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ANDREA\Documents\DE REDES GAS - Andrea\01.LICITACIONES - PROYECTOS\2022- Lic-Concursos-Contrataciones\Lic. Pub. ARA y TALACASTO -Chimbas\"/>
    </mc:Choice>
  </mc:AlternateContent>
  <bookViews>
    <workbookView xWindow="0" yWindow="0" windowWidth="14775" windowHeight="10305" tabRatio="855" firstSheet="2" activeTab="5"/>
  </bookViews>
  <sheets>
    <sheet name="Indices" sheetId="18" state="hidden" r:id="rId1"/>
    <sheet name="Instrucciones" sheetId="16" state="hidden" r:id="rId2"/>
    <sheet name="Datos" sheetId="15" r:id="rId3"/>
    <sheet name="AP" sheetId="6" r:id="rId4"/>
    <sheet name="CyP" sheetId="2" r:id="rId5"/>
    <sheet name="PTyCI" sheetId="9" r:id="rId6"/>
    <sheet name="Polinomica" sheetId="22" r:id="rId7"/>
    <sheet name="MED SIGOP" sheetId="19" r:id="rId8"/>
    <sheet name="MED OBRA" sheetId="20" r:id="rId9"/>
    <sheet name="Insumos" sheetId="14" r:id="rId10"/>
    <sheet name="Gastos Generales " sheetId="23" r:id="rId11"/>
    <sheet name="Avance Obra" sheetId="4" state="hidden" r:id="rId12"/>
    <sheet name="Curva Inversiones" sheetId="5" state="hidden" r:id="rId13"/>
    <sheet name="Gastos Generales" sheetId="8" state="hidden" r:id="rId14"/>
    <sheet name="Items - Códigos" sheetId="12" state="hidden" r:id="rId15"/>
  </sheets>
  <functionGroups builtInGroupCount="18"/>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_123Graph_A" hidden="1">[1]constantes!#REF!</definedName>
    <definedName name="__123Graph_AGRAUDAP" localSheetId="2" hidden="1">[2]P.TRABAJO!#REF!</definedName>
    <definedName name="__123Graph_AGRAUDAP" localSheetId="10" hidden="1">[2]P.TRABAJO!#REF!</definedName>
    <definedName name="__123Graph_AGRAUDAP" localSheetId="0" hidden="1">[2]P.TRABAJO!#REF!</definedName>
    <definedName name="__123Graph_AGRAUDAP" localSheetId="14" hidden="1">[2]P.TRABAJO!#REF!</definedName>
    <definedName name="__123Graph_AGRAUDAP" hidden="1">[2]P.TRABAJO!#REF!</definedName>
    <definedName name="__123Graph_LBL_AGRAUDAP" localSheetId="2" hidden="1">[2]P.TRABAJO!#REF!</definedName>
    <definedName name="__123Graph_LBL_AGRAUDAP" localSheetId="0" hidden="1">[2]P.TRABAJO!#REF!</definedName>
    <definedName name="__123Graph_LBL_AGRAUDAP" localSheetId="14" hidden="1">[2]P.TRABAJO!#REF!</definedName>
    <definedName name="__123Graph_LBL_AGRAUDAP" hidden="1">[2]P.TRABAJO!#REF!</definedName>
    <definedName name="__123Graph_X" hidden="1">[1]constantes!#REF!</definedName>
    <definedName name="__123Graph_XGRAUDAP" localSheetId="2" hidden="1">[2]P.TRABAJO!#REF!</definedName>
    <definedName name="__123Graph_XGRAUDAP" localSheetId="0" hidden="1">[2]P.TRABAJO!#REF!</definedName>
    <definedName name="__123Graph_XGRAUDAP" localSheetId="14" hidden="1">[2]P.TRABAJO!#REF!</definedName>
    <definedName name="__123Graph_XGRAUDAP" hidden="1">[2]P.TRABAJO!#REF!</definedName>
    <definedName name="_Fill" hidden="1">'[3]Acta Medición'!#REF!</definedName>
    <definedName name="_xlnm._FilterDatabase" localSheetId="3" hidden="1">AP!$C$1:$C$50</definedName>
    <definedName name="_xlnm._FilterDatabase" localSheetId="4" hidden="1">CyP!$A$1:$A$53</definedName>
    <definedName name="_xlnm._FilterDatabase" localSheetId="2" hidden="1">Datos!#REF!</definedName>
    <definedName name="_xlnm._FilterDatabase" localSheetId="0" hidden="1">Indices!#REF!</definedName>
    <definedName name="_xlnm._FilterDatabase" localSheetId="5" hidden="1">PTyCI!$D$1:$D$44</definedName>
    <definedName name="Anticipo_Financiero" localSheetId="10">[4]Datos!$C$12</definedName>
    <definedName name="Anticipo_Financiero" localSheetId="6">[5]Datos!$C$7</definedName>
    <definedName name="Anticipo_Financiero">Datos!$C$8</definedName>
    <definedName name="_xlnm.Print_Area" localSheetId="4">CyP!$A$18:$I$53</definedName>
    <definedName name="_xlnm.Print_Area" localSheetId="2">Datos!$B$1:$H$115</definedName>
    <definedName name="_xlnm.Print_Area" localSheetId="8">'MED OBRA'!$A$1:$K$214</definedName>
    <definedName name="_xlnm.Print_Area" localSheetId="7">'MED SIGOP'!$A$1:$H$35</definedName>
    <definedName name="_xlnm.Print_Area" localSheetId="5">PTyCI!$A$13:$K$41</definedName>
    <definedName name="BARANDA">[6]comerc!$G$629</definedName>
    <definedName name="Beneficio" localSheetId="10">[4]Datos!$C$25</definedName>
    <definedName name="Beneficio" localSheetId="6">[5]Datos!$C$15</definedName>
    <definedName name="Beneficio">Datos!$C$16</definedName>
    <definedName name="camioneta">'[7]Coef-Equipos'!$E$39</definedName>
    <definedName name="Cant_Viv_P1">[5]Instrucciones!$B$5</definedName>
    <definedName name="Cant_Viv_P2">[5]Datos!$B$5</definedName>
    <definedName name="Cant_Viv_P3">[5]AP!$B$5</definedName>
    <definedName name="Caracter_F1">[8]Datos!$B$20</definedName>
    <definedName name="Carácter_F1_C">[9]Datos!$C$20</definedName>
    <definedName name="Caracter_F2">[8]Datos!$B$22</definedName>
    <definedName name="Caracter_F2_C">[9]Datos!$C$22</definedName>
    <definedName name="CCCUARTO">'[10]CURVA DE INVERSIONES'!$A$118:$M$152</definedName>
    <definedName name="CCDÉCIMO">'[10]CURVA DE INVERSIONES'!$A$358:$M$393</definedName>
    <definedName name="CCNOVENO">'[10]CURVA DE INVERSIONES'!$A$318:$M$353</definedName>
    <definedName name="CCOCTAVO">'[10]CURVA DE INVERSIONES'!$A$278:$M$313</definedName>
    <definedName name="CCPRIMERO">'[10]CURVA DE INVERSIONES'!$A$1:$M$35</definedName>
    <definedName name="CCQUINTO">'[10]CURVA DE INVERSIONES'!$A$157:$M$192</definedName>
    <definedName name="CCSEGUNDO">'[10]CURVA DE INVERSIONES'!$A$40:$M$74</definedName>
    <definedName name="CCSEPTIMO">'[10]CURVA DE INVERSIONES'!$A$237:$M$272</definedName>
    <definedName name="CCSEXTO">'[10]CURVA DE INVERSIONES'!$A$197:$M$232</definedName>
    <definedName name="CCTERCERO">'[10]CURVA DE INVERSIONES'!$A$79:$M$113</definedName>
    <definedName name="Coef_Paso">[9]Datos!$C$27</definedName>
    <definedName name="Coef_Paso_Infraestructura" localSheetId="10">[11]Datos!$C$20</definedName>
    <definedName name="Coef_Paso_Infraestructura">[5]Datos!$C$20</definedName>
    <definedName name="Coef_Paso_Vivienda" localSheetId="10">[11]Datos!$C$19</definedName>
    <definedName name="Coef_Paso_Vivienda">[5]Datos!$C$19</definedName>
    <definedName name="Coeficiente_Paso" localSheetId="10">[4]Datos!$C$28</definedName>
    <definedName name="Coeficiente_Paso" localSheetId="6">[12]Datos!$C$19</definedName>
    <definedName name="Coeficiente_Paso">Datos!$C$19</definedName>
    <definedName name="Comiten" localSheetId="10">[11]Datos!$C$1</definedName>
    <definedName name="Comiten">[5]Datos!$C$1</definedName>
    <definedName name="Comitente" localSheetId="10">[4]Datos!$C$2</definedName>
    <definedName name="Comitente" localSheetId="6">[5]Datos!$C$1</definedName>
    <definedName name="Comitente">Datos!$C$2</definedName>
    <definedName name="Contratista" localSheetId="10">[4]Datos!$C$17</definedName>
    <definedName name="Contratista" localSheetId="6">[5]Datos!$C$12</definedName>
    <definedName name="Contratista">Datos!$C$13</definedName>
    <definedName name="Contratista_Caracter_F1">[4]Datos!$C$20</definedName>
    <definedName name="Contratista_Caracter_F2">[4]Datos!$C$22</definedName>
    <definedName name="Contratista_Firma1">[4]Datos!$C$19</definedName>
    <definedName name="Contratista_Firma2">[4]Datos!$C$21</definedName>
    <definedName name="Costo">[9]CyP!$G$40</definedName>
    <definedName name="Costo_Financiero" localSheetId="10">[4]Datos!$C$23</definedName>
    <definedName name="Costo_Financiero" localSheetId="6">[5]Datos!$C$13</definedName>
    <definedName name="Costo_Financiero">Datos!$C$14</definedName>
    <definedName name="Costo_Obra">CyP!$F$40</definedName>
    <definedName name="Domicilio_Legal_Cont">[9]Datos!$C$18</definedName>
    <definedName name="Empresa">[5]Datos!$C$12</definedName>
    <definedName name="Expediente_N°" localSheetId="10">[4]Datos!$C$10</definedName>
    <definedName name="Expediente_N°" localSheetId="6">[12]Datos!$C$6</definedName>
    <definedName name="Expediente_N°">Datos!$C$6</definedName>
    <definedName name="Fecha_Apertura">[5]Datos!$C$8</definedName>
    <definedName name="Fecha_Base" localSheetId="10">[4]Datos!$C$13</definedName>
    <definedName name="Fecha_Base">Datos!$C$9</definedName>
    <definedName name="G_G_Pesos">[13]GG!$C$23</definedName>
    <definedName name="Gasto_Generales_Porcentaje" localSheetId="10">[4]Datos!$C$24</definedName>
    <definedName name="Gasto_Generales_Porcentaje" localSheetId="6">[12]Datos!$C$15</definedName>
    <definedName name="Gasto_Generales_Porcentaje">Datos!$C$15</definedName>
    <definedName name="Gastos_Generales">[5]Datos!$C$14</definedName>
    <definedName name="Gastos_Generales_Pesos" localSheetId="10">'[14]Gastos Generales'!$C$75</definedName>
    <definedName name="Gastos_Generales_Pesos" localSheetId="6">'[12]Gastos Generales'!$C$75</definedName>
    <definedName name="Gastos_Generales_Pesos">'Gastos Generales'!$C$75</definedName>
    <definedName name="GG_Empresa" localSheetId="10">'Gastos Generales '!$C$31</definedName>
    <definedName name="GG_Empresa" localSheetId="6">'[12]Gastos Generales'!$C$36</definedName>
    <definedName name="GG_Empresa">'Gastos Generales'!$C$36</definedName>
    <definedName name="GG_Obra" localSheetId="10">'Gastos Generales '!$C$12</definedName>
    <definedName name="GG_Obra" localSheetId="6">'[12]Gastos Generales'!$C$11</definedName>
    <definedName name="GG_Obra">'Gastos Generales'!$C$11</definedName>
    <definedName name="GG_Pesos">'Gastos Generales '!$C$44</definedName>
    <definedName name="I_B">[9]Datos!$C$25</definedName>
    <definedName name="IGRESAR_DATOS_ADMINISTRATIVOS">'[15]DATOS ADMINISTRATIVOS'!$D$3:$D$27,'[15]DATOS ADMINISTRATIVOS'!$D$29:$D$30,'[15]DATOS ADMINISTRATIVOS'!$D$35:$D$38</definedName>
    <definedName name="imprblv01" hidden="1">[16]constantes!$AZ$64751:$BK$64751</definedName>
    <definedName name="imprblv1">[16]constantes!$BI$64741:$BK$64812</definedName>
    <definedName name="imprimeblv" hidden="1">[16]constantes!$AZ$64812:$BK$64812</definedName>
    <definedName name="INGRESAR_DATOS_TÉCNICOS">'[15]DATOS TECNICOS'!$A$5:$A$154,'[15]DATOS TECNICOS'!$C$5:$F$154,'[15]DATOS TECNICOS'!$H$5:$I$154</definedName>
    <definedName name="Ingresos_Brutos" localSheetId="10">[4]Datos!$C$26</definedName>
    <definedName name="Ingresos_Brutos" localSheetId="6">[5]Datos!$C$16</definedName>
    <definedName name="Ingresos_Brutos">Datos!$C$17</definedName>
    <definedName name="ITEMS">'[17]DATOS VARIABLES'!$D$3:$G$1073</definedName>
    <definedName name="IVA" localSheetId="10">[4]Datos!$C$27</definedName>
    <definedName name="IVA" localSheetId="6">[12]Datos!$C$18</definedName>
    <definedName name="IVA">Datos!$C$18</definedName>
    <definedName name="IVA_Infraestructura" localSheetId="10">[11]Datos!$C$18</definedName>
    <definedName name="IVA_Infraestructura">[5]Datos!$C$18</definedName>
    <definedName name="IVA_Vivienda" localSheetId="10">[11]Datos!$C$17</definedName>
    <definedName name="IVA_Vivienda">[5]Datos!$C$17</definedName>
    <definedName name="j">[18]Datos!$B$25</definedName>
    <definedName name="Lic_N°">[9]Datos!$C$9</definedName>
    <definedName name="Licitación_N°" localSheetId="10">[4]Datos!$C$9</definedName>
    <definedName name="Licitación_N°" localSheetId="6">[12]Datos!$C$5</definedName>
    <definedName name="Licitación_N°">Datos!$C$5</definedName>
    <definedName name="Monto_Oferta" localSheetId="10">[4]CyP!$H$131</definedName>
    <definedName name="Monto_Oferta" localSheetId="6">[5]CyP!$H$58</definedName>
    <definedName name="Monto_Oferta">CyP!$H$40</definedName>
    <definedName name="Monto_Terreno" localSheetId="10">[11]Datos!$C$21</definedName>
    <definedName name="Monto_Terreno">[5]Datos!$C$21</definedName>
    <definedName name="Número_Expediente" localSheetId="10">[11]Datos!$C$5</definedName>
    <definedName name="Número_Expediente">[5]Datos!$C$5</definedName>
    <definedName name="Número_Licitación" localSheetId="10">[11]Datos!$C$4</definedName>
    <definedName name="Número_Licitación">[5]Datos!$C$4</definedName>
    <definedName name="Obr" localSheetId="10">[11]Datos!$C$2</definedName>
    <definedName name="Obr">[5]Datos!$C$2</definedName>
    <definedName name="Obra" localSheetId="10">[4]Datos!$C$3</definedName>
    <definedName name="Obra" localSheetId="6">[5]Datos!$C$2</definedName>
    <definedName name="Obra">Datos!$C$3</definedName>
    <definedName name="P_Oficial" localSheetId="10">[4]Datos!$C$11</definedName>
    <definedName name="P_Oficial" localSheetId="6">[12]Datos!$C$7</definedName>
    <definedName name="P_Oficial">Datos!$C$7</definedName>
    <definedName name="pep" hidden="1">[16]constantes!$AZ$64812:$BK$64812</definedName>
    <definedName name="Plazo" localSheetId="10">[11]Datos!$C$9</definedName>
    <definedName name="Plazo">[5]Datos!$C$9</definedName>
    <definedName name="Plazo_Obra" localSheetId="10">[4]Datos!$C$14</definedName>
    <definedName name="Plazo_Obra" localSheetId="6">[5]Datos!$C$9</definedName>
    <definedName name="Plazo_Obra">Datos!$C$10</definedName>
    <definedName name="POSTEMETAL">[6]comerc!$G$653</definedName>
    <definedName name="Precio_P1" localSheetId="10">[11]P1!$F$24</definedName>
    <definedName name="Precio_P1">[5]Instrucciones!$F$24</definedName>
    <definedName name="Precio_P2" localSheetId="10">[11]P2!$F$24</definedName>
    <definedName name="Precio_P2">[5]Datos!$F$24</definedName>
    <definedName name="Precio_P3" localSheetId="10">[11]P3!$F$101</definedName>
    <definedName name="Precio_P3">[5]AP!$F$101</definedName>
    <definedName name="Presupuesto_Oficial">[5]Datos!$C$6</definedName>
    <definedName name="PTCUARTO">'[10]PLAN DE TRABAJOS'!$A$88:$N$113</definedName>
    <definedName name="PTDÉCIMO">'[10]PLAN DE TRABAJOS'!$A$268:$N$293</definedName>
    <definedName name="PTNOVENO">'[10]PLAN DE TRABAJOS'!$A$238:$N$263</definedName>
    <definedName name="PTOCTAVO">'[10]PLAN DE TRABAJOS'!$A$208:$N$233</definedName>
    <definedName name="PTPRIMERO">'[10]PLAN DE TRABAJOS'!$A$1:$N$26</definedName>
    <definedName name="PTQUINTO">'[10]PLAN DE TRABAJOS'!$A$118:$N$143</definedName>
    <definedName name="PTSEGUNDO">'[10]PLAN DE TRABAJOS'!$A$30:$N$55</definedName>
    <definedName name="PTSEPTIMO">'[10]PLAN DE TRABAJOS'!$A$178:$N$203</definedName>
    <definedName name="PTSEXTO">'[10]PLAN DE TRABAJOS'!$A$148:$N$173</definedName>
    <definedName name="PTTERCERO">'[10]PLAN DE TRABAJOS'!$A$59:$N$84</definedName>
    <definedName name="RUBROS">'[17]DATOS VARIABLES'!$A$3:$L$1006</definedName>
    <definedName name="Sección_I">[4]Datos!$C$5</definedName>
    <definedName name="Sección_II">[4]Datos!$C$6</definedName>
    <definedName name="Sección_III">[4]Datos!$C$7</definedName>
    <definedName name="SecciónI">[9]Datos!$C$5</definedName>
    <definedName name="SecciónII">[9]Datos!$C$6</definedName>
    <definedName name="SecciónIII">[9]Datos!$C$7</definedName>
    <definedName name="SECTOR">[4]Datos!$A$4</definedName>
    <definedName name="T_A_P">[9]AP!$A:$H</definedName>
    <definedName name="T_Analisis_Precios">[4]AP!$A:$G</definedName>
    <definedName name="T_Código_Items">'[4]Items - Códigos'!$B:$D</definedName>
    <definedName name="T_Computo_Presupuesto">[4]CyP!$A:$I</definedName>
    <definedName name="T_Datos">[4]Datos!$B:$E</definedName>
    <definedName name="T_Equipos">[4]Equipos!$A:$K</definedName>
    <definedName name="T_Indices">[4]Indices!$A:$E</definedName>
    <definedName name="T_Insumos">[4]Insumos!$A:$E</definedName>
    <definedName name="T_Items">'[19]Códigos Items'!$B:$D</definedName>
    <definedName name="T_NumeroItem">[4]Datos!$A:$B</definedName>
    <definedName name="T_Rendimiento_Equipo">'[4]Rendimiento Equipo'!$A:$E</definedName>
    <definedName name="Tabla_Analisis_Precio" localSheetId="6">[12]AP!$A:$G</definedName>
    <definedName name="Tabla_Analisis_Precio">AP!$A:$G</definedName>
    <definedName name="Tabla_AP">[5]AP!$A:$G</definedName>
    <definedName name="Tabla_Código_Items" localSheetId="10">'[19]Códigos Items'!$A:$D</definedName>
    <definedName name="Tabla_Código_Items">[5]P2!$A:$D</definedName>
    <definedName name="Tabla_Comp_Presup">[5]CyP!$A:$I</definedName>
    <definedName name="Tabla_CyP" localSheetId="6">[5]CyP!$A:$I</definedName>
    <definedName name="Tabla_CyP">CyP!$A:$I</definedName>
    <definedName name="Tabla_Datos" localSheetId="6">[5]Datos!$B:$D</definedName>
    <definedName name="Tabla_Datos">Datos!$B:$E</definedName>
    <definedName name="Tabla_Indices" localSheetId="6">[5]Indices!$A:$E</definedName>
    <definedName name="Tabla_Indices">Indices!$A:$E</definedName>
    <definedName name="Tabla_Insumos" localSheetId="6">[5]Insumos!$A:$E</definedName>
    <definedName name="Tabla_Insumos">Insumos!$A:$E</definedName>
    <definedName name="Tabla_Items" localSheetId="6">'[12]Items - Códigos'!$B:$D</definedName>
    <definedName name="Tabla_Items">'Items - Códigos'!$B:$D</definedName>
    <definedName name="Tabla_NumeroItem" localSheetId="6">[5]Datos!$A$35:$D$40</definedName>
    <definedName name="Tabla_NumeroItem">Datos!$A:$B</definedName>
    <definedName name="Tabla_P1" localSheetId="10">[11]P1!$A:$D</definedName>
    <definedName name="Tabla_P1">[5]Instrucciones!$A:$D</definedName>
    <definedName name="Tabla_P2" localSheetId="10">[11]P2!$A:$D</definedName>
    <definedName name="Tabla_P2">[5]Datos!$A:$D</definedName>
    <definedName name="Tipo_P1" localSheetId="10">[11]P1!$B$4</definedName>
    <definedName name="Tipo_P1">[5]Instrucciones!$B$4</definedName>
    <definedName name="Tipo_P2" localSheetId="10">[11]P2!$B$4</definedName>
    <definedName name="Tipo_P2">[5]Datos!$B$4</definedName>
    <definedName name="Tipo_P3" localSheetId="10">[11]P3!$B$4</definedName>
    <definedName name="Tipo_P3">[5]AP!$B$4</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Tramo">[4]Datos!$C$4</definedName>
    <definedName name="Ubic">[5]Datos!$C$3</definedName>
    <definedName name="Ubicación" localSheetId="10">[4]Datos!$C$8</definedName>
    <definedName name="Ubicación" localSheetId="6">[5]Datos!$C$3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40" i="9" l="1"/>
  <c r="F40" i="9"/>
  <c r="E22" i="2" l="1"/>
  <c r="E23" i="2"/>
  <c r="E24" i="2"/>
  <c r="E25" i="2"/>
  <c r="E26" i="2"/>
  <c r="E27" i="2"/>
  <c r="E28" i="2"/>
  <c r="E29" i="2"/>
  <c r="E30" i="2"/>
  <c r="E31" i="2"/>
  <c r="E32" i="2"/>
  <c r="E33" i="2"/>
  <c r="E34" i="2"/>
  <c r="E35" i="2"/>
  <c r="E36" i="2"/>
  <c r="E37" i="2"/>
  <c r="E38" i="2"/>
  <c r="E20" i="2"/>
  <c r="E21" i="2"/>
  <c r="E19" i="2"/>
  <c r="E41" i="15"/>
  <c r="E40" i="15"/>
  <c r="E39" i="15"/>
  <c r="E37" i="15"/>
  <c r="E36" i="15"/>
  <c r="E35" i="15"/>
  <c r="B1" i="23" l="1"/>
  <c r="B2" i="23"/>
  <c r="A3" i="23"/>
  <c r="B3" i="23"/>
  <c r="B4" i="23"/>
  <c r="B5" i="23"/>
  <c r="B6" i="23"/>
  <c r="C12" i="23"/>
  <c r="D24" i="23" s="1"/>
  <c r="E24" i="23"/>
  <c r="D25" i="23"/>
  <c r="E25" i="23"/>
  <c r="E26" i="23"/>
  <c r="E44" i="23" s="1"/>
  <c r="D27" i="23"/>
  <c r="E27" i="23"/>
  <c r="E28" i="23"/>
  <c r="D29" i="23"/>
  <c r="E29" i="23"/>
  <c r="C31" i="23"/>
  <c r="D38" i="23"/>
  <c r="D31" i="23" s="1"/>
  <c r="E38" i="23"/>
  <c r="D39" i="23"/>
  <c r="E39" i="23"/>
  <c r="D40" i="23"/>
  <c r="E40" i="23"/>
  <c r="D41" i="23"/>
  <c r="E41" i="23"/>
  <c r="D42" i="23"/>
  <c r="E42" i="23"/>
  <c r="C44" i="23"/>
  <c r="A18" i="2"/>
  <c r="A13" i="20" s="1"/>
  <c r="A19" i="2"/>
  <c r="A14" i="20" s="1"/>
  <c r="A20" i="2"/>
  <c r="A15" i="20" s="1"/>
  <c r="A21" i="2"/>
  <c r="A16" i="20" s="1"/>
  <c r="B3" i="12"/>
  <c r="B4" i="12"/>
  <c r="B5" i="12"/>
  <c r="B6" i="12"/>
  <c r="B7" i="12"/>
  <c r="B8" i="12"/>
  <c r="B9" i="12"/>
  <c r="B10" i="12"/>
  <c r="B13" i="12"/>
  <c r="B14" i="12"/>
  <c r="B15" i="12"/>
  <c r="B16" i="12"/>
  <c r="B19" i="12"/>
  <c r="B20" i="12"/>
  <c r="B21" i="12"/>
  <c r="B22" i="12"/>
  <c r="B23" i="12"/>
  <c r="B26" i="12"/>
  <c r="B27" i="12"/>
  <c r="B28" i="12"/>
  <c r="B29" i="12"/>
  <c r="B30" i="12"/>
  <c r="B31" i="12"/>
  <c r="B32" i="12"/>
  <c r="B33" i="12"/>
  <c r="B34" i="12"/>
  <c r="B35" i="12"/>
  <c r="B36" i="12"/>
  <c r="B37" i="12"/>
  <c r="B38" i="12"/>
  <c r="B41" i="12"/>
  <c r="B42" i="12"/>
  <c r="B43" i="12"/>
  <c r="B44" i="12"/>
  <c r="B46" i="12"/>
  <c r="B47" i="12"/>
  <c r="B48" i="12"/>
  <c r="B50" i="12"/>
  <c r="B51" i="12"/>
  <c r="B54" i="12"/>
  <c r="B55" i="12"/>
  <c r="B56" i="12"/>
  <c r="B57" i="12"/>
  <c r="B58" i="12"/>
  <c r="B59" i="12"/>
  <c r="B60" i="12"/>
  <c r="B61" i="12"/>
  <c r="B62" i="12"/>
  <c r="B65" i="12"/>
  <c r="B66" i="12"/>
  <c r="B68" i="12"/>
  <c r="B69" i="12"/>
  <c r="B72" i="12"/>
  <c r="B73" i="12"/>
  <c r="B74" i="12"/>
  <c r="B75" i="12"/>
  <c r="B76" i="12"/>
  <c r="B79" i="12"/>
  <c r="B80" i="12"/>
  <c r="B81" i="12"/>
  <c r="B82" i="12"/>
  <c r="B83" i="12"/>
  <c r="B86" i="12"/>
  <c r="B87" i="12"/>
  <c r="B88" i="12"/>
  <c r="B91" i="12"/>
  <c r="B92" i="12"/>
  <c r="B93" i="12"/>
  <c r="B94" i="12"/>
  <c r="B95" i="12"/>
  <c r="B96" i="12"/>
  <c r="B97" i="12"/>
  <c r="B98" i="12"/>
  <c r="B101" i="12"/>
  <c r="B102" i="12"/>
  <c r="B103" i="12"/>
  <c r="B104" i="12"/>
  <c r="B105" i="12"/>
  <c r="B106" i="12"/>
  <c r="B109" i="12"/>
  <c r="B110" i="12"/>
  <c r="B111" i="12"/>
  <c r="B112" i="12"/>
  <c r="B113" i="12"/>
  <c r="B114" i="12"/>
  <c r="B115" i="12"/>
  <c r="B118" i="12"/>
  <c r="B119" i="12"/>
  <c r="B120" i="12"/>
  <c r="B121" i="12"/>
  <c r="B122" i="12"/>
  <c r="B123" i="12"/>
  <c r="B124" i="12"/>
  <c r="B125" i="12"/>
  <c r="B126" i="12"/>
  <c r="B128" i="12"/>
  <c r="B129" i="12"/>
  <c r="B130" i="12"/>
  <c r="B131" i="12"/>
  <c r="B134" i="12"/>
  <c r="B135" i="12"/>
  <c r="B136" i="12"/>
  <c r="B139" i="12"/>
  <c r="B140" i="12"/>
  <c r="B141" i="12"/>
  <c r="B142" i="12"/>
  <c r="B144" i="12"/>
  <c r="B145" i="12"/>
  <c r="B147" i="12"/>
  <c r="B148" i="12"/>
  <c r="B149" i="12"/>
  <c r="B151" i="12"/>
  <c r="B154" i="12"/>
  <c r="B155" i="12"/>
  <c r="B156" i="12"/>
  <c r="B157" i="12"/>
  <c r="B158" i="12"/>
  <c r="B160" i="12"/>
  <c r="B161" i="12"/>
  <c r="B162" i="12"/>
  <c r="B163" i="12"/>
  <c r="B166" i="12"/>
  <c r="B167" i="12"/>
  <c r="B168" i="12"/>
  <c r="B169" i="12"/>
  <c r="B170" i="12"/>
  <c r="B171" i="12"/>
  <c r="B172" i="12"/>
  <c r="B173" i="12"/>
  <c r="B174" i="12"/>
  <c r="B175" i="12"/>
  <c r="B178" i="12"/>
  <c r="B179" i="12"/>
  <c r="B180" i="12"/>
  <c r="B181" i="12"/>
  <c r="B182" i="12"/>
  <c r="B183" i="12"/>
  <c r="B186" i="12"/>
  <c r="B187" i="12"/>
  <c r="B188" i="12"/>
  <c r="B189" i="12"/>
  <c r="B190" i="12"/>
  <c r="B191" i="12"/>
  <c r="B192" i="12"/>
  <c r="B196" i="12"/>
  <c r="B197" i="12"/>
  <c r="B198" i="12"/>
  <c r="B199" i="12"/>
  <c r="B200" i="12"/>
  <c r="B202" i="12"/>
  <c r="B203" i="12"/>
  <c r="B204" i="12"/>
  <c r="B206" i="12"/>
  <c r="B208" i="12"/>
  <c r="B210" i="12"/>
  <c r="B212" i="12"/>
  <c r="B215" i="12"/>
  <c r="B216" i="12"/>
  <c r="B217" i="12"/>
  <c r="B218" i="12"/>
  <c r="B219" i="12"/>
  <c r="B220" i="12"/>
  <c r="B222" i="12"/>
  <c r="B223" i="12"/>
  <c r="B224" i="12"/>
  <c r="B228" i="12"/>
  <c r="B229" i="12"/>
  <c r="B230" i="12"/>
  <c r="B231" i="12"/>
  <c r="B232" i="12"/>
  <c r="B233" i="12"/>
  <c r="B234" i="12"/>
  <c r="B235" i="12"/>
  <c r="B236" i="12"/>
  <c r="B239" i="12"/>
  <c r="B240" i="12"/>
  <c r="B245" i="12"/>
  <c r="B246" i="12"/>
  <c r="B247" i="12"/>
  <c r="B248" i="12"/>
  <c r="B249" i="12"/>
  <c r="B252" i="12"/>
  <c r="B253" i="12"/>
  <c r="B254" i="12"/>
  <c r="B255" i="12"/>
  <c r="B256" i="12"/>
  <c r="C26" i="15"/>
  <c r="B18" i="2" s="1"/>
  <c r="D26" i="15"/>
  <c r="E18" i="2" s="1"/>
  <c r="K13" i="20" s="1"/>
  <c r="J13" i="20" s="1"/>
  <c r="C27" i="15"/>
  <c r="D27" i="15"/>
  <c r="K14" i="20" s="1"/>
  <c r="C28" i="15"/>
  <c r="D28" i="15"/>
  <c r="K15" i="20" s="1"/>
  <c r="C29" i="15"/>
  <c r="B21" i="2"/>
  <c r="D29" i="15"/>
  <c r="K16" i="20" s="1"/>
  <c r="A22" i="2"/>
  <c r="B22" i="2" s="1"/>
  <c r="A17" i="20"/>
  <c r="C30" i="15"/>
  <c r="D30" i="15"/>
  <c r="K17" i="20" s="1"/>
  <c r="J17" i="20" s="1"/>
  <c r="A23" i="2"/>
  <c r="A18" i="20"/>
  <c r="C31" i="15"/>
  <c r="D31" i="15"/>
  <c r="K18" i="20" s="1"/>
  <c r="J18" i="20" s="1"/>
  <c r="A24" i="2"/>
  <c r="A19" i="20"/>
  <c r="C32" i="15"/>
  <c r="D32" i="15"/>
  <c r="K19" i="20"/>
  <c r="J19" i="20" s="1"/>
  <c r="A25" i="2"/>
  <c r="A20" i="20" s="1"/>
  <c r="C33" i="15"/>
  <c r="D33" i="15"/>
  <c r="K20" i="20" s="1"/>
  <c r="J20" i="20" s="1"/>
  <c r="A26" i="2"/>
  <c r="A21" i="20" s="1"/>
  <c r="C34" i="15"/>
  <c r="D34" i="15"/>
  <c r="K21" i="20" s="1"/>
  <c r="J21" i="20" s="1"/>
  <c r="A27" i="2"/>
  <c r="A22" i="20" s="1"/>
  <c r="C35" i="15"/>
  <c r="B27" i="2" s="1"/>
  <c r="D35" i="15"/>
  <c r="K22" i="20" s="1"/>
  <c r="J22" i="20" s="1"/>
  <c r="A28" i="2"/>
  <c r="A23" i="20" s="1"/>
  <c r="C36" i="15"/>
  <c r="B28" i="2" s="1"/>
  <c r="D36" i="15"/>
  <c r="K23" i="20" s="1"/>
  <c r="J23" i="20" s="1"/>
  <c r="A29" i="2"/>
  <c r="A24" i="20" s="1"/>
  <c r="C37" i="15"/>
  <c r="D37" i="15"/>
  <c r="K24" i="20" s="1"/>
  <c r="A30" i="2"/>
  <c r="A25" i="20" s="1"/>
  <c r="C38" i="15"/>
  <c r="D38" i="15"/>
  <c r="K25" i="20" s="1"/>
  <c r="A31" i="2"/>
  <c r="A26" i="20" s="1"/>
  <c r="C39" i="15"/>
  <c r="D39" i="15"/>
  <c r="K26" i="20" s="1"/>
  <c r="A32" i="2"/>
  <c r="A27" i="20"/>
  <c r="C40" i="15"/>
  <c r="D40" i="15"/>
  <c r="K27" i="20" s="1"/>
  <c r="J27" i="20" s="1"/>
  <c r="A33" i="2"/>
  <c r="A28" i="20"/>
  <c r="C41" i="15"/>
  <c r="D41" i="15"/>
  <c r="K28" i="20" s="1"/>
  <c r="J28" i="20" s="1"/>
  <c r="A34" i="2"/>
  <c r="A29" i="20"/>
  <c r="C42" i="15"/>
  <c r="D42" i="15"/>
  <c r="K29" i="20" s="1"/>
  <c r="J29" i="20" s="1"/>
  <c r="A35" i="2"/>
  <c r="A30" i="20"/>
  <c r="C43" i="15"/>
  <c r="B35" i="2" s="1"/>
  <c r="D43" i="15"/>
  <c r="K30" i="20" s="1"/>
  <c r="J30" i="20" s="1"/>
  <c r="A36" i="2"/>
  <c r="A31" i="20"/>
  <c r="C44" i="15"/>
  <c r="B36" i="2" s="1"/>
  <c r="D44" i="15"/>
  <c r="K31" i="20" s="1"/>
  <c r="J31" i="20" s="1"/>
  <c r="A37" i="2"/>
  <c r="A32" i="20"/>
  <c r="C45" i="15"/>
  <c r="B37" i="2" s="1"/>
  <c r="D45" i="15"/>
  <c r="K32" i="20" s="1"/>
  <c r="A38" i="2"/>
  <c r="A33" i="20"/>
  <c r="C46" i="15"/>
  <c r="B38" i="2"/>
  <c r="D46" i="15"/>
  <c r="K33" i="20"/>
  <c r="J33" i="20" s="1"/>
  <c r="A34" i="20"/>
  <c r="B34" i="20" s="1"/>
  <c r="C47" i="15"/>
  <c r="D47" i="15"/>
  <c r="K34" i="20"/>
  <c r="J34" i="20" s="1"/>
  <c r="A35" i="20"/>
  <c r="C48" i="15"/>
  <c r="D48" i="15"/>
  <c r="K35" i="20" s="1"/>
  <c r="J35" i="20" s="1"/>
  <c r="A36" i="20"/>
  <c r="C49" i="15"/>
  <c r="D49" i="15"/>
  <c r="K36" i="20" s="1"/>
  <c r="J36" i="20" s="1"/>
  <c r="A37" i="20"/>
  <c r="C50" i="15"/>
  <c r="D50" i="15"/>
  <c r="K37" i="20" s="1"/>
  <c r="J37" i="20" s="1"/>
  <c r="A38" i="20"/>
  <c r="C51" i="15"/>
  <c r="D51" i="15"/>
  <c r="K38" i="20" s="1"/>
  <c r="J38" i="20" s="1"/>
  <c r="A39" i="20"/>
  <c r="C52" i="15"/>
  <c r="D52" i="15"/>
  <c r="K39" i="20" s="1"/>
  <c r="J39" i="20" s="1"/>
  <c r="A40" i="20"/>
  <c r="C53" i="15"/>
  <c r="D53" i="15"/>
  <c r="K40" i="20"/>
  <c r="J40" i="20" s="1"/>
  <c r="A41" i="20"/>
  <c r="B41" i="20" s="1"/>
  <c r="C54" i="15"/>
  <c r="D54" i="15"/>
  <c r="K41" i="20"/>
  <c r="J41" i="20" s="1"/>
  <c r="A42" i="20"/>
  <c r="C55" i="15"/>
  <c r="B42" i="20"/>
  <c r="D55" i="15"/>
  <c r="K42" i="20"/>
  <c r="J42" i="20"/>
  <c r="A43" i="20"/>
  <c r="C56" i="15"/>
  <c r="D56" i="15"/>
  <c r="K43" i="20" s="1"/>
  <c r="J43" i="20" s="1"/>
  <c r="A44" i="20"/>
  <c r="C57" i="15"/>
  <c r="D57" i="15"/>
  <c r="K44" i="20"/>
  <c r="J44" i="20" s="1"/>
  <c r="A45" i="20"/>
  <c r="C58" i="15"/>
  <c r="B45" i="20" s="1"/>
  <c r="D58" i="15"/>
  <c r="K45" i="20"/>
  <c r="J45" i="20" s="1"/>
  <c r="A46" i="20"/>
  <c r="C59" i="15"/>
  <c r="B46" i="20" s="1"/>
  <c r="D59" i="15"/>
  <c r="K46" i="20" s="1"/>
  <c r="J46" i="20" s="1"/>
  <c r="A47" i="20"/>
  <c r="C60" i="15"/>
  <c r="B47" i="20" s="1"/>
  <c r="D60" i="15"/>
  <c r="K47" i="20" s="1"/>
  <c r="J47" i="20" s="1"/>
  <c r="A48" i="20"/>
  <c r="C61" i="15"/>
  <c r="D61" i="15"/>
  <c r="K48" i="20"/>
  <c r="J48" i="20" s="1"/>
  <c r="A49" i="20"/>
  <c r="C62" i="15"/>
  <c r="B49" i="20"/>
  <c r="D62" i="15"/>
  <c r="K49" i="20"/>
  <c r="J49" i="20"/>
  <c r="A50" i="20"/>
  <c r="C63" i="15"/>
  <c r="D63" i="15"/>
  <c r="K50" i="20"/>
  <c r="J50" i="20"/>
  <c r="A51" i="20"/>
  <c r="C64" i="15"/>
  <c r="D64" i="15"/>
  <c r="K51" i="20" s="1"/>
  <c r="J51" i="20" s="1"/>
  <c r="A52" i="20"/>
  <c r="C65" i="15"/>
  <c r="D65" i="15"/>
  <c r="K52" i="20"/>
  <c r="J52" i="20" s="1"/>
  <c r="A53" i="20"/>
  <c r="C66" i="15"/>
  <c r="D66" i="15"/>
  <c r="K53" i="20" s="1"/>
  <c r="J53" i="20" s="1"/>
  <c r="A54" i="20"/>
  <c r="C67" i="15"/>
  <c r="B54" i="20" s="1"/>
  <c r="D67" i="15"/>
  <c r="K54" i="20"/>
  <c r="J54" i="20" s="1"/>
  <c r="A55" i="20"/>
  <c r="C68" i="15"/>
  <c r="D68" i="15"/>
  <c r="K55" i="20" s="1"/>
  <c r="J55" i="20" s="1"/>
  <c r="A56" i="20"/>
  <c r="C69" i="15"/>
  <c r="D69" i="15"/>
  <c r="K56" i="20" s="1"/>
  <c r="J56" i="20" s="1"/>
  <c r="A57" i="20"/>
  <c r="C70" i="15"/>
  <c r="D70" i="15"/>
  <c r="K57" i="20"/>
  <c r="J57" i="20" s="1"/>
  <c r="A58" i="20"/>
  <c r="C71" i="15"/>
  <c r="D71" i="15"/>
  <c r="K58" i="20" s="1"/>
  <c r="J58" i="20" s="1"/>
  <c r="A59" i="20"/>
  <c r="C72" i="15"/>
  <c r="D72" i="15"/>
  <c r="K59" i="20" s="1"/>
  <c r="J59" i="20" s="1"/>
  <c r="A60" i="20"/>
  <c r="B60" i="20" s="1"/>
  <c r="C73" i="15"/>
  <c r="D73" i="15"/>
  <c r="K60" i="20" s="1"/>
  <c r="J60" i="20" s="1"/>
  <c r="A61" i="20"/>
  <c r="C74" i="15"/>
  <c r="D74" i="15"/>
  <c r="K61" i="20"/>
  <c r="J61" i="20" s="1"/>
  <c r="A62" i="20"/>
  <c r="C75" i="15"/>
  <c r="D75" i="15"/>
  <c r="K62" i="20"/>
  <c r="J62" i="20" s="1"/>
  <c r="A63" i="20"/>
  <c r="C76" i="15"/>
  <c r="D76" i="15"/>
  <c r="K63" i="20" s="1"/>
  <c r="J63" i="20"/>
  <c r="A64" i="20"/>
  <c r="B64" i="20" s="1"/>
  <c r="C77" i="15"/>
  <c r="D77" i="15"/>
  <c r="K64" i="20"/>
  <c r="J64" i="20" s="1"/>
  <c r="A65" i="20"/>
  <c r="C78" i="15"/>
  <c r="B65" i="20"/>
  <c r="D78" i="15"/>
  <c r="K65" i="20"/>
  <c r="J65" i="20"/>
  <c r="A66" i="20"/>
  <c r="B66" i="20" s="1"/>
  <c r="C79" i="15"/>
  <c r="D79" i="15"/>
  <c r="K66" i="20"/>
  <c r="J66" i="20" s="1"/>
  <c r="A67" i="20"/>
  <c r="C80" i="15"/>
  <c r="B67" i="20"/>
  <c r="D80" i="15"/>
  <c r="K67" i="20" s="1"/>
  <c r="J67" i="20" s="1"/>
  <c r="A68" i="20"/>
  <c r="C81" i="15"/>
  <c r="B68" i="20" s="1"/>
  <c r="D81" i="15"/>
  <c r="K68" i="20"/>
  <c r="J68" i="20" s="1"/>
  <c r="A69" i="20"/>
  <c r="C82" i="15"/>
  <c r="B69" i="20" s="1"/>
  <c r="D82" i="15"/>
  <c r="K69" i="20"/>
  <c r="J69" i="20" s="1"/>
  <c r="A70" i="20"/>
  <c r="C83" i="15"/>
  <c r="D83" i="15"/>
  <c r="A71" i="20"/>
  <c r="C84" i="15"/>
  <c r="D84" i="15"/>
  <c r="K71" i="20"/>
  <c r="J71" i="20" s="1"/>
  <c r="A72" i="20"/>
  <c r="C85" i="15"/>
  <c r="B72" i="20" s="1"/>
  <c r="D85" i="15"/>
  <c r="K72" i="20" s="1"/>
  <c r="J72" i="20" s="1"/>
  <c r="A73" i="20"/>
  <c r="B73" i="20" s="1"/>
  <c r="C86" i="15"/>
  <c r="D86" i="15"/>
  <c r="K73" i="20" s="1"/>
  <c r="J73" i="20" s="1"/>
  <c r="A74" i="20"/>
  <c r="C87" i="15"/>
  <c r="D87" i="15"/>
  <c r="K74" i="20"/>
  <c r="A75" i="20"/>
  <c r="C88" i="15"/>
  <c r="B75" i="20"/>
  <c r="D88" i="15"/>
  <c r="K75" i="20"/>
  <c r="J75" i="20"/>
  <c r="A76" i="20"/>
  <c r="C89" i="15"/>
  <c r="D89" i="15"/>
  <c r="K76" i="20"/>
  <c r="J76" i="20"/>
  <c r="A77" i="20"/>
  <c r="C90" i="15"/>
  <c r="D90" i="15"/>
  <c r="K77" i="20" s="1"/>
  <c r="J77" i="20" s="1"/>
  <c r="A78" i="20"/>
  <c r="C91" i="15"/>
  <c r="D91" i="15"/>
  <c r="K78" i="20" s="1"/>
  <c r="J78" i="20" s="1"/>
  <c r="A79" i="20"/>
  <c r="C92" i="15"/>
  <c r="D92" i="15"/>
  <c r="K79" i="20"/>
  <c r="J79" i="20"/>
  <c r="A80" i="20"/>
  <c r="C93" i="15"/>
  <c r="D93" i="15"/>
  <c r="K80" i="20"/>
  <c r="J80" i="20" s="1"/>
  <c r="A81" i="20"/>
  <c r="C94" i="15"/>
  <c r="D94" i="15"/>
  <c r="K81" i="20"/>
  <c r="J81" i="20" s="1"/>
  <c r="A82" i="20"/>
  <c r="C95" i="15"/>
  <c r="D95" i="15"/>
  <c r="K82" i="20"/>
  <c r="J82" i="20" s="1"/>
  <c r="A83" i="20"/>
  <c r="C96" i="15"/>
  <c r="D96" i="15"/>
  <c r="K83" i="20"/>
  <c r="J83" i="20" s="1"/>
  <c r="A84" i="20"/>
  <c r="C97" i="15"/>
  <c r="D97" i="15"/>
  <c r="K84" i="20" s="1"/>
  <c r="J84" i="20" s="1"/>
  <c r="A85" i="20"/>
  <c r="C98" i="15"/>
  <c r="D98" i="15"/>
  <c r="K85" i="20"/>
  <c r="J85" i="20" s="1"/>
  <c r="A86" i="20"/>
  <c r="C99" i="15"/>
  <c r="D99" i="15"/>
  <c r="K86" i="20" s="1"/>
  <c r="J86" i="20" s="1"/>
  <c r="A87" i="20"/>
  <c r="C100" i="15"/>
  <c r="D100" i="15"/>
  <c r="K87" i="20"/>
  <c r="J87" i="20" s="1"/>
  <c r="A88" i="20"/>
  <c r="C101" i="15"/>
  <c r="B88" i="20" s="1"/>
  <c r="D101" i="15"/>
  <c r="K88" i="20"/>
  <c r="J88" i="20" s="1"/>
  <c r="A89" i="20"/>
  <c r="C102" i="15"/>
  <c r="D102" i="15"/>
  <c r="K89" i="20"/>
  <c r="J89" i="20" s="1"/>
  <c r="A90" i="20"/>
  <c r="C103" i="15"/>
  <c r="D103" i="15"/>
  <c r="K90" i="20"/>
  <c r="A91" i="20"/>
  <c r="C104" i="15"/>
  <c r="B91" i="20" s="1"/>
  <c r="D104" i="15"/>
  <c r="A92" i="20"/>
  <c r="C105" i="15"/>
  <c r="B92" i="20" s="1"/>
  <c r="D105" i="15"/>
  <c r="K92" i="20" s="1"/>
  <c r="A93" i="20"/>
  <c r="C106" i="15"/>
  <c r="D106" i="15"/>
  <c r="K93" i="20"/>
  <c r="J93" i="20" s="1"/>
  <c r="A94" i="20"/>
  <c r="C107" i="15"/>
  <c r="D107" i="15"/>
  <c r="K94" i="20"/>
  <c r="J94" i="20" s="1"/>
  <c r="A95" i="20"/>
  <c r="C108" i="15"/>
  <c r="D108" i="15"/>
  <c r="A96" i="20"/>
  <c r="C109" i="15"/>
  <c r="D109" i="15"/>
  <c r="K96" i="20" s="1"/>
  <c r="J96" i="20"/>
  <c r="A97" i="20"/>
  <c r="B97" i="20" s="1"/>
  <c r="C110" i="15"/>
  <c r="D110" i="15"/>
  <c r="K97" i="20" s="1"/>
  <c r="J97" i="20" s="1"/>
  <c r="A98" i="20"/>
  <c r="C111" i="15"/>
  <c r="D111" i="15"/>
  <c r="K98" i="20" s="1"/>
  <c r="J98" i="20"/>
  <c r="A99" i="20"/>
  <c r="B99" i="20" s="1"/>
  <c r="C112" i="15"/>
  <c r="D112" i="15"/>
  <c r="K99" i="20"/>
  <c r="J99" i="20" s="1"/>
  <c r="A100" i="20"/>
  <c r="C113" i="15"/>
  <c r="B100" i="20"/>
  <c r="D113" i="15"/>
  <c r="K100" i="20" s="1"/>
  <c r="J100" i="20" s="1"/>
  <c r="A101" i="20"/>
  <c r="C114" i="15"/>
  <c r="B101" i="20"/>
  <c r="D114" i="15"/>
  <c r="K101" i="20" s="1"/>
  <c r="J101" i="20" s="1"/>
  <c r="A102" i="20"/>
  <c r="C115" i="15"/>
  <c r="B102" i="20" s="1"/>
  <c r="D115" i="15"/>
  <c r="K102" i="20"/>
  <c r="J102" i="20" s="1"/>
  <c r="A103" i="20"/>
  <c r="C116" i="15"/>
  <c r="D116" i="15"/>
  <c r="K103" i="20"/>
  <c r="J103" i="20" s="1"/>
  <c r="A104" i="20"/>
  <c r="C117" i="15"/>
  <c r="B104" i="20"/>
  <c r="D117" i="15"/>
  <c r="K104" i="20"/>
  <c r="J104" i="20" s="1"/>
  <c r="A105" i="20"/>
  <c r="C118" i="15"/>
  <c r="D118" i="15"/>
  <c r="K105" i="20"/>
  <c r="J105" i="20" s="1"/>
  <c r="A106" i="20"/>
  <c r="C119" i="15"/>
  <c r="D119" i="15"/>
  <c r="K106" i="20"/>
  <c r="A107" i="20"/>
  <c r="C120" i="15"/>
  <c r="D120" i="15"/>
  <c r="K107" i="20"/>
  <c r="J107" i="20" s="1"/>
  <c r="A108" i="20"/>
  <c r="C121" i="15"/>
  <c r="D121" i="15"/>
  <c r="K108" i="20" s="1"/>
  <c r="A109" i="20"/>
  <c r="C122" i="15"/>
  <c r="D122" i="15"/>
  <c r="K109" i="20" s="1"/>
  <c r="J109" i="20" s="1"/>
  <c r="A110" i="20"/>
  <c r="C123" i="15"/>
  <c r="D123" i="15"/>
  <c r="K110" i="20"/>
  <c r="J110" i="20" s="1"/>
  <c r="A111" i="20"/>
  <c r="C124" i="15"/>
  <c r="B111" i="20" s="1"/>
  <c r="D124" i="15"/>
  <c r="K111" i="20"/>
  <c r="J111" i="20" s="1"/>
  <c r="A112" i="20"/>
  <c r="C125" i="15"/>
  <c r="B112" i="20" s="1"/>
  <c r="D125" i="15"/>
  <c r="K112" i="20" s="1"/>
  <c r="J112" i="20" s="1"/>
  <c r="A113" i="20"/>
  <c r="C126" i="15"/>
  <c r="D126" i="15"/>
  <c r="K113" i="20" s="1"/>
  <c r="J113" i="20"/>
  <c r="A114" i="20"/>
  <c r="B114" i="20" s="1"/>
  <c r="C127" i="15"/>
  <c r="D127" i="15"/>
  <c r="K114" i="20" s="1"/>
  <c r="J114" i="20" s="1"/>
  <c r="A115" i="20"/>
  <c r="B115" i="20" s="1"/>
  <c r="C128" i="15"/>
  <c r="D128" i="15"/>
  <c r="K115" i="20"/>
  <c r="J115" i="20" s="1"/>
  <c r="A116" i="20"/>
  <c r="C129" i="15"/>
  <c r="B116" i="20"/>
  <c r="D129" i="15"/>
  <c r="K116" i="20"/>
  <c r="J116" i="20"/>
  <c r="A117" i="20"/>
  <c r="B117" i="20" s="1"/>
  <c r="C130" i="15"/>
  <c r="D130" i="15"/>
  <c r="K117" i="20" s="1"/>
  <c r="J117" i="20" s="1"/>
  <c r="A118" i="20"/>
  <c r="C131" i="15"/>
  <c r="D131" i="15"/>
  <c r="K118" i="20"/>
  <c r="J118" i="20" s="1"/>
  <c r="A119" i="20"/>
  <c r="C132" i="15"/>
  <c r="D132" i="15"/>
  <c r="K119" i="20"/>
  <c r="J119" i="20" s="1"/>
  <c r="A120" i="20"/>
  <c r="C133" i="15"/>
  <c r="D133" i="15"/>
  <c r="K120" i="20"/>
  <c r="J120" i="20" s="1"/>
  <c r="A121" i="20"/>
  <c r="C134" i="15"/>
  <c r="D134" i="15"/>
  <c r="K121" i="20"/>
  <c r="J121" i="20" s="1"/>
  <c r="A122" i="20"/>
  <c r="C135" i="15"/>
  <c r="B122" i="20" s="1"/>
  <c r="D135" i="15"/>
  <c r="K122" i="20"/>
  <c r="J122" i="20" s="1"/>
  <c r="A123" i="20"/>
  <c r="C136" i="15"/>
  <c r="D136" i="15"/>
  <c r="K123" i="20"/>
  <c r="J123" i="20" s="1"/>
  <c r="A124" i="20"/>
  <c r="C137" i="15"/>
  <c r="D137" i="15"/>
  <c r="K124" i="20" s="1"/>
  <c r="J124" i="20" s="1"/>
  <c r="A125" i="20"/>
  <c r="C138" i="15"/>
  <c r="D138" i="15"/>
  <c r="K125" i="20" s="1"/>
  <c r="J125" i="20" s="1"/>
  <c r="A126" i="20"/>
  <c r="C139" i="15"/>
  <c r="D139" i="15"/>
  <c r="K126" i="20"/>
  <c r="J126" i="20" s="1"/>
  <c r="A127" i="20"/>
  <c r="B127" i="20" s="1"/>
  <c r="C140" i="15"/>
  <c r="D140" i="15"/>
  <c r="K127" i="20" s="1"/>
  <c r="J127" i="20" s="1"/>
  <c r="A128" i="20"/>
  <c r="C141" i="15"/>
  <c r="D141" i="15"/>
  <c r="K128" i="20" s="1"/>
  <c r="J128" i="20"/>
  <c r="A129" i="20"/>
  <c r="B129" i="20" s="1"/>
  <c r="C142" i="15"/>
  <c r="D142" i="15"/>
  <c r="K129" i="20" s="1"/>
  <c r="J129" i="20" s="1"/>
  <c r="A130" i="20"/>
  <c r="B130" i="20" s="1"/>
  <c r="C143" i="15"/>
  <c r="D143" i="15"/>
  <c r="K130" i="20" s="1"/>
  <c r="J130" i="20" s="1"/>
  <c r="A131" i="20"/>
  <c r="C144" i="15"/>
  <c r="D144" i="15"/>
  <c r="K131" i="20"/>
  <c r="A132" i="20"/>
  <c r="C145" i="15"/>
  <c r="B132" i="20" s="1"/>
  <c r="D145" i="15"/>
  <c r="K132" i="20"/>
  <c r="J132" i="20" s="1"/>
  <c r="A133" i="20"/>
  <c r="C146" i="15"/>
  <c r="D146" i="15"/>
  <c r="K133" i="20"/>
  <c r="J133" i="20" s="1"/>
  <c r="A134" i="20"/>
  <c r="C147" i="15"/>
  <c r="B134" i="20" s="1"/>
  <c r="D147" i="15"/>
  <c r="K134" i="20"/>
  <c r="A135" i="20"/>
  <c r="C148" i="15"/>
  <c r="D148" i="15"/>
  <c r="K135" i="20"/>
  <c r="J135" i="20" s="1"/>
  <c r="A136" i="20"/>
  <c r="C149" i="15"/>
  <c r="B136" i="20" s="1"/>
  <c r="D149" i="15"/>
  <c r="K136" i="20"/>
  <c r="J136" i="20" s="1"/>
  <c r="A137" i="20"/>
  <c r="C150" i="15"/>
  <c r="D150" i="15"/>
  <c r="K137" i="20"/>
  <c r="J137" i="20" s="1"/>
  <c r="A138" i="20"/>
  <c r="C151" i="15"/>
  <c r="B138" i="20" s="1"/>
  <c r="D151" i="15"/>
  <c r="K138" i="20"/>
  <c r="J138" i="20" s="1"/>
  <c r="A139" i="20"/>
  <c r="C152" i="15"/>
  <c r="D152" i="15"/>
  <c r="K139" i="20" s="1"/>
  <c r="J139" i="20" s="1"/>
  <c r="A140" i="20"/>
  <c r="C153" i="15"/>
  <c r="D153" i="15"/>
  <c r="K140" i="20"/>
  <c r="J140" i="20" s="1"/>
  <c r="A141" i="20"/>
  <c r="B141" i="20" s="1"/>
  <c r="C154" i="15"/>
  <c r="D154" i="15"/>
  <c r="A142" i="20"/>
  <c r="C155" i="15"/>
  <c r="D155" i="15"/>
  <c r="K142" i="20"/>
  <c r="J142" i="20" s="1"/>
  <c r="A143" i="20"/>
  <c r="B143" i="20" s="1"/>
  <c r="C156" i="15"/>
  <c r="D156" i="15"/>
  <c r="K143" i="20" s="1"/>
  <c r="A144" i="20"/>
  <c r="B144" i="20" s="1"/>
  <c r="C157" i="15"/>
  <c r="D157" i="15"/>
  <c r="K144" i="20" s="1"/>
  <c r="J144" i="20" s="1"/>
  <c r="A145" i="20"/>
  <c r="C158" i="15"/>
  <c r="D158" i="15"/>
  <c r="K145" i="20" s="1"/>
  <c r="J145" i="20" s="1"/>
  <c r="A146" i="20"/>
  <c r="B146" i="20" s="1"/>
  <c r="C159" i="15"/>
  <c r="D159" i="15"/>
  <c r="K146" i="20" s="1"/>
  <c r="J146" i="20" s="1"/>
  <c r="A147" i="20"/>
  <c r="C160" i="15"/>
  <c r="D160" i="15"/>
  <c r="K147" i="20"/>
  <c r="A148" i="20"/>
  <c r="C161" i="15"/>
  <c r="B148" i="20" s="1"/>
  <c r="D161" i="15"/>
  <c r="K148" i="20"/>
  <c r="J148" i="20" s="1"/>
  <c r="A149" i="20"/>
  <c r="C162" i="15"/>
  <c r="D162" i="15"/>
  <c r="K149" i="20"/>
  <c r="A150" i="20"/>
  <c r="C163" i="15"/>
  <c r="B150" i="20" s="1"/>
  <c r="D163" i="15"/>
  <c r="K150" i="20"/>
  <c r="J150" i="20" s="1"/>
  <c r="A151" i="20"/>
  <c r="C164" i="15"/>
  <c r="D164" i="15"/>
  <c r="K151" i="20"/>
  <c r="J151" i="20" s="1"/>
  <c r="A152" i="20"/>
  <c r="C165" i="15"/>
  <c r="B152" i="20" s="1"/>
  <c r="D165" i="15"/>
  <c r="K152" i="20"/>
  <c r="J152" i="20" s="1"/>
  <c r="A153" i="20"/>
  <c r="C166" i="15"/>
  <c r="D166" i="15"/>
  <c r="K153" i="20"/>
  <c r="J153" i="20" s="1"/>
  <c r="A154" i="20"/>
  <c r="C167" i="15"/>
  <c r="D167" i="15"/>
  <c r="K154" i="20"/>
  <c r="J154" i="20" s="1"/>
  <c r="A155" i="20"/>
  <c r="C168" i="15"/>
  <c r="B155" i="20" s="1"/>
  <c r="D168" i="15"/>
  <c r="K155" i="20" s="1"/>
  <c r="J155" i="20" s="1"/>
  <c r="A156" i="20"/>
  <c r="C169" i="15"/>
  <c r="D169" i="15"/>
  <c r="K156" i="20"/>
  <c r="J156" i="20" s="1"/>
  <c r="A157" i="20"/>
  <c r="B157" i="20" s="1"/>
  <c r="C170" i="15"/>
  <c r="D170" i="15"/>
  <c r="K157" i="20" s="1"/>
  <c r="A158" i="20"/>
  <c r="B158" i="20" s="1"/>
  <c r="C171" i="15"/>
  <c r="D171" i="15"/>
  <c r="K158" i="20"/>
  <c r="J158" i="20" s="1"/>
  <c r="A159" i="20"/>
  <c r="C172" i="15"/>
  <c r="D172" i="15"/>
  <c r="K159" i="20" s="1"/>
  <c r="A160" i="20"/>
  <c r="B160" i="20" s="1"/>
  <c r="C173" i="15"/>
  <c r="D173" i="15"/>
  <c r="K160" i="20" s="1"/>
  <c r="J160" i="20" s="1"/>
  <c r="A161" i="20"/>
  <c r="C174" i="15"/>
  <c r="D174" i="15"/>
  <c r="K161" i="20" s="1"/>
  <c r="J161" i="20" s="1"/>
  <c r="A162" i="20"/>
  <c r="C175" i="15"/>
  <c r="D175" i="15"/>
  <c r="K162" i="20" s="1"/>
  <c r="J162" i="20"/>
  <c r="A163" i="20"/>
  <c r="B163" i="20" s="1"/>
  <c r="C176" i="15"/>
  <c r="D176" i="15"/>
  <c r="K163" i="20"/>
  <c r="A164" i="20"/>
  <c r="C177" i="15"/>
  <c r="D177" i="15"/>
  <c r="K164" i="20"/>
  <c r="J164" i="20" s="1"/>
  <c r="A165" i="20"/>
  <c r="C178" i="15"/>
  <c r="B165" i="20" s="1"/>
  <c r="D178" i="15"/>
  <c r="K165" i="20"/>
  <c r="J165" i="20" s="1"/>
  <c r="A166" i="20"/>
  <c r="C179" i="15"/>
  <c r="D179" i="15"/>
  <c r="K166" i="20"/>
  <c r="J166" i="20" s="1"/>
  <c r="A167" i="20"/>
  <c r="C180" i="15"/>
  <c r="B167" i="20" s="1"/>
  <c r="D180" i="15"/>
  <c r="K167" i="20"/>
  <c r="J167" i="20" s="1"/>
  <c r="A168" i="20"/>
  <c r="C181" i="15"/>
  <c r="D181" i="15"/>
  <c r="K168" i="20"/>
  <c r="J168" i="20" s="1"/>
  <c r="A169" i="20"/>
  <c r="C182" i="15"/>
  <c r="B169" i="20" s="1"/>
  <c r="D182" i="15"/>
  <c r="K169" i="20"/>
  <c r="J169" i="20" s="1"/>
  <c r="A170" i="20"/>
  <c r="C183" i="15"/>
  <c r="D183" i="15"/>
  <c r="K170" i="20"/>
  <c r="J170" i="20" s="1"/>
  <c r="A171" i="20"/>
  <c r="C184" i="15"/>
  <c r="B171" i="20" s="1"/>
  <c r="D184" i="15"/>
  <c r="K171" i="20" s="1"/>
  <c r="J171" i="20" s="1"/>
  <c r="A172" i="20"/>
  <c r="B172" i="20" s="1"/>
  <c r="C185" i="15"/>
  <c r="D185" i="15"/>
  <c r="K172" i="20" s="1"/>
  <c r="J172" i="20" s="1"/>
  <c r="A173" i="20"/>
  <c r="C186" i="15"/>
  <c r="D186" i="15"/>
  <c r="K173" i="20"/>
  <c r="J173" i="20" s="1"/>
  <c r="A174" i="20"/>
  <c r="B174" i="20" s="1"/>
  <c r="C187" i="15"/>
  <c r="D187" i="15"/>
  <c r="K174" i="20"/>
  <c r="J174" i="20" s="1"/>
  <c r="A175" i="20"/>
  <c r="C188" i="15"/>
  <c r="D188" i="15"/>
  <c r="K175" i="20" s="1"/>
  <c r="J175" i="20" s="1"/>
  <c r="A176" i="20"/>
  <c r="C189" i="15"/>
  <c r="B176" i="20"/>
  <c r="D189" i="15"/>
  <c r="K176" i="20" s="1"/>
  <c r="J176" i="20" s="1"/>
  <c r="A177" i="20"/>
  <c r="C190" i="15"/>
  <c r="B177" i="20"/>
  <c r="D190" i="15"/>
  <c r="K177" i="20" s="1"/>
  <c r="J177" i="20" s="1"/>
  <c r="A178" i="20"/>
  <c r="C191" i="15"/>
  <c r="B178" i="20" s="1"/>
  <c r="D191" i="15"/>
  <c r="K178" i="20"/>
  <c r="J178" i="20" s="1"/>
  <c r="A179" i="20"/>
  <c r="C192" i="15"/>
  <c r="D192" i="15"/>
  <c r="K179" i="20"/>
  <c r="J179" i="20" s="1"/>
  <c r="A180" i="20"/>
  <c r="C193" i="15"/>
  <c r="D193" i="15"/>
  <c r="K180" i="20"/>
  <c r="J180" i="20" s="1"/>
  <c r="A181" i="20"/>
  <c r="C194" i="15"/>
  <c r="B181" i="20" s="1"/>
  <c r="D194" i="15"/>
  <c r="K181" i="20"/>
  <c r="J181" i="20" s="1"/>
  <c r="A182" i="20"/>
  <c r="C195" i="15"/>
  <c r="B182" i="20" s="1"/>
  <c r="D195" i="15"/>
  <c r="K182" i="20"/>
  <c r="J182" i="20" s="1"/>
  <c r="A183" i="20"/>
  <c r="C196" i="15"/>
  <c r="D196" i="15"/>
  <c r="K183" i="20"/>
  <c r="J183" i="20" s="1"/>
  <c r="A184" i="20"/>
  <c r="C197" i="15"/>
  <c r="D197" i="15"/>
  <c r="K184" i="20"/>
  <c r="J184" i="20" s="1"/>
  <c r="A185" i="20"/>
  <c r="C198" i="15"/>
  <c r="B185" i="20" s="1"/>
  <c r="D198" i="15"/>
  <c r="K185" i="20" s="1"/>
  <c r="J185" i="20" s="1"/>
  <c r="A186" i="20"/>
  <c r="C199" i="15"/>
  <c r="D199" i="15"/>
  <c r="K186" i="20"/>
  <c r="J186" i="20" s="1"/>
  <c r="A187" i="20"/>
  <c r="C200" i="15"/>
  <c r="D200" i="15"/>
  <c r="K187" i="20"/>
  <c r="J187" i="20" s="1"/>
  <c r="A188" i="20"/>
  <c r="C201" i="15"/>
  <c r="B188" i="20"/>
  <c r="D201" i="15"/>
  <c r="K188" i="20" s="1"/>
  <c r="J188" i="20" s="1"/>
  <c r="A189" i="20"/>
  <c r="C202" i="15"/>
  <c r="B189" i="20"/>
  <c r="D202" i="15"/>
  <c r="K189" i="20" s="1"/>
  <c r="J189" i="20" s="1"/>
  <c r="A190" i="20"/>
  <c r="C203" i="15"/>
  <c r="D203" i="15"/>
  <c r="K190" i="20"/>
  <c r="J190" i="20" s="1"/>
  <c r="A191" i="20"/>
  <c r="C204" i="15"/>
  <c r="B191" i="20"/>
  <c r="D204" i="15"/>
  <c r="K191" i="20"/>
  <c r="J191" i="20"/>
  <c r="A192" i="20"/>
  <c r="C205" i="15"/>
  <c r="D205" i="15"/>
  <c r="K192" i="20"/>
  <c r="J192" i="20"/>
  <c r="A193" i="20"/>
  <c r="C206" i="15"/>
  <c r="D206" i="15"/>
  <c r="K193" i="20" s="1"/>
  <c r="A194" i="20"/>
  <c r="C207" i="15"/>
  <c r="D207" i="15"/>
  <c r="K194" i="20" s="1"/>
  <c r="J194" i="20" s="1"/>
  <c r="A195" i="20"/>
  <c r="C208" i="15"/>
  <c r="D208" i="15"/>
  <c r="K195" i="20"/>
  <c r="J195" i="20" s="1"/>
  <c r="A196" i="20"/>
  <c r="C209" i="15"/>
  <c r="B196" i="20"/>
  <c r="D209" i="15"/>
  <c r="K196" i="20"/>
  <c r="J196" i="20" s="1"/>
  <c r="A197" i="20"/>
  <c r="C210" i="15"/>
  <c r="D210" i="15"/>
  <c r="K197" i="20"/>
  <c r="J197" i="20" s="1"/>
  <c r="A198" i="20"/>
  <c r="B198" i="20" s="1"/>
  <c r="C211" i="15"/>
  <c r="D211" i="15"/>
  <c r="K198" i="20"/>
  <c r="J198" i="20" s="1"/>
  <c r="A199" i="20"/>
  <c r="C212" i="15"/>
  <c r="D212" i="15"/>
  <c r="K199" i="20"/>
  <c r="J199" i="20" s="1"/>
  <c r="A200" i="20"/>
  <c r="B200" i="20" s="1"/>
  <c r="C213" i="15"/>
  <c r="D213" i="15"/>
  <c r="A201" i="20"/>
  <c r="C214" i="15"/>
  <c r="D214" i="15"/>
  <c r="K201" i="20"/>
  <c r="J201" i="20" s="1"/>
  <c r="A202" i="20"/>
  <c r="C215" i="15"/>
  <c r="D215" i="15"/>
  <c r="K202" i="20" s="1"/>
  <c r="J202" i="20" s="1"/>
  <c r="A203" i="20"/>
  <c r="C216" i="15"/>
  <c r="D216" i="15"/>
  <c r="A204" i="20"/>
  <c r="C217" i="15"/>
  <c r="B204" i="20"/>
  <c r="D217" i="15"/>
  <c r="K204" i="20"/>
  <c r="J204" i="20" s="1"/>
  <c r="A205" i="20"/>
  <c r="C218" i="15"/>
  <c r="D218" i="15"/>
  <c r="K205" i="20" s="1"/>
  <c r="J205" i="20"/>
  <c r="A206" i="20"/>
  <c r="B206" i="20" s="1"/>
  <c r="C219" i="15"/>
  <c r="D219" i="15"/>
  <c r="K206" i="20" s="1"/>
  <c r="J206" i="20" s="1"/>
  <c r="A207" i="20"/>
  <c r="B207" i="20" s="1"/>
  <c r="C220" i="15"/>
  <c r="D220" i="15"/>
  <c r="A208" i="20"/>
  <c r="C221" i="15"/>
  <c r="D221" i="15"/>
  <c r="A209" i="20"/>
  <c r="C222" i="15"/>
  <c r="D222" i="15"/>
  <c r="K209" i="20"/>
  <c r="A210" i="20"/>
  <c r="C223" i="15"/>
  <c r="D223" i="15"/>
  <c r="K210" i="20" s="1"/>
  <c r="J210" i="20" s="1"/>
  <c r="A211" i="20"/>
  <c r="C224" i="15"/>
  <c r="B211" i="20"/>
  <c r="D224" i="15"/>
  <c r="K211" i="20"/>
  <c r="J211" i="20" s="1"/>
  <c r="A212" i="20"/>
  <c r="C225" i="15"/>
  <c r="D225" i="15"/>
  <c r="K212" i="20"/>
  <c r="J212" i="20" s="1"/>
  <c r="A33" i="19"/>
  <c r="A32" i="19"/>
  <c r="A31" i="19"/>
  <c r="A30" i="19"/>
  <c r="A29" i="19"/>
  <c r="A28" i="19"/>
  <c r="A27" i="19"/>
  <c r="A26" i="19"/>
  <c r="A24" i="19"/>
  <c r="A23" i="19"/>
  <c r="A22" i="19"/>
  <c r="A17" i="19"/>
  <c r="F17" i="19" s="1"/>
  <c r="A16" i="19"/>
  <c r="A15" i="19"/>
  <c r="A33" i="9"/>
  <c r="A32" i="9"/>
  <c r="A31" i="9"/>
  <c r="A30" i="9"/>
  <c r="A29" i="9"/>
  <c r="A28" i="9"/>
  <c r="A27" i="9"/>
  <c r="A26" i="9"/>
  <c r="A24" i="9"/>
  <c r="A23" i="9"/>
  <c r="A22" i="9"/>
  <c r="A20" i="9"/>
  <c r="A19" i="9"/>
  <c r="A17" i="9"/>
  <c r="A16" i="9"/>
  <c r="A15" i="9"/>
  <c r="D35" i="2"/>
  <c r="D34" i="2"/>
  <c r="D33" i="2"/>
  <c r="D32" i="2"/>
  <c r="D29" i="2"/>
  <c r="D28" i="2"/>
  <c r="D27" i="2"/>
  <c r="D24" i="2"/>
  <c r="D22" i="2"/>
  <c r="D21" i="2"/>
  <c r="D20" i="2"/>
  <c r="F9596" i="6"/>
  <c r="G9596" i="6"/>
  <c r="D9596" i="6"/>
  <c r="B9596" i="6"/>
  <c r="A9596" i="6"/>
  <c r="F9595" i="6"/>
  <c r="G9595" i="6" s="1"/>
  <c r="D9595" i="6"/>
  <c r="B9595" i="6"/>
  <c r="A9595" i="6"/>
  <c r="F9594" i="6"/>
  <c r="G9594" i="6"/>
  <c r="D9594" i="6"/>
  <c r="B9594" i="6"/>
  <c r="A9594" i="6"/>
  <c r="F9593" i="6"/>
  <c r="G9593" i="6" s="1"/>
  <c r="D9593" i="6"/>
  <c r="B9593" i="6"/>
  <c r="A9593" i="6"/>
  <c r="F9592" i="6"/>
  <c r="G9592" i="6"/>
  <c r="D9592" i="6"/>
  <c r="B9592" i="6"/>
  <c r="A9592" i="6"/>
  <c r="F9591" i="6"/>
  <c r="G9591" i="6"/>
  <c r="D9591" i="6"/>
  <c r="B9591" i="6"/>
  <c r="A9591" i="6"/>
  <c r="F9590" i="6"/>
  <c r="G9590" i="6" s="1"/>
  <c r="D9590" i="6"/>
  <c r="B9590" i="6"/>
  <c r="A9590" i="6"/>
  <c r="F9589" i="6"/>
  <c r="G9589" i="6" s="1"/>
  <c r="D9589" i="6"/>
  <c r="B9589" i="6"/>
  <c r="A9589" i="6"/>
  <c r="F9588" i="6"/>
  <c r="G9588" i="6"/>
  <c r="D9588" i="6"/>
  <c r="B9588" i="6"/>
  <c r="A9588" i="6"/>
  <c r="F9585" i="6"/>
  <c r="G9585" i="6" s="1"/>
  <c r="D9585" i="6"/>
  <c r="A9585" i="6"/>
  <c r="A6" i="18"/>
  <c r="A7" i="18"/>
  <c r="A8" i="18"/>
  <c r="A9" i="18"/>
  <c r="A10" i="18"/>
  <c r="A11" i="18"/>
  <c r="A12" i="18"/>
  <c r="A13" i="18"/>
  <c r="A14" i="18"/>
  <c r="A15" i="18"/>
  <c r="A16" i="18"/>
  <c r="A17" i="18"/>
  <c r="A18" i="18"/>
  <c r="A19" i="18"/>
  <c r="A20" i="18"/>
  <c r="A21" i="18"/>
  <c r="A25" i="18"/>
  <c r="A26" i="18"/>
  <c r="A27" i="18"/>
  <c r="A28" i="18"/>
  <c r="A29" i="18"/>
  <c r="A30" i="18"/>
  <c r="A31" i="18"/>
  <c r="A32" i="18"/>
  <c r="A33" i="18"/>
  <c r="A34" i="18"/>
  <c r="A35" i="18"/>
  <c r="A36" i="18"/>
  <c r="A37" i="18"/>
  <c r="A38" i="18"/>
  <c r="A39" i="18"/>
  <c r="A40" i="18"/>
  <c r="A41" i="18"/>
  <c r="A42"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6" i="18"/>
  <c r="A77" i="18"/>
  <c r="A78" i="18"/>
  <c r="A79" i="18"/>
  <c r="A80" i="18"/>
  <c r="A81" i="18"/>
  <c r="A82" i="18"/>
  <c r="A83" i="18"/>
  <c r="A84" i="18"/>
  <c r="A85" i="18"/>
  <c r="A86" i="18"/>
  <c r="A87" i="18"/>
  <c r="A88" i="18"/>
  <c r="A89" i="18"/>
  <c r="A90" i="18"/>
  <c r="A91" i="18"/>
  <c r="A92" i="18"/>
  <c r="A93" i="18"/>
  <c r="A94" i="18"/>
  <c r="A95" i="18"/>
  <c r="A97" i="18"/>
  <c r="A98" i="18"/>
  <c r="A99" i="18"/>
  <c r="A100" i="18"/>
  <c r="A101"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7" i="18"/>
  <c r="A218" i="18"/>
  <c r="A219" i="18"/>
  <c r="A220" i="18"/>
  <c r="A227" i="18"/>
  <c r="A228" i="18"/>
  <c r="A229" i="18"/>
  <c r="A230" i="18"/>
  <c r="A231" i="18"/>
  <c r="A232" i="18"/>
  <c r="A244" i="18"/>
  <c r="A245" i="18"/>
  <c r="A246" i="18"/>
  <c r="A247" i="18"/>
  <c r="A248" i="18"/>
  <c r="A249" i="18"/>
  <c r="A250" i="18"/>
  <c r="A251" i="18"/>
  <c r="A252" i="18"/>
  <c r="A253" i="18"/>
  <c r="A254" i="18"/>
  <c r="A255" i="18"/>
  <c r="A256" i="18"/>
  <c r="A257" i="18"/>
  <c r="A259" i="18"/>
  <c r="A267" i="18"/>
  <c r="A276" i="18"/>
  <c r="A277" i="18"/>
  <c r="A278" i="18"/>
  <c r="A279" i="18"/>
  <c r="A280" i="18"/>
  <c r="A281" i="18"/>
  <c r="A283" i="18"/>
  <c r="A291" i="18"/>
  <c r="A292" i="18"/>
  <c r="A293" i="18"/>
  <c r="A294" i="18"/>
  <c r="A295" i="18"/>
  <c r="A296" i="18"/>
  <c r="A297" i="18"/>
  <c r="A298" i="18"/>
  <c r="A306" i="18"/>
  <c r="A307" i="18"/>
  <c r="A308" i="18"/>
  <c r="A309" i="18"/>
  <c r="A310" i="18"/>
  <c r="A311" i="18"/>
  <c r="A312" i="18"/>
  <c r="A313" i="18"/>
  <c r="A314" i="18"/>
  <c r="A315" i="18"/>
  <c r="A317" i="18"/>
  <c r="A318" i="18"/>
  <c r="A319" i="18"/>
  <c r="A322" i="18"/>
  <c r="A323" i="18"/>
  <c r="A324" i="18"/>
  <c r="A325" i="18"/>
  <c r="A326" i="18"/>
  <c r="A327" i="18"/>
  <c r="A328" i="18"/>
  <c r="A329" i="18"/>
  <c r="A330" i="18"/>
  <c r="A331" i="18"/>
  <c r="A335" i="18"/>
  <c r="A336" i="18"/>
  <c r="A338" i="18"/>
  <c r="A339" i="18"/>
  <c r="A340" i="18"/>
  <c r="A341" i="18"/>
  <c r="A342" i="18"/>
  <c r="A343" i="18"/>
  <c r="A345" i="18"/>
  <c r="A346" i="18"/>
  <c r="A348" i="18"/>
  <c r="A349" i="18"/>
  <c r="A350" i="18"/>
  <c r="A351" i="18"/>
  <c r="A352" i="18"/>
  <c r="A354" i="18"/>
  <c r="A355" i="18"/>
  <c r="A356" i="18"/>
  <c r="A357" i="18"/>
  <c r="A358" i="18"/>
  <c r="A359" i="18"/>
  <c r="A360" i="18"/>
  <c r="A361" i="18"/>
  <c r="A362" i="18"/>
  <c r="A363" i="18"/>
  <c r="A364" i="18"/>
  <c r="A365" i="18"/>
  <c r="A366" i="18"/>
  <c r="A367" i="18"/>
  <c r="A368" i="18"/>
  <c r="A369" i="18"/>
  <c r="A370" i="18"/>
  <c r="A371" i="18"/>
  <c r="A372" i="18"/>
  <c r="A373" i="18"/>
  <c r="A374" i="18"/>
  <c r="A376" i="18"/>
  <c r="A377" i="18"/>
  <c r="A378" i="18"/>
  <c r="A379" i="18"/>
  <c r="A380" i="18"/>
  <c r="A381" i="18"/>
  <c r="A382" i="18"/>
  <c r="A383" i="18"/>
  <c r="A386" i="18"/>
  <c r="A387" i="18"/>
  <c r="A388" i="18"/>
  <c r="A389" i="18"/>
  <c r="A390" i="18"/>
  <c r="A391" i="18"/>
  <c r="A393" i="18"/>
  <c r="A394" i="18"/>
  <c r="A395" i="18"/>
  <c r="A396" i="18"/>
  <c r="A397" i="18"/>
  <c r="A398" i="18"/>
  <c r="A399" i="18"/>
  <c r="A400" i="18"/>
  <c r="A401" i="18"/>
  <c r="A402" i="18"/>
  <c r="A403" i="18"/>
  <c r="A404" i="18"/>
  <c r="A406" i="18"/>
  <c r="A407" i="18"/>
  <c r="A408" i="18"/>
  <c r="A409" i="18"/>
  <c r="A410" i="18"/>
  <c r="A411" i="18"/>
  <c r="A413" i="18"/>
  <c r="A414" i="18"/>
  <c r="A415" i="18"/>
  <c r="A416" i="18"/>
  <c r="A417" i="18"/>
  <c r="A418" i="18"/>
  <c r="A419" i="18"/>
  <c r="A420" i="18"/>
  <c r="A425" i="18"/>
  <c r="A428" i="18"/>
  <c r="A429" i="18"/>
  <c r="A430" i="18"/>
  <c r="A431" i="18"/>
  <c r="A433" i="18"/>
  <c r="A434" i="18"/>
  <c r="A436" i="18"/>
  <c r="A437" i="18"/>
  <c r="A439" i="18"/>
  <c r="A441" i="18"/>
  <c r="A445" i="18"/>
  <c r="A454" i="18"/>
  <c r="A455" i="18"/>
  <c r="A456" i="18"/>
  <c r="A457" i="18"/>
  <c r="A458" i="18"/>
  <c r="A459" i="18"/>
  <c r="A460" i="18"/>
  <c r="A461" i="18"/>
  <c r="A462" i="18"/>
  <c r="A463" i="18"/>
  <c r="A464" i="18"/>
  <c r="A465" i="18"/>
  <c r="A466" i="18"/>
  <c r="A467" i="18"/>
  <c r="A468" i="18"/>
  <c r="A469" i="18"/>
  <c r="A470" i="18"/>
  <c r="A471" i="18"/>
  <c r="A472" i="18"/>
  <c r="A473" i="18"/>
  <c r="A474" i="18"/>
  <c r="A477" i="18"/>
  <c r="A478" i="18"/>
  <c r="A479" i="18"/>
  <c r="A480" i="18"/>
  <c r="A481" i="18"/>
  <c r="A482" i="18"/>
  <c r="A490" i="18"/>
  <c r="A491" i="18"/>
  <c r="A492" i="18"/>
  <c r="A493" i="18"/>
  <c r="A494" i="18"/>
  <c r="A495" i="18"/>
  <c r="A496" i="18"/>
  <c r="A497" i="18"/>
  <c r="A498" i="18"/>
  <c r="A499" i="18"/>
  <c r="A500" i="18"/>
  <c r="A502" i="18"/>
  <c r="A503" i="18"/>
  <c r="A504" i="18"/>
  <c r="A505" i="18"/>
  <c r="A515" i="18"/>
  <c r="A516" i="18"/>
  <c r="A517" i="18"/>
  <c r="A518" i="18"/>
  <c r="A519" i="18"/>
  <c r="A522" i="18"/>
  <c r="A532" i="18"/>
  <c r="A533" i="18"/>
  <c r="A534" i="18"/>
  <c r="A535" i="18"/>
  <c r="A536" i="18"/>
  <c r="A537" i="18"/>
  <c r="A538" i="18"/>
  <c r="A539" i="18"/>
  <c r="A540" i="18"/>
  <c r="A541" i="18"/>
  <c r="A542" i="18"/>
  <c r="A543" i="18"/>
  <c r="A544" i="18"/>
  <c r="A545" i="18"/>
  <c r="A546" i="18"/>
  <c r="A547" i="18"/>
  <c r="A548" i="18"/>
  <c r="A549" i="18"/>
  <c r="A550" i="18"/>
  <c r="A551" i="18"/>
  <c r="A552" i="18"/>
  <c r="A553"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9" i="18"/>
  <c r="B9585" i="6"/>
  <c r="F9584" i="6"/>
  <c r="G9584" i="6" s="1"/>
  <c r="D9584" i="6"/>
  <c r="A9584" i="6"/>
  <c r="B9584" i="6" s="1"/>
  <c r="F9583" i="6"/>
  <c r="G9583" i="6"/>
  <c r="D9583" i="6"/>
  <c r="A9583" i="6"/>
  <c r="B9583" i="6" s="1"/>
  <c r="F9582" i="6"/>
  <c r="G9582" i="6" s="1"/>
  <c r="D9582" i="6"/>
  <c r="A9582" i="6"/>
  <c r="B9582" i="6"/>
  <c r="F9581" i="6"/>
  <c r="G9581" i="6"/>
  <c r="D9581" i="6"/>
  <c r="A9581" i="6"/>
  <c r="B9581" i="6" s="1"/>
  <c r="F9580" i="6"/>
  <c r="G9580" i="6" s="1"/>
  <c r="D9580" i="6"/>
  <c r="A9580" i="6"/>
  <c r="B9580" i="6" s="1"/>
  <c r="F9579" i="6"/>
  <c r="G9579" i="6" s="1"/>
  <c r="D9579" i="6"/>
  <c r="A9579" i="6"/>
  <c r="B9579" i="6"/>
  <c r="F9578" i="6"/>
  <c r="G9578" i="6"/>
  <c r="D9578" i="6"/>
  <c r="A9578" i="6"/>
  <c r="B9578" i="6" s="1"/>
  <c r="F9575" i="6"/>
  <c r="G9575" i="6" s="1"/>
  <c r="D9575" i="6"/>
  <c r="B9575" i="6"/>
  <c r="A9575" i="6"/>
  <c r="F9574" i="6"/>
  <c r="G9574" i="6"/>
  <c r="D9574" i="6"/>
  <c r="B9574" i="6"/>
  <c r="A9574" i="6"/>
  <c r="F9573" i="6"/>
  <c r="G9573" i="6" s="1"/>
  <c r="D9573" i="6"/>
  <c r="B9573" i="6"/>
  <c r="A9573" i="6"/>
  <c r="F9572" i="6"/>
  <c r="G9572" i="6"/>
  <c r="D9572" i="6"/>
  <c r="B9572" i="6"/>
  <c r="A9572" i="6"/>
  <c r="F9571" i="6"/>
  <c r="G9571" i="6" s="1"/>
  <c r="D9571" i="6"/>
  <c r="B9571" i="6"/>
  <c r="A9571" i="6"/>
  <c r="F9570" i="6"/>
  <c r="G9570" i="6" s="1"/>
  <c r="D9570" i="6"/>
  <c r="B9570" i="6"/>
  <c r="A9570" i="6"/>
  <c r="F9569" i="6"/>
  <c r="G9569" i="6" s="1"/>
  <c r="D9569" i="6"/>
  <c r="B9569" i="6"/>
  <c r="A9569" i="6"/>
  <c r="F9568" i="6"/>
  <c r="G9568" i="6"/>
  <c r="D9568" i="6"/>
  <c r="B9568" i="6"/>
  <c r="A9568" i="6"/>
  <c r="F9567" i="6"/>
  <c r="G9567" i="6"/>
  <c r="D9567" i="6"/>
  <c r="B9567" i="6"/>
  <c r="A9567" i="6"/>
  <c r="F9566" i="6"/>
  <c r="G9566" i="6" s="1"/>
  <c r="D9566" i="6"/>
  <c r="B9566" i="6"/>
  <c r="A9566" i="6"/>
  <c r="F9565" i="6"/>
  <c r="G9565" i="6" s="1"/>
  <c r="D9565" i="6"/>
  <c r="B9565" i="6"/>
  <c r="A9565" i="6"/>
  <c r="F9564" i="6"/>
  <c r="G9564" i="6"/>
  <c r="D9564" i="6"/>
  <c r="B9564" i="6"/>
  <c r="A9564" i="6"/>
  <c r="F9563" i="6"/>
  <c r="G9563" i="6"/>
  <c r="D9563" i="6"/>
  <c r="B9563" i="6"/>
  <c r="A9563" i="6"/>
  <c r="F9562" i="6"/>
  <c r="G9562" i="6" s="1"/>
  <c r="D9562" i="6"/>
  <c r="B9562" i="6"/>
  <c r="A9562" i="6"/>
  <c r="B9555" i="6"/>
  <c r="G9554" i="6"/>
  <c r="B9554" i="6"/>
  <c r="B9553" i="6"/>
  <c r="B9552" i="6"/>
  <c r="F9546" i="6"/>
  <c r="G9546" i="6"/>
  <c r="D9546" i="6"/>
  <c r="B9546" i="6"/>
  <c r="A9546" i="6"/>
  <c r="F9545" i="6"/>
  <c r="G9545" i="6" s="1"/>
  <c r="D9545" i="6"/>
  <c r="B9545" i="6"/>
  <c r="A9545" i="6"/>
  <c r="F9544" i="6"/>
  <c r="G9544" i="6" s="1"/>
  <c r="D9544" i="6"/>
  <c r="B9544" i="6"/>
  <c r="A9544" i="6"/>
  <c r="F9543" i="6"/>
  <c r="G9543" i="6" s="1"/>
  <c r="D9543" i="6"/>
  <c r="B9543" i="6"/>
  <c r="A9543" i="6"/>
  <c r="F9542" i="6"/>
  <c r="G9542" i="6"/>
  <c r="D9542" i="6"/>
  <c r="B9542" i="6"/>
  <c r="A9542" i="6"/>
  <c r="F9541" i="6"/>
  <c r="G9541" i="6"/>
  <c r="D9541" i="6"/>
  <c r="B9541" i="6"/>
  <c r="A9541" i="6"/>
  <c r="F9540" i="6"/>
  <c r="G9540" i="6" s="1"/>
  <c r="D9540" i="6"/>
  <c r="B9540" i="6"/>
  <c r="A9540" i="6"/>
  <c r="F9539" i="6"/>
  <c r="G9539" i="6" s="1"/>
  <c r="D9539" i="6"/>
  <c r="B9539" i="6"/>
  <c r="A9539" i="6"/>
  <c r="F9538" i="6"/>
  <c r="G9538" i="6"/>
  <c r="D9538" i="6"/>
  <c r="B9538" i="6"/>
  <c r="A9538" i="6"/>
  <c r="F9535" i="6"/>
  <c r="G9535" i="6" s="1"/>
  <c r="D9535" i="6"/>
  <c r="A9535" i="6"/>
  <c r="B9535" i="6"/>
  <c r="F9534" i="6"/>
  <c r="G9534" i="6" s="1"/>
  <c r="D9534" i="6"/>
  <c r="A9534" i="6"/>
  <c r="B9534" i="6"/>
  <c r="F9533" i="6"/>
  <c r="G9533" i="6" s="1"/>
  <c r="D9533" i="6"/>
  <c r="A9533" i="6"/>
  <c r="B9533" i="6" s="1"/>
  <c r="F9532" i="6"/>
  <c r="G9532" i="6"/>
  <c r="D9532" i="6"/>
  <c r="A9532" i="6"/>
  <c r="B9532" i="6" s="1"/>
  <c r="F9531" i="6"/>
  <c r="G9531" i="6" s="1"/>
  <c r="D9531" i="6"/>
  <c r="A9531" i="6"/>
  <c r="B9531" i="6"/>
  <c r="F9530" i="6"/>
  <c r="G9530" i="6" s="1"/>
  <c r="D9530" i="6"/>
  <c r="A9530" i="6"/>
  <c r="B9530" i="6"/>
  <c r="F9529" i="6"/>
  <c r="G9529" i="6" s="1"/>
  <c r="D9529" i="6"/>
  <c r="A9529" i="6"/>
  <c r="B9529" i="6" s="1"/>
  <c r="F9528" i="6"/>
  <c r="G9528" i="6"/>
  <c r="G9536" i="6" s="1"/>
  <c r="D9528" i="6"/>
  <c r="A9528" i="6"/>
  <c r="B9528" i="6"/>
  <c r="F9525" i="6"/>
  <c r="G9525" i="6" s="1"/>
  <c r="D9525" i="6"/>
  <c r="B9525" i="6"/>
  <c r="A9525" i="6"/>
  <c r="F9524" i="6"/>
  <c r="G9524" i="6" s="1"/>
  <c r="D9524" i="6"/>
  <c r="B9524" i="6"/>
  <c r="A9524" i="6"/>
  <c r="F9523" i="6"/>
  <c r="G9523" i="6"/>
  <c r="D9523" i="6"/>
  <c r="B9523" i="6"/>
  <c r="A9523" i="6"/>
  <c r="F9522" i="6"/>
  <c r="G9522" i="6"/>
  <c r="D9522" i="6"/>
  <c r="B9522" i="6"/>
  <c r="A9522" i="6"/>
  <c r="F9521" i="6"/>
  <c r="G9521" i="6" s="1"/>
  <c r="D9521" i="6"/>
  <c r="B9521" i="6"/>
  <c r="A9521" i="6"/>
  <c r="F9520" i="6"/>
  <c r="G9520" i="6" s="1"/>
  <c r="D9520" i="6"/>
  <c r="B9520" i="6"/>
  <c r="A9520" i="6"/>
  <c r="F9519" i="6"/>
  <c r="G9519" i="6"/>
  <c r="D9519" i="6"/>
  <c r="B9519" i="6"/>
  <c r="A9519" i="6"/>
  <c r="F9518" i="6"/>
  <c r="G9518" i="6" s="1"/>
  <c r="D9518" i="6"/>
  <c r="B9518" i="6"/>
  <c r="A9518" i="6"/>
  <c r="F9517" i="6"/>
  <c r="G9517" i="6" s="1"/>
  <c r="D9517" i="6"/>
  <c r="B9517" i="6"/>
  <c r="A9517" i="6"/>
  <c r="F9516" i="6"/>
  <c r="G9516" i="6" s="1"/>
  <c r="D9516" i="6"/>
  <c r="B9516" i="6"/>
  <c r="A9516" i="6"/>
  <c r="F9515" i="6"/>
  <c r="G9515" i="6"/>
  <c r="D9515" i="6"/>
  <c r="B9515" i="6"/>
  <c r="A9515" i="6"/>
  <c r="F9514" i="6"/>
  <c r="G9514" i="6"/>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c r="D9493" i="6"/>
  <c r="B9493" i="6"/>
  <c r="A9493" i="6"/>
  <c r="F9492" i="6"/>
  <c r="G9492" i="6"/>
  <c r="D9492" i="6"/>
  <c r="B9492" i="6"/>
  <c r="A9492" i="6"/>
  <c r="F9491" i="6"/>
  <c r="G9491" i="6" s="1"/>
  <c r="D9491" i="6"/>
  <c r="B9491" i="6"/>
  <c r="A9491" i="6"/>
  <c r="F9490" i="6"/>
  <c r="G9490" i="6" s="1"/>
  <c r="D9490" i="6"/>
  <c r="B9490" i="6"/>
  <c r="A9490" i="6"/>
  <c r="F9489" i="6"/>
  <c r="G9489" i="6"/>
  <c r="D9489" i="6"/>
  <c r="B9489" i="6"/>
  <c r="A9489" i="6"/>
  <c r="F9488" i="6"/>
  <c r="G9488" i="6" s="1"/>
  <c r="D9488" i="6"/>
  <c r="B9488" i="6"/>
  <c r="A9488" i="6"/>
  <c r="F9485" i="6"/>
  <c r="G9485" i="6" s="1"/>
  <c r="D9485" i="6"/>
  <c r="A9485" i="6"/>
  <c r="B9485" i="6" s="1"/>
  <c r="F9484" i="6"/>
  <c r="G9484" i="6" s="1"/>
  <c r="D9484" i="6"/>
  <c r="A9484" i="6"/>
  <c r="B9484" i="6" s="1"/>
  <c r="F9483" i="6"/>
  <c r="G9483" i="6"/>
  <c r="D9483" i="6"/>
  <c r="A9483" i="6"/>
  <c r="B9483" i="6" s="1"/>
  <c r="F9482" i="6"/>
  <c r="G9482" i="6" s="1"/>
  <c r="D9482" i="6"/>
  <c r="A9482" i="6"/>
  <c r="B9482" i="6"/>
  <c r="F9481" i="6"/>
  <c r="G9481" i="6" s="1"/>
  <c r="D9481" i="6"/>
  <c r="A9481" i="6"/>
  <c r="B9481" i="6" s="1"/>
  <c r="F9480" i="6"/>
  <c r="G9480" i="6" s="1"/>
  <c r="D9480" i="6"/>
  <c r="A9480" i="6"/>
  <c r="B9480" i="6" s="1"/>
  <c r="F9479" i="6"/>
  <c r="G9479" i="6"/>
  <c r="D9479" i="6"/>
  <c r="A9479" i="6"/>
  <c r="B9479" i="6" s="1"/>
  <c r="F9478" i="6"/>
  <c r="G9478" i="6" s="1"/>
  <c r="D9478" i="6"/>
  <c r="A9478" i="6"/>
  <c r="B9478" i="6"/>
  <c r="F9475" i="6"/>
  <c r="G9475" i="6" s="1"/>
  <c r="D9475" i="6"/>
  <c r="B9475" i="6"/>
  <c r="A9475" i="6"/>
  <c r="F9474" i="6"/>
  <c r="G9474" i="6" s="1"/>
  <c r="D9474" i="6"/>
  <c r="B9474" i="6"/>
  <c r="A9474" i="6"/>
  <c r="F9473" i="6"/>
  <c r="G9473" i="6"/>
  <c r="D9473" i="6"/>
  <c r="B9473" i="6"/>
  <c r="A9473" i="6"/>
  <c r="F9472" i="6"/>
  <c r="G9472" i="6"/>
  <c r="D9472" i="6"/>
  <c r="B9472" i="6"/>
  <c r="A9472" i="6"/>
  <c r="F9471" i="6"/>
  <c r="G9471" i="6" s="1"/>
  <c r="D9471" i="6"/>
  <c r="B9471" i="6"/>
  <c r="A9471" i="6"/>
  <c r="F9470" i="6"/>
  <c r="G9470" i="6" s="1"/>
  <c r="D9470" i="6"/>
  <c r="B9470" i="6"/>
  <c r="A9470" i="6"/>
  <c r="F9469" i="6"/>
  <c r="G9469" i="6"/>
  <c r="D9469" i="6"/>
  <c r="B9469" i="6"/>
  <c r="A9469" i="6"/>
  <c r="F9468" i="6"/>
  <c r="G9468" i="6" s="1"/>
  <c r="D9468" i="6"/>
  <c r="B9468" i="6"/>
  <c r="A9468" i="6"/>
  <c r="F9467" i="6"/>
  <c r="G9467" i="6" s="1"/>
  <c r="D9467" i="6"/>
  <c r="B9467" i="6"/>
  <c r="A9467" i="6"/>
  <c r="F9466" i="6"/>
  <c r="G9466" i="6" s="1"/>
  <c r="D9466" i="6"/>
  <c r="B9466" i="6"/>
  <c r="A9466" i="6"/>
  <c r="F9465" i="6"/>
  <c r="G9465" i="6"/>
  <c r="D9465" i="6"/>
  <c r="B9465" i="6"/>
  <c r="A9465" i="6"/>
  <c r="F9464" i="6"/>
  <c r="G9464" i="6"/>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c r="D9443" i="6"/>
  <c r="B9443" i="6"/>
  <c r="A9443" i="6"/>
  <c r="F9442" i="6"/>
  <c r="G9442" i="6"/>
  <c r="D9442" i="6"/>
  <c r="B9442" i="6"/>
  <c r="A9442" i="6"/>
  <c r="F9441" i="6"/>
  <c r="G9441" i="6" s="1"/>
  <c r="D9441" i="6"/>
  <c r="B9441" i="6"/>
  <c r="A9441" i="6"/>
  <c r="F9440" i="6"/>
  <c r="G9440" i="6" s="1"/>
  <c r="D9440" i="6"/>
  <c r="B9440" i="6"/>
  <c r="A9440" i="6"/>
  <c r="F9439" i="6"/>
  <c r="G9439" i="6"/>
  <c r="D9439" i="6"/>
  <c r="B9439" i="6"/>
  <c r="A9439" i="6"/>
  <c r="F9438" i="6"/>
  <c r="G9438" i="6" s="1"/>
  <c r="D9438" i="6"/>
  <c r="B9438" i="6"/>
  <c r="A9438" i="6"/>
  <c r="F9435" i="6"/>
  <c r="G9435" i="6" s="1"/>
  <c r="D9435" i="6"/>
  <c r="A9435" i="6"/>
  <c r="B9435" i="6" s="1"/>
  <c r="F9434" i="6"/>
  <c r="G9434" i="6" s="1"/>
  <c r="D9434" i="6"/>
  <c r="A9434" i="6"/>
  <c r="B9434" i="6" s="1"/>
  <c r="F9433" i="6"/>
  <c r="G9433" i="6"/>
  <c r="D9433" i="6"/>
  <c r="A9433" i="6"/>
  <c r="B9433" i="6" s="1"/>
  <c r="F9432" i="6"/>
  <c r="G9432" i="6" s="1"/>
  <c r="D9432" i="6"/>
  <c r="A9432" i="6"/>
  <c r="B9432" i="6"/>
  <c r="F9431" i="6"/>
  <c r="G9431" i="6" s="1"/>
  <c r="D9431" i="6"/>
  <c r="A9431" i="6"/>
  <c r="B9431" i="6" s="1"/>
  <c r="F9430" i="6"/>
  <c r="G9430" i="6" s="1"/>
  <c r="D9430" i="6"/>
  <c r="A9430" i="6"/>
  <c r="B9430" i="6" s="1"/>
  <c r="F9429" i="6"/>
  <c r="G9429" i="6"/>
  <c r="D9429" i="6"/>
  <c r="A9429" i="6"/>
  <c r="B9429" i="6" s="1"/>
  <c r="F9428" i="6"/>
  <c r="G9428" i="6" s="1"/>
  <c r="D9428" i="6"/>
  <c r="A9428" i="6"/>
  <c r="B9428" i="6" s="1"/>
  <c r="F9425" i="6"/>
  <c r="G9425" i="6" s="1"/>
  <c r="D9425" i="6"/>
  <c r="B9425" i="6"/>
  <c r="A9425" i="6"/>
  <c r="F9424" i="6"/>
  <c r="G9424" i="6"/>
  <c r="D9424" i="6"/>
  <c r="B9424" i="6"/>
  <c r="A9424" i="6"/>
  <c r="F9423" i="6"/>
  <c r="G9423" i="6"/>
  <c r="D9423" i="6"/>
  <c r="B9423" i="6"/>
  <c r="A9423" i="6"/>
  <c r="F9422" i="6"/>
  <c r="G9422" i="6" s="1"/>
  <c r="D9422" i="6"/>
  <c r="B9422" i="6"/>
  <c r="A9422" i="6"/>
  <c r="F9421" i="6"/>
  <c r="G9421" i="6" s="1"/>
  <c r="D9421" i="6"/>
  <c r="B9421" i="6"/>
  <c r="A9421" i="6"/>
  <c r="F9420" i="6"/>
  <c r="G9420" i="6"/>
  <c r="D9420" i="6"/>
  <c r="B9420" i="6"/>
  <c r="A9420" i="6"/>
  <c r="F9419" i="6"/>
  <c r="G9419" i="6" s="1"/>
  <c r="D9419" i="6"/>
  <c r="B9419" i="6"/>
  <c r="A9419" i="6"/>
  <c r="F9418" i="6"/>
  <c r="G9418" i="6" s="1"/>
  <c r="D9418" i="6"/>
  <c r="B9418" i="6"/>
  <c r="A9418" i="6"/>
  <c r="F9417" i="6"/>
  <c r="G9417" i="6" s="1"/>
  <c r="D9417" i="6"/>
  <c r="B9417" i="6"/>
  <c r="A9417" i="6"/>
  <c r="F9416" i="6"/>
  <c r="G9416" i="6"/>
  <c r="D9416" i="6"/>
  <c r="B9416" i="6"/>
  <c r="A9416" i="6"/>
  <c r="F9415" i="6"/>
  <c r="G9415" i="6"/>
  <c r="D9415" i="6"/>
  <c r="B9415" i="6"/>
  <c r="A9415" i="6"/>
  <c r="F9414" i="6"/>
  <c r="G9414" i="6" s="1"/>
  <c r="D9414" i="6"/>
  <c r="B9414" i="6"/>
  <c r="A9414" i="6"/>
  <c r="F9413" i="6"/>
  <c r="G9413" i="6" s="1"/>
  <c r="D9413" i="6"/>
  <c r="B9413" i="6"/>
  <c r="A9413" i="6"/>
  <c r="F9412" i="6"/>
  <c r="G9412" i="6"/>
  <c r="D9412" i="6"/>
  <c r="B9412" i="6"/>
  <c r="A9412" i="6"/>
  <c r="B9405" i="6"/>
  <c r="G9404" i="6"/>
  <c r="B9404" i="6"/>
  <c r="B9403" i="6"/>
  <c r="B9402" i="6"/>
  <c r="F9396" i="6"/>
  <c r="G9396" i="6" s="1"/>
  <c r="D9396" i="6"/>
  <c r="B9396" i="6"/>
  <c r="A9396" i="6"/>
  <c r="F9395" i="6"/>
  <c r="G9395" i="6" s="1"/>
  <c r="D9395" i="6"/>
  <c r="B9395" i="6"/>
  <c r="A9395" i="6"/>
  <c r="F9394" i="6"/>
  <c r="G9394" i="6"/>
  <c r="D9394" i="6"/>
  <c r="B9394" i="6"/>
  <c r="A9394" i="6"/>
  <c r="F9393" i="6"/>
  <c r="G9393" i="6"/>
  <c r="D9393" i="6"/>
  <c r="B9393" i="6"/>
  <c r="A9393" i="6"/>
  <c r="F9392" i="6"/>
  <c r="G9392" i="6" s="1"/>
  <c r="D9392" i="6"/>
  <c r="B9392" i="6"/>
  <c r="A9392" i="6"/>
  <c r="F9391" i="6"/>
  <c r="G9391" i="6" s="1"/>
  <c r="D9391" i="6"/>
  <c r="B9391" i="6"/>
  <c r="A9391" i="6"/>
  <c r="F9390" i="6"/>
  <c r="G9390" i="6"/>
  <c r="D9390" i="6"/>
  <c r="B9390" i="6"/>
  <c r="A9390" i="6"/>
  <c r="F9389" i="6"/>
  <c r="G9389" i="6" s="1"/>
  <c r="D9389" i="6"/>
  <c r="B9389" i="6"/>
  <c r="A9389" i="6"/>
  <c r="F9388" i="6"/>
  <c r="G9388" i="6" s="1"/>
  <c r="D9388" i="6"/>
  <c r="B9388" i="6"/>
  <c r="A9388" i="6"/>
  <c r="F9385" i="6"/>
  <c r="G9385" i="6" s="1"/>
  <c r="D9385" i="6"/>
  <c r="A9385" i="6"/>
  <c r="B9385" i="6" s="1"/>
  <c r="F9384" i="6"/>
  <c r="G9384" i="6"/>
  <c r="D9384" i="6"/>
  <c r="A9384" i="6"/>
  <c r="B9384" i="6" s="1"/>
  <c r="F9383" i="6"/>
  <c r="G9383" i="6" s="1"/>
  <c r="D9383" i="6"/>
  <c r="A9383" i="6"/>
  <c r="B9383" i="6"/>
  <c r="F9382" i="6"/>
  <c r="G9382" i="6" s="1"/>
  <c r="D9382" i="6"/>
  <c r="A9382" i="6"/>
  <c r="B9382" i="6" s="1"/>
  <c r="F9381" i="6"/>
  <c r="G9381" i="6" s="1"/>
  <c r="D9381" i="6"/>
  <c r="A9381" i="6"/>
  <c r="B9381" i="6" s="1"/>
  <c r="F9380" i="6"/>
  <c r="G9380" i="6"/>
  <c r="D9380" i="6"/>
  <c r="A9380" i="6"/>
  <c r="B9380" i="6" s="1"/>
  <c r="F9379" i="6"/>
  <c r="G9379" i="6" s="1"/>
  <c r="D9379" i="6"/>
  <c r="A9379" i="6"/>
  <c r="B9379" i="6"/>
  <c r="F9378" i="6"/>
  <c r="G9378" i="6" s="1"/>
  <c r="D9378" i="6"/>
  <c r="A9378" i="6"/>
  <c r="B9378" i="6" s="1"/>
  <c r="F9375" i="6"/>
  <c r="G9375" i="6" s="1"/>
  <c r="D9375" i="6"/>
  <c r="B9375" i="6"/>
  <c r="A9375" i="6"/>
  <c r="F9374" i="6"/>
  <c r="G9374" i="6"/>
  <c r="D9374" i="6"/>
  <c r="B9374" i="6"/>
  <c r="A9374" i="6"/>
  <c r="F9373" i="6"/>
  <c r="G9373" i="6"/>
  <c r="D9373" i="6"/>
  <c r="B9373" i="6"/>
  <c r="A9373" i="6"/>
  <c r="F9372" i="6"/>
  <c r="G9372" i="6" s="1"/>
  <c r="D9372" i="6"/>
  <c r="B9372" i="6"/>
  <c r="A9372" i="6"/>
  <c r="F9371" i="6"/>
  <c r="G9371" i="6" s="1"/>
  <c r="D9371" i="6"/>
  <c r="B9371" i="6"/>
  <c r="A9371" i="6"/>
  <c r="F9370" i="6"/>
  <c r="G9370" i="6"/>
  <c r="D9370" i="6"/>
  <c r="B9370" i="6"/>
  <c r="A9370" i="6"/>
  <c r="F9369" i="6"/>
  <c r="G9369" i="6" s="1"/>
  <c r="D9369" i="6"/>
  <c r="B9369" i="6"/>
  <c r="A9369" i="6"/>
  <c r="F9368" i="6"/>
  <c r="G9368" i="6" s="1"/>
  <c r="D9368" i="6"/>
  <c r="B9368" i="6"/>
  <c r="A9368" i="6"/>
  <c r="F9367" i="6"/>
  <c r="G9367" i="6" s="1"/>
  <c r="D9367" i="6"/>
  <c r="B9367" i="6"/>
  <c r="A9367" i="6"/>
  <c r="F9366" i="6"/>
  <c r="G9366" i="6"/>
  <c r="D9366" i="6"/>
  <c r="B9366" i="6"/>
  <c r="A9366" i="6"/>
  <c r="F9365" i="6"/>
  <c r="G9365" i="6"/>
  <c r="D9365" i="6"/>
  <c r="B9365" i="6"/>
  <c r="A9365" i="6"/>
  <c r="F9364" i="6"/>
  <c r="G9364" i="6" s="1"/>
  <c r="D9364" i="6"/>
  <c r="B9364" i="6"/>
  <c r="A9364" i="6"/>
  <c r="F9363" i="6"/>
  <c r="G9363" i="6" s="1"/>
  <c r="D9363" i="6"/>
  <c r="B9363" i="6"/>
  <c r="A9363" i="6"/>
  <c r="F9362" i="6"/>
  <c r="G9362" i="6"/>
  <c r="D9362" i="6"/>
  <c r="B9362" i="6"/>
  <c r="A9362" i="6"/>
  <c r="B9355" i="6"/>
  <c r="G9354" i="6"/>
  <c r="B9354" i="6"/>
  <c r="B9353" i="6"/>
  <c r="B9352" i="6"/>
  <c r="F9346" i="6"/>
  <c r="G9346" i="6" s="1"/>
  <c r="D9346" i="6"/>
  <c r="B9346" i="6"/>
  <c r="A9346" i="6"/>
  <c r="F9345" i="6"/>
  <c r="G9345" i="6" s="1"/>
  <c r="D9345" i="6"/>
  <c r="B9345" i="6"/>
  <c r="A9345" i="6"/>
  <c r="F9344" i="6"/>
  <c r="G9344" i="6"/>
  <c r="D9344" i="6"/>
  <c r="B9344" i="6"/>
  <c r="A9344" i="6"/>
  <c r="F9343" i="6"/>
  <c r="G9343" i="6"/>
  <c r="D9343" i="6"/>
  <c r="B9343" i="6"/>
  <c r="A9343" i="6"/>
  <c r="F9342" i="6"/>
  <c r="G9342" i="6" s="1"/>
  <c r="D9342" i="6"/>
  <c r="B9342" i="6"/>
  <c r="A9342" i="6"/>
  <c r="F9341" i="6"/>
  <c r="G9341" i="6" s="1"/>
  <c r="D9341" i="6"/>
  <c r="B9341" i="6"/>
  <c r="A9341" i="6"/>
  <c r="F9340" i="6"/>
  <c r="G9340" i="6"/>
  <c r="D9340" i="6"/>
  <c r="B9340" i="6"/>
  <c r="A9340" i="6"/>
  <c r="F9339" i="6"/>
  <c r="G9339" i="6" s="1"/>
  <c r="D9339" i="6"/>
  <c r="B9339" i="6"/>
  <c r="A9339" i="6"/>
  <c r="F9338" i="6"/>
  <c r="G9338" i="6" s="1"/>
  <c r="D9338" i="6"/>
  <c r="B9338" i="6"/>
  <c r="A9338" i="6"/>
  <c r="F9335" i="6"/>
  <c r="G9335" i="6" s="1"/>
  <c r="D9335" i="6"/>
  <c r="A9335" i="6"/>
  <c r="B9335" i="6" s="1"/>
  <c r="F9334" i="6"/>
  <c r="G9334" i="6"/>
  <c r="D9334" i="6"/>
  <c r="A9334" i="6"/>
  <c r="B9334" i="6" s="1"/>
  <c r="F9333" i="6"/>
  <c r="G9333" i="6" s="1"/>
  <c r="D9333" i="6"/>
  <c r="A9333" i="6"/>
  <c r="B9333" i="6"/>
  <c r="F9332" i="6"/>
  <c r="G9332" i="6" s="1"/>
  <c r="D9332" i="6"/>
  <c r="A9332" i="6"/>
  <c r="B9332" i="6" s="1"/>
  <c r="F9331" i="6"/>
  <c r="G9331" i="6" s="1"/>
  <c r="D9331" i="6"/>
  <c r="A9331" i="6"/>
  <c r="B9331" i="6" s="1"/>
  <c r="F9330" i="6"/>
  <c r="G9330" i="6"/>
  <c r="D9330" i="6"/>
  <c r="A9330" i="6"/>
  <c r="B9330" i="6" s="1"/>
  <c r="F9329" i="6"/>
  <c r="G9329" i="6" s="1"/>
  <c r="D9329" i="6"/>
  <c r="A9329" i="6"/>
  <c r="B9329" i="6"/>
  <c r="F9328" i="6"/>
  <c r="G9328" i="6" s="1"/>
  <c r="D9328" i="6"/>
  <c r="A9328" i="6"/>
  <c r="B9328" i="6" s="1"/>
  <c r="F9325" i="6"/>
  <c r="G9325" i="6" s="1"/>
  <c r="D9325" i="6"/>
  <c r="B9325" i="6"/>
  <c r="A9325" i="6"/>
  <c r="F9324" i="6"/>
  <c r="G9324" i="6"/>
  <c r="D9324" i="6"/>
  <c r="B9324" i="6"/>
  <c r="A9324" i="6"/>
  <c r="F9323" i="6"/>
  <c r="G9323" i="6"/>
  <c r="D9323" i="6"/>
  <c r="B9323" i="6"/>
  <c r="A9323" i="6"/>
  <c r="F9322" i="6"/>
  <c r="G9322" i="6" s="1"/>
  <c r="D9322" i="6"/>
  <c r="B9322" i="6"/>
  <c r="A9322" i="6"/>
  <c r="F9321" i="6"/>
  <c r="G9321" i="6" s="1"/>
  <c r="D9321" i="6"/>
  <c r="B9321" i="6"/>
  <c r="A9321" i="6"/>
  <c r="F9320" i="6"/>
  <c r="G9320" i="6"/>
  <c r="D9320" i="6"/>
  <c r="B9320" i="6"/>
  <c r="A9320" i="6"/>
  <c r="F9319" i="6"/>
  <c r="G9319" i="6" s="1"/>
  <c r="D9319" i="6"/>
  <c r="B9319" i="6"/>
  <c r="A9319" i="6"/>
  <c r="F9318" i="6"/>
  <c r="G9318" i="6" s="1"/>
  <c r="D9318" i="6"/>
  <c r="B9318" i="6"/>
  <c r="A9318" i="6"/>
  <c r="F9317" i="6"/>
  <c r="G9317" i="6" s="1"/>
  <c r="D9317" i="6"/>
  <c r="B9317" i="6"/>
  <c r="A9317" i="6"/>
  <c r="F9316" i="6"/>
  <c r="G9316" i="6"/>
  <c r="D9316" i="6"/>
  <c r="B9316" i="6"/>
  <c r="A9316" i="6"/>
  <c r="F9315" i="6"/>
  <c r="G9315" i="6"/>
  <c r="D9315" i="6"/>
  <c r="B9315" i="6"/>
  <c r="A9315" i="6"/>
  <c r="F9314" i="6"/>
  <c r="G9314" i="6" s="1"/>
  <c r="D9314" i="6"/>
  <c r="B9314" i="6"/>
  <c r="A9314" i="6"/>
  <c r="F9313" i="6"/>
  <c r="G9313" i="6" s="1"/>
  <c r="D9313" i="6"/>
  <c r="B9313" i="6"/>
  <c r="A9313" i="6"/>
  <c r="F9312" i="6"/>
  <c r="G9312" i="6"/>
  <c r="D9312" i="6"/>
  <c r="B9312" i="6"/>
  <c r="A9312" i="6"/>
  <c r="B9305" i="6"/>
  <c r="G9304" i="6"/>
  <c r="B9304" i="6"/>
  <c r="B9303" i="6"/>
  <c r="B9302" i="6"/>
  <c r="F9296" i="6"/>
  <c r="G9296" i="6" s="1"/>
  <c r="D9296" i="6"/>
  <c r="B9296" i="6"/>
  <c r="A9296" i="6"/>
  <c r="F9295" i="6"/>
  <c r="G9295" i="6" s="1"/>
  <c r="D9295" i="6"/>
  <c r="B9295" i="6"/>
  <c r="A9295" i="6"/>
  <c r="F9294" i="6"/>
  <c r="G9294" i="6"/>
  <c r="D9294" i="6"/>
  <c r="B9294" i="6"/>
  <c r="A9294" i="6"/>
  <c r="F9293" i="6"/>
  <c r="G9293" i="6"/>
  <c r="D9293" i="6"/>
  <c r="B9293" i="6"/>
  <c r="A9293" i="6"/>
  <c r="F9292" i="6"/>
  <c r="G9292" i="6" s="1"/>
  <c r="D9292" i="6"/>
  <c r="B9292" i="6"/>
  <c r="A9292" i="6"/>
  <c r="F9291" i="6"/>
  <c r="G9291" i="6" s="1"/>
  <c r="D9291" i="6"/>
  <c r="B9291" i="6"/>
  <c r="A9291" i="6"/>
  <c r="F9290" i="6"/>
  <c r="G9290" i="6"/>
  <c r="D9290" i="6"/>
  <c r="B9290" i="6"/>
  <c r="A9290" i="6"/>
  <c r="F9289" i="6"/>
  <c r="G9289" i="6" s="1"/>
  <c r="D9289" i="6"/>
  <c r="B9289" i="6"/>
  <c r="A9289" i="6"/>
  <c r="F9288" i="6"/>
  <c r="G9288" i="6" s="1"/>
  <c r="D9288" i="6"/>
  <c r="B9288" i="6"/>
  <c r="A9288" i="6"/>
  <c r="F9285" i="6"/>
  <c r="G9285" i="6" s="1"/>
  <c r="D9285" i="6"/>
  <c r="A9285" i="6"/>
  <c r="B9285" i="6" s="1"/>
  <c r="F9284" i="6"/>
  <c r="G9284" i="6"/>
  <c r="D9284" i="6"/>
  <c r="A9284" i="6"/>
  <c r="B9284" i="6" s="1"/>
  <c r="F9283" i="6"/>
  <c r="G9283" i="6" s="1"/>
  <c r="D9283" i="6"/>
  <c r="A9283" i="6"/>
  <c r="B9283" i="6"/>
  <c r="F9282" i="6"/>
  <c r="G9282" i="6" s="1"/>
  <c r="D9282" i="6"/>
  <c r="A9282" i="6"/>
  <c r="B9282" i="6" s="1"/>
  <c r="F9281" i="6"/>
  <c r="G9281" i="6" s="1"/>
  <c r="D9281" i="6"/>
  <c r="A9281" i="6"/>
  <c r="B9281" i="6" s="1"/>
  <c r="F9280" i="6"/>
  <c r="G9280" i="6"/>
  <c r="D9280" i="6"/>
  <c r="A9280" i="6"/>
  <c r="B9280" i="6" s="1"/>
  <c r="F9279" i="6"/>
  <c r="G9279" i="6" s="1"/>
  <c r="D9279" i="6"/>
  <c r="A9279" i="6"/>
  <c r="B9279" i="6"/>
  <c r="F9278" i="6"/>
  <c r="G9278" i="6" s="1"/>
  <c r="D9278" i="6"/>
  <c r="A9278" i="6"/>
  <c r="B9278" i="6" s="1"/>
  <c r="F9275" i="6"/>
  <c r="G9275" i="6" s="1"/>
  <c r="D9275" i="6"/>
  <c r="B9275" i="6"/>
  <c r="A9275" i="6"/>
  <c r="F9274" i="6"/>
  <c r="G9274" i="6"/>
  <c r="D9274" i="6"/>
  <c r="B9274" i="6"/>
  <c r="A9274" i="6"/>
  <c r="F9273" i="6"/>
  <c r="G9273" i="6"/>
  <c r="D9273" i="6"/>
  <c r="B9273" i="6"/>
  <c r="A9273" i="6"/>
  <c r="F9272" i="6"/>
  <c r="G9272" i="6" s="1"/>
  <c r="D9272" i="6"/>
  <c r="B9272" i="6"/>
  <c r="A9272" i="6"/>
  <c r="F9271" i="6"/>
  <c r="G9271" i="6" s="1"/>
  <c r="D9271" i="6"/>
  <c r="B9271" i="6"/>
  <c r="A9271" i="6"/>
  <c r="F9270" i="6"/>
  <c r="G9270" i="6"/>
  <c r="D9270" i="6"/>
  <c r="B9270" i="6"/>
  <c r="A9270" i="6"/>
  <c r="F9269" i="6"/>
  <c r="G9269" i="6" s="1"/>
  <c r="D9269" i="6"/>
  <c r="B9269" i="6"/>
  <c r="A9269" i="6"/>
  <c r="F9268" i="6"/>
  <c r="G9268" i="6" s="1"/>
  <c r="D9268" i="6"/>
  <c r="B9268" i="6"/>
  <c r="A9268" i="6"/>
  <c r="F9267" i="6"/>
  <c r="G9267" i="6" s="1"/>
  <c r="D9267" i="6"/>
  <c r="B9267" i="6"/>
  <c r="A9267" i="6"/>
  <c r="F9266" i="6"/>
  <c r="G9266" i="6"/>
  <c r="D9266" i="6"/>
  <c r="B9266" i="6"/>
  <c r="A9266" i="6"/>
  <c r="F9265" i="6"/>
  <c r="G9265" i="6"/>
  <c r="D9265" i="6"/>
  <c r="B9265" i="6"/>
  <c r="A9265" i="6"/>
  <c r="F9264" i="6"/>
  <c r="G9264" i="6" s="1"/>
  <c r="D9264" i="6"/>
  <c r="B9264" i="6"/>
  <c r="A9264" i="6"/>
  <c r="F9263" i="6"/>
  <c r="G9263" i="6" s="1"/>
  <c r="D9263" i="6"/>
  <c r="B9263" i="6"/>
  <c r="A9263" i="6"/>
  <c r="F9262" i="6"/>
  <c r="G9262" i="6"/>
  <c r="D9262" i="6"/>
  <c r="B9262" i="6"/>
  <c r="A9262" i="6"/>
  <c r="B9255" i="6"/>
  <c r="G9254" i="6"/>
  <c r="B9254" i="6"/>
  <c r="B9253" i="6"/>
  <c r="B9252" i="6"/>
  <c r="F9246" i="6"/>
  <c r="G9246" i="6" s="1"/>
  <c r="D9246" i="6"/>
  <c r="B9246" i="6"/>
  <c r="A9246" i="6"/>
  <c r="F9245" i="6"/>
  <c r="G9245" i="6" s="1"/>
  <c r="D9245" i="6"/>
  <c r="B9245" i="6"/>
  <c r="A9245" i="6"/>
  <c r="F9244" i="6"/>
  <c r="G9244" i="6"/>
  <c r="D9244" i="6"/>
  <c r="B9244" i="6"/>
  <c r="A9244" i="6"/>
  <c r="F9243" i="6"/>
  <c r="G9243" i="6"/>
  <c r="D9243" i="6"/>
  <c r="B9243" i="6"/>
  <c r="A9243" i="6"/>
  <c r="F9242" i="6"/>
  <c r="G9242" i="6" s="1"/>
  <c r="D9242" i="6"/>
  <c r="B9242" i="6"/>
  <c r="A9242" i="6"/>
  <c r="F9241" i="6"/>
  <c r="G9241" i="6" s="1"/>
  <c r="D9241" i="6"/>
  <c r="B9241" i="6"/>
  <c r="A9241" i="6"/>
  <c r="F9240" i="6"/>
  <c r="G9240" i="6"/>
  <c r="D9240" i="6"/>
  <c r="B9240" i="6"/>
  <c r="A9240" i="6"/>
  <c r="F9239" i="6"/>
  <c r="G9239" i="6" s="1"/>
  <c r="D9239" i="6"/>
  <c r="B9239" i="6"/>
  <c r="A9239" i="6"/>
  <c r="F9238" i="6"/>
  <c r="G9238" i="6" s="1"/>
  <c r="D9238" i="6"/>
  <c r="B9238" i="6"/>
  <c r="A9238" i="6"/>
  <c r="F9235" i="6"/>
  <c r="G9235" i="6" s="1"/>
  <c r="D9235" i="6"/>
  <c r="A9235" i="6"/>
  <c r="B9235" i="6" s="1"/>
  <c r="F9234" i="6"/>
  <c r="G9234" i="6"/>
  <c r="D9234" i="6"/>
  <c r="A9234" i="6"/>
  <c r="B9234" i="6" s="1"/>
  <c r="F9233" i="6"/>
  <c r="G9233" i="6" s="1"/>
  <c r="D9233" i="6"/>
  <c r="A9233" i="6"/>
  <c r="B9233" i="6"/>
  <c r="F9232" i="6"/>
  <c r="G9232" i="6" s="1"/>
  <c r="D9232" i="6"/>
  <c r="A9232" i="6"/>
  <c r="B9232" i="6" s="1"/>
  <c r="F9231" i="6"/>
  <c r="G9231" i="6" s="1"/>
  <c r="D9231" i="6"/>
  <c r="A9231" i="6"/>
  <c r="B9231" i="6" s="1"/>
  <c r="F9230" i="6"/>
  <c r="G9230" i="6"/>
  <c r="D9230" i="6"/>
  <c r="A9230" i="6"/>
  <c r="B9230" i="6" s="1"/>
  <c r="F9229" i="6"/>
  <c r="G9229" i="6" s="1"/>
  <c r="D9229" i="6"/>
  <c r="A9229" i="6"/>
  <c r="B9229" i="6"/>
  <c r="F9228" i="6"/>
  <c r="G9228" i="6" s="1"/>
  <c r="D9228" i="6"/>
  <c r="A9228" i="6"/>
  <c r="B9228" i="6" s="1"/>
  <c r="F9225" i="6"/>
  <c r="G9225" i="6" s="1"/>
  <c r="D9225" i="6"/>
  <c r="B9225" i="6"/>
  <c r="A9225" i="6"/>
  <c r="F9224" i="6"/>
  <c r="G9224" i="6"/>
  <c r="D9224" i="6"/>
  <c r="B9224" i="6"/>
  <c r="A9224" i="6"/>
  <c r="F9223" i="6"/>
  <c r="G9223" i="6"/>
  <c r="D9223" i="6"/>
  <c r="B9223" i="6"/>
  <c r="A9223" i="6"/>
  <c r="F9222" i="6"/>
  <c r="G9222" i="6" s="1"/>
  <c r="D9222" i="6"/>
  <c r="B9222" i="6"/>
  <c r="A9222" i="6"/>
  <c r="F9221" i="6"/>
  <c r="G9221" i="6" s="1"/>
  <c r="D9221" i="6"/>
  <c r="B9221" i="6"/>
  <c r="A9221" i="6"/>
  <c r="F9220" i="6"/>
  <c r="G9220" i="6"/>
  <c r="D9220" i="6"/>
  <c r="B9220" i="6"/>
  <c r="A9220" i="6"/>
  <c r="F9219" i="6"/>
  <c r="G9219" i="6" s="1"/>
  <c r="D9219" i="6"/>
  <c r="B9219" i="6"/>
  <c r="A9219" i="6"/>
  <c r="F9218" i="6"/>
  <c r="G9218" i="6" s="1"/>
  <c r="D9218" i="6"/>
  <c r="B9218" i="6"/>
  <c r="A9218" i="6"/>
  <c r="F9217" i="6"/>
  <c r="G9217" i="6" s="1"/>
  <c r="D9217" i="6"/>
  <c r="B9217" i="6"/>
  <c r="A9217" i="6"/>
  <c r="F9216" i="6"/>
  <c r="G9216" i="6"/>
  <c r="D9216" i="6"/>
  <c r="B9216" i="6"/>
  <c r="A9216" i="6"/>
  <c r="F9215" i="6"/>
  <c r="G9215" i="6"/>
  <c r="D9215" i="6"/>
  <c r="B9215" i="6"/>
  <c r="A9215" i="6"/>
  <c r="F9214" i="6"/>
  <c r="G9214" i="6" s="1"/>
  <c r="D9214" i="6"/>
  <c r="B9214" i="6"/>
  <c r="A9214" i="6"/>
  <c r="F9213" i="6"/>
  <c r="G9213" i="6" s="1"/>
  <c r="D9213" i="6"/>
  <c r="B9213" i="6"/>
  <c r="A9213" i="6"/>
  <c r="F9212" i="6"/>
  <c r="G9212" i="6"/>
  <c r="D9212" i="6"/>
  <c r="B9212" i="6"/>
  <c r="A9212" i="6"/>
  <c r="B9205" i="6"/>
  <c r="G9204" i="6"/>
  <c r="B9204" i="6"/>
  <c r="B9203" i="6"/>
  <c r="B9202" i="6"/>
  <c r="F9196" i="6"/>
  <c r="G9196" i="6" s="1"/>
  <c r="D9196" i="6"/>
  <c r="B9196" i="6"/>
  <c r="A9196" i="6"/>
  <c r="F9195" i="6"/>
  <c r="G9195" i="6" s="1"/>
  <c r="D9195" i="6"/>
  <c r="B9195" i="6"/>
  <c r="A9195" i="6"/>
  <c r="F9194" i="6"/>
  <c r="G9194" i="6"/>
  <c r="D9194" i="6"/>
  <c r="B9194" i="6"/>
  <c r="A9194" i="6"/>
  <c r="F9193" i="6"/>
  <c r="G9193" i="6"/>
  <c r="D9193" i="6"/>
  <c r="B9193" i="6"/>
  <c r="A9193" i="6"/>
  <c r="F9192" i="6"/>
  <c r="G9192" i="6" s="1"/>
  <c r="D9192" i="6"/>
  <c r="B9192" i="6"/>
  <c r="A9192" i="6"/>
  <c r="F9191" i="6"/>
  <c r="G9191" i="6" s="1"/>
  <c r="D9191" i="6"/>
  <c r="B9191" i="6"/>
  <c r="A9191" i="6"/>
  <c r="F9190" i="6"/>
  <c r="G9190" i="6"/>
  <c r="D9190" i="6"/>
  <c r="B9190" i="6"/>
  <c r="A9190" i="6"/>
  <c r="F9189" i="6"/>
  <c r="G9189" i="6" s="1"/>
  <c r="D9189" i="6"/>
  <c r="B9189" i="6"/>
  <c r="A9189" i="6"/>
  <c r="F9188" i="6"/>
  <c r="G9188" i="6" s="1"/>
  <c r="D9188" i="6"/>
  <c r="B9188" i="6"/>
  <c r="A9188" i="6"/>
  <c r="F9185" i="6"/>
  <c r="G9185" i="6"/>
  <c r="D9185" i="6"/>
  <c r="A9185" i="6"/>
  <c r="B9185" i="6" s="1"/>
  <c r="F9184" i="6"/>
  <c r="G9184" i="6"/>
  <c r="D9184" i="6"/>
  <c r="A9184" i="6"/>
  <c r="B9184" i="6"/>
  <c r="F9183" i="6"/>
  <c r="G9183" i="6" s="1"/>
  <c r="D9183" i="6"/>
  <c r="A9183" i="6"/>
  <c r="B9183" i="6" s="1"/>
  <c r="F9182" i="6"/>
  <c r="G9182" i="6" s="1"/>
  <c r="D9182" i="6"/>
  <c r="A9182" i="6"/>
  <c r="B9182" i="6" s="1"/>
  <c r="F9181" i="6"/>
  <c r="G9181" i="6"/>
  <c r="D9181" i="6"/>
  <c r="A9181" i="6"/>
  <c r="B9181" i="6" s="1"/>
  <c r="F9180" i="6"/>
  <c r="G9180" i="6"/>
  <c r="D9180" i="6"/>
  <c r="A9180" i="6"/>
  <c r="B9180" i="6"/>
  <c r="F9179" i="6"/>
  <c r="G9179" i="6" s="1"/>
  <c r="D9179" i="6"/>
  <c r="A9179" i="6"/>
  <c r="B9179" i="6" s="1"/>
  <c r="F9178" i="6"/>
  <c r="G9178" i="6" s="1"/>
  <c r="D9178" i="6"/>
  <c r="A9178" i="6"/>
  <c r="B9178" i="6" s="1"/>
  <c r="F9175" i="6"/>
  <c r="G9175" i="6"/>
  <c r="D9175" i="6"/>
  <c r="B9175" i="6"/>
  <c r="A9175" i="6"/>
  <c r="F9174" i="6"/>
  <c r="G9174" i="6"/>
  <c r="D9174" i="6"/>
  <c r="B9174" i="6"/>
  <c r="A9174" i="6"/>
  <c r="F9173" i="6"/>
  <c r="G9173" i="6" s="1"/>
  <c r="D9173" i="6"/>
  <c r="B9173" i="6"/>
  <c r="A9173" i="6"/>
  <c r="F9172" i="6"/>
  <c r="G9172" i="6" s="1"/>
  <c r="D9172" i="6"/>
  <c r="B9172" i="6"/>
  <c r="A9172" i="6"/>
  <c r="F9171" i="6"/>
  <c r="G9171" i="6"/>
  <c r="D9171" i="6"/>
  <c r="B9171" i="6"/>
  <c r="A9171" i="6"/>
  <c r="F9170" i="6"/>
  <c r="G9170" i="6"/>
  <c r="D9170" i="6"/>
  <c r="B9170" i="6"/>
  <c r="A9170" i="6"/>
  <c r="F9169" i="6"/>
  <c r="G9169" i="6"/>
  <c r="D9169" i="6"/>
  <c r="B9169" i="6"/>
  <c r="A9169" i="6"/>
  <c r="F9168" i="6"/>
  <c r="G9168" i="6" s="1"/>
  <c r="D9168" i="6"/>
  <c r="B9168" i="6"/>
  <c r="A9168" i="6"/>
  <c r="F9167" i="6"/>
  <c r="G9167" i="6"/>
  <c r="D9167" i="6"/>
  <c r="B9167" i="6"/>
  <c r="A9167" i="6"/>
  <c r="F9166" i="6"/>
  <c r="G9166" i="6" s="1"/>
  <c r="D9166" i="6"/>
  <c r="B9166" i="6"/>
  <c r="A9166" i="6"/>
  <c r="F9165" i="6"/>
  <c r="G9165" i="6"/>
  <c r="D9165" i="6"/>
  <c r="B9165" i="6"/>
  <c r="A9165" i="6"/>
  <c r="F9164" i="6"/>
  <c r="G9164" i="6" s="1"/>
  <c r="D9164" i="6"/>
  <c r="B9164" i="6"/>
  <c r="A9164" i="6"/>
  <c r="F9163" i="6"/>
  <c r="G9163" i="6"/>
  <c r="D9163" i="6"/>
  <c r="B9163" i="6"/>
  <c r="A9163" i="6"/>
  <c r="F9162" i="6"/>
  <c r="G9162" i="6" s="1"/>
  <c r="D9162" i="6"/>
  <c r="B9162" i="6"/>
  <c r="A9162" i="6"/>
  <c r="B9155" i="6"/>
  <c r="G9154" i="6"/>
  <c r="B9154" i="6"/>
  <c r="B9153" i="6"/>
  <c r="B9152" i="6"/>
  <c r="F9146" i="6"/>
  <c r="G9146" i="6" s="1"/>
  <c r="D9146" i="6"/>
  <c r="B9146" i="6"/>
  <c r="A9146" i="6"/>
  <c r="F9145" i="6"/>
  <c r="G9145" i="6"/>
  <c r="D9145" i="6"/>
  <c r="B9145" i="6"/>
  <c r="A9145" i="6"/>
  <c r="F9144" i="6"/>
  <c r="G9144" i="6"/>
  <c r="D9144" i="6"/>
  <c r="B9144" i="6"/>
  <c r="A9144" i="6"/>
  <c r="F9143" i="6"/>
  <c r="G9143" i="6" s="1"/>
  <c r="D9143" i="6"/>
  <c r="B9143" i="6"/>
  <c r="A9143" i="6"/>
  <c r="F9142" i="6"/>
  <c r="G9142" i="6" s="1"/>
  <c r="D9142" i="6"/>
  <c r="B9142" i="6"/>
  <c r="A9142" i="6"/>
  <c r="F9141" i="6"/>
  <c r="G9141" i="6"/>
  <c r="D9141" i="6"/>
  <c r="B9141" i="6"/>
  <c r="A9141" i="6"/>
  <c r="F9140" i="6"/>
  <c r="G9140" i="6"/>
  <c r="D9140" i="6"/>
  <c r="B9140" i="6"/>
  <c r="A9140" i="6"/>
  <c r="F9139" i="6"/>
  <c r="G9139" i="6"/>
  <c r="D9139" i="6"/>
  <c r="B9139" i="6"/>
  <c r="A9139" i="6"/>
  <c r="F9138" i="6"/>
  <c r="G9138" i="6" s="1"/>
  <c r="D9138" i="6"/>
  <c r="B9138" i="6"/>
  <c r="A9138" i="6"/>
  <c r="F9135" i="6"/>
  <c r="G9135" i="6"/>
  <c r="D9135" i="6"/>
  <c r="A9135" i="6"/>
  <c r="B9135" i="6" s="1"/>
  <c r="F9134" i="6"/>
  <c r="G9134" i="6" s="1"/>
  <c r="D9134" i="6"/>
  <c r="A9134" i="6"/>
  <c r="B9134" i="6"/>
  <c r="F9133" i="6"/>
  <c r="G9133" i="6" s="1"/>
  <c r="D9133" i="6"/>
  <c r="A9133" i="6"/>
  <c r="B9133" i="6" s="1"/>
  <c r="F9132" i="6"/>
  <c r="G9132" i="6" s="1"/>
  <c r="D9132" i="6"/>
  <c r="A9132" i="6"/>
  <c r="B9132" i="6" s="1"/>
  <c r="F9131" i="6"/>
  <c r="G9131" i="6"/>
  <c r="D9131" i="6"/>
  <c r="A9131" i="6"/>
  <c r="B9131" i="6" s="1"/>
  <c r="F9130" i="6"/>
  <c r="G9130" i="6"/>
  <c r="D9130" i="6"/>
  <c r="A9130" i="6"/>
  <c r="B9130" i="6"/>
  <c r="F9129" i="6"/>
  <c r="G9129" i="6"/>
  <c r="D9129" i="6"/>
  <c r="A9129" i="6"/>
  <c r="B9129" i="6"/>
  <c r="F9128" i="6"/>
  <c r="G9128" i="6" s="1"/>
  <c r="D9128" i="6"/>
  <c r="A9128" i="6"/>
  <c r="B9128" i="6"/>
  <c r="F9125" i="6"/>
  <c r="G9125" i="6"/>
  <c r="D9125" i="6"/>
  <c r="B9125" i="6"/>
  <c r="A9125" i="6"/>
  <c r="F9124" i="6"/>
  <c r="G9124" i="6" s="1"/>
  <c r="D9124" i="6"/>
  <c r="B9124" i="6"/>
  <c r="A9124" i="6"/>
  <c r="F9123" i="6"/>
  <c r="G9123" i="6"/>
  <c r="D9123" i="6"/>
  <c r="B9123" i="6"/>
  <c r="A9123" i="6"/>
  <c r="F9122" i="6"/>
  <c r="G9122" i="6" s="1"/>
  <c r="D9122" i="6"/>
  <c r="B9122" i="6"/>
  <c r="A9122" i="6"/>
  <c r="F9121" i="6"/>
  <c r="G9121" i="6"/>
  <c r="D9121" i="6"/>
  <c r="B9121" i="6"/>
  <c r="A9121" i="6"/>
  <c r="F9120" i="6"/>
  <c r="G9120" i="6" s="1"/>
  <c r="D9120" i="6"/>
  <c r="B9120" i="6"/>
  <c r="A9120" i="6"/>
  <c r="F9119" i="6"/>
  <c r="G9119" i="6" s="1"/>
  <c r="D9119" i="6"/>
  <c r="B9119" i="6"/>
  <c r="A9119" i="6"/>
  <c r="F9118" i="6"/>
  <c r="G9118" i="6" s="1"/>
  <c r="D9118" i="6"/>
  <c r="B9118" i="6"/>
  <c r="A9118" i="6"/>
  <c r="F9117" i="6"/>
  <c r="G9117" i="6"/>
  <c r="D9117" i="6"/>
  <c r="B9117" i="6"/>
  <c r="A9117" i="6"/>
  <c r="F9116" i="6"/>
  <c r="G9116" i="6"/>
  <c r="D9116" i="6"/>
  <c r="B9116" i="6"/>
  <c r="A9116" i="6"/>
  <c r="F9115" i="6"/>
  <c r="G9115" i="6" s="1"/>
  <c r="D9115" i="6"/>
  <c r="B9115" i="6"/>
  <c r="A9115" i="6"/>
  <c r="F9114" i="6"/>
  <c r="G9114" i="6" s="1"/>
  <c r="D9114" i="6"/>
  <c r="B9114" i="6"/>
  <c r="A9114" i="6"/>
  <c r="F9113" i="6"/>
  <c r="G9113" i="6"/>
  <c r="D9113" i="6"/>
  <c r="B9113" i="6"/>
  <c r="A9113" i="6"/>
  <c r="F9112" i="6"/>
  <c r="G9112" i="6"/>
  <c r="D9112" i="6"/>
  <c r="B9112" i="6"/>
  <c r="A9112" i="6"/>
  <c r="B9105" i="6"/>
  <c r="G9104" i="6"/>
  <c r="B9104" i="6"/>
  <c r="B9103" i="6"/>
  <c r="B9102" i="6"/>
  <c r="F9096" i="6"/>
  <c r="G9096" i="6" s="1"/>
  <c r="D9096" i="6"/>
  <c r="B9096" i="6"/>
  <c r="A9096" i="6"/>
  <c r="F9095" i="6"/>
  <c r="G9095" i="6"/>
  <c r="D9095" i="6"/>
  <c r="B9095" i="6"/>
  <c r="A9095" i="6"/>
  <c r="F9094" i="6"/>
  <c r="G9094" i="6" s="1"/>
  <c r="D9094" i="6"/>
  <c r="B9094" i="6"/>
  <c r="A9094" i="6"/>
  <c r="F9093" i="6"/>
  <c r="G9093" i="6"/>
  <c r="D9093" i="6"/>
  <c r="B9093" i="6"/>
  <c r="A9093" i="6"/>
  <c r="F9092" i="6"/>
  <c r="G9092" i="6" s="1"/>
  <c r="D9092" i="6"/>
  <c r="B9092" i="6"/>
  <c r="A9092" i="6"/>
  <c r="F9091" i="6"/>
  <c r="G9091" i="6"/>
  <c r="D9091" i="6"/>
  <c r="B9091" i="6"/>
  <c r="A9091" i="6"/>
  <c r="F9090" i="6"/>
  <c r="G9090" i="6" s="1"/>
  <c r="D9090" i="6"/>
  <c r="B9090" i="6"/>
  <c r="A9090" i="6"/>
  <c r="F9089" i="6"/>
  <c r="G9089" i="6" s="1"/>
  <c r="D9089" i="6"/>
  <c r="B9089" i="6"/>
  <c r="A9089" i="6"/>
  <c r="F9088" i="6"/>
  <c r="G9088" i="6" s="1"/>
  <c r="D9088" i="6"/>
  <c r="B9088" i="6"/>
  <c r="A9088" i="6"/>
  <c r="F9085" i="6"/>
  <c r="G9085" i="6"/>
  <c r="D9085" i="6"/>
  <c r="A9085" i="6"/>
  <c r="B9085" i="6"/>
  <c r="F9084" i="6"/>
  <c r="G9084" i="6" s="1"/>
  <c r="D9084" i="6"/>
  <c r="A9084" i="6"/>
  <c r="B9084" i="6"/>
  <c r="F9083" i="6"/>
  <c r="G9083" i="6" s="1"/>
  <c r="D9083" i="6"/>
  <c r="A9083" i="6"/>
  <c r="B9083" i="6"/>
  <c r="F9082" i="6"/>
  <c r="G9082" i="6"/>
  <c r="D9082" i="6"/>
  <c r="A9082" i="6"/>
  <c r="B9082" i="6" s="1"/>
  <c r="F9081" i="6"/>
  <c r="G9081" i="6" s="1"/>
  <c r="D9081" i="6"/>
  <c r="A9081" i="6"/>
  <c r="B9081" i="6"/>
  <c r="F9080" i="6"/>
  <c r="G9080" i="6"/>
  <c r="D9080" i="6"/>
  <c r="A9080" i="6"/>
  <c r="B9080" i="6" s="1"/>
  <c r="F9079" i="6"/>
  <c r="G9079" i="6" s="1"/>
  <c r="D9079" i="6"/>
  <c r="A9079" i="6"/>
  <c r="B9079" i="6" s="1"/>
  <c r="F9078" i="6"/>
  <c r="G9078" i="6"/>
  <c r="D9078" i="6"/>
  <c r="A9078" i="6"/>
  <c r="B9078" i="6" s="1"/>
  <c r="F9075" i="6"/>
  <c r="G9075" i="6"/>
  <c r="D9075" i="6"/>
  <c r="B9075" i="6"/>
  <c r="A9075" i="6"/>
  <c r="F9074" i="6"/>
  <c r="G9074" i="6" s="1"/>
  <c r="D9074" i="6"/>
  <c r="B9074" i="6"/>
  <c r="A9074" i="6"/>
  <c r="F9073" i="6"/>
  <c r="G9073" i="6" s="1"/>
  <c r="D9073" i="6"/>
  <c r="B9073" i="6"/>
  <c r="A9073" i="6"/>
  <c r="F9072" i="6"/>
  <c r="G9072" i="6"/>
  <c r="D9072" i="6"/>
  <c r="B9072" i="6"/>
  <c r="A9072" i="6"/>
  <c r="F9071" i="6"/>
  <c r="G9071" i="6"/>
  <c r="D9071" i="6"/>
  <c r="B9071" i="6"/>
  <c r="A9071" i="6"/>
  <c r="F9070" i="6"/>
  <c r="G9070" i="6"/>
  <c r="D9070" i="6"/>
  <c r="B9070" i="6"/>
  <c r="A9070" i="6"/>
  <c r="F9069" i="6"/>
  <c r="G9069" i="6" s="1"/>
  <c r="D9069" i="6"/>
  <c r="B9069" i="6"/>
  <c r="A9069" i="6"/>
  <c r="F9068" i="6"/>
  <c r="G9068" i="6"/>
  <c r="D9068" i="6"/>
  <c r="B9068" i="6"/>
  <c r="A9068" i="6"/>
  <c r="F9067" i="6"/>
  <c r="G9067" i="6" s="1"/>
  <c r="D9067" i="6"/>
  <c r="B9067" i="6"/>
  <c r="A9067" i="6"/>
  <c r="F9066" i="6"/>
  <c r="G9066" i="6"/>
  <c r="D9066" i="6"/>
  <c r="B9066" i="6"/>
  <c r="A9066" i="6"/>
  <c r="F9065" i="6"/>
  <c r="G9065" i="6" s="1"/>
  <c r="D9065" i="6"/>
  <c r="B9065" i="6"/>
  <c r="A9065" i="6"/>
  <c r="F9064" i="6"/>
  <c r="G9064" i="6"/>
  <c r="D9064" i="6"/>
  <c r="B9064" i="6"/>
  <c r="A9064" i="6"/>
  <c r="F9063" i="6"/>
  <c r="G9063" i="6" s="1"/>
  <c r="D9063" i="6"/>
  <c r="B9063" i="6"/>
  <c r="A9063" i="6"/>
  <c r="F9062" i="6"/>
  <c r="G9062" i="6" s="1"/>
  <c r="D9062" i="6"/>
  <c r="B9062" i="6"/>
  <c r="A9062" i="6"/>
  <c r="B9055" i="6"/>
  <c r="G9054" i="6"/>
  <c r="B9054" i="6"/>
  <c r="B9053" i="6"/>
  <c r="B9052" i="6"/>
  <c r="F9046" i="6"/>
  <c r="G9046" i="6"/>
  <c r="D9046" i="6"/>
  <c r="B9046" i="6"/>
  <c r="A9046" i="6"/>
  <c r="F9045" i="6"/>
  <c r="G9045" i="6" s="1"/>
  <c r="D9045" i="6"/>
  <c r="B9045" i="6"/>
  <c r="A9045" i="6"/>
  <c r="F9044" i="6"/>
  <c r="G9044" i="6" s="1"/>
  <c r="D9044" i="6"/>
  <c r="B9044" i="6"/>
  <c r="A9044" i="6"/>
  <c r="F9043" i="6"/>
  <c r="G9043" i="6" s="1"/>
  <c r="D9043" i="6"/>
  <c r="B9043" i="6"/>
  <c r="A9043" i="6"/>
  <c r="F9042" i="6"/>
  <c r="G9042" i="6"/>
  <c r="D9042" i="6"/>
  <c r="B9042" i="6"/>
  <c r="A9042" i="6"/>
  <c r="F9041" i="6"/>
  <c r="G9041" i="6"/>
  <c r="D9041" i="6"/>
  <c r="B9041" i="6"/>
  <c r="A9041" i="6"/>
  <c r="F9040" i="6"/>
  <c r="G9040" i="6" s="1"/>
  <c r="D9040" i="6"/>
  <c r="B9040" i="6"/>
  <c r="A9040" i="6"/>
  <c r="F9039" i="6"/>
  <c r="G9039" i="6" s="1"/>
  <c r="D9039" i="6"/>
  <c r="B9039" i="6"/>
  <c r="A9039" i="6"/>
  <c r="F9038" i="6"/>
  <c r="G9038" i="6"/>
  <c r="D9038" i="6"/>
  <c r="B9038" i="6"/>
  <c r="A9038" i="6"/>
  <c r="F9035" i="6"/>
  <c r="G9035" i="6"/>
  <c r="D9035" i="6"/>
  <c r="A9035" i="6"/>
  <c r="B9035" i="6"/>
  <c r="F9034" i="6"/>
  <c r="G9034" i="6"/>
  <c r="D9034" i="6"/>
  <c r="A9034" i="6"/>
  <c r="B9034" i="6"/>
  <c r="F9033" i="6"/>
  <c r="G9033" i="6" s="1"/>
  <c r="D9033" i="6"/>
  <c r="A9033" i="6"/>
  <c r="B9033" i="6"/>
  <c r="F9032" i="6"/>
  <c r="G9032" i="6"/>
  <c r="D9032" i="6"/>
  <c r="A9032" i="6"/>
  <c r="B9032" i="6" s="1"/>
  <c r="F9031" i="6"/>
  <c r="G9031" i="6" s="1"/>
  <c r="D9031" i="6"/>
  <c r="A9031" i="6"/>
  <c r="B9031" i="6"/>
  <c r="F9030" i="6"/>
  <c r="G9030" i="6" s="1"/>
  <c r="D9030" i="6"/>
  <c r="A9030" i="6"/>
  <c r="B9030" i="6" s="1"/>
  <c r="F9029" i="6"/>
  <c r="G9029" i="6" s="1"/>
  <c r="D9029" i="6"/>
  <c r="A9029" i="6"/>
  <c r="B9029" i="6" s="1"/>
  <c r="F9028" i="6"/>
  <c r="G9028" i="6"/>
  <c r="D9028" i="6"/>
  <c r="A9028" i="6"/>
  <c r="B9028" i="6" s="1"/>
  <c r="F9025" i="6"/>
  <c r="G9025" i="6"/>
  <c r="D9025" i="6"/>
  <c r="B9025" i="6"/>
  <c r="A9025" i="6"/>
  <c r="F9024" i="6"/>
  <c r="G9024" i="6"/>
  <c r="D9024" i="6"/>
  <c r="B9024" i="6"/>
  <c r="A9024" i="6"/>
  <c r="F9023" i="6"/>
  <c r="G9023" i="6" s="1"/>
  <c r="D9023" i="6"/>
  <c r="B9023" i="6"/>
  <c r="A9023" i="6"/>
  <c r="F9022" i="6"/>
  <c r="G9022" i="6"/>
  <c r="D9022" i="6"/>
  <c r="B9022" i="6"/>
  <c r="A9022" i="6"/>
  <c r="F9021" i="6"/>
  <c r="G9021" i="6" s="1"/>
  <c r="D9021" i="6"/>
  <c r="B9021" i="6"/>
  <c r="A9021" i="6"/>
  <c r="F9020" i="6"/>
  <c r="G9020" i="6"/>
  <c r="D9020" i="6"/>
  <c r="B9020" i="6"/>
  <c r="A9020" i="6"/>
  <c r="F9019" i="6"/>
  <c r="G9019" i="6" s="1"/>
  <c r="D9019" i="6"/>
  <c r="B9019" i="6"/>
  <c r="A9019" i="6"/>
  <c r="F9018" i="6"/>
  <c r="G9018" i="6"/>
  <c r="D9018" i="6"/>
  <c r="B9018" i="6"/>
  <c r="A9018" i="6"/>
  <c r="F9017" i="6"/>
  <c r="G9017" i="6" s="1"/>
  <c r="D9017" i="6"/>
  <c r="B9017" i="6"/>
  <c r="A9017" i="6"/>
  <c r="F9016" i="6"/>
  <c r="G9016" i="6" s="1"/>
  <c r="D9016" i="6"/>
  <c r="B9016" i="6"/>
  <c r="A9016" i="6"/>
  <c r="F9015" i="6"/>
  <c r="G9015" i="6" s="1"/>
  <c r="D9015" i="6"/>
  <c r="B9015" i="6"/>
  <c r="A9015" i="6"/>
  <c r="F9014" i="6"/>
  <c r="G9014" i="6"/>
  <c r="D9014" i="6"/>
  <c r="B9014" i="6"/>
  <c r="A9014" i="6"/>
  <c r="F9013" i="6"/>
  <c r="G9013" i="6"/>
  <c r="D9013" i="6"/>
  <c r="B9013" i="6"/>
  <c r="A9013" i="6"/>
  <c r="F9012" i="6"/>
  <c r="G9012" i="6" s="1"/>
  <c r="D9012" i="6"/>
  <c r="B9012" i="6"/>
  <c r="A9012" i="6"/>
  <c r="B9005" i="6"/>
  <c r="G9004" i="6"/>
  <c r="B9004" i="6"/>
  <c r="B9003" i="6"/>
  <c r="B9002" i="6"/>
  <c r="F8996" i="6"/>
  <c r="G8996" i="6"/>
  <c r="D8996" i="6"/>
  <c r="B8996" i="6"/>
  <c r="A8996" i="6"/>
  <c r="F8995" i="6"/>
  <c r="G8995" i="6"/>
  <c r="D8995" i="6"/>
  <c r="B8995" i="6"/>
  <c r="A8995" i="6"/>
  <c r="F8994" i="6"/>
  <c r="G8994" i="6" s="1"/>
  <c r="D8994" i="6"/>
  <c r="B8994" i="6"/>
  <c r="A8994" i="6"/>
  <c r="F8993" i="6"/>
  <c r="G8993" i="6" s="1"/>
  <c r="D8993" i="6"/>
  <c r="B8993" i="6"/>
  <c r="A8993" i="6"/>
  <c r="F8992" i="6"/>
  <c r="G8992" i="6"/>
  <c r="D8992" i="6"/>
  <c r="B8992" i="6"/>
  <c r="A8992" i="6"/>
  <c r="F8991" i="6"/>
  <c r="G8991" i="6"/>
  <c r="D8991" i="6"/>
  <c r="B8991" i="6"/>
  <c r="A8991" i="6"/>
  <c r="F8990" i="6"/>
  <c r="G8990" i="6"/>
  <c r="D8990" i="6"/>
  <c r="B8990" i="6"/>
  <c r="A8990" i="6"/>
  <c r="F8989" i="6"/>
  <c r="G8989" i="6" s="1"/>
  <c r="D8989" i="6"/>
  <c r="B8989" i="6"/>
  <c r="A8989" i="6"/>
  <c r="F8988" i="6"/>
  <c r="G8988" i="6"/>
  <c r="D8988" i="6"/>
  <c r="B8988" i="6"/>
  <c r="A8988" i="6"/>
  <c r="F8985" i="6"/>
  <c r="G8985" i="6" s="1"/>
  <c r="D8985" i="6"/>
  <c r="A8985" i="6"/>
  <c r="B8985" i="6"/>
  <c r="F8984" i="6"/>
  <c r="G8984" i="6"/>
  <c r="D8984" i="6"/>
  <c r="A8984" i="6"/>
  <c r="B8984" i="6" s="1"/>
  <c r="F8983" i="6"/>
  <c r="G8983" i="6" s="1"/>
  <c r="D8983" i="6"/>
  <c r="A8983" i="6"/>
  <c r="B8983" i="6" s="1"/>
  <c r="F8982" i="6"/>
  <c r="G8982" i="6"/>
  <c r="D8982" i="6"/>
  <c r="A8982" i="6"/>
  <c r="B8982" i="6" s="1"/>
  <c r="F8981" i="6"/>
  <c r="G8981" i="6"/>
  <c r="D8981" i="6"/>
  <c r="A8981" i="6"/>
  <c r="B8981" i="6"/>
  <c r="F8980" i="6"/>
  <c r="G8980" i="6" s="1"/>
  <c r="D8980" i="6"/>
  <c r="A8980" i="6"/>
  <c r="B8980" i="6"/>
  <c r="F8979" i="6"/>
  <c r="G8979" i="6" s="1"/>
  <c r="D8979" i="6"/>
  <c r="A8979" i="6"/>
  <c r="B8979" i="6"/>
  <c r="F8978" i="6"/>
  <c r="G8978" i="6"/>
  <c r="D8978" i="6"/>
  <c r="A8978" i="6"/>
  <c r="B8978" i="6" s="1"/>
  <c r="F8975" i="6"/>
  <c r="G8975" i="6" s="1"/>
  <c r="D8975" i="6"/>
  <c r="B8975" i="6"/>
  <c r="A8975" i="6"/>
  <c r="F8974" i="6"/>
  <c r="G8974" i="6"/>
  <c r="D8974" i="6"/>
  <c r="B8974" i="6"/>
  <c r="A8974" i="6"/>
  <c r="F8973" i="6"/>
  <c r="G8973" i="6" s="1"/>
  <c r="D8973" i="6"/>
  <c r="B8973" i="6"/>
  <c r="A8973" i="6"/>
  <c r="F8972" i="6"/>
  <c r="G8972" i="6"/>
  <c r="D8972" i="6"/>
  <c r="B8972" i="6"/>
  <c r="A8972" i="6"/>
  <c r="F8971" i="6"/>
  <c r="G8971" i="6" s="1"/>
  <c r="D8971" i="6"/>
  <c r="B8971" i="6"/>
  <c r="A8971" i="6"/>
  <c r="F8970" i="6"/>
  <c r="G8970" i="6" s="1"/>
  <c r="D8970" i="6"/>
  <c r="B8970" i="6"/>
  <c r="A8970" i="6"/>
  <c r="F8969" i="6"/>
  <c r="G8969" i="6" s="1"/>
  <c r="D8969" i="6"/>
  <c r="B8969" i="6"/>
  <c r="A8969" i="6"/>
  <c r="F8968" i="6"/>
  <c r="G8968" i="6"/>
  <c r="D8968" i="6"/>
  <c r="B8968" i="6"/>
  <c r="A8968" i="6"/>
  <c r="F8967" i="6"/>
  <c r="G8967" i="6"/>
  <c r="D8967" i="6"/>
  <c r="B8967" i="6"/>
  <c r="A8967" i="6"/>
  <c r="F8966" i="6"/>
  <c r="G8966" i="6" s="1"/>
  <c r="D8966" i="6"/>
  <c r="B8966" i="6"/>
  <c r="A8966" i="6"/>
  <c r="F8965" i="6"/>
  <c r="G8965" i="6" s="1"/>
  <c r="D8965" i="6"/>
  <c r="B8965" i="6"/>
  <c r="A8965" i="6"/>
  <c r="F8964" i="6"/>
  <c r="G8964" i="6"/>
  <c r="D8964" i="6"/>
  <c r="B8964" i="6"/>
  <c r="A8964" i="6"/>
  <c r="F8963" i="6"/>
  <c r="G8963" i="6"/>
  <c r="D8963" i="6"/>
  <c r="B8963" i="6"/>
  <c r="A8963" i="6"/>
  <c r="F8962" i="6"/>
  <c r="G8962" i="6"/>
  <c r="D8962" i="6"/>
  <c r="B8962" i="6"/>
  <c r="A8962" i="6"/>
  <c r="B8955" i="6"/>
  <c r="G8954" i="6"/>
  <c r="B8954" i="6"/>
  <c r="B8953" i="6"/>
  <c r="B8952" i="6"/>
  <c r="F8946" i="6"/>
  <c r="G8946" i="6"/>
  <c r="D8946" i="6"/>
  <c r="B8946" i="6"/>
  <c r="A8946" i="6"/>
  <c r="F8945" i="6"/>
  <c r="G8945" i="6"/>
  <c r="D8945" i="6"/>
  <c r="B8945" i="6"/>
  <c r="A8945" i="6"/>
  <c r="F8944" i="6"/>
  <c r="G8944" i="6"/>
  <c r="D8944" i="6"/>
  <c r="B8944" i="6"/>
  <c r="A8944" i="6"/>
  <c r="F8943" i="6"/>
  <c r="G8943" i="6" s="1"/>
  <c r="D8943" i="6"/>
  <c r="B8943" i="6"/>
  <c r="A8943" i="6"/>
  <c r="F8942" i="6"/>
  <c r="G8942" i="6"/>
  <c r="D8942" i="6"/>
  <c r="B8942" i="6"/>
  <c r="A8942" i="6"/>
  <c r="F8941" i="6"/>
  <c r="G8941" i="6" s="1"/>
  <c r="D8941" i="6"/>
  <c r="B8941" i="6"/>
  <c r="A8941" i="6"/>
  <c r="F8940" i="6"/>
  <c r="G8940" i="6"/>
  <c r="D8940" i="6"/>
  <c r="B8940" i="6"/>
  <c r="A8940" i="6"/>
  <c r="F8939" i="6"/>
  <c r="G8939" i="6" s="1"/>
  <c r="D8939" i="6"/>
  <c r="B8939" i="6"/>
  <c r="A8939" i="6"/>
  <c r="F8938" i="6"/>
  <c r="G8938" i="6"/>
  <c r="D8938" i="6"/>
  <c r="B8938" i="6"/>
  <c r="A8938" i="6"/>
  <c r="F8935" i="6"/>
  <c r="G8935" i="6" s="1"/>
  <c r="D8935" i="6"/>
  <c r="A8935" i="6"/>
  <c r="B8935" i="6"/>
  <c r="F8934" i="6"/>
  <c r="G8934" i="6" s="1"/>
  <c r="D8934" i="6"/>
  <c r="A8934" i="6"/>
  <c r="B8934" i="6" s="1"/>
  <c r="F8933" i="6"/>
  <c r="G8933" i="6" s="1"/>
  <c r="D8933" i="6"/>
  <c r="A8933" i="6"/>
  <c r="B8933" i="6" s="1"/>
  <c r="F8932" i="6"/>
  <c r="G8932" i="6"/>
  <c r="D8932" i="6"/>
  <c r="A8932" i="6"/>
  <c r="B8932" i="6" s="1"/>
  <c r="F8931" i="6"/>
  <c r="G8931" i="6"/>
  <c r="D8931" i="6"/>
  <c r="A8931" i="6"/>
  <c r="B8931" i="6"/>
  <c r="F8930" i="6"/>
  <c r="G8930" i="6"/>
  <c r="D8930" i="6"/>
  <c r="A8930" i="6"/>
  <c r="B8930" i="6"/>
  <c r="F8929" i="6"/>
  <c r="G8929" i="6" s="1"/>
  <c r="D8929" i="6"/>
  <c r="A8929" i="6"/>
  <c r="B8929" i="6"/>
  <c r="F8928" i="6"/>
  <c r="G8928" i="6"/>
  <c r="D8928" i="6"/>
  <c r="A8928" i="6"/>
  <c r="B8928" i="6" s="1"/>
  <c r="F8925" i="6"/>
  <c r="G8925" i="6" s="1"/>
  <c r="D8925" i="6"/>
  <c r="B8925" i="6"/>
  <c r="A8925" i="6"/>
  <c r="F8924" i="6"/>
  <c r="G8924" i="6" s="1"/>
  <c r="D8924" i="6"/>
  <c r="B8924" i="6"/>
  <c r="A8924" i="6"/>
  <c r="F8923" i="6"/>
  <c r="G8923" i="6" s="1"/>
  <c r="D8923" i="6"/>
  <c r="B8923" i="6"/>
  <c r="A8923" i="6"/>
  <c r="F8922" i="6"/>
  <c r="G8922" i="6"/>
  <c r="D8922" i="6"/>
  <c r="B8922" i="6"/>
  <c r="A8922" i="6"/>
  <c r="F8921" i="6"/>
  <c r="G8921" i="6"/>
  <c r="D8921" i="6"/>
  <c r="B8921" i="6"/>
  <c r="A8921" i="6"/>
  <c r="F8920" i="6"/>
  <c r="G8920" i="6" s="1"/>
  <c r="D8920" i="6"/>
  <c r="B8920" i="6"/>
  <c r="A8920" i="6"/>
  <c r="F8919" i="6"/>
  <c r="G8919" i="6" s="1"/>
  <c r="D8919" i="6"/>
  <c r="B8919" i="6"/>
  <c r="A8919" i="6"/>
  <c r="F8918" i="6"/>
  <c r="G8918" i="6"/>
  <c r="D8918" i="6"/>
  <c r="B8918" i="6"/>
  <c r="A8918" i="6"/>
  <c r="F8917" i="6"/>
  <c r="G8917" i="6"/>
  <c r="D8917" i="6"/>
  <c r="B8917" i="6"/>
  <c r="A8917" i="6"/>
  <c r="F8916" i="6"/>
  <c r="G8916" i="6"/>
  <c r="D8916" i="6"/>
  <c r="B8916" i="6"/>
  <c r="A8916" i="6"/>
  <c r="F8915" i="6"/>
  <c r="G8915" i="6" s="1"/>
  <c r="D8915" i="6"/>
  <c r="B8915" i="6"/>
  <c r="A8915" i="6"/>
  <c r="F8914" i="6"/>
  <c r="G8914" i="6"/>
  <c r="D8914" i="6"/>
  <c r="B8914" i="6"/>
  <c r="A8914" i="6"/>
  <c r="F8913" i="6"/>
  <c r="G8913" i="6" s="1"/>
  <c r="D8913" i="6"/>
  <c r="B8913" i="6"/>
  <c r="A8913" i="6"/>
  <c r="F8912" i="6"/>
  <c r="G8912" i="6"/>
  <c r="D8912" i="6"/>
  <c r="B8912" i="6"/>
  <c r="A8912" i="6"/>
  <c r="B8905" i="6"/>
  <c r="G8904" i="6"/>
  <c r="B8904" i="6"/>
  <c r="B8903" i="6"/>
  <c r="B8902" i="6"/>
  <c r="F8896" i="6"/>
  <c r="G8896" i="6"/>
  <c r="D8896" i="6"/>
  <c r="B8896" i="6"/>
  <c r="A8896" i="6"/>
  <c r="F8895" i="6"/>
  <c r="G8895" i="6" s="1"/>
  <c r="D8895" i="6"/>
  <c r="B8895" i="6"/>
  <c r="A8895" i="6"/>
  <c r="F8894" i="6"/>
  <c r="G8894" i="6"/>
  <c r="D8894" i="6"/>
  <c r="B8894" i="6"/>
  <c r="A8894" i="6"/>
  <c r="F8893" i="6"/>
  <c r="G8893" i="6" s="1"/>
  <c r="D8893" i="6"/>
  <c r="B8893" i="6"/>
  <c r="A8893" i="6"/>
  <c r="F8892" i="6"/>
  <c r="G8892" i="6"/>
  <c r="D8892" i="6"/>
  <c r="B8892" i="6"/>
  <c r="A8892" i="6"/>
  <c r="F8891" i="6"/>
  <c r="G8891" i="6" s="1"/>
  <c r="D8891" i="6"/>
  <c r="B8891" i="6"/>
  <c r="A8891" i="6"/>
  <c r="F8890" i="6"/>
  <c r="G8890" i="6" s="1"/>
  <c r="D8890" i="6"/>
  <c r="B8890" i="6"/>
  <c r="A8890" i="6"/>
  <c r="F8889" i="6"/>
  <c r="G8889" i="6" s="1"/>
  <c r="D8889" i="6"/>
  <c r="B8889" i="6"/>
  <c r="A8889" i="6"/>
  <c r="F8888" i="6"/>
  <c r="G8888" i="6"/>
  <c r="D8888" i="6"/>
  <c r="B8888" i="6"/>
  <c r="A8888" i="6"/>
  <c r="F8885" i="6"/>
  <c r="G8885" i="6"/>
  <c r="D8885" i="6"/>
  <c r="A8885" i="6"/>
  <c r="B8885" i="6"/>
  <c r="F8884" i="6"/>
  <c r="G8884" i="6" s="1"/>
  <c r="D8884" i="6"/>
  <c r="A8884" i="6"/>
  <c r="B8884" i="6"/>
  <c r="F8883" i="6"/>
  <c r="G8883" i="6" s="1"/>
  <c r="D8883" i="6"/>
  <c r="A8883" i="6"/>
  <c r="B8883" i="6"/>
  <c r="F8882" i="6"/>
  <c r="G8882" i="6"/>
  <c r="D8882" i="6"/>
  <c r="A8882" i="6"/>
  <c r="B8882" i="6" s="1"/>
  <c r="F8881" i="6"/>
  <c r="G8881" i="6" s="1"/>
  <c r="D8881" i="6"/>
  <c r="A8881" i="6"/>
  <c r="B8881" i="6"/>
  <c r="F8880" i="6"/>
  <c r="G8880" i="6"/>
  <c r="D8880" i="6"/>
  <c r="A8880" i="6"/>
  <c r="B8880" i="6" s="1"/>
  <c r="F8879" i="6"/>
  <c r="G8879" i="6" s="1"/>
  <c r="D8879" i="6"/>
  <c r="A8879" i="6"/>
  <c r="B8879" i="6" s="1"/>
  <c r="F8878" i="6"/>
  <c r="G8878" i="6"/>
  <c r="D8878" i="6"/>
  <c r="A8878" i="6"/>
  <c r="B8878" i="6" s="1"/>
  <c r="F8875" i="6"/>
  <c r="G8875" i="6"/>
  <c r="D8875" i="6"/>
  <c r="B8875" i="6"/>
  <c r="A8875" i="6"/>
  <c r="F8874" i="6"/>
  <c r="G8874" i="6" s="1"/>
  <c r="D8874" i="6"/>
  <c r="B8874" i="6"/>
  <c r="A8874" i="6"/>
  <c r="F8873" i="6"/>
  <c r="G8873" i="6" s="1"/>
  <c r="D8873" i="6"/>
  <c r="B8873" i="6"/>
  <c r="A8873" i="6"/>
  <c r="F8872" i="6"/>
  <c r="G8872" i="6"/>
  <c r="D8872" i="6"/>
  <c r="B8872" i="6"/>
  <c r="A8872" i="6"/>
  <c r="F8871" i="6"/>
  <c r="G8871" i="6"/>
  <c r="D8871" i="6"/>
  <c r="B8871" i="6"/>
  <c r="A8871" i="6"/>
  <c r="F8870" i="6"/>
  <c r="G8870" i="6"/>
  <c r="D8870" i="6"/>
  <c r="B8870" i="6"/>
  <c r="A8870" i="6"/>
  <c r="F8869" i="6"/>
  <c r="G8869" i="6" s="1"/>
  <c r="D8869" i="6"/>
  <c r="B8869" i="6"/>
  <c r="A8869" i="6"/>
  <c r="F8868" i="6"/>
  <c r="G8868" i="6"/>
  <c r="D8868" i="6"/>
  <c r="B8868" i="6"/>
  <c r="A8868" i="6"/>
  <c r="F8867" i="6"/>
  <c r="G8867" i="6" s="1"/>
  <c r="D8867" i="6"/>
  <c r="B8867" i="6"/>
  <c r="A8867" i="6"/>
  <c r="F8866" i="6"/>
  <c r="G8866" i="6"/>
  <c r="D8866" i="6"/>
  <c r="B8866" i="6"/>
  <c r="A8866" i="6"/>
  <c r="F8865" i="6"/>
  <c r="G8865" i="6" s="1"/>
  <c r="D8865" i="6"/>
  <c r="B8865" i="6"/>
  <c r="A8865" i="6"/>
  <c r="F8864" i="6"/>
  <c r="G8864" i="6"/>
  <c r="D8864" i="6"/>
  <c r="B8864" i="6"/>
  <c r="A8864" i="6"/>
  <c r="F8863" i="6"/>
  <c r="G8863" i="6" s="1"/>
  <c r="D8863" i="6"/>
  <c r="B8863" i="6"/>
  <c r="A8863" i="6"/>
  <c r="F8862" i="6"/>
  <c r="G8862" i="6" s="1"/>
  <c r="D8862" i="6"/>
  <c r="B8862" i="6"/>
  <c r="A8862" i="6"/>
  <c r="B8855" i="6"/>
  <c r="G8854" i="6"/>
  <c r="B8854" i="6"/>
  <c r="B8853" i="6"/>
  <c r="B8852" i="6"/>
  <c r="F8846" i="6"/>
  <c r="G8846" i="6"/>
  <c r="D8846" i="6"/>
  <c r="B8846" i="6"/>
  <c r="A8846" i="6"/>
  <c r="F8845" i="6"/>
  <c r="G8845" i="6" s="1"/>
  <c r="D8845" i="6"/>
  <c r="B8845" i="6"/>
  <c r="A8845" i="6"/>
  <c r="F8844" i="6"/>
  <c r="G8844" i="6" s="1"/>
  <c r="D8844" i="6"/>
  <c r="B8844" i="6"/>
  <c r="A8844" i="6"/>
  <c r="F8843" i="6"/>
  <c r="G8843" i="6" s="1"/>
  <c r="D8843" i="6"/>
  <c r="B8843" i="6"/>
  <c r="A8843" i="6"/>
  <c r="F8842" i="6"/>
  <c r="G8842" i="6"/>
  <c r="D8842" i="6"/>
  <c r="B8842" i="6"/>
  <c r="A8842" i="6"/>
  <c r="F8841" i="6"/>
  <c r="G8841" i="6"/>
  <c r="D8841" i="6"/>
  <c r="B8841" i="6"/>
  <c r="A8841" i="6"/>
  <c r="F8840" i="6"/>
  <c r="G8840" i="6" s="1"/>
  <c r="D8840" i="6"/>
  <c r="B8840" i="6"/>
  <c r="A8840" i="6"/>
  <c r="F8839" i="6"/>
  <c r="G8839" i="6" s="1"/>
  <c r="D8839" i="6"/>
  <c r="B8839" i="6"/>
  <c r="A8839" i="6"/>
  <c r="F8838" i="6"/>
  <c r="G8838" i="6"/>
  <c r="D8838" i="6"/>
  <c r="B8838" i="6"/>
  <c r="A8838" i="6"/>
  <c r="F8835" i="6"/>
  <c r="G8835" i="6"/>
  <c r="D8835" i="6"/>
  <c r="A8835" i="6"/>
  <c r="B8835" i="6"/>
  <c r="F8834" i="6"/>
  <c r="G8834" i="6"/>
  <c r="D8834" i="6"/>
  <c r="A8834" i="6"/>
  <c r="B8834" i="6"/>
  <c r="F8833" i="6"/>
  <c r="G8833" i="6" s="1"/>
  <c r="D8833" i="6"/>
  <c r="A8833" i="6"/>
  <c r="B8833" i="6"/>
  <c r="F8832" i="6"/>
  <c r="G8832" i="6"/>
  <c r="D8832" i="6"/>
  <c r="A8832" i="6"/>
  <c r="B8832" i="6" s="1"/>
  <c r="F8831" i="6"/>
  <c r="G8831" i="6" s="1"/>
  <c r="D8831" i="6"/>
  <c r="A8831" i="6"/>
  <c r="B8831" i="6"/>
  <c r="F8830" i="6"/>
  <c r="G8830" i="6" s="1"/>
  <c r="D8830" i="6"/>
  <c r="A8830" i="6"/>
  <c r="B8830" i="6" s="1"/>
  <c r="F8829" i="6"/>
  <c r="G8829" i="6" s="1"/>
  <c r="D8829" i="6"/>
  <c r="A8829" i="6"/>
  <c r="B8829" i="6" s="1"/>
  <c r="F8828" i="6"/>
  <c r="G8828" i="6"/>
  <c r="D8828" i="6"/>
  <c r="A8828" i="6"/>
  <c r="B8828" i="6" s="1"/>
  <c r="F8825" i="6"/>
  <c r="G8825" i="6"/>
  <c r="D8825" i="6"/>
  <c r="B8825" i="6"/>
  <c r="A8825" i="6"/>
  <c r="F8824" i="6"/>
  <c r="G8824" i="6"/>
  <c r="D8824" i="6"/>
  <c r="B8824" i="6"/>
  <c r="A8824" i="6"/>
  <c r="F8823" i="6"/>
  <c r="G8823" i="6" s="1"/>
  <c r="D8823" i="6"/>
  <c r="B8823" i="6"/>
  <c r="A8823" i="6"/>
  <c r="F8822" i="6"/>
  <c r="G8822" i="6"/>
  <c r="D8822" i="6"/>
  <c r="B8822" i="6"/>
  <c r="A8822" i="6"/>
  <c r="F8821" i="6"/>
  <c r="G8821" i="6" s="1"/>
  <c r="D8821" i="6"/>
  <c r="B8821" i="6"/>
  <c r="A8821" i="6"/>
  <c r="F8820" i="6"/>
  <c r="G8820" i="6"/>
  <c r="D8820" i="6"/>
  <c r="B8820" i="6"/>
  <c r="A8820" i="6"/>
  <c r="F8819" i="6"/>
  <c r="G8819" i="6" s="1"/>
  <c r="D8819" i="6"/>
  <c r="B8819" i="6"/>
  <c r="A8819" i="6"/>
  <c r="F8818" i="6"/>
  <c r="G8818" i="6"/>
  <c r="D8818" i="6"/>
  <c r="B8818" i="6"/>
  <c r="A8818" i="6"/>
  <c r="F8817" i="6"/>
  <c r="G8817" i="6" s="1"/>
  <c r="D8817" i="6"/>
  <c r="B8817" i="6"/>
  <c r="A8817" i="6"/>
  <c r="F8816" i="6"/>
  <c r="G8816" i="6" s="1"/>
  <c r="D8816" i="6"/>
  <c r="B8816" i="6"/>
  <c r="A8816" i="6"/>
  <c r="F8815" i="6"/>
  <c r="G8815" i="6" s="1"/>
  <c r="D8815" i="6"/>
  <c r="B8815" i="6"/>
  <c r="A8815" i="6"/>
  <c r="F8814" i="6"/>
  <c r="G8814" i="6"/>
  <c r="D8814" i="6"/>
  <c r="B8814" i="6"/>
  <c r="A8814" i="6"/>
  <c r="F8813" i="6"/>
  <c r="G8813" i="6"/>
  <c r="D8813" i="6"/>
  <c r="B8813" i="6"/>
  <c r="A8813" i="6"/>
  <c r="F8812" i="6"/>
  <c r="G8812" i="6" s="1"/>
  <c r="D8812" i="6"/>
  <c r="B8812" i="6"/>
  <c r="A8812" i="6"/>
  <c r="B8805" i="6"/>
  <c r="G8804" i="6"/>
  <c r="B8804" i="6"/>
  <c r="B8803" i="6"/>
  <c r="B8802" i="6"/>
  <c r="F8796" i="6"/>
  <c r="G8796" i="6"/>
  <c r="D8796" i="6"/>
  <c r="B8796" i="6"/>
  <c r="A8796" i="6"/>
  <c r="F8795" i="6"/>
  <c r="G8795" i="6"/>
  <c r="D8795" i="6"/>
  <c r="B8795" i="6"/>
  <c r="A8795" i="6"/>
  <c r="F8794" i="6"/>
  <c r="G8794" i="6" s="1"/>
  <c r="D8794" i="6"/>
  <c r="B8794" i="6"/>
  <c r="A8794" i="6"/>
  <c r="F8793" i="6"/>
  <c r="G8793" i="6" s="1"/>
  <c r="D8793" i="6"/>
  <c r="B8793" i="6"/>
  <c r="A8793" i="6"/>
  <c r="F8792" i="6"/>
  <c r="G8792" i="6"/>
  <c r="D8792" i="6"/>
  <c r="B8792" i="6"/>
  <c r="A8792" i="6"/>
  <c r="F8791" i="6"/>
  <c r="G8791" i="6"/>
  <c r="D8791" i="6"/>
  <c r="B8791" i="6"/>
  <c r="A8791" i="6"/>
  <c r="F8790" i="6"/>
  <c r="G8790" i="6"/>
  <c r="D8790" i="6"/>
  <c r="B8790" i="6"/>
  <c r="A8790" i="6"/>
  <c r="F8789" i="6"/>
  <c r="G8789" i="6" s="1"/>
  <c r="D8789" i="6"/>
  <c r="B8789" i="6"/>
  <c r="A8789" i="6"/>
  <c r="F8788" i="6"/>
  <c r="G8788" i="6"/>
  <c r="D8788" i="6"/>
  <c r="B8788" i="6"/>
  <c r="A8788" i="6"/>
  <c r="F8785" i="6"/>
  <c r="G8785" i="6" s="1"/>
  <c r="D8785" i="6"/>
  <c r="A8785" i="6"/>
  <c r="B8785" i="6"/>
  <c r="F8784" i="6"/>
  <c r="G8784" i="6"/>
  <c r="D8784" i="6"/>
  <c r="A8784" i="6"/>
  <c r="B8784" i="6" s="1"/>
  <c r="F8783" i="6"/>
  <c r="G8783" i="6" s="1"/>
  <c r="D8783" i="6"/>
  <c r="A8783" i="6"/>
  <c r="B8783" i="6" s="1"/>
  <c r="F8782" i="6"/>
  <c r="G8782" i="6"/>
  <c r="D8782" i="6"/>
  <c r="A8782" i="6"/>
  <c r="B8782" i="6" s="1"/>
  <c r="F8781" i="6"/>
  <c r="G8781" i="6"/>
  <c r="D8781" i="6"/>
  <c r="A8781" i="6"/>
  <c r="B8781" i="6"/>
  <c r="F8780" i="6"/>
  <c r="G8780" i="6" s="1"/>
  <c r="D8780" i="6"/>
  <c r="A8780" i="6"/>
  <c r="B8780" i="6"/>
  <c r="F8779" i="6"/>
  <c r="G8779" i="6" s="1"/>
  <c r="D8779" i="6"/>
  <c r="A8779" i="6"/>
  <c r="B8779" i="6"/>
  <c r="F8778" i="6"/>
  <c r="G8778" i="6"/>
  <c r="D8778" i="6"/>
  <c r="A8778" i="6"/>
  <c r="B8778" i="6" s="1"/>
  <c r="F8775" i="6"/>
  <c r="G8775" i="6" s="1"/>
  <c r="D8775" i="6"/>
  <c r="B8775" i="6"/>
  <c r="A8775" i="6"/>
  <c r="F8774" i="6"/>
  <c r="G8774" i="6"/>
  <c r="D8774" i="6"/>
  <c r="B8774" i="6"/>
  <c r="A8774" i="6"/>
  <c r="F8773" i="6"/>
  <c r="G8773" i="6" s="1"/>
  <c r="D8773" i="6"/>
  <c r="B8773" i="6"/>
  <c r="A8773" i="6"/>
  <c r="F8772" i="6"/>
  <c r="G8772" i="6"/>
  <c r="D8772" i="6"/>
  <c r="B8772" i="6"/>
  <c r="A8772" i="6"/>
  <c r="F8771" i="6"/>
  <c r="G8771" i="6" s="1"/>
  <c r="D8771" i="6"/>
  <c r="B8771" i="6"/>
  <c r="A8771" i="6"/>
  <c r="F8770" i="6"/>
  <c r="G8770" i="6" s="1"/>
  <c r="D8770" i="6"/>
  <c r="B8770" i="6"/>
  <c r="A8770" i="6"/>
  <c r="F8769" i="6"/>
  <c r="G8769" i="6" s="1"/>
  <c r="D8769" i="6"/>
  <c r="B8769" i="6"/>
  <c r="A8769" i="6"/>
  <c r="F8768" i="6"/>
  <c r="G8768" i="6"/>
  <c r="D8768" i="6"/>
  <c r="B8768" i="6"/>
  <c r="A8768" i="6"/>
  <c r="F8767" i="6"/>
  <c r="G8767" i="6"/>
  <c r="D8767" i="6"/>
  <c r="B8767" i="6"/>
  <c r="A8767" i="6"/>
  <c r="F8766" i="6"/>
  <c r="G8766" i="6" s="1"/>
  <c r="D8766" i="6"/>
  <c r="B8766" i="6"/>
  <c r="A8766" i="6"/>
  <c r="F8765" i="6"/>
  <c r="G8765" i="6" s="1"/>
  <c r="D8765" i="6"/>
  <c r="B8765" i="6"/>
  <c r="A8765" i="6"/>
  <c r="F8764" i="6"/>
  <c r="G8764" i="6"/>
  <c r="D8764" i="6"/>
  <c r="B8764" i="6"/>
  <c r="A8764" i="6"/>
  <c r="F8763" i="6"/>
  <c r="G8763" i="6"/>
  <c r="D8763" i="6"/>
  <c r="B8763" i="6"/>
  <c r="A8763" i="6"/>
  <c r="F8762" i="6"/>
  <c r="G8762" i="6"/>
  <c r="D8762" i="6"/>
  <c r="B8762" i="6"/>
  <c r="A8762" i="6"/>
  <c r="B8755" i="6"/>
  <c r="G8754" i="6"/>
  <c r="B8754" i="6"/>
  <c r="B8753" i="6"/>
  <c r="B8752" i="6"/>
  <c r="F8746" i="6"/>
  <c r="G8746" i="6"/>
  <c r="D8746" i="6"/>
  <c r="B8746" i="6"/>
  <c r="A8746" i="6"/>
  <c r="F8745" i="6"/>
  <c r="G8745" i="6"/>
  <c r="D8745" i="6"/>
  <c r="B8745" i="6"/>
  <c r="A8745" i="6"/>
  <c r="F8744" i="6"/>
  <c r="G8744" i="6"/>
  <c r="D8744" i="6"/>
  <c r="B8744" i="6"/>
  <c r="A8744" i="6"/>
  <c r="F8743" i="6"/>
  <c r="G8743" i="6" s="1"/>
  <c r="D8743" i="6"/>
  <c r="B8743" i="6"/>
  <c r="A8743" i="6"/>
  <c r="F8742" i="6"/>
  <c r="G8742" i="6"/>
  <c r="D8742" i="6"/>
  <c r="B8742" i="6"/>
  <c r="A8742" i="6"/>
  <c r="F8741" i="6"/>
  <c r="G8741" i="6" s="1"/>
  <c r="D8741" i="6"/>
  <c r="B8741" i="6"/>
  <c r="A8741" i="6"/>
  <c r="F8740" i="6"/>
  <c r="G8740" i="6"/>
  <c r="D8740" i="6"/>
  <c r="B8740" i="6"/>
  <c r="A8740" i="6"/>
  <c r="F8739" i="6"/>
  <c r="G8739" i="6" s="1"/>
  <c r="D8739" i="6"/>
  <c r="B8739" i="6"/>
  <c r="A8739" i="6"/>
  <c r="F8738" i="6"/>
  <c r="G8738" i="6"/>
  <c r="D8738" i="6"/>
  <c r="B8738" i="6"/>
  <c r="A8738" i="6"/>
  <c r="F8735" i="6"/>
  <c r="G8735" i="6" s="1"/>
  <c r="D8735" i="6"/>
  <c r="A8735" i="6"/>
  <c r="B8735" i="6"/>
  <c r="F8734" i="6"/>
  <c r="G8734" i="6" s="1"/>
  <c r="D8734" i="6"/>
  <c r="A8734" i="6"/>
  <c r="B8734" i="6" s="1"/>
  <c r="F8733" i="6"/>
  <c r="G8733" i="6" s="1"/>
  <c r="D8733" i="6"/>
  <c r="A8733" i="6"/>
  <c r="B8733" i="6" s="1"/>
  <c r="F8732" i="6"/>
  <c r="G8732" i="6"/>
  <c r="D8732" i="6"/>
  <c r="A8732" i="6"/>
  <c r="B8732" i="6" s="1"/>
  <c r="F8731" i="6"/>
  <c r="G8731" i="6"/>
  <c r="D8731" i="6"/>
  <c r="A8731" i="6"/>
  <c r="B8731" i="6"/>
  <c r="F8730" i="6"/>
  <c r="G8730" i="6"/>
  <c r="D8730" i="6"/>
  <c r="A8730" i="6"/>
  <c r="B8730" i="6"/>
  <c r="F8729" i="6"/>
  <c r="G8729" i="6" s="1"/>
  <c r="D8729" i="6"/>
  <c r="A8729" i="6"/>
  <c r="B8729" i="6"/>
  <c r="F8728" i="6"/>
  <c r="G8728" i="6"/>
  <c r="D8728" i="6"/>
  <c r="A8728" i="6"/>
  <c r="B8728" i="6" s="1"/>
  <c r="F8725" i="6"/>
  <c r="G8725" i="6" s="1"/>
  <c r="D8725" i="6"/>
  <c r="B8725" i="6"/>
  <c r="A8725" i="6"/>
  <c r="F8724" i="6"/>
  <c r="G8724" i="6" s="1"/>
  <c r="D8724" i="6"/>
  <c r="B8724" i="6"/>
  <c r="A8724" i="6"/>
  <c r="F8723" i="6"/>
  <c r="G8723" i="6" s="1"/>
  <c r="D8723" i="6"/>
  <c r="B8723" i="6"/>
  <c r="A8723" i="6"/>
  <c r="F8722" i="6"/>
  <c r="G8722" i="6"/>
  <c r="D8722" i="6"/>
  <c r="B8722" i="6"/>
  <c r="A8722" i="6"/>
  <c r="F8721" i="6"/>
  <c r="G8721" i="6"/>
  <c r="D8721" i="6"/>
  <c r="B8721" i="6"/>
  <c r="A8721" i="6"/>
  <c r="F8720" i="6"/>
  <c r="G8720" i="6" s="1"/>
  <c r="D8720" i="6"/>
  <c r="B8720" i="6"/>
  <c r="A8720" i="6"/>
  <c r="F8719" i="6"/>
  <c r="G8719" i="6" s="1"/>
  <c r="D8719" i="6"/>
  <c r="B8719" i="6"/>
  <c r="A8719" i="6"/>
  <c r="F8718" i="6"/>
  <c r="G8718" i="6"/>
  <c r="D8718" i="6"/>
  <c r="B8718" i="6"/>
  <c r="A8718" i="6"/>
  <c r="F8717" i="6"/>
  <c r="G8717" i="6"/>
  <c r="D8717" i="6"/>
  <c r="B8717" i="6"/>
  <c r="A8717" i="6"/>
  <c r="F8716" i="6"/>
  <c r="G8716" i="6"/>
  <c r="D8716" i="6"/>
  <c r="B8716" i="6"/>
  <c r="A8716" i="6"/>
  <c r="F8715" i="6"/>
  <c r="G8715" i="6" s="1"/>
  <c r="D8715" i="6"/>
  <c r="B8715" i="6"/>
  <c r="A8715" i="6"/>
  <c r="F8714" i="6"/>
  <c r="G8714" i="6"/>
  <c r="D8714" i="6"/>
  <c r="B8714" i="6"/>
  <c r="A8714" i="6"/>
  <c r="F8713" i="6"/>
  <c r="G8713" i="6" s="1"/>
  <c r="D8713" i="6"/>
  <c r="B8713" i="6"/>
  <c r="A8713" i="6"/>
  <c r="F8712" i="6"/>
  <c r="G8712" i="6"/>
  <c r="D8712" i="6"/>
  <c r="B8712" i="6"/>
  <c r="A8712" i="6"/>
  <c r="B8705" i="6"/>
  <c r="G8704" i="6"/>
  <c r="B8704" i="6"/>
  <c r="B8703" i="6"/>
  <c r="B8702" i="6"/>
  <c r="F8696" i="6"/>
  <c r="G8696" i="6"/>
  <c r="D8696" i="6"/>
  <c r="B8696" i="6"/>
  <c r="A8696" i="6"/>
  <c r="F8695" i="6"/>
  <c r="G8695" i="6" s="1"/>
  <c r="D8695" i="6"/>
  <c r="B8695" i="6"/>
  <c r="A8695" i="6"/>
  <c r="F8694" i="6"/>
  <c r="G8694" i="6"/>
  <c r="D8694" i="6"/>
  <c r="B8694" i="6"/>
  <c r="A8694" i="6"/>
  <c r="F8693" i="6"/>
  <c r="G8693" i="6" s="1"/>
  <c r="D8693" i="6"/>
  <c r="B8693" i="6"/>
  <c r="A8693" i="6"/>
  <c r="F8692" i="6"/>
  <c r="G8692" i="6"/>
  <c r="D8692" i="6"/>
  <c r="B8692" i="6"/>
  <c r="A8692" i="6"/>
  <c r="F8691" i="6"/>
  <c r="G8691" i="6" s="1"/>
  <c r="D8691" i="6"/>
  <c r="B8691" i="6"/>
  <c r="A8691" i="6"/>
  <c r="F8690" i="6"/>
  <c r="G8690" i="6" s="1"/>
  <c r="D8690" i="6"/>
  <c r="B8690" i="6"/>
  <c r="A8690" i="6"/>
  <c r="F8689" i="6"/>
  <c r="G8689" i="6" s="1"/>
  <c r="D8689" i="6"/>
  <c r="B8689" i="6"/>
  <c r="A8689" i="6"/>
  <c r="F8688" i="6"/>
  <c r="G8688" i="6"/>
  <c r="D8688" i="6"/>
  <c r="B8688" i="6"/>
  <c r="A8688" i="6"/>
  <c r="F8685" i="6"/>
  <c r="G8685" i="6"/>
  <c r="D8685" i="6"/>
  <c r="A8685" i="6"/>
  <c r="B8685" i="6"/>
  <c r="F8684" i="6"/>
  <c r="G8684" i="6" s="1"/>
  <c r="D8684" i="6"/>
  <c r="A8684" i="6"/>
  <c r="B8684" i="6"/>
  <c r="F8683" i="6"/>
  <c r="G8683" i="6" s="1"/>
  <c r="D8683" i="6"/>
  <c r="A8683" i="6"/>
  <c r="B8683" i="6"/>
  <c r="F8682" i="6"/>
  <c r="G8682" i="6"/>
  <c r="D8682" i="6"/>
  <c r="A8682" i="6"/>
  <c r="B8682" i="6" s="1"/>
  <c r="F8681" i="6"/>
  <c r="G8681" i="6" s="1"/>
  <c r="D8681" i="6"/>
  <c r="A8681" i="6"/>
  <c r="B8681" i="6"/>
  <c r="F8680" i="6"/>
  <c r="G8680" i="6"/>
  <c r="D8680" i="6"/>
  <c r="A8680" i="6"/>
  <c r="B8680" i="6" s="1"/>
  <c r="F8679" i="6"/>
  <c r="G8679" i="6" s="1"/>
  <c r="D8679" i="6"/>
  <c r="A8679" i="6"/>
  <c r="B8679" i="6" s="1"/>
  <c r="F8678" i="6"/>
  <c r="G8678" i="6"/>
  <c r="D8678" i="6"/>
  <c r="A8678" i="6"/>
  <c r="B8678" i="6" s="1"/>
  <c r="F8675" i="6"/>
  <c r="G8675" i="6"/>
  <c r="D8675" i="6"/>
  <c r="B8675" i="6"/>
  <c r="A8675" i="6"/>
  <c r="F8674" i="6"/>
  <c r="G8674" i="6" s="1"/>
  <c r="D8674" i="6"/>
  <c r="B8674" i="6"/>
  <c r="A8674" i="6"/>
  <c r="F8673" i="6"/>
  <c r="G8673" i="6" s="1"/>
  <c r="D8673" i="6"/>
  <c r="B8673" i="6"/>
  <c r="A8673" i="6"/>
  <c r="F8672" i="6"/>
  <c r="G8672" i="6"/>
  <c r="D8672" i="6"/>
  <c r="B8672" i="6"/>
  <c r="A8672" i="6"/>
  <c r="F8671" i="6"/>
  <c r="G8671" i="6"/>
  <c r="D8671" i="6"/>
  <c r="B8671" i="6"/>
  <c r="A8671" i="6"/>
  <c r="F8670" i="6"/>
  <c r="G8670" i="6"/>
  <c r="D8670" i="6"/>
  <c r="B8670" i="6"/>
  <c r="A8670" i="6"/>
  <c r="F8669" i="6"/>
  <c r="G8669" i="6" s="1"/>
  <c r="D8669" i="6"/>
  <c r="B8669" i="6"/>
  <c r="A8669" i="6"/>
  <c r="F8668" i="6"/>
  <c r="G8668" i="6"/>
  <c r="D8668" i="6"/>
  <c r="B8668" i="6"/>
  <c r="A8668" i="6"/>
  <c r="F8667" i="6"/>
  <c r="G8667" i="6" s="1"/>
  <c r="D8667" i="6"/>
  <c r="B8667" i="6"/>
  <c r="A8667" i="6"/>
  <c r="F8666" i="6"/>
  <c r="G8666" i="6"/>
  <c r="D8666" i="6"/>
  <c r="B8666" i="6"/>
  <c r="A8666" i="6"/>
  <c r="F8665" i="6"/>
  <c r="G8665" i="6" s="1"/>
  <c r="D8665" i="6"/>
  <c r="B8665" i="6"/>
  <c r="A8665" i="6"/>
  <c r="F8664" i="6"/>
  <c r="G8664" i="6"/>
  <c r="D8664" i="6"/>
  <c r="B8664" i="6"/>
  <c r="A8664" i="6"/>
  <c r="F8663" i="6"/>
  <c r="G8663" i="6" s="1"/>
  <c r="D8663" i="6"/>
  <c r="B8663" i="6"/>
  <c r="A8663" i="6"/>
  <c r="F8662" i="6"/>
  <c r="G8662" i="6" s="1"/>
  <c r="D8662" i="6"/>
  <c r="B8662" i="6"/>
  <c r="A8662" i="6"/>
  <c r="B8655" i="6"/>
  <c r="G8654" i="6"/>
  <c r="B8654" i="6"/>
  <c r="B8653" i="6"/>
  <c r="B8652" i="6"/>
  <c r="F8646" i="6"/>
  <c r="G8646" i="6"/>
  <c r="D8646" i="6"/>
  <c r="B8646" i="6"/>
  <c r="A8646" i="6"/>
  <c r="F8645" i="6"/>
  <c r="G8645" i="6" s="1"/>
  <c r="D8645" i="6"/>
  <c r="B8645" i="6"/>
  <c r="A8645" i="6"/>
  <c r="F8644" i="6"/>
  <c r="G8644" i="6" s="1"/>
  <c r="D8644" i="6"/>
  <c r="B8644" i="6"/>
  <c r="A8644" i="6"/>
  <c r="F8643" i="6"/>
  <c r="G8643" i="6" s="1"/>
  <c r="D8643" i="6"/>
  <c r="B8643" i="6"/>
  <c r="A8643" i="6"/>
  <c r="F8642" i="6"/>
  <c r="G8642" i="6"/>
  <c r="D8642" i="6"/>
  <c r="B8642" i="6"/>
  <c r="A8642" i="6"/>
  <c r="F8641" i="6"/>
  <c r="G8641" i="6"/>
  <c r="D8641" i="6"/>
  <c r="B8641" i="6"/>
  <c r="A8641" i="6"/>
  <c r="F8640" i="6"/>
  <c r="G8640" i="6" s="1"/>
  <c r="D8640" i="6"/>
  <c r="B8640" i="6"/>
  <c r="A8640" i="6"/>
  <c r="F8639" i="6"/>
  <c r="G8639" i="6" s="1"/>
  <c r="D8639" i="6"/>
  <c r="B8639" i="6"/>
  <c r="A8639" i="6"/>
  <c r="F8638" i="6"/>
  <c r="G8638" i="6"/>
  <c r="D8638" i="6"/>
  <c r="B8638" i="6"/>
  <c r="A8638" i="6"/>
  <c r="F8635" i="6"/>
  <c r="G8635" i="6"/>
  <c r="D8635" i="6"/>
  <c r="A8635" i="6"/>
  <c r="B8635" i="6"/>
  <c r="F8634" i="6"/>
  <c r="G8634" i="6"/>
  <c r="D8634" i="6"/>
  <c r="A8634" i="6"/>
  <c r="B8634" i="6"/>
  <c r="F8633" i="6"/>
  <c r="G8633" i="6" s="1"/>
  <c r="D8633" i="6"/>
  <c r="A8633" i="6"/>
  <c r="B8633" i="6"/>
  <c r="F8632" i="6"/>
  <c r="G8632" i="6"/>
  <c r="D8632" i="6"/>
  <c r="A8632" i="6"/>
  <c r="B8632" i="6" s="1"/>
  <c r="F8631" i="6"/>
  <c r="G8631" i="6" s="1"/>
  <c r="D8631" i="6"/>
  <c r="A8631" i="6"/>
  <c r="B8631" i="6"/>
  <c r="F8630" i="6"/>
  <c r="G8630" i="6" s="1"/>
  <c r="D8630" i="6"/>
  <c r="A8630" i="6"/>
  <c r="B8630" i="6" s="1"/>
  <c r="F8629" i="6"/>
  <c r="G8629" i="6" s="1"/>
  <c r="D8629" i="6"/>
  <c r="A8629" i="6"/>
  <c r="B8629" i="6" s="1"/>
  <c r="F8628" i="6"/>
  <c r="G8628" i="6"/>
  <c r="D8628" i="6"/>
  <c r="A8628" i="6"/>
  <c r="B8628" i="6" s="1"/>
  <c r="F8625" i="6"/>
  <c r="G8625" i="6"/>
  <c r="D8625" i="6"/>
  <c r="B8625" i="6"/>
  <c r="A8625" i="6"/>
  <c r="F8624" i="6"/>
  <c r="G8624" i="6"/>
  <c r="D8624" i="6"/>
  <c r="B8624" i="6"/>
  <c r="A8624" i="6"/>
  <c r="F8623" i="6"/>
  <c r="G8623" i="6" s="1"/>
  <c r="D8623" i="6"/>
  <c r="B8623" i="6"/>
  <c r="A8623" i="6"/>
  <c r="F8622" i="6"/>
  <c r="G8622" i="6"/>
  <c r="D8622" i="6"/>
  <c r="B8622" i="6"/>
  <c r="A8622" i="6"/>
  <c r="F8621" i="6"/>
  <c r="G8621" i="6" s="1"/>
  <c r="D8621" i="6"/>
  <c r="B8621" i="6"/>
  <c r="A8621" i="6"/>
  <c r="F8620" i="6"/>
  <c r="G8620" i="6"/>
  <c r="D8620" i="6"/>
  <c r="B8620" i="6"/>
  <c r="A8620" i="6"/>
  <c r="F8619" i="6"/>
  <c r="G8619" i="6" s="1"/>
  <c r="D8619" i="6"/>
  <c r="B8619" i="6"/>
  <c r="A8619" i="6"/>
  <c r="F8618" i="6"/>
  <c r="G8618" i="6"/>
  <c r="D8618" i="6"/>
  <c r="B8618" i="6"/>
  <c r="A8618" i="6"/>
  <c r="F8617" i="6"/>
  <c r="G8617" i="6" s="1"/>
  <c r="D8617" i="6"/>
  <c r="B8617" i="6"/>
  <c r="A8617" i="6"/>
  <c r="F8616" i="6"/>
  <c r="G8616" i="6" s="1"/>
  <c r="D8616" i="6"/>
  <c r="B8616" i="6"/>
  <c r="A8616" i="6"/>
  <c r="F8615" i="6"/>
  <c r="G8615" i="6" s="1"/>
  <c r="D8615" i="6"/>
  <c r="B8615" i="6"/>
  <c r="A8615" i="6"/>
  <c r="F8614" i="6"/>
  <c r="G8614" i="6"/>
  <c r="D8614" i="6"/>
  <c r="B8614" i="6"/>
  <c r="A8614" i="6"/>
  <c r="F8613" i="6"/>
  <c r="G8613" i="6"/>
  <c r="D8613" i="6"/>
  <c r="B8613" i="6"/>
  <c r="A8613" i="6"/>
  <c r="F8612" i="6"/>
  <c r="G8612" i="6" s="1"/>
  <c r="D8612" i="6"/>
  <c r="B8612" i="6"/>
  <c r="A8612" i="6"/>
  <c r="B8605" i="6"/>
  <c r="G8604" i="6"/>
  <c r="B8604" i="6"/>
  <c r="B8603" i="6"/>
  <c r="B8602" i="6"/>
  <c r="F8596" i="6"/>
  <c r="G8596" i="6"/>
  <c r="D8596" i="6"/>
  <c r="B8596" i="6"/>
  <c r="A8596" i="6"/>
  <c r="F8595" i="6"/>
  <c r="G8595" i="6"/>
  <c r="D8595" i="6"/>
  <c r="B8595" i="6"/>
  <c r="A8595" i="6"/>
  <c r="F8594" i="6"/>
  <c r="G8594" i="6" s="1"/>
  <c r="D8594" i="6"/>
  <c r="B8594" i="6"/>
  <c r="A8594" i="6"/>
  <c r="F8593" i="6"/>
  <c r="G8593" i="6" s="1"/>
  <c r="D8593" i="6"/>
  <c r="B8593" i="6"/>
  <c r="A8593" i="6"/>
  <c r="F8592" i="6"/>
  <c r="G8592" i="6"/>
  <c r="D8592" i="6"/>
  <c r="B8592" i="6"/>
  <c r="A8592" i="6"/>
  <c r="F8591" i="6"/>
  <c r="G8591" i="6"/>
  <c r="D8591" i="6"/>
  <c r="B8591" i="6"/>
  <c r="A8591" i="6"/>
  <c r="F8590" i="6"/>
  <c r="G8590" i="6"/>
  <c r="D8590" i="6"/>
  <c r="B8590" i="6"/>
  <c r="A8590" i="6"/>
  <c r="F8589" i="6"/>
  <c r="G8589" i="6" s="1"/>
  <c r="D8589" i="6"/>
  <c r="B8589" i="6"/>
  <c r="A8589" i="6"/>
  <c r="F8588" i="6"/>
  <c r="G8588" i="6"/>
  <c r="D8588" i="6"/>
  <c r="B8588" i="6"/>
  <c r="A8588" i="6"/>
  <c r="F8585" i="6"/>
  <c r="G8585" i="6" s="1"/>
  <c r="D8585" i="6"/>
  <c r="A8585" i="6"/>
  <c r="B8585" i="6"/>
  <c r="F8584" i="6"/>
  <c r="G8584" i="6"/>
  <c r="D8584" i="6"/>
  <c r="A8584" i="6"/>
  <c r="B8584" i="6" s="1"/>
  <c r="F8583" i="6"/>
  <c r="G8583" i="6" s="1"/>
  <c r="D8583" i="6"/>
  <c r="A8583" i="6"/>
  <c r="B8583" i="6" s="1"/>
  <c r="F8582" i="6"/>
  <c r="G8582" i="6"/>
  <c r="D8582" i="6"/>
  <c r="A8582" i="6"/>
  <c r="B8582" i="6" s="1"/>
  <c r="F8581" i="6"/>
  <c r="G8581" i="6"/>
  <c r="D8581" i="6"/>
  <c r="A8581" i="6"/>
  <c r="B8581" i="6"/>
  <c r="F8580" i="6"/>
  <c r="G8580" i="6" s="1"/>
  <c r="D8580" i="6"/>
  <c r="A8580" i="6"/>
  <c r="B8580" i="6"/>
  <c r="F8579" i="6"/>
  <c r="G8579" i="6" s="1"/>
  <c r="D8579" i="6"/>
  <c r="A8579" i="6"/>
  <c r="B8579" i="6"/>
  <c r="F8578" i="6"/>
  <c r="G8578" i="6"/>
  <c r="D8578" i="6"/>
  <c r="A8578" i="6"/>
  <c r="B8578" i="6" s="1"/>
  <c r="F8575" i="6"/>
  <c r="G8575" i="6" s="1"/>
  <c r="D8575" i="6"/>
  <c r="B8575" i="6"/>
  <c r="A8575" i="6"/>
  <c r="F8574" i="6"/>
  <c r="G8574" i="6"/>
  <c r="D8574" i="6"/>
  <c r="B8574" i="6"/>
  <c r="A8574" i="6"/>
  <c r="F8573" i="6"/>
  <c r="G8573" i="6" s="1"/>
  <c r="D8573" i="6"/>
  <c r="B8573" i="6"/>
  <c r="A8573" i="6"/>
  <c r="F8572" i="6"/>
  <c r="G8572" i="6"/>
  <c r="D8572" i="6"/>
  <c r="B8572" i="6"/>
  <c r="A8572" i="6"/>
  <c r="F8571" i="6"/>
  <c r="G8571" i="6" s="1"/>
  <c r="D8571" i="6"/>
  <c r="B8571" i="6"/>
  <c r="A8571" i="6"/>
  <c r="F8570" i="6"/>
  <c r="G8570" i="6" s="1"/>
  <c r="D8570" i="6"/>
  <c r="B8570" i="6"/>
  <c r="A8570" i="6"/>
  <c r="F8569" i="6"/>
  <c r="G8569" i="6" s="1"/>
  <c r="D8569" i="6"/>
  <c r="B8569" i="6"/>
  <c r="A8569" i="6"/>
  <c r="F8568" i="6"/>
  <c r="G8568" i="6"/>
  <c r="D8568" i="6"/>
  <c r="B8568" i="6"/>
  <c r="A8568" i="6"/>
  <c r="F8567" i="6"/>
  <c r="G8567" i="6"/>
  <c r="D8567" i="6"/>
  <c r="B8567" i="6"/>
  <c r="A8567" i="6"/>
  <c r="F8566" i="6"/>
  <c r="G8566" i="6" s="1"/>
  <c r="D8566" i="6"/>
  <c r="B8566" i="6"/>
  <c r="A8566" i="6"/>
  <c r="F8565" i="6"/>
  <c r="G8565" i="6" s="1"/>
  <c r="D8565" i="6"/>
  <c r="B8565" i="6"/>
  <c r="A8565" i="6"/>
  <c r="F8564" i="6"/>
  <c r="G8564" i="6"/>
  <c r="D8564" i="6"/>
  <c r="B8564" i="6"/>
  <c r="A8564" i="6"/>
  <c r="F8563" i="6"/>
  <c r="G8563" i="6"/>
  <c r="D8563" i="6"/>
  <c r="B8563" i="6"/>
  <c r="A8563" i="6"/>
  <c r="F8562" i="6"/>
  <c r="G8562" i="6"/>
  <c r="D8562" i="6"/>
  <c r="B8562" i="6"/>
  <c r="A8562" i="6"/>
  <c r="B8555" i="6"/>
  <c r="G8554" i="6"/>
  <c r="B8554" i="6"/>
  <c r="B8553" i="6"/>
  <c r="B8552" i="6"/>
  <c r="F8546" i="6"/>
  <c r="G8546" i="6"/>
  <c r="D8546" i="6"/>
  <c r="B8546" i="6"/>
  <c r="A8546" i="6"/>
  <c r="F8545" i="6"/>
  <c r="G8545" i="6"/>
  <c r="D8545" i="6"/>
  <c r="B8545" i="6"/>
  <c r="A8545" i="6"/>
  <c r="F8544" i="6"/>
  <c r="G8544" i="6"/>
  <c r="D8544" i="6"/>
  <c r="B8544" i="6"/>
  <c r="A8544" i="6"/>
  <c r="F8543" i="6"/>
  <c r="G8543" i="6" s="1"/>
  <c r="D8543" i="6"/>
  <c r="B8543" i="6"/>
  <c r="A8543" i="6"/>
  <c r="F8542" i="6"/>
  <c r="G8542" i="6"/>
  <c r="D8542" i="6"/>
  <c r="B8542" i="6"/>
  <c r="A8542" i="6"/>
  <c r="F8541" i="6"/>
  <c r="G8541" i="6" s="1"/>
  <c r="D8541" i="6"/>
  <c r="B8541" i="6"/>
  <c r="A8541" i="6"/>
  <c r="F8540" i="6"/>
  <c r="G8540" i="6"/>
  <c r="D8540" i="6"/>
  <c r="B8540" i="6"/>
  <c r="A8540" i="6"/>
  <c r="F8539" i="6"/>
  <c r="G8539" i="6" s="1"/>
  <c r="D8539" i="6"/>
  <c r="B8539" i="6"/>
  <c r="A8539" i="6"/>
  <c r="F8538" i="6"/>
  <c r="G8538" i="6"/>
  <c r="D8538" i="6"/>
  <c r="B8538" i="6"/>
  <c r="A8538" i="6"/>
  <c r="F8535" i="6"/>
  <c r="G8535" i="6" s="1"/>
  <c r="D8535" i="6"/>
  <c r="A8535" i="6"/>
  <c r="B8535" i="6"/>
  <c r="F8534" i="6"/>
  <c r="G8534" i="6" s="1"/>
  <c r="D8534" i="6"/>
  <c r="A8534" i="6"/>
  <c r="B8534" i="6" s="1"/>
  <c r="F8533" i="6"/>
  <c r="G8533" i="6" s="1"/>
  <c r="D8533" i="6"/>
  <c r="A8533" i="6"/>
  <c r="B8533" i="6" s="1"/>
  <c r="F8532" i="6"/>
  <c r="G8532" i="6"/>
  <c r="D8532" i="6"/>
  <c r="A8532" i="6"/>
  <c r="B8532" i="6" s="1"/>
  <c r="F8531" i="6"/>
  <c r="G8531" i="6"/>
  <c r="D8531" i="6"/>
  <c r="A8531" i="6"/>
  <c r="B8531" i="6"/>
  <c r="F8530" i="6"/>
  <c r="G8530" i="6"/>
  <c r="D8530" i="6"/>
  <c r="A8530" i="6"/>
  <c r="B8530" i="6"/>
  <c r="F8529" i="6"/>
  <c r="G8529" i="6" s="1"/>
  <c r="D8529" i="6"/>
  <c r="A8529" i="6"/>
  <c r="B8529" i="6"/>
  <c r="F8528" i="6"/>
  <c r="G8528" i="6"/>
  <c r="D8528" i="6"/>
  <c r="A8528" i="6"/>
  <c r="B8528" i="6" s="1"/>
  <c r="F8525" i="6"/>
  <c r="G8525" i="6" s="1"/>
  <c r="D8525" i="6"/>
  <c r="B8525" i="6"/>
  <c r="A8525" i="6"/>
  <c r="F8524" i="6"/>
  <c r="G8524" i="6" s="1"/>
  <c r="D8524" i="6"/>
  <c r="B8524" i="6"/>
  <c r="A8524" i="6"/>
  <c r="F8523" i="6"/>
  <c r="G8523" i="6" s="1"/>
  <c r="D8523" i="6"/>
  <c r="B8523" i="6"/>
  <c r="A8523" i="6"/>
  <c r="F8522" i="6"/>
  <c r="G8522" i="6"/>
  <c r="D8522" i="6"/>
  <c r="B8522" i="6"/>
  <c r="A8522" i="6"/>
  <c r="F8521" i="6"/>
  <c r="G8521" i="6"/>
  <c r="D8521" i="6"/>
  <c r="B8521" i="6"/>
  <c r="A8521" i="6"/>
  <c r="F8520" i="6"/>
  <c r="G8520" i="6" s="1"/>
  <c r="D8520" i="6"/>
  <c r="B8520" i="6"/>
  <c r="A8520" i="6"/>
  <c r="F8519" i="6"/>
  <c r="G8519" i="6" s="1"/>
  <c r="D8519" i="6"/>
  <c r="B8519" i="6"/>
  <c r="A8519" i="6"/>
  <c r="F8518" i="6"/>
  <c r="G8518" i="6"/>
  <c r="D8518" i="6"/>
  <c r="B8518" i="6"/>
  <c r="A8518" i="6"/>
  <c r="F8517" i="6"/>
  <c r="G8517" i="6"/>
  <c r="D8517" i="6"/>
  <c r="B8517" i="6"/>
  <c r="A8517" i="6"/>
  <c r="F8516" i="6"/>
  <c r="G8516" i="6"/>
  <c r="D8516" i="6"/>
  <c r="B8516" i="6"/>
  <c r="A8516" i="6"/>
  <c r="F8515" i="6"/>
  <c r="G8515" i="6" s="1"/>
  <c r="D8515" i="6"/>
  <c r="B8515" i="6"/>
  <c r="A8515" i="6"/>
  <c r="F8514" i="6"/>
  <c r="G8514" i="6"/>
  <c r="D8514" i="6"/>
  <c r="B8514" i="6"/>
  <c r="A8514" i="6"/>
  <c r="F8513" i="6"/>
  <c r="G8513" i="6" s="1"/>
  <c r="D8513" i="6"/>
  <c r="B8513" i="6"/>
  <c r="A8513" i="6"/>
  <c r="F8512" i="6"/>
  <c r="G8512" i="6"/>
  <c r="D8512" i="6"/>
  <c r="B8512" i="6"/>
  <c r="A8512" i="6"/>
  <c r="B8505" i="6"/>
  <c r="G8504" i="6"/>
  <c r="B8504" i="6"/>
  <c r="B8503" i="6"/>
  <c r="B8502" i="6"/>
  <c r="F8496" i="6"/>
  <c r="G8496" i="6"/>
  <c r="D8496" i="6"/>
  <c r="B8496" i="6"/>
  <c r="A8496" i="6"/>
  <c r="F8495" i="6"/>
  <c r="G8495" i="6" s="1"/>
  <c r="D8495" i="6"/>
  <c r="B8495" i="6"/>
  <c r="A8495" i="6"/>
  <c r="F8494" i="6"/>
  <c r="G8494" i="6"/>
  <c r="D8494" i="6"/>
  <c r="B8494" i="6"/>
  <c r="A8494" i="6"/>
  <c r="F8493" i="6"/>
  <c r="G8493" i="6" s="1"/>
  <c r="D8493" i="6"/>
  <c r="B8493" i="6"/>
  <c r="A8493" i="6"/>
  <c r="F8492" i="6"/>
  <c r="G8492" i="6"/>
  <c r="D8492" i="6"/>
  <c r="B8492" i="6"/>
  <c r="A8492" i="6"/>
  <c r="F8491" i="6"/>
  <c r="G8491" i="6" s="1"/>
  <c r="D8491" i="6"/>
  <c r="B8491" i="6"/>
  <c r="A8491" i="6"/>
  <c r="F8490" i="6"/>
  <c r="G8490" i="6" s="1"/>
  <c r="D8490" i="6"/>
  <c r="B8490" i="6"/>
  <c r="A8490" i="6"/>
  <c r="F8489" i="6"/>
  <c r="G8489" i="6" s="1"/>
  <c r="D8489" i="6"/>
  <c r="B8489" i="6"/>
  <c r="A8489" i="6"/>
  <c r="F8488" i="6"/>
  <c r="G8488" i="6"/>
  <c r="D8488" i="6"/>
  <c r="B8488" i="6"/>
  <c r="A8488" i="6"/>
  <c r="F8485" i="6"/>
  <c r="G8485" i="6"/>
  <c r="D8485" i="6"/>
  <c r="A8485" i="6"/>
  <c r="B8485" i="6"/>
  <c r="F8484" i="6"/>
  <c r="G8484" i="6" s="1"/>
  <c r="D8484" i="6"/>
  <c r="A8484" i="6"/>
  <c r="B8484" i="6"/>
  <c r="F8483" i="6"/>
  <c r="G8483" i="6" s="1"/>
  <c r="D8483" i="6"/>
  <c r="A8483" i="6"/>
  <c r="B8483" i="6"/>
  <c r="F8482" i="6"/>
  <c r="G8482" i="6"/>
  <c r="D8482" i="6"/>
  <c r="A8482" i="6"/>
  <c r="B8482" i="6" s="1"/>
  <c r="F8481" i="6"/>
  <c r="G8481" i="6" s="1"/>
  <c r="D8481" i="6"/>
  <c r="A8481" i="6"/>
  <c r="B8481" i="6"/>
  <c r="F8480" i="6"/>
  <c r="G8480" i="6"/>
  <c r="D8480" i="6"/>
  <c r="A8480" i="6"/>
  <c r="B8480" i="6" s="1"/>
  <c r="F8479" i="6"/>
  <c r="G8479" i="6" s="1"/>
  <c r="D8479" i="6"/>
  <c r="A8479" i="6"/>
  <c r="B8479" i="6" s="1"/>
  <c r="F8478" i="6"/>
  <c r="G8478" i="6"/>
  <c r="D8478" i="6"/>
  <c r="A8478" i="6"/>
  <c r="B8478" i="6" s="1"/>
  <c r="F8475" i="6"/>
  <c r="G8475" i="6"/>
  <c r="D8475" i="6"/>
  <c r="B8475" i="6"/>
  <c r="A8475" i="6"/>
  <c r="F8474" i="6"/>
  <c r="G8474" i="6" s="1"/>
  <c r="D8474" i="6"/>
  <c r="B8474" i="6"/>
  <c r="A8474" i="6"/>
  <c r="F8473" i="6"/>
  <c r="G8473" i="6" s="1"/>
  <c r="D8473" i="6"/>
  <c r="B8473" i="6"/>
  <c r="A8473" i="6"/>
  <c r="F8472" i="6"/>
  <c r="G8472" i="6"/>
  <c r="D8472" i="6"/>
  <c r="B8472" i="6"/>
  <c r="A8472" i="6"/>
  <c r="F8471" i="6"/>
  <c r="G8471" i="6"/>
  <c r="D8471" i="6"/>
  <c r="B8471" i="6"/>
  <c r="A8471" i="6"/>
  <c r="F8470" i="6"/>
  <c r="G8470" i="6"/>
  <c r="D8470" i="6"/>
  <c r="B8470" i="6"/>
  <c r="A8470" i="6"/>
  <c r="F8469" i="6"/>
  <c r="G8469" i="6" s="1"/>
  <c r="D8469" i="6"/>
  <c r="B8469" i="6"/>
  <c r="A8469" i="6"/>
  <c r="F8468" i="6"/>
  <c r="G8468" i="6"/>
  <c r="D8468" i="6"/>
  <c r="B8468" i="6"/>
  <c r="A8468" i="6"/>
  <c r="F8467" i="6"/>
  <c r="G8467" i="6" s="1"/>
  <c r="D8467" i="6"/>
  <c r="B8467" i="6"/>
  <c r="A8467" i="6"/>
  <c r="F8466" i="6"/>
  <c r="G8466" i="6"/>
  <c r="D8466" i="6"/>
  <c r="B8466" i="6"/>
  <c r="A8466" i="6"/>
  <c r="F8465" i="6"/>
  <c r="G8465" i="6" s="1"/>
  <c r="D8465" i="6"/>
  <c r="B8465" i="6"/>
  <c r="A8465" i="6"/>
  <c r="F8464" i="6"/>
  <c r="G8464" i="6"/>
  <c r="D8464" i="6"/>
  <c r="B8464" i="6"/>
  <c r="A8464" i="6"/>
  <c r="F8463" i="6"/>
  <c r="G8463" i="6" s="1"/>
  <c r="D8463" i="6"/>
  <c r="B8463" i="6"/>
  <c r="A8463" i="6"/>
  <c r="F8462" i="6"/>
  <c r="G8462" i="6" s="1"/>
  <c r="D8462" i="6"/>
  <c r="B8462" i="6"/>
  <c r="A8462" i="6"/>
  <c r="B8455" i="6"/>
  <c r="G8454" i="6"/>
  <c r="B8454" i="6"/>
  <c r="B8453" i="6"/>
  <c r="B8452" i="6"/>
  <c r="F8446" i="6"/>
  <c r="G8446" i="6"/>
  <c r="D8446" i="6"/>
  <c r="B8446" i="6"/>
  <c r="A8446" i="6"/>
  <c r="F8445" i="6"/>
  <c r="G8445" i="6" s="1"/>
  <c r="D8445" i="6"/>
  <c r="B8445" i="6"/>
  <c r="A8445" i="6"/>
  <c r="F8444" i="6"/>
  <c r="G8444" i="6" s="1"/>
  <c r="D8444" i="6"/>
  <c r="B8444" i="6"/>
  <c r="A8444" i="6"/>
  <c r="F8443" i="6"/>
  <c r="G8443" i="6" s="1"/>
  <c r="D8443" i="6"/>
  <c r="B8443" i="6"/>
  <c r="A8443" i="6"/>
  <c r="F8442" i="6"/>
  <c r="G8442" i="6"/>
  <c r="D8442" i="6"/>
  <c r="B8442" i="6"/>
  <c r="A8442" i="6"/>
  <c r="F8441" i="6"/>
  <c r="G8441" i="6"/>
  <c r="D8441" i="6"/>
  <c r="B8441" i="6"/>
  <c r="A8441" i="6"/>
  <c r="F8440" i="6"/>
  <c r="G8440" i="6" s="1"/>
  <c r="D8440" i="6"/>
  <c r="B8440" i="6"/>
  <c r="A8440" i="6"/>
  <c r="F8439" i="6"/>
  <c r="G8439" i="6" s="1"/>
  <c r="D8439" i="6"/>
  <c r="B8439" i="6"/>
  <c r="A8439" i="6"/>
  <c r="F8438" i="6"/>
  <c r="G8438" i="6"/>
  <c r="D8438" i="6"/>
  <c r="B8438" i="6"/>
  <c r="A8438" i="6"/>
  <c r="F8435" i="6"/>
  <c r="G8435" i="6"/>
  <c r="D8435" i="6"/>
  <c r="A8435" i="6"/>
  <c r="B8435" i="6"/>
  <c r="F8434" i="6"/>
  <c r="G8434" i="6"/>
  <c r="D8434" i="6"/>
  <c r="A8434" i="6"/>
  <c r="B8434" i="6"/>
  <c r="F8433" i="6"/>
  <c r="G8433" i="6" s="1"/>
  <c r="D8433" i="6"/>
  <c r="A8433" i="6"/>
  <c r="B8433" i="6"/>
  <c r="F8432" i="6"/>
  <c r="G8432" i="6"/>
  <c r="D8432" i="6"/>
  <c r="A8432" i="6"/>
  <c r="B8432" i="6" s="1"/>
  <c r="F8431" i="6"/>
  <c r="G8431" i="6" s="1"/>
  <c r="D8431" i="6"/>
  <c r="A8431" i="6"/>
  <c r="B8431" i="6"/>
  <c r="F8430" i="6"/>
  <c r="G8430" i="6" s="1"/>
  <c r="D8430" i="6"/>
  <c r="A8430" i="6"/>
  <c r="B8430" i="6" s="1"/>
  <c r="F8429" i="6"/>
  <c r="G8429" i="6" s="1"/>
  <c r="D8429" i="6"/>
  <c r="A8429" i="6"/>
  <c r="B8429" i="6" s="1"/>
  <c r="F8428" i="6"/>
  <c r="G8428" i="6"/>
  <c r="D8428" i="6"/>
  <c r="A8428" i="6"/>
  <c r="B8428" i="6" s="1"/>
  <c r="F8425" i="6"/>
  <c r="G8425" i="6"/>
  <c r="D8425" i="6"/>
  <c r="B8425" i="6"/>
  <c r="A8425" i="6"/>
  <c r="F8424" i="6"/>
  <c r="G8424" i="6"/>
  <c r="D8424" i="6"/>
  <c r="B8424" i="6"/>
  <c r="A8424" i="6"/>
  <c r="F8423" i="6"/>
  <c r="G8423" i="6" s="1"/>
  <c r="D8423" i="6"/>
  <c r="B8423" i="6"/>
  <c r="A8423" i="6"/>
  <c r="F8422" i="6"/>
  <c r="G8422" i="6"/>
  <c r="D8422" i="6"/>
  <c r="B8422" i="6"/>
  <c r="A8422" i="6"/>
  <c r="F8421" i="6"/>
  <c r="G8421" i="6" s="1"/>
  <c r="D8421" i="6"/>
  <c r="B8421" i="6"/>
  <c r="A8421" i="6"/>
  <c r="F8420" i="6"/>
  <c r="G8420" i="6"/>
  <c r="D8420" i="6"/>
  <c r="B8420" i="6"/>
  <c r="A8420" i="6"/>
  <c r="F8419" i="6"/>
  <c r="G8419" i="6" s="1"/>
  <c r="D8419" i="6"/>
  <c r="B8419" i="6"/>
  <c r="A8419" i="6"/>
  <c r="F8418" i="6"/>
  <c r="G8418" i="6"/>
  <c r="D8418" i="6"/>
  <c r="B8418" i="6"/>
  <c r="A8418" i="6"/>
  <c r="F8417" i="6"/>
  <c r="G8417" i="6" s="1"/>
  <c r="D8417" i="6"/>
  <c r="B8417" i="6"/>
  <c r="A8417" i="6"/>
  <c r="F8416" i="6"/>
  <c r="G8416" i="6" s="1"/>
  <c r="D8416" i="6"/>
  <c r="B8416" i="6"/>
  <c r="A8416" i="6"/>
  <c r="F8415" i="6"/>
  <c r="G8415" i="6" s="1"/>
  <c r="D8415" i="6"/>
  <c r="B8415" i="6"/>
  <c r="A8415" i="6"/>
  <c r="F8414" i="6"/>
  <c r="G8414" i="6"/>
  <c r="D8414" i="6"/>
  <c r="B8414" i="6"/>
  <c r="A8414" i="6"/>
  <c r="F8413" i="6"/>
  <c r="G8413" i="6"/>
  <c r="D8413" i="6"/>
  <c r="B8413" i="6"/>
  <c r="A8413" i="6"/>
  <c r="F8412" i="6"/>
  <c r="G8412" i="6" s="1"/>
  <c r="D8412" i="6"/>
  <c r="B8412" i="6"/>
  <c r="A8412" i="6"/>
  <c r="B8405" i="6"/>
  <c r="G8404" i="6"/>
  <c r="B8404" i="6"/>
  <c r="B8403" i="6"/>
  <c r="B8402" i="6"/>
  <c r="F8396" i="6"/>
  <c r="G8396" i="6"/>
  <c r="D8396" i="6"/>
  <c r="B8396" i="6"/>
  <c r="A8396" i="6"/>
  <c r="F8395" i="6"/>
  <c r="G8395" i="6"/>
  <c r="D8395" i="6"/>
  <c r="B8395" i="6"/>
  <c r="A8395" i="6"/>
  <c r="F8394" i="6"/>
  <c r="G8394" i="6" s="1"/>
  <c r="D8394" i="6"/>
  <c r="B8394" i="6"/>
  <c r="A8394" i="6"/>
  <c r="F8393" i="6"/>
  <c r="G8393" i="6" s="1"/>
  <c r="D8393" i="6"/>
  <c r="B8393" i="6"/>
  <c r="A8393" i="6"/>
  <c r="F8392" i="6"/>
  <c r="G8392" i="6"/>
  <c r="D8392" i="6"/>
  <c r="B8392" i="6"/>
  <c r="A8392" i="6"/>
  <c r="F8391" i="6"/>
  <c r="G8391" i="6"/>
  <c r="D8391" i="6"/>
  <c r="B8391" i="6"/>
  <c r="A8391" i="6"/>
  <c r="F8390" i="6"/>
  <c r="G8390" i="6"/>
  <c r="D8390" i="6"/>
  <c r="B8390" i="6"/>
  <c r="A8390" i="6"/>
  <c r="F8389" i="6"/>
  <c r="G8389" i="6" s="1"/>
  <c r="D8389" i="6"/>
  <c r="B8389" i="6"/>
  <c r="A8389" i="6"/>
  <c r="F8388" i="6"/>
  <c r="G8388" i="6"/>
  <c r="D8388" i="6"/>
  <c r="B8388" i="6"/>
  <c r="A8388" i="6"/>
  <c r="F8385" i="6"/>
  <c r="G8385" i="6" s="1"/>
  <c r="D8385" i="6"/>
  <c r="A8385" i="6"/>
  <c r="B8385" i="6"/>
  <c r="F8384" i="6"/>
  <c r="G8384" i="6"/>
  <c r="D8384" i="6"/>
  <c r="A8384" i="6"/>
  <c r="B8384" i="6" s="1"/>
  <c r="F8383" i="6"/>
  <c r="G8383" i="6" s="1"/>
  <c r="D8383" i="6"/>
  <c r="A8383" i="6"/>
  <c r="B8383" i="6" s="1"/>
  <c r="F8382" i="6"/>
  <c r="G8382" i="6"/>
  <c r="D8382" i="6"/>
  <c r="A8382" i="6"/>
  <c r="B8382" i="6" s="1"/>
  <c r="F8381" i="6"/>
  <c r="G8381" i="6"/>
  <c r="D8381" i="6"/>
  <c r="A8381" i="6"/>
  <c r="B8381" i="6"/>
  <c r="F8380" i="6"/>
  <c r="G8380" i="6" s="1"/>
  <c r="D8380" i="6"/>
  <c r="A8380" i="6"/>
  <c r="B8380" i="6"/>
  <c r="F8379" i="6"/>
  <c r="G8379" i="6" s="1"/>
  <c r="D8379" i="6"/>
  <c r="A8379" i="6"/>
  <c r="B8379" i="6"/>
  <c r="F8378" i="6"/>
  <c r="G8378" i="6"/>
  <c r="D8378" i="6"/>
  <c r="A8378" i="6"/>
  <c r="B8378" i="6" s="1"/>
  <c r="F8375" i="6"/>
  <c r="G8375" i="6" s="1"/>
  <c r="D8375" i="6"/>
  <c r="B8375" i="6"/>
  <c r="A8375" i="6"/>
  <c r="F8374" i="6"/>
  <c r="G8374" i="6"/>
  <c r="D8374" i="6"/>
  <c r="B8374" i="6"/>
  <c r="A8374" i="6"/>
  <c r="F8373" i="6"/>
  <c r="G8373" i="6" s="1"/>
  <c r="D8373" i="6"/>
  <c r="B8373" i="6"/>
  <c r="A8373" i="6"/>
  <c r="F8372" i="6"/>
  <c r="G8372" i="6"/>
  <c r="D8372" i="6"/>
  <c r="B8372" i="6"/>
  <c r="A8372" i="6"/>
  <c r="F8371" i="6"/>
  <c r="G8371" i="6" s="1"/>
  <c r="D8371" i="6"/>
  <c r="B8371" i="6"/>
  <c r="A8371" i="6"/>
  <c r="F8370" i="6"/>
  <c r="G8370" i="6" s="1"/>
  <c r="D8370" i="6"/>
  <c r="B8370" i="6"/>
  <c r="A8370" i="6"/>
  <c r="F8369" i="6"/>
  <c r="G8369" i="6" s="1"/>
  <c r="D8369" i="6"/>
  <c r="B8369" i="6"/>
  <c r="A8369" i="6"/>
  <c r="F8368" i="6"/>
  <c r="G8368" i="6"/>
  <c r="D8368" i="6"/>
  <c r="B8368" i="6"/>
  <c r="A8368" i="6"/>
  <c r="F8367" i="6"/>
  <c r="G8367" i="6"/>
  <c r="D8367" i="6"/>
  <c r="B8367" i="6"/>
  <c r="A8367" i="6"/>
  <c r="F8366" i="6"/>
  <c r="G8366" i="6" s="1"/>
  <c r="D8366" i="6"/>
  <c r="B8366" i="6"/>
  <c r="A8366" i="6"/>
  <c r="F8365" i="6"/>
  <c r="G8365" i="6" s="1"/>
  <c r="D8365" i="6"/>
  <c r="B8365" i="6"/>
  <c r="A8365" i="6"/>
  <c r="F8364" i="6"/>
  <c r="G8364" i="6"/>
  <c r="D8364" i="6"/>
  <c r="B8364" i="6"/>
  <c r="A8364" i="6"/>
  <c r="F8363" i="6"/>
  <c r="G8363" i="6"/>
  <c r="D8363" i="6"/>
  <c r="B8363" i="6"/>
  <c r="A8363" i="6"/>
  <c r="F8362" i="6"/>
  <c r="G8362" i="6"/>
  <c r="D8362" i="6"/>
  <c r="B8362" i="6"/>
  <c r="A8362" i="6"/>
  <c r="B8355" i="6"/>
  <c r="G8354" i="6"/>
  <c r="B8354" i="6"/>
  <c r="B8353" i="6"/>
  <c r="B8352" i="6"/>
  <c r="F8346" i="6"/>
  <c r="G8346" i="6"/>
  <c r="D8346" i="6"/>
  <c r="B8346" i="6"/>
  <c r="A8346" i="6"/>
  <c r="F8345" i="6"/>
  <c r="G8345" i="6"/>
  <c r="D8345" i="6"/>
  <c r="B8345" i="6"/>
  <c r="A8345" i="6"/>
  <c r="F8344" i="6"/>
  <c r="G8344" i="6"/>
  <c r="D8344" i="6"/>
  <c r="B8344" i="6"/>
  <c r="A8344" i="6"/>
  <c r="F8343" i="6"/>
  <c r="G8343" i="6" s="1"/>
  <c r="D8343" i="6"/>
  <c r="B8343" i="6"/>
  <c r="A8343" i="6"/>
  <c r="F8342" i="6"/>
  <c r="G8342" i="6"/>
  <c r="D8342" i="6"/>
  <c r="B8342" i="6"/>
  <c r="A8342" i="6"/>
  <c r="F8341" i="6"/>
  <c r="G8341" i="6" s="1"/>
  <c r="D8341" i="6"/>
  <c r="B8341" i="6"/>
  <c r="A8341" i="6"/>
  <c r="F8340" i="6"/>
  <c r="G8340" i="6"/>
  <c r="D8340" i="6"/>
  <c r="B8340" i="6"/>
  <c r="A8340" i="6"/>
  <c r="F8339" i="6"/>
  <c r="G8339" i="6" s="1"/>
  <c r="D8339" i="6"/>
  <c r="B8339" i="6"/>
  <c r="A8339" i="6"/>
  <c r="F8338" i="6"/>
  <c r="G8338" i="6"/>
  <c r="D8338" i="6"/>
  <c r="B8338" i="6"/>
  <c r="A8338" i="6"/>
  <c r="F8335" i="6"/>
  <c r="G8335" i="6" s="1"/>
  <c r="D8335" i="6"/>
  <c r="A8335" i="6"/>
  <c r="B8335" i="6"/>
  <c r="F8334" i="6"/>
  <c r="G8334" i="6" s="1"/>
  <c r="D8334" i="6"/>
  <c r="A8334" i="6"/>
  <c r="B8334" i="6" s="1"/>
  <c r="F8333" i="6"/>
  <c r="G8333" i="6" s="1"/>
  <c r="D8333" i="6"/>
  <c r="A8333" i="6"/>
  <c r="B8333" i="6" s="1"/>
  <c r="F8332" i="6"/>
  <c r="G8332" i="6"/>
  <c r="D8332" i="6"/>
  <c r="A8332" i="6"/>
  <c r="B8332" i="6" s="1"/>
  <c r="F8331" i="6"/>
  <c r="G8331" i="6"/>
  <c r="D8331" i="6"/>
  <c r="A8331" i="6"/>
  <c r="B8331" i="6"/>
  <c r="F8330" i="6"/>
  <c r="G8330" i="6"/>
  <c r="D8330" i="6"/>
  <c r="A8330" i="6"/>
  <c r="B8330" i="6"/>
  <c r="F8329" i="6"/>
  <c r="G8329" i="6" s="1"/>
  <c r="D8329" i="6"/>
  <c r="A8329" i="6"/>
  <c r="B8329" i="6"/>
  <c r="F8328" i="6"/>
  <c r="G8328" i="6"/>
  <c r="D8328" i="6"/>
  <c r="A8328" i="6"/>
  <c r="B8328" i="6" s="1"/>
  <c r="F8325" i="6"/>
  <c r="G8325" i="6" s="1"/>
  <c r="D8325" i="6"/>
  <c r="B8325" i="6"/>
  <c r="A8325" i="6"/>
  <c r="F8324" i="6"/>
  <c r="G8324" i="6" s="1"/>
  <c r="D8324" i="6"/>
  <c r="B8324" i="6"/>
  <c r="A8324" i="6"/>
  <c r="F8323" i="6"/>
  <c r="G8323" i="6" s="1"/>
  <c r="D8323" i="6"/>
  <c r="B8323" i="6"/>
  <c r="A8323" i="6"/>
  <c r="F8322" i="6"/>
  <c r="G8322" i="6"/>
  <c r="D8322" i="6"/>
  <c r="B8322" i="6"/>
  <c r="A8322" i="6"/>
  <c r="F8321" i="6"/>
  <c r="G8321" i="6"/>
  <c r="D8321" i="6"/>
  <c r="B8321" i="6"/>
  <c r="A8321" i="6"/>
  <c r="F8320" i="6"/>
  <c r="G8320" i="6" s="1"/>
  <c r="D8320" i="6"/>
  <c r="B8320" i="6"/>
  <c r="A8320" i="6"/>
  <c r="F8319" i="6"/>
  <c r="G8319" i="6" s="1"/>
  <c r="D8319" i="6"/>
  <c r="B8319" i="6"/>
  <c r="A8319" i="6"/>
  <c r="F8318" i="6"/>
  <c r="G8318" i="6"/>
  <c r="D8318" i="6"/>
  <c r="B8318" i="6"/>
  <c r="A8318" i="6"/>
  <c r="F8317" i="6"/>
  <c r="G8317" i="6"/>
  <c r="D8317" i="6"/>
  <c r="B8317" i="6"/>
  <c r="A8317" i="6"/>
  <c r="F8316" i="6"/>
  <c r="G8316" i="6"/>
  <c r="D8316" i="6"/>
  <c r="B8316" i="6"/>
  <c r="A8316" i="6"/>
  <c r="F8315" i="6"/>
  <c r="G8315" i="6" s="1"/>
  <c r="D8315" i="6"/>
  <c r="B8315" i="6"/>
  <c r="A8315" i="6"/>
  <c r="F8314" i="6"/>
  <c r="G8314" i="6"/>
  <c r="D8314" i="6"/>
  <c r="B8314" i="6"/>
  <c r="A8314" i="6"/>
  <c r="F8313" i="6"/>
  <c r="G8313" i="6" s="1"/>
  <c r="D8313" i="6"/>
  <c r="B8313" i="6"/>
  <c r="A8313" i="6"/>
  <c r="F8312" i="6"/>
  <c r="G8312" i="6"/>
  <c r="D8312" i="6"/>
  <c r="B8312" i="6"/>
  <c r="A8312" i="6"/>
  <c r="B8305" i="6"/>
  <c r="G8304" i="6"/>
  <c r="B8304" i="6"/>
  <c r="B8303" i="6"/>
  <c r="B8302" i="6"/>
  <c r="F8296" i="6"/>
  <c r="G8296" i="6"/>
  <c r="D8296" i="6"/>
  <c r="B8296" i="6"/>
  <c r="A8296" i="6"/>
  <c r="F8295" i="6"/>
  <c r="G8295" i="6" s="1"/>
  <c r="D8295" i="6"/>
  <c r="B8295" i="6"/>
  <c r="A8295" i="6"/>
  <c r="F8294" i="6"/>
  <c r="G8294" i="6"/>
  <c r="D8294" i="6"/>
  <c r="B8294" i="6"/>
  <c r="A8294" i="6"/>
  <c r="F8293" i="6"/>
  <c r="G8293" i="6" s="1"/>
  <c r="D8293" i="6"/>
  <c r="B8293" i="6"/>
  <c r="A8293" i="6"/>
  <c r="F8292" i="6"/>
  <c r="G8292" i="6"/>
  <c r="D8292" i="6"/>
  <c r="B8292" i="6"/>
  <c r="A8292" i="6"/>
  <c r="F8291" i="6"/>
  <c r="G8291" i="6" s="1"/>
  <c r="D8291" i="6"/>
  <c r="B8291" i="6"/>
  <c r="A8291" i="6"/>
  <c r="F8290" i="6"/>
  <c r="G8290" i="6" s="1"/>
  <c r="D8290" i="6"/>
  <c r="B8290" i="6"/>
  <c r="A8290" i="6"/>
  <c r="F8289" i="6"/>
  <c r="G8289" i="6" s="1"/>
  <c r="D8289" i="6"/>
  <c r="B8289" i="6"/>
  <c r="A8289" i="6"/>
  <c r="F8288" i="6"/>
  <c r="G8288" i="6"/>
  <c r="D8288" i="6"/>
  <c r="B8288" i="6"/>
  <c r="A8288" i="6"/>
  <c r="F8285" i="6"/>
  <c r="G8285" i="6"/>
  <c r="D8285" i="6"/>
  <c r="A8285" i="6"/>
  <c r="B8285" i="6"/>
  <c r="F8284" i="6"/>
  <c r="G8284" i="6" s="1"/>
  <c r="D8284" i="6"/>
  <c r="A8284" i="6"/>
  <c r="B8284" i="6"/>
  <c r="F8283" i="6"/>
  <c r="G8283" i="6" s="1"/>
  <c r="D8283" i="6"/>
  <c r="A8283" i="6"/>
  <c r="B8283" i="6"/>
  <c r="F8282" i="6"/>
  <c r="G8282" i="6"/>
  <c r="D8282" i="6"/>
  <c r="A8282" i="6"/>
  <c r="B8282" i="6" s="1"/>
  <c r="F8281" i="6"/>
  <c r="G8281" i="6" s="1"/>
  <c r="D8281" i="6"/>
  <c r="A8281" i="6"/>
  <c r="B8281" i="6"/>
  <c r="F8280" i="6"/>
  <c r="G8280" i="6"/>
  <c r="D8280" i="6"/>
  <c r="A8280" i="6"/>
  <c r="B8280" i="6" s="1"/>
  <c r="F8279" i="6"/>
  <c r="G8279" i="6" s="1"/>
  <c r="D8279" i="6"/>
  <c r="A8279" i="6"/>
  <c r="B8279" i="6" s="1"/>
  <c r="F8278" i="6"/>
  <c r="G8278" i="6"/>
  <c r="D8278" i="6"/>
  <c r="A8278" i="6"/>
  <c r="B8278" i="6" s="1"/>
  <c r="F8275" i="6"/>
  <c r="G8275" i="6"/>
  <c r="D8275" i="6"/>
  <c r="B8275" i="6"/>
  <c r="A8275" i="6"/>
  <c r="F8274" i="6"/>
  <c r="G8274" i="6" s="1"/>
  <c r="D8274" i="6"/>
  <c r="B8274" i="6"/>
  <c r="A8274" i="6"/>
  <c r="F8273" i="6"/>
  <c r="G8273" i="6" s="1"/>
  <c r="D8273" i="6"/>
  <c r="B8273" i="6"/>
  <c r="A8273" i="6"/>
  <c r="F8272" i="6"/>
  <c r="G8272" i="6"/>
  <c r="D8272" i="6"/>
  <c r="B8272" i="6"/>
  <c r="A8272" i="6"/>
  <c r="F8271" i="6"/>
  <c r="G8271" i="6"/>
  <c r="D8271" i="6"/>
  <c r="B8271" i="6"/>
  <c r="A8271" i="6"/>
  <c r="F8270" i="6"/>
  <c r="G8270" i="6"/>
  <c r="D8270" i="6"/>
  <c r="B8270" i="6"/>
  <c r="A8270" i="6"/>
  <c r="F8269" i="6"/>
  <c r="G8269" i="6" s="1"/>
  <c r="D8269" i="6"/>
  <c r="B8269" i="6"/>
  <c r="A8269" i="6"/>
  <c r="F8268" i="6"/>
  <c r="G8268" i="6"/>
  <c r="D8268" i="6"/>
  <c r="B8268" i="6"/>
  <c r="A8268" i="6"/>
  <c r="F8267" i="6"/>
  <c r="G8267" i="6" s="1"/>
  <c r="D8267" i="6"/>
  <c r="B8267" i="6"/>
  <c r="A8267" i="6"/>
  <c r="F8266" i="6"/>
  <c r="G8266" i="6"/>
  <c r="D8266" i="6"/>
  <c r="B8266" i="6"/>
  <c r="A8266" i="6"/>
  <c r="F8265" i="6"/>
  <c r="G8265" i="6" s="1"/>
  <c r="D8265" i="6"/>
  <c r="B8265" i="6"/>
  <c r="A8265" i="6"/>
  <c r="F8264" i="6"/>
  <c r="G8264" i="6"/>
  <c r="D8264" i="6"/>
  <c r="B8264" i="6"/>
  <c r="A8264" i="6"/>
  <c r="F8263" i="6"/>
  <c r="G8263" i="6" s="1"/>
  <c r="D8263" i="6"/>
  <c r="B8263" i="6"/>
  <c r="A8263" i="6"/>
  <c r="F8262" i="6"/>
  <c r="G8262" i="6" s="1"/>
  <c r="D8262" i="6"/>
  <c r="B8262" i="6"/>
  <c r="A8262" i="6"/>
  <c r="B8255" i="6"/>
  <c r="G8254" i="6"/>
  <c r="B8254" i="6"/>
  <c r="B8253" i="6"/>
  <c r="B8252" i="6"/>
  <c r="F8246" i="6"/>
  <c r="G8246" i="6"/>
  <c r="D8246" i="6"/>
  <c r="B8246" i="6"/>
  <c r="A8246" i="6"/>
  <c r="F8245" i="6"/>
  <c r="G8245" i="6" s="1"/>
  <c r="D8245" i="6"/>
  <c r="B8245" i="6"/>
  <c r="A8245" i="6"/>
  <c r="F8244" i="6"/>
  <c r="G8244" i="6" s="1"/>
  <c r="D8244" i="6"/>
  <c r="B8244" i="6"/>
  <c r="A8244" i="6"/>
  <c r="F8243" i="6"/>
  <c r="G8243" i="6" s="1"/>
  <c r="D8243" i="6"/>
  <c r="B8243" i="6"/>
  <c r="A8243" i="6"/>
  <c r="F8242" i="6"/>
  <c r="G8242" i="6"/>
  <c r="D8242" i="6"/>
  <c r="B8242" i="6"/>
  <c r="A8242" i="6"/>
  <c r="F8241" i="6"/>
  <c r="G8241" i="6"/>
  <c r="D8241" i="6"/>
  <c r="B8241" i="6"/>
  <c r="A8241" i="6"/>
  <c r="F8240" i="6"/>
  <c r="G8240" i="6" s="1"/>
  <c r="D8240" i="6"/>
  <c r="B8240" i="6"/>
  <c r="A8240" i="6"/>
  <c r="F8239" i="6"/>
  <c r="G8239" i="6" s="1"/>
  <c r="D8239" i="6"/>
  <c r="B8239" i="6"/>
  <c r="A8239" i="6"/>
  <c r="F8238" i="6"/>
  <c r="G8238" i="6"/>
  <c r="D8238" i="6"/>
  <c r="B8238" i="6"/>
  <c r="A8238" i="6"/>
  <c r="F8235" i="6"/>
  <c r="G8235" i="6"/>
  <c r="D8235" i="6"/>
  <c r="A8235" i="6"/>
  <c r="B8235" i="6"/>
  <c r="F8234" i="6"/>
  <c r="G8234" i="6"/>
  <c r="D8234" i="6"/>
  <c r="A8234" i="6"/>
  <c r="B8234" i="6"/>
  <c r="F8233" i="6"/>
  <c r="G8233" i="6" s="1"/>
  <c r="D8233" i="6"/>
  <c r="A8233" i="6"/>
  <c r="B8233" i="6"/>
  <c r="F8232" i="6"/>
  <c r="G8232" i="6"/>
  <c r="D8232" i="6"/>
  <c r="A8232" i="6"/>
  <c r="B8232" i="6" s="1"/>
  <c r="F8231" i="6"/>
  <c r="G8231" i="6" s="1"/>
  <c r="D8231" i="6"/>
  <c r="A8231" i="6"/>
  <c r="B8231" i="6"/>
  <c r="F8230" i="6"/>
  <c r="G8230" i="6" s="1"/>
  <c r="D8230" i="6"/>
  <c r="A8230" i="6"/>
  <c r="B8230" i="6" s="1"/>
  <c r="F8229" i="6"/>
  <c r="G8229" i="6" s="1"/>
  <c r="D8229" i="6"/>
  <c r="A8229" i="6"/>
  <c r="B8229" i="6" s="1"/>
  <c r="F8228" i="6"/>
  <c r="G8228" i="6"/>
  <c r="D8228" i="6"/>
  <c r="A8228" i="6"/>
  <c r="B8228" i="6" s="1"/>
  <c r="F8225" i="6"/>
  <c r="G8225" i="6"/>
  <c r="D8225" i="6"/>
  <c r="B8225" i="6"/>
  <c r="A8225" i="6"/>
  <c r="F8224" i="6"/>
  <c r="G8224" i="6"/>
  <c r="D8224" i="6"/>
  <c r="B8224" i="6"/>
  <c r="A8224" i="6"/>
  <c r="F8223" i="6"/>
  <c r="G8223" i="6" s="1"/>
  <c r="D8223" i="6"/>
  <c r="B8223" i="6"/>
  <c r="A8223" i="6"/>
  <c r="F8222" i="6"/>
  <c r="G8222" i="6"/>
  <c r="D8222" i="6"/>
  <c r="B8222" i="6"/>
  <c r="A8222" i="6"/>
  <c r="F8221" i="6"/>
  <c r="G8221" i="6" s="1"/>
  <c r="D8221" i="6"/>
  <c r="B8221" i="6"/>
  <c r="A8221" i="6"/>
  <c r="F8220" i="6"/>
  <c r="G8220" i="6"/>
  <c r="D8220" i="6"/>
  <c r="B8220" i="6"/>
  <c r="A8220" i="6"/>
  <c r="F8219" i="6"/>
  <c r="G8219" i="6" s="1"/>
  <c r="D8219" i="6"/>
  <c r="B8219" i="6"/>
  <c r="A8219" i="6"/>
  <c r="F8218" i="6"/>
  <c r="G8218" i="6"/>
  <c r="D8218" i="6"/>
  <c r="B8218" i="6"/>
  <c r="A8218" i="6"/>
  <c r="F8217" i="6"/>
  <c r="G8217" i="6" s="1"/>
  <c r="D8217" i="6"/>
  <c r="B8217" i="6"/>
  <c r="A8217" i="6"/>
  <c r="F8216" i="6"/>
  <c r="G8216" i="6" s="1"/>
  <c r="D8216" i="6"/>
  <c r="B8216" i="6"/>
  <c r="A8216" i="6"/>
  <c r="F8215" i="6"/>
  <c r="G8215" i="6" s="1"/>
  <c r="D8215" i="6"/>
  <c r="B8215" i="6"/>
  <c r="A8215" i="6"/>
  <c r="F8214" i="6"/>
  <c r="G8214" i="6"/>
  <c r="D8214" i="6"/>
  <c r="B8214" i="6"/>
  <c r="A8214" i="6"/>
  <c r="F8213" i="6"/>
  <c r="G8213" i="6"/>
  <c r="D8213" i="6"/>
  <c r="B8213" i="6"/>
  <c r="A8213" i="6"/>
  <c r="F8212" i="6"/>
  <c r="G8212" i="6" s="1"/>
  <c r="D8212" i="6"/>
  <c r="B8212" i="6"/>
  <c r="A8212" i="6"/>
  <c r="B8205" i="6"/>
  <c r="G8204" i="6"/>
  <c r="B8204" i="6"/>
  <c r="B8203" i="6"/>
  <c r="B8202" i="6"/>
  <c r="F8196" i="6"/>
  <c r="G8196" i="6"/>
  <c r="D8196" i="6"/>
  <c r="B8196" i="6"/>
  <c r="A8196" i="6"/>
  <c r="F8195" i="6"/>
  <c r="G8195" i="6"/>
  <c r="D8195" i="6"/>
  <c r="B8195" i="6"/>
  <c r="A8195" i="6"/>
  <c r="F8194" i="6"/>
  <c r="G8194" i="6" s="1"/>
  <c r="D8194" i="6"/>
  <c r="B8194" i="6"/>
  <c r="A8194" i="6"/>
  <c r="F8193" i="6"/>
  <c r="G8193" i="6" s="1"/>
  <c r="D8193" i="6"/>
  <c r="B8193" i="6"/>
  <c r="A8193" i="6"/>
  <c r="F8192" i="6"/>
  <c r="G8192" i="6"/>
  <c r="D8192" i="6"/>
  <c r="B8192" i="6"/>
  <c r="A8192" i="6"/>
  <c r="F8191" i="6"/>
  <c r="G8191" i="6"/>
  <c r="D8191" i="6"/>
  <c r="B8191" i="6"/>
  <c r="A8191" i="6"/>
  <c r="F8190" i="6"/>
  <c r="G8190" i="6"/>
  <c r="D8190" i="6"/>
  <c r="B8190" i="6"/>
  <c r="A8190" i="6"/>
  <c r="F8189" i="6"/>
  <c r="G8189" i="6" s="1"/>
  <c r="D8189" i="6"/>
  <c r="B8189" i="6"/>
  <c r="A8189" i="6"/>
  <c r="F8188" i="6"/>
  <c r="G8188" i="6" s="1"/>
  <c r="D8188" i="6"/>
  <c r="B8188" i="6"/>
  <c r="A8188" i="6"/>
  <c r="F8185" i="6"/>
  <c r="G8185" i="6"/>
  <c r="D8185" i="6"/>
  <c r="A8185" i="6"/>
  <c r="B8185" i="6" s="1"/>
  <c r="F8184" i="6"/>
  <c r="G8184" i="6"/>
  <c r="D8184" i="6"/>
  <c r="A8184" i="6"/>
  <c r="B8184" i="6"/>
  <c r="F8183" i="6"/>
  <c r="G8183" i="6" s="1"/>
  <c r="D8183" i="6"/>
  <c r="A8183" i="6"/>
  <c r="B8183" i="6"/>
  <c r="F8182" i="6"/>
  <c r="G8182" i="6" s="1"/>
  <c r="D8182" i="6"/>
  <c r="A8182" i="6"/>
  <c r="B8182" i="6" s="1"/>
  <c r="F8181" i="6"/>
  <c r="G8181" i="6"/>
  <c r="D8181" i="6"/>
  <c r="A8181" i="6"/>
  <c r="B8181" i="6" s="1"/>
  <c r="F8180" i="6"/>
  <c r="G8180" i="6"/>
  <c r="D8180" i="6"/>
  <c r="A8180" i="6"/>
  <c r="B8180" i="6"/>
  <c r="F8179" i="6"/>
  <c r="G8179" i="6" s="1"/>
  <c r="D8179" i="6"/>
  <c r="A8179" i="6"/>
  <c r="B8179" i="6"/>
  <c r="F8178" i="6"/>
  <c r="G8178" i="6" s="1"/>
  <c r="D8178" i="6"/>
  <c r="A8178" i="6"/>
  <c r="B8178" i="6" s="1"/>
  <c r="F8175" i="6"/>
  <c r="G8175" i="6"/>
  <c r="D8175" i="6"/>
  <c r="B8175" i="6"/>
  <c r="A8175" i="6"/>
  <c r="F8174" i="6"/>
  <c r="G8174" i="6"/>
  <c r="D8174" i="6"/>
  <c r="B8174" i="6"/>
  <c r="A8174" i="6"/>
  <c r="F8173" i="6"/>
  <c r="G8173" i="6" s="1"/>
  <c r="D8173" i="6"/>
  <c r="B8173" i="6"/>
  <c r="A8173" i="6"/>
  <c r="F8172" i="6"/>
  <c r="G8172" i="6" s="1"/>
  <c r="D8172" i="6"/>
  <c r="B8172" i="6"/>
  <c r="A8172" i="6"/>
  <c r="F8171" i="6"/>
  <c r="G8171" i="6"/>
  <c r="D8171" i="6"/>
  <c r="B8171" i="6"/>
  <c r="A8171" i="6"/>
  <c r="F8170" i="6"/>
  <c r="G8170" i="6"/>
  <c r="D8170" i="6"/>
  <c r="B8170" i="6"/>
  <c r="A8170" i="6"/>
  <c r="F8169" i="6"/>
  <c r="G8169" i="6" s="1"/>
  <c r="D8169" i="6"/>
  <c r="B8169" i="6"/>
  <c r="A8169" i="6"/>
  <c r="F8168" i="6"/>
  <c r="G8168" i="6" s="1"/>
  <c r="D8168" i="6"/>
  <c r="B8168" i="6"/>
  <c r="A8168" i="6"/>
  <c r="F8167" i="6"/>
  <c r="G8167" i="6"/>
  <c r="D8167" i="6"/>
  <c r="B8167" i="6"/>
  <c r="A8167" i="6"/>
  <c r="F8166" i="6"/>
  <c r="G8166" i="6"/>
  <c r="D8166" i="6"/>
  <c r="B8166" i="6"/>
  <c r="A8166" i="6"/>
  <c r="F8165" i="6"/>
  <c r="G8165" i="6" s="1"/>
  <c r="D8165" i="6"/>
  <c r="B8165" i="6"/>
  <c r="A8165" i="6"/>
  <c r="F8164" i="6"/>
  <c r="G8164" i="6" s="1"/>
  <c r="D8164" i="6"/>
  <c r="B8164" i="6"/>
  <c r="A8164" i="6"/>
  <c r="F8163" i="6"/>
  <c r="G8163" i="6"/>
  <c r="D8163" i="6"/>
  <c r="B8163" i="6"/>
  <c r="A8163" i="6"/>
  <c r="F8162" i="6"/>
  <c r="G8162" i="6"/>
  <c r="D8162" i="6"/>
  <c r="B8162" i="6"/>
  <c r="A8162" i="6"/>
  <c r="B8155" i="6"/>
  <c r="G8154" i="6"/>
  <c r="B8154" i="6"/>
  <c r="B8153" i="6"/>
  <c r="B8152" i="6"/>
  <c r="F8146" i="6"/>
  <c r="G8146" i="6" s="1"/>
  <c r="D8146" i="6"/>
  <c r="B8146" i="6"/>
  <c r="A8146" i="6"/>
  <c r="F8145" i="6"/>
  <c r="G8145" i="6"/>
  <c r="D8145" i="6"/>
  <c r="B8145" i="6"/>
  <c r="A8145" i="6"/>
  <c r="F8144" i="6"/>
  <c r="G8144" i="6"/>
  <c r="D8144" i="6"/>
  <c r="B8144" i="6"/>
  <c r="A8144" i="6"/>
  <c r="F8143" i="6"/>
  <c r="G8143" i="6" s="1"/>
  <c r="D8143" i="6"/>
  <c r="B8143" i="6"/>
  <c r="A8143" i="6"/>
  <c r="F8142" i="6"/>
  <c r="G8142" i="6" s="1"/>
  <c r="D8142" i="6"/>
  <c r="B8142" i="6"/>
  <c r="A8142" i="6"/>
  <c r="F8141" i="6"/>
  <c r="G8141" i="6"/>
  <c r="D8141" i="6"/>
  <c r="B8141" i="6"/>
  <c r="A8141" i="6"/>
  <c r="F8140" i="6"/>
  <c r="G8140" i="6"/>
  <c r="D8140" i="6"/>
  <c r="B8140" i="6"/>
  <c r="A8140" i="6"/>
  <c r="F8139" i="6"/>
  <c r="G8139" i="6" s="1"/>
  <c r="D8139" i="6"/>
  <c r="B8139" i="6"/>
  <c r="A8139" i="6"/>
  <c r="F8138" i="6"/>
  <c r="G8138" i="6" s="1"/>
  <c r="D8138" i="6"/>
  <c r="B8138" i="6"/>
  <c r="A8138" i="6"/>
  <c r="F8135" i="6"/>
  <c r="G8135" i="6"/>
  <c r="D8135" i="6"/>
  <c r="A8135" i="6"/>
  <c r="B8135" i="6" s="1"/>
  <c r="F8134" i="6"/>
  <c r="G8134" i="6"/>
  <c r="D8134" i="6"/>
  <c r="A8134" i="6"/>
  <c r="B8134" i="6"/>
  <c r="F8133" i="6"/>
  <c r="G8133" i="6" s="1"/>
  <c r="D8133" i="6"/>
  <c r="A8133" i="6"/>
  <c r="B8133" i="6"/>
  <c r="F8132" i="6"/>
  <c r="G8132" i="6" s="1"/>
  <c r="D8132" i="6"/>
  <c r="A8132" i="6"/>
  <c r="B8132" i="6" s="1"/>
  <c r="F8131" i="6"/>
  <c r="G8131" i="6"/>
  <c r="D8131" i="6"/>
  <c r="A8131" i="6"/>
  <c r="B8131" i="6" s="1"/>
  <c r="F8130" i="6"/>
  <c r="G8130" i="6"/>
  <c r="D8130" i="6"/>
  <c r="A8130" i="6"/>
  <c r="B8130" i="6"/>
  <c r="F8129" i="6"/>
  <c r="G8129" i="6" s="1"/>
  <c r="D8129" i="6"/>
  <c r="A8129" i="6"/>
  <c r="B8129" i="6"/>
  <c r="F8128" i="6"/>
  <c r="G8128" i="6" s="1"/>
  <c r="D8128" i="6"/>
  <c r="A8128" i="6"/>
  <c r="B8128" i="6" s="1"/>
  <c r="F8125" i="6"/>
  <c r="G8125" i="6"/>
  <c r="D8125" i="6"/>
  <c r="B8125" i="6"/>
  <c r="A8125" i="6"/>
  <c r="F8124" i="6"/>
  <c r="G8124" i="6"/>
  <c r="D8124" i="6"/>
  <c r="B8124" i="6"/>
  <c r="A8124" i="6"/>
  <c r="F8123" i="6"/>
  <c r="G8123" i="6" s="1"/>
  <c r="D8123" i="6"/>
  <c r="B8123" i="6"/>
  <c r="A8123" i="6"/>
  <c r="F8122" i="6"/>
  <c r="G8122" i="6" s="1"/>
  <c r="D8122" i="6"/>
  <c r="B8122" i="6"/>
  <c r="A8122" i="6"/>
  <c r="F8121" i="6"/>
  <c r="G8121" i="6"/>
  <c r="D8121" i="6"/>
  <c r="B8121" i="6"/>
  <c r="A8121" i="6"/>
  <c r="F8120" i="6"/>
  <c r="G8120" i="6"/>
  <c r="D8120" i="6"/>
  <c r="B8120" i="6"/>
  <c r="A8120" i="6"/>
  <c r="F8119" i="6"/>
  <c r="G8119" i="6" s="1"/>
  <c r="D8119" i="6"/>
  <c r="B8119" i="6"/>
  <c r="A8119" i="6"/>
  <c r="F8118" i="6"/>
  <c r="G8118" i="6" s="1"/>
  <c r="D8118" i="6"/>
  <c r="B8118" i="6"/>
  <c r="A8118" i="6"/>
  <c r="F8117" i="6"/>
  <c r="G8117" i="6"/>
  <c r="D8117" i="6"/>
  <c r="B8117" i="6"/>
  <c r="A8117" i="6"/>
  <c r="F8116" i="6"/>
  <c r="G8116" i="6"/>
  <c r="D8116" i="6"/>
  <c r="B8116" i="6"/>
  <c r="A8116" i="6"/>
  <c r="F8115" i="6"/>
  <c r="G8115" i="6" s="1"/>
  <c r="D8115" i="6"/>
  <c r="B8115" i="6"/>
  <c r="A8115" i="6"/>
  <c r="F8114" i="6"/>
  <c r="G8114" i="6" s="1"/>
  <c r="D8114" i="6"/>
  <c r="B8114" i="6"/>
  <c r="A8114" i="6"/>
  <c r="F8113" i="6"/>
  <c r="G8113" i="6"/>
  <c r="D8113" i="6"/>
  <c r="B8113" i="6"/>
  <c r="A8113" i="6"/>
  <c r="F8112" i="6"/>
  <c r="G8112" i="6"/>
  <c r="D8112" i="6"/>
  <c r="B8112" i="6"/>
  <c r="A8112" i="6"/>
  <c r="B8105" i="6"/>
  <c r="G8104" i="6"/>
  <c r="B8104" i="6"/>
  <c r="B8103" i="6"/>
  <c r="B8102" i="6"/>
  <c r="F8096" i="6"/>
  <c r="G8096" i="6" s="1"/>
  <c r="D8096" i="6"/>
  <c r="B8096" i="6"/>
  <c r="A8096" i="6"/>
  <c r="F8095" i="6"/>
  <c r="G8095" i="6"/>
  <c r="D8095" i="6"/>
  <c r="B8095" i="6"/>
  <c r="A8095" i="6"/>
  <c r="F8094" i="6"/>
  <c r="G8094" i="6"/>
  <c r="D8094" i="6"/>
  <c r="B8094" i="6"/>
  <c r="A8094" i="6"/>
  <c r="F8093" i="6"/>
  <c r="G8093" i="6" s="1"/>
  <c r="D8093" i="6"/>
  <c r="B8093" i="6"/>
  <c r="A8093" i="6"/>
  <c r="F8092" i="6"/>
  <c r="G8092" i="6" s="1"/>
  <c r="D8092" i="6"/>
  <c r="B8092" i="6"/>
  <c r="A8092" i="6"/>
  <c r="F8091" i="6"/>
  <c r="G8091" i="6"/>
  <c r="D8091" i="6"/>
  <c r="B8091" i="6"/>
  <c r="A8091" i="6"/>
  <c r="F8090" i="6"/>
  <c r="G8090" i="6"/>
  <c r="D8090" i="6"/>
  <c r="B8090" i="6"/>
  <c r="A8090" i="6"/>
  <c r="F8089" i="6"/>
  <c r="G8089" i="6" s="1"/>
  <c r="D8089" i="6"/>
  <c r="B8089" i="6"/>
  <c r="A8089" i="6"/>
  <c r="F8088" i="6"/>
  <c r="G8088" i="6" s="1"/>
  <c r="D8088" i="6"/>
  <c r="B8088" i="6"/>
  <c r="A8088" i="6"/>
  <c r="F8085" i="6"/>
  <c r="G8085" i="6"/>
  <c r="D8085" i="6"/>
  <c r="A8085" i="6"/>
  <c r="B8085" i="6" s="1"/>
  <c r="F8084" i="6"/>
  <c r="G8084" i="6"/>
  <c r="D8084" i="6"/>
  <c r="A8084" i="6"/>
  <c r="B8084" i="6"/>
  <c r="F8083" i="6"/>
  <c r="G8083" i="6" s="1"/>
  <c r="D8083" i="6"/>
  <c r="A8083" i="6"/>
  <c r="B8083" i="6"/>
  <c r="F8082" i="6"/>
  <c r="G8082" i="6" s="1"/>
  <c r="D8082" i="6"/>
  <c r="A8082" i="6"/>
  <c r="B8082" i="6" s="1"/>
  <c r="F8081" i="6"/>
  <c r="G8081" i="6"/>
  <c r="D8081" i="6"/>
  <c r="A8081" i="6"/>
  <c r="B8081" i="6" s="1"/>
  <c r="F8080" i="6"/>
  <c r="G8080" i="6"/>
  <c r="D8080" i="6"/>
  <c r="A8080" i="6"/>
  <c r="B8080" i="6"/>
  <c r="F8079" i="6"/>
  <c r="G8079" i="6" s="1"/>
  <c r="D8079" i="6"/>
  <c r="A8079" i="6"/>
  <c r="B8079" i="6"/>
  <c r="F8078" i="6"/>
  <c r="G8078" i="6" s="1"/>
  <c r="D8078" i="6"/>
  <c r="A8078" i="6"/>
  <c r="B8078" i="6" s="1"/>
  <c r="F8075" i="6"/>
  <c r="G8075" i="6"/>
  <c r="D8075" i="6"/>
  <c r="B8075" i="6"/>
  <c r="A8075" i="6"/>
  <c r="F8074" i="6"/>
  <c r="G8074" i="6"/>
  <c r="D8074" i="6"/>
  <c r="B8074" i="6"/>
  <c r="A8074" i="6"/>
  <c r="F8073" i="6"/>
  <c r="G8073" i="6" s="1"/>
  <c r="D8073" i="6"/>
  <c r="B8073" i="6"/>
  <c r="A8073" i="6"/>
  <c r="F8072" i="6"/>
  <c r="G8072" i="6" s="1"/>
  <c r="D8072" i="6"/>
  <c r="B8072" i="6"/>
  <c r="A8072" i="6"/>
  <c r="F8071" i="6"/>
  <c r="G8071" i="6"/>
  <c r="D8071" i="6"/>
  <c r="B8071" i="6"/>
  <c r="A8071" i="6"/>
  <c r="F8070" i="6"/>
  <c r="G8070" i="6"/>
  <c r="D8070" i="6"/>
  <c r="B8070" i="6"/>
  <c r="A8070" i="6"/>
  <c r="F8069" i="6"/>
  <c r="G8069" i="6" s="1"/>
  <c r="D8069" i="6"/>
  <c r="B8069" i="6"/>
  <c r="A8069" i="6"/>
  <c r="F8068" i="6"/>
  <c r="G8068" i="6" s="1"/>
  <c r="D8068" i="6"/>
  <c r="B8068" i="6"/>
  <c r="A8068" i="6"/>
  <c r="F8067" i="6"/>
  <c r="G8067" i="6"/>
  <c r="D8067" i="6"/>
  <c r="B8067" i="6"/>
  <c r="A8067" i="6"/>
  <c r="F8066" i="6"/>
  <c r="G8066" i="6"/>
  <c r="D8066" i="6"/>
  <c r="B8066" i="6"/>
  <c r="A8066" i="6"/>
  <c r="F8065" i="6"/>
  <c r="G8065" i="6" s="1"/>
  <c r="D8065" i="6"/>
  <c r="B8065" i="6"/>
  <c r="A8065" i="6"/>
  <c r="F8064" i="6"/>
  <c r="G8064" i="6" s="1"/>
  <c r="D8064" i="6"/>
  <c r="B8064" i="6"/>
  <c r="A8064" i="6"/>
  <c r="F8063" i="6"/>
  <c r="G8063" i="6"/>
  <c r="D8063" i="6"/>
  <c r="B8063" i="6"/>
  <c r="A8063" i="6"/>
  <c r="F8062" i="6"/>
  <c r="G8062" i="6"/>
  <c r="D8062" i="6"/>
  <c r="B8062" i="6"/>
  <c r="A8062" i="6"/>
  <c r="B8055" i="6"/>
  <c r="G8054" i="6"/>
  <c r="B8054" i="6"/>
  <c r="B8053" i="6"/>
  <c r="B8052" i="6"/>
  <c r="F8046" i="6"/>
  <c r="G8046" i="6" s="1"/>
  <c r="D8046" i="6"/>
  <c r="B8046" i="6"/>
  <c r="A8046" i="6"/>
  <c r="F8045" i="6"/>
  <c r="G8045" i="6"/>
  <c r="D8045" i="6"/>
  <c r="B8045" i="6"/>
  <c r="A8045" i="6"/>
  <c r="F8044" i="6"/>
  <c r="G8044" i="6"/>
  <c r="D8044" i="6"/>
  <c r="B8044" i="6"/>
  <c r="A8044" i="6"/>
  <c r="F8043" i="6"/>
  <c r="G8043" i="6" s="1"/>
  <c r="D8043" i="6"/>
  <c r="B8043" i="6"/>
  <c r="A8043" i="6"/>
  <c r="F8042" i="6"/>
  <c r="G8042" i="6" s="1"/>
  <c r="D8042" i="6"/>
  <c r="B8042" i="6"/>
  <c r="A8042" i="6"/>
  <c r="F8041" i="6"/>
  <c r="G8041" i="6"/>
  <c r="D8041" i="6"/>
  <c r="B8041" i="6"/>
  <c r="A8041" i="6"/>
  <c r="F8040" i="6"/>
  <c r="G8040" i="6"/>
  <c r="D8040" i="6"/>
  <c r="B8040" i="6"/>
  <c r="A8040" i="6"/>
  <c r="F8039" i="6"/>
  <c r="G8039" i="6" s="1"/>
  <c r="D8039" i="6"/>
  <c r="B8039" i="6"/>
  <c r="A8039" i="6"/>
  <c r="F8038" i="6"/>
  <c r="G8038" i="6" s="1"/>
  <c r="D8038" i="6"/>
  <c r="B8038" i="6"/>
  <c r="A8038" i="6"/>
  <c r="F8035" i="6"/>
  <c r="G8035" i="6"/>
  <c r="D8035" i="6"/>
  <c r="A8035" i="6"/>
  <c r="B8035" i="6" s="1"/>
  <c r="F8034" i="6"/>
  <c r="G8034" i="6" s="1"/>
  <c r="D8034" i="6"/>
  <c r="A8034" i="6"/>
  <c r="B8034" i="6"/>
  <c r="F8033" i="6"/>
  <c r="G8033" i="6" s="1"/>
  <c r="D8033" i="6"/>
  <c r="A8033" i="6"/>
  <c r="B8033" i="6"/>
  <c r="F8032" i="6"/>
  <c r="G8032" i="6" s="1"/>
  <c r="D8032" i="6"/>
  <c r="A8032" i="6"/>
  <c r="B8032" i="6" s="1"/>
  <c r="F8031" i="6"/>
  <c r="G8031" i="6"/>
  <c r="D8031" i="6"/>
  <c r="A8031" i="6"/>
  <c r="B8031" i="6" s="1"/>
  <c r="F8030" i="6"/>
  <c r="G8030" i="6" s="1"/>
  <c r="D8030" i="6"/>
  <c r="A8030" i="6"/>
  <c r="B8030" i="6"/>
  <c r="F8029" i="6"/>
  <c r="G8029" i="6" s="1"/>
  <c r="D8029" i="6"/>
  <c r="A8029" i="6"/>
  <c r="B8029" i="6"/>
  <c r="F8028" i="6"/>
  <c r="G8028" i="6" s="1"/>
  <c r="D8028" i="6"/>
  <c r="A8028" i="6"/>
  <c r="B8028" i="6" s="1"/>
  <c r="F8025" i="6"/>
  <c r="G8025" i="6"/>
  <c r="D8025" i="6"/>
  <c r="B8025" i="6"/>
  <c r="A8025" i="6"/>
  <c r="F8024" i="6"/>
  <c r="G8024" i="6"/>
  <c r="D8024" i="6"/>
  <c r="B8024" i="6"/>
  <c r="A8024" i="6"/>
  <c r="F8023" i="6"/>
  <c r="G8023" i="6" s="1"/>
  <c r="D8023" i="6"/>
  <c r="B8023" i="6"/>
  <c r="A8023" i="6"/>
  <c r="F8022" i="6"/>
  <c r="G8022" i="6" s="1"/>
  <c r="D8022" i="6"/>
  <c r="B8022" i="6"/>
  <c r="A8022" i="6"/>
  <c r="F8021" i="6"/>
  <c r="G8021" i="6"/>
  <c r="D8021" i="6"/>
  <c r="B8021" i="6"/>
  <c r="A8021" i="6"/>
  <c r="F8020" i="6"/>
  <c r="G8020" i="6"/>
  <c r="D8020" i="6"/>
  <c r="B8020" i="6"/>
  <c r="A8020" i="6"/>
  <c r="F8019" i="6"/>
  <c r="G8019" i="6" s="1"/>
  <c r="D8019" i="6"/>
  <c r="B8019" i="6"/>
  <c r="A8019" i="6"/>
  <c r="F8018" i="6"/>
  <c r="G8018" i="6" s="1"/>
  <c r="D8018" i="6"/>
  <c r="B8018" i="6"/>
  <c r="A8018" i="6"/>
  <c r="F8017" i="6"/>
  <c r="G8017" i="6"/>
  <c r="D8017" i="6"/>
  <c r="B8017" i="6"/>
  <c r="A8017" i="6"/>
  <c r="F8016" i="6"/>
  <c r="G8016" i="6"/>
  <c r="D8016" i="6"/>
  <c r="B8016" i="6"/>
  <c r="A8016" i="6"/>
  <c r="F8015" i="6"/>
  <c r="G8015" i="6" s="1"/>
  <c r="D8015" i="6"/>
  <c r="B8015" i="6"/>
  <c r="A8015" i="6"/>
  <c r="F8014" i="6"/>
  <c r="G8014" i="6" s="1"/>
  <c r="D8014" i="6"/>
  <c r="B8014" i="6"/>
  <c r="A8014" i="6"/>
  <c r="F8013" i="6"/>
  <c r="G8013" i="6"/>
  <c r="D8013" i="6"/>
  <c r="B8013" i="6"/>
  <c r="A8013" i="6"/>
  <c r="F8012" i="6"/>
  <c r="G8012" i="6"/>
  <c r="D8012" i="6"/>
  <c r="B8012" i="6"/>
  <c r="A8012" i="6"/>
  <c r="B8005" i="6"/>
  <c r="G8004" i="6"/>
  <c r="B8004" i="6"/>
  <c r="B8003" i="6"/>
  <c r="B8002" i="6"/>
  <c r="F7996" i="6"/>
  <c r="G7996" i="6" s="1"/>
  <c r="D7996" i="6"/>
  <c r="B7996" i="6"/>
  <c r="A7996" i="6"/>
  <c r="F7995" i="6"/>
  <c r="G7995" i="6"/>
  <c r="D7995" i="6"/>
  <c r="B7995" i="6"/>
  <c r="A7995" i="6"/>
  <c r="F7994" i="6"/>
  <c r="G7994" i="6"/>
  <c r="D7994" i="6"/>
  <c r="B7994" i="6"/>
  <c r="A7994" i="6"/>
  <c r="F7993" i="6"/>
  <c r="G7993" i="6" s="1"/>
  <c r="D7993" i="6"/>
  <c r="B7993" i="6"/>
  <c r="A7993" i="6"/>
  <c r="F7992" i="6"/>
  <c r="G7992" i="6" s="1"/>
  <c r="D7992" i="6"/>
  <c r="B7992" i="6"/>
  <c r="A7992" i="6"/>
  <c r="F7991" i="6"/>
  <c r="G7991" i="6"/>
  <c r="D7991" i="6"/>
  <c r="B7991" i="6"/>
  <c r="A7991" i="6"/>
  <c r="F7990" i="6"/>
  <c r="G7990" i="6" s="1"/>
  <c r="D7990" i="6"/>
  <c r="B7990" i="6"/>
  <c r="A7990" i="6"/>
  <c r="F7989" i="6"/>
  <c r="G7989" i="6" s="1"/>
  <c r="D7989" i="6"/>
  <c r="B7989" i="6"/>
  <c r="A7989" i="6"/>
  <c r="F7988" i="6"/>
  <c r="G7988" i="6" s="1"/>
  <c r="D7988" i="6"/>
  <c r="B7988" i="6"/>
  <c r="A7988" i="6"/>
  <c r="F7985" i="6"/>
  <c r="G7985" i="6"/>
  <c r="D7985" i="6"/>
  <c r="A7985" i="6"/>
  <c r="B7985" i="6" s="1"/>
  <c r="F7984" i="6"/>
  <c r="G7984" i="6"/>
  <c r="D7984" i="6"/>
  <c r="A7984" i="6"/>
  <c r="B7984" i="6"/>
  <c r="F7983" i="6"/>
  <c r="G7983" i="6" s="1"/>
  <c r="D7983" i="6"/>
  <c r="A7983" i="6"/>
  <c r="B7983" i="6" s="1"/>
  <c r="F7982" i="6"/>
  <c r="G7982" i="6" s="1"/>
  <c r="D7982" i="6"/>
  <c r="A7982" i="6"/>
  <c r="B7982" i="6" s="1"/>
  <c r="F7981" i="6"/>
  <c r="G7981" i="6"/>
  <c r="D7981" i="6"/>
  <c r="A7981" i="6"/>
  <c r="B7981" i="6" s="1"/>
  <c r="F7980" i="6"/>
  <c r="G7980" i="6"/>
  <c r="D7980" i="6"/>
  <c r="A7980" i="6"/>
  <c r="B7980" i="6"/>
  <c r="F7979" i="6"/>
  <c r="G7979" i="6" s="1"/>
  <c r="D7979" i="6"/>
  <c r="A7979" i="6"/>
  <c r="B7979" i="6" s="1"/>
  <c r="F7978" i="6"/>
  <c r="G7978" i="6" s="1"/>
  <c r="D7978" i="6"/>
  <c r="A7978" i="6"/>
  <c r="B7978" i="6" s="1"/>
  <c r="F7975" i="6"/>
  <c r="G7975" i="6"/>
  <c r="D7975" i="6"/>
  <c r="B7975" i="6"/>
  <c r="A7975" i="6"/>
  <c r="F7974" i="6"/>
  <c r="G7974" i="6"/>
  <c r="D7974" i="6"/>
  <c r="B7974" i="6"/>
  <c r="A7974" i="6"/>
  <c r="F7973" i="6"/>
  <c r="G7973" i="6" s="1"/>
  <c r="D7973" i="6"/>
  <c r="B7973" i="6"/>
  <c r="A7973" i="6"/>
  <c r="F7972" i="6"/>
  <c r="G7972" i="6" s="1"/>
  <c r="D7972" i="6"/>
  <c r="B7972" i="6"/>
  <c r="A7972" i="6"/>
  <c r="F7971" i="6"/>
  <c r="G7971" i="6"/>
  <c r="D7971" i="6"/>
  <c r="B7971" i="6"/>
  <c r="A7971" i="6"/>
  <c r="F7970" i="6"/>
  <c r="G7970" i="6" s="1"/>
  <c r="D7970" i="6"/>
  <c r="B7970" i="6"/>
  <c r="A7970" i="6"/>
  <c r="F7969" i="6"/>
  <c r="G7969" i="6" s="1"/>
  <c r="D7969" i="6"/>
  <c r="B7969" i="6"/>
  <c r="A7969" i="6"/>
  <c r="F7968" i="6"/>
  <c r="G7968" i="6" s="1"/>
  <c r="D7968" i="6"/>
  <c r="B7968" i="6"/>
  <c r="A7968" i="6"/>
  <c r="F7967" i="6"/>
  <c r="G7967" i="6"/>
  <c r="D7967" i="6"/>
  <c r="B7967" i="6"/>
  <c r="A7967" i="6"/>
  <c r="F7966" i="6"/>
  <c r="G7966" i="6"/>
  <c r="D7966" i="6"/>
  <c r="B7966" i="6"/>
  <c r="A7966" i="6"/>
  <c r="F7965" i="6"/>
  <c r="G7965" i="6" s="1"/>
  <c r="D7965" i="6"/>
  <c r="B7965" i="6"/>
  <c r="A7965" i="6"/>
  <c r="F7964" i="6"/>
  <c r="G7964" i="6" s="1"/>
  <c r="D7964" i="6"/>
  <c r="B7964" i="6"/>
  <c r="A7964" i="6"/>
  <c r="F7963" i="6"/>
  <c r="G7963" i="6"/>
  <c r="D7963" i="6"/>
  <c r="B7963" i="6"/>
  <c r="A7963" i="6"/>
  <c r="F7962" i="6"/>
  <c r="G7962" i="6" s="1"/>
  <c r="D7962" i="6"/>
  <c r="B7962" i="6"/>
  <c r="A7962" i="6"/>
  <c r="B7955" i="6"/>
  <c r="G7954" i="6"/>
  <c r="B7954" i="6"/>
  <c r="B7953" i="6"/>
  <c r="B7952" i="6"/>
  <c r="F7946" i="6"/>
  <c r="G7946" i="6" s="1"/>
  <c r="D7946" i="6"/>
  <c r="B7946" i="6"/>
  <c r="A7946" i="6"/>
  <c r="F7945" i="6"/>
  <c r="G7945" i="6"/>
  <c r="D7945" i="6"/>
  <c r="B7945" i="6"/>
  <c r="A7945" i="6"/>
  <c r="F7944" i="6"/>
  <c r="G7944" i="6"/>
  <c r="D7944" i="6"/>
  <c r="B7944" i="6"/>
  <c r="A7944" i="6"/>
  <c r="F7943" i="6"/>
  <c r="G7943" i="6" s="1"/>
  <c r="D7943" i="6"/>
  <c r="B7943" i="6"/>
  <c r="A7943" i="6"/>
  <c r="F7942" i="6"/>
  <c r="G7942" i="6" s="1"/>
  <c r="D7942" i="6"/>
  <c r="B7942" i="6"/>
  <c r="A7942" i="6"/>
  <c r="F7941" i="6"/>
  <c r="G7941" i="6"/>
  <c r="D7941" i="6"/>
  <c r="B7941" i="6"/>
  <c r="A7941" i="6"/>
  <c r="F7940" i="6"/>
  <c r="G7940" i="6"/>
  <c r="D7940" i="6"/>
  <c r="B7940" i="6"/>
  <c r="A7940" i="6"/>
  <c r="F7939" i="6"/>
  <c r="G7939" i="6" s="1"/>
  <c r="D7939" i="6"/>
  <c r="B7939" i="6"/>
  <c r="A7939" i="6"/>
  <c r="F7938" i="6"/>
  <c r="G7938" i="6" s="1"/>
  <c r="D7938" i="6"/>
  <c r="B7938" i="6"/>
  <c r="A7938" i="6"/>
  <c r="F7935" i="6"/>
  <c r="G7935" i="6"/>
  <c r="D7935" i="6"/>
  <c r="A7935" i="6"/>
  <c r="B7935" i="6" s="1"/>
  <c r="F7934" i="6"/>
  <c r="G7934" i="6"/>
  <c r="D7934" i="6"/>
  <c r="A7934" i="6"/>
  <c r="B7934" i="6"/>
  <c r="F7933" i="6"/>
  <c r="G7933" i="6" s="1"/>
  <c r="D7933" i="6"/>
  <c r="A7933" i="6"/>
  <c r="B7933" i="6"/>
  <c r="F7932" i="6"/>
  <c r="G7932" i="6" s="1"/>
  <c r="D7932" i="6"/>
  <c r="A7932" i="6"/>
  <c r="B7932" i="6" s="1"/>
  <c r="F7931" i="6"/>
  <c r="G7931" i="6"/>
  <c r="D7931" i="6"/>
  <c r="A7931" i="6"/>
  <c r="B7931" i="6" s="1"/>
  <c r="F7930" i="6"/>
  <c r="G7930" i="6" s="1"/>
  <c r="D7930" i="6"/>
  <c r="A7930" i="6"/>
  <c r="B7930" i="6"/>
  <c r="F7929" i="6"/>
  <c r="G7929" i="6" s="1"/>
  <c r="D7929" i="6"/>
  <c r="A7929" i="6"/>
  <c r="B7929" i="6"/>
  <c r="F7928" i="6"/>
  <c r="G7928" i="6" s="1"/>
  <c r="D7928" i="6"/>
  <c r="A7928" i="6"/>
  <c r="B7928" i="6" s="1"/>
  <c r="F7925" i="6"/>
  <c r="G7925" i="6"/>
  <c r="D7925" i="6"/>
  <c r="B7925" i="6"/>
  <c r="A7925" i="6"/>
  <c r="F7924" i="6"/>
  <c r="G7924" i="6"/>
  <c r="D7924" i="6"/>
  <c r="B7924" i="6"/>
  <c r="A7924" i="6"/>
  <c r="F7923" i="6"/>
  <c r="G7923" i="6" s="1"/>
  <c r="D7923" i="6"/>
  <c r="B7923" i="6"/>
  <c r="A7923" i="6"/>
  <c r="F7922" i="6"/>
  <c r="G7922" i="6" s="1"/>
  <c r="D7922" i="6"/>
  <c r="B7922" i="6"/>
  <c r="A7922" i="6"/>
  <c r="F7921" i="6"/>
  <c r="G7921" i="6"/>
  <c r="D7921" i="6"/>
  <c r="B7921" i="6"/>
  <c r="A7921" i="6"/>
  <c r="F7920" i="6"/>
  <c r="G7920" i="6"/>
  <c r="D7920" i="6"/>
  <c r="B7920" i="6"/>
  <c r="A7920" i="6"/>
  <c r="F7919" i="6"/>
  <c r="G7919" i="6" s="1"/>
  <c r="D7919" i="6"/>
  <c r="B7919" i="6"/>
  <c r="A7919" i="6"/>
  <c r="F7918" i="6"/>
  <c r="G7918" i="6" s="1"/>
  <c r="D7918" i="6"/>
  <c r="B7918" i="6"/>
  <c r="A7918" i="6"/>
  <c r="F7917" i="6"/>
  <c r="G7917" i="6"/>
  <c r="D7917" i="6"/>
  <c r="B7917" i="6"/>
  <c r="A7917" i="6"/>
  <c r="F7916" i="6"/>
  <c r="G7916" i="6"/>
  <c r="D7916" i="6"/>
  <c r="B7916" i="6"/>
  <c r="A7916" i="6"/>
  <c r="F7915" i="6"/>
  <c r="G7915" i="6" s="1"/>
  <c r="D7915" i="6"/>
  <c r="B7915" i="6"/>
  <c r="A7915" i="6"/>
  <c r="F7914" i="6"/>
  <c r="G7914" i="6" s="1"/>
  <c r="D7914" i="6"/>
  <c r="B7914" i="6"/>
  <c r="A7914" i="6"/>
  <c r="F7913" i="6"/>
  <c r="G7913" i="6"/>
  <c r="D7913" i="6"/>
  <c r="B7913" i="6"/>
  <c r="A7913" i="6"/>
  <c r="F7912" i="6"/>
  <c r="G7912" i="6"/>
  <c r="D7912" i="6"/>
  <c r="B7912" i="6"/>
  <c r="A7912" i="6"/>
  <c r="B7905" i="6"/>
  <c r="G7904" i="6"/>
  <c r="B7904" i="6"/>
  <c r="B7903" i="6"/>
  <c r="B7902" i="6"/>
  <c r="F7896" i="6"/>
  <c r="G7896" i="6" s="1"/>
  <c r="D7896" i="6"/>
  <c r="B7896" i="6"/>
  <c r="A7896" i="6"/>
  <c r="F7895" i="6"/>
  <c r="G7895" i="6"/>
  <c r="D7895" i="6"/>
  <c r="B7895" i="6"/>
  <c r="A7895" i="6"/>
  <c r="F7894" i="6"/>
  <c r="G7894" i="6" s="1"/>
  <c r="D7894" i="6"/>
  <c r="B7894" i="6"/>
  <c r="A7894" i="6"/>
  <c r="F7893" i="6"/>
  <c r="G7893" i="6" s="1"/>
  <c r="D7893" i="6"/>
  <c r="B7893" i="6"/>
  <c r="A7893" i="6"/>
  <c r="F7892" i="6"/>
  <c r="G7892" i="6" s="1"/>
  <c r="D7892" i="6"/>
  <c r="B7892" i="6"/>
  <c r="A7892" i="6"/>
  <c r="F7891" i="6"/>
  <c r="G7891" i="6"/>
  <c r="D7891" i="6"/>
  <c r="B7891" i="6"/>
  <c r="A7891" i="6"/>
  <c r="F7890" i="6"/>
  <c r="G7890" i="6" s="1"/>
  <c r="D7890" i="6"/>
  <c r="B7890" i="6"/>
  <c r="A7890" i="6"/>
  <c r="F7889" i="6"/>
  <c r="G7889" i="6"/>
  <c r="D7889" i="6"/>
  <c r="B7889" i="6"/>
  <c r="A7889" i="6"/>
  <c r="F7888" i="6"/>
  <c r="G7888" i="6" s="1"/>
  <c r="D7888" i="6"/>
  <c r="B7888" i="6"/>
  <c r="A7888" i="6"/>
  <c r="F7885" i="6"/>
  <c r="G7885" i="6"/>
  <c r="D7885" i="6"/>
  <c r="A7885" i="6"/>
  <c r="B7885" i="6" s="1"/>
  <c r="F7884" i="6"/>
  <c r="G7884" i="6" s="1"/>
  <c r="D7884" i="6"/>
  <c r="A7884" i="6"/>
  <c r="B7884" i="6"/>
  <c r="F7883" i="6"/>
  <c r="G7883" i="6"/>
  <c r="D7883" i="6"/>
  <c r="A7883" i="6"/>
  <c r="B7883" i="6" s="1"/>
  <c r="F7882" i="6"/>
  <c r="G7882" i="6" s="1"/>
  <c r="D7882" i="6"/>
  <c r="A7882" i="6"/>
  <c r="B7882" i="6" s="1"/>
  <c r="F7881" i="6"/>
  <c r="G7881" i="6"/>
  <c r="D7881" i="6"/>
  <c r="A7881" i="6"/>
  <c r="B7881" i="6" s="1"/>
  <c r="F7880" i="6"/>
  <c r="G7880" i="6" s="1"/>
  <c r="D7880" i="6"/>
  <c r="A7880" i="6"/>
  <c r="B7880" i="6"/>
  <c r="F7879" i="6"/>
  <c r="G7879" i="6"/>
  <c r="D7879" i="6"/>
  <c r="A7879" i="6"/>
  <c r="B7879" i="6" s="1"/>
  <c r="F7878" i="6"/>
  <c r="G7878" i="6" s="1"/>
  <c r="D7878" i="6"/>
  <c r="A7878" i="6"/>
  <c r="B7878" i="6" s="1"/>
  <c r="F7875" i="6"/>
  <c r="G7875" i="6" s="1"/>
  <c r="D7875" i="6"/>
  <c r="B7875" i="6"/>
  <c r="A7875" i="6"/>
  <c r="F7874" i="6"/>
  <c r="G7874" i="6"/>
  <c r="D7874" i="6"/>
  <c r="B7874" i="6"/>
  <c r="A7874" i="6"/>
  <c r="F7873" i="6"/>
  <c r="G7873" i="6" s="1"/>
  <c r="D7873" i="6"/>
  <c r="B7873" i="6"/>
  <c r="A7873" i="6"/>
  <c r="F7872" i="6"/>
  <c r="G7872" i="6"/>
  <c r="D7872" i="6"/>
  <c r="B7872" i="6"/>
  <c r="A7872" i="6"/>
  <c r="F7871" i="6"/>
  <c r="G7871" i="6"/>
  <c r="D7871" i="6"/>
  <c r="B7871" i="6"/>
  <c r="A7871" i="6"/>
  <c r="F7870" i="6"/>
  <c r="G7870" i="6" s="1"/>
  <c r="D7870" i="6"/>
  <c r="B7870" i="6"/>
  <c r="A7870" i="6"/>
  <c r="F7869" i="6"/>
  <c r="G7869" i="6" s="1"/>
  <c r="D7869" i="6"/>
  <c r="B7869" i="6"/>
  <c r="A7869" i="6"/>
  <c r="F7868" i="6"/>
  <c r="G7868" i="6"/>
  <c r="D7868" i="6"/>
  <c r="B7868" i="6"/>
  <c r="A7868" i="6"/>
  <c r="F7867" i="6"/>
  <c r="G7867" i="6" s="1"/>
  <c r="D7867" i="6"/>
  <c r="B7867" i="6"/>
  <c r="A7867" i="6"/>
  <c r="F7866" i="6"/>
  <c r="G7866" i="6"/>
  <c r="D7866" i="6"/>
  <c r="B7866" i="6"/>
  <c r="A7866" i="6"/>
  <c r="F7865" i="6"/>
  <c r="G7865" i="6" s="1"/>
  <c r="D7865" i="6"/>
  <c r="B7865" i="6"/>
  <c r="A7865" i="6"/>
  <c r="F7864" i="6"/>
  <c r="G7864" i="6"/>
  <c r="D7864" i="6"/>
  <c r="B7864" i="6"/>
  <c r="A7864" i="6"/>
  <c r="F7863" i="6"/>
  <c r="G7863" i="6"/>
  <c r="D7863" i="6"/>
  <c r="B7863" i="6"/>
  <c r="A7863" i="6"/>
  <c r="F7862" i="6"/>
  <c r="G7862" i="6" s="1"/>
  <c r="D7862" i="6"/>
  <c r="B7862" i="6"/>
  <c r="A7862" i="6"/>
  <c r="B7855" i="6"/>
  <c r="G7854" i="6"/>
  <c r="B7854" i="6"/>
  <c r="B7853" i="6"/>
  <c r="B7852" i="6"/>
  <c r="F7846" i="6"/>
  <c r="G7846" i="6"/>
  <c r="D7846" i="6"/>
  <c r="B7846" i="6"/>
  <c r="A7846" i="6"/>
  <c r="F7845" i="6"/>
  <c r="G7845" i="6"/>
  <c r="D7845" i="6"/>
  <c r="B7845" i="6"/>
  <c r="A7845" i="6"/>
  <c r="F7844" i="6"/>
  <c r="G7844" i="6" s="1"/>
  <c r="D7844" i="6"/>
  <c r="B7844" i="6"/>
  <c r="A7844" i="6"/>
  <c r="F7843" i="6"/>
  <c r="G7843" i="6" s="1"/>
  <c r="D7843" i="6"/>
  <c r="B7843" i="6"/>
  <c r="A7843" i="6"/>
  <c r="F7842" i="6"/>
  <c r="G7842" i="6"/>
  <c r="D7842" i="6"/>
  <c r="B7842" i="6"/>
  <c r="A7842" i="6"/>
  <c r="F7841" i="6"/>
  <c r="G7841" i="6" s="1"/>
  <c r="D7841" i="6"/>
  <c r="B7841" i="6"/>
  <c r="A7841" i="6"/>
  <c r="F7840" i="6"/>
  <c r="G7840" i="6"/>
  <c r="D7840" i="6"/>
  <c r="B7840" i="6"/>
  <c r="A7840" i="6"/>
  <c r="F7839" i="6"/>
  <c r="G7839" i="6" s="1"/>
  <c r="D7839" i="6"/>
  <c r="B7839" i="6"/>
  <c r="A7839" i="6"/>
  <c r="F7838" i="6"/>
  <c r="G7838" i="6"/>
  <c r="D7838" i="6"/>
  <c r="B7838" i="6"/>
  <c r="A7838" i="6"/>
  <c r="F7835" i="6"/>
  <c r="G7835" i="6"/>
  <c r="D7835" i="6"/>
  <c r="A7835" i="6"/>
  <c r="B7835" i="6" s="1"/>
  <c r="F7834" i="6"/>
  <c r="G7834" i="6" s="1"/>
  <c r="D7834" i="6"/>
  <c r="A7834" i="6"/>
  <c r="B7834" i="6"/>
  <c r="F7833" i="6"/>
  <c r="G7833" i="6"/>
  <c r="D7833" i="6"/>
  <c r="A7833" i="6"/>
  <c r="B7833" i="6" s="1"/>
  <c r="F7832" i="6"/>
  <c r="G7832" i="6" s="1"/>
  <c r="D7832" i="6"/>
  <c r="A7832" i="6"/>
  <c r="B7832" i="6"/>
  <c r="F7831" i="6"/>
  <c r="G7831" i="6"/>
  <c r="D7831" i="6"/>
  <c r="A7831" i="6"/>
  <c r="B7831" i="6" s="1"/>
  <c r="F7830" i="6"/>
  <c r="G7830" i="6" s="1"/>
  <c r="D7830" i="6"/>
  <c r="A7830" i="6"/>
  <c r="B7830" i="6"/>
  <c r="F7829" i="6"/>
  <c r="G7829" i="6"/>
  <c r="D7829" i="6"/>
  <c r="A7829" i="6"/>
  <c r="B7829" i="6" s="1"/>
  <c r="F7828" i="6"/>
  <c r="G7828" i="6" s="1"/>
  <c r="D7828" i="6"/>
  <c r="A7828" i="6"/>
  <c r="B7828" i="6"/>
  <c r="F7825" i="6"/>
  <c r="G7825" i="6"/>
  <c r="D7825" i="6"/>
  <c r="B7825" i="6"/>
  <c r="A7825" i="6"/>
  <c r="F7824" i="6"/>
  <c r="G7824" i="6" s="1"/>
  <c r="D7824" i="6"/>
  <c r="B7824" i="6"/>
  <c r="A7824" i="6"/>
  <c r="F7823" i="6"/>
  <c r="G7823" i="6"/>
  <c r="D7823" i="6"/>
  <c r="B7823" i="6"/>
  <c r="A7823" i="6"/>
  <c r="F7822" i="6"/>
  <c r="G7822" i="6" s="1"/>
  <c r="D7822" i="6"/>
  <c r="B7822" i="6"/>
  <c r="A7822" i="6"/>
  <c r="F7821" i="6"/>
  <c r="G7821" i="6"/>
  <c r="D7821" i="6"/>
  <c r="B7821" i="6"/>
  <c r="A7821" i="6"/>
  <c r="F7820" i="6"/>
  <c r="G7820" i="6" s="1"/>
  <c r="D7820" i="6"/>
  <c r="B7820" i="6"/>
  <c r="A7820" i="6"/>
  <c r="F7819" i="6"/>
  <c r="G7819" i="6"/>
  <c r="D7819" i="6"/>
  <c r="B7819" i="6"/>
  <c r="A7819" i="6"/>
  <c r="F7818" i="6"/>
  <c r="G7818" i="6" s="1"/>
  <c r="D7818" i="6"/>
  <c r="B7818" i="6"/>
  <c r="A7818" i="6"/>
  <c r="F7817" i="6"/>
  <c r="G7817" i="6"/>
  <c r="D7817" i="6"/>
  <c r="B7817" i="6"/>
  <c r="A7817" i="6"/>
  <c r="F7816" i="6"/>
  <c r="G7816" i="6" s="1"/>
  <c r="D7816" i="6"/>
  <c r="B7816" i="6"/>
  <c r="A7816" i="6"/>
  <c r="F7815" i="6"/>
  <c r="G7815" i="6"/>
  <c r="D7815" i="6"/>
  <c r="B7815" i="6"/>
  <c r="A7815" i="6"/>
  <c r="F7814" i="6"/>
  <c r="G7814" i="6" s="1"/>
  <c r="D7814" i="6"/>
  <c r="B7814" i="6"/>
  <c r="A7814" i="6"/>
  <c r="F7813" i="6"/>
  <c r="G7813" i="6"/>
  <c r="D7813" i="6"/>
  <c r="B7813" i="6"/>
  <c r="A7813" i="6"/>
  <c r="F7812" i="6"/>
  <c r="G7812" i="6" s="1"/>
  <c r="D7812" i="6"/>
  <c r="B7812" i="6"/>
  <c r="A7812" i="6"/>
  <c r="B7805" i="6"/>
  <c r="G7804" i="6"/>
  <c r="B7804" i="6"/>
  <c r="B7803" i="6"/>
  <c r="B7802" i="6"/>
  <c r="F7796" i="6"/>
  <c r="G7796" i="6" s="1"/>
  <c r="D7796" i="6"/>
  <c r="B7796" i="6"/>
  <c r="A7796" i="6"/>
  <c r="F7795" i="6"/>
  <c r="G7795" i="6"/>
  <c r="D7795" i="6"/>
  <c r="B7795" i="6"/>
  <c r="A7795" i="6"/>
  <c r="F7794" i="6"/>
  <c r="G7794" i="6" s="1"/>
  <c r="D7794" i="6"/>
  <c r="B7794" i="6"/>
  <c r="A7794" i="6"/>
  <c r="F7793" i="6"/>
  <c r="G7793" i="6"/>
  <c r="D7793" i="6"/>
  <c r="B7793" i="6"/>
  <c r="A7793" i="6"/>
  <c r="F7792" i="6"/>
  <c r="G7792" i="6" s="1"/>
  <c r="D7792" i="6"/>
  <c r="B7792" i="6"/>
  <c r="A7792" i="6"/>
  <c r="F7791" i="6"/>
  <c r="G7791" i="6"/>
  <c r="D7791" i="6"/>
  <c r="B7791" i="6"/>
  <c r="A7791" i="6"/>
  <c r="F7790" i="6"/>
  <c r="G7790" i="6" s="1"/>
  <c r="D7790" i="6"/>
  <c r="B7790" i="6"/>
  <c r="A7790" i="6"/>
  <c r="F7789" i="6"/>
  <c r="G7789" i="6"/>
  <c r="D7789" i="6"/>
  <c r="B7789" i="6"/>
  <c r="A7789" i="6"/>
  <c r="F7788" i="6"/>
  <c r="G7788" i="6" s="1"/>
  <c r="D7788" i="6"/>
  <c r="B7788" i="6"/>
  <c r="A7788" i="6"/>
  <c r="F7785" i="6"/>
  <c r="G7785" i="6"/>
  <c r="D7785" i="6"/>
  <c r="A7785" i="6"/>
  <c r="B7785" i="6" s="1"/>
  <c r="F7784" i="6"/>
  <c r="G7784" i="6" s="1"/>
  <c r="D7784" i="6"/>
  <c r="A7784" i="6"/>
  <c r="B7784" i="6"/>
  <c r="F7783" i="6"/>
  <c r="G7783" i="6"/>
  <c r="D7783" i="6"/>
  <c r="A7783" i="6"/>
  <c r="B7783" i="6" s="1"/>
  <c r="F7782" i="6"/>
  <c r="G7782" i="6" s="1"/>
  <c r="D7782" i="6"/>
  <c r="A7782" i="6"/>
  <c r="B7782" i="6"/>
  <c r="F7781" i="6"/>
  <c r="G7781" i="6"/>
  <c r="D7781" i="6"/>
  <c r="A7781" i="6"/>
  <c r="B7781" i="6" s="1"/>
  <c r="F7780" i="6"/>
  <c r="G7780" i="6" s="1"/>
  <c r="D7780" i="6"/>
  <c r="A7780" i="6"/>
  <c r="B7780" i="6"/>
  <c r="F7779" i="6"/>
  <c r="G7779" i="6"/>
  <c r="D7779" i="6"/>
  <c r="A7779" i="6"/>
  <c r="B7779" i="6" s="1"/>
  <c r="F7778" i="6"/>
  <c r="G7778" i="6" s="1"/>
  <c r="G7786" i="6" s="1"/>
  <c r="D7778" i="6"/>
  <c r="A7778" i="6"/>
  <c r="B7778" i="6" s="1"/>
  <c r="F7775" i="6"/>
  <c r="G7775" i="6" s="1"/>
  <c r="D7775" i="6"/>
  <c r="B7775" i="6"/>
  <c r="A7775" i="6"/>
  <c r="F7774" i="6"/>
  <c r="G7774" i="6"/>
  <c r="D7774" i="6"/>
  <c r="B7774" i="6"/>
  <c r="A7774" i="6"/>
  <c r="F7773" i="6"/>
  <c r="G7773" i="6" s="1"/>
  <c r="D7773" i="6"/>
  <c r="B7773" i="6"/>
  <c r="A7773" i="6"/>
  <c r="F7772" i="6"/>
  <c r="G7772" i="6"/>
  <c r="D7772" i="6"/>
  <c r="B7772" i="6"/>
  <c r="A7772" i="6"/>
  <c r="F7771" i="6"/>
  <c r="G7771" i="6" s="1"/>
  <c r="D7771" i="6"/>
  <c r="B7771" i="6"/>
  <c r="A7771" i="6"/>
  <c r="F7770" i="6"/>
  <c r="G7770" i="6"/>
  <c r="D7770" i="6"/>
  <c r="B7770" i="6"/>
  <c r="A7770" i="6"/>
  <c r="F7769" i="6"/>
  <c r="G7769" i="6" s="1"/>
  <c r="D7769" i="6"/>
  <c r="B7769" i="6"/>
  <c r="A7769" i="6"/>
  <c r="F7768" i="6"/>
  <c r="G7768" i="6"/>
  <c r="D7768" i="6"/>
  <c r="B7768" i="6"/>
  <c r="A7768" i="6"/>
  <c r="F7767" i="6"/>
  <c r="G7767" i="6" s="1"/>
  <c r="D7767" i="6"/>
  <c r="B7767" i="6"/>
  <c r="A7767" i="6"/>
  <c r="F7766" i="6"/>
  <c r="G7766" i="6"/>
  <c r="D7766" i="6"/>
  <c r="B7766" i="6"/>
  <c r="A7766" i="6"/>
  <c r="F7765" i="6"/>
  <c r="G7765" i="6" s="1"/>
  <c r="D7765" i="6"/>
  <c r="B7765" i="6"/>
  <c r="A7765" i="6"/>
  <c r="F7764" i="6"/>
  <c r="G7764" i="6"/>
  <c r="D7764" i="6"/>
  <c r="B7764" i="6"/>
  <c r="A7764" i="6"/>
  <c r="F7763" i="6"/>
  <c r="G7763" i="6" s="1"/>
  <c r="D7763" i="6"/>
  <c r="B7763" i="6"/>
  <c r="A7763" i="6"/>
  <c r="F7762" i="6"/>
  <c r="G7762" i="6"/>
  <c r="D7762" i="6"/>
  <c r="B7762" i="6"/>
  <c r="A7762" i="6"/>
  <c r="B7755" i="6"/>
  <c r="G7754" i="6"/>
  <c r="B7754" i="6"/>
  <c r="B7753" i="6"/>
  <c r="B7752" i="6"/>
  <c r="F7746" i="6"/>
  <c r="G7746" i="6"/>
  <c r="D7746" i="6"/>
  <c r="B7746" i="6"/>
  <c r="A7746" i="6"/>
  <c r="F7745" i="6"/>
  <c r="G7745" i="6" s="1"/>
  <c r="D7745" i="6"/>
  <c r="B7745" i="6"/>
  <c r="A7745" i="6"/>
  <c r="F7744" i="6"/>
  <c r="G7744" i="6"/>
  <c r="D7744" i="6"/>
  <c r="B7744" i="6"/>
  <c r="A7744" i="6"/>
  <c r="F7743" i="6"/>
  <c r="G7743" i="6" s="1"/>
  <c r="D7743" i="6"/>
  <c r="B7743" i="6"/>
  <c r="A7743" i="6"/>
  <c r="F7742" i="6"/>
  <c r="G7742" i="6"/>
  <c r="D7742" i="6"/>
  <c r="B7742" i="6"/>
  <c r="A7742" i="6"/>
  <c r="F7741" i="6"/>
  <c r="G7741" i="6" s="1"/>
  <c r="D7741" i="6"/>
  <c r="B7741" i="6"/>
  <c r="A7741" i="6"/>
  <c r="F7740" i="6"/>
  <c r="G7740" i="6"/>
  <c r="D7740" i="6"/>
  <c r="B7740" i="6"/>
  <c r="A7740" i="6"/>
  <c r="F7739" i="6"/>
  <c r="G7739" i="6" s="1"/>
  <c r="D7739" i="6"/>
  <c r="B7739" i="6"/>
  <c r="A7739" i="6"/>
  <c r="F7738" i="6"/>
  <c r="G7738" i="6"/>
  <c r="D7738" i="6"/>
  <c r="B7738" i="6"/>
  <c r="A7738" i="6"/>
  <c r="F7735" i="6"/>
  <c r="G7735" i="6" s="1"/>
  <c r="D7735" i="6"/>
  <c r="A7735" i="6"/>
  <c r="B7735" i="6"/>
  <c r="F7734" i="6"/>
  <c r="G7734" i="6"/>
  <c r="D7734" i="6"/>
  <c r="A7734" i="6"/>
  <c r="B7734" i="6" s="1"/>
  <c r="F7733" i="6"/>
  <c r="G7733" i="6" s="1"/>
  <c r="D7733" i="6"/>
  <c r="A7733" i="6"/>
  <c r="B7733" i="6"/>
  <c r="F7732" i="6"/>
  <c r="G7732" i="6"/>
  <c r="D7732" i="6"/>
  <c r="A7732" i="6"/>
  <c r="B7732" i="6" s="1"/>
  <c r="F7731" i="6"/>
  <c r="G7731" i="6" s="1"/>
  <c r="D7731" i="6"/>
  <c r="A7731" i="6"/>
  <c r="B7731" i="6"/>
  <c r="F7730" i="6"/>
  <c r="G7730" i="6"/>
  <c r="D7730" i="6"/>
  <c r="A7730" i="6"/>
  <c r="B7730" i="6" s="1"/>
  <c r="F7729" i="6"/>
  <c r="G7729" i="6" s="1"/>
  <c r="D7729" i="6"/>
  <c r="A7729" i="6"/>
  <c r="B7729" i="6"/>
  <c r="F7728" i="6"/>
  <c r="G7728" i="6"/>
  <c r="D7728" i="6"/>
  <c r="A7728" i="6"/>
  <c r="B7728" i="6" s="1"/>
  <c r="F7725" i="6"/>
  <c r="G7725" i="6" s="1"/>
  <c r="D7725" i="6"/>
  <c r="B7725" i="6"/>
  <c r="A7725" i="6"/>
  <c r="F7724" i="6"/>
  <c r="G7724" i="6"/>
  <c r="D7724" i="6"/>
  <c r="B7724" i="6"/>
  <c r="A7724" i="6"/>
  <c r="F7723" i="6"/>
  <c r="G7723" i="6" s="1"/>
  <c r="D7723" i="6"/>
  <c r="B7723" i="6"/>
  <c r="A7723" i="6"/>
  <c r="F7722" i="6"/>
  <c r="G7722" i="6"/>
  <c r="D7722" i="6"/>
  <c r="B7722" i="6"/>
  <c r="A7722" i="6"/>
  <c r="F7721" i="6"/>
  <c r="G7721" i="6" s="1"/>
  <c r="D7721" i="6"/>
  <c r="B7721" i="6"/>
  <c r="A7721" i="6"/>
  <c r="F7720" i="6"/>
  <c r="G7720" i="6"/>
  <c r="D7720" i="6"/>
  <c r="B7720" i="6"/>
  <c r="A7720" i="6"/>
  <c r="F7719" i="6"/>
  <c r="G7719" i="6" s="1"/>
  <c r="D7719" i="6"/>
  <c r="B7719" i="6"/>
  <c r="A7719" i="6"/>
  <c r="F7718" i="6"/>
  <c r="G7718" i="6"/>
  <c r="D7718" i="6"/>
  <c r="B7718" i="6"/>
  <c r="A7718" i="6"/>
  <c r="F7717" i="6"/>
  <c r="G7717" i="6" s="1"/>
  <c r="D7717" i="6"/>
  <c r="B7717" i="6"/>
  <c r="A7717" i="6"/>
  <c r="F7716" i="6"/>
  <c r="G7716" i="6"/>
  <c r="D7716" i="6"/>
  <c r="B7716" i="6"/>
  <c r="A7716" i="6"/>
  <c r="F7715" i="6"/>
  <c r="G7715" i="6" s="1"/>
  <c r="D7715" i="6"/>
  <c r="B7715" i="6"/>
  <c r="A7715" i="6"/>
  <c r="F7714" i="6"/>
  <c r="G7714" i="6"/>
  <c r="D7714" i="6"/>
  <c r="B7714" i="6"/>
  <c r="A7714" i="6"/>
  <c r="F7713" i="6"/>
  <c r="G7713" i="6" s="1"/>
  <c r="D7713" i="6"/>
  <c r="B7713" i="6"/>
  <c r="A7713" i="6"/>
  <c r="F7712" i="6"/>
  <c r="G7712" i="6"/>
  <c r="D7712" i="6"/>
  <c r="B7712" i="6"/>
  <c r="A7712" i="6"/>
  <c r="B7705" i="6"/>
  <c r="G7704" i="6"/>
  <c r="B7704" i="6"/>
  <c r="B7703" i="6"/>
  <c r="B7702" i="6"/>
  <c r="F7696" i="6"/>
  <c r="G7696" i="6"/>
  <c r="D7696" i="6"/>
  <c r="B7696" i="6"/>
  <c r="A7696" i="6"/>
  <c r="F7695" i="6"/>
  <c r="G7695" i="6" s="1"/>
  <c r="D7695" i="6"/>
  <c r="B7695" i="6"/>
  <c r="A7695" i="6"/>
  <c r="F7694" i="6"/>
  <c r="G7694" i="6"/>
  <c r="D7694" i="6"/>
  <c r="B7694" i="6"/>
  <c r="A7694" i="6"/>
  <c r="F7693" i="6"/>
  <c r="G7693" i="6" s="1"/>
  <c r="D7693" i="6"/>
  <c r="B7693" i="6"/>
  <c r="A7693" i="6"/>
  <c r="F7692" i="6"/>
  <c r="G7692" i="6"/>
  <c r="D7692" i="6"/>
  <c r="B7692" i="6"/>
  <c r="A7692" i="6"/>
  <c r="F7691" i="6"/>
  <c r="G7691" i="6" s="1"/>
  <c r="D7691" i="6"/>
  <c r="B7691" i="6"/>
  <c r="A7691" i="6"/>
  <c r="F7690" i="6"/>
  <c r="G7690" i="6"/>
  <c r="D7690" i="6"/>
  <c r="B7690" i="6"/>
  <c r="A7690" i="6"/>
  <c r="F7689" i="6"/>
  <c r="G7689" i="6" s="1"/>
  <c r="D7689" i="6"/>
  <c r="B7689" i="6"/>
  <c r="A7689" i="6"/>
  <c r="F7688" i="6"/>
  <c r="G7688" i="6"/>
  <c r="D7688" i="6"/>
  <c r="B7688" i="6"/>
  <c r="A7688" i="6"/>
  <c r="F7685" i="6"/>
  <c r="G7685" i="6" s="1"/>
  <c r="D7685" i="6"/>
  <c r="A7685" i="6"/>
  <c r="B7685" i="6"/>
  <c r="F7684" i="6"/>
  <c r="G7684" i="6"/>
  <c r="D7684" i="6"/>
  <c r="A7684" i="6"/>
  <c r="B7684" i="6" s="1"/>
  <c r="F7683" i="6"/>
  <c r="G7683" i="6" s="1"/>
  <c r="D7683" i="6"/>
  <c r="A7683" i="6"/>
  <c r="B7683" i="6"/>
  <c r="F7682" i="6"/>
  <c r="G7682" i="6"/>
  <c r="D7682" i="6"/>
  <c r="A7682" i="6"/>
  <c r="B7682" i="6" s="1"/>
  <c r="F7681" i="6"/>
  <c r="G7681" i="6" s="1"/>
  <c r="D7681" i="6"/>
  <c r="A7681" i="6"/>
  <c r="B7681" i="6"/>
  <c r="F7680" i="6"/>
  <c r="G7680" i="6"/>
  <c r="D7680" i="6"/>
  <c r="A7680" i="6"/>
  <c r="B7680" i="6" s="1"/>
  <c r="F7679" i="6"/>
  <c r="G7679" i="6" s="1"/>
  <c r="D7679" i="6"/>
  <c r="A7679" i="6"/>
  <c r="B7679" i="6"/>
  <c r="F7678" i="6"/>
  <c r="G7678" i="6"/>
  <c r="G7686" i="6" s="1"/>
  <c r="D7678" i="6"/>
  <c r="A7678" i="6"/>
  <c r="B7678" i="6"/>
  <c r="F7675" i="6"/>
  <c r="G7675" i="6"/>
  <c r="D7675" i="6"/>
  <c r="B7675" i="6"/>
  <c r="A7675" i="6"/>
  <c r="F7674" i="6"/>
  <c r="G7674" i="6" s="1"/>
  <c r="D7674" i="6"/>
  <c r="B7674" i="6"/>
  <c r="A7674" i="6"/>
  <c r="F7673" i="6"/>
  <c r="G7673" i="6"/>
  <c r="D7673" i="6"/>
  <c r="B7673" i="6"/>
  <c r="A7673" i="6"/>
  <c r="F7672" i="6"/>
  <c r="G7672" i="6" s="1"/>
  <c r="D7672" i="6"/>
  <c r="B7672" i="6"/>
  <c r="A7672" i="6"/>
  <c r="F7671" i="6"/>
  <c r="G7671" i="6"/>
  <c r="D7671" i="6"/>
  <c r="B7671" i="6"/>
  <c r="A7671" i="6"/>
  <c r="F7670" i="6"/>
  <c r="G7670" i="6" s="1"/>
  <c r="D7670" i="6"/>
  <c r="B7670" i="6"/>
  <c r="A7670" i="6"/>
  <c r="F7669" i="6"/>
  <c r="G7669" i="6"/>
  <c r="D7669" i="6"/>
  <c r="B7669" i="6"/>
  <c r="A7669" i="6"/>
  <c r="F7668" i="6"/>
  <c r="G7668" i="6" s="1"/>
  <c r="D7668" i="6"/>
  <c r="B7668" i="6"/>
  <c r="A7668" i="6"/>
  <c r="F7667" i="6"/>
  <c r="G7667" i="6"/>
  <c r="D7667" i="6"/>
  <c r="B7667" i="6"/>
  <c r="A7667" i="6"/>
  <c r="F7666" i="6"/>
  <c r="G7666" i="6" s="1"/>
  <c r="D7666" i="6"/>
  <c r="B7666" i="6"/>
  <c r="A7666" i="6"/>
  <c r="F7665" i="6"/>
  <c r="G7665" i="6"/>
  <c r="D7665" i="6"/>
  <c r="B7665" i="6"/>
  <c r="A7665" i="6"/>
  <c r="F7664" i="6"/>
  <c r="G7664" i="6" s="1"/>
  <c r="D7664" i="6"/>
  <c r="B7664" i="6"/>
  <c r="A7664" i="6"/>
  <c r="F7663" i="6"/>
  <c r="G7663" i="6"/>
  <c r="D7663" i="6"/>
  <c r="B7663" i="6"/>
  <c r="A7663" i="6"/>
  <c r="F7662" i="6"/>
  <c r="G7662" i="6" s="1"/>
  <c r="D7662" i="6"/>
  <c r="B7662" i="6"/>
  <c r="A7662" i="6"/>
  <c r="B7655" i="6"/>
  <c r="G7654" i="6"/>
  <c r="B7654" i="6"/>
  <c r="B7653" i="6"/>
  <c r="B7652" i="6"/>
  <c r="F7646" i="6"/>
  <c r="G7646" i="6" s="1"/>
  <c r="D7646" i="6"/>
  <c r="B7646" i="6"/>
  <c r="A7646" i="6"/>
  <c r="F7645" i="6"/>
  <c r="G7645" i="6"/>
  <c r="D7645" i="6"/>
  <c r="B7645" i="6"/>
  <c r="A7645" i="6"/>
  <c r="F7644" i="6"/>
  <c r="G7644" i="6" s="1"/>
  <c r="D7644" i="6"/>
  <c r="B7644" i="6"/>
  <c r="A7644" i="6"/>
  <c r="F7643" i="6"/>
  <c r="G7643" i="6"/>
  <c r="D7643" i="6"/>
  <c r="B7643" i="6"/>
  <c r="A7643" i="6"/>
  <c r="F7642" i="6"/>
  <c r="G7642" i="6" s="1"/>
  <c r="D7642" i="6"/>
  <c r="B7642" i="6"/>
  <c r="A7642" i="6"/>
  <c r="F7641" i="6"/>
  <c r="G7641" i="6"/>
  <c r="D7641" i="6"/>
  <c r="B7641" i="6"/>
  <c r="A7641" i="6"/>
  <c r="F7640" i="6"/>
  <c r="G7640" i="6" s="1"/>
  <c r="D7640" i="6"/>
  <c r="B7640" i="6"/>
  <c r="A7640" i="6"/>
  <c r="F7639" i="6"/>
  <c r="G7639" i="6"/>
  <c r="D7639" i="6"/>
  <c r="B7639" i="6"/>
  <c r="A7639" i="6"/>
  <c r="F7638" i="6"/>
  <c r="G7638" i="6" s="1"/>
  <c r="D7638" i="6"/>
  <c r="B7638" i="6"/>
  <c r="A7638" i="6"/>
  <c r="F7635" i="6"/>
  <c r="G7635" i="6"/>
  <c r="D7635" i="6"/>
  <c r="A7635" i="6"/>
  <c r="B7635" i="6" s="1"/>
  <c r="F7634" i="6"/>
  <c r="G7634" i="6" s="1"/>
  <c r="D7634" i="6"/>
  <c r="A7634" i="6"/>
  <c r="B7634" i="6"/>
  <c r="F7633" i="6"/>
  <c r="G7633" i="6"/>
  <c r="D7633" i="6"/>
  <c r="A7633" i="6"/>
  <c r="B7633" i="6" s="1"/>
  <c r="F7632" i="6"/>
  <c r="G7632" i="6" s="1"/>
  <c r="D7632" i="6"/>
  <c r="A7632" i="6"/>
  <c r="B7632" i="6"/>
  <c r="F7631" i="6"/>
  <c r="G7631" i="6"/>
  <c r="D7631" i="6"/>
  <c r="A7631" i="6"/>
  <c r="B7631" i="6" s="1"/>
  <c r="F7630" i="6"/>
  <c r="G7630" i="6" s="1"/>
  <c r="D7630" i="6"/>
  <c r="A7630" i="6"/>
  <c r="B7630" i="6"/>
  <c r="F7629" i="6"/>
  <c r="G7629" i="6"/>
  <c r="D7629" i="6"/>
  <c r="A7629" i="6"/>
  <c r="B7629" i="6" s="1"/>
  <c r="F7628" i="6"/>
  <c r="G7628" i="6" s="1"/>
  <c r="D7628" i="6"/>
  <c r="A7628" i="6"/>
  <c r="B7628" i="6"/>
  <c r="F7625" i="6"/>
  <c r="G7625" i="6"/>
  <c r="D7625" i="6"/>
  <c r="B7625" i="6"/>
  <c r="A7625" i="6"/>
  <c r="F7624" i="6"/>
  <c r="G7624" i="6" s="1"/>
  <c r="D7624" i="6"/>
  <c r="B7624" i="6"/>
  <c r="A7624" i="6"/>
  <c r="F7623" i="6"/>
  <c r="G7623" i="6"/>
  <c r="D7623" i="6"/>
  <c r="B7623" i="6"/>
  <c r="A7623" i="6"/>
  <c r="F7622" i="6"/>
  <c r="G7622" i="6" s="1"/>
  <c r="D7622" i="6"/>
  <c r="B7622" i="6"/>
  <c r="A7622" i="6"/>
  <c r="F7621" i="6"/>
  <c r="G7621" i="6"/>
  <c r="D7621" i="6"/>
  <c r="B7621" i="6"/>
  <c r="A7621" i="6"/>
  <c r="F7620" i="6"/>
  <c r="G7620" i="6" s="1"/>
  <c r="D7620" i="6"/>
  <c r="B7620" i="6"/>
  <c r="A7620" i="6"/>
  <c r="F7619" i="6"/>
  <c r="G7619" i="6"/>
  <c r="D7619" i="6"/>
  <c r="B7619" i="6"/>
  <c r="A7619" i="6"/>
  <c r="F7618" i="6"/>
  <c r="G7618" i="6" s="1"/>
  <c r="D7618" i="6"/>
  <c r="B7618" i="6"/>
  <c r="A7618" i="6"/>
  <c r="F7617" i="6"/>
  <c r="G7617" i="6"/>
  <c r="D7617" i="6"/>
  <c r="B7617" i="6"/>
  <c r="A7617" i="6"/>
  <c r="F7616" i="6"/>
  <c r="G7616" i="6" s="1"/>
  <c r="D7616" i="6"/>
  <c r="B7616" i="6"/>
  <c r="A7616" i="6"/>
  <c r="F7615" i="6"/>
  <c r="G7615" i="6"/>
  <c r="D7615" i="6"/>
  <c r="B7615" i="6"/>
  <c r="A7615" i="6"/>
  <c r="F7614" i="6"/>
  <c r="G7614" i="6" s="1"/>
  <c r="D7614" i="6"/>
  <c r="B7614" i="6"/>
  <c r="A7614" i="6"/>
  <c r="F7613" i="6"/>
  <c r="G7613" i="6"/>
  <c r="D7613" i="6"/>
  <c r="B7613" i="6"/>
  <c r="A7613" i="6"/>
  <c r="F7612" i="6"/>
  <c r="G7612" i="6" s="1"/>
  <c r="D7612" i="6"/>
  <c r="B7612" i="6"/>
  <c r="A7612" i="6"/>
  <c r="B7605" i="6"/>
  <c r="G7604" i="6"/>
  <c r="B7604" i="6"/>
  <c r="B7603" i="6"/>
  <c r="B7602" i="6"/>
  <c r="F7596" i="6"/>
  <c r="G7596" i="6" s="1"/>
  <c r="D7596" i="6"/>
  <c r="B7596" i="6"/>
  <c r="A7596" i="6"/>
  <c r="F7595" i="6"/>
  <c r="G7595" i="6"/>
  <c r="D7595" i="6"/>
  <c r="B7595" i="6"/>
  <c r="A7595" i="6"/>
  <c r="F7594" i="6"/>
  <c r="G7594" i="6" s="1"/>
  <c r="D7594" i="6"/>
  <c r="B7594" i="6"/>
  <c r="A7594" i="6"/>
  <c r="F7593" i="6"/>
  <c r="G7593" i="6"/>
  <c r="D7593" i="6"/>
  <c r="B7593" i="6"/>
  <c r="A7593" i="6"/>
  <c r="F7592" i="6"/>
  <c r="G7592" i="6" s="1"/>
  <c r="D7592" i="6"/>
  <c r="B7592" i="6"/>
  <c r="A7592" i="6"/>
  <c r="F7591" i="6"/>
  <c r="G7591" i="6"/>
  <c r="D7591" i="6"/>
  <c r="B7591" i="6"/>
  <c r="A7591" i="6"/>
  <c r="F7590" i="6"/>
  <c r="G7590" i="6" s="1"/>
  <c r="D7590" i="6"/>
  <c r="B7590" i="6"/>
  <c r="A7590" i="6"/>
  <c r="F7589" i="6"/>
  <c r="G7589" i="6"/>
  <c r="D7589" i="6"/>
  <c r="B7589" i="6"/>
  <c r="A7589" i="6"/>
  <c r="F7588" i="6"/>
  <c r="G7588" i="6" s="1"/>
  <c r="D7588" i="6"/>
  <c r="B7588" i="6"/>
  <c r="A7588" i="6"/>
  <c r="F7585" i="6"/>
  <c r="G7585" i="6"/>
  <c r="D7585" i="6"/>
  <c r="A7585" i="6"/>
  <c r="B7585" i="6" s="1"/>
  <c r="F7584" i="6"/>
  <c r="G7584" i="6" s="1"/>
  <c r="D7584" i="6"/>
  <c r="A7584" i="6"/>
  <c r="B7584" i="6"/>
  <c r="F7583" i="6"/>
  <c r="G7583" i="6"/>
  <c r="D7583" i="6"/>
  <c r="A7583" i="6"/>
  <c r="B7583" i="6" s="1"/>
  <c r="F7582" i="6"/>
  <c r="G7582" i="6" s="1"/>
  <c r="D7582" i="6"/>
  <c r="A7582" i="6"/>
  <c r="B7582" i="6"/>
  <c r="F7581" i="6"/>
  <c r="G7581" i="6"/>
  <c r="D7581" i="6"/>
  <c r="A7581" i="6"/>
  <c r="B7581" i="6" s="1"/>
  <c r="F7580" i="6"/>
  <c r="G7580" i="6" s="1"/>
  <c r="D7580" i="6"/>
  <c r="A7580" i="6"/>
  <c r="B7580" i="6"/>
  <c r="F7579" i="6"/>
  <c r="G7579" i="6"/>
  <c r="D7579" i="6"/>
  <c r="A7579" i="6"/>
  <c r="B7579" i="6" s="1"/>
  <c r="F7578" i="6"/>
  <c r="G7578" i="6" s="1"/>
  <c r="D7578" i="6"/>
  <c r="A7578" i="6"/>
  <c r="B7578" i="6"/>
  <c r="F7575" i="6"/>
  <c r="G7575" i="6"/>
  <c r="D7575" i="6"/>
  <c r="B7575" i="6"/>
  <c r="A7575" i="6"/>
  <c r="F7574" i="6"/>
  <c r="G7574" i="6" s="1"/>
  <c r="D7574" i="6"/>
  <c r="B7574" i="6"/>
  <c r="A7574" i="6"/>
  <c r="F7573" i="6"/>
  <c r="G7573" i="6"/>
  <c r="D7573" i="6"/>
  <c r="B7573" i="6"/>
  <c r="A7573" i="6"/>
  <c r="F7572" i="6"/>
  <c r="G7572" i="6" s="1"/>
  <c r="D7572" i="6"/>
  <c r="B7572" i="6"/>
  <c r="A7572" i="6"/>
  <c r="F7571" i="6"/>
  <c r="G7571" i="6"/>
  <c r="D7571" i="6"/>
  <c r="B7571" i="6"/>
  <c r="A7571" i="6"/>
  <c r="F7570" i="6"/>
  <c r="G7570" i="6" s="1"/>
  <c r="D7570" i="6"/>
  <c r="B7570" i="6"/>
  <c r="A7570" i="6"/>
  <c r="F7569" i="6"/>
  <c r="G7569" i="6"/>
  <c r="D7569" i="6"/>
  <c r="B7569" i="6"/>
  <c r="A7569" i="6"/>
  <c r="F7568" i="6"/>
  <c r="G7568" i="6" s="1"/>
  <c r="D7568" i="6"/>
  <c r="B7568" i="6"/>
  <c r="A7568" i="6"/>
  <c r="F7567" i="6"/>
  <c r="G7567" i="6"/>
  <c r="D7567" i="6"/>
  <c r="B7567" i="6"/>
  <c r="A7567" i="6"/>
  <c r="F7566" i="6"/>
  <c r="G7566" i="6" s="1"/>
  <c r="D7566" i="6"/>
  <c r="B7566" i="6"/>
  <c r="A7566" i="6"/>
  <c r="F7565" i="6"/>
  <c r="G7565" i="6"/>
  <c r="D7565" i="6"/>
  <c r="B7565" i="6"/>
  <c r="A7565" i="6"/>
  <c r="F7564" i="6"/>
  <c r="G7564" i="6" s="1"/>
  <c r="D7564" i="6"/>
  <c r="B7564" i="6"/>
  <c r="A7564" i="6"/>
  <c r="F7563" i="6"/>
  <c r="G7563" i="6"/>
  <c r="D7563" i="6"/>
  <c r="B7563" i="6"/>
  <c r="A7563" i="6"/>
  <c r="F7562" i="6"/>
  <c r="G7562" i="6" s="1"/>
  <c r="D7562" i="6"/>
  <c r="B7562" i="6"/>
  <c r="A7562" i="6"/>
  <c r="B7555" i="6"/>
  <c r="G7554" i="6"/>
  <c r="B7554" i="6"/>
  <c r="B7553" i="6"/>
  <c r="B7552" i="6"/>
  <c r="F7546" i="6"/>
  <c r="G7546" i="6" s="1"/>
  <c r="D7546" i="6"/>
  <c r="B7546" i="6"/>
  <c r="A7546" i="6"/>
  <c r="F7545" i="6"/>
  <c r="G7545" i="6"/>
  <c r="D7545" i="6"/>
  <c r="B7545" i="6"/>
  <c r="A7545" i="6"/>
  <c r="F7544" i="6"/>
  <c r="G7544" i="6" s="1"/>
  <c r="D7544" i="6"/>
  <c r="B7544" i="6"/>
  <c r="A7544" i="6"/>
  <c r="F7543" i="6"/>
  <c r="G7543" i="6"/>
  <c r="D7543" i="6"/>
  <c r="B7543" i="6"/>
  <c r="A7543" i="6"/>
  <c r="F7542" i="6"/>
  <c r="G7542" i="6" s="1"/>
  <c r="D7542" i="6"/>
  <c r="B7542" i="6"/>
  <c r="A7542" i="6"/>
  <c r="F7541" i="6"/>
  <c r="G7541" i="6"/>
  <c r="D7541" i="6"/>
  <c r="B7541" i="6"/>
  <c r="A7541" i="6"/>
  <c r="F7540" i="6"/>
  <c r="G7540" i="6" s="1"/>
  <c r="D7540" i="6"/>
  <c r="B7540" i="6"/>
  <c r="A7540" i="6"/>
  <c r="F7539" i="6"/>
  <c r="G7539" i="6"/>
  <c r="D7539" i="6"/>
  <c r="B7539" i="6"/>
  <c r="A7539" i="6"/>
  <c r="F7538" i="6"/>
  <c r="G7538" i="6" s="1"/>
  <c r="D7538" i="6"/>
  <c r="B7538" i="6"/>
  <c r="A7538" i="6"/>
  <c r="F7535" i="6"/>
  <c r="G7535" i="6"/>
  <c r="D7535" i="6"/>
  <c r="A7535" i="6"/>
  <c r="B7535" i="6" s="1"/>
  <c r="F7534" i="6"/>
  <c r="G7534" i="6" s="1"/>
  <c r="D7534" i="6"/>
  <c r="A7534" i="6"/>
  <c r="B7534" i="6"/>
  <c r="F7533" i="6"/>
  <c r="G7533" i="6"/>
  <c r="D7533" i="6"/>
  <c r="A7533" i="6"/>
  <c r="B7533" i="6" s="1"/>
  <c r="F7532" i="6"/>
  <c r="G7532" i="6" s="1"/>
  <c r="D7532" i="6"/>
  <c r="A7532" i="6"/>
  <c r="B7532" i="6"/>
  <c r="F7531" i="6"/>
  <c r="G7531" i="6"/>
  <c r="D7531" i="6"/>
  <c r="A7531" i="6"/>
  <c r="B7531" i="6" s="1"/>
  <c r="F7530" i="6"/>
  <c r="G7530" i="6" s="1"/>
  <c r="D7530" i="6"/>
  <c r="A7530" i="6"/>
  <c r="B7530" i="6"/>
  <c r="F7529" i="6"/>
  <c r="G7529" i="6"/>
  <c r="D7529" i="6"/>
  <c r="A7529" i="6"/>
  <c r="B7529" i="6" s="1"/>
  <c r="F7528" i="6"/>
  <c r="G7528" i="6" s="1"/>
  <c r="D7528" i="6"/>
  <c r="A7528" i="6"/>
  <c r="B7528" i="6"/>
  <c r="F7525" i="6"/>
  <c r="G7525" i="6"/>
  <c r="D7525" i="6"/>
  <c r="B7525" i="6"/>
  <c r="A7525" i="6"/>
  <c r="F7524" i="6"/>
  <c r="G7524" i="6" s="1"/>
  <c r="D7524" i="6"/>
  <c r="B7524" i="6"/>
  <c r="A7524" i="6"/>
  <c r="F7523" i="6"/>
  <c r="G7523" i="6"/>
  <c r="D7523" i="6"/>
  <c r="B7523" i="6"/>
  <c r="A7523" i="6"/>
  <c r="F7522" i="6"/>
  <c r="G7522" i="6" s="1"/>
  <c r="D7522" i="6"/>
  <c r="B7522" i="6"/>
  <c r="A7522" i="6"/>
  <c r="F7521" i="6"/>
  <c r="G7521" i="6"/>
  <c r="D7521" i="6"/>
  <c r="B7521" i="6"/>
  <c r="A7521" i="6"/>
  <c r="F7520" i="6"/>
  <c r="G7520" i="6" s="1"/>
  <c r="D7520" i="6"/>
  <c r="B7520" i="6"/>
  <c r="A7520" i="6"/>
  <c r="F7519" i="6"/>
  <c r="G7519" i="6"/>
  <c r="D7519" i="6"/>
  <c r="B7519" i="6"/>
  <c r="A7519" i="6"/>
  <c r="F7518" i="6"/>
  <c r="G7518" i="6" s="1"/>
  <c r="D7518" i="6"/>
  <c r="B7518" i="6"/>
  <c r="A7518" i="6"/>
  <c r="F7517" i="6"/>
  <c r="G7517" i="6"/>
  <c r="D7517" i="6"/>
  <c r="B7517" i="6"/>
  <c r="A7517" i="6"/>
  <c r="F7516" i="6"/>
  <c r="G7516" i="6" s="1"/>
  <c r="D7516" i="6"/>
  <c r="B7516" i="6"/>
  <c r="A7516" i="6"/>
  <c r="F7515" i="6"/>
  <c r="G7515" i="6"/>
  <c r="D7515" i="6"/>
  <c r="B7515" i="6"/>
  <c r="A7515" i="6"/>
  <c r="F7514" i="6"/>
  <c r="G7514" i="6" s="1"/>
  <c r="D7514" i="6"/>
  <c r="B7514" i="6"/>
  <c r="A7514" i="6"/>
  <c r="F7513" i="6"/>
  <c r="G7513" i="6"/>
  <c r="D7513" i="6"/>
  <c r="B7513" i="6"/>
  <c r="A7513" i="6"/>
  <c r="F7512" i="6"/>
  <c r="G7512" i="6" s="1"/>
  <c r="D7512" i="6"/>
  <c r="B7512" i="6"/>
  <c r="A7512" i="6"/>
  <c r="B7505" i="6"/>
  <c r="G7504" i="6"/>
  <c r="B7504" i="6"/>
  <c r="B7503" i="6"/>
  <c r="B7502" i="6"/>
  <c r="F7496" i="6"/>
  <c r="G7496" i="6" s="1"/>
  <c r="D7496" i="6"/>
  <c r="B7496" i="6"/>
  <c r="A7496" i="6"/>
  <c r="F7495" i="6"/>
  <c r="G7495" i="6"/>
  <c r="D7495" i="6"/>
  <c r="B7495" i="6"/>
  <c r="A7495" i="6"/>
  <c r="F7494" i="6"/>
  <c r="G7494" i="6" s="1"/>
  <c r="D7494" i="6"/>
  <c r="B7494" i="6"/>
  <c r="A7494" i="6"/>
  <c r="F7493" i="6"/>
  <c r="G7493" i="6"/>
  <c r="D7493" i="6"/>
  <c r="B7493" i="6"/>
  <c r="A7493" i="6"/>
  <c r="F7492" i="6"/>
  <c r="G7492" i="6" s="1"/>
  <c r="D7492" i="6"/>
  <c r="B7492" i="6"/>
  <c r="A7492" i="6"/>
  <c r="F7491" i="6"/>
  <c r="G7491" i="6"/>
  <c r="D7491" i="6"/>
  <c r="B7491" i="6"/>
  <c r="A7491" i="6"/>
  <c r="F7490" i="6"/>
  <c r="G7490" i="6" s="1"/>
  <c r="D7490" i="6"/>
  <c r="B7490" i="6"/>
  <c r="A7490" i="6"/>
  <c r="F7489" i="6"/>
  <c r="G7489" i="6"/>
  <c r="D7489" i="6"/>
  <c r="B7489" i="6"/>
  <c r="A7489" i="6"/>
  <c r="F7488" i="6"/>
  <c r="G7488" i="6" s="1"/>
  <c r="D7488" i="6"/>
  <c r="B7488" i="6"/>
  <c r="A7488" i="6"/>
  <c r="F7485" i="6"/>
  <c r="G7485" i="6"/>
  <c r="D7485" i="6"/>
  <c r="A7485" i="6"/>
  <c r="B7485" i="6" s="1"/>
  <c r="F7484" i="6"/>
  <c r="G7484" i="6" s="1"/>
  <c r="D7484" i="6"/>
  <c r="A7484" i="6"/>
  <c r="B7484" i="6"/>
  <c r="F7483" i="6"/>
  <c r="G7483" i="6"/>
  <c r="D7483" i="6"/>
  <c r="A7483" i="6"/>
  <c r="B7483" i="6" s="1"/>
  <c r="F7482" i="6"/>
  <c r="G7482" i="6" s="1"/>
  <c r="D7482" i="6"/>
  <c r="A7482" i="6"/>
  <c r="B7482" i="6"/>
  <c r="F7481" i="6"/>
  <c r="G7481" i="6"/>
  <c r="D7481" i="6"/>
  <c r="A7481" i="6"/>
  <c r="B7481" i="6" s="1"/>
  <c r="F7480" i="6"/>
  <c r="G7480" i="6" s="1"/>
  <c r="D7480" i="6"/>
  <c r="A7480" i="6"/>
  <c r="B7480" i="6"/>
  <c r="F7479" i="6"/>
  <c r="G7479" i="6"/>
  <c r="D7479" i="6"/>
  <c r="A7479" i="6"/>
  <c r="B7479" i="6" s="1"/>
  <c r="F7478" i="6"/>
  <c r="G7478" i="6" s="1"/>
  <c r="D7478" i="6"/>
  <c r="A7478" i="6"/>
  <c r="B7478" i="6"/>
  <c r="F7475" i="6"/>
  <c r="G7475" i="6"/>
  <c r="D7475" i="6"/>
  <c r="B7475" i="6"/>
  <c r="A7475" i="6"/>
  <c r="F7474" i="6"/>
  <c r="G7474" i="6" s="1"/>
  <c r="D7474" i="6"/>
  <c r="B7474" i="6"/>
  <c r="A7474" i="6"/>
  <c r="F7473" i="6"/>
  <c r="G7473" i="6"/>
  <c r="D7473" i="6"/>
  <c r="B7473" i="6"/>
  <c r="A7473" i="6"/>
  <c r="F7472" i="6"/>
  <c r="G7472" i="6" s="1"/>
  <c r="D7472" i="6"/>
  <c r="B7472" i="6"/>
  <c r="A7472" i="6"/>
  <c r="F7471" i="6"/>
  <c r="G7471" i="6"/>
  <c r="D7471" i="6"/>
  <c r="B7471" i="6"/>
  <c r="A7471" i="6"/>
  <c r="F7470" i="6"/>
  <c r="G7470" i="6" s="1"/>
  <c r="D7470" i="6"/>
  <c r="B7470" i="6"/>
  <c r="A7470" i="6"/>
  <c r="F7469" i="6"/>
  <c r="G7469" i="6"/>
  <c r="D7469" i="6"/>
  <c r="B7469" i="6"/>
  <c r="A7469" i="6"/>
  <c r="F7468" i="6"/>
  <c r="G7468" i="6" s="1"/>
  <c r="D7468" i="6"/>
  <c r="B7468" i="6"/>
  <c r="A7468" i="6"/>
  <c r="F7467" i="6"/>
  <c r="G7467" i="6"/>
  <c r="D7467" i="6"/>
  <c r="B7467" i="6"/>
  <c r="A7467" i="6"/>
  <c r="F7466" i="6"/>
  <c r="G7466" i="6" s="1"/>
  <c r="D7466" i="6"/>
  <c r="B7466" i="6"/>
  <c r="A7466" i="6"/>
  <c r="F7465" i="6"/>
  <c r="G7465" i="6"/>
  <c r="D7465" i="6"/>
  <c r="B7465" i="6"/>
  <c r="A7465" i="6"/>
  <c r="F7464" i="6"/>
  <c r="G7464" i="6" s="1"/>
  <c r="D7464" i="6"/>
  <c r="B7464" i="6"/>
  <c r="A7464" i="6"/>
  <c r="F7463" i="6"/>
  <c r="G7463" i="6"/>
  <c r="D7463" i="6"/>
  <c r="B7463" i="6"/>
  <c r="A7463" i="6"/>
  <c r="F7462" i="6"/>
  <c r="G7462" i="6" s="1"/>
  <c r="D7462" i="6"/>
  <c r="B7462" i="6"/>
  <c r="A7462" i="6"/>
  <c r="B7455" i="6"/>
  <c r="G7454" i="6"/>
  <c r="B7454" i="6"/>
  <c r="B7453" i="6"/>
  <c r="B7452" i="6"/>
  <c r="F7446" i="6"/>
  <c r="G7446" i="6" s="1"/>
  <c r="D7446" i="6"/>
  <c r="B7446" i="6"/>
  <c r="A7446" i="6"/>
  <c r="F7445" i="6"/>
  <c r="G7445" i="6"/>
  <c r="D7445" i="6"/>
  <c r="B7445" i="6"/>
  <c r="A7445" i="6"/>
  <c r="F7444" i="6"/>
  <c r="G7444" i="6" s="1"/>
  <c r="D7444" i="6"/>
  <c r="B7444" i="6"/>
  <c r="A7444" i="6"/>
  <c r="F7443" i="6"/>
  <c r="G7443" i="6"/>
  <c r="D7443" i="6"/>
  <c r="B7443" i="6"/>
  <c r="A7443" i="6"/>
  <c r="F7442" i="6"/>
  <c r="G7442" i="6" s="1"/>
  <c r="D7442" i="6"/>
  <c r="B7442" i="6"/>
  <c r="A7442" i="6"/>
  <c r="F7441" i="6"/>
  <c r="G7441" i="6"/>
  <c r="D7441" i="6"/>
  <c r="B7441" i="6"/>
  <c r="A7441" i="6"/>
  <c r="F7440" i="6"/>
  <c r="G7440" i="6" s="1"/>
  <c r="D7440" i="6"/>
  <c r="B7440" i="6"/>
  <c r="A7440" i="6"/>
  <c r="F7439" i="6"/>
  <c r="G7439" i="6"/>
  <c r="D7439" i="6"/>
  <c r="B7439" i="6"/>
  <c r="A7439" i="6"/>
  <c r="F7438" i="6"/>
  <c r="G7438" i="6" s="1"/>
  <c r="D7438" i="6"/>
  <c r="B7438" i="6"/>
  <c r="A7438" i="6"/>
  <c r="F7435" i="6"/>
  <c r="G7435" i="6"/>
  <c r="D7435" i="6"/>
  <c r="A7435" i="6"/>
  <c r="B7435" i="6" s="1"/>
  <c r="F7434" i="6"/>
  <c r="G7434" i="6" s="1"/>
  <c r="D7434" i="6"/>
  <c r="A7434" i="6"/>
  <c r="B7434" i="6"/>
  <c r="F7433" i="6"/>
  <c r="G7433" i="6"/>
  <c r="D7433" i="6"/>
  <c r="A7433" i="6"/>
  <c r="B7433" i="6" s="1"/>
  <c r="F7432" i="6"/>
  <c r="G7432" i="6" s="1"/>
  <c r="D7432" i="6"/>
  <c r="A7432" i="6"/>
  <c r="B7432" i="6"/>
  <c r="F7431" i="6"/>
  <c r="G7431" i="6"/>
  <c r="D7431" i="6"/>
  <c r="A7431" i="6"/>
  <c r="B7431" i="6" s="1"/>
  <c r="F7430" i="6"/>
  <c r="G7430" i="6" s="1"/>
  <c r="D7430" i="6"/>
  <c r="A7430" i="6"/>
  <c r="B7430" i="6"/>
  <c r="F7429" i="6"/>
  <c r="G7429" i="6"/>
  <c r="D7429" i="6"/>
  <c r="A7429" i="6"/>
  <c r="B7429" i="6" s="1"/>
  <c r="F7428" i="6"/>
  <c r="G7428" i="6" s="1"/>
  <c r="D7428" i="6"/>
  <c r="A7428" i="6"/>
  <c r="B7428" i="6"/>
  <c r="F7425" i="6"/>
  <c r="G7425" i="6"/>
  <c r="D7425" i="6"/>
  <c r="B7425" i="6"/>
  <c r="A7425" i="6"/>
  <c r="F7424" i="6"/>
  <c r="G7424" i="6" s="1"/>
  <c r="D7424" i="6"/>
  <c r="B7424" i="6"/>
  <c r="A7424" i="6"/>
  <c r="F7423" i="6"/>
  <c r="G7423" i="6"/>
  <c r="D7423" i="6"/>
  <c r="B7423" i="6"/>
  <c r="A7423" i="6"/>
  <c r="F7422" i="6"/>
  <c r="G7422" i="6" s="1"/>
  <c r="D7422" i="6"/>
  <c r="B7422" i="6"/>
  <c r="A7422" i="6"/>
  <c r="F7421" i="6"/>
  <c r="G7421" i="6"/>
  <c r="D7421" i="6"/>
  <c r="B7421" i="6"/>
  <c r="A7421" i="6"/>
  <c r="F7420" i="6"/>
  <c r="G7420" i="6" s="1"/>
  <c r="D7420" i="6"/>
  <c r="B7420" i="6"/>
  <c r="A7420" i="6"/>
  <c r="F7419" i="6"/>
  <c r="G7419" i="6"/>
  <c r="D7419" i="6"/>
  <c r="B7419" i="6"/>
  <c r="A7419" i="6"/>
  <c r="F7418" i="6"/>
  <c r="G7418" i="6" s="1"/>
  <c r="D7418" i="6"/>
  <c r="B7418" i="6"/>
  <c r="A7418" i="6"/>
  <c r="F7417" i="6"/>
  <c r="G7417" i="6"/>
  <c r="D7417" i="6"/>
  <c r="B7417" i="6"/>
  <c r="A7417" i="6"/>
  <c r="F7416" i="6"/>
  <c r="G7416" i="6" s="1"/>
  <c r="D7416" i="6"/>
  <c r="B7416" i="6"/>
  <c r="A7416" i="6"/>
  <c r="F7415" i="6"/>
  <c r="G7415" i="6"/>
  <c r="D7415" i="6"/>
  <c r="B7415" i="6"/>
  <c r="A7415" i="6"/>
  <c r="F7414" i="6"/>
  <c r="G7414" i="6" s="1"/>
  <c r="D7414" i="6"/>
  <c r="B7414" i="6"/>
  <c r="A7414" i="6"/>
  <c r="F7413" i="6"/>
  <c r="G7413" i="6"/>
  <c r="D7413" i="6"/>
  <c r="B7413" i="6"/>
  <c r="A7413" i="6"/>
  <c r="F7412" i="6"/>
  <c r="G7412" i="6" s="1"/>
  <c r="D7412" i="6"/>
  <c r="B7412" i="6"/>
  <c r="A7412" i="6"/>
  <c r="B7405" i="6"/>
  <c r="G7404" i="6"/>
  <c r="B7404" i="6"/>
  <c r="B7403" i="6"/>
  <c r="B7402" i="6"/>
  <c r="F7396" i="6"/>
  <c r="G7396" i="6" s="1"/>
  <c r="D7396" i="6"/>
  <c r="B7396" i="6"/>
  <c r="A7396" i="6"/>
  <c r="F7395" i="6"/>
  <c r="G7395" i="6"/>
  <c r="D7395" i="6"/>
  <c r="B7395" i="6"/>
  <c r="A7395" i="6"/>
  <c r="F7394" i="6"/>
  <c r="G7394" i="6" s="1"/>
  <c r="D7394" i="6"/>
  <c r="B7394" i="6"/>
  <c r="A7394" i="6"/>
  <c r="F7393" i="6"/>
  <c r="G7393" i="6"/>
  <c r="D7393" i="6"/>
  <c r="B7393" i="6"/>
  <c r="A7393" i="6"/>
  <c r="F7392" i="6"/>
  <c r="G7392" i="6" s="1"/>
  <c r="D7392" i="6"/>
  <c r="B7392" i="6"/>
  <c r="A7392" i="6"/>
  <c r="F7391" i="6"/>
  <c r="G7391" i="6"/>
  <c r="D7391" i="6"/>
  <c r="B7391" i="6"/>
  <c r="A7391" i="6"/>
  <c r="F7390" i="6"/>
  <c r="G7390" i="6" s="1"/>
  <c r="D7390" i="6"/>
  <c r="B7390" i="6"/>
  <c r="A7390" i="6"/>
  <c r="F7389" i="6"/>
  <c r="G7389" i="6"/>
  <c r="D7389" i="6"/>
  <c r="B7389" i="6"/>
  <c r="A7389" i="6"/>
  <c r="F7388" i="6"/>
  <c r="G7388" i="6" s="1"/>
  <c r="D7388" i="6"/>
  <c r="B7388" i="6"/>
  <c r="A7388" i="6"/>
  <c r="F7385" i="6"/>
  <c r="G7385" i="6"/>
  <c r="D7385" i="6"/>
  <c r="A7385" i="6"/>
  <c r="B7385" i="6" s="1"/>
  <c r="F7384" i="6"/>
  <c r="G7384" i="6" s="1"/>
  <c r="D7384" i="6"/>
  <c r="A7384" i="6"/>
  <c r="B7384" i="6"/>
  <c r="F7383" i="6"/>
  <c r="G7383" i="6"/>
  <c r="D7383" i="6"/>
  <c r="A7383" i="6"/>
  <c r="B7383" i="6" s="1"/>
  <c r="F7382" i="6"/>
  <c r="G7382" i="6" s="1"/>
  <c r="D7382" i="6"/>
  <c r="A7382" i="6"/>
  <c r="B7382" i="6"/>
  <c r="F7381" i="6"/>
  <c r="G7381" i="6"/>
  <c r="D7381" i="6"/>
  <c r="A7381" i="6"/>
  <c r="B7381" i="6" s="1"/>
  <c r="F7380" i="6"/>
  <c r="G7380" i="6" s="1"/>
  <c r="D7380" i="6"/>
  <c r="A7380" i="6"/>
  <c r="B7380" i="6"/>
  <c r="F7379" i="6"/>
  <c r="G7379" i="6"/>
  <c r="D7379" i="6"/>
  <c r="A7379" i="6"/>
  <c r="B7379" i="6" s="1"/>
  <c r="F7378" i="6"/>
  <c r="G7378" i="6" s="1"/>
  <c r="D7378" i="6"/>
  <c r="A7378" i="6"/>
  <c r="B7378" i="6"/>
  <c r="F7375" i="6"/>
  <c r="G7375" i="6"/>
  <c r="D7375" i="6"/>
  <c r="B7375" i="6"/>
  <c r="A7375" i="6"/>
  <c r="F7374" i="6"/>
  <c r="G7374" i="6" s="1"/>
  <c r="D7374" i="6"/>
  <c r="B7374" i="6"/>
  <c r="A7374" i="6"/>
  <c r="F7373" i="6"/>
  <c r="G7373" i="6"/>
  <c r="D7373" i="6"/>
  <c r="B7373" i="6"/>
  <c r="A7373" i="6"/>
  <c r="F7372" i="6"/>
  <c r="G7372" i="6" s="1"/>
  <c r="D7372" i="6"/>
  <c r="B7372" i="6"/>
  <c r="A7372" i="6"/>
  <c r="F7371" i="6"/>
  <c r="G7371" i="6"/>
  <c r="D7371" i="6"/>
  <c r="B7371" i="6"/>
  <c r="A7371" i="6"/>
  <c r="F7370" i="6"/>
  <c r="G7370" i="6" s="1"/>
  <c r="D7370" i="6"/>
  <c r="B7370" i="6"/>
  <c r="A7370" i="6"/>
  <c r="F7369" i="6"/>
  <c r="G7369" i="6"/>
  <c r="D7369" i="6"/>
  <c r="B7369" i="6"/>
  <c r="A7369" i="6"/>
  <c r="F7368" i="6"/>
  <c r="G7368" i="6" s="1"/>
  <c r="D7368" i="6"/>
  <c r="B7368" i="6"/>
  <c r="A7368" i="6"/>
  <c r="F7367" i="6"/>
  <c r="G7367" i="6"/>
  <c r="D7367" i="6"/>
  <c r="B7367" i="6"/>
  <c r="A7367" i="6"/>
  <c r="F7366" i="6"/>
  <c r="G7366" i="6" s="1"/>
  <c r="D7366" i="6"/>
  <c r="B7366" i="6"/>
  <c r="A7366" i="6"/>
  <c r="F7365" i="6"/>
  <c r="G7365" i="6"/>
  <c r="D7365" i="6"/>
  <c r="B7365" i="6"/>
  <c r="A7365" i="6"/>
  <c r="F7364" i="6"/>
  <c r="G7364" i="6" s="1"/>
  <c r="D7364" i="6"/>
  <c r="B7364" i="6"/>
  <c r="A7364" i="6"/>
  <c r="F7363" i="6"/>
  <c r="G7363" i="6"/>
  <c r="D7363" i="6"/>
  <c r="B7363" i="6"/>
  <c r="A7363" i="6"/>
  <c r="F7362" i="6"/>
  <c r="G7362" i="6" s="1"/>
  <c r="D7362" i="6"/>
  <c r="B7362" i="6"/>
  <c r="A7362" i="6"/>
  <c r="B7355" i="6"/>
  <c r="G7354" i="6"/>
  <c r="B7354" i="6"/>
  <c r="B7353" i="6"/>
  <c r="B7352" i="6"/>
  <c r="F7346" i="6"/>
  <c r="G7346" i="6" s="1"/>
  <c r="D7346" i="6"/>
  <c r="B7346" i="6"/>
  <c r="A7346" i="6"/>
  <c r="F7345" i="6"/>
  <c r="G7345" i="6"/>
  <c r="D7345" i="6"/>
  <c r="B7345" i="6"/>
  <c r="A7345" i="6"/>
  <c r="F7344" i="6"/>
  <c r="G7344" i="6" s="1"/>
  <c r="D7344" i="6"/>
  <c r="B7344" i="6"/>
  <c r="A7344" i="6"/>
  <c r="F7343" i="6"/>
  <c r="G7343" i="6"/>
  <c r="D7343" i="6"/>
  <c r="B7343" i="6"/>
  <c r="A7343" i="6"/>
  <c r="F7342" i="6"/>
  <c r="G7342" i="6" s="1"/>
  <c r="D7342" i="6"/>
  <c r="B7342" i="6"/>
  <c r="A7342" i="6"/>
  <c r="F7341" i="6"/>
  <c r="G7341" i="6"/>
  <c r="D7341" i="6"/>
  <c r="B7341" i="6"/>
  <c r="A7341" i="6"/>
  <c r="F7340" i="6"/>
  <c r="G7340" i="6" s="1"/>
  <c r="D7340" i="6"/>
  <c r="B7340" i="6"/>
  <c r="A7340" i="6"/>
  <c r="F7339" i="6"/>
  <c r="G7339" i="6"/>
  <c r="D7339" i="6"/>
  <c r="B7339" i="6"/>
  <c r="A7339" i="6"/>
  <c r="F7338" i="6"/>
  <c r="G7338" i="6" s="1"/>
  <c r="D7338" i="6"/>
  <c r="B7338" i="6"/>
  <c r="A7338" i="6"/>
  <c r="F7335" i="6"/>
  <c r="G7335" i="6"/>
  <c r="D7335" i="6"/>
  <c r="A7335" i="6"/>
  <c r="B7335" i="6" s="1"/>
  <c r="F7334" i="6"/>
  <c r="G7334" i="6" s="1"/>
  <c r="D7334" i="6"/>
  <c r="A7334" i="6"/>
  <c r="B7334" i="6"/>
  <c r="F7333" i="6"/>
  <c r="G7333" i="6"/>
  <c r="D7333" i="6"/>
  <c r="A7333" i="6"/>
  <c r="B7333" i="6" s="1"/>
  <c r="F7332" i="6"/>
  <c r="G7332" i="6" s="1"/>
  <c r="D7332" i="6"/>
  <c r="A7332" i="6"/>
  <c r="B7332" i="6"/>
  <c r="F7331" i="6"/>
  <c r="G7331" i="6"/>
  <c r="D7331" i="6"/>
  <c r="A7331" i="6"/>
  <c r="B7331" i="6" s="1"/>
  <c r="F7330" i="6"/>
  <c r="G7330" i="6" s="1"/>
  <c r="D7330" i="6"/>
  <c r="A7330" i="6"/>
  <c r="B7330" i="6"/>
  <c r="F7329" i="6"/>
  <c r="G7329" i="6"/>
  <c r="D7329" i="6"/>
  <c r="A7329" i="6"/>
  <c r="B7329" i="6" s="1"/>
  <c r="F7328" i="6"/>
  <c r="G7328" i="6" s="1"/>
  <c r="D7328" i="6"/>
  <c r="A7328" i="6"/>
  <c r="B7328" i="6"/>
  <c r="F7325" i="6"/>
  <c r="G7325" i="6"/>
  <c r="D7325" i="6"/>
  <c r="B7325" i="6"/>
  <c r="A7325" i="6"/>
  <c r="F7324" i="6"/>
  <c r="G7324" i="6" s="1"/>
  <c r="D7324" i="6"/>
  <c r="B7324" i="6"/>
  <c r="A7324" i="6"/>
  <c r="F7323" i="6"/>
  <c r="G7323" i="6"/>
  <c r="D7323" i="6"/>
  <c r="B7323" i="6"/>
  <c r="A7323" i="6"/>
  <c r="F7322" i="6"/>
  <c r="G7322" i="6" s="1"/>
  <c r="D7322" i="6"/>
  <c r="B7322" i="6"/>
  <c r="A7322" i="6"/>
  <c r="F7321" i="6"/>
  <c r="G7321" i="6"/>
  <c r="D7321" i="6"/>
  <c r="B7321" i="6"/>
  <c r="A7321" i="6"/>
  <c r="F7320" i="6"/>
  <c r="G7320" i="6" s="1"/>
  <c r="D7320" i="6"/>
  <c r="B7320" i="6"/>
  <c r="A7320" i="6"/>
  <c r="F7319" i="6"/>
  <c r="G7319" i="6"/>
  <c r="D7319" i="6"/>
  <c r="B7319" i="6"/>
  <c r="A7319" i="6"/>
  <c r="F7318" i="6"/>
  <c r="G7318" i="6" s="1"/>
  <c r="D7318" i="6"/>
  <c r="B7318" i="6"/>
  <c r="A7318" i="6"/>
  <c r="F7317" i="6"/>
  <c r="G7317" i="6"/>
  <c r="D7317" i="6"/>
  <c r="B7317" i="6"/>
  <c r="A7317" i="6"/>
  <c r="F7316" i="6"/>
  <c r="G7316" i="6" s="1"/>
  <c r="D7316" i="6"/>
  <c r="B7316" i="6"/>
  <c r="A7316" i="6"/>
  <c r="F7315" i="6"/>
  <c r="G7315" i="6"/>
  <c r="D7315" i="6"/>
  <c r="B7315" i="6"/>
  <c r="A7315" i="6"/>
  <c r="F7314" i="6"/>
  <c r="G7314" i="6" s="1"/>
  <c r="D7314" i="6"/>
  <c r="B7314" i="6"/>
  <c r="A7314" i="6"/>
  <c r="F7313" i="6"/>
  <c r="G7313" i="6"/>
  <c r="D7313" i="6"/>
  <c r="B7313" i="6"/>
  <c r="A7313" i="6"/>
  <c r="F7312" i="6"/>
  <c r="G7312" i="6" s="1"/>
  <c r="D7312" i="6"/>
  <c r="B7312" i="6"/>
  <c r="A7312" i="6"/>
  <c r="B7305" i="6"/>
  <c r="G7304" i="6"/>
  <c r="B7304" i="6"/>
  <c r="B7303" i="6"/>
  <c r="B7302" i="6"/>
  <c r="F7296" i="6"/>
  <c r="G7296" i="6" s="1"/>
  <c r="D7296" i="6"/>
  <c r="B7296" i="6"/>
  <c r="A7296" i="6"/>
  <c r="F7295" i="6"/>
  <c r="G7295" i="6"/>
  <c r="D7295" i="6"/>
  <c r="B7295" i="6"/>
  <c r="A7295" i="6"/>
  <c r="F7294" i="6"/>
  <c r="G7294" i="6" s="1"/>
  <c r="D7294" i="6"/>
  <c r="B7294" i="6"/>
  <c r="A7294" i="6"/>
  <c r="F7293" i="6"/>
  <c r="G7293" i="6"/>
  <c r="D7293" i="6"/>
  <c r="B7293" i="6"/>
  <c r="A7293" i="6"/>
  <c r="F7292" i="6"/>
  <c r="G7292" i="6" s="1"/>
  <c r="D7292" i="6"/>
  <c r="B7292" i="6"/>
  <c r="A7292" i="6"/>
  <c r="F7291" i="6"/>
  <c r="G7291" i="6"/>
  <c r="D7291" i="6"/>
  <c r="B7291" i="6"/>
  <c r="A7291" i="6"/>
  <c r="F7290" i="6"/>
  <c r="G7290" i="6" s="1"/>
  <c r="D7290" i="6"/>
  <c r="B7290" i="6"/>
  <c r="A7290" i="6"/>
  <c r="F7289" i="6"/>
  <c r="G7289" i="6"/>
  <c r="D7289" i="6"/>
  <c r="B7289" i="6"/>
  <c r="A7289" i="6"/>
  <c r="F7288" i="6"/>
  <c r="G7288" i="6" s="1"/>
  <c r="D7288" i="6"/>
  <c r="B7288" i="6"/>
  <c r="A7288" i="6"/>
  <c r="F7285" i="6"/>
  <c r="G7285" i="6"/>
  <c r="D7285" i="6"/>
  <c r="A7285" i="6"/>
  <c r="B7285" i="6" s="1"/>
  <c r="F7284" i="6"/>
  <c r="G7284" i="6" s="1"/>
  <c r="D7284" i="6"/>
  <c r="A7284" i="6"/>
  <c r="B7284" i="6"/>
  <c r="F7283" i="6"/>
  <c r="G7283" i="6"/>
  <c r="D7283" i="6"/>
  <c r="A7283" i="6"/>
  <c r="B7283" i="6" s="1"/>
  <c r="F7282" i="6"/>
  <c r="G7282" i="6" s="1"/>
  <c r="D7282" i="6"/>
  <c r="A7282" i="6"/>
  <c r="B7282" i="6"/>
  <c r="F7281" i="6"/>
  <c r="G7281" i="6"/>
  <c r="D7281" i="6"/>
  <c r="A7281" i="6"/>
  <c r="B7281" i="6" s="1"/>
  <c r="F7280" i="6"/>
  <c r="G7280" i="6" s="1"/>
  <c r="D7280" i="6"/>
  <c r="A7280" i="6"/>
  <c r="B7280" i="6"/>
  <c r="F7279" i="6"/>
  <c r="G7279" i="6"/>
  <c r="D7279" i="6"/>
  <c r="A7279" i="6"/>
  <c r="B7279" i="6" s="1"/>
  <c r="F7278" i="6"/>
  <c r="G7278" i="6" s="1"/>
  <c r="D7278" i="6"/>
  <c r="A7278" i="6"/>
  <c r="B7278" i="6"/>
  <c r="F7275" i="6"/>
  <c r="G7275" i="6"/>
  <c r="D7275" i="6"/>
  <c r="B7275" i="6"/>
  <c r="A7275" i="6"/>
  <c r="F7274" i="6"/>
  <c r="G7274" i="6" s="1"/>
  <c r="D7274" i="6"/>
  <c r="B7274" i="6"/>
  <c r="A7274" i="6"/>
  <c r="F7273" i="6"/>
  <c r="G7273" i="6"/>
  <c r="D7273" i="6"/>
  <c r="B7273" i="6"/>
  <c r="A7273" i="6"/>
  <c r="F7272" i="6"/>
  <c r="G7272" i="6" s="1"/>
  <c r="D7272" i="6"/>
  <c r="B7272" i="6"/>
  <c r="A7272" i="6"/>
  <c r="F7271" i="6"/>
  <c r="G7271" i="6"/>
  <c r="D7271" i="6"/>
  <c r="B7271" i="6"/>
  <c r="A7271" i="6"/>
  <c r="F7270" i="6"/>
  <c r="G7270" i="6" s="1"/>
  <c r="D7270" i="6"/>
  <c r="B7270" i="6"/>
  <c r="A7270" i="6"/>
  <c r="F7269" i="6"/>
  <c r="G7269" i="6"/>
  <c r="D7269" i="6"/>
  <c r="B7269" i="6"/>
  <c r="A7269" i="6"/>
  <c r="F7268" i="6"/>
  <c r="G7268" i="6" s="1"/>
  <c r="D7268" i="6"/>
  <c r="B7268" i="6"/>
  <c r="A7268" i="6"/>
  <c r="F7267" i="6"/>
  <c r="G7267" i="6"/>
  <c r="D7267" i="6"/>
  <c r="B7267" i="6"/>
  <c r="A7267" i="6"/>
  <c r="F7266" i="6"/>
  <c r="G7266" i="6" s="1"/>
  <c r="D7266" i="6"/>
  <c r="B7266" i="6"/>
  <c r="A7266" i="6"/>
  <c r="F7265" i="6"/>
  <c r="G7265" i="6"/>
  <c r="D7265" i="6"/>
  <c r="B7265" i="6"/>
  <c r="A7265" i="6"/>
  <c r="F7264" i="6"/>
  <c r="G7264" i="6" s="1"/>
  <c r="D7264" i="6"/>
  <c r="B7264" i="6"/>
  <c r="A7264" i="6"/>
  <c r="F7263" i="6"/>
  <c r="G7263" i="6"/>
  <c r="D7263" i="6"/>
  <c r="B7263" i="6"/>
  <c r="A7263" i="6"/>
  <c r="F7262" i="6"/>
  <c r="G7262" i="6" s="1"/>
  <c r="D7262" i="6"/>
  <c r="B7262" i="6"/>
  <c r="A7262" i="6"/>
  <c r="B7255" i="6"/>
  <c r="G7254" i="6"/>
  <c r="B7254" i="6"/>
  <c r="B7253" i="6"/>
  <c r="B7252" i="6"/>
  <c r="F7246" i="6"/>
  <c r="G7246" i="6" s="1"/>
  <c r="D7246" i="6"/>
  <c r="B7246" i="6"/>
  <c r="A7246" i="6"/>
  <c r="F7245" i="6"/>
  <c r="G7245" i="6"/>
  <c r="D7245" i="6"/>
  <c r="B7245" i="6"/>
  <c r="A7245" i="6"/>
  <c r="F7244" i="6"/>
  <c r="G7244" i="6" s="1"/>
  <c r="D7244" i="6"/>
  <c r="B7244" i="6"/>
  <c r="A7244" i="6"/>
  <c r="F7243" i="6"/>
  <c r="G7243" i="6"/>
  <c r="D7243" i="6"/>
  <c r="B7243" i="6"/>
  <c r="A7243" i="6"/>
  <c r="F7242" i="6"/>
  <c r="G7242" i="6" s="1"/>
  <c r="D7242" i="6"/>
  <c r="B7242" i="6"/>
  <c r="A7242" i="6"/>
  <c r="F7241" i="6"/>
  <c r="G7241" i="6"/>
  <c r="D7241" i="6"/>
  <c r="B7241" i="6"/>
  <c r="A7241" i="6"/>
  <c r="F7240" i="6"/>
  <c r="G7240" i="6" s="1"/>
  <c r="D7240" i="6"/>
  <c r="B7240" i="6"/>
  <c r="A7240" i="6"/>
  <c r="F7239" i="6"/>
  <c r="G7239" i="6"/>
  <c r="D7239" i="6"/>
  <c r="B7239" i="6"/>
  <c r="A7239" i="6"/>
  <c r="F7238" i="6"/>
  <c r="G7238" i="6" s="1"/>
  <c r="D7238" i="6"/>
  <c r="B7238" i="6"/>
  <c r="A7238" i="6"/>
  <c r="F7235" i="6"/>
  <c r="G7235" i="6"/>
  <c r="D7235" i="6"/>
  <c r="A7235" i="6"/>
  <c r="B7235" i="6" s="1"/>
  <c r="F7234" i="6"/>
  <c r="G7234" i="6" s="1"/>
  <c r="D7234" i="6"/>
  <c r="A7234" i="6"/>
  <c r="B7234" i="6"/>
  <c r="F7233" i="6"/>
  <c r="G7233" i="6"/>
  <c r="D7233" i="6"/>
  <c r="A7233" i="6"/>
  <c r="B7233" i="6" s="1"/>
  <c r="F7232" i="6"/>
  <c r="G7232" i="6" s="1"/>
  <c r="D7232" i="6"/>
  <c r="A7232" i="6"/>
  <c r="B7232" i="6"/>
  <c r="F7231" i="6"/>
  <c r="G7231" i="6"/>
  <c r="D7231" i="6"/>
  <c r="A7231" i="6"/>
  <c r="B7231" i="6" s="1"/>
  <c r="F7230" i="6"/>
  <c r="G7230" i="6" s="1"/>
  <c r="D7230" i="6"/>
  <c r="A7230" i="6"/>
  <c r="B7230" i="6"/>
  <c r="F7229" i="6"/>
  <c r="G7229" i="6"/>
  <c r="D7229" i="6"/>
  <c r="A7229" i="6"/>
  <c r="B7229" i="6" s="1"/>
  <c r="F7228" i="6"/>
  <c r="G7228" i="6" s="1"/>
  <c r="D7228" i="6"/>
  <c r="A7228" i="6"/>
  <c r="B7228" i="6"/>
  <c r="F7225" i="6"/>
  <c r="G7225" i="6"/>
  <c r="D7225" i="6"/>
  <c r="B7225" i="6"/>
  <c r="A7225" i="6"/>
  <c r="F7224" i="6"/>
  <c r="G7224" i="6" s="1"/>
  <c r="D7224" i="6"/>
  <c r="B7224" i="6"/>
  <c r="A7224" i="6"/>
  <c r="F7223" i="6"/>
  <c r="G7223" i="6"/>
  <c r="D7223" i="6"/>
  <c r="B7223" i="6"/>
  <c r="A7223" i="6"/>
  <c r="F7222" i="6"/>
  <c r="G7222" i="6" s="1"/>
  <c r="D7222" i="6"/>
  <c r="B7222" i="6"/>
  <c r="A7222" i="6"/>
  <c r="F7221" i="6"/>
  <c r="G7221" i="6"/>
  <c r="D7221" i="6"/>
  <c r="B7221" i="6"/>
  <c r="A7221" i="6"/>
  <c r="F7220" i="6"/>
  <c r="G7220" i="6" s="1"/>
  <c r="D7220" i="6"/>
  <c r="B7220" i="6"/>
  <c r="A7220" i="6"/>
  <c r="F7219" i="6"/>
  <c r="G7219" i="6"/>
  <c r="D7219" i="6"/>
  <c r="B7219" i="6"/>
  <c r="A7219" i="6"/>
  <c r="F7218" i="6"/>
  <c r="G7218" i="6" s="1"/>
  <c r="D7218" i="6"/>
  <c r="B7218" i="6"/>
  <c r="A7218" i="6"/>
  <c r="F7217" i="6"/>
  <c r="G7217" i="6"/>
  <c r="D7217" i="6"/>
  <c r="B7217" i="6"/>
  <c r="A7217" i="6"/>
  <c r="F7216" i="6"/>
  <c r="G7216" i="6" s="1"/>
  <c r="D7216" i="6"/>
  <c r="B7216" i="6"/>
  <c r="A7216" i="6"/>
  <c r="F7215" i="6"/>
  <c r="G7215" i="6"/>
  <c r="D7215" i="6"/>
  <c r="B7215" i="6"/>
  <c r="A7215" i="6"/>
  <c r="F7214" i="6"/>
  <c r="G7214" i="6" s="1"/>
  <c r="D7214" i="6"/>
  <c r="B7214" i="6"/>
  <c r="A7214" i="6"/>
  <c r="F7213" i="6"/>
  <c r="G7213" i="6"/>
  <c r="D7213" i="6"/>
  <c r="B7213" i="6"/>
  <c r="A7213" i="6"/>
  <c r="F7212" i="6"/>
  <c r="G7212" i="6" s="1"/>
  <c r="D7212" i="6"/>
  <c r="B7212" i="6"/>
  <c r="A7212" i="6"/>
  <c r="B7205" i="6"/>
  <c r="G7204" i="6"/>
  <c r="B7204" i="6"/>
  <c r="B7203" i="6"/>
  <c r="B7202" i="6"/>
  <c r="F7196" i="6"/>
  <c r="G7196" i="6" s="1"/>
  <c r="D7196" i="6"/>
  <c r="B7196" i="6"/>
  <c r="A7196" i="6"/>
  <c r="F7195" i="6"/>
  <c r="G7195" i="6"/>
  <c r="D7195" i="6"/>
  <c r="B7195" i="6"/>
  <c r="A7195" i="6"/>
  <c r="F7194" i="6"/>
  <c r="G7194" i="6" s="1"/>
  <c r="D7194" i="6"/>
  <c r="B7194" i="6"/>
  <c r="A7194" i="6"/>
  <c r="F7193" i="6"/>
  <c r="G7193" i="6"/>
  <c r="D7193" i="6"/>
  <c r="B7193" i="6"/>
  <c r="A7193" i="6"/>
  <c r="F7192" i="6"/>
  <c r="G7192" i="6" s="1"/>
  <c r="D7192" i="6"/>
  <c r="B7192" i="6"/>
  <c r="A7192" i="6"/>
  <c r="F7191" i="6"/>
  <c r="G7191" i="6"/>
  <c r="D7191" i="6"/>
  <c r="B7191" i="6"/>
  <c r="A7191" i="6"/>
  <c r="F7190" i="6"/>
  <c r="G7190" i="6" s="1"/>
  <c r="D7190" i="6"/>
  <c r="B7190" i="6"/>
  <c r="A7190" i="6"/>
  <c r="F7189" i="6"/>
  <c r="G7189" i="6"/>
  <c r="D7189" i="6"/>
  <c r="B7189" i="6"/>
  <c r="A7189" i="6"/>
  <c r="F7188" i="6"/>
  <c r="G7188" i="6" s="1"/>
  <c r="D7188" i="6"/>
  <c r="B7188" i="6"/>
  <c r="A7188" i="6"/>
  <c r="F7185" i="6"/>
  <c r="G7185" i="6"/>
  <c r="D7185" i="6"/>
  <c r="A7185" i="6"/>
  <c r="B7185" i="6" s="1"/>
  <c r="F7184" i="6"/>
  <c r="G7184" i="6" s="1"/>
  <c r="D7184" i="6"/>
  <c r="A7184" i="6"/>
  <c r="B7184" i="6"/>
  <c r="F7183" i="6"/>
  <c r="G7183" i="6"/>
  <c r="D7183" i="6"/>
  <c r="A7183" i="6"/>
  <c r="B7183" i="6" s="1"/>
  <c r="F7182" i="6"/>
  <c r="G7182" i="6" s="1"/>
  <c r="D7182" i="6"/>
  <c r="A7182" i="6"/>
  <c r="B7182" i="6"/>
  <c r="F7181" i="6"/>
  <c r="G7181" i="6"/>
  <c r="D7181" i="6"/>
  <c r="A7181" i="6"/>
  <c r="B7181" i="6" s="1"/>
  <c r="F7180" i="6"/>
  <c r="G7180" i="6" s="1"/>
  <c r="D7180" i="6"/>
  <c r="A7180" i="6"/>
  <c r="B7180" i="6"/>
  <c r="F7179" i="6"/>
  <c r="G7179" i="6"/>
  <c r="D7179" i="6"/>
  <c r="A7179" i="6"/>
  <c r="B7179" i="6" s="1"/>
  <c r="F7178" i="6"/>
  <c r="G7178" i="6" s="1"/>
  <c r="D7178" i="6"/>
  <c r="A7178" i="6"/>
  <c r="B7178" i="6"/>
  <c r="F7175" i="6"/>
  <c r="G7175" i="6"/>
  <c r="D7175" i="6"/>
  <c r="B7175" i="6"/>
  <c r="A7175" i="6"/>
  <c r="F7174" i="6"/>
  <c r="G7174" i="6" s="1"/>
  <c r="D7174" i="6"/>
  <c r="B7174" i="6"/>
  <c r="A7174" i="6"/>
  <c r="F7173" i="6"/>
  <c r="G7173" i="6"/>
  <c r="D7173" i="6"/>
  <c r="B7173" i="6"/>
  <c r="A7173" i="6"/>
  <c r="F7172" i="6"/>
  <c r="G7172" i="6" s="1"/>
  <c r="D7172" i="6"/>
  <c r="B7172" i="6"/>
  <c r="A7172" i="6"/>
  <c r="F7171" i="6"/>
  <c r="G7171" i="6"/>
  <c r="D7171" i="6"/>
  <c r="B7171" i="6"/>
  <c r="A7171" i="6"/>
  <c r="F7170" i="6"/>
  <c r="G7170" i="6" s="1"/>
  <c r="D7170" i="6"/>
  <c r="B7170" i="6"/>
  <c r="A7170" i="6"/>
  <c r="F7169" i="6"/>
  <c r="G7169" i="6"/>
  <c r="D7169" i="6"/>
  <c r="B7169" i="6"/>
  <c r="A7169" i="6"/>
  <c r="F7168" i="6"/>
  <c r="G7168" i="6" s="1"/>
  <c r="D7168" i="6"/>
  <c r="B7168" i="6"/>
  <c r="A7168" i="6"/>
  <c r="F7167" i="6"/>
  <c r="G7167" i="6"/>
  <c r="D7167" i="6"/>
  <c r="B7167" i="6"/>
  <c r="A7167" i="6"/>
  <c r="F7166" i="6"/>
  <c r="G7166" i="6" s="1"/>
  <c r="D7166" i="6"/>
  <c r="B7166" i="6"/>
  <c r="A7166" i="6"/>
  <c r="F7165" i="6"/>
  <c r="G7165" i="6"/>
  <c r="D7165" i="6"/>
  <c r="B7165" i="6"/>
  <c r="A7165" i="6"/>
  <c r="F7164" i="6"/>
  <c r="G7164" i="6" s="1"/>
  <c r="D7164" i="6"/>
  <c r="B7164" i="6"/>
  <c r="A7164" i="6"/>
  <c r="F7163" i="6"/>
  <c r="G7163" i="6"/>
  <c r="D7163" i="6"/>
  <c r="B7163" i="6"/>
  <c r="A7163" i="6"/>
  <c r="F7162" i="6"/>
  <c r="G7162" i="6" s="1"/>
  <c r="D7162" i="6"/>
  <c r="B7162" i="6"/>
  <c r="A7162" i="6"/>
  <c r="B7155" i="6"/>
  <c r="G7154" i="6"/>
  <c r="B7154" i="6"/>
  <c r="B7153" i="6"/>
  <c r="B7152" i="6"/>
  <c r="F7146" i="6"/>
  <c r="G7146" i="6" s="1"/>
  <c r="D7146" i="6"/>
  <c r="B7146" i="6"/>
  <c r="A7146" i="6"/>
  <c r="F7145" i="6"/>
  <c r="G7145" i="6"/>
  <c r="D7145" i="6"/>
  <c r="B7145" i="6"/>
  <c r="A7145" i="6"/>
  <c r="F7144" i="6"/>
  <c r="G7144" i="6" s="1"/>
  <c r="D7144" i="6"/>
  <c r="B7144" i="6"/>
  <c r="A7144" i="6"/>
  <c r="F7143" i="6"/>
  <c r="G7143" i="6"/>
  <c r="D7143" i="6"/>
  <c r="B7143" i="6"/>
  <c r="A7143" i="6"/>
  <c r="F7142" i="6"/>
  <c r="G7142" i="6" s="1"/>
  <c r="D7142" i="6"/>
  <c r="B7142" i="6"/>
  <c r="A7142" i="6"/>
  <c r="F7141" i="6"/>
  <c r="G7141" i="6"/>
  <c r="D7141" i="6"/>
  <c r="B7141" i="6"/>
  <c r="A7141" i="6"/>
  <c r="F7140" i="6"/>
  <c r="G7140" i="6" s="1"/>
  <c r="D7140" i="6"/>
  <c r="B7140" i="6"/>
  <c r="A7140" i="6"/>
  <c r="F7139" i="6"/>
  <c r="G7139" i="6"/>
  <c r="D7139" i="6"/>
  <c r="B7139" i="6"/>
  <c r="A7139" i="6"/>
  <c r="F7138" i="6"/>
  <c r="G7138" i="6" s="1"/>
  <c r="D7138" i="6"/>
  <c r="B7138" i="6"/>
  <c r="A7138" i="6"/>
  <c r="F7135" i="6"/>
  <c r="G7135" i="6"/>
  <c r="D7135" i="6"/>
  <c r="A7135" i="6"/>
  <c r="B7135" i="6" s="1"/>
  <c r="F7134" i="6"/>
  <c r="G7134" i="6" s="1"/>
  <c r="D7134" i="6"/>
  <c r="A7134" i="6"/>
  <c r="B7134" i="6"/>
  <c r="F7133" i="6"/>
  <c r="G7133" i="6"/>
  <c r="D7133" i="6"/>
  <c r="A7133" i="6"/>
  <c r="B7133" i="6" s="1"/>
  <c r="F7132" i="6"/>
  <c r="G7132" i="6" s="1"/>
  <c r="D7132" i="6"/>
  <c r="A7132" i="6"/>
  <c r="B7132" i="6"/>
  <c r="F7131" i="6"/>
  <c r="G7131" i="6"/>
  <c r="D7131" i="6"/>
  <c r="A7131" i="6"/>
  <c r="B7131" i="6" s="1"/>
  <c r="F7130" i="6"/>
  <c r="G7130" i="6" s="1"/>
  <c r="D7130" i="6"/>
  <c r="A7130" i="6"/>
  <c r="B7130" i="6"/>
  <c r="F7129" i="6"/>
  <c r="G7129" i="6"/>
  <c r="D7129" i="6"/>
  <c r="A7129" i="6"/>
  <c r="B7129" i="6" s="1"/>
  <c r="F7128" i="6"/>
  <c r="G7128" i="6" s="1"/>
  <c r="D7128" i="6"/>
  <c r="A7128" i="6"/>
  <c r="B7128" i="6"/>
  <c r="F7125" i="6"/>
  <c r="G7125" i="6"/>
  <c r="D7125" i="6"/>
  <c r="B7125" i="6"/>
  <c r="A7125" i="6"/>
  <c r="F7124" i="6"/>
  <c r="G7124" i="6" s="1"/>
  <c r="D7124" i="6"/>
  <c r="B7124" i="6"/>
  <c r="A7124" i="6"/>
  <c r="F7123" i="6"/>
  <c r="G7123" i="6"/>
  <c r="D7123" i="6"/>
  <c r="B7123" i="6"/>
  <c r="A7123" i="6"/>
  <c r="F7122" i="6"/>
  <c r="G7122" i="6" s="1"/>
  <c r="D7122" i="6"/>
  <c r="B7122" i="6"/>
  <c r="A7122" i="6"/>
  <c r="F7121" i="6"/>
  <c r="G7121" i="6"/>
  <c r="D7121" i="6"/>
  <c r="B7121" i="6"/>
  <c r="A7121" i="6"/>
  <c r="F7120" i="6"/>
  <c r="G7120" i="6" s="1"/>
  <c r="D7120" i="6"/>
  <c r="B7120" i="6"/>
  <c r="A7120" i="6"/>
  <c r="F7119" i="6"/>
  <c r="G7119" i="6"/>
  <c r="D7119" i="6"/>
  <c r="B7119" i="6"/>
  <c r="A7119" i="6"/>
  <c r="F7118" i="6"/>
  <c r="G7118" i="6" s="1"/>
  <c r="D7118" i="6"/>
  <c r="B7118" i="6"/>
  <c r="A7118" i="6"/>
  <c r="F7117" i="6"/>
  <c r="G7117" i="6"/>
  <c r="D7117" i="6"/>
  <c r="B7117" i="6"/>
  <c r="A7117" i="6"/>
  <c r="F7116" i="6"/>
  <c r="G7116" i="6" s="1"/>
  <c r="D7116" i="6"/>
  <c r="B7116" i="6"/>
  <c r="A7116" i="6"/>
  <c r="F7115" i="6"/>
  <c r="G7115" i="6"/>
  <c r="D7115" i="6"/>
  <c r="B7115" i="6"/>
  <c r="A7115" i="6"/>
  <c r="F7114" i="6"/>
  <c r="G7114" i="6" s="1"/>
  <c r="D7114" i="6"/>
  <c r="B7114" i="6"/>
  <c r="A7114" i="6"/>
  <c r="F7113" i="6"/>
  <c r="G7113" i="6"/>
  <c r="D7113" i="6"/>
  <c r="B7113" i="6"/>
  <c r="A7113" i="6"/>
  <c r="F7112" i="6"/>
  <c r="G7112" i="6" s="1"/>
  <c r="D7112" i="6"/>
  <c r="B7112" i="6"/>
  <c r="A7112" i="6"/>
  <c r="B7105" i="6"/>
  <c r="G7104" i="6"/>
  <c r="B7104" i="6"/>
  <c r="B7103" i="6"/>
  <c r="B7102" i="6"/>
  <c r="F7096" i="6"/>
  <c r="G7096" i="6" s="1"/>
  <c r="D7096" i="6"/>
  <c r="B7096" i="6"/>
  <c r="A7096" i="6"/>
  <c r="F7095" i="6"/>
  <c r="G7095" i="6"/>
  <c r="D7095" i="6"/>
  <c r="B7095" i="6"/>
  <c r="A7095" i="6"/>
  <c r="F7094" i="6"/>
  <c r="G7094" i="6" s="1"/>
  <c r="D7094" i="6"/>
  <c r="B7094" i="6"/>
  <c r="A7094" i="6"/>
  <c r="F7093" i="6"/>
  <c r="G7093" i="6"/>
  <c r="D7093" i="6"/>
  <c r="B7093" i="6"/>
  <c r="A7093" i="6"/>
  <c r="F7092" i="6"/>
  <c r="G7092" i="6" s="1"/>
  <c r="D7092" i="6"/>
  <c r="B7092" i="6"/>
  <c r="A7092" i="6"/>
  <c r="F7091" i="6"/>
  <c r="G7091" i="6"/>
  <c r="D7091" i="6"/>
  <c r="B7091" i="6"/>
  <c r="A7091" i="6"/>
  <c r="F7090" i="6"/>
  <c r="G7090" i="6" s="1"/>
  <c r="D7090" i="6"/>
  <c r="B7090" i="6"/>
  <c r="A7090" i="6"/>
  <c r="F7089" i="6"/>
  <c r="G7089" i="6"/>
  <c r="D7089" i="6"/>
  <c r="B7089" i="6"/>
  <c r="A7089" i="6"/>
  <c r="F7088" i="6"/>
  <c r="G7088" i="6" s="1"/>
  <c r="D7088" i="6"/>
  <c r="B7088" i="6"/>
  <c r="A7088" i="6"/>
  <c r="F7085" i="6"/>
  <c r="G7085" i="6"/>
  <c r="D7085" i="6"/>
  <c r="A7085" i="6"/>
  <c r="B7085" i="6" s="1"/>
  <c r="F7084" i="6"/>
  <c r="G7084" i="6" s="1"/>
  <c r="D7084" i="6"/>
  <c r="A7084" i="6"/>
  <c r="B7084" i="6"/>
  <c r="F7083" i="6"/>
  <c r="G7083" i="6"/>
  <c r="D7083" i="6"/>
  <c r="A7083" i="6"/>
  <c r="B7083" i="6" s="1"/>
  <c r="F7082" i="6"/>
  <c r="G7082" i="6" s="1"/>
  <c r="D7082" i="6"/>
  <c r="A7082" i="6"/>
  <c r="B7082" i="6"/>
  <c r="F7081" i="6"/>
  <c r="G7081" i="6"/>
  <c r="D7081" i="6"/>
  <c r="A7081" i="6"/>
  <c r="B7081" i="6" s="1"/>
  <c r="F7080" i="6"/>
  <c r="G7080" i="6" s="1"/>
  <c r="D7080" i="6"/>
  <c r="A7080" i="6"/>
  <c r="B7080" i="6"/>
  <c r="F7079" i="6"/>
  <c r="G7079" i="6"/>
  <c r="D7079" i="6"/>
  <c r="A7079" i="6"/>
  <c r="B7079" i="6" s="1"/>
  <c r="F7078" i="6"/>
  <c r="G7078" i="6" s="1"/>
  <c r="D7078" i="6"/>
  <c r="A7078" i="6"/>
  <c r="B7078" i="6"/>
  <c r="F7075" i="6"/>
  <c r="G7075" i="6"/>
  <c r="D7075" i="6"/>
  <c r="B7075" i="6"/>
  <c r="A7075" i="6"/>
  <c r="F7074" i="6"/>
  <c r="G7074" i="6" s="1"/>
  <c r="D7074" i="6"/>
  <c r="B7074" i="6"/>
  <c r="A7074" i="6"/>
  <c r="F7073" i="6"/>
  <c r="G7073" i="6"/>
  <c r="D7073" i="6"/>
  <c r="B7073" i="6"/>
  <c r="A7073" i="6"/>
  <c r="F7072" i="6"/>
  <c r="G7072" i="6" s="1"/>
  <c r="D7072" i="6"/>
  <c r="B7072" i="6"/>
  <c r="A7072" i="6"/>
  <c r="F7071" i="6"/>
  <c r="G7071" i="6"/>
  <c r="D7071" i="6"/>
  <c r="B7071" i="6"/>
  <c r="A7071" i="6"/>
  <c r="F7070" i="6"/>
  <c r="G7070" i="6" s="1"/>
  <c r="D7070" i="6"/>
  <c r="B7070" i="6"/>
  <c r="A7070" i="6"/>
  <c r="F7069" i="6"/>
  <c r="G7069" i="6"/>
  <c r="D7069" i="6"/>
  <c r="B7069" i="6"/>
  <c r="A7069" i="6"/>
  <c r="F7068" i="6"/>
  <c r="G7068" i="6" s="1"/>
  <c r="D7068" i="6"/>
  <c r="B7068" i="6"/>
  <c r="A7068" i="6"/>
  <c r="F7067" i="6"/>
  <c r="G7067" i="6"/>
  <c r="D7067" i="6"/>
  <c r="B7067" i="6"/>
  <c r="A7067" i="6"/>
  <c r="F7066" i="6"/>
  <c r="G7066" i="6" s="1"/>
  <c r="D7066" i="6"/>
  <c r="B7066" i="6"/>
  <c r="A7066" i="6"/>
  <c r="F7065" i="6"/>
  <c r="G7065" i="6"/>
  <c r="D7065" i="6"/>
  <c r="B7065" i="6"/>
  <c r="A7065" i="6"/>
  <c r="F7064" i="6"/>
  <c r="G7064" i="6" s="1"/>
  <c r="D7064" i="6"/>
  <c r="B7064" i="6"/>
  <c r="A7064" i="6"/>
  <c r="F7063" i="6"/>
  <c r="G7063" i="6"/>
  <c r="D7063" i="6"/>
  <c r="B7063" i="6"/>
  <c r="A7063" i="6"/>
  <c r="F7062" i="6"/>
  <c r="G7062" i="6" s="1"/>
  <c r="D7062" i="6"/>
  <c r="B7062" i="6"/>
  <c r="A7062" i="6"/>
  <c r="B7055" i="6"/>
  <c r="G7054" i="6"/>
  <c r="B7054" i="6"/>
  <c r="B7053" i="6"/>
  <c r="B7052" i="6"/>
  <c r="F7046" i="6"/>
  <c r="G7046" i="6" s="1"/>
  <c r="D7046" i="6"/>
  <c r="B7046" i="6"/>
  <c r="A7046" i="6"/>
  <c r="F7045" i="6"/>
  <c r="G7045" i="6"/>
  <c r="D7045" i="6"/>
  <c r="B7045" i="6"/>
  <c r="A7045" i="6"/>
  <c r="F7044" i="6"/>
  <c r="G7044" i="6" s="1"/>
  <c r="D7044" i="6"/>
  <c r="B7044" i="6"/>
  <c r="A7044" i="6"/>
  <c r="F7043" i="6"/>
  <c r="G7043" i="6"/>
  <c r="D7043" i="6"/>
  <c r="B7043" i="6"/>
  <c r="A7043" i="6"/>
  <c r="F7042" i="6"/>
  <c r="G7042" i="6" s="1"/>
  <c r="D7042" i="6"/>
  <c r="B7042" i="6"/>
  <c r="A7042" i="6"/>
  <c r="F7041" i="6"/>
  <c r="G7041" i="6"/>
  <c r="D7041" i="6"/>
  <c r="B7041" i="6"/>
  <c r="A7041" i="6"/>
  <c r="F7040" i="6"/>
  <c r="G7040" i="6" s="1"/>
  <c r="D7040" i="6"/>
  <c r="B7040" i="6"/>
  <c r="A7040" i="6"/>
  <c r="F7039" i="6"/>
  <c r="G7039" i="6"/>
  <c r="D7039" i="6"/>
  <c r="B7039" i="6"/>
  <c r="A7039" i="6"/>
  <c r="F7038" i="6"/>
  <c r="G7038" i="6" s="1"/>
  <c r="D7038" i="6"/>
  <c r="B7038" i="6"/>
  <c r="A7038" i="6"/>
  <c r="F7035" i="6"/>
  <c r="G7035" i="6"/>
  <c r="D7035" i="6"/>
  <c r="A7035" i="6"/>
  <c r="B7035" i="6" s="1"/>
  <c r="F7034" i="6"/>
  <c r="G7034" i="6" s="1"/>
  <c r="D7034" i="6"/>
  <c r="A7034" i="6"/>
  <c r="B7034" i="6"/>
  <c r="F7033" i="6"/>
  <c r="G7033" i="6"/>
  <c r="D7033" i="6"/>
  <c r="A7033" i="6"/>
  <c r="B7033" i="6" s="1"/>
  <c r="F7032" i="6"/>
  <c r="G7032" i="6" s="1"/>
  <c r="D7032" i="6"/>
  <c r="A7032" i="6"/>
  <c r="B7032" i="6"/>
  <c r="F7031" i="6"/>
  <c r="G7031" i="6"/>
  <c r="D7031" i="6"/>
  <c r="A7031" i="6"/>
  <c r="B7031" i="6" s="1"/>
  <c r="F7030" i="6"/>
  <c r="G7030" i="6" s="1"/>
  <c r="D7030" i="6"/>
  <c r="A7030" i="6"/>
  <c r="B7030" i="6"/>
  <c r="F7029" i="6"/>
  <c r="G7029" i="6"/>
  <c r="D7029" i="6"/>
  <c r="A7029" i="6"/>
  <c r="B7029" i="6" s="1"/>
  <c r="F7028" i="6"/>
  <c r="G7028" i="6"/>
  <c r="G7036" i="6" s="1"/>
  <c r="D7028" i="6"/>
  <c r="A7028" i="6"/>
  <c r="B7028" i="6"/>
  <c r="F7025" i="6"/>
  <c r="G7025" i="6" s="1"/>
  <c r="D7025" i="6"/>
  <c r="B7025" i="6"/>
  <c r="A7025" i="6"/>
  <c r="F7024" i="6"/>
  <c r="G7024" i="6"/>
  <c r="D7024" i="6"/>
  <c r="B7024" i="6"/>
  <c r="A7024" i="6"/>
  <c r="F7023" i="6"/>
  <c r="G7023" i="6" s="1"/>
  <c r="D7023" i="6"/>
  <c r="B7023" i="6"/>
  <c r="A7023" i="6"/>
  <c r="F7022" i="6"/>
  <c r="G7022" i="6"/>
  <c r="D7022" i="6"/>
  <c r="B7022" i="6"/>
  <c r="A7022" i="6"/>
  <c r="F7021" i="6"/>
  <c r="G7021" i="6" s="1"/>
  <c r="D7021" i="6"/>
  <c r="B7021" i="6"/>
  <c r="A7021" i="6"/>
  <c r="F7020" i="6"/>
  <c r="G7020" i="6"/>
  <c r="D7020" i="6"/>
  <c r="B7020" i="6"/>
  <c r="A7020" i="6"/>
  <c r="F7019" i="6"/>
  <c r="G7019" i="6" s="1"/>
  <c r="D7019" i="6"/>
  <c r="B7019" i="6"/>
  <c r="A7019" i="6"/>
  <c r="F7018" i="6"/>
  <c r="G7018" i="6"/>
  <c r="D7018" i="6"/>
  <c r="B7018" i="6"/>
  <c r="A7018" i="6"/>
  <c r="F7017" i="6"/>
  <c r="G7017" i="6" s="1"/>
  <c r="D7017" i="6"/>
  <c r="B7017" i="6"/>
  <c r="A7017" i="6"/>
  <c r="F7016" i="6"/>
  <c r="G7016" i="6"/>
  <c r="D7016" i="6"/>
  <c r="B7016" i="6"/>
  <c r="A7016" i="6"/>
  <c r="F7015" i="6"/>
  <c r="G7015" i="6" s="1"/>
  <c r="D7015" i="6"/>
  <c r="B7015" i="6"/>
  <c r="A7015" i="6"/>
  <c r="F7014" i="6"/>
  <c r="G7014" i="6"/>
  <c r="D7014" i="6"/>
  <c r="B7014" i="6"/>
  <c r="A7014" i="6"/>
  <c r="F7013" i="6"/>
  <c r="G7013" i="6" s="1"/>
  <c r="D7013" i="6"/>
  <c r="B7013" i="6"/>
  <c r="A7013" i="6"/>
  <c r="F7012" i="6"/>
  <c r="G7012" i="6"/>
  <c r="D7012" i="6"/>
  <c r="B7012" i="6"/>
  <c r="A7012" i="6"/>
  <c r="B7005" i="6"/>
  <c r="G7004" i="6"/>
  <c r="B7004" i="6"/>
  <c r="B7003" i="6"/>
  <c r="B7002" i="6"/>
  <c r="F6996" i="6"/>
  <c r="G6996" i="6"/>
  <c r="D6996" i="6"/>
  <c r="B6996" i="6"/>
  <c r="A6996" i="6"/>
  <c r="F6995" i="6"/>
  <c r="G6995" i="6" s="1"/>
  <c r="D6995" i="6"/>
  <c r="B6995" i="6"/>
  <c r="A6995" i="6"/>
  <c r="F6994" i="6"/>
  <c r="G6994" i="6"/>
  <c r="D6994" i="6"/>
  <c r="B6994" i="6"/>
  <c r="A6994" i="6"/>
  <c r="F6993" i="6"/>
  <c r="G6993" i="6" s="1"/>
  <c r="D6993" i="6"/>
  <c r="B6993" i="6"/>
  <c r="A6993" i="6"/>
  <c r="F6992" i="6"/>
  <c r="G6992" i="6"/>
  <c r="D6992" i="6"/>
  <c r="B6992" i="6"/>
  <c r="A6992" i="6"/>
  <c r="F6991" i="6"/>
  <c r="G6991" i="6" s="1"/>
  <c r="D6991" i="6"/>
  <c r="B6991" i="6"/>
  <c r="A6991" i="6"/>
  <c r="F6990" i="6"/>
  <c r="G6990" i="6"/>
  <c r="D6990" i="6"/>
  <c r="B6990" i="6"/>
  <c r="A6990" i="6"/>
  <c r="F6989" i="6"/>
  <c r="G6989" i="6" s="1"/>
  <c r="D6989" i="6"/>
  <c r="B6989" i="6"/>
  <c r="A6989" i="6"/>
  <c r="F6988" i="6"/>
  <c r="G6988" i="6"/>
  <c r="D6988" i="6"/>
  <c r="B6988" i="6"/>
  <c r="A6988" i="6"/>
  <c r="F6985" i="6"/>
  <c r="G6985" i="6" s="1"/>
  <c r="D6985" i="6"/>
  <c r="A6985" i="6"/>
  <c r="B6985" i="6"/>
  <c r="F6984" i="6"/>
  <c r="G6984" i="6"/>
  <c r="D6984" i="6"/>
  <c r="A6984" i="6"/>
  <c r="B6984" i="6" s="1"/>
  <c r="F6983" i="6"/>
  <c r="G6983" i="6" s="1"/>
  <c r="D6983" i="6"/>
  <c r="A6983" i="6"/>
  <c r="B6983" i="6"/>
  <c r="F6982" i="6"/>
  <c r="G6982" i="6"/>
  <c r="D6982" i="6"/>
  <c r="A6982" i="6"/>
  <c r="B6982" i="6" s="1"/>
  <c r="F6981" i="6"/>
  <c r="G6981" i="6" s="1"/>
  <c r="D6981" i="6"/>
  <c r="A6981" i="6"/>
  <c r="B6981" i="6"/>
  <c r="F6980" i="6"/>
  <c r="G6980" i="6"/>
  <c r="D6980" i="6"/>
  <c r="A6980" i="6"/>
  <c r="B6980" i="6" s="1"/>
  <c r="F6979" i="6"/>
  <c r="G6979" i="6" s="1"/>
  <c r="D6979" i="6"/>
  <c r="A6979" i="6"/>
  <c r="B6979" i="6"/>
  <c r="F6978" i="6"/>
  <c r="G6978" i="6"/>
  <c r="D6978" i="6"/>
  <c r="A6978" i="6"/>
  <c r="B6978" i="6" s="1"/>
  <c r="F6975" i="6"/>
  <c r="G6975" i="6" s="1"/>
  <c r="D6975" i="6"/>
  <c r="B6975" i="6"/>
  <c r="A6975" i="6"/>
  <c r="F6974" i="6"/>
  <c r="G6974" i="6"/>
  <c r="D6974" i="6"/>
  <c r="B6974" i="6"/>
  <c r="A6974" i="6"/>
  <c r="F6973" i="6"/>
  <c r="G6973" i="6" s="1"/>
  <c r="D6973" i="6"/>
  <c r="B6973" i="6"/>
  <c r="A6973" i="6"/>
  <c r="F6972" i="6"/>
  <c r="G6972" i="6"/>
  <c r="D6972" i="6"/>
  <c r="B6972" i="6"/>
  <c r="A6972" i="6"/>
  <c r="F6971" i="6"/>
  <c r="G6971" i="6" s="1"/>
  <c r="D6971" i="6"/>
  <c r="B6971" i="6"/>
  <c r="A6971" i="6"/>
  <c r="F6970" i="6"/>
  <c r="G6970" i="6"/>
  <c r="D6970" i="6"/>
  <c r="B6970" i="6"/>
  <c r="A6970" i="6"/>
  <c r="F6969" i="6"/>
  <c r="G6969" i="6" s="1"/>
  <c r="D6969" i="6"/>
  <c r="B6969" i="6"/>
  <c r="A6969" i="6"/>
  <c r="F6968" i="6"/>
  <c r="G6968" i="6"/>
  <c r="D6968" i="6"/>
  <c r="B6968" i="6"/>
  <c r="A6968" i="6"/>
  <c r="F6967" i="6"/>
  <c r="G6967" i="6" s="1"/>
  <c r="D6967" i="6"/>
  <c r="B6967" i="6"/>
  <c r="A6967" i="6"/>
  <c r="F6966" i="6"/>
  <c r="G6966" i="6"/>
  <c r="D6966" i="6"/>
  <c r="B6966" i="6"/>
  <c r="A6966" i="6"/>
  <c r="F6965" i="6"/>
  <c r="G6965" i="6" s="1"/>
  <c r="D6965" i="6"/>
  <c r="B6965" i="6"/>
  <c r="A6965" i="6"/>
  <c r="F6964" i="6"/>
  <c r="G6964" i="6"/>
  <c r="D6964" i="6"/>
  <c r="B6964" i="6"/>
  <c r="A6964" i="6"/>
  <c r="F6963" i="6"/>
  <c r="G6963" i="6" s="1"/>
  <c r="D6963" i="6"/>
  <c r="B6963" i="6"/>
  <c r="A6963" i="6"/>
  <c r="F6962" i="6"/>
  <c r="G6962" i="6"/>
  <c r="D6962" i="6"/>
  <c r="B6962" i="6"/>
  <c r="A6962" i="6"/>
  <c r="B6955" i="6"/>
  <c r="G6954" i="6"/>
  <c r="B6954" i="6"/>
  <c r="B6953" i="6"/>
  <c r="B6952" i="6"/>
  <c r="F6946" i="6"/>
  <c r="G6946" i="6"/>
  <c r="D6946" i="6"/>
  <c r="B6946" i="6"/>
  <c r="A6946" i="6"/>
  <c r="F6945" i="6"/>
  <c r="G6945" i="6" s="1"/>
  <c r="D6945" i="6"/>
  <c r="B6945" i="6"/>
  <c r="A6945" i="6"/>
  <c r="F6944" i="6"/>
  <c r="G6944" i="6"/>
  <c r="D6944" i="6"/>
  <c r="B6944" i="6"/>
  <c r="A6944" i="6"/>
  <c r="F6943" i="6"/>
  <c r="G6943" i="6" s="1"/>
  <c r="D6943" i="6"/>
  <c r="B6943" i="6"/>
  <c r="A6943" i="6"/>
  <c r="F6942" i="6"/>
  <c r="G6942" i="6"/>
  <c r="D6942" i="6"/>
  <c r="B6942" i="6"/>
  <c r="A6942" i="6"/>
  <c r="F6941" i="6"/>
  <c r="G6941" i="6" s="1"/>
  <c r="D6941" i="6"/>
  <c r="B6941" i="6"/>
  <c r="A6941" i="6"/>
  <c r="F6940" i="6"/>
  <c r="G6940" i="6"/>
  <c r="D6940" i="6"/>
  <c r="B6940" i="6"/>
  <c r="A6940" i="6"/>
  <c r="F6939" i="6"/>
  <c r="G6939" i="6" s="1"/>
  <c r="D6939" i="6"/>
  <c r="B6939" i="6"/>
  <c r="A6939" i="6"/>
  <c r="F6938" i="6"/>
  <c r="G6938" i="6"/>
  <c r="D6938" i="6"/>
  <c r="B6938" i="6"/>
  <c r="A6938" i="6"/>
  <c r="F6935" i="6"/>
  <c r="G6935" i="6" s="1"/>
  <c r="D6935" i="6"/>
  <c r="A6935" i="6"/>
  <c r="B6935" i="6"/>
  <c r="F6934" i="6"/>
  <c r="G6934" i="6"/>
  <c r="D6934" i="6"/>
  <c r="A6934" i="6"/>
  <c r="B6934" i="6" s="1"/>
  <c r="F6933" i="6"/>
  <c r="G6933" i="6" s="1"/>
  <c r="D6933" i="6"/>
  <c r="A6933" i="6"/>
  <c r="B6933" i="6"/>
  <c r="F6932" i="6"/>
  <c r="G6932" i="6"/>
  <c r="D6932" i="6"/>
  <c r="A6932" i="6"/>
  <c r="B6932" i="6" s="1"/>
  <c r="F6931" i="6"/>
  <c r="G6931" i="6" s="1"/>
  <c r="D6931" i="6"/>
  <c r="A6931" i="6"/>
  <c r="B6931" i="6"/>
  <c r="F6930" i="6"/>
  <c r="G6930" i="6"/>
  <c r="D6930" i="6"/>
  <c r="A6930" i="6"/>
  <c r="B6930" i="6" s="1"/>
  <c r="F6929" i="6"/>
  <c r="G6929" i="6" s="1"/>
  <c r="D6929" i="6"/>
  <c r="A6929" i="6"/>
  <c r="B6929" i="6"/>
  <c r="F6928" i="6"/>
  <c r="G6928" i="6"/>
  <c r="D6928" i="6"/>
  <c r="A6928" i="6"/>
  <c r="B6928" i="6" s="1"/>
  <c r="F6925" i="6"/>
  <c r="G6925" i="6" s="1"/>
  <c r="D6925" i="6"/>
  <c r="B6925" i="6"/>
  <c r="A6925" i="6"/>
  <c r="F6924" i="6"/>
  <c r="G6924" i="6"/>
  <c r="D6924" i="6"/>
  <c r="B6924" i="6"/>
  <c r="A6924" i="6"/>
  <c r="F6923" i="6"/>
  <c r="G6923" i="6" s="1"/>
  <c r="D6923" i="6"/>
  <c r="B6923" i="6"/>
  <c r="A6923" i="6"/>
  <c r="F6922" i="6"/>
  <c r="G6922" i="6"/>
  <c r="D6922" i="6"/>
  <c r="B6922" i="6"/>
  <c r="A6922" i="6"/>
  <c r="F6921" i="6"/>
  <c r="G6921" i="6" s="1"/>
  <c r="D6921" i="6"/>
  <c r="B6921" i="6"/>
  <c r="A6921" i="6"/>
  <c r="F6920" i="6"/>
  <c r="G6920" i="6"/>
  <c r="D6920" i="6"/>
  <c r="B6920" i="6"/>
  <c r="A6920" i="6"/>
  <c r="F6919" i="6"/>
  <c r="G6919" i="6" s="1"/>
  <c r="D6919" i="6"/>
  <c r="B6919" i="6"/>
  <c r="A6919" i="6"/>
  <c r="F6918" i="6"/>
  <c r="G6918" i="6"/>
  <c r="D6918" i="6"/>
  <c r="B6918" i="6"/>
  <c r="A6918" i="6"/>
  <c r="F6917" i="6"/>
  <c r="G6917" i="6" s="1"/>
  <c r="D6917" i="6"/>
  <c r="B6917" i="6"/>
  <c r="A6917" i="6"/>
  <c r="F6916" i="6"/>
  <c r="G6916" i="6"/>
  <c r="D6916" i="6"/>
  <c r="B6916" i="6"/>
  <c r="A6916" i="6"/>
  <c r="F6915" i="6"/>
  <c r="G6915" i="6" s="1"/>
  <c r="D6915" i="6"/>
  <c r="B6915" i="6"/>
  <c r="A6915" i="6"/>
  <c r="F6914" i="6"/>
  <c r="G6914" i="6"/>
  <c r="D6914" i="6"/>
  <c r="B6914" i="6"/>
  <c r="A6914" i="6"/>
  <c r="F6913" i="6"/>
  <c r="G6913" i="6" s="1"/>
  <c r="D6913" i="6"/>
  <c r="B6913" i="6"/>
  <c r="A6913" i="6"/>
  <c r="F6912" i="6"/>
  <c r="G6912" i="6"/>
  <c r="D6912" i="6"/>
  <c r="B6912" i="6"/>
  <c r="A6912" i="6"/>
  <c r="B6905" i="6"/>
  <c r="G6904" i="6"/>
  <c r="B6904" i="6"/>
  <c r="B6903" i="6"/>
  <c r="B6902" i="6"/>
  <c r="F6896" i="6"/>
  <c r="G6896" i="6"/>
  <c r="D6896" i="6"/>
  <c r="B6896" i="6"/>
  <c r="A6896" i="6"/>
  <c r="F6895" i="6"/>
  <c r="G6895" i="6" s="1"/>
  <c r="D6895" i="6"/>
  <c r="B6895" i="6"/>
  <c r="A6895" i="6"/>
  <c r="F6894" i="6"/>
  <c r="G6894" i="6"/>
  <c r="D6894" i="6"/>
  <c r="B6894" i="6"/>
  <c r="A6894" i="6"/>
  <c r="F6893" i="6"/>
  <c r="G6893" i="6" s="1"/>
  <c r="D6893" i="6"/>
  <c r="B6893" i="6"/>
  <c r="A6893" i="6"/>
  <c r="F6892" i="6"/>
  <c r="G6892" i="6"/>
  <c r="D6892" i="6"/>
  <c r="B6892" i="6"/>
  <c r="A6892" i="6"/>
  <c r="F6891" i="6"/>
  <c r="G6891" i="6" s="1"/>
  <c r="D6891" i="6"/>
  <c r="B6891" i="6"/>
  <c r="A6891" i="6"/>
  <c r="F6890" i="6"/>
  <c r="G6890" i="6"/>
  <c r="D6890" i="6"/>
  <c r="B6890" i="6"/>
  <c r="A6890" i="6"/>
  <c r="F6889" i="6"/>
  <c r="G6889" i="6" s="1"/>
  <c r="D6889" i="6"/>
  <c r="B6889" i="6"/>
  <c r="A6889" i="6"/>
  <c r="F6888" i="6"/>
  <c r="G6888" i="6"/>
  <c r="D6888" i="6"/>
  <c r="B6888" i="6"/>
  <c r="A6888" i="6"/>
  <c r="F6885" i="6"/>
  <c r="G6885" i="6" s="1"/>
  <c r="D6885" i="6"/>
  <c r="A6885" i="6"/>
  <c r="B6885" i="6"/>
  <c r="F6884" i="6"/>
  <c r="G6884" i="6"/>
  <c r="D6884" i="6"/>
  <c r="A6884" i="6"/>
  <c r="B6884" i="6" s="1"/>
  <c r="F6883" i="6"/>
  <c r="G6883" i="6" s="1"/>
  <c r="D6883" i="6"/>
  <c r="A6883" i="6"/>
  <c r="B6883" i="6"/>
  <c r="F6882" i="6"/>
  <c r="G6882" i="6"/>
  <c r="D6882" i="6"/>
  <c r="A6882" i="6"/>
  <c r="B6882" i="6" s="1"/>
  <c r="F6881" i="6"/>
  <c r="G6881" i="6" s="1"/>
  <c r="D6881" i="6"/>
  <c r="A6881" i="6"/>
  <c r="B6881" i="6"/>
  <c r="F6880" i="6"/>
  <c r="G6880" i="6"/>
  <c r="D6880" i="6"/>
  <c r="A6880" i="6"/>
  <c r="B6880" i="6" s="1"/>
  <c r="F6879" i="6"/>
  <c r="G6879" i="6" s="1"/>
  <c r="D6879" i="6"/>
  <c r="A6879" i="6"/>
  <c r="B6879" i="6"/>
  <c r="F6878" i="6"/>
  <c r="G6878" i="6"/>
  <c r="D6878" i="6"/>
  <c r="A6878" i="6"/>
  <c r="B6878" i="6" s="1"/>
  <c r="F6875" i="6"/>
  <c r="G6875" i="6" s="1"/>
  <c r="D6875" i="6"/>
  <c r="B6875" i="6"/>
  <c r="A6875" i="6"/>
  <c r="F6874" i="6"/>
  <c r="G6874" i="6"/>
  <c r="D6874" i="6"/>
  <c r="B6874" i="6"/>
  <c r="A6874" i="6"/>
  <c r="F6873" i="6"/>
  <c r="G6873" i="6" s="1"/>
  <c r="D6873" i="6"/>
  <c r="B6873" i="6"/>
  <c r="A6873" i="6"/>
  <c r="F6872" i="6"/>
  <c r="G6872" i="6"/>
  <c r="D6872" i="6"/>
  <c r="B6872" i="6"/>
  <c r="A6872" i="6"/>
  <c r="F6871" i="6"/>
  <c r="G6871" i="6" s="1"/>
  <c r="D6871" i="6"/>
  <c r="B6871" i="6"/>
  <c r="A6871" i="6"/>
  <c r="F6870" i="6"/>
  <c r="G6870" i="6"/>
  <c r="D6870" i="6"/>
  <c r="B6870" i="6"/>
  <c r="A6870" i="6"/>
  <c r="F6869" i="6"/>
  <c r="G6869" i="6" s="1"/>
  <c r="D6869" i="6"/>
  <c r="B6869" i="6"/>
  <c r="A6869" i="6"/>
  <c r="F6868" i="6"/>
  <c r="G6868" i="6"/>
  <c r="D6868" i="6"/>
  <c r="B6868" i="6"/>
  <c r="A6868" i="6"/>
  <c r="F6867" i="6"/>
  <c r="G6867" i="6" s="1"/>
  <c r="D6867" i="6"/>
  <c r="B6867" i="6"/>
  <c r="A6867" i="6"/>
  <c r="F6866" i="6"/>
  <c r="G6866" i="6"/>
  <c r="D6866" i="6"/>
  <c r="B6866" i="6"/>
  <c r="A6866" i="6"/>
  <c r="F6865" i="6"/>
  <c r="G6865" i="6" s="1"/>
  <c r="D6865" i="6"/>
  <c r="B6865" i="6"/>
  <c r="A6865" i="6"/>
  <c r="F6864" i="6"/>
  <c r="G6864" i="6"/>
  <c r="D6864" i="6"/>
  <c r="B6864" i="6"/>
  <c r="A6864" i="6"/>
  <c r="F6863" i="6"/>
  <c r="G6863" i="6" s="1"/>
  <c r="D6863" i="6"/>
  <c r="B6863" i="6"/>
  <c r="A6863" i="6"/>
  <c r="F6862" i="6"/>
  <c r="G6862" i="6"/>
  <c r="D6862" i="6"/>
  <c r="B6862" i="6"/>
  <c r="A6862" i="6"/>
  <c r="B6855" i="6"/>
  <c r="G6854" i="6"/>
  <c r="B6854" i="6"/>
  <c r="B6853" i="6"/>
  <c r="B6852" i="6"/>
  <c r="F6846" i="6"/>
  <c r="G6846" i="6"/>
  <c r="D6846" i="6"/>
  <c r="B6846" i="6"/>
  <c r="A6846" i="6"/>
  <c r="F6845" i="6"/>
  <c r="G6845" i="6" s="1"/>
  <c r="D6845" i="6"/>
  <c r="B6845" i="6"/>
  <c r="A6845" i="6"/>
  <c r="F6844" i="6"/>
  <c r="G6844" i="6"/>
  <c r="D6844" i="6"/>
  <c r="B6844" i="6"/>
  <c r="A6844" i="6"/>
  <c r="F6843" i="6"/>
  <c r="G6843" i="6" s="1"/>
  <c r="D6843" i="6"/>
  <c r="B6843" i="6"/>
  <c r="A6843" i="6"/>
  <c r="F6842" i="6"/>
  <c r="G6842" i="6"/>
  <c r="D6842" i="6"/>
  <c r="B6842" i="6"/>
  <c r="A6842" i="6"/>
  <c r="F6841" i="6"/>
  <c r="G6841" i="6" s="1"/>
  <c r="D6841" i="6"/>
  <c r="B6841" i="6"/>
  <c r="A6841" i="6"/>
  <c r="F6840" i="6"/>
  <c r="G6840" i="6"/>
  <c r="D6840" i="6"/>
  <c r="B6840" i="6"/>
  <c r="A6840" i="6"/>
  <c r="F6839" i="6"/>
  <c r="G6839" i="6" s="1"/>
  <c r="D6839" i="6"/>
  <c r="B6839" i="6"/>
  <c r="A6839" i="6"/>
  <c r="F6838" i="6"/>
  <c r="G6838" i="6"/>
  <c r="D6838" i="6"/>
  <c r="B6838" i="6"/>
  <c r="A6838" i="6"/>
  <c r="F6835" i="6"/>
  <c r="G6835" i="6" s="1"/>
  <c r="D6835" i="6"/>
  <c r="A6835" i="6"/>
  <c r="B6835" i="6"/>
  <c r="F6834" i="6"/>
  <c r="G6834" i="6"/>
  <c r="D6834" i="6"/>
  <c r="A6834" i="6"/>
  <c r="B6834" i="6" s="1"/>
  <c r="F6833" i="6"/>
  <c r="G6833" i="6" s="1"/>
  <c r="D6833" i="6"/>
  <c r="A6833" i="6"/>
  <c r="B6833" i="6"/>
  <c r="F6832" i="6"/>
  <c r="G6832" i="6"/>
  <c r="D6832" i="6"/>
  <c r="A6832" i="6"/>
  <c r="B6832" i="6" s="1"/>
  <c r="F6831" i="6"/>
  <c r="G6831" i="6" s="1"/>
  <c r="D6831" i="6"/>
  <c r="A6831" i="6"/>
  <c r="B6831" i="6"/>
  <c r="F6830" i="6"/>
  <c r="G6830" i="6"/>
  <c r="D6830" i="6"/>
  <c r="A6830" i="6"/>
  <c r="B6830" i="6" s="1"/>
  <c r="F6829" i="6"/>
  <c r="G6829" i="6" s="1"/>
  <c r="D6829" i="6"/>
  <c r="A6829" i="6"/>
  <c r="B6829" i="6"/>
  <c r="F6828" i="6"/>
  <c r="G6828" i="6"/>
  <c r="D6828" i="6"/>
  <c r="A6828" i="6"/>
  <c r="B6828" i="6" s="1"/>
  <c r="F6825" i="6"/>
  <c r="G6825" i="6" s="1"/>
  <c r="D6825" i="6"/>
  <c r="B6825" i="6"/>
  <c r="A6825" i="6"/>
  <c r="F6824" i="6"/>
  <c r="G6824" i="6"/>
  <c r="D6824" i="6"/>
  <c r="B6824" i="6"/>
  <c r="A6824" i="6"/>
  <c r="F6823" i="6"/>
  <c r="G6823" i="6" s="1"/>
  <c r="D6823" i="6"/>
  <c r="B6823" i="6"/>
  <c r="A6823" i="6"/>
  <c r="F6822" i="6"/>
  <c r="G6822" i="6"/>
  <c r="D6822" i="6"/>
  <c r="B6822" i="6"/>
  <c r="A6822" i="6"/>
  <c r="F6821" i="6"/>
  <c r="G6821" i="6" s="1"/>
  <c r="D6821" i="6"/>
  <c r="B6821" i="6"/>
  <c r="A6821" i="6"/>
  <c r="F6820" i="6"/>
  <c r="G6820" i="6"/>
  <c r="D6820" i="6"/>
  <c r="B6820" i="6"/>
  <c r="A6820" i="6"/>
  <c r="F6819" i="6"/>
  <c r="G6819" i="6" s="1"/>
  <c r="D6819" i="6"/>
  <c r="B6819" i="6"/>
  <c r="A6819" i="6"/>
  <c r="F6818" i="6"/>
  <c r="G6818" i="6"/>
  <c r="D6818" i="6"/>
  <c r="B6818" i="6"/>
  <c r="A6818" i="6"/>
  <c r="F6817" i="6"/>
  <c r="G6817" i="6" s="1"/>
  <c r="D6817" i="6"/>
  <c r="B6817" i="6"/>
  <c r="A6817" i="6"/>
  <c r="F6816" i="6"/>
  <c r="G6816" i="6"/>
  <c r="D6816" i="6"/>
  <c r="B6816" i="6"/>
  <c r="A6816" i="6"/>
  <c r="F6815" i="6"/>
  <c r="G6815" i="6" s="1"/>
  <c r="D6815" i="6"/>
  <c r="B6815" i="6"/>
  <c r="A6815" i="6"/>
  <c r="F6814" i="6"/>
  <c r="G6814" i="6"/>
  <c r="D6814" i="6"/>
  <c r="B6814" i="6"/>
  <c r="A6814" i="6"/>
  <c r="F6813" i="6"/>
  <c r="G6813" i="6" s="1"/>
  <c r="D6813" i="6"/>
  <c r="B6813" i="6"/>
  <c r="A6813" i="6"/>
  <c r="F6812" i="6"/>
  <c r="G6812" i="6"/>
  <c r="D6812" i="6"/>
  <c r="B6812" i="6"/>
  <c r="A6812" i="6"/>
  <c r="B6805" i="6"/>
  <c r="G6804" i="6"/>
  <c r="B6804" i="6"/>
  <c r="B6803" i="6"/>
  <c r="B6802" i="6"/>
  <c r="F6796" i="6"/>
  <c r="G6796" i="6"/>
  <c r="D6796" i="6"/>
  <c r="B6796" i="6"/>
  <c r="A6796" i="6"/>
  <c r="F6795" i="6"/>
  <c r="G6795" i="6" s="1"/>
  <c r="D6795" i="6"/>
  <c r="B6795" i="6"/>
  <c r="A6795" i="6"/>
  <c r="F6794" i="6"/>
  <c r="G6794" i="6"/>
  <c r="D6794" i="6"/>
  <c r="B6794" i="6"/>
  <c r="A6794" i="6"/>
  <c r="F6793" i="6"/>
  <c r="G6793" i="6" s="1"/>
  <c r="D6793" i="6"/>
  <c r="B6793" i="6"/>
  <c r="A6793" i="6"/>
  <c r="F6792" i="6"/>
  <c r="G6792" i="6"/>
  <c r="D6792" i="6"/>
  <c r="B6792" i="6"/>
  <c r="A6792" i="6"/>
  <c r="F6791" i="6"/>
  <c r="G6791" i="6" s="1"/>
  <c r="D6791" i="6"/>
  <c r="B6791" i="6"/>
  <c r="A6791" i="6"/>
  <c r="F6790" i="6"/>
  <c r="G6790" i="6"/>
  <c r="D6790" i="6"/>
  <c r="B6790" i="6"/>
  <c r="A6790" i="6"/>
  <c r="F6789" i="6"/>
  <c r="G6789" i="6" s="1"/>
  <c r="D6789" i="6"/>
  <c r="B6789" i="6"/>
  <c r="A6789" i="6"/>
  <c r="F6788" i="6"/>
  <c r="G6788" i="6"/>
  <c r="D6788" i="6"/>
  <c r="B6788" i="6"/>
  <c r="A6788" i="6"/>
  <c r="F6785" i="6"/>
  <c r="G6785" i="6" s="1"/>
  <c r="D6785" i="6"/>
  <c r="A6785" i="6"/>
  <c r="B6785" i="6"/>
  <c r="F6784" i="6"/>
  <c r="G6784" i="6"/>
  <c r="D6784" i="6"/>
  <c r="A6784" i="6"/>
  <c r="B6784" i="6" s="1"/>
  <c r="F6783" i="6"/>
  <c r="G6783" i="6" s="1"/>
  <c r="D6783" i="6"/>
  <c r="A6783" i="6"/>
  <c r="B6783" i="6"/>
  <c r="F6782" i="6"/>
  <c r="G6782" i="6"/>
  <c r="D6782" i="6"/>
  <c r="A6782" i="6"/>
  <c r="B6782" i="6" s="1"/>
  <c r="F6781" i="6"/>
  <c r="G6781" i="6" s="1"/>
  <c r="D6781" i="6"/>
  <c r="A6781" i="6"/>
  <c r="B6781" i="6"/>
  <c r="F6780" i="6"/>
  <c r="G6780" i="6"/>
  <c r="D6780" i="6"/>
  <c r="A6780" i="6"/>
  <c r="B6780" i="6" s="1"/>
  <c r="F6779" i="6"/>
  <c r="G6779" i="6" s="1"/>
  <c r="D6779" i="6"/>
  <c r="A6779" i="6"/>
  <c r="B6779" i="6"/>
  <c r="F6778" i="6"/>
  <c r="G6778" i="6"/>
  <c r="D6778" i="6"/>
  <c r="A6778" i="6"/>
  <c r="B6778" i="6" s="1"/>
  <c r="F6775" i="6"/>
  <c r="G6775" i="6" s="1"/>
  <c r="D6775" i="6"/>
  <c r="B6775" i="6"/>
  <c r="A6775" i="6"/>
  <c r="F6774" i="6"/>
  <c r="G6774" i="6"/>
  <c r="D6774" i="6"/>
  <c r="B6774" i="6"/>
  <c r="A6774" i="6"/>
  <c r="F6773" i="6"/>
  <c r="G6773" i="6" s="1"/>
  <c r="D6773" i="6"/>
  <c r="B6773" i="6"/>
  <c r="A6773" i="6"/>
  <c r="F6772" i="6"/>
  <c r="G6772" i="6"/>
  <c r="D6772" i="6"/>
  <c r="B6772" i="6"/>
  <c r="A6772" i="6"/>
  <c r="F6771" i="6"/>
  <c r="G6771" i="6" s="1"/>
  <c r="D6771" i="6"/>
  <c r="B6771" i="6"/>
  <c r="A6771" i="6"/>
  <c r="F6770" i="6"/>
  <c r="G6770" i="6"/>
  <c r="D6770" i="6"/>
  <c r="B6770" i="6"/>
  <c r="A6770" i="6"/>
  <c r="F6769" i="6"/>
  <c r="G6769" i="6" s="1"/>
  <c r="D6769" i="6"/>
  <c r="B6769" i="6"/>
  <c r="A6769" i="6"/>
  <c r="F6768" i="6"/>
  <c r="G6768" i="6"/>
  <c r="D6768" i="6"/>
  <c r="B6768" i="6"/>
  <c r="A6768" i="6"/>
  <c r="F6767" i="6"/>
  <c r="G6767" i="6" s="1"/>
  <c r="D6767" i="6"/>
  <c r="B6767" i="6"/>
  <c r="A6767" i="6"/>
  <c r="F6766" i="6"/>
  <c r="G6766" i="6"/>
  <c r="D6766" i="6"/>
  <c r="B6766" i="6"/>
  <c r="A6766" i="6"/>
  <c r="F6765" i="6"/>
  <c r="G6765" i="6" s="1"/>
  <c r="D6765" i="6"/>
  <c r="B6765" i="6"/>
  <c r="A6765" i="6"/>
  <c r="F6764" i="6"/>
  <c r="G6764" i="6"/>
  <c r="D6764" i="6"/>
  <c r="B6764" i="6"/>
  <c r="A6764" i="6"/>
  <c r="F6763" i="6"/>
  <c r="G6763" i="6" s="1"/>
  <c r="D6763" i="6"/>
  <c r="B6763" i="6"/>
  <c r="A6763" i="6"/>
  <c r="F6762" i="6"/>
  <c r="G6762" i="6"/>
  <c r="D6762" i="6"/>
  <c r="B6762" i="6"/>
  <c r="A6762" i="6"/>
  <c r="B6755" i="6"/>
  <c r="G6754" i="6"/>
  <c r="B6754" i="6"/>
  <c r="B6753" i="6"/>
  <c r="B6752" i="6"/>
  <c r="F6746" i="6"/>
  <c r="G6746" i="6"/>
  <c r="D6746" i="6"/>
  <c r="B6746" i="6"/>
  <c r="A6746" i="6"/>
  <c r="F6745" i="6"/>
  <c r="G6745" i="6" s="1"/>
  <c r="D6745" i="6"/>
  <c r="B6745" i="6"/>
  <c r="A6745" i="6"/>
  <c r="F6744" i="6"/>
  <c r="G6744" i="6"/>
  <c r="D6744" i="6"/>
  <c r="B6744" i="6"/>
  <c r="A6744" i="6"/>
  <c r="F6743" i="6"/>
  <c r="G6743" i="6" s="1"/>
  <c r="D6743" i="6"/>
  <c r="B6743" i="6"/>
  <c r="A6743" i="6"/>
  <c r="F6742" i="6"/>
  <c r="G6742" i="6"/>
  <c r="D6742" i="6"/>
  <c r="B6742" i="6"/>
  <c r="A6742" i="6"/>
  <c r="F6741" i="6"/>
  <c r="G6741" i="6" s="1"/>
  <c r="D6741" i="6"/>
  <c r="B6741" i="6"/>
  <c r="A6741" i="6"/>
  <c r="F6740" i="6"/>
  <c r="G6740" i="6"/>
  <c r="D6740" i="6"/>
  <c r="B6740" i="6"/>
  <c r="A6740" i="6"/>
  <c r="F6739" i="6"/>
  <c r="G6739" i="6" s="1"/>
  <c r="D6739" i="6"/>
  <c r="B6739" i="6"/>
  <c r="A6739" i="6"/>
  <c r="F6738" i="6"/>
  <c r="G6738" i="6"/>
  <c r="D6738" i="6"/>
  <c r="B6738" i="6"/>
  <c r="A6738" i="6"/>
  <c r="F6735" i="6"/>
  <c r="G6735" i="6" s="1"/>
  <c r="D6735" i="6"/>
  <c r="A6735" i="6"/>
  <c r="B6735" i="6"/>
  <c r="F6734" i="6"/>
  <c r="G6734" i="6"/>
  <c r="D6734" i="6"/>
  <c r="A6734" i="6"/>
  <c r="B6734" i="6" s="1"/>
  <c r="F6733" i="6"/>
  <c r="G6733" i="6" s="1"/>
  <c r="D6733" i="6"/>
  <c r="A6733" i="6"/>
  <c r="B6733" i="6"/>
  <c r="F6732" i="6"/>
  <c r="G6732" i="6"/>
  <c r="D6732" i="6"/>
  <c r="A6732" i="6"/>
  <c r="B6732" i="6" s="1"/>
  <c r="F6731" i="6"/>
  <c r="G6731" i="6" s="1"/>
  <c r="D6731" i="6"/>
  <c r="A6731" i="6"/>
  <c r="B6731" i="6"/>
  <c r="F6730" i="6"/>
  <c r="G6730" i="6"/>
  <c r="D6730" i="6"/>
  <c r="A6730" i="6"/>
  <c r="B6730" i="6" s="1"/>
  <c r="F6729" i="6"/>
  <c r="G6729" i="6" s="1"/>
  <c r="D6729" i="6"/>
  <c r="A6729" i="6"/>
  <c r="B6729" i="6"/>
  <c r="F6728" i="6"/>
  <c r="G6728" i="6"/>
  <c r="D6728" i="6"/>
  <c r="A6728" i="6"/>
  <c r="B6728" i="6" s="1"/>
  <c r="F6725" i="6"/>
  <c r="G6725" i="6" s="1"/>
  <c r="D6725" i="6"/>
  <c r="B6725" i="6"/>
  <c r="A6725" i="6"/>
  <c r="F6724" i="6"/>
  <c r="G6724" i="6"/>
  <c r="D6724" i="6"/>
  <c r="B6724" i="6"/>
  <c r="A6724" i="6"/>
  <c r="F6723" i="6"/>
  <c r="G6723" i="6" s="1"/>
  <c r="D6723" i="6"/>
  <c r="B6723" i="6"/>
  <c r="A6723" i="6"/>
  <c r="F6722" i="6"/>
  <c r="G6722" i="6"/>
  <c r="D6722" i="6"/>
  <c r="B6722" i="6"/>
  <c r="A6722" i="6"/>
  <c r="F6721" i="6"/>
  <c r="G6721" i="6" s="1"/>
  <c r="D6721" i="6"/>
  <c r="B6721" i="6"/>
  <c r="A6721" i="6"/>
  <c r="F6720" i="6"/>
  <c r="G6720" i="6"/>
  <c r="D6720" i="6"/>
  <c r="B6720" i="6"/>
  <c r="A6720" i="6"/>
  <c r="F6719" i="6"/>
  <c r="G6719" i="6" s="1"/>
  <c r="D6719" i="6"/>
  <c r="B6719" i="6"/>
  <c r="A6719" i="6"/>
  <c r="F6718" i="6"/>
  <c r="G6718" i="6"/>
  <c r="D6718" i="6"/>
  <c r="B6718" i="6"/>
  <c r="A6718" i="6"/>
  <c r="F6717" i="6"/>
  <c r="G6717" i="6" s="1"/>
  <c r="D6717" i="6"/>
  <c r="B6717" i="6"/>
  <c r="A6717" i="6"/>
  <c r="F6716" i="6"/>
  <c r="G6716" i="6"/>
  <c r="D6716" i="6"/>
  <c r="B6716" i="6"/>
  <c r="A6716" i="6"/>
  <c r="F6715" i="6"/>
  <c r="G6715" i="6" s="1"/>
  <c r="D6715" i="6"/>
  <c r="B6715" i="6"/>
  <c r="A6715" i="6"/>
  <c r="F6714" i="6"/>
  <c r="G6714" i="6"/>
  <c r="D6714" i="6"/>
  <c r="B6714" i="6"/>
  <c r="A6714" i="6"/>
  <c r="F6713" i="6"/>
  <c r="G6713" i="6" s="1"/>
  <c r="D6713" i="6"/>
  <c r="B6713" i="6"/>
  <c r="A6713" i="6"/>
  <c r="F6712" i="6"/>
  <c r="G6712" i="6"/>
  <c r="D6712" i="6"/>
  <c r="B6712" i="6"/>
  <c r="A6712" i="6"/>
  <c r="B6705" i="6"/>
  <c r="G6704" i="6"/>
  <c r="B6704" i="6"/>
  <c r="B6703" i="6"/>
  <c r="B6702" i="6"/>
  <c r="F6696" i="6"/>
  <c r="G6696" i="6"/>
  <c r="D6696" i="6"/>
  <c r="B6696" i="6"/>
  <c r="A6696" i="6"/>
  <c r="F6695" i="6"/>
  <c r="G6695" i="6" s="1"/>
  <c r="D6695" i="6"/>
  <c r="B6695" i="6"/>
  <c r="A6695" i="6"/>
  <c r="F6694" i="6"/>
  <c r="G6694" i="6"/>
  <c r="D6694" i="6"/>
  <c r="B6694" i="6"/>
  <c r="A6694" i="6"/>
  <c r="F6693" i="6"/>
  <c r="G6693" i="6" s="1"/>
  <c r="D6693" i="6"/>
  <c r="B6693" i="6"/>
  <c r="A6693" i="6"/>
  <c r="F6692" i="6"/>
  <c r="G6692" i="6"/>
  <c r="D6692" i="6"/>
  <c r="B6692" i="6"/>
  <c r="A6692" i="6"/>
  <c r="F6691" i="6"/>
  <c r="G6691" i="6" s="1"/>
  <c r="D6691" i="6"/>
  <c r="B6691" i="6"/>
  <c r="A6691" i="6"/>
  <c r="F6690" i="6"/>
  <c r="G6690" i="6"/>
  <c r="D6690" i="6"/>
  <c r="B6690" i="6"/>
  <c r="A6690" i="6"/>
  <c r="F6689" i="6"/>
  <c r="G6689" i="6" s="1"/>
  <c r="D6689" i="6"/>
  <c r="B6689" i="6"/>
  <c r="A6689" i="6"/>
  <c r="F6688" i="6"/>
  <c r="G6688" i="6"/>
  <c r="D6688" i="6"/>
  <c r="B6688" i="6"/>
  <c r="A6688" i="6"/>
  <c r="F6685" i="6"/>
  <c r="G6685" i="6" s="1"/>
  <c r="D6685" i="6"/>
  <c r="A6685" i="6"/>
  <c r="B6685" i="6"/>
  <c r="F6684" i="6"/>
  <c r="G6684" i="6"/>
  <c r="D6684" i="6"/>
  <c r="A6684" i="6"/>
  <c r="B6684" i="6" s="1"/>
  <c r="F6683" i="6"/>
  <c r="G6683" i="6" s="1"/>
  <c r="D6683" i="6"/>
  <c r="A6683" i="6"/>
  <c r="B6683" i="6"/>
  <c r="F6682" i="6"/>
  <c r="G6682" i="6"/>
  <c r="D6682" i="6"/>
  <c r="A6682" i="6"/>
  <c r="B6682" i="6" s="1"/>
  <c r="F6681" i="6"/>
  <c r="G6681" i="6" s="1"/>
  <c r="D6681" i="6"/>
  <c r="A6681" i="6"/>
  <c r="B6681" i="6"/>
  <c r="F6680" i="6"/>
  <c r="G6680" i="6"/>
  <c r="D6680" i="6"/>
  <c r="A6680" i="6"/>
  <c r="B6680" i="6" s="1"/>
  <c r="F6679" i="6"/>
  <c r="G6679" i="6" s="1"/>
  <c r="D6679" i="6"/>
  <c r="A6679" i="6"/>
  <c r="B6679" i="6"/>
  <c r="F6678" i="6"/>
  <c r="G6678" i="6"/>
  <c r="D6678" i="6"/>
  <c r="A6678" i="6"/>
  <c r="B6678" i="6" s="1"/>
  <c r="F6675" i="6"/>
  <c r="G6675" i="6" s="1"/>
  <c r="D6675" i="6"/>
  <c r="B6675" i="6"/>
  <c r="A6675" i="6"/>
  <c r="F6674" i="6"/>
  <c r="G6674" i="6"/>
  <c r="D6674" i="6"/>
  <c r="B6674" i="6"/>
  <c r="A6674" i="6"/>
  <c r="F6673" i="6"/>
  <c r="G6673" i="6" s="1"/>
  <c r="D6673" i="6"/>
  <c r="B6673" i="6"/>
  <c r="A6673" i="6"/>
  <c r="F6672" i="6"/>
  <c r="G6672" i="6"/>
  <c r="D6672" i="6"/>
  <c r="B6672" i="6"/>
  <c r="A6672" i="6"/>
  <c r="F6671" i="6"/>
  <c r="G6671" i="6" s="1"/>
  <c r="D6671" i="6"/>
  <c r="B6671" i="6"/>
  <c r="A6671" i="6"/>
  <c r="F6670" i="6"/>
  <c r="G6670" i="6"/>
  <c r="D6670" i="6"/>
  <c r="B6670" i="6"/>
  <c r="A6670" i="6"/>
  <c r="F6669" i="6"/>
  <c r="G6669" i="6" s="1"/>
  <c r="D6669" i="6"/>
  <c r="B6669" i="6"/>
  <c r="A6669" i="6"/>
  <c r="F6668" i="6"/>
  <c r="G6668" i="6"/>
  <c r="D6668" i="6"/>
  <c r="B6668" i="6"/>
  <c r="A6668" i="6"/>
  <c r="F6667" i="6"/>
  <c r="G6667" i="6" s="1"/>
  <c r="D6667" i="6"/>
  <c r="B6667" i="6"/>
  <c r="A6667" i="6"/>
  <c r="F6666" i="6"/>
  <c r="G6666" i="6"/>
  <c r="D6666" i="6"/>
  <c r="B6666" i="6"/>
  <c r="A6666" i="6"/>
  <c r="F6665" i="6"/>
  <c r="G6665" i="6" s="1"/>
  <c r="D6665" i="6"/>
  <c r="B6665" i="6"/>
  <c r="A6665" i="6"/>
  <c r="F6664" i="6"/>
  <c r="G6664" i="6"/>
  <c r="D6664" i="6"/>
  <c r="B6664" i="6"/>
  <c r="A6664" i="6"/>
  <c r="F6663" i="6"/>
  <c r="G6663" i="6" s="1"/>
  <c r="D6663" i="6"/>
  <c r="B6663" i="6"/>
  <c r="A6663" i="6"/>
  <c r="F6662" i="6"/>
  <c r="G6662" i="6"/>
  <c r="D6662" i="6"/>
  <c r="B6662" i="6"/>
  <c r="A6662" i="6"/>
  <c r="B6655" i="6"/>
  <c r="G6654" i="6"/>
  <c r="B6654" i="6"/>
  <c r="B6653" i="6"/>
  <c r="B6652" i="6"/>
  <c r="F6646" i="6"/>
  <c r="G6646" i="6"/>
  <c r="D6646" i="6"/>
  <c r="B6646" i="6"/>
  <c r="A6646" i="6"/>
  <c r="F6645" i="6"/>
  <c r="G6645" i="6" s="1"/>
  <c r="D6645" i="6"/>
  <c r="B6645" i="6"/>
  <c r="A6645" i="6"/>
  <c r="F6644" i="6"/>
  <c r="G6644" i="6"/>
  <c r="D6644" i="6"/>
  <c r="B6644" i="6"/>
  <c r="A6644" i="6"/>
  <c r="F6643" i="6"/>
  <c r="G6643" i="6" s="1"/>
  <c r="D6643" i="6"/>
  <c r="B6643" i="6"/>
  <c r="A6643" i="6"/>
  <c r="F6642" i="6"/>
  <c r="G6642" i="6"/>
  <c r="D6642" i="6"/>
  <c r="B6642" i="6"/>
  <c r="A6642" i="6"/>
  <c r="F6641" i="6"/>
  <c r="G6641" i="6" s="1"/>
  <c r="D6641" i="6"/>
  <c r="B6641" i="6"/>
  <c r="A6641" i="6"/>
  <c r="F6640" i="6"/>
  <c r="G6640" i="6"/>
  <c r="D6640" i="6"/>
  <c r="B6640" i="6"/>
  <c r="A6640" i="6"/>
  <c r="F6639" i="6"/>
  <c r="G6639" i="6" s="1"/>
  <c r="D6639" i="6"/>
  <c r="B6639" i="6"/>
  <c r="A6639" i="6"/>
  <c r="F6638" i="6"/>
  <c r="G6638" i="6"/>
  <c r="D6638" i="6"/>
  <c r="B6638" i="6"/>
  <c r="A6638" i="6"/>
  <c r="F6635" i="6"/>
  <c r="G6635" i="6" s="1"/>
  <c r="D6635" i="6"/>
  <c r="A6635" i="6"/>
  <c r="B6635" i="6"/>
  <c r="F6634" i="6"/>
  <c r="G6634" i="6"/>
  <c r="D6634" i="6"/>
  <c r="A6634" i="6"/>
  <c r="B6634" i="6" s="1"/>
  <c r="F6633" i="6"/>
  <c r="G6633" i="6" s="1"/>
  <c r="D6633" i="6"/>
  <c r="A6633" i="6"/>
  <c r="B6633" i="6"/>
  <c r="F6632" i="6"/>
  <c r="G6632" i="6"/>
  <c r="D6632" i="6"/>
  <c r="A6632" i="6"/>
  <c r="B6632" i="6" s="1"/>
  <c r="F6631" i="6"/>
  <c r="G6631" i="6" s="1"/>
  <c r="D6631" i="6"/>
  <c r="A6631" i="6"/>
  <c r="B6631" i="6"/>
  <c r="F6630" i="6"/>
  <c r="G6630" i="6"/>
  <c r="D6630" i="6"/>
  <c r="A6630" i="6"/>
  <c r="B6630" i="6" s="1"/>
  <c r="F6629" i="6"/>
  <c r="G6629" i="6" s="1"/>
  <c r="D6629" i="6"/>
  <c r="A6629" i="6"/>
  <c r="B6629" i="6"/>
  <c r="F6628" i="6"/>
  <c r="G6628" i="6"/>
  <c r="D6628" i="6"/>
  <c r="A6628" i="6"/>
  <c r="B6628" i="6" s="1"/>
  <c r="F6625" i="6"/>
  <c r="G6625" i="6" s="1"/>
  <c r="D6625" i="6"/>
  <c r="B6625" i="6"/>
  <c r="A6625" i="6"/>
  <c r="F6624" i="6"/>
  <c r="G6624" i="6"/>
  <c r="D6624" i="6"/>
  <c r="B6624" i="6"/>
  <c r="A6624" i="6"/>
  <c r="F6623" i="6"/>
  <c r="G6623" i="6" s="1"/>
  <c r="D6623" i="6"/>
  <c r="B6623" i="6"/>
  <c r="A6623" i="6"/>
  <c r="F6622" i="6"/>
  <c r="G6622" i="6"/>
  <c r="D6622" i="6"/>
  <c r="B6622" i="6"/>
  <c r="A6622" i="6"/>
  <c r="F6621" i="6"/>
  <c r="G6621" i="6" s="1"/>
  <c r="D6621" i="6"/>
  <c r="B6621" i="6"/>
  <c r="A6621" i="6"/>
  <c r="F6620" i="6"/>
  <c r="G6620" i="6"/>
  <c r="D6620" i="6"/>
  <c r="B6620" i="6"/>
  <c r="A6620" i="6"/>
  <c r="F6619" i="6"/>
  <c r="G6619" i="6" s="1"/>
  <c r="D6619" i="6"/>
  <c r="B6619" i="6"/>
  <c r="A6619" i="6"/>
  <c r="F6618" i="6"/>
  <c r="G6618" i="6"/>
  <c r="D6618" i="6"/>
  <c r="B6618" i="6"/>
  <c r="A6618" i="6"/>
  <c r="F6617" i="6"/>
  <c r="G6617" i="6" s="1"/>
  <c r="D6617" i="6"/>
  <c r="B6617" i="6"/>
  <c r="A6617" i="6"/>
  <c r="F6616" i="6"/>
  <c r="G6616" i="6"/>
  <c r="D6616" i="6"/>
  <c r="B6616" i="6"/>
  <c r="A6616" i="6"/>
  <c r="F6615" i="6"/>
  <c r="G6615" i="6" s="1"/>
  <c r="D6615" i="6"/>
  <c r="B6615" i="6"/>
  <c r="A6615" i="6"/>
  <c r="F6614" i="6"/>
  <c r="G6614" i="6"/>
  <c r="D6614" i="6"/>
  <c r="B6614" i="6"/>
  <c r="A6614" i="6"/>
  <c r="F6613" i="6"/>
  <c r="G6613" i="6" s="1"/>
  <c r="D6613" i="6"/>
  <c r="B6613" i="6"/>
  <c r="A6613" i="6"/>
  <c r="F6612" i="6"/>
  <c r="G6612" i="6"/>
  <c r="D6612" i="6"/>
  <c r="B6612" i="6"/>
  <c r="A6612" i="6"/>
  <c r="B6605" i="6"/>
  <c r="G6604" i="6"/>
  <c r="B6604" i="6"/>
  <c r="B6603" i="6"/>
  <c r="B6602" i="6"/>
  <c r="F6596" i="6"/>
  <c r="G6596" i="6"/>
  <c r="D6596" i="6"/>
  <c r="B6596" i="6"/>
  <c r="A6596" i="6"/>
  <c r="F6595" i="6"/>
  <c r="G6595" i="6" s="1"/>
  <c r="D6595" i="6"/>
  <c r="B6595" i="6"/>
  <c r="A6595" i="6"/>
  <c r="F6594" i="6"/>
  <c r="G6594" i="6"/>
  <c r="D6594" i="6"/>
  <c r="B6594" i="6"/>
  <c r="A6594" i="6"/>
  <c r="F6593" i="6"/>
  <c r="G6593" i="6" s="1"/>
  <c r="D6593" i="6"/>
  <c r="B6593" i="6"/>
  <c r="A6593" i="6"/>
  <c r="F6592" i="6"/>
  <c r="G6592" i="6"/>
  <c r="D6592" i="6"/>
  <c r="B6592" i="6"/>
  <c r="A6592" i="6"/>
  <c r="F6591" i="6"/>
  <c r="G6591" i="6" s="1"/>
  <c r="D6591" i="6"/>
  <c r="B6591" i="6"/>
  <c r="A6591" i="6"/>
  <c r="F6590" i="6"/>
  <c r="G6590" i="6"/>
  <c r="D6590" i="6"/>
  <c r="B6590" i="6"/>
  <c r="A6590" i="6"/>
  <c r="F6589" i="6"/>
  <c r="G6589" i="6" s="1"/>
  <c r="D6589" i="6"/>
  <c r="B6589" i="6"/>
  <c r="A6589" i="6"/>
  <c r="F6588" i="6"/>
  <c r="G6588" i="6"/>
  <c r="D6588" i="6"/>
  <c r="B6588" i="6"/>
  <c r="A6588" i="6"/>
  <c r="F6585" i="6"/>
  <c r="G6585" i="6" s="1"/>
  <c r="D6585" i="6"/>
  <c r="A6585" i="6"/>
  <c r="B6585" i="6"/>
  <c r="F6584" i="6"/>
  <c r="G6584" i="6"/>
  <c r="D6584" i="6"/>
  <c r="A6584" i="6"/>
  <c r="B6584" i="6" s="1"/>
  <c r="F6583" i="6"/>
  <c r="G6583" i="6" s="1"/>
  <c r="D6583" i="6"/>
  <c r="A6583" i="6"/>
  <c r="B6583" i="6"/>
  <c r="F6582" i="6"/>
  <c r="G6582" i="6"/>
  <c r="D6582" i="6"/>
  <c r="A6582" i="6"/>
  <c r="B6582" i="6" s="1"/>
  <c r="F6581" i="6"/>
  <c r="G6581" i="6" s="1"/>
  <c r="D6581" i="6"/>
  <c r="A6581" i="6"/>
  <c r="B6581" i="6"/>
  <c r="F6580" i="6"/>
  <c r="G6580" i="6"/>
  <c r="D6580" i="6"/>
  <c r="A6580" i="6"/>
  <c r="B6580" i="6" s="1"/>
  <c r="F6579" i="6"/>
  <c r="G6579" i="6" s="1"/>
  <c r="D6579" i="6"/>
  <c r="A6579" i="6"/>
  <c r="B6579" i="6"/>
  <c r="F6578" i="6"/>
  <c r="G6578" i="6"/>
  <c r="D6578" i="6"/>
  <c r="A6578" i="6"/>
  <c r="B6578" i="6" s="1"/>
  <c r="F6575" i="6"/>
  <c r="G6575" i="6" s="1"/>
  <c r="D6575" i="6"/>
  <c r="B6575" i="6"/>
  <c r="A6575" i="6"/>
  <c r="F6574" i="6"/>
  <c r="G6574" i="6"/>
  <c r="D6574" i="6"/>
  <c r="B6574" i="6"/>
  <c r="A6574" i="6"/>
  <c r="F6573" i="6"/>
  <c r="G6573" i="6" s="1"/>
  <c r="D6573" i="6"/>
  <c r="B6573" i="6"/>
  <c r="A6573" i="6"/>
  <c r="F6572" i="6"/>
  <c r="G6572" i="6"/>
  <c r="D6572" i="6"/>
  <c r="B6572" i="6"/>
  <c r="A6572" i="6"/>
  <c r="F6571" i="6"/>
  <c r="G6571" i="6" s="1"/>
  <c r="D6571" i="6"/>
  <c r="B6571" i="6"/>
  <c r="A6571" i="6"/>
  <c r="F6570" i="6"/>
  <c r="G6570" i="6"/>
  <c r="D6570" i="6"/>
  <c r="B6570" i="6"/>
  <c r="A6570" i="6"/>
  <c r="F6569" i="6"/>
  <c r="G6569" i="6" s="1"/>
  <c r="D6569" i="6"/>
  <c r="B6569" i="6"/>
  <c r="A6569" i="6"/>
  <c r="F6568" i="6"/>
  <c r="G6568" i="6"/>
  <c r="D6568" i="6"/>
  <c r="B6568" i="6"/>
  <c r="A6568" i="6"/>
  <c r="F6567" i="6"/>
  <c r="G6567" i="6" s="1"/>
  <c r="D6567" i="6"/>
  <c r="B6567" i="6"/>
  <c r="A6567" i="6"/>
  <c r="F6566" i="6"/>
  <c r="G6566" i="6"/>
  <c r="D6566" i="6"/>
  <c r="B6566" i="6"/>
  <c r="A6566" i="6"/>
  <c r="F6565" i="6"/>
  <c r="G6565" i="6" s="1"/>
  <c r="D6565" i="6"/>
  <c r="B6565" i="6"/>
  <c r="A6565" i="6"/>
  <c r="F6564" i="6"/>
  <c r="G6564" i="6"/>
  <c r="D6564" i="6"/>
  <c r="B6564" i="6"/>
  <c r="A6564" i="6"/>
  <c r="F6563" i="6"/>
  <c r="G6563" i="6" s="1"/>
  <c r="D6563" i="6"/>
  <c r="B6563" i="6"/>
  <c r="A6563" i="6"/>
  <c r="F6562" i="6"/>
  <c r="G6562" i="6"/>
  <c r="D6562" i="6"/>
  <c r="B6562" i="6"/>
  <c r="A6562" i="6"/>
  <c r="B6555" i="6"/>
  <c r="G6554" i="6"/>
  <c r="B6554" i="6"/>
  <c r="B6553" i="6"/>
  <c r="B6552" i="6"/>
  <c r="F6546" i="6"/>
  <c r="G6546" i="6"/>
  <c r="D6546" i="6"/>
  <c r="B6546" i="6"/>
  <c r="A6546" i="6"/>
  <c r="F6545" i="6"/>
  <c r="G6545" i="6" s="1"/>
  <c r="D6545" i="6"/>
  <c r="B6545" i="6"/>
  <c r="A6545" i="6"/>
  <c r="F6544" i="6"/>
  <c r="G6544" i="6"/>
  <c r="D6544" i="6"/>
  <c r="B6544" i="6"/>
  <c r="A6544" i="6"/>
  <c r="F6543" i="6"/>
  <c r="G6543" i="6" s="1"/>
  <c r="D6543" i="6"/>
  <c r="B6543" i="6"/>
  <c r="A6543" i="6"/>
  <c r="F6542" i="6"/>
  <c r="G6542" i="6"/>
  <c r="D6542" i="6"/>
  <c r="B6542" i="6"/>
  <c r="A6542" i="6"/>
  <c r="F6541" i="6"/>
  <c r="G6541" i="6" s="1"/>
  <c r="D6541" i="6"/>
  <c r="B6541" i="6"/>
  <c r="A6541" i="6"/>
  <c r="F6540" i="6"/>
  <c r="G6540" i="6"/>
  <c r="D6540" i="6"/>
  <c r="B6540" i="6"/>
  <c r="A6540" i="6"/>
  <c r="F6539" i="6"/>
  <c r="G6539" i="6" s="1"/>
  <c r="D6539" i="6"/>
  <c r="B6539" i="6"/>
  <c r="A6539" i="6"/>
  <c r="F6538" i="6"/>
  <c r="G6538" i="6"/>
  <c r="D6538" i="6"/>
  <c r="B6538" i="6"/>
  <c r="A6538" i="6"/>
  <c r="F6535" i="6"/>
  <c r="G6535" i="6" s="1"/>
  <c r="D6535" i="6"/>
  <c r="A6535" i="6"/>
  <c r="B6535" i="6"/>
  <c r="F6534" i="6"/>
  <c r="G6534" i="6"/>
  <c r="D6534" i="6"/>
  <c r="A6534" i="6"/>
  <c r="B6534" i="6" s="1"/>
  <c r="F6533" i="6"/>
  <c r="G6533" i="6" s="1"/>
  <c r="D6533" i="6"/>
  <c r="A6533" i="6"/>
  <c r="B6533" i="6"/>
  <c r="F6532" i="6"/>
  <c r="G6532" i="6"/>
  <c r="D6532" i="6"/>
  <c r="A6532" i="6"/>
  <c r="B6532" i="6" s="1"/>
  <c r="F6531" i="6"/>
  <c r="G6531" i="6" s="1"/>
  <c r="D6531" i="6"/>
  <c r="A6531" i="6"/>
  <c r="B6531" i="6"/>
  <c r="F6530" i="6"/>
  <c r="G6530" i="6"/>
  <c r="D6530" i="6"/>
  <c r="A6530" i="6"/>
  <c r="B6530" i="6" s="1"/>
  <c r="F6529" i="6"/>
  <c r="G6529" i="6" s="1"/>
  <c r="D6529" i="6"/>
  <c r="A6529" i="6"/>
  <c r="B6529" i="6"/>
  <c r="F6528" i="6"/>
  <c r="G6528" i="6"/>
  <c r="D6528" i="6"/>
  <c r="A6528" i="6"/>
  <c r="B6528" i="6" s="1"/>
  <c r="F6525" i="6"/>
  <c r="G6525" i="6" s="1"/>
  <c r="D6525" i="6"/>
  <c r="B6525" i="6"/>
  <c r="A6525" i="6"/>
  <c r="F6524" i="6"/>
  <c r="G6524" i="6"/>
  <c r="D6524" i="6"/>
  <c r="B6524" i="6"/>
  <c r="A6524" i="6"/>
  <c r="F6523" i="6"/>
  <c r="G6523" i="6" s="1"/>
  <c r="D6523" i="6"/>
  <c r="B6523" i="6"/>
  <c r="A6523" i="6"/>
  <c r="F6522" i="6"/>
  <c r="G6522" i="6"/>
  <c r="D6522" i="6"/>
  <c r="B6522" i="6"/>
  <c r="A6522" i="6"/>
  <c r="F6521" i="6"/>
  <c r="G6521" i="6" s="1"/>
  <c r="D6521" i="6"/>
  <c r="B6521" i="6"/>
  <c r="A6521" i="6"/>
  <c r="F6520" i="6"/>
  <c r="G6520" i="6"/>
  <c r="D6520" i="6"/>
  <c r="B6520" i="6"/>
  <c r="A6520" i="6"/>
  <c r="F6519" i="6"/>
  <c r="G6519" i="6" s="1"/>
  <c r="D6519" i="6"/>
  <c r="B6519" i="6"/>
  <c r="A6519" i="6"/>
  <c r="F6518" i="6"/>
  <c r="G6518" i="6"/>
  <c r="D6518" i="6"/>
  <c r="B6518" i="6"/>
  <c r="A6518" i="6"/>
  <c r="F6517" i="6"/>
  <c r="G6517" i="6" s="1"/>
  <c r="D6517" i="6"/>
  <c r="B6517" i="6"/>
  <c r="A6517" i="6"/>
  <c r="F6516" i="6"/>
  <c r="G6516" i="6"/>
  <c r="D6516" i="6"/>
  <c r="B6516" i="6"/>
  <c r="A6516" i="6"/>
  <c r="F6515" i="6"/>
  <c r="G6515" i="6" s="1"/>
  <c r="D6515" i="6"/>
  <c r="B6515" i="6"/>
  <c r="A6515" i="6"/>
  <c r="F6514" i="6"/>
  <c r="G6514" i="6"/>
  <c r="D6514" i="6"/>
  <c r="B6514" i="6"/>
  <c r="A6514" i="6"/>
  <c r="F6513" i="6"/>
  <c r="G6513" i="6" s="1"/>
  <c r="D6513" i="6"/>
  <c r="B6513" i="6"/>
  <c r="A6513" i="6"/>
  <c r="F6512" i="6"/>
  <c r="G6512" i="6"/>
  <c r="D6512" i="6"/>
  <c r="B6512" i="6"/>
  <c r="A6512" i="6"/>
  <c r="B6505" i="6"/>
  <c r="G6504" i="6"/>
  <c r="B6504" i="6"/>
  <c r="B6503" i="6"/>
  <c r="B6502" i="6"/>
  <c r="F6496" i="6"/>
  <c r="G6496" i="6"/>
  <c r="D6496" i="6"/>
  <c r="B6496" i="6"/>
  <c r="A6496" i="6"/>
  <c r="F6495" i="6"/>
  <c r="G6495" i="6" s="1"/>
  <c r="D6495" i="6"/>
  <c r="B6495" i="6"/>
  <c r="A6495" i="6"/>
  <c r="F6494" i="6"/>
  <c r="G6494" i="6"/>
  <c r="D6494" i="6"/>
  <c r="B6494" i="6"/>
  <c r="A6494" i="6"/>
  <c r="F6493" i="6"/>
  <c r="G6493" i="6" s="1"/>
  <c r="D6493" i="6"/>
  <c r="B6493" i="6"/>
  <c r="A6493" i="6"/>
  <c r="F6492" i="6"/>
  <c r="G6492" i="6"/>
  <c r="D6492" i="6"/>
  <c r="B6492" i="6"/>
  <c r="A6492" i="6"/>
  <c r="F6491" i="6"/>
  <c r="G6491" i="6" s="1"/>
  <c r="D6491" i="6"/>
  <c r="B6491" i="6"/>
  <c r="A6491" i="6"/>
  <c r="F6490" i="6"/>
  <c r="G6490" i="6"/>
  <c r="D6490" i="6"/>
  <c r="B6490" i="6"/>
  <c r="A6490" i="6"/>
  <c r="F6489" i="6"/>
  <c r="G6489" i="6" s="1"/>
  <c r="D6489" i="6"/>
  <c r="B6489" i="6"/>
  <c r="A6489" i="6"/>
  <c r="F6488" i="6"/>
  <c r="G6488" i="6"/>
  <c r="D6488" i="6"/>
  <c r="B6488" i="6"/>
  <c r="A6488" i="6"/>
  <c r="F6485" i="6"/>
  <c r="G6485" i="6" s="1"/>
  <c r="D6485" i="6"/>
  <c r="A6485" i="6"/>
  <c r="B6485" i="6"/>
  <c r="F6484" i="6"/>
  <c r="G6484" i="6"/>
  <c r="D6484" i="6"/>
  <c r="A6484" i="6"/>
  <c r="B6484" i="6" s="1"/>
  <c r="F6483" i="6"/>
  <c r="G6483" i="6" s="1"/>
  <c r="D6483" i="6"/>
  <c r="A6483" i="6"/>
  <c r="B6483" i="6"/>
  <c r="F6482" i="6"/>
  <c r="G6482" i="6"/>
  <c r="D6482" i="6"/>
  <c r="A6482" i="6"/>
  <c r="B6482" i="6" s="1"/>
  <c r="F6481" i="6"/>
  <c r="G6481" i="6" s="1"/>
  <c r="D6481" i="6"/>
  <c r="A6481" i="6"/>
  <c r="B6481" i="6"/>
  <c r="F6480" i="6"/>
  <c r="G6480" i="6"/>
  <c r="D6480" i="6"/>
  <c r="A6480" i="6"/>
  <c r="B6480" i="6" s="1"/>
  <c r="F6479" i="6"/>
  <c r="G6479" i="6" s="1"/>
  <c r="D6479" i="6"/>
  <c r="A6479" i="6"/>
  <c r="B6479" i="6"/>
  <c r="F6478" i="6"/>
  <c r="G6478" i="6"/>
  <c r="D6478" i="6"/>
  <c r="A6478" i="6"/>
  <c r="B6478" i="6" s="1"/>
  <c r="F6475" i="6"/>
  <c r="G6475" i="6" s="1"/>
  <c r="D6475" i="6"/>
  <c r="B6475" i="6"/>
  <c r="A6475" i="6"/>
  <c r="F6474" i="6"/>
  <c r="G6474" i="6"/>
  <c r="D6474" i="6"/>
  <c r="B6474" i="6"/>
  <c r="A6474" i="6"/>
  <c r="F6473" i="6"/>
  <c r="G6473" i="6" s="1"/>
  <c r="D6473" i="6"/>
  <c r="B6473" i="6"/>
  <c r="A6473" i="6"/>
  <c r="F6472" i="6"/>
  <c r="G6472" i="6"/>
  <c r="D6472" i="6"/>
  <c r="B6472" i="6"/>
  <c r="A6472" i="6"/>
  <c r="F6471" i="6"/>
  <c r="G6471" i="6" s="1"/>
  <c r="D6471" i="6"/>
  <c r="B6471" i="6"/>
  <c r="A6471" i="6"/>
  <c r="F6470" i="6"/>
  <c r="G6470" i="6"/>
  <c r="D6470" i="6"/>
  <c r="B6470" i="6"/>
  <c r="A6470" i="6"/>
  <c r="F6469" i="6"/>
  <c r="G6469" i="6" s="1"/>
  <c r="D6469" i="6"/>
  <c r="B6469" i="6"/>
  <c r="A6469" i="6"/>
  <c r="F6468" i="6"/>
  <c r="G6468" i="6"/>
  <c r="D6468" i="6"/>
  <c r="B6468" i="6"/>
  <c r="A6468" i="6"/>
  <c r="F6467" i="6"/>
  <c r="G6467" i="6" s="1"/>
  <c r="D6467" i="6"/>
  <c r="B6467" i="6"/>
  <c r="A6467" i="6"/>
  <c r="F6466" i="6"/>
  <c r="G6466" i="6"/>
  <c r="D6466" i="6"/>
  <c r="B6466" i="6"/>
  <c r="A6466" i="6"/>
  <c r="F6465" i="6"/>
  <c r="G6465" i="6" s="1"/>
  <c r="D6465" i="6"/>
  <c r="B6465" i="6"/>
  <c r="A6465" i="6"/>
  <c r="F6464" i="6"/>
  <c r="G6464" i="6"/>
  <c r="D6464" i="6"/>
  <c r="B6464" i="6"/>
  <c r="A6464" i="6"/>
  <c r="F6463" i="6"/>
  <c r="G6463" i="6" s="1"/>
  <c r="D6463" i="6"/>
  <c r="B6463" i="6"/>
  <c r="A6463" i="6"/>
  <c r="F6462" i="6"/>
  <c r="G6462" i="6"/>
  <c r="D6462" i="6"/>
  <c r="B6462" i="6"/>
  <c r="A6462" i="6"/>
  <c r="B6455" i="6"/>
  <c r="G6454" i="6"/>
  <c r="B6454" i="6"/>
  <c r="B6453" i="6"/>
  <c r="B6452" i="6"/>
  <c r="F6446" i="6"/>
  <c r="G6446" i="6"/>
  <c r="D6446" i="6"/>
  <c r="B6446" i="6"/>
  <c r="A6446" i="6"/>
  <c r="F6445" i="6"/>
  <c r="G6445" i="6" s="1"/>
  <c r="D6445" i="6"/>
  <c r="B6445" i="6"/>
  <c r="A6445" i="6"/>
  <c r="F6444" i="6"/>
  <c r="G6444" i="6"/>
  <c r="D6444" i="6"/>
  <c r="B6444" i="6"/>
  <c r="A6444" i="6"/>
  <c r="F6443" i="6"/>
  <c r="G6443" i="6" s="1"/>
  <c r="D6443" i="6"/>
  <c r="B6443" i="6"/>
  <c r="A6443" i="6"/>
  <c r="F6442" i="6"/>
  <c r="G6442" i="6"/>
  <c r="D6442" i="6"/>
  <c r="B6442" i="6"/>
  <c r="A6442" i="6"/>
  <c r="F6441" i="6"/>
  <c r="G6441" i="6" s="1"/>
  <c r="D6441" i="6"/>
  <c r="B6441" i="6"/>
  <c r="A6441" i="6"/>
  <c r="F6440" i="6"/>
  <c r="G6440" i="6"/>
  <c r="D6440" i="6"/>
  <c r="B6440" i="6"/>
  <c r="A6440" i="6"/>
  <c r="F6439" i="6"/>
  <c r="G6439" i="6" s="1"/>
  <c r="D6439" i="6"/>
  <c r="B6439" i="6"/>
  <c r="A6439" i="6"/>
  <c r="F6438" i="6"/>
  <c r="G6438" i="6"/>
  <c r="D6438" i="6"/>
  <c r="B6438" i="6"/>
  <c r="A6438" i="6"/>
  <c r="F6435" i="6"/>
  <c r="G6435" i="6" s="1"/>
  <c r="D6435" i="6"/>
  <c r="A6435" i="6"/>
  <c r="B6435" i="6"/>
  <c r="F6434" i="6"/>
  <c r="G6434" i="6"/>
  <c r="D6434" i="6"/>
  <c r="A6434" i="6"/>
  <c r="B6434" i="6" s="1"/>
  <c r="F6433" i="6"/>
  <c r="G6433" i="6" s="1"/>
  <c r="D6433" i="6"/>
  <c r="A6433" i="6"/>
  <c r="B6433" i="6"/>
  <c r="F6432" i="6"/>
  <c r="G6432" i="6"/>
  <c r="D6432" i="6"/>
  <c r="A6432" i="6"/>
  <c r="B6432" i="6" s="1"/>
  <c r="F6431" i="6"/>
  <c r="G6431" i="6" s="1"/>
  <c r="D6431" i="6"/>
  <c r="A6431" i="6"/>
  <c r="B6431" i="6"/>
  <c r="F6430" i="6"/>
  <c r="G6430" i="6"/>
  <c r="D6430" i="6"/>
  <c r="A6430" i="6"/>
  <c r="B6430" i="6" s="1"/>
  <c r="F6429" i="6"/>
  <c r="G6429" i="6" s="1"/>
  <c r="D6429" i="6"/>
  <c r="A6429" i="6"/>
  <c r="B6429" i="6"/>
  <c r="F6428" i="6"/>
  <c r="G6428" i="6"/>
  <c r="D6428" i="6"/>
  <c r="A6428" i="6"/>
  <c r="B6428" i="6" s="1"/>
  <c r="F6425" i="6"/>
  <c r="G6425" i="6" s="1"/>
  <c r="D6425" i="6"/>
  <c r="B6425" i="6"/>
  <c r="A6425" i="6"/>
  <c r="F6424" i="6"/>
  <c r="G6424" i="6"/>
  <c r="D6424" i="6"/>
  <c r="B6424" i="6"/>
  <c r="A6424" i="6"/>
  <c r="F6423" i="6"/>
  <c r="G6423" i="6" s="1"/>
  <c r="D6423" i="6"/>
  <c r="B6423" i="6"/>
  <c r="A6423" i="6"/>
  <c r="F6422" i="6"/>
  <c r="G6422" i="6"/>
  <c r="D6422" i="6"/>
  <c r="B6422" i="6"/>
  <c r="A6422" i="6"/>
  <c r="F6421" i="6"/>
  <c r="G6421" i="6" s="1"/>
  <c r="D6421" i="6"/>
  <c r="B6421" i="6"/>
  <c r="A6421" i="6"/>
  <c r="F6420" i="6"/>
  <c r="G6420" i="6"/>
  <c r="D6420" i="6"/>
  <c r="B6420" i="6"/>
  <c r="A6420" i="6"/>
  <c r="F6419" i="6"/>
  <c r="G6419" i="6" s="1"/>
  <c r="D6419" i="6"/>
  <c r="B6419" i="6"/>
  <c r="A6419" i="6"/>
  <c r="F6418" i="6"/>
  <c r="G6418" i="6"/>
  <c r="D6418" i="6"/>
  <c r="B6418" i="6"/>
  <c r="A6418" i="6"/>
  <c r="F6417" i="6"/>
  <c r="G6417" i="6" s="1"/>
  <c r="D6417" i="6"/>
  <c r="B6417" i="6"/>
  <c r="A6417" i="6"/>
  <c r="F6416" i="6"/>
  <c r="G6416" i="6"/>
  <c r="D6416" i="6"/>
  <c r="B6416" i="6"/>
  <c r="A6416" i="6"/>
  <c r="F6415" i="6"/>
  <c r="G6415" i="6" s="1"/>
  <c r="D6415" i="6"/>
  <c r="B6415" i="6"/>
  <c r="A6415" i="6"/>
  <c r="F6414" i="6"/>
  <c r="G6414" i="6"/>
  <c r="D6414" i="6"/>
  <c r="B6414" i="6"/>
  <c r="A6414" i="6"/>
  <c r="F6413" i="6"/>
  <c r="G6413" i="6" s="1"/>
  <c r="D6413" i="6"/>
  <c r="B6413" i="6"/>
  <c r="A6413" i="6"/>
  <c r="F6412" i="6"/>
  <c r="G6412" i="6"/>
  <c r="D6412" i="6"/>
  <c r="B6412" i="6"/>
  <c r="A6412" i="6"/>
  <c r="B6405" i="6"/>
  <c r="G6404" i="6"/>
  <c r="B6404" i="6"/>
  <c r="B6403" i="6"/>
  <c r="B6402" i="6"/>
  <c r="F6396" i="6"/>
  <c r="G6396" i="6"/>
  <c r="D6396" i="6"/>
  <c r="B6396" i="6"/>
  <c r="A6396" i="6"/>
  <c r="F6395" i="6"/>
  <c r="G6395" i="6" s="1"/>
  <c r="D6395" i="6"/>
  <c r="B6395" i="6"/>
  <c r="A6395" i="6"/>
  <c r="F6394" i="6"/>
  <c r="G6394" i="6"/>
  <c r="D6394" i="6"/>
  <c r="B6394" i="6"/>
  <c r="A6394" i="6"/>
  <c r="F6393" i="6"/>
  <c r="G6393" i="6" s="1"/>
  <c r="D6393" i="6"/>
  <c r="B6393" i="6"/>
  <c r="A6393" i="6"/>
  <c r="F6392" i="6"/>
  <c r="G6392" i="6"/>
  <c r="D6392" i="6"/>
  <c r="B6392" i="6"/>
  <c r="A6392" i="6"/>
  <c r="F6391" i="6"/>
  <c r="G6391" i="6" s="1"/>
  <c r="D6391" i="6"/>
  <c r="B6391" i="6"/>
  <c r="A6391" i="6"/>
  <c r="F6390" i="6"/>
  <c r="G6390" i="6"/>
  <c r="D6390" i="6"/>
  <c r="B6390" i="6"/>
  <c r="A6390" i="6"/>
  <c r="F6389" i="6"/>
  <c r="G6389" i="6" s="1"/>
  <c r="D6389" i="6"/>
  <c r="B6389" i="6"/>
  <c r="A6389" i="6"/>
  <c r="F6388" i="6"/>
  <c r="G6388" i="6"/>
  <c r="D6388" i="6"/>
  <c r="B6388" i="6"/>
  <c r="A6388" i="6"/>
  <c r="F6385" i="6"/>
  <c r="G6385" i="6" s="1"/>
  <c r="D6385" i="6"/>
  <c r="A6385" i="6"/>
  <c r="B6385" i="6"/>
  <c r="F6384" i="6"/>
  <c r="G6384" i="6"/>
  <c r="D6384" i="6"/>
  <c r="A6384" i="6"/>
  <c r="B6384" i="6" s="1"/>
  <c r="F6383" i="6"/>
  <c r="G6383" i="6" s="1"/>
  <c r="D6383" i="6"/>
  <c r="A6383" i="6"/>
  <c r="B6383" i="6"/>
  <c r="F6382" i="6"/>
  <c r="G6382" i="6"/>
  <c r="D6382" i="6"/>
  <c r="A6382" i="6"/>
  <c r="B6382" i="6" s="1"/>
  <c r="F6381" i="6"/>
  <c r="G6381" i="6" s="1"/>
  <c r="D6381" i="6"/>
  <c r="A6381" i="6"/>
  <c r="B6381" i="6"/>
  <c r="F6380" i="6"/>
  <c r="G6380" i="6"/>
  <c r="F6378" i="6"/>
  <c r="G6378" i="6"/>
  <c r="G6386" i="6" s="1"/>
  <c r="F6379" i="6"/>
  <c r="G6379" i="6"/>
  <c r="D6380" i="6"/>
  <c r="A6380" i="6"/>
  <c r="B6380" i="6"/>
  <c r="D6379" i="6"/>
  <c r="A6379" i="6"/>
  <c r="B6379" i="6" s="1"/>
  <c r="D6378" i="6"/>
  <c r="A6378" i="6"/>
  <c r="B6378" i="6"/>
  <c r="F6375" i="6"/>
  <c r="G6375" i="6"/>
  <c r="D6375" i="6"/>
  <c r="B6375" i="6"/>
  <c r="A6375" i="6"/>
  <c r="F6374" i="6"/>
  <c r="G6374" i="6" s="1"/>
  <c r="D6374" i="6"/>
  <c r="B6374" i="6"/>
  <c r="A6374" i="6"/>
  <c r="F6373" i="6"/>
  <c r="G6373" i="6"/>
  <c r="D6373" i="6"/>
  <c r="B6373" i="6"/>
  <c r="A6373" i="6"/>
  <c r="F6372" i="6"/>
  <c r="G6372" i="6" s="1"/>
  <c r="D6372" i="6"/>
  <c r="B6372" i="6"/>
  <c r="A6372" i="6"/>
  <c r="F6371" i="6"/>
  <c r="G6371" i="6"/>
  <c r="D6371" i="6"/>
  <c r="B6371" i="6"/>
  <c r="A6371" i="6"/>
  <c r="F6370" i="6"/>
  <c r="G6370" i="6" s="1"/>
  <c r="D6370" i="6"/>
  <c r="B6370" i="6"/>
  <c r="A6370" i="6"/>
  <c r="F6369" i="6"/>
  <c r="G6369" i="6"/>
  <c r="D6369" i="6"/>
  <c r="B6369" i="6"/>
  <c r="A6369" i="6"/>
  <c r="F6368" i="6"/>
  <c r="G6368" i="6" s="1"/>
  <c r="D6368" i="6"/>
  <c r="B6368" i="6"/>
  <c r="A6368" i="6"/>
  <c r="F6367" i="6"/>
  <c r="G6367" i="6"/>
  <c r="D6367" i="6"/>
  <c r="B6367" i="6"/>
  <c r="A6367" i="6"/>
  <c r="F6366" i="6"/>
  <c r="G6366" i="6" s="1"/>
  <c r="D6366" i="6"/>
  <c r="B6366" i="6"/>
  <c r="A6366" i="6"/>
  <c r="F6365" i="6"/>
  <c r="G6365" i="6"/>
  <c r="D6365" i="6"/>
  <c r="B6365" i="6"/>
  <c r="A6365" i="6"/>
  <c r="F6364" i="6"/>
  <c r="G6364" i="6" s="1"/>
  <c r="D6364" i="6"/>
  <c r="B6364" i="6"/>
  <c r="A6364" i="6"/>
  <c r="F6363" i="6"/>
  <c r="G6363" i="6"/>
  <c r="D6363" i="6"/>
  <c r="B6363" i="6"/>
  <c r="A6363" i="6"/>
  <c r="F6362" i="6"/>
  <c r="G6362" i="6" s="1"/>
  <c r="D6362" i="6"/>
  <c r="B6362" i="6"/>
  <c r="A6362" i="6"/>
  <c r="B6355" i="6"/>
  <c r="G6354" i="6"/>
  <c r="B6354" i="6"/>
  <c r="B6353" i="6"/>
  <c r="B6352" i="6"/>
  <c r="F6346" i="6"/>
  <c r="G6346" i="6" s="1"/>
  <c r="D6346" i="6"/>
  <c r="B6346" i="6"/>
  <c r="A6346" i="6"/>
  <c r="F6345" i="6"/>
  <c r="G6345" i="6"/>
  <c r="D6345" i="6"/>
  <c r="B6345" i="6"/>
  <c r="A6345" i="6"/>
  <c r="F6344" i="6"/>
  <c r="G6344" i="6" s="1"/>
  <c r="D6344" i="6"/>
  <c r="B6344" i="6"/>
  <c r="A6344" i="6"/>
  <c r="F6343" i="6"/>
  <c r="G6343" i="6"/>
  <c r="D6343" i="6"/>
  <c r="B6343" i="6"/>
  <c r="A6343" i="6"/>
  <c r="F6342" i="6"/>
  <c r="G6342" i="6" s="1"/>
  <c r="D6342" i="6"/>
  <c r="B6342" i="6"/>
  <c r="A6342" i="6"/>
  <c r="F6341" i="6"/>
  <c r="G6341" i="6"/>
  <c r="D6341" i="6"/>
  <c r="B6341" i="6"/>
  <c r="A6341" i="6"/>
  <c r="F6340" i="6"/>
  <c r="G6340" i="6" s="1"/>
  <c r="D6340" i="6"/>
  <c r="B6340" i="6"/>
  <c r="A6340" i="6"/>
  <c r="F6339" i="6"/>
  <c r="G6339" i="6"/>
  <c r="D6339" i="6"/>
  <c r="B6339" i="6"/>
  <c r="A6339" i="6"/>
  <c r="F6338" i="6"/>
  <c r="G6338" i="6" s="1"/>
  <c r="D6338" i="6"/>
  <c r="B6338" i="6"/>
  <c r="A6338" i="6"/>
  <c r="F6335" i="6"/>
  <c r="G6335" i="6"/>
  <c r="D6335" i="6"/>
  <c r="A6335" i="6"/>
  <c r="B6335" i="6" s="1"/>
  <c r="F6334" i="6"/>
  <c r="G6334" i="6" s="1"/>
  <c r="D6334" i="6"/>
  <c r="A6334" i="6"/>
  <c r="B6334" i="6"/>
  <c r="F6333" i="6"/>
  <c r="G6333" i="6"/>
  <c r="D6333" i="6"/>
  <c r="A6333" i="6"/>
  <c r="B6333" i="6" s="1"/>
  <c r="F6332" i="6"/>
  <c r="G6332" i="6" s="1"/>
  <c r="D6332" i="6"/>
  <c r="A6332" i="6"/>
  <c r="B6332" i="6"/>
  <c r="F6331" i="6"/>
  <c r="G6331" i="6"/>
  <c r="D6331" i="6"/>
  <c r="A6331" i="6"/>
  <c r="B6331" i="6" s="1"/>
  <c r="F6330" i="6"/>
  <c r="G6330" i="6" s="1"/>
  <c r="D6330" i="6"/>
  <c r="A6330" i="6"/>
  <c r="B6330" i="6"/>
  <c r="F6329" i="6"/>
  <c r="G6329" i="6"/>
  <c r="D6329" i="6"/>
  <c r="A6329" i="6"/>
  <c r="B6329" i="6" s="1"/>
  <c r="F6328" i="6"/>
  <c r="G6328" i="6" s="1"/>
  <c r="D6328" i="6"/>
  <c r="A6328" i="6"/>
  <c r="B6328" i="6"/>
  <c r="F6325" i="6"/>
  <c r="G6325" i="6"/>
  <c r="D6325" i="6"/>
  <c r="B6325" i="6"/>
  <c r="A6325" i="6"/>
  <c r="F6324" i="6"/>
  <c r="G6324" i="6" s="1"/>
  <c r="D6324" i="6"/>
  <c r="B6324" i="6"/>
  <c r="A6324" i="6"/>
  <c r="F6323" i="6"/>
  <c r="G6323" i="6"/>
  <c r="D6323" i="6"/>
  <c r="B6323" i="6"/>
  <c r="A6323" i="6"/>
  <c r="F6322" i="6"/>
  <c r="G6322" i="6" s="1"/>
  <c r="D6322" i="6"/>
  <c r="B6322" i="6"/>
  <c r="A6322" i="6"/>
  <c r="F6321" i="6"/>
  <c r="G6321" i="6"/>
  <c r="D6321" i="6"/>
  <c r="B6321" i="6"/>
  <c r="A6321" i="6"/>
  <c r="F6320" i="6"/>
  <c r="G6320" i="6" s="1"/>
  <c r="D6320" i="6"/>
  <c r="B6320" i="6"/>
  <c r="A6320" i="6"/>
  <c r="F6319" i="6"/>
  <c r="G6319" i="6"/>
  <c r="D6319" i="6"/>
  <c r="B6319" i="6"/>
  <c r="A6319" i="6"/>
  <c r="F6318" i="6"/>
  <c r="G6318" i="6" s="1"/>
  <c r="D6318" i="6"/>
  <c r="B6318" i="6"/>
  <c r="A6318" i="6"/>
  <c r="F6317" i="6"/>
  <c r="G6317" i="6"/>
  <c r="D6317" i="6"/>
  <c r="B6317" i="6"/>
  <c r="A6317" i="6"/>
  <c r="F6316" i="6"/>
  <c r="G6316" i="6" s="1"/>
  <c r="D6316" i="6"/>
  <c r="B6316" i="6"/>
  <c r="A6316" i="6"/>
  <c r="F6315" i="6"/>
  <c r="G6315" i="6"/>
  <c r="D6315" i="6"/>
  <c r="B6315" i="6"/>
  <c r="A6315" i="6"/>
  <c r="F6314" i="6"/>
  <c r="G6314" i="6" s="1"/>
  <c r="D6314" i="6"/>
  <c r="B6314" i="6"/>
  <c r="A6314" i="6"/>
  <c r="F6313" i="6"/>
  <c r="G6313" i="6"/>
  <c r="D6313" i="6"/>
  <c r="B6313" i="6"/>
  <c r="A6313" i="6"/>
  <c r="F6312" i="6"/>
  <c r="G6312" i="6" s="1"/>
  <c r="D6312" i="6"/>
  <c r="B6312" i="6"/>
  <c r="A6312" i="6"/>
  <c r="B6305" i="6"/>
  <c r="G6304" i="6"/>
  <c r="B6304" i="6"/>
  <c r="B6303" i="6"/>
  <c r="B6302" i="6"/>
  <c r="F6296" i="6"/>
  <c r="G6296" i="6" s="1"/>
  <c r="D6296" i="6"/>
  <c r="B6296" i="6"/>
  <c r="A6296" i="6"/>
  <c r="F6295" i="6"/>
  <c r="G6295" i="6"/>
  <c r="D6295" i="6"/>
  <c r="B6295" i="6"/>
  <c r="A6295" i="6"/>
  <c r="F6294" i="6"/>
  <c r="G6294" i="6" s="1"/>
  <c r="D6294" i="6"/>
  <c r="B6294" i="6"/>
  <c r="A6294" i="6"/>
  <c r="F6293" i="6"/>
  <c r="G6293" i="6"/>
  <c r="D6293" i="6"/>
  <c r="B6293" i="6"/>
  <c r="A6293" i="6"/>
  <c r="F6292" i="6"/>
  <c r="G6292" i="6" s="1"/>
  <c r="D6292" i="6"/>
  <c r="B6292" i="6"/>
  <c r="A6292" i="6"/>
  <c r="F6291" i="6"/>
  <c r="G6291" i="6"/>
  <c r="D6291" i="6"/>
  <c r="B6291" i="6"/>
  <c r="A6291" i="6"/>
  <c r="F6290" i="6"/>
  <c r="G6290" i="6" s="1"/>
  <c r="D6290" i="6"/>
  <c r="B6290" i="6"/>
  <c r="A6290" i="6"/>
  <c r="F6289" i="6"/>
  <c r="G6289" i="6"/>
  <c r="D6289" i="6"/>
  <c r="B6289" i="6"/>
  <c r="A6289" i="6"/>
  <c r="F6288" i="6"/>
  <c r="G6288" i="6" s="1"/>
  <c r="D6288" i="6"/>
  <c r="B6288" i="6"/>
  <c r="A6288" i="6"/>
  <c r="F6285" i="6"/>
  <c r="G6285" i="6"/>
  <c r="D6285" i="6"/>
  <c r="A6285" i="6"/>
  <c r="B6285" i="6" s="1"/>
  <c r="F6284" i="6"/>
  <c r="G6284" i="6" s="1"/>
  <c r="D6284" i="6"/>
  <c r="A6284" i="6"/>
  <c r="B6284" i="6"/>
  <c r="F6283" i="6"/>
  <c r="G6283" i="6"/>
  <c r="D6283" i="6"/>
  <c r="A6283" i="6"/>
  <c r="B6283" i="6" s="1"/>
  <c r="F6282" i="6"/>
  <c r="G6282" i="6" s="1"/>
  <c r="D6282" i="6"/>
  <c r="A6282" i="6"/>
  <c r="B6282" i="6"/>
  <c r="F6281" i="6"/>
  <c r="G6281" i="6"/>
  <c r="D6281" i="6"/>
  <c r="A6281" i="6"/>
  <c r="B6281" i="6" s="1"/>
  <c r="F6280" i="6"/>
  <c r="G6280" i="6" s="1"/>
  <c r="D6280" i="6"/>
  <c r="A6280" i="6"/>
  <c r="B6280" i="6"/>
  <c r="F6279" i="6"/>
  <c r="G6279" i="6"/>
  <c r="D6279" i="6"/>
  <c r="A6279" i="6"/>
  <c r="B6279" i="6" s="1"/>
  <c r="F6278" i="6"/>
  <c r="G6278" i="6" s="1"/>
  <c r="D6278" i="6"/>
  <c r="A6278" i="6"/>
  <c r="B6278" i="6"/>
  <c r="F6275" i="6"/>
  <c r="G6275" i="6"/>
  <c r="D6275" i="6"/>
  <c r="B6275" i="6"/>
  <c r="A6275" i="6"/>
  <c r="F6274" i="6"/>
  <c r="G6274" i="6" s="1"/>
  <c r="D6274" i="6"/>
  <c r="B6274" i="6"/>
  <c r="A6274" i="6"/>
  <c r="F6273" i="6"/>
  <c r="G6273" i="6"/>
  <c r="D6273" i="6"/>
  <c r="B6273" i="6"/>
  <c r="A6273" i="6"/>
  <c r="F6272" i="6"/>
  <c r="G6272" i="6" s="1"/>
  <c r="D6272" i="6"/>
  <c r="B6272" i="6"/>
  <c r="A6272" i="6"/>
  <c r="F6271" i="6"/>
  <c r="G6271" i="6"/>
  <c r="D6271" i="6"/>
  <c r="B6271" i="6"/>
  <c r="A6271" i="6"/>
  <c r="F6270" i="6"/>
  <c r="G6270" i="6" s="1"/>
  <c r="D6270" i="6"/>
  <c r="B6270" i="6"/>
  <c r="A6270" i="6"/>
  <c r="F6269" i="6"/>
  <c r="G6269" i="6"/>
  <c r="D6269" i="6"/>
  <c r="B6269" i="6"/>
  <c r="A6269" i="6"/>
  <c r="F6268" i="6"/>
  <c r="G6268" i="6" s="1"/>
  <c r="D6268" i="6"/>
  <c r="B6268" i="6"/>
  <c r="A6268" i="6"/>
  <c r="F6267" i="6"/>
  <c r="G6267" i="6"/>
  <c r="D6267" i="6"/>
  <c r="B6267" i="6"/>
  <c r="A6267" i="6"/>
  <c r="F6266" i="6"/>
  <c r="G6266" i="6" s="1"/>
  <c r="D6266" i="6"/>
  <c r="B6266" i="6"/>
  <c r="A6266" i="6"/>
  <c r="F6265" i="6"/>
  <c r="G6265" i="6"/>
  <c r="D6265" i="6"/>
  <c r="B6265" i="6"/>
  <c r="A6265" i="6"/>
  <c r="F6264" i="6"/>
  <c r="G6264" i="6" s="1"/>
  <c r="D6264" i="6"/>
  <c r="B6264" i="6"/>
  <c r="A6264" i="6"/>
  <c r="F6263" i="6"/>
  <c r="G6263" i="6"/>
  <c r="D6263" i="6"/>
  <c r="B6263" i="6"/>
  <c r="A6263" i="6"/>
  <c r="F6262" i="6"/>
  <c r="G6262" i="6" s="1"/>
  <c r="D6262" i="6"/>
  <c r="B6262" i="6"/>
  <c r="A6262" i="6"/>
  <c r="B6255" i="6"/>
  <c r="G6254" i="6"/>
  <c r="B6254" i="6"/>
  <c r="B6253" i="6"/>
  <c r="B6252" i="6"/>
  <c r="F6246" i="6"/>
  <c r="G6246" i="6" s="1"/>
  <c r="D6246" i="6"/>
  <c r="B6246" i="6"/>
  <c r="A6246" i="6"/>
  <c r="F6245" i="6"/>
  <c r="G6245" i="6"/>
  <c r="D6245" i="6"/>
  <c r="B6245" i="6"/>
  <c r="A6245" i="6"/>
  <c r="F6244" i="6"/>
  <c r="G6244" i="6" s="1"/>
  <c r="D6244" i="6"/>
  <c r="B6244" i="6"/>
  <c r="A6244" i="6"/>
  <c r="F6243" i="6"/>
  <c r="G6243" i="6"/>
  <c r="D6243" i="6"/>
  <c r="B6243" i="6"/>
  <c r="A6243" i="6"/>
  <c r="F6242" i="6"/>
  <c r="G6242" i="6" s="1"/>
  <c r="D6242" i="6"/>
  <c r="B6242" i="6"/>
  <c r="A6242" i="6"/>
  <c r="F6241" i="6"/>
  <c r="G6241" i="6"/>
  <c r="D6241" i="6"/>
  <c r="B6241" i="6"/>
  <c r="A6241" i="6"/>
  <c r="F6240" i="6"/>
  <c r="G6240" i="6" s="1"/>
  <c r="D6240" i="6"/>
  <c r="B6240" i="6"/>
  <c r="A6240" i="6"/>
  <c r="F6239" i="6"/>
  <c r="G6239" i="6"/>
  <c r="D6239" i="6"/>
  <c r="B6239" i="6"/>
  <c r="A6239" i="6"/>
  <c r="F6238" i="6"/>
  <c r="G6238" i="6" s="1"/>
  <c r="D6238" i="6"/>
  <c r="B6238" i="6"/>
  <c r="A6238" i="6"/>
  <c r="F6235" i="6"/>
  <c r="G6235" i="6"/>
  <c r="D6235" i="6"/>
  <c r="A6235" i="6"/>
  <c r="B6235" i="6" s="1"/>
  <c r="F6234" i="6"/>
  <c r="G6234" i="6" s="1"/>
  <c r="D6234" i="6"/>
  <c r="A6234" i="6"/>
  <c r="B6234" i="6"/>
  <c r="F6233" i="6"/>
  <c r="G6233" i="6"/>
  <c r="D6233" i="6"/>
  <c r="A6233" i="6"/>
  <c r="B6233" i="6" s="1"/>
  <c r="F6232" i="6"/>
  <c r="G6232" i="6" s="1"/>
  <c r="D6232" i="6"/>
  <c r="A6232" i="6"/>
  <c r="B6232" i="6"/>
  <c r="F6231" i="6"/>
  <c r="G6231" i="6"/>
  <c r="D6231" i="6"/>
  <c r="A6231" i="6"/>
  <c r="B6231" i="6" s="1"/>
  <c r="F6230" i="6"/>
  <c r="G6230" i="6" s="1"/>
  <c r="D6230" i="6"/>
  <c r="A6230" i="6"/>
  <c r="B6230" i="6"/>
  <c r="F6229" i="6"/>
  <c r="G6229" i="6"/>
  <c r="D6229" i="6"/>
  <c r="A6229" i="6"/>
  <c r="B6229" i="6" s="1"/>
  <c r="F6228" i="6"/>
  <c r="G6228" i="6" s="1"/>
  <c r="D6228" i="6"/>
  <c r="A6228" i="6"/>
  <c r="B6228" i="6"/>
  <c r="F6225" i="6"/>
  <c r="G6225" i="6"/>
  <c r="D6225" i="6"/>
  <c r="B6225" i="6"/>
  <c r="A6225" i="6"/>
  <c r="F6224" i="6"/>
  <c r="G6224" i="6" s="1"/>
  <c r="D6224" i="6"/>
  <c r="B6224" i="6"/>
  <c r="A6224" i="6"/>
  <c r="F6223" i="6"/>
  <c r="G6223" i="6"/>
  <c r="D6223" i="6"/>
  <c r="B6223" i="6"/>
  <c r="A6223" i="6"/>
  <c r="F6222" i="6"/>
  <c r="G6222" i="6" s="1"/>
  <c r="D6222" i="6"/>
  <c r="B6222" i="6"/>
  <c r="A6222" i="6"/>
  <c r="F6221" i="6"/>
  <c r="G6221" i="6"/>
  <c r="D6221" i="6"/>
  <c r="B6221" i="6"/>
  <c r="A6221" i="6"/>
  <c r="F6220" i="6"/>
  <c r="G6220" i="6" s="1"/>
  <c r="D6220" i="6"/>
  <c r="B6220" i="6"/>
  <c r="A6220" i="6"/>
  <c r="F6219" i="6"/>
  <c r="G6219" i="6"/>
  <c r="D6219" i="6"/>
  <c r="B6219" i="6"/>
  <c r="A6219" i="6"/>
  <c r="F6218" i="6"/>
  <c r="G6218" i="6" s="1"/>
  <c r="D6218" i="6"/>
  <c r="B6218" i="6"/>
  <c r="A6218" i="6"/>
  <c r="F6217" i="6"/>
  <c r="G6217" i="6"/>
  <c r="D6217" i="6"/>
  <c r="B6217" i="6"/>
  <c r="A6217" i="6"/>
  <c r="F6216" i="6"/>
  <c r="G6216" i="6" s="1"/>
  <c r="D6216" i="6"/>
  <c r="B6216" i="6"/>
  <c r="A6216" i="6"/>
  <c r="F6215" i="6"/>
  <c r="G6215" i="6"/>
  <c r="D6215" i="6"/>
  <c r="B6215" i="6"/>
  <c r="A6215" i="6"/>
  <c r="F6214" i="6"/>
  <c r="G6214" i="6" s="1"/>
  <c r="D6214" i="6"/>
  <c r="B6214" i="6"/>
  <c r="A6214" i="6"/>
  <c r="F6213" i="6"/>
  <c r="G6213" i="6"/>
  <c r="D6213" i="6"/>
  <c r="B6213" i="6"/>
  <c r="A6213" i="6"/>
  <c r="F6212" i="6"/>
  <c r="G6212" i="6" s="1"/>
  <c r="D6212" i="6"/>
  <c r="B6212" i="6"/>
  <c r="A6212" i="6"/>
  <c r="B6205" i="6"/>
  <c r="G6204" i="6"/>
  <c r="B6204" i="6"/>
  <c r="B6203" i="6"/>
  <c r="B6202" i="6"/>
  <c r="F6196" i="6"/>
  <c r="G6196" i="6" s="1"/>
  <c r="D6196" i="6"/>
  <c r="B6196" i="6"/>
  <c r="A6196" i="6"/>
  <c r="F6195" i="6"/>
  <c r="G6195" i="6"/>
  <c r="D6195" i="6"/>
  <c r="B6195" i="6"/>
  <c r="A6195" i="6"/>
  <c r="F6194" i="6"/>
  <c r="G6194" i="6" s="1"/>
  <c r="D6194" i="6"/>
  <c r="B6194" i="6"/>
  <c r="A6194" i="6"/>
  <c r="F6193" i="6"/>
  <c r="G6193" i="6"/>
  <c r="D6193" i="6"/>
  <c r="B6193" i="6"/>
  <c r="A6193" i="6"/>
  <c r="F6192" i="6"/>
  <c r="G6192" i="6" s="1"/>
  <c r="D6192" i="6"/>
  <c r="B6192" i="6"/>
  <c r="A6192" i="6"/>
  <c r="F6191" i="6"/>
  <c r="G6191" i="6"/>
  <c r="D6191" i="6"/>
  <c r="B6191" i="6"/>
  <c r="A6191" i="6"/>
  <c r="F6190" i="6"/>
  <c r="G6190" i="6" s="1"/>
  <c r="D6190" i="6"/>
  <c r="B6190" i="6"/>
  <c r="A6190" i="6"/>
  <c r="F6189" i="6"/>
  <c r="G6189" i="6"/>
  <c r="D6189" i="6"/>
  <c r="B6189" i="6"/>
  <c r="A6189" i="6"/>
  <c r="F6188" i="6"/>
  <c r="G6188" i="6" s="1"/>
  <c r="D6188" i="6"/>
  <c r="B6188" i="6"/>
  <c r="A6188" i="6"/>
  <c r="F6185" i="6"/>
  <c r="G6185" i="6"/>
  <c r="D6185" i="6"/>
  <c r="A6185" i="6"/>
  <c r="B6185" i="6" s="1"/>
  <c r="F6184" i="6"/>
  <c r="G6184" i="6" s="1"/>
  <c r="D6184" i="6"/>
  <c r="A6184" i="6"/>
  <c r="B6184" i="6"/>
  <c r="F6183" i="6"/>
  <c r="G6183" i="6"/>
  <c r="D6183" i="6"/>
  <c r="A6183" i="6"/>
  <c r="B6183" i="6" s="1"/>
  <c r="F6182" i="6"/>
  <c r="G6182" i="6" s="1"/>
  <c r="D6182" i="6"/>
  <c r="A6182" i="6"/>
  <c r="B6182" i="6"/>
  <c r="F6181" i="6"/>
  <c r="G6181" i="6"/>
  <c r="D6181" i="6"/>
  <c r="A6181" i="6"/>
  <c r="B6181" i="6" s="1"/>
  <c r="F6180" i="6"/>
  <c r="G6180" i="6" s="1"/>
  <c r="D6180" i="6"/>
  <c r="A6180" i="6"/>
  <c r="B6180" i="6"/>
  <c r="F6179" i="6"/>
  <c r="G6179" i="6"/>
  <c r="D6179" i="6"/>
  <c r="A6179" i="6"/>
  <c r="B6179" i="6" s="1"/>
  <c r="F6178" i="6"/>
  <c r="G6178" i="6" s="1"/>
  <c r="D6178" i="6"/>
  <c r="A6178" i="6"/>
  <c r="B6178" i="6"/>
  <c r="F6175" i="6"/>
  <c r="G6175" i="6"/>
  <c r="D6175" i="6"/>
  <c r="B6175" i="6"/>
  <c r="A6175" i="6"/>
  <c r="F6174" i="6"/>
  <c r="G6174" i="6" s="1"/>
  <c r="D6174" i="6"/>
  <c r="B6174" i="6"/>
  <c r="A6174" i="6"/>
  <c r="F6173" i="6"/>
  <c r="G6173" i="6"/>
  <c r="D6173" i="6"/>
  <c r="B6173" i="6"/>
  <c r="A6173" i="6"/>
  <c r="F6172" i="6"/>
  <c r="G6172" i="6" s="1"/>
  <c r="D6172" i="6"/>
  <c r="B6172" i="6"/>
  <c r="A6172" i="6"/>
  <c r="F6171" i="6"/>
  <c r="G6171" i="6"/>
  <c r="D6171" i="6"/>
  <c r="B6171" i="6"/>
  <c r="A6171" i="6"/>
  <c r="F6170" i="6"/>
  <c r="G6170" i="6" s="1"/>
  <c r="D6170" i="6"/>
  <c r="B6170" i="6"/>
  <c r="A6170" i="6"/>
  <c r="F6169" i="6"/>
  <c r="G6169" i="6"/>
  <c r="D6169" i="6"/>
  <c r="B6169" i="6"/>
  <c r="A6169" i="6"/>
  <c r="F6168" i="6"/>
  <c r="G6168" i="6" s="1"/>
  <c r="D6168" i="6"/>
  <c r="B6168" i="6"/>
  <c r="A6168" i="6"/>
  <c r="F6167" i="6"/>
  <c r="G6167" i="6"/>
  <c r="D6167" i="6"/>
  <c r="B6167" i="6"/>
  <c r="A6167" i="6"/>
  <c r="F6166" i="6"/>
  <c r="G6166" i="6" s="1"/>
  <c r="D6166" i="6"/>
  <c r="B6166" i="6"/>
  <c r="A6166" i="6"/>
  <c r="F6165" i="6"/>
  <c r="G6165" i="6"/>
  <c r="D6165" i="6"/>
  <c r="B6165" i="6"/>
  <c r="A6165" i="6"/>
  <c r="F6164" i="6"/>
  <c r="G6164" i="6" s="1"/>
  <c r="D6164" i="6"/>
  <c r="B6164" i="6"/>
  <c r="A6164" i="6"/>
  <c r="F6163" i="6"/>
  <c r="G6163" i="6"/>
  <c r="D6163" i="6"/>
  <c r="B6163" i="6"/>
  <c r="A6163" i="6"/>
  <c r="F6162" i="6"/>
  <c r="G6162" i="6" s="1"/>
  <c r="D6162" i="6"/>
  <c r="B6162" i="6"/>
  <c r="A6162" i="6"/>
  <c r="B6155" i="6"/>
  <c r="G6154" i="6"/>
  <c r="B6154" i="6"/>
  <c r="B6153" i="6"/>
  <c r="B6152" i="6"/>
  <c r="F6146" i="6"/>
  <c r="G6146" i="6" s="1"/>
  <c r="D6146" i="6"/>
  <c r="B6146" i="6"/>
  <c r="A6146" i="6"/>
  <c r="F6145" i="6"/>
  <c r="G6145" i="6"/>
  <c r="D6145" i="6"/>
  <c r="B6145" i="6"/>
  <c r="A6145" i="6"/>
  <c r="F6144" i="6"/>
  <c r="G6144" i="6" s="1"/>
  <c r="D6144" i="6"/>
  <c r="B6144" i="6"/>
  <c r="A6144" i="6"/>
  <c r="F6143" i="6"/>
  <c r="G6143" i="6"/>
  <c r="D6143" i="6"/>
  <c r="B6143" i="6"/>
  <c r="A6143" i="6"/>
  <c r="F6142" i="6"/>
  <c r="G6142" i="6" s="1"/>
  <c r="D6142" i="6"/>
  <c r="B6142" i="6"/>
  <c r="A6142" i="6"/>
  <c r="F6141" i="6"/>
  <c r="G6141" i="6"/>
  <c r="D6141" i="6"/>
  <c r="B6141" i="6"/>
  <c r="A6141" i="6"/>
  <c r="F6140" i="6"/>
  <c r="G6140" i="6" s="1"/>
  <c r="D6140" i="6"/>
  <c r="B6140" i="6"/>
  <c r="A6140" i="6"/>
  <c r="F6139" i="6"/>
  <c r="G6139" i="6"/>
  <c r="D6139" i="6"/>
  <c r="B6139" i="6"/>
  <c r="A6139" i="6"/>
  <c r="F6138" i="6"/>
  <c r="G6138" i="6" s="1"/>
  <c r="D6138" i="6"/>
  <c r="B6138" i="6"/>
  <c r="A6138" i="6"/>
  <c r="F6135" i="6"/>
  <c r="G6135" i="6"/>
  <c r="D6135" i="6"/>
  <c r="A6135" i="6"/>
  <c r="B6135" i="6" s="1"/>
  <c r="F6134" i="6"/>
  <c r="G6134" i="6" s="1"/>
  <c r="D6134" i="6"/>
  <c r="A6134" i="6"/>
  <c r="B6134" i="6"/>
  <c r="F6133" i="6"/>
  <c r="G6133" i="6"/>
  <c r="D6133" i="6"/>
  <c r="A6133" i="6"/>
  <c r="B6133" i="6" s="1"/>
  <c r="F6132" i="6"/>
  <c r="G6132" i="6" s="1"/>
  <c r="D6132" i="6"/>
  <c r="A6132" i="6"/>
  <c r="B6132" i="6"/>
  <c r="F6131" i="6"/>
  <c r="G6131" i="6"/>
  <c r="D6131" i="6"/>
  <c r="A6131" i="6"/>
  <c r="B6131" i="6" s="1"/>
  <c r="F6130" i="6"/>
  <c r="G6130" i="6" s="1"/>
  <c r="D6130" i="6"/>
  <c r="A6130" i="6"/>
  <c r="B6130" i="6"/>
  <c r="F6129" i="6"/>
  <c r="G6129" i="6"/>
  <c r="D6129" i="6"/>
  <c r="A6129" i="6"/>
  <c r="B6129" i="6" s="1"/>
  <c r="F6128" i="6"/>
  <c r="G6128" i="6" s="1"/>
  <c r="D6128" i="6"/>
  <c r="A6128" i="6"/>
  <c r="B6128" i="6"/>
  <c r="F6125" i="6"/>
  <c r="G6125" i="6"/>
  <c r="D6125" i="6"/>
  <c r="B6125" i="6"/>
  <c r="A6125" i="6"/>
  <c r="F6124" i="6"/>
  <c r="G6124" i="6" s="1"/>
  <c r="D6124" i="6"/>
  <c r="B6124" i="6"/>
  <c r="A6124" i="6"/>
  <c r="F6123" i="6"/>
  <c r="G6123" i="6"/>
  <c r="D6123" i="6"/>
  <c r="B6123" i="6"/>
  <c r="A6123" i="6"/>
  <c r="F6122" i="6"/>
  <c r="G6122" i="6" s="1"/>
  <c r="D6122" i="6"/>
  <c r="B6122" i="6"/>
  <c r="A6122" i="6"/>
  <c r="F6121" i="6"/>
  <c r="G6121" i="6"/>
  <c r="D6121" i="6"/>
  <c r="B6121" i="6"/>
  <c r="A6121" i="6"/>
  <c r="F6120" i="6"/>
  <c r="G6120" i="6" s="1"/>
  <c r="D6120" i="6"/>
  <c r="B6120" i="6"/>
  <c r="A6120" i="6"/>
  <c r="F6119" i="6"/>
  <c r="G6119" i="6"/>
  <c r="D6119" i="6"/>
  <c r="B6119" i="6"/>
  <c r="A6119" i="6"/>
  <c r="F6118" i="6"/>
  <c r="G6118" i="6" s="1"/>
  <c r="D6118" i="6"/>
  <c r="B6118" i="6"/>
  <c r="A6118" i="6"/>
  <c r="F6117" i="6"/>
  <c r="G6117" i="6"/>
  <c r="D6117" i="6"/>
  <c r="B6117" i="6"/>
  <c r="A6117" i="6"/>
  <c r="F6116" i="6"/>
  <c r="G6116" i="6" s="1"/>
  <c r="D6116" i="6"/>
  <c r="B6116" i="6"/>
  <c r="A6116" i="6"/>
  <c r="F6115" i="6"/>
  <c r="G6115" i="6"/>
  <c r="D6115" i="6"/>
  <c r="B6115" i="6"/>
  <c r="A6115" i="6"/>
  <c r="F6114" i="6"/>
  <c r="G6114" i="6" s="1"/>
  <c r="D6114" i="6"/>
  <c r="B6114" i="6"/>
  <c r="A6114" i="6"/>
  <c r="F6113" i="6"/>
  <c r="G6113" i="6"/>
  <c r="D6113" i="6"/>
  <c r="B6113" i="6"/>
  <c r="A6113" i="6"/>
  <c r="F6112" i="6"/>
  <c r="G6112" i="6" s="1"/>
  <c r="D6112" i="6"/>
  <c r="B6112" i="6"/>
  <c r="A6112" i="6"/>
  <c r="B6105" i="6"/>
  <c r="G6104" i="6"/>
  <c r="B6104" i="6"/>
  <c r="B6103" i="6"/>
  <c r="B6102" i="6"/>
  <c r="F6096" i="6"/>
  <c r="G6096" i="6" s="1"/>
  <c r="D6096" i="6"/>
  <c r="B6096" i="6"/>
  <c r="A6096" i="6"/>
  <c r="F6095" i="6"/>
  <c r="G6095" i="6"/>
  <c r="D6095" i="6"/>
  <c r="B6095" i="6"/>
  <c r="A6095" i="6"/>
  <c r="F6094" i="6"/>
  <c r="G6094" i="6" s="1"/>
  <c r="D6094" i="6"/>
  <c r="B6094" i="6"/>
  <c r="A6094" i="6"/>
  <c r="F6093" i="6"/>
  <c r="G6093" i="6"/>
  <c r="D6093" i="6"/>
  <c r="B6093" i="6"/>
  <c r="A6093" i="6"/>
  <c r="F6092" i="6"/>
  <c r="G6092" i="6" s="1"/>
  <c r="D6092" i="6"/>
  <c r="B6092" i="6"/>
  <c r="A6092" i="6"/>
  <c r="F6091" i="6"/>
  <c r="G6091" i="6"/>
  <c r="D6091" i="6"/>
  <c r="B6091" i="6"/>
  <c r="A6091" i="6"/>
  <c r="F6090" i="6"/>
  <c r="G6090" i="6" s="1"/>
  <c r="D6090" i="6"/>
  <c r="B6090" i="6"/>
  <c r="A6090" i="6"/>
  <c r="F6089" i="6"/>
  <c r="G6089" i="6"/>
  <c r="D6089" i="6"/>
  <c r="B6089" i="6"/>
  <c r="A6089" i="6"/>
  <c r="F6088" i="6"/>
  <c r="G6088" i="6" s="1"/>
  <c r="D6088" i="6"/>
  <c r="B6088" i="6"/>
  <c r="A6088" i="6"/>
  <c r="F6085" i="6"/>
  <c r="G6085" i="6"/>
  <c r="D6085" i="6"/>
  <c r="A6085" i="6"/>
  <c r="B6085" i="6" s="1"/>
  <c r="F6084" i="6"/>
  <c r="G6084" i="6" s="1"/>
  <c r="D6084" i="6"/>
  <c r="A6084" i="6"/>
  <c r="B6084" i="6"/>
  <c r="F6083" i="6"/>
  <c r="G6083" i="6"/>
  <c r="D6083" i="6"/>
  <c r="A6083" i="6"/>
  <c r="B6083" i="6" s="1"/>
  <c r="F6082" i="6"/>
  <c r="G6082" i="6" s="1"/>
  <c r="D6082" i="6"/>
  <c r="A6082" i="6"/>
  <c r="B6082" i="6"/>
  <c r="F6081" i="6"/>
  <c r="G6081" i="6"/>
  <c r="D6081" i="6"/>
  <c r="A6081" i="6"/>
  <c r="B6081" i="6" s="1"/>
  <c r="F6080" i="6"/>
  <c r="G6080" i="6" s="1"/>
  <c r="D6080" i="6"/>
  <c r="A6080" i="6"/>
  <c r="B6080" i="6"/>
  <c r="F6079" i="6"/>
  <c r="G6079" i="6"/>
  <c r="D6079" i="6"/>
  <c r="A6079" i="6"/>
  <c r="B6079" i="6" s="1"/>
  <c r="F6078" i="6"/>
  <c r="G6078" i="6" s="1"/>
  <c r="D6078" i="6"/>
  <c r="A6078" i="6"/>
  <c r="B6078" i="6"/>
  <c r="F6075" i="6"/>
  <c r="G6075" i="6"/>
  <c r="D6075" i="6"/>
  <c r="B6075" i="6"/>
  <c r="A6075" i="6"/>
  <c r="F6074" i="6"/>
  <c r="G6074" i="6" s="1"/>
  <c r="D6074" i="6"/>
  <c r="B6074" i="6"/>
  <c r="A6074" i="6"/>
  <c r="F6073" i="6"/>
  <c r="G6073" i="6"/>
  <c r="D6073" i="6"/>
  <c r="B6073" i="6"/>
  <c r="A6073" i="6"/>
  <c r="F6072" i="6"/>
  <c r="G6072" i="6" s="1"/>
  <c r="D6072" i="6"/>
  <c r="B6072" i="6"/>
  <c r="A6072" i="6"/>
  <c r="F6071" i="6"/>
  <c r="G6071" i="6"/>
  <c r="D6071" i="6"/>
  <c r="B6071" i="6"/>
  <c r="A6071" i="6"/>
  <c r="F6070" i="6"/>
  <c r="G6070" i="6" s="1"/>
  <c r="D6070" i="6"/>
  <c r="B6070" i="6"/>
  <c r="A6070" i="6"/>
  <c r="F6069" i="6"/>
  <c r="G6069" i="6"/>
  <c r="D6069" i="6"/>
  <c r="B6069" i="6"/>
  <c r="A6069" i="6"/>
  <c r="F6068" i="6"/>
  <c r="G6068" i="6" s="1"/>
  <c r="D6068" i="6"/>
  <c r="B6068" i="6"/>
  <c r="A6068" i="6"/>
  <c r="F6067" i="6"/>
  <c r="G6067" i="6"/>
  <c r="D6067" i="6"/>
  <c r="B6067" i="6"/>
  <c r="A6067" i="6"/>
  <c r="F6066" i="6"/>
  <c r="G6066" i="6" s="1"/>
  <c r="D6066" i="6"/>
  <c r="B6066" i="6"/>
  <c r="A6066" i="6"/>
  <c r="F6065" i="6"/>
  <c r="G6065" i="6"/>
  <c r="D6065" i="6"/>
  <c r="B6065" i="6"/>
  <c r="A6065" i="6"/>
  <c r="F6064" i="6"/>
  <c r="G6064" i="6" s="1"/>
  <c r="D6064" i="6"/>
  <c r="B6064" i="6"/>
  <c r="A6064" i="6"/>
  <c r="F6063" i="6"/>
  <c r="G6063" i="6"/>
  <c r="D6063" i="6"/>
  <c r="B6063" i="6"/>
  <c r="A6063" i="6"/>
  <c r="F6062" i="6"/>
  <c r="G6062" i="6" s="1"/>
  <c r="D6062" i="6"/>
  <c r="B6062" i="6"/>
  <c r="A6062" i="6"/>
  <c r="B6055" i="6"/>
  <c r="G6054" i="6"/>
  <c r="B6054" i="6"/>
  <c r="B6053" i="6"/>
  <c r="B6052" i="6"/>
  <c r="F6046" i="6"/>
  <c r="G6046" i="6" s="1"/>
  <c r="D6046" i="6"/>
  <c r="B6046" i="6"/>
  <c r="A6046" i="6"/>
  <c r="F6045" i="6"/>
  <c r="G6045" i="6"/>
  <c r="D6045" i="6"/>
  <c r="B6045" i="6"/>
  <c r="A6045" i="6"/>
  <c r="F6044" i="6"/>
  <c r="G6044" i="6" s="1"/>
  <c r="D6044" i="6"/>
  <c r="B6044" i="6"/>
  <c r="A6044" i="6"/>
  <c r="F6043" i="6"/>
  <c r="G6043" i="6"/>
  <c r="D6043" i="6"/>
  <c r="B6043" i="6"/>
  <c r="A6043" i="6"/>
  <c r="F6042" i="6"/>
  <c r="G6042" i="6" s="1"/>
  <c r="D6042" i="6"/>
  <c r="B6042" i="6"/>
  <c r="A6042" i="6"/>
  <c r="F6041" i="6"/>
  <c r="G6041" i="6"/>
  <c r="D6041" i="6"/>
  <c r="B6041" i="6"/>
  <c r="A6041" i="6"/>
  <c r="F6040" i="6"/>
  <c r="G6040" i="6" s="1"/>
  <c r="D6040" i="6"/>
  <c r="B6040" i="6"/>
  <c r="A6040" i="6"/>
  <c r="F6039" i="6"/>
  <c r="G6039" i="6"/>
  <c r="D6039" i="6"/>
  <c r="B6039" i="6"/>
  <c r="A6039" i="6"/>
  <c r="F6038" i="6"/>
  <c r="G6038" i="6" s="1"/>
  <c r="D6038" i="6"/>
  <c r="B6038" i="6"/>
  <c r="A6038" i="6"/>
  <c r="F6035" i="6"/>
  <c r="G6035" i="6"/>
  <c r="D6035" i="6"/>
  <c r="A6035" i="6"/>
  <c r="B6035" i="6" s="1"/>
  <c r="F6034" i="6"/>
  <c r="G6034" i="6" s="1"/>
  <c r="D6034" i="6"/>
  <c r="A6034" i="6"/>
  <c r="B6034" i="6"/>
  <c r="F6033" i="6"/>
  <c r="G6033" i="6"/>
  <c r="D6033" i="6"/>
  <c r="A6033" i="6"/>
  <c r="B6033" i="6" s="1"/>
  <c r="F6032" i="6"/>
  <c r="G6032" i="6" s="1"/>
  <c r="D6032" i="6"/>
  <c r="A6032" i="6"/>
  <c r="B6032" i="6"/>
  <c r="F6031" i="6"/>
  <c r="G6031" i="6"/>
  <c r="D6031" i="6"/>
  <c r="A6031" i="6"/>
  <c r="B6031" i="6" s="1"/>
  <c r="F6030" i="6"/>
  <c r="G6030" i="6" s="1"/>
  <c r="D6030" i="6"/>
  <c r="A6030" i="6"/>
  <c r="B6030" i="6"/>
  <c r="F6029" i="6"/>
  <c r="G6029" i="6"/>
  <c r="D6029" i="6"/>
  <c r="A6029" i="6"/>
  <c r="B6029" i="6" s="1"/>
  <c r="F6028" i="6"/>
  <c r="G6028" i="6" s="1"/>
  <c r="D6028" i="6"/>
  <c r="A6028" i="6"/>
  <c r="B6028" i="6"/>
  <c r="F6025" i="6"/>
  <c r="G6025" i="6"/>
  <c r="D6025" i="6"/>
  <c r="B6025" i="6"/>
  <c r="A6025" i="6"/>
  <c r="F6024" i="6"/>
  <c r="G6024" i="6" s="1"/>
  <c r="D6024" i="6"/>
  <c r="B6024" i="6"/>
  <c r="A6024" i="6"/>
  <c r="F6023" i="6"/>
  <c r="G6023" i="6"/>
  <c r="D6023" i="6"/>
  <c r="B6023" i="6"/>
  <c r="A6023" i="6"/>
  <c r="F6022" i="6"/>
  <c r="G6022" i="6" s="1"/>
  <c r="D6022" i="6"/>
  <c r="B6022" i="6"/>
  <c r="A6022" i="6"/>
  <c r="F6021" i="6"/>
  <c r="G6021" i="6"/>
  <c r="D6021" i="6"/>
  <c r="B6021" i="6"/>
  <c r="A6021" i="6"/>
  <c r="F6020" i="6"/>
  <c r="G6020" i="6" s="1"/>
  <c r="D6020" i="6"/>
  <c r="B6020" i="6"/>
  <c r="A6020" i="6"/>
  <c r="F6019" i="6"/>
  <c r="G6019" i="6"/>
  <c r="D6019" i="6"/>
  <c r="B6019" i="6"/>
  <c r="A6019" i="6"/>
  <c r="F6018" i="6"/>
  <c r="G6018" i="6" s="1"/>
  <c r="D6018" i="6"/>
  <c r="B6018" i="6"/>
  <c r="A6018" i="6"/>
  <c r="F6017" i="6"/>
  <c r="G6017" i="6"/>
  <c r="D6017" i="6"/>
  <c r="B6017" i="6"/>
  <c r="A6017" i="6"/>
  <c r="F6016" i="6"/>
  <c r="G6016" i="6" s="1"/>
  <c r="D6016" i="6"/>
  <c r="B6016" i="6"/>
  <c r="A6016" i="6"/>
  <c r="F6015" i="6"/>
  <c r="G6015" i="6"/>
  <c r="D6015" i="6"/>
  <c r="B6015" i="6"/>
  <c r="A6015" i="6"/>
  <c r="F6014" i="6"/>
  <c r="G6014" i="6" s="1"/>
  <c r="D6014" i="6"/>
  <c r="B6014" i="6"/>
  <c r="A6014" i="6"/>
  <c r="F6013" i="6"/>
  <c r="G6013" i="6"/>
  <c r="D6013" i="6"/>
  <c r="B6013" i="6"/>
  <c r="A6013" i="6"/>
  <c r="F6012" i="6"/>
  <c r="G6012" i="6" s="1"/>
  <c r="D6012" i="6"/>
  <c r="B6012" i="6"/>
  <c r="A6012" i="6"/>
  <c r="B6005" i="6"/>
  <c r="G6004" i="6"/>
  <c r="B6004" i="6"/>
  <c r="B6003" i="6"/>
  <c r="B6002" i="6"/>
  <c r="F5996" i="6"/>
  <c r="G5996" i="6" s="1"/>
  <c r="D5996" i="6"/>
  <c r="B5996" i="6"/>
  <c r="A5996" i="6"/>
  <c r="F5995" i="6"/>
  <c r="G5995" i="6"/>
  <c r="D5995" i="6"/>
  <c r="B5995" i="6"/>
  <c r="A5995" i="6"/>
  <c r="F5994" i="6"/>
  <c r="G5994" i="6" s="1"/>
  <c r="D5994" i="6"/>
  <c r="B5994" i="6"/>
  <c r="A5994" i="6"/>
  <c r="F5993" i="6"/>
  <c r="G5993" i="6"/>
  <c r="D5993" i="6"/>
  <c r="B5993" i="6"/>
  <c r="A5993" i="6"/>
  <c r="F5992" i="6"/>
  <c r="G5992" i="6" s="1"/>
  <c r="D5992" i="6"/>
  <c r="B5992" i="6"/>
  <c r="A5992" i="6"/>
  <c r="F5991" i="6"/>
  <c r="G5991" i="6"/>
  <c r="D5991" i="6"/>
  <c r="B5991" i="6"/>
  <c r="A5991" i="6"/>
  <c r="F5990" i="6"/>
  <c r="G5990" i="6" s="1"/>
  <c r="D5990" i="6"/>
  <c r="B5990" i="6"/>
  <c r="A5990" i="6"/>
  <c r="F5989" i="6"/>
  <c r="G5989" i="6"/>
  <c r="D5989" i="6"/>
  <c r="B5989" i="6"/>
  <c r="A5989" i="6"/>
  <c r="F5988" i="6"/>
  <c r="G5988" i="6" s="1"/>
  <c r="D5988" i="6"/>
  <c r="B5988" i="6"/>
  <c r="A5988" i="6"/>
  <c r="F5985" i="6"/>
  <c r="G5985" i="6"/>
  <c r="D5985" i="6"/>
  <c r="A5985" i="6"/>
  <c r="B5985" i="6" s="1"/>
  <c r="F5984" i="6"/>
  <c r="G5984" i="6" s="1"/>
  <c r="D5984" i="6"/>
  <c r="A5984" i="6"/>
  <c r="B5984" i="6"/>
  <c r="F5983" i="6"/>
  <c r="G5983" i="6"/>
  <c r="D5983" i="6"/>
  <c r="A5983" i="6"/>
  <c r="B5983" i="6" s="1"/>
  <c r="F5982" i="6"/>
  <c r="G5982" i="6" s="1"/>
  <c r="D5982" i="6"/>
  <c r="A5982" i="6"/>
  <c r="B5982" i="6"/>
  <c r="F5981" i="6"/>
  <c r="G5981" i="6"/>
  <c r="D5981" i="6"/>
  <c r="A5981" i="6"/>
  <c r="B5981" i="6" s="1"/>
  <c r="F5980" i="6"/>
  <c r="G5980" i="6" s="1"/>
  <c r="D5980" i="6"/>
  <c r="A5980" i="6"/>
  <c r="B5980" i="6"/>
  <c r="F5979" i="6"/>
  <c r="G5979" i="6"/>
  <c r="D5979" i="6"/>
  <c r="A5979" i="6"/>
  <c r="B5979" i="6" s="1"/>
  <c r="F5978" i="6"/>
  <c r="G5978" i="6" s="1"/>
  <c r="D5978" i="6"/>
  <c r="A5978" i="6"/>
  <c r="B5978" i="6"/>
  <c r="F5975" i="6"/>
  <c r="G5975" i="6"/>
  <c r="D5975" i="6"/>
  <c r="B5975" i="6"/>
  <c r="A5975" i="6"/>
  <c r="F5974" i="6"/>
  <c r="G5974" i="6" s="1"/>
  <c r="D5974" i="6"/>
  <c r="B5974" i="6"/>
  <c r="A5974" i="6"/>
  <c r="F5973" i="6"/>
  <c r="G5973" i="6"/>
  <c r="D5973" i="6"/>
  <c r="B5973" i="6"/>
  <c r="A5973" i="6"/>
  <c r="F5972" i="6"/>
  <c r="G5972" i="6" s="1"/>
  <c r="D5972" i="6"/>
  <c r="B5972" i="6"/>
  <c r="A5972" i="6"/>
  <c r="F5971" i="6"/>
  <c r="G5971" i="6"/>
  <c r="D5971" i="6"/>
  <c r="B5971" i="6"/>
  <c r="A5971" i="6"/>
  <c r="F5970" i="6"/>
  <c r="G5970" i="6" s="1"/>
  <c r="D5970" i="6"/>
  <c r="B5970" i="6"/>
  <c r="A5970" i="6"/>
  <c r="F5969" i="6"/>
  <c r="G5969" i="6"/>
  <c r="D5969" i="6"/>
  <c r="B5969" i="6"/>
  <c r="A5969" i="6"/>
  <c r="F5968" i="6"/>
  <c r="G5968" i="6" s="1"/>
  <c r="D5968" i="6"/>
  <c r="B5968" i="6"/>
  <c r="A5968" i="6"/>
  <c r="F5967" i="6"/>
  <c r="G5967" i="6"/>
  <c r="D5967" i="6"/>
  <c r="B5967" i="6"/>
  <c r="A5967" i="6"/>
  <c r="F5966" i="6"/>
  <c r="G5966" i="6" s="1"/>
  <c r="D5966" i="6"/>
  <c r="B5966" i="6"/>
  <c r="A5966" i="6"/>
  <c r="F5965" i="6"/>
  <c r="G5965" i="6"/>
  <c r="D5965" i="6"/>
  <c r="B5965" i="6"/>
  <c r="A5965" i="6"/>
  <c r="F5964" i="6"/>
  <c r="G5964" i="6" s="1"/>
  <c r="D5964" i="6"/>
  <c r="B5964" i="6"/>
  <c r="A5964" i="6"/>
  <c r="F5963" i="6"/>
  <c r="G5963" i="6"/>
  <c r="D5963" i="6"/>
  <c r="B5963" i="6"/>
  <c r="A5963" i="6"/>
  <c r="F5962" i="6"/>
  <c r="G5962" i="6" s="1"/>
  <c r="D5962" i="6"/>
  <c r="B5962" i="6"/>
  <c r="A5962" i="6"/>
  <c r="B5955" i="6"/>
  <c r="G5954" i="6"/>
  <c r="B5954" i="6"/>
  <c r="B5953" i="6"/>
  <c r="B5952" i="6"/>
  <c r="F5946" i="6"/>
  <c r="G5946" i="6" s="1"/>
  <c r="D5946" i="6"/>
  <c r="B5946" i="6"/>
  <c r="A5946" i="6"/>
  <c r="F5945" i="6"/>
  <c r="G5945" i="6"/>
  <c r="D5945" i="6"/>
  <c r="B5945" i="6"/>
  <c r="A5945" i="6"/>
  <c r="F5944" i="6"/>
  <c r="G5944" i="6" s="1"/>
  <c r="D5944" i="6"/>
  <c r="B5944" i="6"/>
  <c r="A5944" i="6"/>
  <c r="F5943" i="6"/>
  <c r="G5943" i="6"/>
  <c r="D5943" i="6"/>
  <c r="B5943" i="6"/>
  <c r="A5943" i="6"/>
  <c r="F5942" i="6"/>
  <c r="G5942" i="6" s="1"/>
  <c r="D5942" i="6"/>
  <c r="B5942" i="6"/>
  <c r="A5942" i="6"/>
  <c r="F5941" i="6"/>
  <c r="G5941" i="6"/>
  <c r="D5941" i="6"/>
  <c r="B5941" i="6"/>
  <c r="A5941" i="6"/>
  <c r="F5940" i="6"/>
  <c r="G5940" i="6" s="1"/>
  <c r="D5940" i="6"/>
  <c r="B5940" i="6"/>
  <c r="A5940" i="6"/>
  <c r="F5939" i="6"/>
  <c r="G5939" i="6"/>
  <c r="D5939" i="6"/>
  <c r="B5939" i="6"/>
  <c r="A5939" i="6"/>
  <c r="F5938" i="6"/>
  <c r="G5938" i="6" s="1"/>
  <c r="D5938" i="6"/>
  <c r="B5938" i="6"/>
  <c r="A5938" i="6"/>
  <c r="F5935" i="6"/>
  <c r="G5935" i="6"/>
  <c r="D5935" i="6"/>
  <c r="A5935" i="6"/>
  <c r="B5935" i="6" s="1"/>
  <c r="F5934" i="6"/>
  <c r="G5934" i="6" s="1"/>
  <c r="D5934" i="6"/>
  <c r="A5934" i="6"/>
  <c r="B5934" i="6"/>
  <c r="F5933" i="6"/>
  <c r="G5933" i="6"/>
  <c r="D5933" i="6"/>
  <c r="A5933" i="6"/>
  <c r="B5933" i="6" s="1"/>
  <c r="F5932" i="6"/>
  <c r="G5932" i="6" s="1"/>
  <c r="D5932" i="6"/>
  <c r="A5932" i="6"/>
  <c r="B5932" i="6"/>
  <c r="F5931" i="6"/>
  <c r="G5931" i="6"/>
  <c r="D5931" i="6"/>
  <c r="A5931" i="6"/>
  <c r="B5931" i="6" s="1"/>
  <c r="F5930" i="6"/>
  <c r="G5930" i="6" s="1"/>
  <c r="D5930" i="6"/>
  <c r="A5930" i="6"/>
  <c r="B5930" i="6"/>
  <c r="F5929" i="6"/>
  <c r="G5929" i="6"/>
  <c r="D5929" i="6"/>
  <c r="A5929" i="6"/>
  <c r="B5929" i="6" s="1"/>
  <c r="F5928" i="6"/>
  <c r="G5928" i="6" s="1"/>
  <c r="G5936" i="6" s="1"/>
  <c r="D5928" i="6"/>
  <c r="A5928" i="6"/>
  <c r="B5928" i="6" s="1"/>
  <c r="F5925" i="6"/>
  <c r="G5925" i="6" s="1"/>
  <c r="D5925" i="6"/>
  <c r="B5925" i="6"/>
  <c r="A5925" i="6"/>
  <c r="F5924" i="6"/>
  <c r="G5924" i="6"/>
  <c r="D5924" i="6"/>
  <c r="B5924" i="6"/>
  <c r="A5924" i="6"/>
  <c r="F5923" i="6"/>
  <c r="G5923" i="6" s="1"/>
  <c r="D5923" i="6"/>
  <c r="B5923" i="6"/>
  <c r="A5923" i="6"/>
  <c r="F5922" i="6"/>
  <c r="G5922" i="6"/>
  <c r="D5922" i="6"/>
  <c r="B5922" i="6"/>
  <c r="A5922" i="6"/>
  <c r="F5921" i="6"/>
  <c r="G5921" i="6" s="1"/>
  <c r="D5921" i="6"/>
  <c r="B5921" i="6"/>
  <c r="A5921" i="6"/>
  <c r="F5920" i="6"/>
  <c r="G5920" i="6"/>
  <c r="D5920" i="6"/>
  <c r="B5920" i="6"/>
  <c r="A5920" i="6"/>
  <c r="F5919" i="6"/>
  <c r="G5919" i="6" s="1"/>
  <c r="D5919" i="6"/>
  <c r="B5919" i="6"/>
  <c r="A5919" i="6"/>
  <c r="F5918" i="6"/>
  <c r="G5918" i="6"/>
  <c r="D5918" i="6"/>
  <c r="B5918" i="6"/>
  <c r="A5918" i="6"/>
  <c r="F5917" i="6"/>
  <c r="G5917" i="6" s="1"/>
  <c r="D5917" i="6"/>
  <c r="B5917" i="6"/>
  <c r="A5917" i="6"/>
  <c r="F5916" i="6"/>
  <c r="G5916" i="6"/>
  <c r="D5916" i="6"/>
  <c r="B5916" i="6"/>
  <c r="A5916" i="6"/>
  <c r="F5915" i="6"/>
  <c r="G5915" i="6" s="1"/>
  <c r="D5915" i="6"/>
  <c r="B5915" i="6"/>
  <c r="A5915" i="6"/>
  <c r="F5914" i="6"/>
  <c r="G5914" i="6"/>
  <c r="D5914" i="6"/>
  <c r="B5914" i="6"/>
  <c r="A5914" i="6"/>
  <c r="F5913" i="6"/>
  <c r="G5913" i="6" s="1"/>
  <c r="D5913" i="6"/>
  <c r="B5913" i="6"/>
  <c r="A5913" i="6"/>
  <c r="F5912" i="6"/>
  <c r="G5912" i="6"/>
  <c r="D5912" i="6"/>
  <c r="B5912" i="6"/>
  <c r="A5912" i="6"/>
  <c r="B5905" i="6"/>
  <c r="G5904" i="6"/>
  <c r="B5904" i="6"/>
  <c r="B5903" i="6"/>
  <c r="B5902" i="6"/>
  <c r="F5896" i="6"/>
  <c r="G5896" i="6"/>
  <c r="D5896" i="6"/>
  <c r="B5896" i="6"/>
  <c r="A5896" i="6"/>
  <c r="F5895" i="6"/>
  <c r="G5895" i="6" s="1"/>
  <c r="D5895" i="6"/>
  <c r="B5895" i="6"/>
  <c r="A5895" i="6"/>
  <c r="F5894" i="6"/>
  <c r="G5894" i="6"/>
  <c r="D5894" i="6"/>
  <c r="B5894" i="6"/>
  <c r="A5894" i="6"/>
  <c r="F5893" i="6"/>
  <c r="G5893" i="6" s="1"/>
  <c r="D5893" i="6"/>
  <c r="B5893" i="6"/>
  <c r="A5893" i="6"/>
  <c r="F5892" i="6"/>
  <c r="G5892" i="6"/>
  <c r="D5892" i="6"/>
  <c r="B5892" i="6"/>
  <c r="A5892" i="6"/>
  <c r="F5891" i="6"/>
  <c r="G5891" i="6" s="1"/>
  <c r="D5891" i="6"/>
  <c r="B5891" i="6"/>
  <c r="A5891" i="6"/>
  <c r="F5890" i="6"/>
  <c r="G5890" i="6"/>
  <c r="D5890" i="6"/>
  <c r="B5890" i="6"/>
  <c r="A5890" i="6"/>
  <c r="F5889" i="6"/>
  <c r="G5889" i="6" s="1"/>
  <c r="D5889" i="6"/>
  <c r="B5889" i="6"/>
  <c r="A5889" i="6"/>
  <c r="F5888" i="6"/>
  <c r="G5888" i="6"/>
  <c r="D5888" i="6"/>
  <c r="B5888" i="6"/>
  <c r="A5888" i="6"/>
  <c r="F5885" i="6"/>
  <c r="G5885" i="6" s="1"/>
  <c r="D5885" i="6"/>
  <c r="A5885" i="6"/>
  <c r="B5885" i="6"/>
  <c r="F5884" i="6"/>
  <c r="G5884" i="6"/>
  <c r="D5884" i="6"/>
  <c r="A5884" i="6"/>
  <c r="B5884" i="6" s="1"/>
  <c r="F5883" i="6"/>
  <c r="G5883" i="6" s="1"/>
  <c r="D5883" i="6"/>
  <c r="A5883" i="6"/>
  <c r="B5883" i="6"/>
  <c r="F5882" i="6"/>
  <c r="G5882" i="6"/>
  <c r="D5882" i="6"/>
  <c r="A5882" i="6"/>
  <c r="B5882" i="6" s="1"/>
  <c r="F5881" i="6"/>
  <c r="G5881" i="6" s="1"/>
  <c r="D5881" i="6"/>
  <c r="A5881" i="6"/>
  <c r="B5881" i="6"/>
  <c r="F5880" i="6"/>
  <c r="G5880" i="6"/>
  <c r="D5880" i="6"/>
  <c r="A5880" i="6"/>
  <c r="B5880" i="6" s="1"/>
  <c r="F5879" i="6"/>
  <c r="G5879" i="6" s="1"/>
  <c r="D5879" i="6"/>
  <c r="A5879" i="6"/>
  <c r="B5879" i="6"/>
  <c r="F5878" i="6"/>
  <c r="G5878" i="6"/>
  <c r="D5878" i="6"/>
  <c r="A5878" i="6"/>
  <c r="B5878" i="6" s="1"/>
  <c r="F5875" i="6"/>
  <c r="G5875" i="6" s="1"/>
  <c r="D5875" i="6"/>
  <c r="B5875" i="6"/>
  <c r="A5875" i="6"/>
  <c r="F5874" i="6"/>
  <c r="G5874" i="6"/>
  <c r="D5874" i="6"/>
  <c r="B5874" i="6"/>
  <c r="A5874" i="6"/>
  <c r="F5873" i="6"/>
  <c r="G5873" i="6" s="1"/>
  <c r="D5873" i="6"/>
  <c r="B5873" i="6"/>
  <c r="A5873" i="6"/>
  <c r="F5872" i="6"/>
  <c r="G5872" i="6"/>
  <c r="D5872" i="6"/>
  <c r="B5872" i="6"/>
  <c r="A5872" i="6"/>
  <c r="F5871" i="6"/>
  <c r="G5871" i="6" s="1"/>
  <c r="D5871" i="6"/>
  <c r="B5871" i="6"/>
  <c r="A5871" i="6"/>
  <c r="F5870" i="6"/>
  <c r="G5870" i="6"/>
  <c r="D5870" i="6"/>
  <c r="B5870" i="6"/>
  <c r="A5870" i="6"/>
  <c r="F5869" i="6"/>
  <c r="G5869" i="6" s="1"/>
  <c r="D5869" i="6"/>
  <c r="B5869" i="6"/>
  <c r="A5869" i="6"/>
  <c r="F5868" i="6"/>
  <c r="G5868" i="6"/>
  <c r="D5868" i="6"/>
  <c r="B5868" i="6"/>
  <c r="A5868" i="6"/>
  <c r="F5867" i="6"/>
  <c r="G5867" i="6" s="1"/>
  <c r="D5867" i="6"/>
  <c r="B5867" i="6"/>
  <c r="A5867" i="6"/>
  <c r="F5866" i="6"/>
  <c r="G5866" i="6"/>
  <c r="D5866" i="6"/>
  <c r="B5866" i="6"/>
  <c r="A5866" i="6"/>
  <c r="F5865" i="6"/>
  <c r="G5865" i="6" s="1"/>
  <c r="D5865" i="6"/>
  <c r="B5865" i="6"/>
  <c r="A5865" i="6"/>
  <c r="F5864" i="6"/>
  <c r="G5864" i="6"/>
  <c r="D5864" i="6"/>
  <c r="B5864" i="6"/>
  <c r="A5864" i="6"/>
  <c r="F5863" i="6"/>
  <c r="G5863" i="6" s="1"/>
  <c r="D5863" i="6"/>
  <c r="B5863" i="6"/>
  <c r="A5863" i="6"/>
  <c r="F5862" i="6"/>
  <c r="G5862" i="6"/>
  <c r="D5862" i="6"/>
  <c r="B5862" i="6"/>
  <c r="A5862" i="6"/>
  <c r="B5855" i="6"/>
  <c r="G5854" i="6"/>
  <c r="B5854" i="6"/>
  <c r="B5853" i="6"/>
  <c r="B5852" i="6"/>
  <c r="F5846" i="6"/>
  <c r="G5846" i="6"/>
  <c r="D5846" i="6"/>
  <c r="B5846" i="6"/>
  <c r="A5846" i="6"/>
  <c r="F5845" i="6"/>
  <c r="G5845" i="6" s="1"/>
  <c r="D5845" i="6"/>
  <c r="B5845" i="6"/>
  <c r="A5845" i="6"/>
  <c r="F5844" i="6"/>
  <c r="G5844" i="6"/>
  <c r="D5844" i="6"/>
  <c r="B5844" i="6"/>
  <c r="A5844" i="6"/>
  <c r="F5843" i="6"/>
  <c r="G5843" i="6" s="1"/>
  <c r="D5843" i="6"/>
  <c r="B5843" i="6"/>
  <c r="A5843" i="6"/>
  <c r="F5842" i="6"/>
  <c r="G5842" i="6"/>
  <c r="D5842" i="6"/>
  <c r="B5842" i="6"/>
  <c r="A5842" i="6"/>
  <c r="F5841" i="6"/>
  <c r="G5841" i="6" s="1"/>
  <c r="D5841" i="6"/>
  <c r="B5841" i="6"/>
  <c r="A5841" i="6"/>
  <c r="F5840" i="6"/>
  <c r="G5840" i="6"/>
  <c r="D5840" i="6"/>
  <c r="B5840" i="6"/>
  <c r="A5840" i="6"/>
  <c r="F5839" i="6"/>
  <c r="G5839" i="6" s="1"/>
  <c r="D5839" i="6"/>
  <c r="B5839" i="6"/>
  <c r="A5839" i="6"/>
  <c r="F5838" i="6"/>
  <c r="G5838" i="6"/>
  <c r="D5838" i="6"/>
  <c r="B5838" i="6"/>
  <c r="A5838" i="6"/>
  <c r="F5835" i="6"/>
  <c r="G5835" i="6"/>
  <c r="D5835" i="6"/>
  <c r="A5835" i="6"/>
  <c r="B5835" i="6" s="1"/>
  <c r="F5834" i="6"/>
  <c r="G5834" i="6" s="1"/>
  <c r="D5834" i="6"/>
  <c r="A5834" i="6"/>
  <c r="B5834" i="6"/>
  <c r="F5833" i="6"/>
  <c r="G5833" i="6"/>
  <c r="D5833" i="6"/>
  <c r="A5833" i="6"/>
  <c r="B5833" i="6" s="1"/>
  <c r="F5832" i="6"/>
  <c r="G5832" i="6" s="1"/>
  <c r="D5832" i="6"/>
  <c r="A5832" i="6"/>
  <c r="B5832" i="6"/>
  <c r="F5831" i="6"/>
  <c r="G5831" i="6"/>
  <c r="D5831" i="6"/>
  <c r="A5831" i="6"/>
  <c r="B5831" i="6" s="1"/>
  <c r="F5830" i="6"/>
  <c r="G5830" i="6" s="1"/>
  <c r="D5830" i="6"/>
  <c r="A5830" i="6"/>
  <c r="B5830" i="6"/>
  <c r="F5829" i="6"/>
  <c r="G5829" i="6"/>
  <c r="D5829" i="6"/>
  <c r="A5829" i="6"/>
  <c r="B5829" i="6" s="1"/>
  <c r="F5828" i="6"/>
  <c r="G5828" i="6" s="1"/>
  <c r="D5828" i="6"/>
  <c r="A5828" i="6"/>
  <c r="B5828" i="6"/>
  <c r="F5825" i="6"/>
  <c r="G5825" i="6"/>
  <c r="D5825" i="6"/>
  <c r="B5825" i="6"/>
  <c r="A5825" i="6"/>
  <c r="F5824" i="6"/>
  <c r="G5824" i="6" s="1"/>
  <c r="D5824" i="6"/>
  <c r="B5824" i="6"/>
  <c r="A5824" i="6"/>
  <c r="F5823" i="6"/>
  <c r="G5823" i="6"/>
  <c r="D5823" i="6"/>
  <c r="B5823" i="6"/>
  <c r="A5823" i="6"/>
  <c r="F5822" i="6"/>
  <c r="G5822" i="6" s="1"/>
  <c r="D5822" i="6"/>
  <c r="B5822" i="6"/>
  <c r="A5822" i="6"/>
  <c r="F5821" i="6"/>
  <c r="G5821" i="6"/>
  <c r="D5821" i="6"/>
  <c r="B5821" i="6"/>
  <c r="A5821" i="6"/>
  <c r="F5820" i="6"/>
  <c r="G5820" i="6" s="1"/>
  <c r="D5820" i="6"/>
  <c r="B5820" i="6"/>
  <c r="A5820" i="6"/>
  <c r="F5819" i="6"/>
  <c r="G5819" i="6"/>
  <c r="D5819" i="6"/>
  <c r="B5819" i="6"/>
  <c r="A5819" i="6"/>
  <c r="F5818" i="6"/>
  <c r="G5818" i="6" s="1"/>
  <c r="D5818" i="6"/>
  <c r="B5818" i="6"/>
  <c r="A5818" i="6"/>
  <c r="F5817" i="6"/>
  <c r="G5817" i="6"/>
  <c r="D5817" i="6"/>
  <c r="B5817" i="6"/>
  <c r="A5817" i="6"/>
  <c r="F5816" i="6"/>
  <c r="G5816" i="6" s="1"/>
  <c r="D5816" i="6"/>
  <c r="B5816" i="6"/>
  <c r="A5816" i="6"/>
  <c r="F5815" i="6"/>
  <c r="G5815" i="6"/>
  <c r="D5815" i="6"/>
  <c r="B5815" i="6"/>
  <c r="A5815" i="6"/>
  <c r="F5814" i="6"/>
  <c r="G5814" i="6" s="1"/>
  <c r="D5814" i="6"/>
  <c r="B5814" i="6"/>
  <c r="A5814" i="6"/>
  <c r="F5813" i="6"/>
  <c r="G5813" i="6"/>
  <c r="D5813" i="6"/>
  <c r="B5813" i="6"/>
  <c r="A5813" i="6"/>
  <c r="F5812" i="6"/>
  <c r="G5812" i="6" s="1"/>
  <c r="D5812" i="6"/>
  <c r="B5812" i="6"/>
  <c r="A5812" i="6"/>
  <c r="B5805" i="6"/>
  <c r="G5804" i="6"/>
  <c r="B5804" i="6"/>
  <c r="B5803" i="6"/>
  <c r="B5802" i="6"/>
  <c r="F5796" i="6"/>
  <c r="G5796" i="6" s="1"/>
  <c r="D5796" i="6"/>
  <c r="B5796" i="6"/>
  <c r="A5796" i="6"/>
  <c r="F5795" i="6"/>
  <c r="G5795" i="6"/>
  <c r="D5795" i="6"/>
  <c r="B5795" i="6"/>
  <c r="A5795" i="6"/>
  <c r="F5794" i="6"/>
  <c r="G5794" i="6" s="1"/>
  <c r="D5794" i="6"/>
  <c r="B5794" i="6"/>
  <c r="A5794" i="6"/>
  <c r="F5793" i="6"/>
  <c r="G5793" i="6"/>
  <c r="D5793" i="6"/>
  <c r="B5793" i="6"/>
  <c r="A5793" i="6"/>
  <c r="F5792" i="6"/>
  <c r="G5792" i="6" s="1"/>
  <c r="D5792" i="6"/>
  <c r="B5792" i="6"/>
  <c r="A5792" i="6"/>
  <c r="F5791" i="6"/>
  <c r="G5791" i="6"/>
  <c r="D5791" i="6"/>
  <c r="B5791" i="6"/>
  <c r="A5791" i="6"/>
  <c r="F5790" i="6"/>
  <c r="G5790" i="6" s="1"/>
  <c r="D5790" i="6"/>
  <c r="B5790" i="6"/>
  <c r="A5790" i="6"/>
  <c r="F5789" i="6"/>
  <c r="G5789" i="6"/>
  <c r="D5789" i="6"/>
  <c r="B5789" i="6"/>
  <c r="A5789" i="6"/>
  <c r="F5788" i="6"/>
  <c r="G5788" i="6" s="1"/>
  <c r="D5788" i="6"/>
  <c r="B5788" i="6"/>
  <c r="A5788" i="6"/>
  <c r="F5785" i="6"/>
  <c r="G5785" i="6"/>
  <c r="D5785" i="6"/>
  <c r="A5785" i="6"/>
  <c r="B5785" i="6" s="1"/>
  <c r="F5784" i="6"/>
  <c r="G5784" i="6" s="1"/>
  <c r="D5784" i="6"/>
  <c r="A5784" i="6"/>
  <c r="B5784" i="6"/>
  <c r="F5783" i="6"/>
  <c r="G5783" i="6"/>
  <c r="D5783" i="6"/>
  <c r="A5783" i="6"/>
  <c r="B5783" i="6" s="1"/>
  <c r="F5782" i="6"/>
  <c r="G5782" i="6" s="1"/>
  <c r="D5782" i="6"/>
  <c r="A5782" i="6"/>
  <c r="B5782" i="6"/>
  <c r="F5781" i="6"/>
  <c r="G5781" i="6"/>
  <c r="D5781" i="6"/>
  <c r="A5781" i="6"/>
  <c r="B5781" i="6" s="1"/>
  <c r="F5780" i="6"/>
  <c r="G5780" i="6" s="1"/>
  <c r="D5780" i="6"/>
  <c r="A5780" i="6"/>
  <c r="B5780" i="6"/>
  <c r="F5779" i="6"/>
  <c r="G5779" i="6"/>
  <c r="D5779" i="6"/>
  <c r="A5779" i="6"/>
  <c r="B5779" i="6" s="1"/>
  <c r="F5778" i="6"/>
  <c r="G5778" i="6" s="1"/>
  <c r="D5778" i="6"/>
  <c r="A5778" i="6"/>
  <c r="B5778" i="6"/>
  <c r="F5775" i="6"/>
  <c r="G5775" i="6"/>
  <c r="D5775" i="6"/>
  <c r="B5775" i="6"/>
  <c r="A5775" i="6"/>
  <c r="F5774" i="6"/>
  <c r="G5774" i="6" s="1"/>
  <c r="D5774" i="6"/>
  <c r="B5774" i="6"/>
  <c r="A5774" i="6"/>
  <c r="F5773" i="6"/>
  <c r="G5773" i="6"/>
  <c r="D5773" i="6"/>
  <c r="B5773" i="6"/>
  <c r="A5773" i="6"/>
  <c r="F5772" i="6"/>
  <c r="G5772" i="6" s="1"/>
  <c r="D5772" i="6"/>
  <c r="B5772" i="6"/>
  <c r="A5772" i="6"/>
  <c r="F5771" i="6"/>
  <c r="G5771" i="6"/>
  <c r="D5771" i="6"/>
  <c r="B5771" i="6"/>
  <c r="A5771" i="6"/>
  <c r="F5770" i="6"/>
  <c r="G5770" i="6" s="1"/>
  <c r="D5770" i="6"/>
  <c r="B5770" i="6"/>
  <c r="A5770" i="6"/>
  <c r="F5769" i="6"/>
  <c r="G5769" i="6"/>
  <c r="D5769" i="6"/>
  <c r="B5769" i="6"/>
  <c r="A5769" i="6"/>
  <c r="F5768" i="6"/>
  <c r="G5768" i="6" s="1"/>
  <c r="D5768" i="6"/>
  <c r="B5768" i="6"/>
  <c r="A5768" i="6"/>
  <c r="F5767" i="6"/>
  <c r="G5767" i="6"/>
  <c r="D5767" i="6"/>
  <c r="B5767" i="6"/>
  <c r="A5767" i="6"/>
  <c r="F5766" i="6"/>
  <c r="G5766" i="6" s="1"/>
  <c r="D5766" i="6"/>
  <c r="B5766" i="6"/>
  <c r="A5766" i="6"/>
  <c r="F5765" i="6"/>
  <c r="G5765" i="6"/>
  <c r="D5765" i="6"/>
  <c r="B5765" i="6"/>
  <c r="A5765" i="6"/>
  <c r="F5764" i="6"/>
  <c r="G5764" i="6" s="1"/>
  <c r="D5764" i="6"/>
  <c r="B5764" i="6"/>
  <c r="A5764" i="6"/>
  <c r="F5763" i="6"/>
  <c r="G5763" i="6"/>
  <c r="D5763" i="6"/>
  <c r="B5763" i="6"/>
  <c r="A5763" i="6"/>
  <c r="F5762" i="6"/>
  <c r="G5762" i="6" s="1"/>
  <c r="D5762" i="6"/>
  <c r="B5762" i="6"/>
  <c r="A5762" i="6"/>
  <c r="B5755" i="6"/>
  <c r="G5754" i="6"/>
  <c r="B5754" i="6"/>
  <c r="B5753" i="6"/>
  <c r="B5752" i="6"/>
  <c r="F5746" i="6"/>
  <c r="G5746" i="6" s="1"/>
  <c r="D5746" i="6"/>
  <c r="B5746" i="6"/>
  <c r="A5746" i="6"/>
  <c r="F5745" i="6"/>
  <c r="G5745" i="6"/>
  <c r="D5745" i="6"/>
  <c r="B5745" i="6"/>
  <c r="A5745" i="6"/>
  <c r="F5744" i="6"/>
  <c r="G5744" i="6" s="1"/>
  <c r="D5744" i="6"/>
  <c r="B5744" i="6"/>
  <c r="A5744" i="6"/>
  <c r="F5743" i="6"/>
  <c r="G5743" i="6"/>
  <c r="D5743" i="6"/>
  <c r="B5743" i="6"/>
  <c r="A5743" i="6"/>
  <c r="F5742" i="6"/>
  <c r="G5742" i="6" s="1"/>
  <c r="D5742" i="6"/>
  <c r="B5742" i="6"/>
  <c r="A5742" i="6"/>
  <c r="F5741" i="6"/>
  <c r="G5741" i="6"/>
  <c r="D5741" i="6"/>
  <c r="B5741" i="6"/>
  <c r="A5741" i="6"/>
  <c r="F5740" i="6"/>
  <c r="G5740" i="6" s="1"/>
  <c r="D5740" i="6"/>
  <c r="B5740" i="6"/>
  <c r="A5740" i="6"/>
  <c r="F5739" i="6"/>
  <c r="G5739" i="6"/>
  <c r="D5739" i="6"/>
  <c r="B5739" i="6"/>
  <c r="A5739" i="6"/>
  <c r="F5738" i="6"/>
  <c r="G5738" i="6" s="1"/>
  <c r="D5738" i="6"/>
  <c r="B5738" i="6"/>
  <c r="A5738" i="6"/>
  <c r="F5735" i="6"/>
  <c r="G5735" i="6"/>
  <c r="D5735" i="6"/>
  <c r="A5735" i="6"/>
  <c r="B5735" i="6" s="1"/>
  <c r="F5734" i="6"/>
  <c r="G5734" i="6" s="1"/>
  <c r="D5734" i="6"/>
  <c r="A5734" i="6"/>
  <c r="B5734" i="6"/>
  <c r="F5733" i="6"/>
  <c r="G5733" i="6"/>
  <c r="D5733" i="6"/>
  <c r="A5733" i="6"/>
  <c r="B5733" i="6" s="1"/>
  <c r="F5732" i="6"/>
  <c r="G5732" i="6" s="1"/>
  <c r="D5732" i="6"/>
  <c r="A5732" i="6"/>
  <c r="B5732" i="6"/>
  <c r="F5731" i="6"/>
  <c r="G5731" i="6"/>
  <c r="D5731" i="6"/>
  <c r="A5731" i="6"/>
  <c r="B5731" i="6" s="1"/>
  <c r="F5730" i="6"/>
  <c r="G5730" i="6" s="1"/>
  <c r="D5730" i="6"/>
  <c r="A5730" i="6"/>
  <c r="B5730" i="6"/>
  <c r="F5729" i="6"/>
  <c r="G5729" i="6"/>
  <c r="D5729" i="6"/>
  <c r="A5729" i="6"/>
  <c r="B5729" i="6" s="1"/>
  <c r="F5728" i="6"/>
  <c r="G5728" i="6" s="1"/>
  <c r="D5728" i="6"/>
  <c r="A5728" i="6"/>
  <c r="B5728" i="6"/>
  <c r="F5725" i="6"/>
  <c r="G5725" i="6"/>
  <c r="D5725" i="6"/>
  <c r="B5725" i="6"/>
  <c r="A5725" i="6"/>
  <c r="F5724" i="6"/>
  <c r="G5724" i="6" s="1"/>
  <c r="D5724" i="6"/>
  <c r="B5724" i="6"/>
  <c r="A5724" i="6"/>
  <c r="F5723" i="6"/>
  <c r="G5723" i="6"/>
  <c r="D5723" i="6"/>
  <c r="B5723" i="6"/>
  <c r="A5723" i="6"/>
  <c r="F5722" i="6"/>
  <c r="G5722" i="6" s="1"/>
  <c r="D5722" i="6"/>
  <c r="B5722" i="6"/>
  <c r="A5722" i="6"/>
  <c r="F5721" i="6"/>
  <c r="G5721" i="6"/>
  <c r="D5721" i="6"/>
  <c r="B5721" i="6"/>
  <c r="A5721" i="6"/>
  <c r="F5720" i="6"/>
  <c r="G5720" i="6" s="1"/>
  <c r="D5720" i="6"/>
  <c r="B5720" i="6"/>
  <c r="A5720" i="6"/>
  <c r="F5719" i="6"/>
  <c r="G5719" i="6"/>
  <c r="D5719" i="6"/>
  <c r="B5719" i="6"/>
  <c r="A5719" i="6"/>
  <c r="F5718" i="6"/>
  <c r="G5718" i="6" s="1"/>
  <c r="D5718" i="6"/>
  <c r="B5718" i="6"/>
  <c r="A5718" i="6"/>
  <c r="F5717" i="6"/>
  <c r="G5717" i="6"/>
  <c r="D5717" i="6"/>
  <c r="B5717" i="6"/>
  <c r="A5717" i="6"/>
  <c r="F5716" i="6"/>
  <c r="G5716" i="6" s="1"/>
  <c r="D5716" i="6"/>
  <c r="B5716" i="6"/>
  <c r="A5716" i="6"/>
  <c r="F5715" i="6"/>
  <c r="G5715" i="6"/>
  <c r="D5715" i="6"/>
  <c r="B5715" i="6"/>
  <c r="A5715" i="6"/>
  <c r="F5714" i="6"/>
  <c r="G5714" i="6" s="1"/>
  <c r="D5714" i="6"/>
  <c r="B5714" i="6"/>
  <c r="A5714" i="6"/>
  <c r="F5713" i="6"/>
  <c r="G5713" i="6"/>
  <c r="D5713" i="6"/>
  <c r="B5713" i="6"/>
  <c r="A5713" i="6"/>
  <c r="F5712" i="6"/>
  <c r="G5712" i="6" s="1"/>
  <c r="D5712" i="6"/>
  <c r="B5712" i="6"/>
  <c r="A5712" i="6"/>
  <c r="B5705" i="6"/>
  <c r="G5704" i="6"/>
  <c r="B5704" i="6"/>
  <c r="B5703" i="6"/>
  <c r="B5702" i="6"/>
  <c r="F5696" i="6"/>
  <c r="G5696" i="6" s="1"/>
  <c r="D5696" i="6"/>
  <c r="B5696" i="6"/>
  <c r="A5696" i="6"/>
  <c r="F5695" i="6"/>
  <c r="G5695" i="6"/>
  <c r="D5695" i="6"/>
  <c r="B5695" i="6"/>
  <c r="A5695" i="6"/>
  <c r="F5694" i="6"/>
  <c r="G5694" i="6" s="1"/>
  <c r="D5694" i="6"/>
  <c r="B5694" i="6"/>
  <c r="A5694" i="6"/>
  <c r="F5693" i="6"/>
  <c r="G5693" i="6"/>
  <c r="D5693" i="6"/>
  <c r="B5693" i="6"/>
  <c r="A5693" i="6"/>
  <c r="F5692" i="6"/>
  <c r="G5692" i="6" s="1"/>
  <c r="D5692" i="6"/>
  <c r="B5692" i="6"/>
  <c r="A5692" i="6"/>
  <c r="F5691" i="6"/>
  <c r="G5691" i="6"/>
  <c r="D5691" i="6"/>
  <c r="B5691" i="6"/>
  <c r="A5691" i="6"/>
  <c r="F5690" i="6"/>
  <c r="G5690" i="6" s="1"/>
  <c r="D5690" i="6"/>
  <c r="B5690" i="6"/>
  <c r="A5690" i="6"/>
  <c r="F5689" i="6"/>
  <c r="G5689" i="6"/>
  <c r="D5689" i="6"/>
  <c r="B5689" i="6"/>
  <c r="A5689" i="6"/>
  <c r="F5688" i="6"/>
  <c r="G5688" i="6" s="1"/>
  <c r="D5688" i="6"/>
  <c r="B5688" i="6"/>
  <c r="A5688" i="6"/>
  <c r="F5685" i="6"/>
  <c r="G5685" i="6"/>
  <c r="D5685" i="6"/>
  <c r="A5685" i="6"/>
  <c r="B5685" i="6" s="1"/>
  <c r="F5684" i="6"/>
  <c r="G5684" i="6" s="1"/>
  <c r="D5684" i="6"/>
  <c r="A5684" i="6"/>
  <c r="B5684" i="6"/>
  <c r="F5683" i="6"/>
  <c r="G5683" i="6"/>
  <c r="D5683" i="6"/>
  <c r="A5683" i="6"/>
  <c r="B5683" i="6" s="1"/>
  <c r="F5682" i="6"/>
  <c r="G5682" i="6" s="1"/>
  <c r="D5682" i="6"/>
  <c r="A5682" i="6"/>
  <c r="B5682" i="6"/>
  <c r="F5681" i="6"/>
  <c r="G5681" i="6"/>
  <c r="D5681" i="6"/>
  <c r="A5681" i="6"/>
  <c r="B5681" i="6" s="1"/>
  <c r="F5680" i="6"/>
  <c r="G5680" i="6" s="1"/>
  <c r="D5680" i="6"/>
  <c r="A5680" i="6"/>
  <c r="B5680" i="6"/>
  <c r="F5679" i="6"/>
  <c r="G5679" i="6"/>
  <c r="D5679" i="6"/>
  <c r="A5679" i="6"/>
  <c r="B5679" i="6" s="1"/>
  <c r="F5678" i="6"/>
  <c r="G5678" i="6" s="1"/>
  <c r="D5678" i="6"/>
  <c r="A5678" i="6"/>
  <c r="B5678" i="6"/>
  <c r="F5675" i="6"/>
  <c r="G5675" i="6"/>
  <c r="D5675" i="6"/>
  <c r="B5675" i="6"/>
  <c r="A5675" i="6"/>
  <c r="F5674" i="6"/>
  <c r="G5674" i="6" s="1"/>
  <c r="D5674" i="6"/>
  <c r="B5674" i="6"/>
  <c r="A5674" i="6"/>
  <c r="F5673" i="6"/>
  <c r="G5673" i="6"/>
  <c r="D5673" i="6"/>
  <c r="B5673" i="6"/>
  <c r="A5673" i="6"/>
  <c r="F5672" i="6"/>
  <c r="G5672" i="6" s="1"/>
  <c r="D5672" i="6"/>
  <c r="B5672" i="6"/>
  <c r="A5672" i="6"/>
  <c r="F5671" i="6"/>
  <c r="G5671" i="6"/>
  <c r="D5671" i="6"/>
  <c r="B5671" i="6"/>
  <c r="A5671" i="6"/>
  <c r="F5670" i="6"/>
  <c r="G5670" i="6" s="1"/>
  <c r="D5670" i="6"/>
  <c r="B5670" i="6"/>
  <c r="A5670" i="6"/>
  <c r="F5669" i="6"/>
  <c r="G5669" i="6"/>
  <c r="D5669" i="6"/>
  <c r="B5669" i="6"/>
  <c r="A5669" i="6"/>
  <c r="F5668" i="6"/>
  <c r="G5668" i="6" s="1"/>
  <c r="D5668" i="6"/>
  <c r="B5668" i="6"/>
  <c r="A5668" i="6"/>
  <c r="F5667" i="6"/>
  <c r="G5667" i="6"/>
  <c r="D5667" i="6"/>
  <c r="B5667" i="6"/>
  <c r="A5667" i="6"/>
  <c r="F5666" i="6"/>
  <c r="G5666" i="6" s="1"/>
  <c r="D5666" i="6"/>
  <c r="B5666" i="6"/>
  <c r="A5666" i="6"/>
  <c r="F5665" i="6"/>
  <c r="G5665" i="6"/>
  <c r="D5665" i="6"/>
  <c r="B5665" i="6"/>
  <c r="A5665" i="6"/>
  <c r="F5664" i="6"/>
  <c r="G5664" i="6" s="1"/>
  <c r="D5664" i="6"/>
  <c r="B5664" i="6"/>
  <c r="A5664" i="6"/>
  <c r="F5663" i="6"/>
  <c r="G5663" i="6"/>
  <c r="D5663" i="6"/>
  <c r="B5663" i="6"/>
  <c r="A5663" i="6"/>
  <c r="F5662" i="6"/>
  <c r="G5662" i="6" s="1"/>
  <c r="D5662" i="6"/>
  <c r="B5662" i="6"/>
  <c r="A5662" i="6"/>
  <c r="B5655" i="6"/>
  <c r="G5654" i="6"/>
  <c r="B5654" i="6"/>
  <c r="B5653" i="6"/>
  <c r="B5652" i="6"/>
  <c r="F5646" i="6"/>
  <c r="G5646" i="6" s="1"/>
  <c r="D5646" i="6"/>
  <c r="B5646" i="6"/>
  <c r="A5646" i="6"/>
  <c r="F5645" i="6"/>
  <c r="G5645" i="6"/>
  <c r="D5645" i="6"/>
  <c r="B5645" i="6"/>
  <c r="A5645" i="6"/>
  <c r="F5644" i="6"/>
  <c r="G5644" i="6" s="1"/>
  <c r="D5644" i="6"/>
  <c r="B5644" i="6"/>
  <c r="A5644" i="6"/>
  <c r="F5643" i="6"/>
  <c r="G5643" i="6"/>
  <c r="D5643" i="6"/>
  <c r="B5643" i="6"/>
  <c r="A5643" i="6"/>
  <c r="F5642" i="6"/>
  <c r="G5642" i="6" s="1"/>
  <c r="D5642" i="6"/>
  <c r="B5642" i="6"/>
  <c r="A5642" i="6"/>
  <c r="F5641" i="6"/>
  <c r="G5641" i="6"/>
  <c r="D5641" i="6"/>
  <c r="B5641" i="6"/>
  <c r="A5641" i="6"/>
  <c r="F5640" i="6"/>
  <c r="G5640" i="6" s="1"/>
  <c r="D5640" i="6"/>
  <c r="B5640" i="6"/>
  <c r="A5640" i="6"/>
  <c r="F5639" i="6"/>
  <c r="G5639" i="6"/>
  <c r="D5639" i="6"/>
  <c r="B5639" i="6"/>
  <c r="A5639" i="6"/>
  <c r="F5638" i="6"/>
  <c r="G5638" i="6" s="1"/>
  <c r="D5638" i="6"/>
  <c r="B5638" i="6"/>
  <c r="A5638" i="6"/>
  <c r="F5635" i="6"/>
  <c r="G5635" i="6"/>
  <c r="D5635" i="6"/>
  <c r="A5635" i="6"/>
  <c r="B5635" i="6" s="1"/>
  <c r="F5634" i="6"/>
  <c r="G5634" i="6" s="1"/>
  <c r="D5634" i="6"/>
  <c r="A5634" i="6"/>
  <c r="B5634" i="6"/>
  <c r="F5633" i="6"/>
  <c r="G5633" i="6"/>
  <c r="D5633" i="6"/>
  <c r="A5633" i="6"/>
  <c r="B5633" i="6" s="1"/>
  <c r="F5632" i="6"/>
  <c r="G5632" i="6" s="1"/>
  <c r="D5632" i="6"/>
  <c r="A5632" i="6"/>
  <c r="B5632" i="6"/>
  <c r="F5631" i="6"/>
  <c r="G5631" i="6"/>
  <c r="D5631" i="6"/>
  <c r="A5631" i="6"/>
  <c r="B5631" i="6" s="1"/>
  <c r="F5630" i="6"/>
  <c r="G5630" i="6" s="1"/>
  <c r="D5630" i="6"/>
  <c r="A5630" i="6"/>
  <c r="B5630" i="6"/>
  <c r="F5629" i="6"/>
  <c r="G5629" i="6"/>
  <c r="D5629" i="6"/>
  <c r="A5629" i="6"/>
  <c r="B5629" i="6" s="1"/>
  <c r="F5628" i="6"/>
  <c r="G5628" i="6" s="1"/>
  <c r="G5636" i="6"/>
  <c r="D5628" i="6"/>
  <c r="A5628" i="6"/>
  <c r="B5628" i="6" s="1"/>
  <c r="F5625" i="6"/>
  <c r="G5625" i="6" s="1"/>
  <c r="D5625" i="6"/>
  <c r="B5625" i="6"/>
  <c r="A5625" i="6"/>
  <c r="F5624" i="6"/>
  <c r="G5624" i="6"/>
  <c r="D5624" i="6"/>
  <c r="B5624" i="6"/>
  <c r="A5624" i="6"/>
  <c r="F5623" i="6"/>
  <c r="G5623" i="6" s="1"/>
  <c r="D5623" i="6"/>
  <c r="B5623" i="6"/>
  <c r="A5623" i="6"/>
  <c r="F5622" i="6"/>
  <c r="G5622" i="6"/>
  <c r="D5622" i="6"/>
  <c r="B5622" i="6"/>
  <c r="A5622" i="6"/>
  <c r="F5621" i="6"/>
  <c r="G5621" i="6" s="1"/>
  <c r="D5621" i="6"/>
  <c r="B5621" i="6"/>
  <c r="A5621" i="6"/>
  <c r="F5620" i="6"/>
  <c r="G5620" i="6"/>
  <c r="D5620" i="6"/>
  <c r="B5620" i="6"/>
  <c r="A5620" i="6"/>
  <c r="F5619" i="6"/>
  <c r="G5619" i="6" s="1"/>
  <c r="D5619" i="6"/>
  <c r="B5619" i="6"/>
  <c r="A5619" i="6"/>
  <c r="F5618" i="6"/>
  <c r="G5618" i="6"/>
  <c r="D5618" i="6"/>
  <c r="B5618" i="6"/>
  <c r="A5618" i="6"/>
  <c r="F5617" i="6"/>
  <c r="G5617" i="6" s="1"/>
  <c r="D5617" i="6"/>
  <c r="B5617" i="6"/>
  <c r="A5617" i="6"/>
  <c r="F5616" i="6"/>
  <c r="G5616" i="6"/>
  <c r="D5616" i="6"/>
  <c r="B5616" i="6"/>
  <c r="A5616" i="6"/>
  <c r="F5615" i="6"/>
  <c r="G5615" i="6" s="1"/>
  <c r="D5615" i="6"/>
  <c r="B5615" i="6"/>
  <c r="A5615" i="6"/>
  <c r="F5614" i="6"/>
  <c r="G5614" i="6"/>
  <c r="D5614" i="6"/>
  <c r="B5614" i="6"/>
  <c r="A5614" i="6"/>
  <c r="F5613" i="6"/>
  <c r="G5613" i="6" s="1"/>
  <c r="D5613" i="6"/>
  <c r="B5613" i="6"/>
  <c r="A5613" i="6"/>
  <c r="F5612" i="6"/>
  <c r="G5612" i="6"/>
  <c r="D5612" i="6"/>
  <c r="B5612" i="6"/>
  <c r="A5612" i="6"/>
  <c r="B5605" i="6"/>
  <c r="G5604" i="6"/>
  <c r="B5604" i="6"/>
  <c r="B5603" i="6"/>
  <c r="B5602" i="6"/>
  <c r="F5596" i="6"/>
  <c r="G5596" i="6"/>
  <c r="D5596" i="6"/>
  <c r="B5596" i="6"/>
  <c r="A5596" i="6"/>
  <c r="F5595" i="6"/>
  <c r="G5595" i="6" s="1"/>
  <c r="D5595" i="6"/>
  <c r="B5595" i="6"/>
  <c r="A5595" i="6"/>
  <c r="F5594" i="6"/>
  <c r="G5594" i="6"/>
  <c r="D5594" i="6"/>
  <c r="B5594" i="6"/>
  <c r="A5594" i="6"/>
  <c r="F5593" i="6"/>
  <c r="G5593" i="6" s="1"/>
  <c r="D5593" i="6"/>
  <c r="B5593" i="6"/>
  <c r="A5593" i="6"/>
  <c r="F5592" i="6"/>
  <c r="G5592" i="6"/>
  <c r="D5592" i="6"/>
  <c r="B5592" i="6"/>
  <c r="A5592" i="6"/>
  <c r="F5591" i="6"/>
  <c r="G5591" i="6" s="1"/>
  <c r="D5591" i="6"/>
  <c r="B5591" i="6"/>
  <c r="A5591" i="6"/>
  <c r="F5590" i="6"/>
  <c r="G5590" i="6"/>
  <c r="D5590" i="6"/>
  <c r="B5590" i="6"/>
  <c r="A5590" i="6"/>
  <c r="F5589" i="6"/>
  <c r="G5589" i="6" s="1"/>
  <c r="D5589" i="6"/>
  <c r="B5589" i="6"/>
  <c r="A5589" i="6"/>
  <c r="F5588" i="6"/>
  <c r="G5588" i="6"/>
  <c r="D5588" i="6"/>
  <c r="B5588" i="6"/>
  <c r="A5588" i="6"/>
  <c r="F5585" i="6"/>
  <c r="G5585" i="6" s="1"/>
  <c r="D5585" i="6"/>
  <c r="A5585" i="6"/>
  <c r="B5585" i="6"/>
  <c r="F5584" i="6"/>
  <c r="G5584" i="6"/>
  <c r="D5584" i="6"/>
  <c r="A5584" i="6"/>
  <c r="B5584" i="6" s="1"/>
  <c r="F5583" i="6"/>
  <c r="G5583" i="6" s="1"/>
  <c r="D5583" i="6"/>
  <c r="A5583" i="6"/>
  <c r="B5583" i="6"/>
  <c r="F5582" i="6"/>
  <c r="G5582" i="6"/>
  <c r="D5582" i="6"/>
  <c r="A5582" i="6"/>
  <c r="B5582" i="6" s="1"/>
  <c r="F5581" i="6"/>
  <c r="G5581" i="6" s="1"/>
  <c r="D5581" i="6"/>
  <c r="A5581" i="6"/>
  <c r="B5581" i="6"/>
  <c r="F5580" i="6"/>
  <c r="G5580" i="6"/>
  <c r="D5580" i="6"/>
  <c r="A5580" i="6"/>
  <c r="B5580" i="6" s="1"/>
  <c r="F5579" i="6"/>
  <c r="G5579" i="6" s="1"/>
  <c r="D5579" i="6"/>
  <c r="A5579" i="6"/>
  <c r="B5579" i="6"/>
  <c r="F5578" i="6"/>
  <c r="G5578" i="6"/>
  <c r="D5578" i="6"/>
  <c r="A5578" i="6"/>
  <c r="B5578" i="6" s="1"/>
  <c r="F5575" i="6"/>
  <c r="G5575" i="6" s="1"/>
  <c r="D5575" i="6"/>
  <c r="B5575" i="6"/>
  <c r="A5575" i="6"/>
  <c r="F5574" i="6"/>
  <c r="G5574" i="6"/>
  <c r="D5574" i="6"/>
  <c r="B5574" i="6"/>
  <c r="A5574" i="6"/>
  <c r="F5573" i="6"/>
  <c r="G5573" i="6" s="1"/>
  <c r="D5573" i="6"/>
  <c r="B5573" i="6"/>
  <c r="A5573" i="6"/>
  <c r="F5572" i="6"/>
  <c r="G5572" i="6"/>
  <c r="D5572" i="6"/>
  <c r="B5572" i="6"/>
  <c r="A5572" i="6"/>
  <c r="F5571" i="6"/>
  <c r="G5571" i="6" s="1"/>
  <c r="D5571" i="6"/>
  <c r="B5571" i="6"/>
  <c r="A5571" i="6"/>
  <c r="F5570" i="6"/>
  <c r="G5570" i="6"/>
  <c r="D5570" i="6"/>
  <c r="B5570" i="6"/>
  <c r="A5570" i="6"/>
  <c r="F5569" i="6"/>
  <c r="G5569" i="6" s="1"/>
  <c r="D5569" i="6"/>
  <c r="B5569" i="6"/>
  <c r="A5569" i="6"/>
  <c r="F5568" i="6"/>
  <c r="G5568" i="6"/>
  <c r="D5568" i="6"/>
  <c r="B5568" i="6"/>
  <c r="A5568" i="6"/>
  <c r="F5567" i="6"/>
  <c r="G5567" i="6" s="1"/>
  <c r="D5567" i="6"/>
  <c r="B5567" i="6"/>
  <c r="A5567" i="6"/>
  <c r="F5566" i="6"/>
  <c r="G5566" i="6"/>
  <c r="D5566" i="6"/>
  <c r="B5566" i="6"/>
  <c r="A5566" i="6"/>
  <c r="F5565" i="6"/>
  <c r="G5565" i="6" s="1"/>
  <c r="D5565" i="6"/>
  <c r="B5565" i="6"/>
  <c r="A5565" i="6"/>
  <c r="F5564" i="6"/>
  <c r="G5564" i="6"/>
  <c r="D5564" i="6"/>
  <c r="B5564" i="6"/>
  <c r="A5564" i="6"/>
  <c r="F5563" i="6"/>
  <c r="G5563" i="6" s="1"/>
  <c r="D5563" i="6"/>
  <c r="B5563" i="6"/>
  <c r="A5563" i="6"/>
  <c r="F5562" i="6"/>
  <c r="G5562" i="6"/>
  <c r="D5562" i="6"/>
  <c r="B5562" i="6"/>
  <c r="A5562" i="6"/>
  <c r="B5555" i="6"/>
  <c r="G5554" i="6"/>
  <c r="B5554" i="6"/>
  <c r="B5553" i="6"/>
  <c r="B5552" i="6"/>
  <c r="F5546" i="6"/>
  <c r="G5546" i="6"/>
  <c r="D5546" i="6"/>
  <c r="B5546" i="6"/>
  <c r="A5546" i="6"/>
  <c r="F5545" i="6"/>
  <c r="G5545" i="6" s="1"/>
  <c r="D5545" i="6"/>
  <c r="B5545" i="6"/>
  <c r="A5545" i="6"/>
  <c r="F5544" i="6"/>
  <c r="G5544" i="6"/>
  <c r="D5544" i="6"/>
  <c r="B5544" i="6"/>
  <c r="A5544" i="6"/>
  <c r="F5543" i="6"/>
  <c r="G5543" i="6" s="1"/>
  <c r="D5543" i="6"/>
  <c r="B5543" i="6"/>
  <c r="A5543" i="6"/>
  <c r="F5542" i="6"/>
  <c r="G5542" i="6"/>
  <c r="D5542" i="6"/>
  <c r="B5542" i="6"/>
  <c r="A5542" i="6"/>
  <c r="F5541" i="6"/>
  <c r="G5541" i="6" s="1"/>
  <c r="D5541" i="6"/>
  <c r="B5541" i="6"/>
  <c r="A5541" i="6"/>
  <c r="F5540" i="6"/>
  <c r="G5540" i="6"/>
  <c r="D5540" i="6"/>
  <c r="B5540" i="6"/>
  <c r="A5540" i="6"/>
  <c r="F5539" i="6"/>
  <c r="G5539" i="6" s="1"/>
  <c r="D5539" i="6"/>
  <c r="B5539" i="6"/>
  <c r="A5539" i="6"/>
  <c r="F5538" i="6"/>
  <c r="G5538" i="6"/>
  <c r="D5538" i="6"/>
  <c r="B5538" i="6"/>
  <c r="A5538" i="6"/>
  <c r="F5535" i="6"/>
  <c r="G5535" i="6" s="1"/>
  <c r="D5535" i="6"/>
  <c r="A5535" i="6"/>
  <c r="B5535" i="6"/>
  <c r="F5534" i="6"/>
  <c r="G5534" i="6"/>
  <c r="D5534" i="6"/>
  <c r="A5534" i="6"/>
  <c r="B5534" i="6" s="1"/>
  <c r="F5533" i="6"/>
  <c r="G5533" i="6" s="1"/>
  <c r="D5533" i="6"/>
  <c r="A5533" i="6"/>
  <c r="B5533" i="6"/>
  <c r="F5532" i="6"/>
  <c r="G5532" i="6"/>
  <c r="D5532" i="6"/>
  <c r="A5532" i="6"/>
  <c r="B5532" i="6" s="1"/>
  <c r="F5531" i="6"/>
  <c r="G5531" i="6" s="1"/>
  <c r="D5531" i="6"/>
  <c r="A5531" i="6"/>
  <c r="B5531" i="6"/>
  <c r="F5530" i="6"/>
  <c r="G5530" i="6"/>
  <c r="D5530" i="6"/>
  <c r="A5530" i="6"/>
  <c r="B5530" i="6" s="1"/>
  <c r="F5529" i="6"/>
  <c r="G5529" i="6" s="1"/>
  <c r="D5529" i="6"/>
  <c r="A5529" i="6"/>
  <c r="B5529" i="6"/>
  <c r="F5528" i="6"/>
  <c r="G5528" i="6"/>
  <c r="D5528" i="6"/>
  <c r="A5528" i="6"/>
  <c r="B5528" i="6" s="1"/>
  <c r="F5525" i="6"/>
  <c r="G5525" i="6" s="1"/>
  <c r="D5525" i="6"/>
  <c r="B5525" i="6"/>
  <c r="A5525" i="6"/>
  <c r="F5524" i="6"/>
  <c r="G5524" i="6"/>
  <c r="D5524" i="6"/>
  <c r="B5524" i="6"/>
  <c r="A5524" i="6"/>
  <c r="F5523" i="6"/>
  <c r="G5523" i="6" s="1"/>
  <c r="D5523" i="6"/>
  <c r="B5523" i="6"/>
  <c r="A5523" i="6"/>
  <c r="F5522" i="6"/>
  <c r="G5522" i="6"/>
  <c r="D5522" i="6"/>
  <c r="B5522" i="6"/>
  <c r="A5522" i="6"/>
  <c r="F5521" i="6"/>
  <c r="G5521" i="6" s="1"/>
  <c r="D5521" i="6"/>
  <c r="B5521" i="6"/>
  <c r="A5521" i="6"/>
  <c r="F5520" i="6"/>
  <c r="G5520" i="6"/>
  <c r="D5520" i="6"/>
  <c r="B5520" i="6"/>
  <c r="A5520" i="6"/>
  <c r="F5519" i="6"/>
  <c r="G5519" i="6" s="1"/>
  <c r="D5519" i="6"/>
  <c r="B5519" i="6"/>
  <c r="A5519" i="6"/>
  <c r="F5518" i="6"/>
  <c r="G5518" i="6"/>
  <c r="D5518" i="6"/>
  <c r="B5518" i="6"/>
  <c r="A5518" i="6"/>
  <c r="F5517" i="6"/>
  <c r="G5517" i="6" s="1"/>
  <c r="D5517" i="6"/>
  <c r="B5517" i="6"/>
  <c r="A5517" i="6"/>
  <c r="F5516" i="6"/>
  <c r="G5516" i="6"/>
  <c r="D5516" i="6"/>
  <c r="B5516" i="6"/>
  <c r="A5516" i="6"/>
  <c r="F5515" i="6"/>
  <c r="G5515" i="6" s="1"/>
  <c r="D5515" i="6"/>
  <c r="B5515" i="6"/>
  <c r="A5515" i="6"/>
  <c r="F5514" i="6"/>
  <c r="G5514" i="6"/>
  <c r="D5514" i="6"/>
  <c r="B5514" i="6"/>
  <c r="A5514" i="6"/>
  <c r="F5513" i="6"/>
  <c r="G5513" i="6" s="1"/>
  <c r="D5513" i="6"/>
  <c r="B5513" i="6"/>
  <c r="A5513" i="6"/>
  <c r="F5512" i="6"/>
  <c r="G5512" i="6"/>
  <c r="D5512" i="6"/>
  <c r="B5512" i="6"/>
  <c r="A5512" i="6"/>
  <c r="B5505" i="6"/>
  <c r="G5504" i="6"/>
  <c r="B5504" i="6"/>
  <c r="B5503" i="6"/>
  <c r="B5502" i="6"/>
  <c r="F5496" i="6"/>
  <c r="G5496" i="6"/>
  <c r="D5496" i="6"/>
  <c r="B5496" i="6"/>
  <c r="A5496" i="6"/>
  <c r="F5495" i="6"/>
  <c r="G5495" i="6" s="1"/>
  <c r="D5495" i="6"/>
  <c r="B5495" i="6"/>
  <c r="A5495" i="6"/>
  <c r="F5494" i="6"/>
  <c r="G5494" i="6"/>
  <c r="D5494" i="6"/>
  <c r="B5494" i="6"/>
  <c r="A5494" i="6"/>
  <c r="F5493" i="6"/>
  <c r="G5493" i="6" s="1"/>
  <c r="D5493" i="6"/>
  <c r="B5493" i="6"/>
  <c r="A5493" i="6"/>
  <c r="F5492" i="6"/>
  <c r="G5492" i="6"/>
  <c r="D5492" i="6"/>
  <c r="B5492" i="6"/>
  <c r="A5492" i="6"/>
  <c r="F5491" i="6"/>
  <c r="G5491" i="6" s="1"/>
  <c r="D5491" i="6"/>
  <c r="B5491" i="6"/>
  <c r="A5491" i="6"/>
  <c r="F5490" i="6"/>
  <c r="G5490" i="6"/>
  <c r="D5490" i="6"/>
  <c r="B5490" i="6"/>
  <c r="A5490" i="6"/>
  <c r="F5489" i="6"/>
  <c r="G5489" i="6" s="1"/>
  <c r="D5489" i="6"/>
  <c r="B5489" i="6"/>
  <c r="A5489" i="6"/>
  <c r="F5488" i="6"/>
  <c r="G5488" i="6"/>
  <c r="D5488" i="6"/>
  <c r="B5488" i="6"/>
  <c r="A5488" i="6"/>
  <c r="F5485" i="6"/>
  <c r="G5485" i="6" s="1"/>
  <c r="D5485" i="6"/>
  <c r="A5485" i="6"/>
  <c r="B5485" i="6"/>
  <c r="F5484" i="6"/>
  <c r="G5484" i="6"/>
  <c r="D5484" i="6"/>
  <c r="A5484" i="6"/>
  <c r="B5484" i="6" s="1"/>
  <c r="F5483" i="6"/>
  <c r="G5483" i="6" s="1"/>
  <c r="D5483" i="6"/>
  <c r="A5483" i="6"/>
  <c r="B5483" i="6"/>
  <c r="F5482" i="6"/>
  <c r="G5482" i="6"/>
  <c r="D5482" i="6"/>
  <c r="A5482" i="6"/>
  <c r="B5482" i="6" s="1"/>
  <c r="F5481" i="6"/>
  <c r="G5481" i="6" s="1"/>
  <c r="D5481" i="6"/>
  <c r="A5481" i="6"/>
  <c r="B5481" i="6"/>
  <c r="F5480" i="6"/>
  <c r="G5480" i="6"/>
  <c r="D5480" i="6"/>
  <c r="A5480" i="6"/>
  <c r="B5480" i="6" s="1"/>
  <c r="F5479" i="6"/>
  <c r="G5479" i="6" s="1"/>
  <c r="D5479" i="6"/>
  <c r="A5479" i="6"/>
  <c r="B5479" i="6"/>
  <c r="F5478" i="6"/>
  <c r="G5478" i="6"/>
  <c r="D5478" i="6"/>
  <c r="A5478" i="6"/>
  <c r="B5478" i="6" s="1"/>
  <c r="F5475" i="6"/>
  <c r="G5475" i="6" s="1"/>
  <c r="D5475" i="6"/>
  <c r="B5475" i="6"/>
  <c r="A5475" i="6"/>
  <c r="F5474" i="6"/>
  <c r="G5474" i="6"/>
  <c r="D5474" i="6"/>
  <c r="B5474" i="6"/>
  <c r="A5474" i="6"/>
  <c r="F5473" i="6"/>
  <c r="G5473" i="6" s="1"/>
  <c r="D5473" i="6"/>
  <c r="B5473" i="6"/>
  <c r="A5473" i="6"/>
  <c r="F5472" i="6"/>
  <c r="G5472" i="6"/>
  <c r="D5472" i="6"/>
  <c r="B5472" i="6"/>
  <c r="A5472" i="6"/>
  <c r="F5471" i="6"/>
  <c r="G5471" i="6" s="1"/>
  <c r="D5471" i="6"/>
  <c r="B5471" i="6"/>
  <c r="A5471" i="6"/>
  <c r="F5470" i="6"/>
  <c r="G5470" i="6"/>
  <c r="D5470" i="6"/>
  <c r="B5470" i="6"/>
  <c r="A5470" i="6"/>
  <c r="F5469" i="6"/>
  <c r="G5469" i="6"/>
  <c r="D5469" i="6"/>
  <c r="B5469" i="6"/>
  <c r="A5469" i="6"/>
  <c r="F5468" i="6"/>
  <c r="G5468" i="6" s="1"/>
  <c r="D5468" i="6"/>
  <c r="B5468" i="6"/>
  <c r="A5468" i="6"/>
  <c r="F5467" i="6"/>
  <c r="G5467" i="6" s="1"/>
  <c r="D5467" i="6"/>
  <c r="B5467" i="6"/>
  <c r="A5467" i="6"/>
  <c r="F5466" i="6"/>
  <c r="G5466" i="6"/>
  <c r="D5466" i="6"/>
  <c r="B5466" i="6"/>
  <c r="A5466" i="6"/>
  <c r="F5465" i="6"/>
  <c r="G5465" i="6" s="1"/>
  <c r="D5465" i="6"/>
  <c r="B5465" i="6"/>
  <c r="A5465" i="6"/>
  <c r="F5464" i="6"/>
  <c r="G5464" i="6"/>
  <c r="D5464" i="6"/>
  <c r="B5464" i="6"/>
  <c r="A5464" i="6"/>
  <c r="F5463" i="6"/>
  <c r="G5463" i="6" s="1"/>
  <c r="D5463" i="6"/>
  <c r="B5463" i="6"/>
  <c r="A5463" i="6"/>
  <c r="F5462" i="6"/>
  <c r="G5462" i="6"/>
  <c r="D5462" i="6"/>
  <c r="B5462" i="6"/>
  <c r="A5462" i="6"/>
  <c r="B5455" i="6"/>
  <c r="G5454" i="6"/>
  <c r="B5454" i="6"/>
  <c r="B5453" i="6"/>
  <c r="B5452" i="6"/>
  <c r="F5446" i="6"/>
  <c r="G5446" i="6" s="1"/>
  <c r="D5446" i="6"/>
  <c r="B5446" i="6"/>
  <c r="A5446" i="6"/>
  <c r="F5445" i="6"/>
  <c r="G5445" i="6" s="1"/>
  <c r="D5445" i="6"/>
  <c r="B5445" i="6"/>
  <c r="A5445" i="6"/>
  <c r="F5444" i="6"/>
  <c r="G5444" i="6"/>
  <c r="D5444" i="6"/>
  <c r="B5444" i="6"/>
  <c r="A5444" i="6"/>
  <c r="F5443" i="6"/>
  <c r="G5443" i="6" s="1"/>
  <c r="D5443" i="6"/>
  <c r="B5443" i="6"/>
  <c r="A5443" i="6"/>
  <c r="F5442" i="6"/>
  <c r="G5442" i="6"/>
  <c r="D5442" i="6"/>
  <c r="B5442" i="6"/>
  <c r="A5442" i="6"/>
  <c r="F5441" i="6"/>
  <c r="G5441" i="6" s="1"/>
  <c r="D5441" i="6"/>
  <c r="B5441" i="6"/>
  <c r="A5441" i="6"/>
  <c r="F5440" i="6"/>
  <c r="G5440" i="6"/>
  <c r="D5440" i="6"/>
  <c r="B5440" i="6"/>
  <c r="A5440" i="6"/>
  <c r="F5439" i="6"/>
  <c r="G5439" i="6"/>
  <c r="D5439" i="6"/>
  <c r="B5439" i="6"/>
  <c r="A5439" i="6"/>
  <c r="F5438" i="6"/>
  <c r="G5438" i="6" s="1"/>
  <c r="D5438" i="6"/>
  <c r="B5438" i="6"/>
  <c r="A5438" i="6"/>
  <c r="F5435" i="6"/>
  <c r="G5435" i="6" s="1"/>
  <c r="D5435" i="6"/>
  <c r="A5435" i="6"/>
  <c r="B5435" i="6"/>
  <c r="F5434" i="6"/>
  <c r="G5434" i="6"/>
  <c r="D5434" i="6"/>
  <c r="A5434" i="6"/>
  <c r="B5434" i="6" s="1"/>
  <c r="F5433" i="6"/>
  <c r="G5433" i="6"/>
  <c r="D5433" i="6"/>
  <c r="A5433" i="6"/>
  <c r="B5433" i="6"/>
  <c r="F5432" i="6"/>
  <c r="G5432" i="6" s="1"/>
  <c r="D5432" i="6"/>
  <c r="A5432" i="6"/>
  <c r="B5432" i="6"/>
  <c r="F5431" i="6"/>
  <c r="G5431" i="6" s="1"/>
  <c r="D5431" i="6"/>
  <c r="A5431" i="6"/>
  <c r="B5431" i="6"/>
  <c r="F5430" i="6"/>
  <c r="G5430" i="6"/>
  <c r="D5430" i="6"/>
  <c r="A5430" i="6"/>
  <c r="B5430" i="6" s="1"/>
  <c r="F5429" i="6"/>
  <c r="G5429" i="6"/>
  <c r="D5429" i="6"/>
  <c r="A5429" i="6"/>
  <c r="B5429" i="6"/>
  <c r="F5428" i="6"/>
  <c r="G5428" i="6" s="1"/>
  <c r="D5428" i="6"/>
  <c r="A5428" i="6"/>
  <c r="B5428" i="6"/>
  <c r="F5425" i="6"/>
  <c r="G5425" i="6" s="1"/>
  <c r="D5425" i="6"/>
  <c r="B5425" i="6"/>
  <c r="A5425" i="6"/>
  <c r="F5424" i="6"/>
  <c r="G5424" i="6"/>
  <c r="D5424" i="6"/>
  <c r="B5424" i="6"/>
  <c r="A5424" i="6"/>
  <c r="F5423" i="6"/>
  <c r="G5423" i="6" s="1"/>
  <c r="D5423" i="6"/>
  <c r="B5423" i="6"/>
  <c r="A5423" i="6"/>
  <c r="F5422" i="6"/>
  <c r="G5422" i="6"/>
  <c r="D5422" i="6"/>
  <c r="B5422" i="6"/>
  <c r="A5422" i="6"/>
  <c r="F5421" i="6"/>
  <c r="G5421" i="6" s="1"/>
  <c r="D5421" i="6"/>
  <c r="B5421" i="6"/>
  <c r="A5421" i="6"/>
  <c r="F5420" i="6"/>
  <c r="G5420" i="6"/>
  <c r="D5420" i="6"/>
  <c r="B5420" i="6"/>
  <c r="A5420" i="6"/>
  <c r="F5419" i="6"/>
  <c r="G5419" i="6"/>
  <c r="D5419" i="6"/>
  <c r="B5419" i="6"/>
  <c r="A5419" i="6"/>
  <c r="F5418" i="6"/>
  <c r="G5418" i="6" s="1"/>
  <c r="D5418" i="6"/>
  <c r="B5418" i="6"/>
  <c r="A5418" i="6"/>
  <c r="F5417" i="6"/>
  <c r="G5417" i="6" s="1"/>
  <c r="D5417" i="6"/>
  <c r="B5417" i="6"/>
  <c r="A5417" i="6"/>
  <c r="F5416" i="6"/>
  <c r="G5416" i="6"/>
  <c r="D5416" i="6"/>
  <c r="B5416" i="6"/>
  <c r="A5416" i="6"/>
  <c r="F5415" i="6"/>
  <c r="G5415" i="6" s="1"/>
  <c r="D5415" i="6"/>
  <c r="B5415" i="6"/>
  <c r="A5415" i="6"/>
  <c r="F5414" i="6"/>
  <c r="G5414" i="6"/>
  <c r="D5414" i="6"/>
  <c r="B5414" i="6"/>
  <c r="A5414" i="6"/>
  <c r="F5413" i="6"/>
  <c r="G5413" i="6" s="1"/>
  <c r="D5413" i="6"/>
  <c r="B5413" i="6"/>
  <c r="A5413" i="6"/>
  <c r="F5412" i="6"/>
  <c r="G5412" i="6"/>
  <c r="D5412" i="6"/>
  <c r="B5412" i="6"/>
  <c r="A5412" i="6"/>
  <c r="B5405" i="6"/>
  <c r="G5404" i="6"/>
  <c r="B5404" i="6"/>
  <c r="B5403" i="6"/>
  <c r="B5402" i="6"/>
  <c r="F5396" i="6"/>
  <c r="G5396" i="6" s="1"/>
  <c r="D5396" i="6"/>
  <c r="B5396" i="6"/>
  <c r="A5396" i="6"/>
  <c r="F5395" i="6"/>
  <c r="G5395" i="6" s="1"/>
  <c r="D5395" i="6"/>
  <c r="B5395" i="6"/>
  <c r="A5395" i="6"/>
  <c r="F5394" i="6"/>
  <c r="G5394" i="6"/>
  <c r="D5394" i="6"/>
  <c r="B5394" i="6"/>
  <c r="A5394" i="6"/>
  <c r="F5393" i="6"/>
  <c r="G5393" i="6" s="1"/>
  <c r="D5393" i="6"/>
  <c r="B5393" i="6"/>
  <c r="A5393" i="6"/>
  <c r="F5392" i="6"/>
  <c r="G5392" i="6"/>
  <c r="D5392" i="6"/>
  <c r="B5392" i="6"/>
  <c r="A5392" i="6"/>
  <c r="F5391" i="6"/>
  <c r="G5391" i="6" s="1"/>
  <c r="D5391" i="6"/>
  <c r="B5391" i="6"/>
  <c r="A5391" i="6"/>
  <c r="F5390" i="6"/>
  <c r="G5390" i="6"/>
  <c r="D5390" i="6"/>
  <c r="B5390" i="6"/>
  <c r="A5390" i="6"/>
  <c r="F5389" i="6"/>
  <c r="G5389" i="6"/>
  <c r="D5389" i="6"/>
  <c r="B5389" i="6"/>
  <c r="A5389" i="6"/>
  <c r="F5388" i="6"/>
  <c r="G5388" i="6" s="1"/>
  <c r="D5388" i="6"/>
  <c r="B5388" i="6"/>
  <c r="A5388" i="6"/>
  <c r="F5385" i="6"/>
  <c r="G5385" i="6" s="1"/>
  <c r="D5385" i="6"/>
  <c r="A5385" i="6"/>
  <c r="B5385" i="6"/>
  <c r="F5384" i="6"/>
  <c r="G5384" i="6"/>
  <c r="D5384" i="6"/>
  <c r="A5384" i="6"/>
  <c r="B5384" i="6" s="1"/>
  <c r="F5383" i="6"/>
  <c r="G5383" i="6"/>
  <c r="D5383" i="6"/>
  <c r="A5383" i="6"/>
  <c r="B5383" i="6"/>
  <c r="F5382" i="6"/>
  <c r="G5382" i="6" s="1"/>
  <c r="D5382" i="6"/>
  <c r="A5382" i="6"/>
  <c r="B5382" i="6"/>
  <c r="F5381" i="6"/>
  <c r="G5381" i="6" s="1"/>
  <c r="D5381" i="6"/>
  <c r="A5381" i="6"/>
  <c r="B5381" i="6"/>
  <c r="F5380" i="6"/>
  <c r="G5380" i="6"/>
  <c r="D5380" i="6"/>
  <c r="A5380" i="6"/>
  <c r="B5380" i="6" s="1"/>
  <c r="F5379" i="6"/>
  <c r="G5379" i="6"/>
  <c r="D5379" i="6"/>
  <c r="A5379" i="6"/>
  <c r="B5379" i="6"/>
  <c r="F5378" i="6"/>
  <c r="G5378" i="6" s="1"/>
  <c r="D5378" i="6"/>
  <c r="A5378" i="6"/>
  <c r="B5378" i="6"/>
  <c r="F5375" i="6"/>
  <c r="G5375" i="6" s="1"/>
  <c r="D5375" i="6"/>
  <c r="B5375" i="6"/>
  <c r="A5375" i="6"/>
  <c r="F5374" i="6"/>
  <c r="G5374" i="6"/>
  <c r="D5374" i="6"/>
  <c r="B5374" i="6"/>
  <c r="A5374" i="6"/>
  <c r="F5373" i="6"/>
  <c r="G5373" i="6" s="1"/>
  <c r="D5373" i="6"/>
  <c r="B5373" i="6"/>
  <c r="A5373" i="6"/>
  <c r="F5372" i="6"/>
  <c r="G5372" i="6"/>
  <c r="D5372" i="6"/>
  <c r="B5372" i="6"/>
  <c r="A5372" i="6"/>
  <c r="F5371" i="6"/>
  <c r="G5371" i="6" s="1"/>
  <c r="D5371" i="6"/>
  <c r="B5371" i="6"/>
  <c r="A5371" i="6"/>
  <c r="F5370" i="6"/>
  <c r="G5370" i="6"/>
  <c r="D5370" i="6"/>
  <c r="B5370" i="6"/>
  <c r="A5370" i="6"/>
  <c r="F5369" i="6"/>
  <c r="G5369" i="6"/>
  <c r="D5369" i="6"/>
  <c r="B5369" i="6"/>
  <c r="A5369" i="6"/>
  <c r="F5368" i="6"/>
  <c r="G5368" i="6" s="1"/>
  <c r="D5368" i="6"/>
  <c r="B5368" i="6"/>
  <c r="A5368" i="6"/>
  <c r="F5367" i="6"/>
  <c r="G5367" i="6" s="1"/>
  <c r="D5367" i="6"/>
  <c r="B5367" i="6"/>
  <c r="A5367" i="6"/>
  <c r="F5366" i="6"/>
  <c r="G5366" i="6"/>
  <c r="D5366" i="6"/>
  <c r="B5366" i="6"/>
  <c r="A5366" i="6"/>
  <c r="F5365" i="6"/>
  <c r="G5365" i="6" s="1"/>
  <c r="D5365" i="6"/>
  <c r="B5365" i="6"/>
  <c r="A5365" i="6"/>
  <c r="F5364" i="6"/>
  <c r="G5364" i="6"/>
  <c r="D5364" i="6"/>
  <c r="B5364" i="6"/>
  <c r="A5364" i="6"/>
  <c r="F5363" i="6"/>
  <c r="G5363" i="6" s="1"/>
  <c r="D5363" i="6"/>
  <c r="B5363" i="6"/>
  <c r="A5363" i="6"/>
  <c r="F5362" i="6"/>
  <c r="G5362" i="6"/>
  <c r="D5362" i="6"/>
  <c r="B5362" i="6"/>
  <c r="A5362" i="6"/>
  <c r="B5355" i="6"/>
  <c r="G5354" i="6"/>
  <c r="B5354" i="6"/>
  <c r="B5353" i="6"/>
  <c r="B5352" i="6"/>
  <c r="F5346" i="6"/>
  <c r="G5346" i="6" s="1"/>
  <c r="D5346" i="6"/>
  <c r="B5346" i="6"/>
  <c r="A5346" i="6"/>
  <c r="F5345" i="6"/>
  <c r="G5345" i="6" s="1"/>
  <c r="D5345" i="6"/>
  <c r="B5345" i="6"/>
  <c r="A5345" i="6"/>
  <c r="F5344" i="6"/>
  <c r="G5344" i="6"/>
  <c r="D5344" i="6"/>
  <c r="B5344" i="6"/>
  <c r="A5344" i="6"/>
  <c r="F5343" i="6"/>
  <c r="G5343" i="6" s="1"/>
  <c r="D5343" i="6"/>
  <c r="B5343" i="6"/>
  <c r="A5343" i="6"/>
  <c r="F5342" i="6"/>
  <c r="G5342" i="6"/>
  <c r="D5342" i="6"/>
  <c r="B5342" i="6"/>
  <c r="A5342" i="6"/>
  <c r="F5341" i="6"/>
  <c r="G5341" i="6" s="1"/>
  <c r="D5341" i="6"/>
  <c r="B5341" i="6"/>
  <c r="A5341" i="6"/>
  <c r="F5340" i="6"/>
  <c r="G5340" i="6"/>
  <c r="D5340" i="6"/>
  <c r="B5340" i="6"/>
  <c r="A5340" i="6"/>
  <c r="F5339" i="6"/>
  <c r="G5339" i="6"/>
  <c r="D5339" i="6"/>
  <c r="B5339" i="6"/>
  <c r="A5339" i="6"/>
  <c r="F5338" i="6"/>
  <c r="G5338" i="6" s="1"/>
  <c r="D5338" i="6"/>
  <c r="B5338" i="6"/>
  <c r="A5338" i="6"/>
  <c r="F5335" i="6"/>
  <c r="G5335" i="6" s="1"/>
  <c r="D5335" i="6"/>
  <c r="A5335" i="6"/>
  <c r="B5335" i="6"/>
  <c r="F5334" i="6"/>
  <c r="G5334" i="6"/>
  <c r="D5334" i="6"/>
  <c r="A5334" i="6"/>
  <c r="B5334" i="6" s="1"/>
  <c r="F5333" i="6"/>
  <c r="G5333" i="6"/>
  <c r="D5333" i="6"/>
  <c r="A5333" i="6"/>
  <c r="B5333" i="6"/>
  <c r="F5332" i="6"/>
  <c r="G5332" i="6" s="1"/>
  <c r="D5332" i="6"/>
  <c r="A5332" i="6"/>
  <c r="B5332" i="6"/>
  <c r="F5331" i="6"/>
  <c r="G5331" i="6" s="1"/>
  <c r="D5331" i="6"/>
  <c r="A5331" i="6"/>
  <c r="B5331" i="6"/>
  <c r="F5330" i="6"/>
  <c r="G5330" i="6"/>
  <c r="D5330" i="6"/>
  <c r="A5330" i="6"/>
  <c r="B5330" i="6" s="1"/>
  <c r="F5329" i="6"/>
  <c r="G5329" i="6"/>
  <c r="D5329" i="6"/>
  <c r="A5329" i="6"/>
  <c r="B5329" i="6"/>
  <c r="F5328" i="6"/>
  <c r="G5328" i="6" s="1"/>
  <c r="D5328" i="6"/>
  <c r="A5328" i="6"/>
  <c r="B5328" i="6"/>
  <c r="F5325" i="6"/>
  <c r="G5325" i="6" s="1"/>
  <c r="D5325" i="6"/>
  <c r="B5325" i="6"/>
  <c r="A5325" i="6"/>
  <c r="F5324" i="6"/>
  <c r="G5324" i="6"/>
  <c r="D5324" i="6"/>
  <c r="B5324" i="6"/>
  <c r="A5324" i="6"/>
  <c r="F5323" i="6"/>
  <c r="G5323" i="6" s="1"/>
  <c r="D5323" i="6"/>
  <c r="B5323" i="6"/>
  <c r="A5323" i="6"/>
  <c r="F5322" i="6"/>
  <c r="G5322" i="6"/>
  <c r="D5322" i="6"/>
  <c r="B5322" i="6"/>
  <c r="A5322" i="6"/>
  <c r="F5321" i="6"/>
  <c r="G5321" i="6" s="1"/>
  <c r="D5321" i="6"/>
  <c r="B5321" i="6"/>
  <c r="A5321" i="6"/>
  <c r="F5320" i="6"/>
  <c r="G5320" i="6"/>
  <c r="D5320" i="6"/>
  <c r="B5320" i="6"/>
  <c r="A5320" i="6"/>
  <c r="F5319" i="6"/>
  <c r="G5319" i="6" s="1"/>
  <c r="D5319" i="6"/>
  <c r="B5319" i="6"/>
  <c r="A5319" i="6"/>
  <c r="F5318" i="6"/>
  <c r="G5318" i="6"/>
  <c r="D5318" i="6"/>
  <c r="B5318" i="6"/>
  <c r="A5318" i="6"/>
  <c r="F5317" i="6"/>
  <c r="G5317" i="6" s="1"/>
  <c r="D5317" i="6"/>
  <c r="B5317" i="6"/>
  <c r="A5317" i="6"/>
  <c r="F5316" i="6"/>
  <c r="G5316" i="6"/>
  <c r="D5316" i="6"/>
  <c r="B5316" i="6"/>
  <c r="A5316" i="6"/>
  <c r="F5315" i="6"/>
  <c r="G5315" i="6" s="1"/>
  <c r="D5315" i="6"/>
  <c r="B5315" i="6"/>
  <c r="A5315" i="6"/>
  <c r="F5314" i="6"/>
  <c r="G5314" i="6"/>
  <c r="D5314" i="6"/>
  <c r="B5314" i="6"/>
  <c r="A5314" i="6"/>
  <c r="F5313" i="6"/>
  <c r="G5313" i="6" s="1"/>
  <c r="D5313" i="6"/>
  <c r="B5313" i="6"/>
  <c r="A5313" i="6"/>
  <c r="F5312" i="6"/>
  <c r="G5312" i="6"/>
  <c r="D5312" i="6"/>
  <c r="B5312" i="6"/>
  <c r="A5312" i="6"/>
  <c r="B5305" i="6"/>
  <c r="G5304" i="6"/>
  <c r="B5304" i="6"/>
  <c r="B5303" i="6"/>
  <c r="B5302" i="6"/>
  <c r="F5296" i="6"/>
  <c r="G5296" i="6"/>
  <c r="D5296" i="6"/>
  <c r="B5296" i="6"/>
  <c r="A5296" i="6"/>
  <c r="F5295" i="6"/>
  <c r="G5295" i="6" s="1"/>
  <c r="D5295" i="6"/>
  <c r="B5295" i="6"/>
  <c r="A5295" i="6"/>
  <c r="F5294" i="6"/>
  <c r="G5294" i="6"/>
  <c r="D5294" i="6"/>
  <c r="B5294" i="6"/>
  <c r="A5294" i="6"/>
  <c r="F5293" i="6"/>
  <c r="G5293" i="6" s="1"/>
  <c r="D5293" i="6"/>
  <c r="B5293" i="6"/>
  <c r="A5293" i="6"/>
  <c r="F5292" i="6"/>
  <c r="G5292" i="6"/>
  <c r="D5292" i="6"/>
  <c r="B5292" i="6"/>
  <c r="A5292" i="6"/>
  <c r="F5291" i="6"/>
  <c r="G5291" i="6" s="1"/>
  <c r="D5291" i="6"/>
  <c r="B5291" i="6"/>
  <c r="A5291" i="6"/>
  <c r="F5290" i="6"/>
  <c r="G5290" i="6"/>
  <c r="D5290" i="6"/>
  <c r="B5290" i="6"/>
  <c r="A5290" i="6"/>
  <c r="F5289" i="6"/>
  <c r="G5289" i="6" s="1"/>
  <c r="D5289" i="6"/>
  <c r="B5289" i="6"/>
  <c r="A5289" i="6"/>
  <c r="F5288" i="6"/>
  <c r="G5288" i="6"/>
  <c r="D5288" i="6"/>
  <c r="B5288" i="6"/>
  <c r="A5288" i="6"/>
  <c r="F5285" i="6"/>
  <c r="G5285" i="6" s="1"/>
  <c r="D5285" i="6"/>
  <c r="A5285" i="6"/>
  <c r="B5285" i="6"/>
  <c r="F5284" i="6"/>
  <c r="G5284" i="6"/>
  <c r="D5284" i="6"/>
  <c r="A5284" i="6"/>
  <c r="B5284" i="6" s="1"/>
  <c r="F5283" i="6"/>
  <c r="G5283" i="6" s="1"/>
  <c r="D5283" i="6"/>
  <c r="A5283" i="6"/>
  <c r="B5283" i="6"/>
  <c r="F5282" i="6"/>
  <c r="G5282" i="6"/>
  <c r="D5282" i="6"/>
  <c r="A5282" i="6"/>
  <c r="B5282" i="6" s="1"/>
  <c r="F5281" i="6"/>
  <c r="G5281" i="6" s="1"/>
  <c r="D5281" i="6"/>
  <c r="A5281" i="6"/>
  <c r="B5281" i="6"/>
  <c r="F5280" i="6"/>
  <c r="G5280" i="6"/>
  <c r="D5280" i="6"/>
  <c r="A5280" i="6"/>
  <c r="B5280" i="6" s="1"/>
  <c r="F5279" i="6"/>
  <c r="G5279" i="6" s="1"/>
  <c r="D5279" i="6"/>
  <c r="A5279" i="6"/>
  <c r="B5279" i="6"/>
  <c r="F5278" i="6"/>
  <c r="G5278" i="6"/>
  <c r="D5278" i="6"/>
  <c r="A5278" i="6"/>
  <c r="B5278" i="6" s="1"/>
  <c r="F5275" i="6"/>
  <c r="G5275" i="6" s="1"/>
  <c r="D5275" i="6"/>
  <c r="B5275" i="6"/>
  <c r="A5275" i="6"/>
  <c r="F5274" i="6"/>
  <c r="G5274" i="6"/>
  <c r="D5274" i="6"/>
  <c r="B5274" i="6"/>
  <c r="A5274" i="6"/>
  <c r="F5273" i="6"/>
  <c r="G5273" i="6" s="1"/>
  <c r="D5273" i="6"/>
  <c r="B5273" i="6"/>
  <c r="A5273" i="6"/>
  <c r="F5272" i="6"/>
  <c r="G5272" i="6"/>
  <c r="D5272" i="6"/>
  <c r="B5272" i="6"/>
  <c r="A5272" i="6"/>
  <c r="F5271" i="6"/>
  <c r="G5271" i="6" s="1"/>
  <c r="D5271" i="6"/>
  <c r="B5271" i="6"/>
  <c r="A5271" i="6"/>
  <c r="F5270" i="6"/>
  <c r="G5270" i="6"/>
  <c r="D5270" i="6"/>
  <c r="B5270" i="6"/>
  <c r="A5270" i="6"/>
  <c r="F5269" i="6"/>
  <c r="G5269" i="6" s="1"/>
  <c r="D5269" i="6"/>
  <c r="B5269" i="6"/>
  <c r="A5269" i="6"/>
  <c r="F5268" i="6"/>
  <c r="G5268" i="6"/>
  <c r="D5268" i="6"/>
  <c r="B5268" i="6"/>
  <c r="A5268" i="6"/>
  <c r="F5267" i="6"/>
  <c r="G5267" i="6" s="1"/>
  <c r="D5267" i="6"/>
  <c r="B5267" i="6"/>
  <c r="A5267" i="6"/>
  <c r="F5266" i="6"/>
  <c r="G5266" i="6"/>
  <c r="D5266" i="6"/>
  <c r="B5266" i="6"/>
  <c r="A5266" i="6"/>
  <c r="F5265" i="6"/>
  <c r="G5265" i="6" s="1"/>
  <c r="D5265" i="6"/>
  <c r="B5265" i="6"/>
  <c r="A5265" i="6"/>
  <c r="F5264" i="6"/>
  <c r="G5264" i="6"/>
  <c r="D5264" i="6"/>
  <c r="B5264" i="6"/>
  <c r="A5264" i="6"/>
  <c r="F5263" i="6"/>
  <c r="G5263" i="6" s="1"/>
  <c r="D5263" i="6"/>
  <c r="B5263" i="6"/>
  <c r="A5263" i="6"/>
  <c r="F5262" i="6"/>
  <c r="G5262" i="6"/>
  <c r="D5262" i="6"/>
  <c r="B5262" i="6"/>
  <c r="A5262" i="6"/>
  <c r="B5255" i="6"/>
  <c r="G5254" i="6"/>
  <c r="B5254" i="6"/>
  <c r="B5253" i="6"/>
  <c r="B5252" i="6"/>
  <c r="F5246" i="6"/>
  <c r="G5246" i="6"/>
  <c r="D5246" i="6"/>
  <c r="B5246" i="6"/>
  <c r="A5246" i="6"/>
  <c r="F5245" i="6"/>
  <c r="G5245" i="6" s="1"/>
  <c r="D5245" i="6"/>
  <c r="B5245" i="6"/>
  <c r="A5245" i="6"/>
  <c r="F5244" i="6"/>
  <c r="G5244" i="6"/>
  <c r="D5244" i="6"/>
  <c r="B5244" i="6"/>
  <c r="A5244" i="6"/>
  <c r="F5243" i="6"/>
  <c r="G5243" i="6" s="1"/>
  <c r="D5243" i="6"/>
  <c r="B5243" i="6"/>
  <c r="A5243" i="6"/>
  <c r="F5242" i="6"/>
  <c r="G5242" i="6"/>
  <c r="D5242" i="6"/>
  <c r="B5242" i="6"/>
  <c r="A5242" i="6"/>
  <c r="F5241" i="6"/>
  <c r="G5241" i="6" s="1"/>
  <c r="D5241" i="6"/>
  <c r="B5241" i="6"/>
  <c r="A5241" i="6"/>
  <c r="F5240" i="6"/>
  <c r="G5240" i="6"/>
  <c r="D5240" i="6"/>
  <c r="B5240" i="6"/>
  <c r="A5240" i="6"/>
  <c r="F5239" i="6"/>
  <c r="G5239" i="6" s="1"/>
  <c r="D5239" i="6"/>
  <c r="B5239" i="6"/>
  <c r="A5239" i="6"/>
  <c r="F5238" i="6"/>
  <c r="G5238" i="6"/>
  <c r="D5238" i="6"/>
  <c r="B5238" i="6"/>
  <c r="A5238" i="6"/>
  <c r="F5235" i="6"/>
  <c r="G5235" i="6" s="1"/>
  <c r="D5235" i="6"/>
  <c r="A5235" i="6"/>
  <c r="B5235" i="6"/>
  <c r="F5234" i="6"/>
  <c r="G5234" i="6"/>
  <c r="D5234" i="6"/>
  <c r="A5234" i="6"/>
  <c r="B5234" i="6" s="1"/>
  <c r="F5233" i="6"/>
  <c r="G5233" i="6" s="1"/>
  <c r="D5233" i="6"/>
  <c r="A5233" i="6"/>
  <c r="B5233" i="6"/>
  <c r="F5232" i="6"/>
  <c r="G5232" i="6"/>
  <c r="D5232" i="6"/>
  <c r="A5232" i="6"/>
  <c r="B5232" i="6" s="1"/>
  <c r="F5231" i="6"/>
  <c r="G5231" i="6" s="1"/>
  <c r="D5231" i="6"/>
  <c r="A5231" i="6"/>
  <c r="B5231" i="6"/>
  <c r="F5230" i="6"/>
  <c r="G5230" i="6"/>
  <c r="D5230" i="6"/>
  <c r="A5230" i="6"/>
  <c r="B5230" i="6" s="1"/>
  <c r="F5229" i="6"/>
  <c r="G5229" i="6" s="1"/>
  <c r="D5229" i="6"/>
  <c r="A5229" i="6"/>
  <c r="B5229" i="6"/>
  <c r="F5228" i="6"/>
  <c r="G5228" i="6"/>
  <c r="D5228" i="6"/>
  <c r="A5228" i="6"/>
  <c r="B5228" i="6" s="1"/>
  <c r="F5225" i="6"/>
  <c r="G5225" i="6" s="1"/>
  <c r="D5225" i="6"/>
  <c r="B5225" i="6"/>
  <c r="A5225" i="6"/>
  <c r="F5224" i="6"/>
  <c r="G5224" i="6"/>
  <c r="D5224" i="6"/>
  <c r="B5224" i="6"/>
  <c r="A5224" i="6"/>
  <c r="F5223" i="6"/>
  <c r="G5223" i="6" s="1"/>
  <c r="D5223" i="6"/>
  <c r="B5223" i="6"/>
  <c r="A5223" i="6"/>
  <c r="F5222" i="6"/>
  <c r="G5222" i="6"/>
  <c r="D5222" i="6"/>
  <c r="B5222" i="6"/>
  <c r="A5222" i="6"/>
  <c r="F5221" i="6"/>
  <c r="G5221" i="6" s="1"/>
  <c r="D5221" i="6"/>
  <c r="B5221" i="6"/>
  <c r="A5221" i="6"/>
  <c r="F5220" i="6"/>
  <c r="G5220" i="6"/>
  <c r="D5220" i="6"/>
  <c r="B5220" i="6"/>
  <c r="A5220" i="6"/>
  <c r="F5219" i="6"/>
  <c r="G5219" i="6" s="1"/>
  <c r="D5219" i="6"/>
  <c r="B5219" i="6"/>
  <c r="A5219" i="6"/>
  <c r="F5218" i="6"/>
  <c r="G5218" i="6"/>
  <c r="D5218" i="6"/>
  <c r="B5218" i="6"/>
  <c r="A5218" i="6"/>
  <c r="F5217" i="6"/>
  <c r="G5217" i="6" s="1"/>
  <c r="D5217" i="6"/>
  <c r="B5217" i="6"/>
  <c r="A5217" i="6"/>
  <c r="F5216" i="6"/>
  <c r="G5216" i="6"/>
  <c r="D5216" i="6"/>
  <c r="B5216" i="6"/>
  <c r="A5216" i="6"/>
  <c r="F5215" i="6"/>
  <c r="G5215" i="6" s="1"/>
  <c r="D5215" i="6"/>
  <c r="B5215" i="6"/>
  <c r="A5215" i="6"/>
  <c r="F5214" i="6"/>
  <c r="G5214" i="6"/>
  <c r="D5214" i="6"/>
  <c r="B5214" i="6"/>
  <c r="A5214" i="6"/>
  <c r="F5213" i="6"/>
  <c r="G5213" i="6" s="1"/>
  <c r="D5213" i="6"/>
  <c r="B5213" i="6"/>
  <c r="A5213" i="6"/>
  <c r="F5212" i="6"/>
  <c r="G5212" i="6"/>
  <c r="D5212" i="6"/>
  <c r="B5212" i="6"/>
  <c r="A5212" i="6"/>
  <c r="B5205" i="6"/>
  <c r="G5204" i="6"/>
  <c r="B5204" i="6"/>
  <c r="B5203" i="6"/>
  <c r="B5202" i="6"/>
  <c r="F5196" i="6"/>
  <c r="G5196" i="6"/>
  <c r="D5196" i="6"/>
  <c r="B5196" i="6"/>
  <c r="A5196" i="6"/>
  <c r="F5195" i="6"/>
  <c r="G5195" i="6" s="1"/>
  <c r="D5195" i="6"/>
  <c r="B5195" i="6"/>
  <c r="A5195" i="6"/>
  <c r="F5194" i="6"/>
  <c r="G5194" i="6"/>
  <c r="D5194" i="6"/>
  <c r="B5194" i="6"/>
  <c r="A5194" i="6"/>
  <c r="F5193" i="6"/>
  <c r="G5193" i="6" s="1"/>
  <c r="D5193" i="6"/>
  <c r="B5193" i="6"/>
  <c r="A5193" i="6"/>
  <c r="F5192" i="6"/>
  <c r="G5192" i="6"/>
  <c r="D5192" i="6"/>
  <c r="B5192" i="6"/>
  <c r="A5192" i="6"/>
  <c r="F5191" i="6"/>
  <c r="G5191" i="6" s="1"/>
  <c r="D5191" i="6"/>
  <c r="B5191" i="6"/>
  <c r="A5191" i="6"/>
  <c r="F5190" i="6"/>
  <c r="G5190" i="6"/>
  <c r="D5190" i="6"/>
  <c r="B5190" i="6"/>
  <c r="A5190" i="6"/>
  <c r="F5189" i="6"/>
  <c r="G5189" i="6" s="1"/>
  <c r="D5189" i="6"/>
  <c r="B5189" i="6"/>
  <c r="A5189" i="6"/>
  <c r="F5188" i="6"/>
  <c r="G5188" i="6"/>
  <c r="D5188" i="6"/>
  <c r="B5188" i="6"/>
  <c r="A5188" i="6"/>
  <c r="F5185" i="6"/>
  <c r="G5185" i="6" s="1"/>
  <c r="D5185" i="6"/>
  <c r="A5185" i="6"/>
  <c r="B5185" i="6"/>
  <c r="F5184" i="6"/>
  <c r="G5184" i="6"/>
  <c r="D5184" i="6"/>
  <c r="A5184" i="6"/>
  <c r="B5184" i="6" s="1"/>
  <c r="F5183" i="6"/>
  <c r="G5183" i="6" s="1"/>
  <c r="D5183" i="6"/>
  <c r="A5183" i="6"/>
  <c r="B5183" i="6"/>
  <c r="F5182" i="6"/>
  <c r="G5182" i="6"/>
  <c r="D5182" i="6"/>
  <c r="A5182" i="6"/>
  <c r="B5182" i="6" s="1"/>
  <c r="F5181" i="6"/>
  <c r="G5181" i="6" s="1"/>
  <c r="D5181" i="6"/>
  <c r="A5181" i="6"/>
  <c r="B5181" i="6"/>
  <c r="F5180" i="6"/>
  <c r="G5180" i="6"/>
  <c r="D5180" i="6"/>
  <c r="A5180" i="6"/>
  <c r="B5180" i="6" s="1"/>
  <c r="F5179" i="6"/>
  <c r="G5179" i="6" s="1"/>
  <c r="D5179" i="6"/>
  <c r="A5179" i="6"/>
  <c r="B5179" i="6"/>
  <c r="F5178" i="6"/>
  <c r="G5178" i="6"/>
  <c r="D5178" i="6"/>
  <c r="A5178" i="6"/>
  <c r="B5178" i="6" s="1"/>
  <c r="F5175" i="6"/>
  <c r="G5175" i="6" s="1"/>
  <c r="D5175" i="6"/>
  <c r="B5175" i="6"/>
  <c r="A5175" i="6"/>
  <c r="F5174" i="6"/>
  <c r="G5174" i="6"/>
  <c r="D5174" i="6"/>
  <c r="B5174" i="6"/>
  <c r="A5174" i="6"/>
  <c r="F5173" i="6"/>
  <c r="G5173" i="6" s="1"/>
  <c r="D5173" i="6"/>
  <c r="B5173" i="6"/>
  <c r="A5173" i="6"/>
  <c r="F5172" i="6"/>
  <c r="G5172" i="6"/>
  <c r="D5172" i="6"/>
  <c r="B5172" i="6"/>
  <c r="A5172" i="6"/>
  <c r="F5171" i="6"/>
  <c r="G5171" i="6" s="1"/>
  <c r="D5171" i="6"/>
  <c r="B5171" i="6"/>
  <c r="A5171" i="6"/>
  <c r="F5170" i="6"/>
  <c r="G5170" i="6"/>
  <c r="D5170" i="6"/>
  <c r="B5170" i="6"/>
  <c r="A5170" i="6"/>
  <c r="F5169" i="6"/>
  <c r="G5169" i="6" s="1"/>
  <c r="D5169" i="6"/>
  <c r="B5169" i="6"/>
  <c r="A5169" i="6"/>
  <c r="F5168" i="6"/>
  <c r="G5168" i="6"/>
  <c r="D5168" i="6"/>
  <c r="B5168" i="6"/>
  <c r="A5168" i="6"/>
  <c r="F5167" i="6"/>
  <c r="G5167" i="6" s="1"/>
  <c r="D5167" i="6"/>
  <c r="B5167" i="6"/>
  <c r="A5167" i="6"/>
  <c r="F5166" i="6"/>
  <c r="G5166" i="6"/>
  <c r="D5166" i="6"/>
  <c r="B5166" i="6"/>
  <c r="A5166" i="6"/>
  <c r="F5165" i="6"/>
  <c r="G5165" i="6" s="1"/>
  <c r="D5165" i="6"/>
  <c r="B5165" i="6"/>
  <c r="A5165" i="6"/>
  <c r="F5164" i="6"/>
  <c r="G5164" i="6"/>
  <c r="D5164" i="6"/>
  <c r="B5164" i="6"/>
  <c r="A5164" i="6"/>
  <c r="F5163" i="6"/>
  <c r="G5163" i="6" s="1"/>
  <c r="D5163" i="6"/>
  <c r="B5163" i="6"/>
  <c r="A5163" i="6"/>
  <c r="F5162" i="6"/>
  <c r="G5162" i="6"/>
  <c r="D5162" i="6"/>
  <c r="B5162" i="6"/>
  <c r="A5162" i="6"/>
  <c r="B5155" i="6"/>
  <c r="G5154" i="6"/>
  <c r="B5154" i="6"/>
  <c r="B5153" i="6"/>
  <c r="B5152" i="6"/>
  <c r="F5146" i="6"/>
  <c r="G5146" i="6"/>
  <c r="D5146" i="6"/>
  <c r="B5146" i="6"/>
  <c r="A5146" i="6"/>
  <c r="F5145" i="6"/>
  <c r="G5145" i="6" s="1"/>
  <c r="D5145" i="6"/>
  <c r="B5145" i="6"/>
  <c r="A5145" i="6"/>
  <c r="F5144" i="6"/>
  <c r="G5144" i="6"/>
  <c r="D5144" i="6"/>
  <c r="B5144" i="6"/>
  <c r="A5144" i="6"/>
  <c r="F5143" i="6"/>
  <c r="G5143" i="6" s="1"/>
  <c r="D5143" i="6"/>
  <c r="B5143" i="6"/>
  <c r="A5143" i="6"/>
  <c r="F5142" i="6"/>
  <c r="G5142" i="6"/>
  <c r="D5142" i="6"/>
  <c r="B5142" i="6"/>
  <c r="A5142" i="6"/>
  <c r="F5141" i="6"/>
  <c r="G5141" i="6" s="1"/>
  <c r="D5141" i="6"/>
  <c r="B5141" i="6"/>
  <c r="A5141" i="6"/>
  <c r="F5140" i="6"/>
  <c r="G5140" i="6"/>
  <c r="D5140" i="6"/>
  <c r="B5140" i="6"/>
  <c r="A5140" i="6"/>
  <c r="F5139" i="6"/>
  <c r="G5139" i="6" s="1"/>
  <c r="D5139" i="6"/>
  <c r="B5139" i="6"/>
  <c r="A5139" i="6"/>
  <c r="F5138" i="6"/>
  <c r="G5138" i="6"/>
  <c r="D5138" i="6"/>
  <c r="B5138" i="6"/>
  <c r="A5138" i="6"/>
  <c r="F5135" i="6"/>
  <c r="G5135" i="6" s="1"/>
  <c r="D5135" i="6"/>
  <c r="A5135" i="6"/>
  <c r="B5135" i="6"/>
  <c r="F5134" i="6"/>
  <c r="G5134" i="6"/>
  <c r="D5134" i="6"/>
  <c r="A5134" i="6"/>
  <c r="B5134" i="6" s="1"/>
  <c r="F5133" i="6"/>
  <c r="G5133" i="6" s="1"/>
  <c r="D5133" i="6"/>
  <c r="A5133" i="6"/>
  <c r="B5133" i="6"/>
  <c r="F5132" i="6"/>
  <c r="G5132" i="6"/>
  <c r="D5132" i="6"/>
  <c r="A5132" i="6"/>
  <c r="B5132" i="6" s="1"/>
  <c r="F5131" i="6"/>
  <c r="G5131" i="6" s="1"/>
  <c r="D5131" i="6"/>
  <c r="A5131" i="6"/>
  <c r="B5131" i="6"/>
  <c r="F5130" i="6"/>
  <c r="G5130" i="6"/>
  <c r="D5130" i="6"/>
  <c r="A5130" i="6"/>
  <c r="B5130" i="6" s="1"/>
  <c r="F5129" i="6"/>
  <c r="G5129" i="6" s="1"/>
  <c r="D5129" i="6"/>
  <c r="A5129" i="6"/>
  <c r="B5129" i="6"/>
  <c r="F5128" i="6"/>
  <c r="G5128" i="6"/>
  <c r="D5128" i="6"/>
  <c r="A5128" i="6"/>
  <c r="B5128" i="6" s="1"/>
  <c r="F5125" i="6"/>
  <c r="G5125" i="6" s="1"/>
  <c r="D5125" i="6"/>
  <c r="B5125" i="6"/>
  <c r="A5125" i="6"/>
  <c r="F5124" i="6"/>
  <c r="G5124" i="6"/>
  <c r="D5124" i="6"/>
  <c r="B5124" i="6"/>
  <c r="A5124" i="6"/>
  <c r="F5123" i="6"/>
  <c r="G5123" i="6" s="1"/>
  <c r="D5123" i="6"/>
  <c r="B5123" i="6"/>
  <c r="A5123" i="6"/>
  <c r="F5122" i="6"/>
  <c r="G5122" i="6"/>
  <c r="D5122" i="6"/>
  <c r="B5122" i="6"/>
  <c r="A5122" i="6"/>
  <c r="F5121" i="6"/>
  <c r="G5121" i="6" s="1"/>
  <c r="D5121" i="6"/>
  <c r="B5121" i="6"/>
  <c r="A5121" i="6"/>
  <c r="F5120" i="6"/>
  <c r="G5120" i="6"/>
  <c r="D5120" i="6"/>
  <c r="B5120" i="6"/>
  <c r="A5120" i="6"/>
  <c r="F5119" i="6"/>
  <c r="G5119" i="6" s="1"/>
  <c r="D5119" i="6"/>
  <c r="B5119" i="6"/>
  <c r="A5119" i="6"/>
  <c r="F5118" i="6"/>
  <c r="G5118" i="6"/>
  <c r="D5118" i="6"/>
  <c r="B5118" i="6"/>
  <c r="A5118" i="6"/>
  <c r="F5117" i="6"/>
  <c r="G5117" i="6" s="1"/>
  <c r="D5117" i="6"/>
  <c r="B5117" i="6"/>
  <c r="A5117" i="6"/>
  <c r="F5116" i="6"/>
  <c r="G5116" i="6"/>
  <c r="D5116" i="6"/>
  <c r="B5116" i="6"/>
  <c r="A5116" i="6"/>
  <c r="F5115" i="6"/>
  <c r="G5115" i="6" s="1"/>
  <c r="D5115" i="6"/>
  <c r="B5115" i="6"/>
  <c r="A5115" i="6"/>
  <c r="F5114" i="6"/>
  <c r="G5114" i="6"/>
  <c r="D5114" i="6"/>
  <c r="B5114" i="6"/>
  <c r="A5114" i="6"/>
  <c r="F5113" i="6"/>
  <c r="G5113" i="6" s="1"/>
  <c r="D5113" i="6"/>
  <c r="B5113" i="6"/>
  <c r="A5113" i="6"/>
  <c r="F5112" i="6"/>
  <c r="G5112" i="6"/>
  <c r="D5112" i="6"/>
  <c r="B5112" i="6"/>
  <c r="A5112" i="6"/>
  <c r="B5105" i="6"/>
  <c r="G5104" i="6"/>
  <c r="B5104" i="6"/>
  <c r="B5103" i="6"/>
  <c r="B5102" i="6"/>
  <c r="F5096" i="6"/>
  <c r="G5096" i="6"/>
  <c r="D5096" i="6"/>
  <c r="B5096" i="6"/>
  <c r="A5096" i="6"/>
  <c r="F5095" i="6"/>
  <c r="G5095" i="6" s="1"/>
  <c r="D5095" i="6"/>
  <c r="B5095" i="6"/>
  <c r="A5095" i="6"/>
  <c r="F5094" i="6"/>
  <c r="G5094" i="6"/>
  <c r="D5094" i="6"/>
  <c r="B5094" i="6"/>
  <c r="A5094" i="6"/>
  <c r="F5093" i="6"/>
  <c r="G5093" i="6" s="1"/>
  <c r="D5093" i="6"/>
  <c r="B5093" i="6"/>
  <c r="A5093" i="6"/>
  <c r="F5092" i="6"/>
  <c r="G5092" i="6"/>
  <c r="D5092" i="6"/>
  <c r="B5092" i="6"/>
  <c r="A5092" i="6"/>
  <c r="F5091" i="6"/>
  <c r="G5091" i="6" s="1"/>
  <c r="D5091" i="6"/>
  <c r="B5091" i="6"/>
  <c r="A5091" i="6"/>
  <c r="F5090" i="6"/>
  <c r="G5090" i="6"/>
  <c r="D5090" i="6"/>
  <c r="B5090" i="6"/>
  <c r="A5090" i="6"/>
  <c r="F5089" i="6"/>
  <c r="G5089" i="6" s="1"/>
  <c r="D5089" i="6"/>
  <c r="B5089" i="6"/>
  <c r="A5089" i="6"/>
  <c r="F5088" i="6"/>
  <c r="G5088" i="6"/>
  <c r="D5088" i="6"/>
  <c r="B5088" i="6"/>
  <c r="A5088" i="6"/>
  <c r="F5085" i="6"/>
  <c r="G5085" i="6" s="1"/>
  <c r="D5085" i="6"/>
  <c r="A5085" i="6"/>
  <c r="B5085" i="6"/>
  <c r="F5084" i="6"/>
  <c r="G5084" i="6"/>
  <c r="D5084" i="6"/>
  <c r="A5084" i="6"/>
  <c r="B5084" i="6" s="1"/>
  <c r="F5083" i="6"/>
  <c r="G5083" i="6" s="1"/>
  <c r="D5083" i="6"/>
  <c r="A5083" i="6"/>
  <c r="B5083" i="6"/>
  <c r="F5082" i="6"/>
  <c r="G5082" i="6"/>
  <c r="D5082" i="6"/>
  <c r="A5082" i="6"/>
  <c r="B5082" i="6" s="1"/>
  <c r="F5081" i="6"/>
  <c r="G5081" i="6" s="1"/>
  <c r="D5081" i="6"/>
  <c r="A5081" i="6"/>
  <c r="B5081" i="6"/>
  <c r="F5080" i="6"/>
  <c r="G5080" i="6"/>
  <c r="D5080" i="6"/>
  <c r="A5080" i="6"/>
  <c r="B5080" i="6" s="1"/>
  <c r="F5079" i="6"/>
  <c r="G5079" i="6" s="1"/>
  <c r="D5079" i="6"/>
  <c r="A5079" i="6"/>
  <c r="B5079" i="6"/>
  <c r="F5078" i="6"/>
  <c r="G5078" i="6"/>
  <c r="D5078" i="6"/>
  <c r="A5078" i="6"/>
  <c r="B5078" i="6" s="1"/>
  <c r="F5075" i="6"/>
  <c r="G5075" i="6" s="1"/>
  <c r="D5075" i="6"/>
  <c r="B5075" i="6"/>
  <c r="A5075" i="6"/>
  <c r="F5074" i="6"/>
  <c r="G5074" i="6"/>
  <c r="D5074" i="6"/>
  <c r="B5074" i="6"/>
  <c r="A5074" i="6"/>
  <c r="F5073" i="6"/>
  <c r="G5073" i="6" s="1"/>
  <c r="D5073" i="6"/>
  <c r="B5073" i="6"/>
  <c r="A5073" i="6"/>
  <c r="F5072" i="6"/>
  <c r="G5072" i="6"/>
  <c r="D5072" i="6"/>
  <c r="B5072" i="6"/>
  <c r="A5072" i="6"/>
  <c r="F5071" i="6"/>
  <c r="G5071" i="6" s="1"/>
  <c r="D5071" i="6"/>
  <c r="B5071" i="6"/>
  <c r="A5071" i="6"/>
  <c r="F5070" i="6"/>
  <c r="G5070" i="6"/>
  <c r="D5070" i="6"/>
  <c r="B5070" i="6"/>
  <c r="A5070" i="6"/>
  <c r="F5069" i="6"/>
  <c r="G5069" i="6" s="1"/>
  <c r="D5069" i="6"/>
  <c r="B5069" i="6"/>
  <c r="A5069" i="6"/>
  <c r="F5068" i="6"/>
  <c r="G5068" i="6"/>
  <c r="D5068" i="6"/>
  <c r="B5068" i="6"/>
  <c r="A5068" i="6"/>
  <c r="F5067" i="6"/>
  <c r="G5067" i="6" s="1"/>
  <c r="D5067" i="6"/>
  <c r="B5067" i="6"/>
  <c r="A5067" i="6"/>
  <c r="F5066" i="6"/>
  <c r="G5066" i="6"/>
  <c r="D5066" i="6"/>
  <c r="B5066" i="6"/>
  <c r="A5066" i="6"/>
  <c r="F5065" i="6"/>
  <c r="G5065" i="6" s="1"/>
  <c r="D5065" i="6"/>
  <c r="B5065" i="6"/>
  <c r="A5065" i="6"/>
  <c r="F5064" i="6"/>
  <c r="G5064" i="6"/>
  <c r="D5064" i="6"/>
  <c r="B5064" i="6"/>
  <c r="A5064" i="6"/>
  <c r="F5063" i="6"/>
  <c r="G5063" i="6" s="1"/>
  <c r="D5063" i="6"/>
  <c r="B5063" i="6"/>
  <c r="A5063" i="6"/>
  <c r="F5062" i="6"/>
  <c r="G5062" i="6"/>
  <c r="D5062" i="6"/>
  <c r="B5062" i="6"/>
  <c r="A5062" i="6"/>
  <c r="B5055" i="6"/>
  <c r="G5054" i="6"/>
  <c r="B5054" i="6"/>
  <c r="B5053" i="6"/>
  <c r="B5052" i="6"/>
  <c r="F5046" i="6"/>
  <c r="G5046" i="6"/>
  <c r="D5046" i="6"/>
  <c r="B5046" i="6"/>
  <c r="A5046" i="6"/>
  <c r="F5045" i="6"/>
  <c r="G5045" i="6" s="1"/>
  <c r="D5045" i="6"/>
  <c r="B5045" i="6"/>
  <c r="A5045" i="6"/>
  <c r="F5044" i="6"/>
  <c r="G5044" i="6"/>
  <c r="D5044" i="6"/>
  <c r="B5044" i="6"/>
  <c r="A5044" i="6"/>
  <c r="F5043" i="6"/>
  <c r="G5043" i="6" s="1"/>
  <c r="D5043" i="6"/>
  <c r="B5043" i="6"/>
  <c r="A5043" i="6"/>
  <c r="F5042" i="6"/>
  <c r="G5042" i="6"/>
  <c r="D5042" i="6"/>
  <c r="B5042" i="6"/>
  <c r="A5042" i="6"/>
  <c r="F5041" i="6"/>
  <c r="G5041" i="6" s="1"/>
  <c r="D5041" i="6"/>
  <c r="B5041" i="6"/>
  <c r="A5041" i="6"/>
  <c r="F5040" i="6"/>
  <c r="G5040" i="6"/>
  <c r="D5040" i="6"/>
  <c r="B5040" i="6"/>
  <c r="A5040" i="6"/>
  <c r="F5039" i="6"/>
  <c r="G5039" i="6" s="1"/>
  <c r="D5039" i="6"/>
  <c r="B5039" i="6"/>
  <c r="A5039" i="6"/>
  <c r="F5038" i="6"/>
  <c r="G5038" i="6"/>
  <c r="D5038" i="6"/>
  <c r="B5038" i="6"/>
  <c r="A5038" i="6"/>
  <c r="F5035" i="6"/>
  <c r="G5035" i="6" s="1"/>
  <c r="D5035" i="6"/>
  <c r="A5035" i="6"/>
  <c r="B5035" i="6"/>
  <c r="F5034" i="6"/>
  <c r="G5034" i="6"/>
  <c r="D5034" i="6"/>
  <c r="A5034" i="6"/>
  <c r="B5034" i="6" s="1"/>
  <c r="F5033" i="6"/>
  <c r="G5033" i="6" s="1"/>
  <c r="D5033" i="6"/>
  <c r="A5033" i="6"/>
  <c r="B5033" i="6"/>
  <c r="F5032" i="6"/>
  <c r="G5032" i="6"/>
  <c r="D5032" i="6"/>
  <c r="A5032" i="6"/>
  <c r="B5032" i="6" s="1"/>
  <c r="F5031" i="6"/>
  <c r="G5031" i="6" s="1"/>
  <c r="D5031" i="6"/>
  <c r="A5031" i="6"/>
  <c r="B5031" i="6"/>
  <c r="F5030" i="6"/>
  <c r="G5030" i="6"/>
  <c r="D5030" i="6"/>
  <c r="A5030" i="6"/>
  <c r="B5030" i="6" s="1"/>
  <c r="F5029" i="6"/>
  <c r="G5029" i="6" s="1"/>
  <c r="D5029" i="6"/>
  <c r="A5029" i="6"/>
  <c r="B5029" i="6"/>
  <c r="F5028" i="6"/>
  <c r="G5028" i="6"/>
  <c r="D5028" i="6"/>
  <c r="A5028" i="6"/>
  <c r="B5028" i="6" s="1"/>
  <c r="F5025" i="6"/>
  <c r="G5025" i="6" s="1"/>
  <c r="D5025" i="6"/>
  <c r="B5025" i="6"/>
  <c r="A5025" i="6"/>
  <c r="F5024" i="6"/>
  <c r="G5024" i="6"/>
  <c r="D5024" i="6"/>
  <c r="B5024" i="6"/>
  <c r="A5024" i="6"/>
  <c r="F5023" i="6"/>
  <c r="G5023" i="6" s="1"/>
  <c r="D5023" i="6"/>
  <c r="B5023" i="6"/>
  <c r="A5023" i="6"/>
  <c r="F5022" i="6"/>
  <c r="G5022" i="6"/>
  <c r="D5022" i="6"/>
  <c r="B5022" i="6"/>
  <c r="A5022" i="6"/>
  <c r="F5021" i="6"/>
  <c r="G5021" i="6" s="1"/>
  <c r="D5021" i="6"/>
  <c r="B5021" i="6"/>
  <c r="A5021" i="6"/>
  <c r="F5020" i="6"/>
  <c r="G5020" i="6"/>
  <c r="D5020" i="6"/>
  <c r="B5020" i="6"/>
  <c r="A5020" i="6"/>
  <c r="F5019" i="6"/>
  <c r="G5019" i="6" s="1"/>
  <c r="D5019" i="6"/>
  <c r="B5019" i="6"/>
  <c r="A5019" i="6"/>
  <c r="F5018" i="6"/>
  <c r="G5018" i="6"/>
  <c r="D5018" i="6"/>
  <c r="B5018" i="6"/>
  <c r="A5018" i="6"/>
  <c r="F5017" i="6"/>
  <c r="G5017" i="6" s="1"/>
  <c r="D5017" i="6"/>
  <c r="B5017" i="6"/>
  <c r="A5017" i="6"/>
  <c r="F5016" i="6"/>
  <c r="G5016" i="6"/>
  <c r="D5016" i="6"/>
  <c r="B5016" i="6"/>
  <c r="A5016" i="6"/>
  <c r="F5015" i="6"/>
  <c r="G5015" i="6" s="1"/>
  <c r="D5015" i="6"/>
  <c r="B5015" i="6"/>
  <c r="A5015" i="6"/>
  <c r="F5014" i="6"/>
  <c r="G5014" i="6"/>
  <c r="D5014" i="6"/>
  <c r="B5014" i="6"/>
  <c r="A5014" i="6"/>
  <c r="F5013" i="6"/>
  <c r="G5013" i="6" s="1"/>
  <c r="D5013" i="6"/>
  <c r="B5013" i="6"/>
  <c r="A5013" i="6"/>
  <c r="F5012" i="6"/>
  <c r="G5012" i="6"/>
  <c r="D5012" i="6"/>
  <c r="B5012" i="6"/>
  <c r="A5012" i="6"/>
  <c r="B5005" i="6"/>
  <c r="G5004" i="6"/>
  <c r="B5004" i="6"/>
  <c r="B5003" i="6"/>
  <c r="B5002" i="6"/>
  <c r="F4996" i="6"/>
  <c r="G4996" i="6"/>
  <c r="D4996" i="6"/>
  <c r="B4996" i="6"/>
  <c r="A4996" i="6"/>
  <c r="F4995" i="6"/>
  <c r="G4995" i="6" s="1"/>
  <c r="D4995" i="6"/>
  <c r="B4995" i="6"/>
  <c r="A4995" i="6"/>
  <c r="F4994" i="6"/>
  <c r="G4994" i="6"/>
  <c r="D4994" i="6"/>
  <c r="B4994" i="6"/>
  <c r="A4994" i="6"/>
  <c r="F4993" i="6"/>
  <c r="G4993" i="6" s="1"/>
  <c r="D4993" i="6"/>
  <c r="B4993" i="6"/>
  <c r="A4993" i="6"/>
  <c r="F4992" i="6"/>
  <c r="G4992" i="6"/>
  <c r="D4992" i="6"/>
  <c r="B4992" i="6"/>
  <c r="A4992" i="6"/>
  <c r="F4991" i="6"/>
  <c r="G4991" i="6" s="1"/>
  <c r="D4991" i="6"/>
  <c r="B4991" i="6"/>
  <c r="A4991" i="6"/>
  <c r="F4990" i="6"/>
  <c r="G4990" i="6"/>
  <c r="D4990" i="6"/>
  <c r="B4990" i="6"/>
  <c r="A4990" i="6"/>
  <c r="F4989" i="6"/>
  <c r="G4989" i="6" s="1"/>
  <c r="D4989" i="6"/>
  <c r="B4989" i="6"/>
  <c r="A4989" i="6"/>
  <c r="F4988" i="6"/>
  <c r="G4988" i="6"/>
  <c r="D4988" i="6"/>
  <c r="B4988" i="6"/>
  <c r="A4988" i="6"/>
  <c r="F4985" i="6"/>
  <c r="G4985" i="6" s="1"/>
  <c r="D4985" i="6"/>
  <c r="A4985" i="6"/>
  <c r="B4985" i="6"/>
  <c r="F4984" i="6"/>
  <c r="G4984" i="6"/>
  <c r="D4984" i="6"/>
  <c r="A4984" i="6"/>
  <c r="B4984" i="6" s="1"/>
  <c r="F4983" i="6"/>
  <c r="G4983" i="6" s="1"/>
  <c r="D4983" i="6"/>
  <c r="A4983" i="6"/>
  <c r="B4983" i="6"/>
  <c r="F4982" i="6"/>
  <c r="G4982" i="6"/>
  <c r="D4982" i="6"/>
  <c r="A4982" i="6"/>
  <c r="B4982" i="6" s="1"/>
  <c r="F4981" i="6"/>
  <c r="G4981" i="6" s="1"/>
  <c r="D4981" i="6"/>
  <c r="A4981" i="6"/>
  <c r="B4981" i="6"/>
  <c r="F4980" i="6"/>
  <c r="G4980" i="6"/>
  <c r="D4980" i="6"/>
  <c r="A4980" i="6"/>
  <c r="B4980" i="6" s="1"/>
  <c r="F4979" i="6"/>
  <c r="G4979" i="6" s="1"/>
  <c r="D4979" i="6"/>
  <c r="A4979" i="6"/>
  <c r="B4979" i="6"/>
  <c r="F4978" i="6"/>
  <c r="G4978" i="6"/>
  <c r="D4978" i="6"/>
  <c r="A4978" i="6"/>
  <c r="B4978" i="6" s="1"/>
  <c r="F4975" i="6"/>
  <c r="G4975" i="6" s="1"/>
  <c r="D4975" i="6"/>
  <c r="B4975" i="6"/>
  <c r="A4975" i="6"/>
  <c r="F4974" i="6"/>
  <c r="G4974" i="6"/>
  <c r="D4974" i="6"/>
  <c r="B4974" i="6"/>
  <c r="A4974" i="6"/>
  <c r="F4973" i="6"/>
  <c r="G4973" i="6" s="1"/>
  <c r="D4973" i="6"/>
  <c r="B4973" i="6"/>
  <c r="A4973" i="6"/>
  <c r="F4972" i="6"/>
  <c r="G4972" i="6"/>
  <c r="D4972" i="6"/>
  <c r="B4972" i="6"/>
  <c r="A4972" i="6"/>
  <c r="F4971" i="6"/>
  <c r="G4971" i="6" s="1"/>
  <c r="D4971" i="6"/>
  <c r="B4971" i="6"/>
  <c r="A4971" i="6"/>
  <c r="F4970" i="6"/>
  <c r="G4970" i="6"/>
  <c r="D4970" i="6"/>
  <c r="B4970" i="6"/>
  <c r="A4970" i="6"/>
  <c r="F4969" i="6"/>
  <c r="G4969" i="6" s="1"/>
  <c r="D4969" i="6"/>
  <c r="B4969" i="6"/>
  <c r="A4969" i="6"/>
  <c r="F4968" i="6"/>
  <c r="G4968" i="6"/>
  <c r="D4968" i="6"/>
  <c r="B4968" i="6"/>
  <c r="A4968" i="6"/>
  <c r="F4967" i="6"/>
  <c r="G4967" i="6" s="1"/>
  <c r="D4967" i="6"/>
  <c r="B4967" i="6"/>
  <c r="A4967" i="6"/>
  <c r="F4966" i="6"/>
  <c r="G4966" i="6"/>
  <c r="D4966" i="6"/>
  <c r="B4966" i="6"/>
  <c r="A4966" i="6"/>
  <c r="F4965" i="6"/>
  <c r="G4965" i="6" s="1"/>
  <c r="D4965" i="6"/>
  <c r="B4965" i="6"/>
  <c r="A4965" i="6"/>
  <c r="F4964" i="6"/>
  <c r="G4964" i="6"/>
  <c r="D4964" i="6"/>
  <c r="B4964" i="6"/>
  <c r="A4964" i="6"/>
  <c r="F4963" i="6"/>
  <c r="G4963" i="6" s="1"/>
  <c r="D4963" i="6"/>
  <c r="B4963" i="6"/>
  <c r="A4963" i="6"/>
  <c r="F4962" i="6"/>
  <c r="G4962" i="6"/>
  <c r="D4962" i="6"/>
  <c r="B4962" i="6"/>
  <c r="A4962" i="6"/>
  <c r="B4955" i="6"/>
  <c r="G4954" i="6"/>
  <c r="B4954" i="6"/>
  <c r="B4953" i="6"/>
  <c r="B4952" i="6"/>
  <c r="F4946" i="6"/>
  <c r="G4946" i="6"/>
  <c r="D4946" i="6"/>
  <c r="B4946" i="6"/>
  <c r="A4946" i="6"/>
  <c r="F4945" i="6"/>
  <c r="G4945" i="6" s="1"/>
  <c r="D4945" i="6"/>
  <c r="B4945" i="6"/>
  <c r="A4945" i="6"/>
  <c r="F4944" i="6"/>
  <c r="G4944" i="6"/>
  <c r="D4944" i="6"/>
  <c r="B4944" i="6"/>
  <c r="A4944" i="6"/>
  <c r="F4943" i="6"/>
  <c r="G4943" i="6" s="1"/>
  <c r="D4943" i="6"/>
  <c r="B4943" i="6"/>
  <c r="A4943" i="6"/>
  <c r="F4942" i="6"/>
  <c r="G4942" i="6"/>
  <c r="D4942" i="6"/>
  <c r="B4942" i="6"/>
  <c r="A4942" i="6"/>
  <c r="F4941" i="6"/>
  <c r="G4941" i="6" s="1"/>
  <c r="D4941" i="6"/>
  <c r="B4941" i="6"/>
  <c r="A4941" i="6"/>
  <c r="F4940" i="6"/>
  <c r="G4940" i="6"/>
  <c r="D4940" i="6"/>
  <c r="B4940" i="6"/>
  <c r="A4940" i="6"/>
  <c r="F4939" i="6"/>
  <c r="G4939" i="6" s="1"/>
  <c r="D4939" i="6"/>
  <c r="B4939" i="6"/>
  <c r="A4939" i="6"/>
  <c r="F4938" i="6"/>
  <c r="G4938" i="6"/>
  <c r="D4938" i="6"/>
  <c r="B4938" i="6"/>
  <c r="A4938" i="6"/>
  <c r="F4935" i="6"/>
  <c r="G4935" i="6" s="1"/>
  <c r="D4935" i="6"/>
  <c r="A4935" i="6"/>
  <c r="B4935" i="6"/>
  <c r="F4934" i="6"/>
  <c r="G4934" i="6"/>
  <c r="D4934" i="6"/>
  <c r="A4934" i="6"/>
  <c r="B4934" i="6" s="1"/>
  <c r="F4933" i="6"/>
  <c r="G4933" i="6" s="1"/>
  <c r="D4933" i="6"/>
  <c r="A4933" i="6"/>
  <c r="B4933" i="6"/>
  <c r="F4932" i="6"/>
  <c r="G4932" i="6"/>
  <c r="D4932" i="6"/>
  <c r="A4932" i="6"/>
  <c r="B4932" i="6" s="1"/>
  <c r="F4931" i="6"/>
  <c r="G4931" i="6" s="1"/>
  <c r="D4931" i="6"/>
  <c r="A4931" i="6"/>
  <c r="B4931" i="6"/>
  <c r="F4930" i="6"/>
  <c r="G4930" i="6"/>
  <c r="D4930" i="6"/>
  <c r="A4930" i="6"/>
  <c r="B4930" i="6" s="1"/>
  <c r="F4929" i="6"/>
  <c r="G4929" i="6" s="1"/>
  <c r="D4929" i="6"/>
  <c r="A4929" i="6"/>
  <c r="B4929" i="6"/>
  <c r="F4928" i="6"/>
  <c r="G4928" i="6"/>
  <c r="D4928" i="6"/>
  <c r="A4928" i="6"/>
  <c r="B4928" i="6" s="1"/>
  <c r="F4925" i="6"/>
  <c r="G4925" i="6" s="1"/>
  <c r="D4925" i="6"/>
  <c r="B4925" i="6"/>
  <c r="A4925" i="6"/>
  <c r="F4924" i="6"/>
  <c r="G4924" i="6"/>
  <c r="D4924" i="6"/>
  <c r="B4924" i="6"/>
  <c r="A4924" i="6"/>
  <c r="F4923" i="6"/>
  <c r="G4923" i="6" s="1"/>
  <c r="D4923" i="6"/>
  <c r="B4923" i="6"/>
  <c r="A4923" i="6"/>
  <c r="F4922" i="6"/>
  <c r="G4922" i="6"/>
  <c r="D4922" i="6"/>
  <c r="B4922" i="6"/>
  <c r="A4922" i="6"/>
  <c r="F4921" i="6"/>
  <c r="G4921" i="6" s="1"/>
  <c r="D4921" i="6"/>
  <c r="B4921" i="6"/>
  <c r="A4921" i="6"/>
  <c r="F4920" i="6"/>
  <c r="G4920" i="6"/>
  <c r="D4920" i="6"/>
  <c r="B4920" i="6"/>
  <c r="A4920" i="6"/>
  <c r="F4919" i="6"/>
  <c r="G4919" i="6" s="1"/>
  <c r="D4919" i="6"/>
  <c r="B4919" i="6"/>
  <c r="A4919" i="6"/>
  <c r="F4918" i="6"/>
  <c r="G4918" i="6"/>
  <c r="D4918" i="6"/>
  <c r="B4918" i="6"/>
  <c r="A4918" i="6"/>
  <c r="F4917" i="6"/>
  <c r="G4917" i="6" s="1"/>
  <c r="D4917" i="6"/>
  <c r="B4917" i="6"/>
  <c r="A4917" i="6"/>
  <c r="F4916" i="6"/>
  <c r="G4916" i="6"/>
  <c r="D4916" i="6"/>
  <c r="B4916" i="6"/>
  <c r="A4916" i="6"/>
  <c r="F4915" i="6"/>
  <c r="G4915" i="6" s="1"/>
  <c r="D4915" i="6"/>
  <c r="B4915" i="6"/>
  <c r="A4915" i="6"/>
  <c r="F4914" i="6"/>
  <c r="G4914" i="6"/>
  <c r="D4914" i="6"/>
  <c r="B4914" i="6"/>
  <c r="A4914" i="6"/>
  <c r="F4913" i="6"/>
  <c r="G4913" i="6" s="1"/>
  <c r="D4913" i="6"/>
  <c r="B4913" i="6"/>
  <c r="A4913" i="6"/>
  <c r="F4912" i="6"/>
  <c r="G4912" i="6"/>
  <c r="D4912" i="6"/>
  <c r="B4912" i="6"/>
  <c r="A4912" i="6"/>
  <c r="B4905" i="6"/>
  <c r="G4904" i="6"/>
  <c r="B4904" i="6"/>
  <c r="B4903" i="6"/>
  <c r="B4902" i="6"/>
  <c r="F4896" i="6"/>
  <c r="G4896" i="6"/>
  <c r="D4896" i="6"/>
  <c r="B4896" i="6"/>
  <c r="A4896" i="6"/>
  <c r="F4895" i="6"/>
  <c r="G4895" i="6" s="1"/>
  <c r="D4895" i="6"/>
  <c r="B4895" i="6"/>
  <c r="A4895" i="6"/>
  <c r="F4894" i="6"/>
  <c r="G4894" i="6"/>
  <c r="D4894" i="6"/>
  <c r="B4894" i="6"/>
  <c r="A4894" i="6"/>
  <c r="F4893" i="6"/>
  <c r="G4893" i="6" s="1"/>
  <c r="D4893" i="6"/>
  <c r="B4893" i="6"/>
  <c r="A4893" i="6"/>
  <c r="F4892" i="6"/>
  <c r="G4892" i="6"/>
  <c r="D4892" i="6"/>
  <c r="B4892" i="6"/>
  <c r="A4892" i="6"/>
  <c r="F4891" i="6"/>
  <c r="G4891" i="6" s="1"/>
  <c r="D4891" i="6"/>
  <c r="B4891" i="6"/>
  <c r="A4891" i="6"/>
  <c r="F4890" i="6"/>
  <c r="G4890" i="6"/>
  <c r="D4890" i="6"/>
  <c r="B4890" i="6"/>
  <c r="A4890" i="6"/>
  <c r="F4889" i="6"/>
  <c r="G4889" i="6" s="1"/>
  <c r="D4889" i="6"/>
  <c r="B4889" i="6"/>
  <c r="A4889" i="6"/>
  <c r="F4888" i="6"/>
  <c r="G4888" i="6"/>
  <c r="D4888" i="6"/>
  <c r="B4888" i="6"/>
  <c r="A4888" i="6"/>
  <c r="F4885" i="6"/>
  <c r="G4885" i="6" s="1"/>
  <c r="D4885" i="6"/>
  <c r="A4885" i="6"/>
  <c r="B4885" i="6"/>
  <c r="F4884" i="6"/>
  <c r="G4884" i="6"/>
  <c r="D4884" i="6"/>
  <c r="A4884" i="6"/>
  <c r="B4884" i="6" s="1"/>
  <c r="F4883" i="6"/>
  <c r="G4883" i="6" s="1"/>
  <c r="D4883" i="6"/>
  <c r="A4883" i="6"/>
  <c r="B4883" i="6"/>
  <c r="F4882" i="6"/>
  <c r="G4882" i="6"/>
  <c r="D4882" i="6"/>
  <c r="A4882" i="6"/>
  <c r="B4882" i="6" s="1"/>
  <c r="F4881" i="6"/>
  <c r="G4881" i="6" s="1"/>
  <c r="D4881" i="6"/>
  <c r="A4881" i="6"/>
  <c r="B4881" i="6"/>
  <c r="F4880" i="6"/>
  <c r="G4880" i="6"/>
  <c r="D4880" i="6"/>
  <c r="A4880" i="6"/>
  <c r="B4880" i="6" s="1"/>
  <c r="F4879" i="6"/>
  <c r="G4879" i="6" s="1"/>
  <c r="D4879" i="6"/>
  <c r="A4879" i="6"/>
  <c r="B4879" i="6"/>
  <c r="F4878" i="6"/>
  <c r="G4878" i="6"/>
  <c r="D4878" i="6"/>
  <c r="A4878" i="6"/>
  <c r="B4878" i="6" s="1"/>
  <c r="F4875" i="6"/>
  <c r="G4875" i="6" s="1"/>
  <c r="D4875" i="6"/>
  <c r="B4875" i="6"/>
  <c r="A4875" i="6"/>
  <c r="F4874" i="6"/>
  <c r="G4874" i="6"/>
  <c r="D4874" i="6"/>
  <c r="B4874" i="6"/>
  <c r="A4874" i="6"/>
  <c r="F4873" i="6"/>
  <c r="G4873" i="6" s="1"/>
  <c r="D4873" i="6"/>
  <c r="B4873" i="6"/>
  <c r="A4873" i="6"/>
  <c r="F4872" i="6"/>
  <c r="G4872" i="6"/>
  <c r="D4872" i="6"/>
  <c r="B4872" i="6"/>
  <c r="A4872" i="6"/>
  <c r="F4871" i="6"/>
  <c r="G4871" i="6" s="1"/>
  <c r="D4871" i="6"/>
  <c r="B4871" i="6"/>
  <c r="A4871" i="6"/>
  <c r="F4870" i="6"/>
  <c r="G4870" i="6"/>
  <c r="D4870" i="6"/>
  <c r="B4870" i="6"/>
  <c r="A4870" i="6"/>
  <c r="F4869" i="6"/>
  <c r="G4869" i="6" s="1"/>
  <c r="D4869" i="6"/>
  <c r="B4869" i="6"/>
  <c r="A4869" i="6"/>
  <c r="F4868" i="6"/>
  <c r="G4868" i="6"/>
  <c r="D4868" i="6"/>
  <c r="B4868" i="6"/>
  <c r="A4868" i="6"/>
  <c r="F4867" i="6"/>
  <c r="G4867" i="6" s="1"/>
  <c r="D4867" i="6"/>
  <c r="B4867" i="6"/>
  <c r="A4867" i="6"/>
  <c r="F4866" i="6"/>
  <c r="G4866" i="6"/>
  <c r="D4866" i="6"/>
  <c r="B4866" i="6"/>
  <c r="A4866" i="6"/>
  <c r="F4865" i="6"/>
  <c r="G4865" i="6" s="1"/>
  <c r="D4865" i="6"/>
  <c r="B4865" i="6"/>
  <c r="A4865" i="6"/>
  <c r="F4864" i="6"/>
  <c r="G4864" i="6"/>
  <c r="D4864" i="6"/>
  <c r="B4864" i="6"/>
  <c r="A4864" i="6"/>
  <c r="F4863" i="6"/>
  <c r="G4863" i="6" s="1"/>
  <c r="D4863" i="6"/>
  <c r="B4863" i="6"/>
  <c r="A4863" i="6"/>
  <c r="F4862" i="6"/>
  <c r="G4862" i="6"/>
  <c r="D4862" i="6"/>
  <c r="B4862" i="6"/>
  <c r="A4862" i="6"/>
  <c r="B4855" i="6"/>
  <c r="G4854" i="6"/>
  <c r="B4854" i="6"/>
  <c r="B4853" i="6"/>
  <c r="B4852" i="6"/>
  <c r="F4846" i="6"/>
  <c r="G4846" i="6"/>
  <c r="D4846" i="6"/>
  <c r="B4846" i="6"/>
  <c r="A4846" i="6"/>
  <c r="F4845" i="6"/>
  <c r="G4845" i="6" s="1"/>
  <c r="D4845" i="6"/>
  <c r="B4845" i="6"/>
  <c r="A4845" i="6"/>
  <c r="F4844" i="6"/>
  <c r="G4844" i="6"/>
  <c r="D4844" i="6"/>
  <c r="B4844" i="6"/>
  <c r="A4844" i="6"/>
  <c r="F4843" i="6"/>
  <c r="G4843" i="6" s="1"/>
  <c r="D4843" i="6"/>
  <c r="B4843" i="6"/>
  <c r="A4843" i="6"/>
  <c r="F4842" i="6"/>
  <c r="G4842" i="6"/>
  <c r="D4842" i="6"/>
  <c r="B4842" i="6"/>
  <c r="A4842" i="6"/>
  <c r="F4841" i="6"/>
  <c r="G4841" i="6" s="1"/>
  <c r="D4841" i="6"/>
  <c r="B4841" i="6"/>
  <c r="A4841" i="6"/>
  <c r="F4840" i="6"/>
  <c r="G4840" i="6"/>
  <c r="D4840" i="6"/>
  <c r="B4840" i="6"/>
  <c r="A4840" i="6"/>
  <c r="F4839" i="6"/>
  <c r="G4839" i="6" s="1"/>
  <c r="D4839" i="6"/>
  <c r="B4839" i="6"/>
  <c r="A4839" i="6"/>
  <c r="F4838" i="6"/>
  <c r="G4838" i="6"/>
  <c r="D4838" i="6"/>
  <c r="B4838" i="6"/>
  <c r="A4838" i="6"/>
  <c r="F4835" i="6"/>
  <c r="G4835" i="6" s="1"/>
  <c r="D4835" i="6"/>
  <c r="A4835" i="6"/>
  <c r="B4835" i="6"/>
  <c r="F4834" i="6"/>
  <c r="G4834" i="6"/>
  <c r="D4834" i="6"/>
  <c r="A4834" i="6"/>
  <c r="B4834" i="6" s="1"/>
  <c r="F4833" i="6"/>
  <c r="G4833" i="6" s="1"/>
  <c r="D4833" i="6"/>
  <c r="A4833" i="6"/>
  <c r="B4833" i="6"/>
  <c r="F4832" i="6"/>
  <c r="G4832" i="6"/>
  <c r="D4832" i="6"/>
  <c r="A4832" i="6"/>
  <c r="B4832" i="6" s="1"/>
  <c r="F4831" i="6"/>
  <c r="G4831" i="6" s="1"/>
  <c r="D4831" i="6"/>
  <c r="A4831" i="6"/>
  <c r="B4831" i="6"/>
  <c r="F4830" i="6"/>
  <c r="G4830" i="6"/>
  <c r="D4830" i="6"/>
  <c r="A4830" i="6"/>
  <c r="B4830" i="6" s="1"/>
  <c r="F4829" i="6"/>
  <c r="G4829" i="6" s="1"/>
  <c r="D4829" i="6"/>
  <c r="A4829" i="6"/>
  <c r="B4829" i="6"/>
  <c r="F4828" i="6"/>
  <c r="G4828" i="6"/>
  <c r="D4828" i="6"/>
  <c r="A4828" i="6"/>
  <c r="B4828" i="6" s="1"/>
  <c r="F4825" i="6"/>
  <c r="G4825" i="6" s="1"/>
  <c r="D4825" i="6"/>
  <c r="B4825" i="6"/>
  <c r="A4825" i="6"/>
  <c r="F4824" i="6"/>
  <c r="G4824" i="6"/>
  <c r="D4824" i="6"/>
  <c r="B4824" i="6"/>
  <c r="A4824" i="6"/>
  <c r="F4823" i="6"/>
  <c r="G4823" i="6" s="1"/>
  <c r="D4823" i="6"/>
  <c r="B4823" i="6"/>
  <c r="A4823" i="6"/>
  <c r="F4822" i="6"/>
  <c r="G4822" i="6"/>
  <c r="D4822" i="6"/>
  <c r="B4822" i="6"/>
  <c r="A4822" i="6"/>
  <c r="F4821" i="6"/>
  <c r="G4821" i="6" s="1"/>
  <c r="D4821" i="6"/>
  <c r="B4821" i="6"/>
  <c r="A4821" i="6"/>
  <c r="F4820" i="6"/>
  <c r="G4820" i="6"/>
  <c r="D4820" i="6"/>
  <c r="B4820" i="6"/>
  <c r="A4820" i="6"/>
  <c r="F4819" i="6"/>
  <c r="G4819" i="6" s="1"/>
  <c r="D4819" i="6"/>
  <c r="B4819" i="6"/>
  <c r="A4819" i="6"/>
  <c r="F4818" i="6"/>
  <c r="G4818" i="6"/>
  <c r="D4818" i="6"/>
  <c r="B4818" i="6"/>
  <c r="A4818" i="6"/>
  <c r="F4817" i="6"/>
  <c r="G4817" i="6" s="1"/>
  <c r="D4817" i="6"/>
  <c r="B4817" i="6"/>
  <c r="A4817" i="6"/>
  <c r="F4816" i="6"/>
  <c r="G4816" i="6"/>
  <c r="D4816" i="6"/>
  <c r="B4816" i="6"/>
  <c r="A4816" i="6"/>
  <c r="F4815" i="6"/>
  <c r="G4815" i="6" s="1"/>
  <c r="D4815" i="6"/>
  <c r="B4815" i="6"/>
  <c r="A4815" i="6"/>
  <c r="F4814" i="6"/>
  <c r="G4814" i="6"/>
  <c r="D4814" i="6"/>
  <c r="B4814" i="6"/>
  <c r="A4814" i="6"/>
  <c r="F4813" i="6"/>
  <c r="G4813" i="6" s="1"/>
  <c r="D4813" i="6"/>
  <c r="B4813" i="6"/>
  <c r="A4813" i="6"/>
  <c r="F4812" i="6"/>
  <c r="G4812" i="6"/>
  <c r="D4812" i="6"/>
  <c r="B4812" i="6"/>
  <c r="A4812" i="6"/>
  <c r="B4805" i="6"/>
  <c r="G4804" i="6"/>
  <c r="B4804" i="6"/>
  <c r="B4803" i="6"/>
  <c r="B4802" i="6"/>
  <c r="F4796" i="6"/>
  <c r="G4796" i="6"/>
  <c r="D4796" i="6"/>
  <c r="B4796" i="6"/>
  <c r="A4796" i="6"/>
  <c r="F4795" i="6"/>
  <c r="G4795" i="6" s="1"/>
  <c r="D4795" i="6"/>
  <c r="B4795" i="6"/>
  <c r="A4795" i="6"/>
  <c r="F4794" i="6"/>
  <c r="G4794" i="6"/>
  <c r="D4794" i="6"/>
  <c r="B4794" i="6"/>
  <c r="A4794" i="6"/>
  <c r="F4793" i="6"/>
  <c r="G4793" i="6" s="1"/>
  <c r="D4793" i="6"/>
  <c r="B4793" i="6"/>
  <c r="A4793" i="6"/>
  <c r="F4792" i="6"/>
  <c r="G4792" i="6"/>
  <c r="D4792" i="6"/>
  <c r="B4792" i="6"/>
  <c r="A4792" i="6"/>
  <c r="F4791" i="6"/>
  <c r="G4791" i="6" s="1"/>
  <c r="D4791" i="6"/>
  <c r="B4791" i="6"/>
  <c r="A4791" i="6"/>
  <c r="F4790" i="6"/>
  <c r="G4790" i="6"/>
  <c r="D4790" i="6"/>
  <c r="B4790" i="6"/>
  <c r="A4790" i="6"/>
  <c r="F4789" i="6"/>
  <c r="G4789" i="6" s="1"/>
  <c r="D4789" i="6"/>
  <c r="B4789" i="6"/>
  <c r="A4789" i="6"/>
  <c r="F4788" i="6"/>
  <c r="G4788" i="6"/>
  <c r="D4788" i="6"/>
  <c r="B4788" i="6"/>
  <c r="A4788" i="6"/>
  <c r="F4785" i="6"/>
  <c r="G4785" i="6" s="1"/>
  <c r="D4785" i="6"/>
  <c r="A4785" i="6"/>
  <c r="B4785" i="6"/>
  <c r="F4784" i="6"/>
  <c r="G4784" i="6"/>
  <c r="D4784" i="6"/>
  <c r="A4784" i="6"/>
  <c r="B4784" i="6" s="1"/>
  <c r="F4783" i="6"/>
  <c r="G4783" i="6" s="1"/>
  <c r="D4783" i="6"/>
  <c r="A4783" i="6"/>
  <c r="B4783" i="6"/>
  <c r="F4782" i="6"/>
  <c r="G4782" i="6"/>
  <c r="D4782" i="6"/>
  <c r="A4782" i="6"/>
  <c r="B4782" i="6" s="1"/>
  <c r="F4781" i="6"/>
  <c r="G4781" i="6" s="1"/>
  <c r="D4781" i="6"/>
  <c r="A4781" i="6"/>
  <c r="B4781" i="6"/>
  <c r="F4780" i="6"/>
  <c r="G4780" i="6"/>
  <c r="D4780" i="6"/>
  <c r="A4780" i="6"/>
  <c r="B4780" i="6" s="1"/>
  <c r="F4779" i="6"/>
  <c r="G4779" i="6" s="1"/>
  <c r="D4779" i="6"/>
  <c r="A4779" i="6"/>
  <c r="B4779" i="6"/>
  <c r="F4778" i="6"/>
  <c r="G4778" i="6"/>
  <c r="D4778" i="6"/>
  <c r="A4778" i="6"/>
  <c r="B4778" i="6" s="1"/>
  <c r="F4775" i="6"/>
  <c r="G4775" i="6" s="1"/>
  <c r="D4775" i="6"/>
  <c r="B4775" i="6"/>
  <c r="A4775" i="6"/>
  <c r="F4774" i="6"/>
  <c r="G4774" i="6"/>
  <c r="D4774" i="6"/>
  <c r="B4774" i="6"/>
  <c r="A4774" i="6"/>
  <c r="F4773" i="6"/>
  <c r="G4773" i="6" s="1"/>
  <c r="D4773" i="6"/>
  <c r="B4773" i="6"/>
  <c r="A4773" i="6"/>
  <c r="F4772" i="6"/>
  <c r="G4772" i="6"/>
  <c r="D4772" i="6"/>
  <c r="B4772" i="6"/>
  <c r="A4772" i="6"/>
  <c r="F4771" i="6"/>
  <c r="G4771" i="6" s="1"/>
  <c r="D4771" i="6"/>
  <c r="B4771" i="6"/>
  <c r="A4771" i="6"/>
  <c r="F4770" i="6"/>
  <c r="G4770" i="6"/>
  <c r="D4770" i="6"/>
  <c r="B4770" i="6"/>
  <c r="A4770" i="6"/>
  <c r="F4769" i="6"/>
  <c r="G4769" i="6" s="1"/>
  <c r="D4769" i="6"/>
  <c r="B4769" i="6"/>
  <c r="A4769" i="6"/>
  <c r="F4768" i="6"/>
  <c r="G4768" i="6"/>
  <c r="D4768" i="6"/>
  <c r="B4768" i="6"/>
  <c r="A4768" i="6"/>
  <c r="F4767" i="6"/>
  <c r="G4767" i="6" s="1"/>
  <c r="D4767" i="6"/>
  <c r="B4767" i="6"/>
  <c r="A4767" i="6"/>
  <c r="F4766" i="6"/>
  <c r="G4766" i="6"/>
  <c r="D4766" i="6"/>
  <c r="B4766" i="6"/>
  <c r="A4766" i="6"/>
  <c r="F4765" i="6"/>
  <c r="G4765" i="6" s="1"/>
  <c r="D4765" i="6"/>
  <c r="B4765" i="6"/>
  <c r="A4765" i="6"/>
  <c r="F4764" i="6"/>
  <c r="G4764" i="6"/>
  <c r="D4764" i="6"/>
  <c r="B4764" i="6"/>
  <c r="A4764" i="6"/>
  <c r="F4763" i="6"/>
  <c r="G4763" i="6" s="1"/>
  <c r="D4763" i="6"/>
  <c r="B4763" i="6"/>
  <c r="A4763" i="6"/>
  <c r="F4762" i="6"/>
  <c r="G4762" i="6"/>
  <c r="D4762" i="6"/>
  <c r="B4762" i="6"/>
  <c r="A4762" i="6"/>
  <c r="B4755" i="6"/>
  <c r="G4754" i="6"/>
  <c r="B4754" i="6"/>
  <c r="B4753" i="6"/>
  <c r="B4752" i="6"/>
  <c r="F4746" i="6"/>
  <c r="G4746" i="6"/>
  <c r="D4746" i="6"/>
  <c r="B4746" i="6"/>
  <c r="A4746" i="6"/>
  <c r="F4745" i="6"/>
  <c r="G4745" i="6" s="1"/>
  <c r="D4745" i="6"/>
  <c r="B4745" i="6"/>
  <c r="A4745" i="6"/>
  <c r="F4744" i="6"/>
  <c r="G4744" i="6"/>
  <c r="D4744" i="6"/>
  <c r="B4744" i="6"/>
  <c r="A4744" i="6"/>
  <c r="F4743" i="6"/>
  <c r="G4743" i="6" s="1"/>
  <c r="D4743" i="6"/>
  <c r="B4743" i="6"/>
  <c r="A4743" i="6"/>
  <c r="F4742" i="6"/>
  <c r="G4742" i="6"/>
  <c r="D4742" i="6"/>
  <c r="B4742" i="6"/>
  <c r="A4742" i="6"/>
  <c r="F4741" i="6"/>
  <c r="G4741" i="6" s="1"/>
  <c r="D4741" i="6"/>
  <c r="B4741" i="6"/>
  <c r="A4741" i="6"/>
  <c r="F4740" i="6"/>
  <c r="G4740" i="6"/>
  <c r="D4740" i="6"/>
  <c r="B4740" i="6"/>
  <c r="A4740" i="6"/>
  <c r="F4739" i="6"/>
  <c r="G4739" i="6" s="1"/>
  <c r="D4739" i="6"/>
  <c r="B4739" i="6"/>
  <c r="A4739" i="6"/>
  <c r="F4738" i="6"/>
  <c r="G4738" i="6"/>
  <c r="D4738" i="6"/>
  <c r="B4738" i="6"/>
  <c r="A4738" i="6"/>
  <c r="F4735" i="6"/>
  <c r="G4735" i="6" s="1"/>
  <c r="D4735" i="6"/>
  <c r="A4735" i="6"/>
  <c r="B4735" i="6"/>
  <c r="F4734" i="6"/>
  <c r="G4734" i="6"/>
  <c r="D4734" i="6"/>
  <c r="A4734" i="6"/>
  <c r="B4734" i="6" s="1"/>
  <c r="F4733" i="6"/>
  <c r="G4733" i="6" s="1"/>
  <c r="D4733" i="6"/>
  <c r="A4733" i="6"/>
  <c r="B4733" i="6"/>
  <c r="F4732" i="6"/>
  <c r="G4732" i="6"/>
  <c r="D4732" i="6"/>
  <c r="A4732" i="6"/>
  <c r="B4732" i="6" s="1"/>
  <c r="F4731" i="6"/>
  <c r="G4731" i="6" s="1"/>
  <c r="D4731" i="6"/>
  <c r="A4731" i="6"/>
  <c r="B4731" i="6"/>
  <c r="F4730" i="6"/>
  <c r="G4730" i="6"/>
  <c r="D4730" i="6"/>
  <c r="A4730" i="6"/>
  <c r="B4730" i="6" s="1"/>
  <c r="F4729" i="6"/>
  <c r="G4729" i="6" s="1"/>
  <c r="D4729" i="6"/>
  <c r="A4729" i="6"/>
  <c r="B4729" i="6"/>
  <c r="F4728" i="6"/>
  <c r="G4728" i="6"/>
  <c r="D4728" i="6"/>
  <c r="A4728" i="6"/>
  <c r="B4728" i="6" s="1"/>
  <c r="F4725" i="6"/>
  <c r="G4725" i="6" s="1"/>
  <c r="D4725" i="6"/>
  <c r="B4725" i="6"/>
  <c r="A4725" i="6"/>
  <c r="F4724" i="6"/>
  <c r="G4724" i="6"/>
  <c r="D4724" i="6"/>
  <c r="B4724" i="6"/>
  <c r="A4724" i="6"/>
  <c r="F4723" i="6"/>
  <c r="G4723" i="6" s="1"/>
  <c r="D4723" i="6"/>
  <c r="B4723" i="6"/>
  <c r="A4723" i="6"/>
  <c r="F4722" i="6"/>
  <c r="G4722" i="6"/>
  <c r="D4722" i="6"/>
  <c r="B4722" i="6"/>
  <c r="A4722" i="6"/>
  <c r="F4721" i="6"/>
  <c r="G4721" i="6" s="1"/>
  <c r="D4721" i="6"/>
  <c r="B4721" i="6"/>
  <c r="A4721" i="6"/>
  <c r="F4720" i="6"/>
  <c r="G4720" i="6"/>
  <c r="D4720" i="6"/>
  <c r="B4720" i="6"/>
  <c r="A4720" i="6"/>
  <c r="F4719" i="6"/>
  <c r="G4719" i="6" s="1"/>
  <c r="D4719" i="6"/>
  <c r="B4719" i="6"/>
  <c r="A4719" i="6"/>
  <c r="F4718" i="6"/>
  <c r="G4718" i="6"/>
  <c r="D4718" i="6"/>
  <c r="B4718" i="6"/>
  <c r="A4718" i="6"/>
  <c r="F4717" i="6"/>
  <c r="G4717" i="6" s="1"/>
  <c r="D4717" i="6"/>
  <c r="B4717" i="6"/>
  <c r="A4717" i="6"/>
  <c r="F4716" i="6"/>
  <c r="G4716" i="6"/>
  <c r="D4716" i="6"/>
  <c r="B4716" i="6"/>
  <c r="A4716" i="6"/>
  <c r="F4715" i="6"/>
  <c r="G4715" i="6" s="1"/>
  <c r="D4715" i="6"/>
  <c r="B4715" i="6"/>
  <c r="A4715" i="6"/>
  <c r="F4714" i="6"/>
  <c r="G4714" i="6"/>
  <c r="D4714" i="6"/>
  <c r="B4714" i="6"/>
  <c r="A4714" i="6"/>
  <c r="F4713" i="6"/>
  <c r="G4713" i="6" s="1"/>
  <c r="D4713" i="6"/>
  <c r="B4713" i="6"/>
  <c r="A4713" i="6"/>
  <c r="F4712" i="6"/>
  <c r="G4712" i="6"/>
  <c r="D4712" i="6"/>
  <c r="B4712" i="6"/>
  <c r="A4712" i="6"/>
  <c r="B4705" i="6"/>
  <c r="G4704" i="6"/>
  <c r="B4704" i="6"/>
  <c r="B4703" i="6"/>
  <c r="B4702" i="6"/>
  <c r="F4696" i="6"/>
  <c r="G4696" i="6"/>
  <c r="D4696" i="6"/>
  <c r="B4696" i="6"/>
  <c r="A4696" i="6"/>
  <c r="F4695" i="6"/>
  <c r="G4695" i="6" s="1"/>
  <c r="D4695" i="6"/>
  <c r="B4695" i="6"/>
  <c r="A4695" i="6"/>
  <c r="F4694" i="6"/>
  <c r="G4694" i="6"/>
  <c r="D4694" i="6"/>
  <c r="B4694" i="6"/>
  <c r="A4694" i="6"/>
  <c r="F4693" i="6"/>
  <c r="G4693" i="6" s="1"/>
  <c r="D4693" i="6"/>
  <c r="B4693" i="6"/>
  <c r="A4693" i="6"/>
  <c r="F4692" i="6"/>
  <c r="G4692" i="6"/>
  <c r="D4692" i="6"/>
  <c r="B4692" i="6"/>
  <c r="A4692" i="6"/>
  <c r="F4691" i="6"/>
  <c r="G4691" i="6" s="1"/>
  <c r="D4691" i="6"/>
  <c r="B4691" i="6"/>
  <c r="A4691" i="6"/>
  <c r="F4690" i="6"/>
  <c r="G4690" i="6"/>
  <c r="D4690" i="6"/>
  <c r="B4690" i="6"/>
  <c r="A4690" i="6"/>
  <c r="F4689" i="6"/>
  <c r="G4689" i="6" s="1"/>
  <c r="D4689" i="6"/>
  <c r="B4689" i="6"/>
  <c r="A4689" i="6"/>
  <c r="F4688" i="6"/>
  <c r="G4688" i="6"/>
  <c r="D4688" i="6"/>
  <c r="B4688" i="6"/>
  <c r="A4688" i="6"/>
  <c r="F4685" i="6"/>
  <c r="G4685" i="6" s="1"/>
  <c r="D4685" i="6"/>
  <c r="A4685" i="6"/>
  <c r="B4685" i="6"/>
  <c r="F4684" i="6"/>
  <c r="G4684" i="6"/>
  <c r="D4684" i="6"/>
  <c r="A4684" i="6"/>
  <c r="B4684" i="6" s="1"/>
  <c r="F4683" i="6"/>
  <c r="G4683" i="6" s="1"/>
  <c r="D4683" i="6"/>
  <c r="A4683" i="6"/>
  <c r="B4683" i="6"/>
  <c r="F4682" i="6"/>
  <c r="G4682" i="6"/>
  <c r="D4682" i="6"/>
  <c r="A4682" i="6"/>
  <c r="B4682" i="6" s="1"/>
  <c r="F4681" i="6"/>
  <c r="G4681" i="6" s="1"/>
  <c r="D4681" i="6"/>
  <c r="A4681" i="6"/>
  <c r="B4681" i="6"/>
  <c r="F4680" i="6"/>
  <c r="G4680" i="6"/>
  <c r="D4680" i="6"/>
  <c r="A4680" i="6"/>
  <c r="B4680" i="6" s="1"/>
  <c r="F4679" i="6"/>
  <c r="G4679" i="6" s="1"/>
  <c r="D4679" i="6"/>
  <c r="A4679" i="6"/>
  <c r="B4679" i="6"/>
  <c r="F4678" i="6"/>
  <c r="G4678" i="6"/>
  <c r="D4678" i="6"/>
  <c r="A4678" i="6"/>
  <c r="B4678" i="6" s="1"/>
  <c r="F4675" i="6"/>
  <c r="G4675" i="6" s="1"/>
  <c r="D4675" i="6"/>
  <c r="B4675" i="6"/>
  <c r="A4675" i="6"/>
  <c r="F4674" i="6"/>
  <c r="G4674" i="6"/>
  <c r="D4674" i="6"/>
  <c r="B4674" i="6"/>
  <c r="A4674" i="6"/>
  <c r="F4673" i="6"/>
  <c r="G4673" i="6" s="1"/>
  <c r="D4673" i="6"/>
  <c r="B4673" i="6"/>
  <c r="A4673" i="6"/>
  <c r="F4672" i="6"/>
  <c r="G4672" i="6"/>
  <c r="D4672" i="6"/>
  <c r="B4672" i="6"/>
  <c r="A4672" i="6"/>
  <c r="F4671" i="6"/>
  <c r="G4671" i="6" s="1"/>
  <c r="D4671" i="6"/>
  <c r="B4671" i="6"/>
  <c r="A4671" i="6"/>
  <c r="F4670" i="6"/>
  <c r="G4670" i="6"/>
  <c r="D4670" i="6"/>
  <c r="B4670" i="6"/>
  <c r="A4670" i="6"/>
  <c r="F4669" i="6"/>
  <c r="G4669" i="6" s="1"/>
  <c r="D4669" i="6"/>
  <c r="B4669" i="6"/>
  <c r="A4669" i="6"/>
  <c r="F4668" i="6"/>
  <c r="G4668" i="6"/>
  <c r="D4668" i="6"/>
  <c r="B4668" i="6"/>
  <c r="A4668" i="6"/>
  <c r="F4667" i="6"/>
  <c r="G4667" i="6" s="1"/>
  <c r="D4667" i="6"/>
  <c r="B4667" i="6"/>
  <c r="A4667" i="6"/>
  <c r="F4666" i="6"/>
  <c r="G4666" i="6"/>
  <c r="D4666" i="6"/>
  <c r="B4666" i="6"/>
  <c r="A4666" i="6"/>
  <c r="F4665" i="6"/>
  <c r="G4665" i="6" s="1"/>
  <c r="D4665" i="6"/>
  <c r="B4665" i="6"/>
  <c r="A4665" i="6"/>
  <c r="F4664" i="6"/>
  <c r="G4664" i="6"/>
  <c r="D4664" i="6"/>
  <c r="B4664" i="6"/>
  <c r="A4664" i="6"/>
  <c r="F4663" i="6"/>
  <c r="G4663" i="6" s="1"/>
  <c r="D4663" i="6"/>
  <c r="B4663" i="6"/>
  <c r="A4663" i="6"/>
  <c r="F4662" i="6"/>
  <c r="G4662" i="6"/>
  <c r="D4662" i="6"/>
  <c r="B4662" i="6"/>
  <c r="A4662" i="6"/>
  <c r="B4655" i="6"/>
  <c r="G4654" i="6"/>
  <c r="B4654" i="6"/>
  <c r="B4653" i="6"/>
  <c r="B4652" i="6"/>
  <c r="F4646" i="6"/>
  <c r="G4646" i="6"/>
  <c r="D4646" i="6"/>
  <c r="B4646" i="6"/>
  <c r="A4646" i="6"/>
  <c r="F4645" i="6"/>
  <c r="G4645" i="6" s="1"/>
  <c r="D4645" i="6"/>
  <c r="B4645" i="6"/>
  <c r="A4645" i="6"/>
  <c r="F4644" i="6"/>
  <c r="G4644" i="6"/>
  <c r="D4644" i="6"/>
  <c r="B4644" i="6"/>
  <c r="A4644" i="6"/>
  <c r="F4643" i="6"/>
  <c r="G4643" i="6" s="1"/>
  <c r="D4643" i="6"/>
  <c r="B4643" i="6"/>
  <c r="A4643" i="6"/>
  <c r="F4642" i="6"/>
  <c r="G4642" i="6"/>
  <c r="D4642" i="6"/>
  <c r="B4642" i="6"/>
  <c r="A4642" i="6"/>
  <c r="F4641" i="6"/>
  <c r="G4641" i="6" s="1"/>
  <c r="D4641" i="6"/>
  <c r="B4641" i="6"/>
  <c r="A4641" i="6"/>
  <c r="F4640" i="6"/>
  <c r="G4640" i="6"/>
  <c r="D4640" i="6"/>
  <c r="B4640" i="6"/>
  <c r="A4640" i="6"/>
  <c r="F4639" i="6"/>
  <c r="G4639" i="6" s="1"/>
  <c r="D4639" i="6"/>
  <c r="B4639" i="6"/>
  <c r="A4639" i="6"/>
  <c r="F4638" i="6"/>
  <c r="G4638" i="6"/>
  <c r="D4638" i="6"/>
  <c r="B4638" i="6"/>
  <c r="A4638" i="6"/>
  <c r="F4635" i="6"/>
  <c r="G4635" i="6" s="1"/>
  <c r="D4635" i="6"/>
  <c r="A4635" i="6"/>
  <c r="B4635" i="6"/>
  <c r="F4634" i="6"/>
  <c r="G4634" i="6"/>
  <c r="D4634" i="6"/>
  <c r="A4634" i="6"/>
  <c r="B4634" i="6" s="1"/>
  <c r="F4633" i="6"/>
  <c r="G4633" i="6" s="1"/>
  <c r="D4633" i="6"/>
  <c r="A4633" i="6"/>
  <c r="B4633" i="6"/>
  <c r="F4632" i="6"/>
  <c r="G4632" i="6"/>
  <c r="D4632" i="6"/>
  <c r="A4632" i="6"/>
  <c r="B4632" i="6" s="1"/>
  <c r="F4631" i="6"/>
  <c r="G4631" i="6" s="1"/>
  <c r="D4631" i="6"/>
  <c r="A4631" i="6"/>
  <c r="B4631" i="6"/>
  <c r="F4630" i="6"/>
  <c r="G4630" i="6"/>
  <c r="D4630" i="6"/>
  <c r="A4630" i="6"/>
  <c r="B4630" i="6" s="1"/>
  <c r="F4629" i="6"/>
  <c r="G4629" i="6" s="1"/>
  <c r="D4629" i="6"/>
  <c r="A4629" i="6"/>
  <c r="B4629" i="6"/>
  <c r="F4628" i="6"/>
  <c r="G4628" i="6"/>
  <c r="D4628" i="6"/>
  <c r="A4628" i="6"/>
  <c r="B4628" i="6" s="1"/>
  <c r="F4625" i="6"/>
  <c r="G4625" i="6" s="1"/>
  <c r="D4625" i="6"/>
  <c r="B4625" i="6"/>
  <c r="A4625" i="6"/>
  <c r="F4624" i="6"/>
  <c r="G4624" i="6"/>
  <c r="D4624" i="6"/>
  <c r="B4624" i="6"/>
  <c r="A4624" i="6"/>
  <c r="F4623" i="6"/>
  <c r="G4623" i="6" s="1"/>
  <c r="D4623" i="6"/>
  <c r="B4623" i="6"/>
  <c r="A4623" i="6"/>
  <c r="F4622" i="6"/>
  <c r="G4622" i="6"/>
  <c r="D4622" i="6"/>
  <c r="B4622" i="6"/>
  <c r="A4622" i="6"/>
  <c r="F4621" i="6"/>
  <c r="G4621" i="6" s="1"/>
  <c r="D4621" i="6"/>
  <c r="B4621" i="6"/>
  <c r="A4621" i="6"/>
  <c r="F4620" i="6"/>
  <c r="G4620" i="6"/>
  <c r="D4620" i="6"/>
  <c r="B4620" i="6"/>
  <c r="A4620" i="6"/>
  <c r="F4619" i="6"/>
  <c r="G4619" i="6" s="1"/>
  <c r="D4619" i="6"/>
  <c r="B4619" i="6"/>
  <c r="A4619" i="6"/>
  <c r="F4618" i="6"/>
  <c r="G4618" i="6"/>
  <c r="D4618" i="6"/>
  <c r="B4618" i="6"/>
  <c r="A4618" i="6"/>
  <c r="F4617" i="6"/>
  <c r="G4617" i="6" s="1"/>
  <c r="D4617" i="6"/>
  <c r="B4617" i="6"/>
  <c r="A4617" i="6"/>
  <c r="F4616" i="6"/>
  <c r="G4616" i="6"/>
  <c r="D4616" i="6"/>
  <c r="B4616" i="6"/>
  <c r="A4616" i="6"/>
  <c r="F4615" i="6"/>
  <c r="G4615" i="6" s="1"/>
  <c r="D4615" i="6"/>
  <c r="B4615" i="6"/>
  <c r="A4615" i="6"/>
  <c r="F4614" i="6"/>
  <c r="G4614" i="6"/>
  <c r="D4614" i="6"/>
  <c r="B4614" i="6"/>
  <c r="A4614" i="6"/>
  <c r="F4613" i="6"/>
  <c r="G4613" i="6" s="1"/>
  <c r="D4613" i="6"/>
  <c r="B4613" i="6"/>
  <c r="A4613" i="6"/>
  <c r="F4612" i="6"/>
  <c r="G4612" i="6"/>
  <c r="D4612" i="6"/>
  <c r="B4612" i="6"/>
  <c r="A4612" i="6"/>
  <c r="B4605" i="6"/>
  <c r="G4604" i="6"/>
  <c r="B4604" i="6"/>
  <c r="B4603" i="6"/>
  <c r="B4602" i="6"/>
  <c r="F4596" i="6"/>
  <c r="G4596" i="6"/>
  <c r="D4596" i="6"/>
  <c r="B4596" i="6"/>
  <c r="A4596" i="6"/>
  <c r="F4595" i="6"/>
  <c r="G4595" i="6" s="1"/>
  <c r="D4595" i="6"/>
  <c r="B4595" i="6"/>
  <c r="A4595" i="6"/>
  <c r="F4594" i="6"/>
  <c r="G4594" i="6"/>
  <c r="D4594" i="6"/>
  <c r="B4594" i="6"/>
  <c r="A4594" i="6"/>
  <c r="F4593" i="6"/>
  <c r="G4593" i="6" s="1"/>
  <c r="D4593" i="6"/>
  <c r="B4593" i="6"/>
  <c r="A4593" i="6"/>
  <c r="F4592" i="6"/>
  <c r="G4592" i="6"/>
  <c r="D4592" i="6"/>
  <c r="B4592" i="6"/>
  <c r="A4592" i="6"/>
  <c r="F4591" i="6"/>
  <c r="G4591" i="6" s="1"/>
  <c r="D4591" i="6"/>
  <c r="B4591" i="6"/>
  <c r="A4591" i="6"/>
  <c r="F4590" i="6"/>
  <c r="G4590" i="6"/>
  <c r="D4590" i="6"/>
  <c r="B4590" i="6"/>
  <c r="A4590" i="6"/>
  <c r="F4589" i="6"/>
  <c r="G4589" i="6" s="1"/>
  <c r="D4589" i="6"/>
  <c r="B4589" i="6"/>
  <c r="A4589" i="6"/>
  <c r="F4588" i="6"/>
  <c r="G4588" i="6"/>
  <c r="D4588" i="6"/>
  <c r="B4588" i="6"/>
  <c r="A4588" i="6"/>
  <c r="F4585" i="6"/>
  <c r="G4585" i="6" s="1"/>
  <c r="D4585" i="6"/>
  <c r="A4585" i="6"/>
  <c r="B4585" i="6"/>
  <c r="F4584" i="6"/>
  <c r="G4584" i="6"/>
  <c r="D4584" i="6"/>
  <c r="A4584" i="6"/>
  <c r="B4584" i="6" s="1"/>
  <c r="F4583" i="6"/>
  <c r="G4583" i="6" s="1"/>
  <c r="D4583" i="6"/>
  <c r="A4583" i="6"/>
  <c r="B4583" i="6"/>
  <c r="F4582" i="6"/>
  <c r="G4582" i="6"/>
  <c r="D4582" i="6"/>
  <c r="A4582" i="6"/>
  <c r="B4582" i="6" s="1"/>
  <c r="F4581" i="6"/>
  <c r="G4581" i="6" s="1"/>
  <c r="D4581" i="6"/>
  <c r="A4581" i="6"/>
  <c r="B4581" i="6"/>
  <c r="F4580" i="6"/>
  <c r="G4580" i="6"/>
  <c r="D4580" i="6"/>
  <c r="A4580" i="6"/>
  <c r="B4580" i="6" s="1"/>
  <c r="F4579" i="6"/>
  <c r="G4579" i="6" s="1"/>
  <c r="D4579" i="6"/>
  <c r="A4579" i="6"/>
  <c r="B4579" i="6"/>
  <c r="F4578" i="6"/>
  <c r="G4578" i="6"/>
  <c r="D4578" i="6"/>
  <c r="A4578" i="6"/>
  <c r="B4578" i="6" s="1"/>
  <c r="F4575" i="6"/>
  <c r="G4575" i="6" s="1"/>
  <c r="D4575" i="6"/>
  <c r="B4575" i="6"/>
  <c r="A4575" i="6"/>
  <c r="F4574" i="6"/>
  <c r="G4574" i="6"/>
  <c r="D4574" i="6"/>
  <c r="B4574" i="6"/>
  <c r="A4574" i="6"/>
  <c r="F4573" i="6"/>
  <c r="G4573" i="6" s="1"/>
  <c r="D4573" i="6"/>
  <c r="B4573" i="6"/>
  <c r="A4573" i="6"/>
  <c r="F4572" i="6"/>
  <c r="G4572" i="6"/>
  <c r="D4572" i="6"/>
  <c r="B4572" i="6"/>
  <c r="A4572" i="6"/>
  <c r="F4571" i="6"/>
  <c r="G4571" i="6" s="1"/>
  <c r="D4571" i="6"/>
  <c r="B4571" i="6"/>
  <c r="A4571" i="6"/>
  <c r="F4570" i="6"/>
  <c r="G4570" i="6"/>
  <c r="D4570" i="6"/>
  <c r="B4570" i="6"/>
  <c r="A4570" i="6"/>
  <c r="F4569" i="6"/>
  <c r="G4569" i="6" s="1"/>
  <c r="D4569" i="6"/>
  <c r="B4569" i="6"/>
  <c r="A4569" i="6"/>
  <c r="F4568" i="6"/>
  <c r="G4568" i="6"/>
  <c r="D4568" i="6"/>
  <c r="B4568" i="6"/>
  <c r="A4568" i="6"/>
  <c r="F4567" i="6"/>
  <c r="G4567" i="6" s="1"/>
  <c r="D4567" i="6"/>
  <c r="B4567" i="6"/>
  <c r="A4567" i="6"/>
  <c r="F4566" i="6"/>
  <c r="G4566" i="6"/>
  <c r="D4566" i="6"/>
  <c r="B4566" i="6"/>
  <c r="A4566" i="6"/>
  <c r="F4565" i="6"/>
  <c r="G4565" i="6" s="1"/>
  <c r="D4565" i="6"/>
  <c r="B4565" i="6"/>
  <c r="A4565" i="6"/>
  <c r="F4564" i="6"/>
  <c r="G4564" i="6"/>
  <c r="D4564" i="6"/>
  <c r="B4564" i="6"/>
  <c r="A4564" i="6"/>
  <c r="F4563" i="6"/>
  <c r="G4563" i="6" s="1"/>
  <c r="D4563" i="6"/>
  <c r="B4563" i="6"/>
  <c r="A4563" i="6"/>
  <c r="F4562" i="6"/>
  <c r="G4562" i="6"/>
  <c r="D4562" i="6"/>
  <c r="B4562" i="6"/>
  <c r="A4562" i="6"/>
  <c r="B4555" i="6"/>
  <c r="G4554" i="6"/>
  <c r="B4554" i="6"/>
  <c r="B4553" i="6"/>
  <c r="B4552" i="6"/>
  <c r="F4546" i="6"/>
  <c r="G4546" i="6"/>
  <c r="D4546" i="6"/>
  <c r="B4546" i="6"/>
  <c r="A4546" i="6"/>
  <c r="F4545" i="6"/>
  <c r="G4545" i="6" s="1"/>
  <c r="D4545" i="6"/>
  <c r="B4545" i="6"/>
  <c r="A4545" i="6"/>
  <c r="F4544" i="6"/>
  <c r="G4544" i="6"/>
  <c r="D4544" i="6"/>
  <c r="B4544" i="6"/>
  <c r="A4544" i="6"/>
  <c r="F4543" i="6"/>
  <c r="G4543" i="6" s="1"/>
  <c r="D4543" i="6"/>
  <c r="B4543" i="6"/>
  <c r="A4543" i="6"/>
  <c r="F4542" i="6"/>
  <c r="G4542" i="6"/>
  <c r="D4542" i="6"/>
  <c r="B4542" i="6"/>
  <c r="A4542" i="6"/>
  <c r="F4541" i="6"/>
  <c r="G4541" i="6" s="1"/>
  <c r="D4541" i="6"/>
  <c r="B4541" i="6"/>
  <c r="A4541" i="6"/>
  <c r="F4540" i="6"/>
  <c r="G4540" i="6"/>
  <c r="D4540" i="6"/>
  <c r="B4540" i="6"/>
  <c r="A4540" i="6"/>
  <c r="F4539" i="6"/>
  <c r="G4539" i="6" s="1"/>
  <c r="D4539" i="6"/>
  <c r="B4539" i="6"/>
  <c r="A4539" i="6"/>
  <c r="F4538" i="6"/>
  <c r="G4538" i="6"/>
  <c r="D4538" i="6"/>
  <c r="B4538" i="6"/>
  <c r="A4538" i="6"/>
  <c r="F4535" i="6"/>
  <c r="G4535" i="6" s="1"/>
  <c r="D4535" i="6"/>
  <c r="A4535" i="6"/>
  <c r="B4535" i="6"/>
  <c r="F4534" i="6"/>
  <c r="G4534" i="6"/>
  <c r="D4534" i="6"/>
  <c r="A4534" i="6"/>
  <c r="B4534" i="6" s="1"/>
  <c r="F4533" i="6"/>
  <c r="G4533" i="6" s="1"/>
  <c r="D4533" i="6"/>
  <c r="A4533" i="6"/>
  <c r="B4533" i="6"/>
  <c r="F4532" i="6"/>
  <c r="G4532" i="6"/>
  <c r="D4532" i="6"/>
  <c r="A4532" i="6"/>
  <c r="B4532" i="6" s="1"/>
  <c r="F4531" i="6"/>
  <c r="G4531" i="6" s="1"/>
  <c r="D4531" i="6"/>
  <c r="A4531" i="6"/>
  <c r="B4531" i="6"/>
  <c r="F4530" i="6"/>
  <c r="G4530" i="6"/>
  <c r="D4530" i="6"/>
  <c r="A4530" i="6"/>
  <c r="B4530" i="6" s="1"/>
  <c r="F4529" i="6"/>
  <c r="G4529" i="6" s="1"/>
  <c r="D4529" i="6"/>
  <c r="A4529" i="6"/>
  <c r="B4529" i="6"/>
  <c r="F4528" i="6"/>
  <c r="G4528" i="6"/>
  <c r="D4528" i="6"/>
  <c r="A4528" i="6"/>
  <c r="B4528" i="6" s="1"/>
  <c r="F4525" i="6"/>
  <c r="G4525" i="6" s="1"/>
  <c r="D4525" i="6"/>
  <c r="B4525" i="6"/>
  <c r="A4525" i="6"/>
  <c r="F4524" i="6"/>
  <c r="G4524" i="6"/>
  <c r="D4524" i="6"/>
  <c r="B4524" i="6"/>
  <c r="A4524" i="6"/>
  <c r="F4523" i="6"/>
  <c r="G4523" i="6" s="1"/>
  <c r="D4523" i="6"/>
  <c r="B4523" i="6"/>
  <c r="A4523" i="6"/>
  <c r="F4522" i="6"/>
  <c r="G4522" i="6"/>
  <c r="D4522" i="6"/>
  <c r="B4522" i="6"/>
  <c r="A4522" i="6"/>
  <c r="F4521" i="6"/>
  <c r="G4521" i="6" s="1"/>
  <c r="D4521" i="6"/>
  <c r="B4521" i="6"/>
  <c r="A4521" i="6"/>
  <c r="F4520" i="6"/>
  <c r="G4520" i="6"/>
  <c r="D4520" i="6"/>
  <c r="B4520" i="6"/>
  <c r="A4520" i="6"/>
  <c r="F4519" i="6"/>
  <c r="G4519" i="6" s="1"/>
  <c r="D4519" i="6"/>
  <c r="B4519" i="6"/>
  <c r="A4519" i="6"/>
  <c r="F4518" i="6"/>
  <c r="G4518" i="6"/>
  <c r="D4518" i="6"/>
  <c r="B4518" i="6"/>
  <c r="A4518" i="6"/>
  <c r="F4517" i="6"/>
  <c r="G4517" i="6" s="1"/>
  <c r="D4517" i="6"/>
  <c r="B4517" i="6"/>
  <c r="A4517" i="6"/>
  <c r="F4516" i="6"/>
  <c r="G4516" i="6"/>
  <c r="D4516" i="6"/>
  <c r="B4516" i="6"/>
  <c r="A4516" i="6"/>
  <c r="F4515" i="6"/>
  <c r="G4515" i="6" s="1"/>
  <c r="D4515" i="6"/>
  <c r="B4515" i="6"/>
  <c r="A4515" i="6"/>
  <c r="F4514" i="6"/>
  <c r="G4514" i="6"/>
  <c r="D4514" i="6"/>
  <c r="B4514" i="6"/>
  <c r="A4514" i="6"/>
  <c r="F4513" i="6"/>
  <c r="G4513" i="6" s="1"/>
  <c r="D4513" i="6"/>
  <c r="B4513" i="6"/>
  <c r="A4513" i="6"/>
  <c r="F4512" i="6"/>
  <c r="G4512" i="6"/>
  <c r="D4512" i="6"/>
  <c r="B4512" i="6"/>
  <c r="A4512" i="6"/>
  <c r="B4505" i="6"/>
  <c r="G4504" i="6"/>
  <c r="B4504" i="6"/>
  <c r="B4503" i="6"/>
  <c r="B4502" i="6"/>
  <c r="F4496" i="6"/>
  <c r="G4496" i="6"/>
  <c r="D4496" i="6"/>
  <c r="B4496" i="6"/>
  <c r="A4496" i="6"/>
  <c r="F4495" i="6"/>
  <c r="G4495" i="6" s="1"/>
  <c r="D4495" i="6"/>
  <c r="B4495" i="6"/>
  <c r="A4495" i="6"/>
  <c r="F4494" i="6"/>
  <c r="G4494" i="6"/>
  <c r="D4494" i="6"/>
  <c r="B4494" i="6"/>
  <c r="A4494" i="6"/>
  <c r="F4493" i="6"/>
  <c r="G4493" i="6" s="1"/>
  <c r="D4493" i="6"/>
  <c r="B4493" i="6"/>
  <c r="A4493" i="6"/>
  <c r="F4492" i="6"/>
  <c r="G4492" i="6"/>
  <c r="D4492" i="6"/>
  <c r="B4492" i="6"/>
  <c r="A4492" i="6"/>
  <c r="F4491" i="6"/>
  <c r="G4491" i="6" s="1"/>
  <c r="D4491" i="6"/>
  <c r="B4491" i="6"/>
  <c r="A4491" i="6"/>
  <c r="F4490" i="6"/>
  <c r="G4490" i="6"/>
  <c r="D4490" i="6"/>
  <c r="B4490" i="6"/>
  <c r="A4490" i="6"/>
  <c r="F4489" i="6"/>
  <c r="G4489" i="6" s="1"/>
  <c r="D4489" i="6"/>
  <c r="B4489" i="6"/>
  <c r="A4489" i="6"/>
  <c r="F4488" i="6"/>
  <c r="G4488" i="6"/>
  <c r="D4488" i="6"/>
  <c r="B4488" i="6"/>
  <c r="A4488" i="6"/>
  <c r="F4485" i="6"/>
  <c r="G4485" i="6" s="1"/>
  <c r="D4485" i="6"/>
  <c r="A4485" i="6"/>
  <c r="B4485" i="6"/>
  <c r="F4484" i="6"/>
  <c r="G4484" i="6"/>
  <c r="D4484" i="6"/>
  <c r="A4484" i="6"/>
  <c r="B4484" i="6" s="1"/>
  <c r="F4483" i="6"/>
  <c r="G4483" i="6" s="1"/>
  <c r="D4483" i="6"/>
  <c r="A4483" i="6"/>
  <c r="B4483" i="6"/>
  <c r="F4482" i="6"/>
  <c r="G4482" i="6"/>
  <c r="D4482" i="6"/>
  <c r="A4482" i="6"/>
  <c r="B4482" i="6" s="1"/>
  <c r="F4481" i="6"/>
  <c r="G4481" i="6" s="1"/>
  <c r="D4481" i="6"/>
  <c r="A4481" i="6"/>
  <c r="B4481" i="6"/>
  <c r="F4480" i="6"/>
  <c r="G4480" i="6"/>
  <c r="D4480" i="6"/>
  <c r="A4480" i="6"/>
  <c r="B4480" i="6" s="1"/>
  <c r="F4479" i="6"/>
  <c r="G4479" i="6" s="1"/>
  <c r="D4479" i="6"/>
  <c r="A4479" i="6"/>
  <c r="B4479" i="6"/>
  <c r="F4478" i="6"/>
  <c r="G4478" i="6"/>
  <c r="D4478" i="6"/>
  <c r="A4478" i="6"/>
  <c r="B4478" i="6" s="1"/>
  <c r="F4475" i="6"/>
  <c r="G4475" i="6" s="1"/>
  <c r="D4475" i="6"/>
  <c r="B4475" i="6"/>
  <c r="A4475" i="6"/>
  <c r="F4474" i="6"/>
  <c r="G4474" i="6"/>
  <c r="D4474" i="6"/>
  <c r="B4474" i="6"/>
  <c r="A4474" i="6"/>
  <c r="F4473" i="6"/>
  <c r="G4473" i="6" s="1"/>
  <c r="D4473" i="6"/>
  <c r="B4473" i="6"/>
  <c r="A4473" i="6"/>
  <c r="F4472" i="6"/>
  <c r="G4472" i="6"/>
  <c r="D4472" i="6"/>
  <c r="B4472" i="6"/>
  <c r="A4472" i="6"/>
  <c r="F4471" i="6"/>
  <c r="G4471" i="6" s="1"/>
  <c r="D4471" i="6"/>
  <c r="B4471" i="6"/>
  <c r="A4471" i="6"/>
  <c r="F4470" i="6"/>
  <c r="G4470" i="6"/>
  <c r="D4470" i="6"/>
  <c r="B4470" i="6"/>
  <c r="A4470" i="6"/>
  <c r="F4469" i="6"/>
  <c r="G4469" i="6" s="1"/>
  <c r="D4469" i="6"/>
  <c r="B4469" i="6"/>
  <c r="A4469" i="6"/>
  <c r="F4468" i="6"/>
  <c r="G4468" i="6"/>
  <c r="D4468" i="6"/>
  <c r="B4468" i="6"/>
  <c r="A4468" i="6"/>
  <c r="F4467" i="6"/>
  <c r="G4467" i="6" s="1"/>
  <c r="D4467" i="6"/>
  <c r="B4467" i="6"/>
  <c r="A4467" i="6"/>
  <c r="F4466" i="6"/>
  <c r="G4466" i="6"/>
  <c r="D4466" i="6"/>
  <c r="B4466" i="6"/>
  <c r="A4466" i="6"/>
  <c r="F4465" i="6"/>
  <c r="G4465" i="6" s="1"/>
  <c r="D4465" i="6"/>
  <c r="B4465" i="6"/>
  <c r="A4465" i="6"/>
  <c r="F4464" i="6"/>
  <c r="G4464" i="6"/>
  <c r="D4464" i="6"/>
  <c r="B4464" i="6"/>
  <c r="A4464" i="6"/>
  <c r="F4463" i="6"/>
  <c r="G4463" i="6" s="1"/>
  <c r="D4463" i="6"/>
  <c r="B4463" i="6"/>
  <c r="A4463" i="6"/>
  <c r="F4462" i="6"/>
  <c r="G4462" i="6"/>
  <c r="D4462" i="6"/>
  <c r="B4462" i="6"/>
  <c r="A4462" i="6"/>
  <c r="B4455" i="6"/>
  <c r="G4454" i="6"/>
  <c r="B4454" i="6"/>
  <c r="B4453" i="6"/>
  <c r="B4452" i="6"/>
  <c r="F4446" i="6"/>
  <c r="G4446" i="6"/>
  <c r="D4446" i="6"/>
  <c r="B4446" i="6"/>
  <c r="A4446" i="6"/>
  <c r="F4445" i="6"/>
  <c r="G4445" i="6" s="1"/>
  <c r="D4445" i="6"/>
  <c r="B4445" i="6"/>
  <c r="A4445" i="6"/>
  <c r="F4444" i="6"/>
  <c r="G4444" i="6"/>
  <c r="D4444" i="6"/>
  <c r="B4444" i="6"/>
  <c r="A4444" i="6"/>
  <c r="F4443" i="6"/>
  <c r="G4443" i="6" s="1"/>
  <c r="D4443" i="6"/>
  <c r="B4443" i="6"/>
  <c r="A4443" i="6"/>
  <c r="F4442" i="6"/>
  <c r="G4442" i="6"/>
  <c r="D4442" i="6"/>
  <c r="B4442" i="6"/>
  <c r="A4442" i="6"/>
  <c r="F4441" i="6"/>
  <c r="G4441" i="6" s="1"/>
  <c r="D4441" i="6"/>
  <c r="B4441" i="6"/>
  <c r="A4441" i="6"/>
  <c r="F4440" i="6"/>
  <c r="G4440" i="6"/>
  <c r="D4440" i="6"/>
  <c r="B4440" i="6"/>
  <c r="A4440" i="6"/>
  <c r="F4439" i="6"/>
  <c r="G4439" i="6" s="1"/>
  <c r="D4439" i="6"/>
  <c r="B4439" i="6"/>
  <c r="A4439" i="6"/>
  <c r="F4438" i="6"/>
  <c r="G4438" i="6"/>
  <c r="D4438" i="6"/>
  <c r="B4438" i="6"/>
  <c r="A4438" i="6"/>
  <c r="F4435" i="6"/>
  <c r="G4435" i="6" s="1"/>
  <c r="D4435" i="6"/>
  <c r="A4435" i="6"/>
  <c r="B4435" i="6"/>
  <c r="F4434" i="6"/>
  <c r="G4434" i="6"/>
  <c r="D4434" i="6"/>
  <c r="A4434" i="6"/>
  <c r="B4434" i="6" s="1"/>
  <c r="F4433" i="6"/>
  <c r="G4433" i="6" s="1"/>
  <c r="D4433" i="6"/>
  <c r="A4433" i="6"/>
  <c r="B4433" i="6"/>
  <c r="F4432" i="6"/>
  <c r="G4432" i="6"/>
  <c r="D4432" i="6"/>
  <c r="A4432" i="6"/>
  <c r="B4432" i="6" s="1"/>
  <c r="F4431" i="6"/>
  <c r="G4431" i="6" s="1"/>
  <c r="D4431" i="6"/>
  <c r="A4431" i="6"/>
  <c r="B4431" i="6"/>
  <c r="F4430" i="6"/>
  <c r="G4430" i="6"/>
  <c r="D4430" i="6"/>
  <c r="A4430" i="6"/>
  <c r="B4430" i="6" s="1"/>
  <c r="F4429" i="6"/>
  <c r="G4429" i="6" s="1"/>
  <c r="D4429" i="6"/>
  <c r="A4429" i="6"/>
  <c r="B4429" i="6"/>
  <c r="F4428" i="6"/>
  <c r="G4428" i="6"/>
  <c r="D4428" i="6"/>
  <c r="A4428" i="6"/>
  <c r="B4428" i="6" s="1"/>
  <c r="F4425" i="6"/>
  <c r="G4425" i="6" s="1"/>
  <c r="D4425" i="6"/>
  <c r="B4425" i="6"/>
  <c r="A4425" i="6"/>
  <c r="F4424" i="6"/>
  <c r="G4424" i="6"/>
  <c r="D4424" i="6"/>
  <c r="B4424" i="6"/>
  <c r="A4424" i="6"/>
  <c r="F4423" i="6"/>
  <c r="G4423" i="6" s="1"/>
  <c r="D4423" i="6"/>
  <c r="B4423" i="6"/>
  <c r="A4423" i="6"/>
  <c r="F4422" i="6"/>
  <c r="G4422" i="6"/>
  <c r="D4422" i="6"/>
  <c r="B4422" i="6"/>
  <c r="A4422" i="6"/>
  <c r="F4421" i="6"/>
  <c r="G4421" i="6" s="1"/>
  <c r="D4421" i="6"/>
  <c r="B4421" i="6"/>
  <c r="A4421" i="6"/>
  <c r="F4420" i="6"/>
  <c r="G4420" i="6"/>
  <c r="D4420" i="6"/>
  <c r="B4420" i="6"/>
  <c r="A4420" i="6"/>
  <c r="F4419" i="6"/>
  <c r="G4419" i="6" s="1"/>
  <c r="D4419" i="6"/>
  <c r="B4419" i="6"/>
  <c r="A4419" i="6"/>
  <c r="F4418" i="6"/>
  <c r="G4418" i="6"/>
  <c r="D4418" i="6"/>
  <c r="B4418" i="6"/>
  <c r="A4418" i="6"/>
  <c r="F4417" i="6"/>
  <c r="G4417" i="6" s="1"/>
  <c r="D4417" i="6"/>
  <c r="B4417" i="6"/>
  <c r="A4417" i="6"/>
  <c r="F4416" i="6"/>
  <c r="G4416" i="6"/>
  <c r="D4416" i="6"/>
  <c r="B4416" i="6"/>
  <c r="A4416" i="6"/>
  <c r="F4415" i="6"/>
  <c r="G4415" i="6" s="1"/>
  <c r="D4415" i="6"/>
  <c r="B4415" i="6"/>
  <c r="A4415" i="6"/>
  <c r="F4414" i="6"/>
  <c r="G4414" i="6"/>
  <c r="D4414" i="6"/>
  <c r="B4414" i="6"/>
  <c r="A4414" i="6"/>
  <c r="F4413" i="6"/>
  <c r="G4413" i="6" s="1"/>
  <c r="D4413" i="6"/>
  <c r="B4413" i="6"/>
  <c r="A4413" i="6"/>
  <c r="F4412" i="6"/>
  <c r="G4412" i="6"/>
  <c r="D4412" i="6"/>
  <c r="B4412" i="6"/>
  <c r="A4412" i="6"/>
  <c r="B4405" i="6"/>
  <c r="G4404" i="6"/>
  <c r="B4404" i="6"/>
  <c r="B4403" i="6"/>
  <c r="B4402" i="6"/>
  <c r="F4396" i="6"/>
  <c r="G4396" i="6"/>
  <c r="D4396" i="6"/>
  <c r="B4396" i="6"/>
  <c r="A4396" i="6"/>
  <c r="F4395" i="6"/>
  <c r="G4395" i="6" s="1"/>
  <c r="D4395" i="6"/>
  <c r="B4395" i="6"/>
  <c r="A4395" i="6"/>
  <c r="F4394" i="6"/>
  <c r="G4394" i="6"/>
  <c r="D4394" i="6"/>
  <c r="B4394" i="6"/>
  <c r="A4394" i="6"/>
  <c r="F4393" i="6"/>
  <c r="G4393" i="6" s="1"/>
  <c r="D4393" i="6"/>
  <c r="B4393" i="6"/>
  <c r="A4393" i="6"/>
  <c r="F4392" i="6"/>
  <c r="G4392" i="6"/>
  <c r="D4392" i="6"/>
  <c r="B4392" i="6"/>
  <c r="A4392" i="6"/>
  <c r="F4391" i="6"/>
  <c r="G4391" i="6" s="1"/>
  <c r="D4391" i="6"/>
  <c r="B4391" i="6"/>
  <c r="A4391" i="6"/>
  <c r="F4390" i="6"/>
  <c r="G4390" i="6"/>
  <c r="D4390" i="6"/>
  <c r="B4390" i="6"/>
  <c r="A4390" i="6"/>
  <c r="F4389" i="6"/>
  <c r="G4389" i="6" s="1"/>
  <c r="D4389" i="6"/>
  <c r="B4389" i="6"/>
  <c r="A4389" i="6"/>
  <c r="F4388" i="6"/>
  <c r="G4388" i="6"/>
  <c r="D4388" i="6"/>
  <c r="B4388" i="6"/>
  <c r="A4388" i="6"/>
  <c r="F4385" i="6"/>
  <c r="G4385" i="6" s="1"/>
  <c r="D4385" i="6"/>
  <c r="A4385" i="6"/>
  <c r="B4385" i="6"/>
  <c r="F4384" i="6"/>
  <c r="G4384" i="6"/>
  <c r="D4384" i="6"/>
  <c r="A4384" i="6"/>
  <c r="B4384" i="6" s="1"/>
  <c r="F4383" i="6"/>
  <c r="G4383" i="6" s="1"/>
  <c r="D4383" i="6"/>
  <c r="A4383" i="6"/>
  <c r="B4383" i="6"/>
  <c r="F4382" i="6"/>
  <c r="G4382" i="6"/>
  <c r="D4382" i="6"/>
  <c r="A4382" i="6"/>
  <c r="B4382" i="6" s="1"/>
  <c r="F4381" i="6"/>
  <c r="G4381" i="6" s="1"/>
  <c r="D4381" i="6"/>
  <c r="A4381" i="6"/>
  <c r="B4381" i="6"/>
  <c r="F4380" i="6"/>
  <c r="G4380" i="6"/>
  <c r="D4380" i="6"/>
  <c r="A4380" i="6"/>
  <c r="B4380" i="6" s="1"/>
  <c r="F4379" i="6"/>
  <c r="G4379" i="6" s="1"/>
  <c r="D4379" i="6"/>
  <c r="A4379" i="6"/>
  <c r="B4379" i="6"/>
  <c r="F4378" i="6"/>
  <c r="G4378" i="6"/>
  <c r="D4378" i="6"/>
  <c r="A4378" i="6"/>
  <c r="B4378" i="6" s="1"/>
  <c r="F4375" i="6"/>
  <c r="G4375" i="6" s="1"/>
  <c r="D4375" i="6"/>
  <c r="B4375" i="6"/>
  <c r="A4375" i="6"/>
  <c r="F4374" i="6"/>
  <c r="G4374" i="6"/>
  <c r="D4374" i="6"/>
  <c r="B4374" i="6"/>
  <c r="A4374" i="6"/>
  <c r="F4373" i="6"/>
  <c r="G4373" i="6" s="1"/>
  <c r="D4373" i="6"/>
  <c r="B4373" i="6"/>
  <c r="A4373" i="6"/>
  <c r="F4372" i="6"/>
  <c r="G4372" i="6"/>
  <c r="D4372" i="6"/>
  <c r="B4372" i="6"/>
  <c r="A4372" i="6"/>
  <c r="F4371" i="6"/>
  <c r="G4371" i="6" s="1"/>
  <c r="D4371" i="6"/>
  <c r="B4371" i="6"/>
  <c r="A4371" i="6"/>
  <c r="F4370" i="6"/>
  <c r="G4370" i="6"/>
  <c r="D4370" i="6"/>
  <c r="B4370" i="6"/>
  <c r="A4370" i="6"/>
  <c r="F4369" i="6"/>
  <c r="G4369" i="6" s="1"/>
  <c r="D4369" i="6"/>
  <c r="B4369" i="6"/>
  <c r="A4369" i="6"/>
  <c r="F4368" i="6"/>
  <c r="G4368" i="6"/>
  <c r="D4368" i="6"/>
  <c r="B4368" i="6"/>
  <c r="A4368" i="6"/>
  <c r="F4367" i="6"/>
  <c r="G4367" i="6" s="1"/>
  <c r="D4367" i="6"/>
  <c r="B4367" i="6"/>
  <c r="A4367" i="6"/>
  <c r="F4366" i="6"/>
  <c r="G4366" i="6"/>
  <c r="D4366" i="6"/>
  <c r="B4366" i="6"/>
  <c r="A4366" i="6"/>
  <c r="F4365" i="6"/>
  <c r="G4365" i="6" s="1"/>
  <c r="D4365" i="6"/>
  <c r="B4365" i="6"/>
  <c r="A4365" i="6"/>
  <c r="F4364" i="6"/>
  <c r="G4364" i="6"/>
  <c r="D4364" i="6"/>
  <c r="B4364" i="6"/>
  <c r="A4364" i="6"/>
  <c r="F4363" i="6"/>
  <c r="G4363" i="6" s="1"/>
  <c r="D4363" i="6"/>
  <c r="B4363" i="6"/>
  <c r="A4363" i="6"/>
  <c r="F4362" i="6"/>
  <c r="G4362" i="6"/>
  <c r="D4362" i="6"/>
  <c r="B4362" i="6"/>
  <c r="A4362" i="6"/>
  <c r="B4355" i="6"/>
  <c r="G4354" i="6"/>
  <c r="B4354" i="6"/>
  <c r="B4353" i="6"/>
  <c r="B4352" i="6"/>
  <c r="F4346" i="6"/>
  <c r="G4346" i="6"/>
  <c r="D4346" i="6"/>
  <c r="B4346" i="6"/>
  <c r="A4346" i="6"/>
  <c r="F4345" i="6"/>
  <c r="G4345" i="6" s="1"/>
  <c r="D4345" i="6"/>
  <c r="B4345" i="6"/>
  <c r="A4345" i="6"/>
  <c r="F4344" i="6"/>
  <c r="G4344" i="6"/>
  <c r="D4344" i="6"/>
  <c r="B4344" i="6"/>
  <c r="A4344" i="6"/>
  <c r="F4343" i="6"/>
  <c r="G4343" i="6" s="1"/>
  <c r="D4343" i="6"/>
  <c r="B4343" i="6"/>
  <c r="A4343" i="6"/>
  <c r="F4342" i="6"/>
  <c r="G4342" i="6"/>
  <c r="D4342" i="6"/>
  <c r="B4342" i="6"/>
  <c r="A4342" i="6"/>
  <c r="F4341" i="6"/>
  <c r="G4341" i="6" s="1"/>
  <c r="D4341" i="6"/>
  <c r="B4341" i="6"/>
  <c r="A4341" i="6"/>
  <c r="F4340" i="6"/>
  <c r="G4340" i="6"/>
  <c r="D4340" i="6"/>
  <c r="B4340" i="6"/>
  <c r="A4340" i="6"/>
  <c r="F4339" i="6"/>
  <c r="G4339" i="6" s="1"/>
  <c r="D4339" i="6"/>
  <c r="B4339" i="6"/>
  <c r="A4339" i="6"/>
  <c r="F4338" i="6"/>
  <c r="G4338" i="6"/>
  <c r="D4338" i="6"/>
  <c r="B4338" i="6"/>
  <c r="A4338" i="6"/>
  <c r="F4335" i="6"/>
  <c r="G4335" i="6" s="1"/>
  <c r="D4335" i="6"/>
  <c r="A4335" i="6"/>
  <c r="B4335" i="6"/>
  <c r="F4334" i="6"/>
  <c r="G4334" i="6"/>
  <c r="D4334" i="6"/>
  <c r="A4334" i="6"/>
  <c r="B4334" i="6" s="1"/>
  <c r="F4333" i="6"/>
  <c r="G4333" i="6" s="1"/>
  <c r="D4333" i="6"/>
  <c r="A4333" i="6"/>
  <c r="B4333" i="6"/>
  <c r="F4332" i="6"/>
  <c r="G4332" i="6"/>
  <c r="D4332" i="6"/>
  <c r="A4332" i="6"/>
  <c r="B4332" i="6" s="1"/>
  <c r="F4331" i="6"/>
  <c r="G4331" i="6" s="1"/>
  <c r="D4331" i="6"/>
  <c r="A4331" i="6"/>
  <c r="B4331" i="6"/>
  <c r="F4330" i="6"/>
  <c r="G4330" i="6"/>
  <c r="D4330" i="6"/>
  <c r="A4330" i="6"/>
  <c r="B4330" i="6" s="1"/>
  <c r="F4329" i="6"/>
  <c r="G4329" i="6" s="1"/>
  <c r="D4329" i="6"/>
  <c r="A4329" i="6"/>
  <c r="B4329" i="6"/>
  <c r="F4328" i="6"/>
  <c r="G4328" i="6"/>
  <c r="D4328" i="6"/>
  <c r="A4328" i="6"/>
  <c r="B4328" i="6" s="1"/>
  <c r="F4325" i="6"/>
  <c r="G4325" i="6" s="1"/>
  <c r="D4325" i="6"/>
  <c r="B4325" i="6"/>
  <c r="A4325" i="6"/>
  <c r="F4324" i="6"/>
  <c r="G4324" i="6"/>
  <c r="D4324" i="6"/>
  <c r="B4324" i="6"/>
  <c r="A4324" i="6"/>
  <c r="F4323" i="6"/>
  <c r="G4323" i="6" s="1"/>
  <c r="D4323" i="6"/>
  <c r="B4323" i="6"/>
  <c r="A4323" i="6"/>
  <c r="F4322" i="6"/>
  <c r="G4322" i="6"/>
  <c r="D4322" i="6"/>
  <c r="B4322" i="6"/>
  <c r="A4322" i="6"/>
  <c r="F4321" i="6"/>
  <c r="G4321" i="6" s="1"/>
  <c r="D4321" i="6"/>
  <c r="B4321" i="6"/>
  <c r="A4321" i="6"/>
  <c r="F4320" i="6"/>
  <c r="G4320" i="6"/>
  <c r="D4320" i="6"/>
  <c r="B4320" i="6"/>
  <c r="A4320" i="6"/>
  <c r="F4319" i="6"/>
  <c r="G4319" i="6" s="1"/>
  <c r="D4319" i="6"/>
  <c r="B4319" i="6"/>
  <c r="A4319" i="6"/>
  <c r="F4318" i="6"/>
  <c r="G4318" i="6"/>
  <c r="D4318" i="6"/>
  <c r="B4318" i="6"/>
  <c r="A4318" i="6"/>
  <c r="F4317" i="6"/>
  <c r="G4317" i="6" s="1"/>
  <c r="D4317" i="6"/>
  <c r="B4317" i="6"/>
  <c r="A4317" i="6"/>
  <c r="F4316" i="6"/>
  <c r="G4316" i="6"/>
  <c r="D4316" i="6"/>
  <c r="B4316" i="6"/>
  <c r="A4316" i="6"/>
  <c r="F4315" i="6"/>
  <c r="G4315" i="6" s="1"/>
  <c r="D4315" i="6"/>
  <c r="B4315" i="6"/>
  <c r="A4315" i="6"/>
  <c r="F4314" i="6"/>
  <c r="G4314" i="6"/>
  <c r="D4314" i="6"/>
  <c r="B4314" i="6"/>
  <c r="A4314" i="6"/>
  <c r="F4313" i="6"/>
  <c r="G4313" i="6" s="1"/>
  <c r="D4313" i="6"/>
  <c r="B4313" i="6"/>
  <c r="A4313" i="6"/>
  <c r="F4312" i="6"/>
  <c r="G4312" i="6"/>
  <c r="D4312" i="6"/>
  <c r="B4312" i="6"/>
  <c r="A4312" i="6"/>
  <c r="B4305" i="6"/>
  <c r="G4304" i="6"/>
  <c r="B4304" i="6"/>
  <c r="B4303" i="6"/>
  <c r="B4302" i="6"/>
  <c r="F4296" i="6"/>
  <c r="G4296" i="6"/>
  <c r="D4296" i="6"/>
  <c r="B4296" i="6"/>
  <c r="A4296" i="6"/>
  <c r="F4295" i="6"/>
  <c r="G4295" i="6" s="1"/>
  <c r="D4295" i="6"/>
  <c r="B4295" i="6"/>
  <c r="A4295" i="6"/>
  <c r="F4294" i="6"/>
  <c r="G4294" i="6"/>
  <c r="D4294" i="6"/>
  <c r="B4294" i="6"/>
  <c r="A4294" i="6"/>
  <c r="F4293" i="6"/>
  <c r="G4293" i="6" s="1"/>
  <c r="D4293" i="6"/>
  <c r="B4293" i="6"/>
  <c r="A4293" i="6"/>
  <c r="F4292" i="6"/>
  <c r="G4292" i="6"/>
  <c r="D4292" i="6"/>
  <c r="B4292" i="6"/>
  <c r="A4292" i="6"/>
  <c r="F4291" i="6"/>
  <c r="G4291" i="6" s="1"/>
  <c r="D4291" i="6"/>
  <c r="B4291" i="6"/>
  <c r="A4291" i="6"/>
  <c r="F4290" i="6"/>
  <c r="G4290" i="6"/>
  <c r="D4290" i="6"/>
  <c r="B4290" i="6"/>
  <c r="A4290" i="6"/>
  <c r="F4289" i="6"/>
  <c r="G4289" i="6" s="1"/>
  <c r="D4289" i="6"/>
  <c r="B4289" i="6"/>
  <c r="A4289" i="6"/>
  <c r="F4288" i="6"/>
  <c r="G4288" i="6"/>
  <c r="D4288" i="6"/>
  <c r="B4288" i="6"/>
  <c r="A4288" i="6"/>
  <c r="F4285" i="6"/>
  <c r="G4285" i="6" s="1"/>
  <c r="D4285" i="6"/>
  <c r="A4285" i="6"/>
  <c r="B4285" i="6"/>
  <c r="F4284" i="6"/>
  <c r="G4284" i="6"/>
  <c r="D4284" i="6"/>
  <c r="A4284" i="6"/>
  <c r="B4284" i="6" s="1"/>
  <c r="F4283" i="6"/>
  <c r="G4283" i="6" s="1"/>
  <c r="D4283" i="6"/>
  <c r="A4283" i="6"/>
  <c r="B4283" i="6"/>
  <c r="F4282" i="6"/>
  <c r="G4282" i="6"/>
  <c r="D4282" i="6"/>
  <c r="A4282" i="6"/>
  <c r="B4282" i="6" s="1"/>
  <c r="F4281" i="6"/>
  <c r="G4281" i="6" s="1"/>
  <c r="D4281" i="6"/>
  <c r="A4281" i="6"/>
  <c r="B4281" i="6"/>
  <c r="F4280" i="6"/>
  <c r="G4280" i="6"/>
  <c r="D4280" i="6"/>
  <c r="A4280" i="6"/>
  <c r="B4280" i="6" s="1"/>
  <c r="F4279" i="6"/>
  <c r="G4279" i="6" s="1"/>
  <c r="D4279" i="6"/>
  <c r="A4279" i="6"/>
  <c r="B4279" i="6"/>
  <c r="F4278" i="6"/>
  <c r="G4278" i="6"/>
  <c r="D4278" i="6"/>
  <c r="A4278" i="6"/>
  <c r="B4278" i="6" s="1"/>
  <c r="F4275" i="6"/>
  <c r="G4275" i="6" s="1"/>
  <c r="D4275" i="6"/>
  <c r="B4275" i="6"/>
  <c r="A4275" i="6"/>
  <c r="F4274" i="6"/>
  <c r="G4274" i="6"/>
  <c r="D4274" i="6"/>
  <c r="B4274" i="6"/>
  <c r="A4274" i="6"/>
  <c r="F4273" i="6"/>
  <c r="G4273" i="6" s="1"/>
  <c r="D4273" i="6"/>
  <c r="B4273" i="6"/>
  <c r="A4273" i="6"/>
  <c r="F4272" i="6"/>
  <c r="G4272" i="6"/>
  <c r="D4272" i="6"/>
  <c r="B4272" i="6"/>
  <c r="A4272" i="6"/>
  <c r="F4271" i="6"/>
  <c r="G4271" i="6" s="1"/>
  <c r="D4271" i="6"/>
  <c r="B4271" i="6"/>
  <c r="A4271" i="6"/>
  <c r="F4270" i="6"/>
  <c r="G4270" i="6"/>
  <c r="D4270" i="6"/>
  <c r="B4270" i="6"/>
  <c r="A4270" i="6"/>
  <c r="F4269" i="6"/>
  <c r="G4269" i="6" s="1"/>
  <c r="D4269" i="6"/>
  <c r="B4269" i="6"/>
  <c r="A4269" i="6"/>
  <c r="F4268" i="6"/>
  <c r="G4268" i="6"/>
  <c r="D4268" i="6"/>
  <c r="B4268" i="6"/>
  <c r="A4268" i="6"/>
  <c r="F4267" i="6"/>
  <c r="G4267" i="6" s="1"/>
  <c r="D4267" i="6"/>
  <c r="B4267" i="6"/>
  <c r="A4267" i="6"/>
  <c r="F4266" i="6"/>
  <c r="G4266" i="6"/>
  <c r="D4266" i="6"/>
  <c r="B4266" i="6"/>
  <c r="A4266" i="6"/>
  <c r="F4265" i="6"/>
  <c r="G4265" i="6" s="1"/>
  <c r="D4265" i="6"/>
  <c r="B4265" i="6"/>
  <c r="A4265" i="6"/>
  <c r="F4264" i="6"/>
  <c r="G4264" i="6"/>
  <c r="D4264" i="6"/>
  <c r="B4264" i="6"/>
  <c r="A4264" i="6"/>
  <c r="F4263" i="6"/>
  <c r="G4263" i="6" s="1"/>
  <c r="D4263" i="6"/>
  <c r="B4263" i="6"/>
  <c r="A4263" i="6"/>
  <c r="F4262" i="6"/>
  <c r="G4262" i="6"/>
  <c r="D4262" i="6"/>
  <c r="B4262" i="6"/>
  <c r="A4262" i="6"/>
  <c r="B4255" i="6"/>
  <c r="G4254" i="6"/>
  <c r="B4254" i="6"/>
  <c r="B4253" i="6"/>
  <c r="B4252" i="6"/>
  <c r="F4246" i="6"/>
  <c r="G4246" i="6"/>
  <c r="D4246" i="6"/>
  <c r="B4246" i="6"/>
  <c r="A4246" i="6"/>
  <c r="F4245" i="6"/>
  <c r="G4245" i="6" s="1"/>
  <c r="D4245" i="6"/>
  <c r="B4245" i="6"/>
  <c r="A4245" i="6"/>
  <c r="F4244" i="6"/>
  <c r="G4244" i="6"/>
  <c r="D4244" i="6"/>
  <c r="B4244" i="6"/>
  <c r="A4244" i="6"/>
  <c r="F4243" i="6"/>
  <c r="G4243" i="6" s="1"/>
  <c r="D4243" i="6"/>
  <c r="B4243" i="6"/>
  <c r="A4243" i="6"/>
  <c r="F4242" i="6"/>
  <c r="G4242" i="6"/>
  <c r="D4242" i="6"/>
  <c r="B4242" i="6"/>
  <c r="A4242" i="6"/>
  <c r="F4241" i="6"/>
  <c r="G4241" i="6" s="1"/>
  <c r="D4241" i="6"/>
  <c r="B4241" i="6"/>
  <c r="A4241" i="6"/>
  <c r="F4240" i="6"/>
  <c r="G4240" i="6"/>
  <c r="D4240" i="6"/>
  <c r="B4240" i="6"/>
  <c r="A4240" i="6"/>
  <c r="F4239" i="6"/>
  <c r="G4239" i="6" s="1"/>
  <c r="D4239" i="6"/>
  <c r="B4239" i="6"/>
  <c r="A4239" i="6"/>
  <c r="F4238" i="6"/>
  <c r="G4238" i="6"/>
  <c r="D4238" i="6"/>
  <c r="B4238" i="6"/>
  <c r="A4238" i="6"/>
  <c r="F4235" i="6"/>
  <c r="G4235" i="6" s="1"/>
  <c r="D4235" i="6"/>
  <c r="A4235" i="6"/>
  <c r="B4235" i="6"/>
  <c r="F4234" i="6"/>
  <c r="G4234" i="6"/>
  <c r="D4234" i="6"/>
  <c r="A4234" i="6"/>
  <c r="B4234" i="6" s="1"/>
  <c r="F4233" i="6"/>
  <c r="G4233" i="6" s="1"/>
  <c r="D4233" i="6"/>
  <c r="A4233" i="6"/>
  <c r="B4233" i="6"/>
  <c r="F4232" i="6"/>
  <c r="G4232" i="6"/>
  <c r="D4232" i="6"/>
  <c r="A4232" i="6"/>
  <c r="B4232" i="6" s="1"/>
  <c r="F4231" i="6"/>
  <c r="G4231" i="6" s="1"/>
  <c r="D4231" i="6"/>
  <c r="A4231" i="6"/>
  <c r="B4231" i="6"/>
  <c r="F4230" i="6"/>
  <c r="G4230" i="6"/>
  <c r="D4230" i="6"/>
  <c r="A4230" i="6"/>
  <c r="B4230" i="6" s="1"/>
  <c r="F4229" i="6"/>
  <c r="G4229" i="6" s="1"/>
  <c r="D4229" i="6"/>
  <c r="A4229" i="6"/>
  <c r="B4229" i="6"/>
  <c r="F4228" i="6"/>
  <c r="G4228" i="6"/>
  <c r="D4228" i="6"/>
  <c r="A4228" i="6"/>
  <c r="B4228" i="6" s="1"/>
  <c r="F4225" i="6"/>
  <c r="G4225" i="6" s="1"/>
  <c r="D4225" i="6"/>
  <c r="B4225" i="6"/>
  <c r="A4225" i="6"/>
  <c r="F4224" i="6"/>
  <c r="G4224" i="6"/>
  <c r="D4224" i="6"/>
  <c r="B4224" i="6"/>
  <c r="A4224" i="6"/>
  <c r="F4223" i="6"/>
  <c r="G4223" i="6" s="1"/>
  <c r="D4223" i="6"/>
  <c r="B4223" i="6"/>
  <c r="A4223" i="6"/>
  <c r="F4222" i="6"/>
  <c r="G4222" i="6"/>
  <c r="D4222" i="6"/>
  <c r="B4222" i="6"/>
  <c r="A4222" i="6"/>
  <c r="F4221" i="6"/>
  <c r="G4221" i="6" s="1"/>
  <c r="D4221" i="6"/>
  <c r="B4221" i="6"/>
  <c r="A4221" i="6"/>
  <c r="F4220" i="6"/>
  <c r="G4220" i="6"/>
  <c r="D4220" i="6"/>
  <c r="B4220" i="6"/>
  <c r="A4220" i="6"/>
  <c r="F4219" i="6"/>
  <c r="G4219" i="6" s="1"/>
  <c r="D4219" i="6"/>
  <c r="B4219" i="6"/>
  <c r="A4219" i="6"/>
  <c r="F4218" i="6"/>
  <c r="G4218" i="6"/>
  <c r="D4218" i="6"/>
  <c r="B4218" i="6"/>
  <c r="A4218" i="6"/>
  <c r="F4217" i="6"/>
  <c r="G4217" i="6" s="1"/>
  <c r="D4217" i="6"/>
  <c r="B4217" i="6"/>
  <c r="A4217" i="6"/>
  <c r="F4216" i="6"/>
  <c r="G4216" i="6"/>
  <c r="D4216" i="6"/>
  <c r="B4216" i="6"/>
  <c r="A4216" i="6"/>
  <c r="F4215" i="6"/>
  <c r="G4215" i="6" s="1"/>
  <c r="D4215" i="6"/>
  <c r="B4215" i="6"/>
  <c r="A4215" i="6"/>
  <c r="F4214" i="6"/>
  <c r="G4214" i="6"/>
  <c r="D4214" i="6"/>
  <c r="B4214" i="6"/>
  <c r="A4214" i="6"/>
  <c r="F4213" i="6"/>
  <c r="G4213" i="6" s="1"/>
  <c r="D4213" i="6"/>
  <c r="B4213" i="6"/>
  <c r="A4213" i="6"/>
  <c r="F4212" i="6"/>
  <c r="G4212" i="6"/>
  <c r="D4212" i="6"/>
  <c r="B4212" i="6"/>
  <c r="A4212" i="6"/>
  <c r="B4205" i="6"/>
  <c r="G4204" i="6"/>
  <c r="B4204" i="6"/>
  <c r="B4203" i="6"/>
  <c r="B4202" i="6"/>
  <c r="F4196" i="6"/>
  <c r="G4196" i="6"/>
  <c r="D4196" i="6"/>
  <c r="B4196" i="6"/>
  <c r="A4196" i="6"/>
  <c r="F4195" i="6"/>
  <c r="G4195" i="6" s="1"/>
  <c r="D4195" i="6"/>
  <c r="B4195" i="6"/>
  <c r="A4195" i="6"/>
  <c r="F4194" i="6"/>
  <c r="G4194" i="6"/>
  <c r="D4194" i="6"/>
  <c r="B4194" i="6"/>
  <c r="A4194" i="6"/>
  <c r="F4193" i="6"/>
  <c r="G4193" i="6" s="1"/>
  <c r="D4193" i="6"/>
  <c r="B4193" i="6"/>
  <c r="A4193" i="6"/>
  <c r="F4192" i="6"/>
  <c r="G4192" i="6"/>
  <c r="D4192" i="6"/>
  <c r="B4192" i="6"/>
  <c r="A4192" i="6"/>
  <c r="F4191" i="6"/>
  <c r="G4191" i="6" s="1"/>
  <c r="D4191" i="6"/>
  <c r="B4191" i="6"/>
  <c r="A4191" i="6"/>
  <c r="F4190" i="6"/>
  <c r="G4190" i="6"/>
  <c r="D4190" i="6"/>
  <c r="B4190" i="6"/>
  <c r="A4190" i="6"/>
  <c r="F4189" i="6"/>
  <c r="G4189" i="6" s="1"/>
  <c r="D4189" i="6"/>
  <c r="B4189" i="6"/>
  <c r="A4189" i="6"/>
  <c r="F4188" i="6"/>
  <c r="G4188" i="6"/>
  <c r="D4188" i="6"/>
  <c r="B4188" i="6"/>
  <c r="A4188" i="6"/>
  <c r="F4185" i="6"/>
  <c r="G4185" i="6" s="1"/>
  <c r="D4185" i="6"/>
  <c r="A4185" i="6"/>
  <c r="B4185" i="6"/>
  <c r="F4184" i="6"/>
  <c r="G4184" i="6"/>
  <c r="D4184" i="6"/>
  <c r="A4184" i="6"/>
  <c r="B4184" i="6" s="1"/>
  <c r="F4183" i="6"/>
  <c r="G4183" i="6" s="1"/>
  <c r="D4183" i="6"/>
  <c r="A4183" i="6"/>
  <c r="B4183" i="6"/>
  <c r="F4182" i="6"/>
  <c r="G4182" i="6"/>
  <c r="D4182" i="6"/>
  <c r="A4182" i="6"/>
  <c r="B4182" i="6" s="1"/>
  <c r="F4181" i="6"/>
  <c r="G4181" i="6" s="1"/>
  <c r="D4181" i="6"/>
  <c r="A4181" i="6"/>
  <c r="B4181" i="6"/>
  <c r="F4180" i="6"/>
  <c r="G4180" i="6"/>
  <c r="D4180" i="6"/>
  <c r="A4180" i="6"/>
  <c r="B4180" i="6" s="1"/>
  <c r="F4179" i="6"/>
  <c r="G4179" i="6" s="1"/>
  <c r="D4179" i="6"/>
  <c r="A4179" i="6"/>
  <c r="B4179" i="6"/>
  <c r="F4178" i="6"/>
  <c r="G4178" i="6"/>
  <c r="D4178" i="6"/>
  <c r="A4178" i="6"/>
  <c r="B4178" i="6" s="1"/>
  <c r="F4175" i="6"/>
  <c r="G4175" i="6" s="1"/>
  <c r="D4175" i="6"/>
  <c r="B4175" i="6"/>
  <c r="A4175" i="6"/>
  <c r="F4174" i="6"/>
  <c r="G4174" i="6"/>
  <c r="D4174" i="6"/>
  <c r="B4174" i="6"/>
  <c r="A4174" i="6"/>
  <c r="F4173" i="6"/>
  <c r="G4173" i="6" s="1"/>
  <c r="D4173" i="6"/>
  <c r="B4173" i="6"/>
  <c r="A4173" i="6"/>
  <c r="F4172" i="6"/>
  <c r="G4172" i="6"/>
  <c r="D4172" i="6"/>
  <c r="B4172" i="6"/>
  <c r="A4172" i="6"/>
  <c r="F4171" i="6"/>
  <c r="G4171" i="6" s="1"/>
  <c r="D4171" i="6"/>
  <c r="B4171" i="6"/>
  <c r="A4171" i="6"/>
  <c r="F4170" i="6"/>
  <c r="G4170" i="6"/>
  <c r="D4170" i="6"/>
  <c r="B4170" i="6"/>
  <c r="A4170" i="6"/>
  <c r="F4169" i="6"/>
  <c r="G4169" i="6" s="1"/>
  <c r="D4169" i="6"/>
  <c r="B4169" i="6"/>
  <c r="A4169" i="6"/>
  <c r="F4168" i="6"/>
  <c r="G4168" i="6"/>
  <c r="D4168" i="6"/>
  <c r="B4168" i="6"/>
  <c r="A4168" i="6"/>
  <c r="F4167" i="6"/>
  <c r="G4167" i="6" s="1"/>
  <c r="D4167" i="6"/>
  <c r="B4167" i="6"/>
  <c r="A4167" i="6"/>
  <c r="F4166" i="6"/>
  <c r="G4166" i="6"/>
  <c r="D4166" i="6"/>
  <c r="B4166" i="6"/>
  <c r="A4166" i="6"/>
  <c r="F4165" i="6"/>
  <c r="G4165" i="6" s="1"/>
  <c r="D4165" i="6"/>
  <c r="B4165" i="6"/>
  <c r="A4165" i="6"/>
  <c r="F4164" i="6"/>
  <c r="G4164" i="6"/>
  <c r="D4164" i="6"/>
  <c r="B4164" i="6"/>
  <c r="A4164" i="6"/>
  <c r="F4163" i="6"/>
  <c r="G4163" i="6" s="1"/>
  <c r="D4163" i="6"/>
  <c r="B4163" i="6"/>
  <c r="A4163" i="6"/>
  <c r="F4162" i="6"/>
  <c r="G4162" i="6"/>
  <c r="D4162" i="6"/>
  <c r="B4162" i="6"/>
  <c r="A4162" i="6"/>
  <c r="B4155" i="6"/>
  <c r="G4154" i="6"/>
  <c r="B4154" i="6"/>
  <c r="B4153" i="6"/>
  <c r="B4152" i="6"/>
  <c r="F4146" i="6"/>
  <c r="G4146" i="6"/>
  <c r="D4146" i="6"/>
  <c r="B4146" i="6"/>
  <c r="A4146" i="6"/>
  <c r="F4145" i="6"/>
  <c r="G4145" i="6" s="1"/>
  <c r="D4145" i="6"/>
  <c r="B4145" i="6"/>
  <c r="A4145" i="6"/>
  <c r="F4144" i="6"/>
  <c r="G4144" i="6"/>
  <c r="D4144" i="6"/>
  <c r="B4144" i="6"/>
  <c r="A4144" i="6"/>
  <c r="F4143" i="6"/>
  <c r="G4143" i="6" s="1"/>
  <c r="D4143" i="6"/>
  <c r="B4143" i="6"/>
  <c r="A4143" i="6"/>
  <c r="F4142" i="6"/>
  <c r="G4142" i="6"/>
  <c r="D4142" i="6"/>
  <c r="B4142" i="6"/>
  <c r="A4142" i="6"/>
  <c r="F4141" i="6"/>
  <c r="G4141" i="6" s="1"/>
  <c r="D4141" i="6"/>
  <c r="B4141" i="6"/>
  <c r="A4141" i="6"/>
  <c r="F4140" i="6"/>
  <c r="G4140" i="6"/>
  <c r="D4140" i="6"/>
  <c r="B4140" i="6"/>
  <c r="A4140" i="6"/>
  <c r="F4139" i="6"/>
  <c r="G4139" i="6" s="1"/>
  <c r="D4139" i="6"/>
  <c r="B4139" i="6"/>
  <c r="A4139" i="6"/>
  <c r="F4138" i="6"/>
  <c r="G4138" i="6"/>
  <c r="D4138" i="6"/>
  <c r="B4138" i="6"/>
  <c r="A4138" i="6"/>
  <c r="F4135" i="6"/>
  <c r="G4135" i="6" s="1"/>
  <c r="D4135" i="6"/>
  <c r="A4135" i="6"/>
  <c r="B4135" i="6"/>
  <c r="F4134" i="6"/>
  <c r="G4134" i="6"/>
  <c r="D4134" i="6"/>
  <c r="A4134" i="6"/>
  <c r="B4134" i="6" s="1"/>
  <c r="F4133" i="6"/>
  <c r="G4133" i="6" s="1"/>
  <c r="D4133" i="6"/>
  <c r="A4133" i="6"/>
  <c r="B4133" i="6"/>
  <c r="F4132" i="6"/>
  <c r="G4132" i="6"/>
  <c r="D4132" i="6"/>
  <c r="A4132" i="6"/>
  <c r="B4132" i="6" s="1"/>
  <c r="F4131" i="6"/>
  <c r="G4131" i="6" s="1"/>
  <c r="D4131" i="6"/>
  <c r="A4131" i="6"/>
  <c r="B4131" i="6"/>
  <c r="F4130" i="6"/>
  <c r="G4130" i="6"/>
  <c r="D4130" i="6"/>
  <c r="A4130" i="6"/>
  <c r="B4130" i="6" s="1"/>
  <c r="F4129" i="6"/>
  <c r="G4129" i="6" s="1"/>
  <c r="D4129" i="6"/>
  <c r="A4129" i="6"/>
  <c r="B4129" i="6"/>
  <c r="F4128" i="6"/>
  <c r="G4128" i="6"/>
  <c r="D4128" i="6"/>
  <c r="A4128" i="6"/>
  <c r="B4128" i="6" s="1"/>
  <c r="F4125" i="6"/>
  <c r="G4125" i="6" s="1"/>
  <c r="D4125" i="6"/>
  <c r="B4125" i="6"/>
  <c r="A4125" i="6"/>
  <c r="F4124" i="6"/>
  <c r="G4124" i="6"/>
  <c r="D4124" i="6"/>
  <c r="B4124" i="6"/>
  <c r="A4124" i="6"/>
  <c r="F4123" i="6"/>
  <c r="G4123" i="6" s="1"/>
  <c r="D4123" i="6"/>
  <c r="B4123" i="6"/>
  <c r="A4123" i="6"/>
  <c r="F4122" i="6"/>
  <c r="G4122" i="6"/>
  <c r="D4122" i="6"/>
  <c r="B4122" i="6"/>
  <c r="A4122" i="6"/>
  <c r="F4121" i="6"/>
  <c r="G4121" i="6" s="1"/>
  <c r="D4121" i="6"/>
  <c r="B4121" i="6"/>
  <c r="A4121" i="6"/>
  <c r="F4120" i="6"/>
  <c r="G4120" i="6"/>
  <c r="D4120" i="6"/>
  <c r="B4120" i="6"/>
  <c r="A4120" i="6"/>
  <c r="F4119" i="6"/>
  <c r="G4119" i="6" s="1"/>
  <c r="D4119" i="6"/>
  <c r="B4119" i="6"/>
  <c r="A4119" i="6"/>
  <c r="F4118" i="6"/>
  <c r="G4118" i="6"/>
  <c r="D4118" i="6"/>
  <c r="B4118" i="6"/>
  <c r="A4118" i="6"/>
  <c r="F4117" i="6"/>
  <c r="G4117" i="6" s="1"/>
  <c r="D4117" i="6"/>
  <c r="B4117" i="6"/>
  <c r="A4117" i="6"/>
  <c r="F4116" i="6"/>
  <c r="G4116" i="6"/>
  <c r="D4116" i="6"/>
  <c r="B4116" i="6"/>
  <c r="A4116" i="6"/>
  <c r="F4115" i="6"/>
  <c r="G4115" i="6" s="1"/>
  <c r="D4115" i="6"/>
  <c r="B4115" i="6"/>
  <c r="A4115" i="6"/>
  <c r="F4114" i="6"/>
  <c r="G4114" i="6"/>
  <c r="D4114" i="6"/>
  <c r="B4114" i="6"/>
  <c r="A4114" i="6"/>
  <c r="F4113" i="6"/>
  <c r="G4113" i="6" s="1"/>
  <c r="D4113" i="6"/>
  <c r="B4113" i="6"/>
  <c r="A4113" i="6"/>
  <c r="F4112" i="6"/>
  <c r="G4112" i="6"/>
  <c r="D4112" i="6"/>
  <c r="B4112" i="6"/>
  <c r="A4112" i="6"/>
  <c r="B4105" i="6"/>
  <c r="G4104" i="6"/>
  <c r="B4104" i="6"/>
  <c r="B4103" i="6"/>
  <c r="B4102" i="6"/>
  <c r="F4096" i="6"/>
  <c r="G4096" i="6"/>
  <c r="D4096" i="6"/>
  <c r="B4096" i="6"/>
  <c r="A4096" i="6"/>
  <c r="F4095" i="6"/>
  <c r="G4095" i="6" s="1"/>
  <c r="D4095" i="6"/>
  <c r="B4095" i="6"/>
  <c r="A4095" i="6"/>
  <c r="F4094" i="6"/>
  <c r="G4094" i="6"/>
  <c r="D4094" i="6"/>
  <c r="B4094" i="6"/>
  <c r="A4094" i="6"/>
  <c r="F4093" i="6"/>
  <c r="G4093" i="6" s="1"/>
  <c r="D4093" i="6"/>
  <c r="B4093" i="6"/>
  <c r="A4093" i="6"/>
  <c r="F4092" i="6"/>
  <c r="G4092" i="6"/>
  <c r="D4092" i="6"/>
  <c r="B4092" i="6"/>
  <c r="A4092" i="6"/>
  <c r="F4091" i="6"/>
  <c r="G4091" i="6" s="1"/>
  <c r="D4091" i="6"/>
  <c r="B4091" i="6"/>
  <c r="A4091" i="6"/>
  <c r="F4090" i="6"/>
  <c r="G4090" i="6"/>
  <c r="D4090" i="6"/>
  <c r="B4090" i="6"/>
  <c r="A4090" i="6"/>
  <c r="F4089" i="6"/>
  <c r="G4089" i="6" s="1"/>
  <c r="D4089" i="6"/>
  <c r="B4089" i="6"/>
  <c r="A4089" i="6"/>
  <c r="F4088" i="6"/>
  <c r="G4088" i="6"/>
  <c r="D4088" i="6"/>
  <c r="B4088" i="6"/>
  <c r="A4088" i="6"/>
  <c r="F4085" i="6"/>
  <c r="G4085" i="6" s="1"/>
  <c r="D4085" i="6"/>
  <c r="A4085" i="6"/>
  <c r="B4085" i="6"/>
  <c r="F4084" i="6"/>
  <c r="G4084" i="6"/>
  <c r="D4084" i="6"/>
  <c r="A4084" i="6"/>
  <c r="B4084" i="6" s="1"/>
  <c r="F4083" i="6"/>
  <c r="G4083" i="6" s="1"/>
  <c r="D4083" i="6"/>
  <c r="A4083" i="6"/>
  <c r="B4083" i="6"/>
  <c r="F4082" i="6"/>
  <c r="G4082" i="6"/>
  <c r="D4082" i="6"/>
  <c r="A4082" i="6"/>
  <c r="B4082" i="6" s="1"/>
  <c r="F4081" i="6"/>
  <c r="G4081" i="6" s="1"/>
  <c r="D4081" i="6"/>
  <c r="A4081" i="6"/>
  <c r="B4081" i="6"/>
  <c r="F4080" i="6"/>
  <c r="G4080" i="6"/>
  <c r="D4080" i="6"/>
  <c r="A4080" i="6"/>
  <c r="B4080" i="6" s="1"/>
  <c r="F4079" i="6"/>
  <c r="G4079" i="6" s="1"/>
  <c r="D4079" i="6"/>
  <c r="A4079" i="6"/>
  <c r="B4079" i="6"/>
  <c r="F4078" i="6"/>
  <c r="G4078" i="6"/>
  <c r="D4078" i="6"/>
  <c r="A4078" i="6"/>
  <c r="B4078" i="6" s="1"/>
  <c r="F4075" i="6"/>
  <c r="G4075" i="6" s="1"/>
  <c r="D4075" i="6"/>
  <c r="B4075" i="6"/>
  <c r="A4075" i="6"/>
  <c r="F4074" i="6"/>
  <c r="G4074" i="6"/>
  <c r="D4074" i="6"/>
  <c r="B4074" i="6"/>
  <c r="A4074" i="6"/>
  <c r="F4073" i="6"/>
  <c r="G4073" i="6" s="1"/>
  <c r="D4073" i="6"/>
  <c r="B4073" i="6"/>
  <c r="A4073" i="6"/>
  <c r="F4072" i="6"/>
  <c r="G4072" i="6"/>
  <c r="D4072" i="6"/>
  <c r="B4072" i="6"/>
  <c r="A4072" i="6"/>
  <c r="F4071" i="6"/>
  <c r="G4071" i="6" s="1"/>
  <c r="D4071" i="6"/>
  <c r="B4071" i="6"/>
  <c r="A4071" i="6"/>
  <c r="F4070" i="6"/>
  <c r="G4070" i="6"/>
  <c r="D4070" i="6"/>
  <c r="B4070" i="6"/>
  <c r="A4070" i="6"/>
  <c r="F4069" i="6"/>
  <c r="G4069" i="6" s="1"/>
  <c r="D4069" i="6"/>
  <c r="B4069" i="6"/>
  <c r="A4069" i="6"/>
  <c r="F4068" i="6"/>
  <c r="G4068" i="6"/>
  <c r="D4068" i="6"/>
  <c r="B4068" i="6"/>
  <c r="A4068" i="6"/>
  <c r="F4067" i="6"/>
  <c r="G4067" i="6" s="1"/>
  <c r="D4067" i="6"/>
  <c r="B4067" i="6"/>
  <c r="A4067" i="6"/>
  <c r="F4066" i="6"/>
  <c r="G4066" i="6"/>
  <c r="D4066" i="6"/>
  <c r="B4066" i="6"/>
  <c r="A4066" i="6"/>
  <c r="F4065" i="6"/>
  <c r="G4065" i="6" s="1"/>
  <c r="D4065" i="6"/>
  <c r="B4065" i="6"/>
  <c r="A4065" i="6"/>
  <c r="F4064" i="6"/>
  <c r="G4064" i="6"/>
  <c r="D4064" i="6"/>
  <c r="B4064" i="6"/>
  <c r="A4064" i="6"/>
  <c r="F4063" i="6"/>
  <c r="G4063" i="6" s="1"/>
  <c r="D4063" i="6"/>
  <c r="B4063" i="6"/>
  <c r="A4063" i="6"/>
  <c r="F4062" i="6"/>
  <c r="G4062" i="6"/>
  <c r="D4062" i="6"/>
  <c r="B4062" i="6"/>
  <c r="A4062" i="6"/>
  <c r="B4055" i="6"/>
  <c r="G4054" i="6"/>
  <c r="B4054" i="6"/>
  <c r="B4053" i="6"/>
  <c r="B4052" i="6"/>
  <c r="F4046" i="6"/>
  <c r="G4046" i="6"/>
  <c r="D4046" i="6"/>
  <c r="B4046" i="6"/>
  <c r="A4046" i="6"/>
  <c r="F4045" i="6"/>
  <c r="G4045" i="6" s="1"/>
  <c r="D4045" i="6"/>
  <c r="B4045" i="6"/>
  <c r="A4045" i="6"/>
  <c r="F4044" i="6"/>
  <c r="G4044" i="6"/>
  <c r="D4044" i="6"/>
  <c r="B4044" i="6"/>
  <c r="A4044" i="6"/>
  <c r="F4043" i="6"/>
  <c r="G4043" i="6" s="1"/>
  <c r="D4043" i="6"/>
  <c r="B4043" i="6"/>
  <c r="A4043" i="6"/>
  <c r="F4042" i="6"/>
  <c r="G4042" i="6"/>
  <c r="D4042" i="6"/>
  <c r="B4042" i="6"/>
  <c r="A4042" i="6"/>
  <c r="F4041" i="6"/>
  <c r="G4041" i="6" s="1"/>
  <c r="D4041" i="6"/>
  <c r="B4041" i="6"/>
  <c r="A4041" i="6"/>
  <c r="F4040" i="6"/>
  <c r="G4040" i="6"/>
  <c r="D4040" i="6"/>
  <c r="B4040" i="6"/>
  <c r="A4040" i="6"/>
  <c r="F4039" i="6"/>
  <c r="G4039" i="6" s="1"/>
  <c r="D4039" i="6"/>
  <c r="B4039" i="6"/>
  <c r="A4039" i="6"/>
  <c r="F4038" i="6"/>
  <c r="G4038" i="6"/>
  <c r="D4038" i="6"/>
  <c r="B4038" i="6"/>
  <c r="A4038" i="6"/>
  <c r="F4035" i="6"/>
  <c r="G4035" i="6" s="1"/>
  <c r="D4035" i="6"/>
  <c r="A4035" i="6"/>
  <c r="B4035" i="6"/>
  <c r="F4034" i="6"/>
  <c r="G4034" i="6"/>
  <c r="D4034" i="6"/>
  <c r="A4034" i="6"/>
  <c r="B4034" i="6" s="1"/>
  <c r="F4033" i="6"/>
  <c r="G4033" i="6" s="1"/>
  <c r="D4033" i="6"/>
  <c r="A4033" i="6"/>
  <c r="B4033" i="6"/>
  <c r="F4032" i="6"/>
  <c r="G4032" i="6"/>
  <c r="D4032" i="6"/>
  <c r="A4032" i="6"/>
  <c r="B4032" i="6" s="1"/>
  <c r="F4031" i="6"/>
  <c r="G4031" i="6" s="1"/>
  <c r="D4031" i="6"/>
  <c r="A4031" i="6"/>
  <c r="B4031" i="6"/>
  <c r="F4030" i="6"/>
  <c r="G4030" i="6"/>
  <c r="D4030" i="6"/>
  <c r="A4030" i="6"/>
  <c r="B4030" i="6" s="1"/>
  <c r="F4029" i="6"/>
  <c r="G4029" i="6" s="1"/>
  <c r="D4029" i="6"/>
  <c r="A4029" i="6"/>
  <c r="B4029" i="6"/>
  <c r="F4028" i="6"/>
  <c r="G4028" i="6"/>
  <c r="D4028" i="6"/>
  <c r="A4028" i="6"/>
  <c r="B4028" i="6" s="1"/>
  <c r="F4025" i="6"/>
  <c r="G4025" i="6" s="1"/>
  <c r="D4025" i="6"/>
  <c r="B4025" i="6"/>
  <c r="A4025" i="6"/>
  <c r="F4024" i="6"/>
  <c r="G4024" i="6"/>
  <c r="D4024" i="6"/>
  <c r="B4024" i="6"/>
  <c r="A4024" i="6"/>
  <c r="F4023" i="6"/>
  <c r="G4023" i="6" s="1"/>
  <c r="D4023" i="6"/>
  <c r="B4023" i="6"/>
  <c r="A4023" i="6"/>
  <c r="F4022" i="6"/>
  <c r="G4022" i="6"/>
  <c r="D4022" i="6"/>
  <c r="B4022" i="6"/>
  <c r="A4022" i="6"/>
  <c r="F4021" i="6"/>
  <c r="G4021" i="6" s="1"/>
  <c r="D4021" i="6"/>
  <c r="B4021" i="6"/>
  <c r="A4021" i="6"/>
  <c r="F4020" i="6"/>
  <c r="G4020" i="6"/>
  <c r="D4020" i="6"/>
  <c r="B4020" i="6"/>
  <c r="A4020" i="6"/>
  <c r="F4019" i="6"/>
  <c r="G4019" i="6" s="1"/>
  <c r="D4019" i="6"/>
  <c r="B4019" i="6"/>
  <c r="A4019" i="6"/>
  <c r="F4018" i="6"/>
  <c r="G4018" i="6"/>
  <c r="D4018" i="6"/>
  <c r="B4018" i="6"/>
  <c r="A4018" i="6"/>
  <c r="F4017" i="6"/>
  <c r="G4017" i="6" s="1"/>
  <c r="D4017" i="6"/>
  <c r="B4017" i="6"/>
  <c r="A4017" i="6"/>
  <c r="F4016" i="6"/>
  <c r="G4016" i="6"/>
  <c r="D4016" i="6"/>
  <c r="B4016" i="6"/>
  <c r="A4016" i="6"/>
  <c r="F4015" i="6"/>
  <c r="G4015" i="6" s="1"/>
  <c r="D4015" i="6"/>
  <c r="B4015" i="6"/>
  <c r="A4015" i="6"/>
  <c r="F4014" i="6"/>
  <c r="G4014" i="6"/>
  <c r="D4014" i="6"/>
  <c r="B4014" i="6"/>
  <c r="A4014" i="6"/>
  <c r="F4013" i="6"/>
  <c r="G4013" i="6" s="1"/>
  <c r="D4013" i="6"/>
  <c r="B4013" i="6"/>
  <c r="A4013" i="6"/>
  <c r="F4012" i="6"/>
  <c r="G4012" i="6"/>
  <c r="D4012" i="6"/>
  <c r="B4012" i="6"/>
  <c r="A4012" i="6"/>
  <c r="B4005" i="6"/>
  <c r="G4004" i="6"/>
  <c r="B4004" i="6"/>
  <c r="B4003" i="6"/>
  <c r="B4002" i="6"/>
  <c r="F3996" i="6"/>
  <c r="G3996" i="6"/>
  <c r="D3996" i="6"/>
  <c r="B3996" i="6"/>
  <c r="A3996" i="6"/>
  <c r="F3995" i="6"/>
  <c r="G3995" i="6" s="1"/>
  <c r="D3995" i="6"/>
  <c r="B3995" i="6"/>
  <c r="A3995" i="6"/>
  <c r="F3994" i="6"/>
  <c r="G3994" i="6"/>
  <c r="D3994" i="6"/>
  <c r="B3994" i="6"/>
  <c r="A3994" i="6"/>
  <c r="F3993" i="6"/>
  <c r="G3993" i="6" s="1"/>
  <c r="D3993" i="6"/>
  <c r="B3993" i="6"/>
  <c r="A3993" i="6"/>
  <c r="F3992" i="6"/>
  <c r="G3992" i="6"/>
  <c r="D3992" i="6"/>
  <c r="B3992" i="6"/>
  <c r="A3992" i="6"/>
  <c r="F3991" i="6"/>
  <c r="G3991" i="6" s="1"/>
  <c r="D3991" i="6"/>
  <c r="B3991" i="6"/>
  <c r="A3991" i="6"/>
  <c r="F3990" i="6"/>
  <c r="G3990" i="6"/>
  <c r="D3990" i="6"/>
  <c r="B3990" i="6"/>
  <c r="A3990" i="6"/>
  <c r="F3989" i="6"/>
  <c r="G3989" i="6" s="1"/>
  <c r="D3989" i="6"/>
  <c r="B3989" i="6"/>
  <c r="A3989" i="6"/>
  <c r="F3988" i="6"/>
  <c r="G3988" i="6"/>
  <c r="D3988" i="6"/>
  <c r="B3988" i="6"/>
  <c r="A3988" i="6"/>
  <c r="F3985" i="6"/>
  <c r="G3985" i="6" s="1"/>
  <c r="D3985" i="6"/>
  <c r="A3985" i="6"/>
  <c r="B3985" i="6"/>
  <c r="F3984" i="6"/>
  <c r="G3984" i="6"/>
  <c r="D3984" i="6"/>
  <c r="A3984" i="6"/>
  <c r="B3984" i="6" s="1"/>
  <c r="F3983" i="6"/>
  <c r="G3983" i="6" s="1"/>
  <c r="D3983" i="6"/>
  <c r="A3983" i="6"/>
  <c r="B3983" i="6"/>
  <c r="F3982" i="6"/>
  <c r="G3982" i="6"/>
  <c r="D3982" i="6"/>
  <c r="A3982" i="6"/>
  <c r="B3982" i="6" s="1"/>
  <c r="F3981" i="6"/>
  <c r="G3981" i="6" s="1"/>
  <c r="D3981" i="6"/>
  <c r="A3981" i="6"/>
  <c r="B3981" i="6"/>
  <c r="F3980" i="6"/>
  <c r="G3980" i="6"/>
  <c r="D3980" i="6"/>
  <c r="A3980" i="6"/>
  <c r="B3980" i="6" s="1"/>
  <c r="F3979" i="6"/>
  <c r="G3979" i="6" s="1"/>
  <c r="D3979" i="6"/>
  <c r="A3979" i="6"/>
  <c r="B3979" i="6"/>
  <c r="F3978" i="6"/>
  <c r="G3978" i="6"/>
  <c r="D3978" i="6"/>
  <c r="A3978" i="6"/>
  <c r="B3978" i="6" s="1"/>
  <c r="F3975" i="6"/>
  <c r="G3975" i="6" s="1"/>
  <c r="D3975" i="6"/>
  <c r="B3975" i="6"/>
  <c r="A3975" i="6"/>
  <c r="F3974" i="6"/>
  <c r="G3974" i="6"/>
  <c r="D3974" i="6"/>
  <c r="B3974" i="6"/>
  <c r="A3974" i="6"/>
  <c r="F3973" i="6"/>
  <c r="G3973" i="6" s="1"/>
  <c r="D3973" i="6"/>
  <c r="B3973" i="6"/>
  <c r="A3973" i="6"/>
  <c r="F3972" i="6"/>
  <c r="G3972" i="6"/>
  <c r="D3972" i="6"/>
  <c r="B3972" i="6"/>
  <c r="A3972" i="6"/>
  <c r="F3971" i="6"/>
  <c r="G3971" i="6" s="1"/>
  <c r="D3971" i="6"/>
  <c r="B3971" i="6"/>
  <c r="A3971" i="6"/>
  <c r="F3970" i="6"/>
  <c r="G3970" i="6"/>
  <c r="D3970" i="6"/>
  <c r="B3970" i="6"/>
  <c r="A3970" i="6"/>
  <c r="F3969" i="6"/>
  <c r="G3969" i="6" s="1"/>
  <c r="D3969" i="6"/>
  <c r="B3969" i="6"/>
  <c r="A3969" i="6"/>
  <c r="F3968" i="6"/>
  <c r="G3968" i="6"/>
  <c r="D3968" i="6"/>
  <c r="B3968" i="6"/>
  <c r="A3968" i="6"/>
  <c r="F3967" i="6"/>
  <c r="G3967" i="6" s="1"/>
  <c r="D3967" i="6"/>
  <c r="B3967" i="6"/>
  <c r="A3967" i="6"/>
  <c r="F3966" i="6"/>
  <c r="G3966" i="6"/>
  <c r="D3966" i="6"/>
  <c r="B3966" i="6"/>
  <c r="A3966" i="6"/>
  <c r="F3965" i="6"/>
  <c r="G3965" i="6" s="1"/>
  <c r="D3965" i="6"/>
  <c r="B3965" i="6"/>
  <c r="A3965" i="6"/>
  <c r="F3964" i="6"/>
  <c r="G3964" i="6"/>
  <c r="D3964" i="6"/>
  <c r="B3964" i="6"/>
  <c r="A3964" i="6"/>
  <c r="F3963" i="6"/>
  <c r="G3963" i="6" s="1"/>
  <c r="D3963" i="6"/>
  <c r="B3963" i="6"/>
  <c r="A3963" i="6"/>
  <c r="F3962" i="6"/>
  <c r="G3962" i="6"/>
  <c r="D3962" i="6"/>
  <c r="B3962" i="6"/>
  <c r="A3962" i="6"/>
  <c r="B3955" i="6"/>
  <c r="G3954" i="6"/>
  <c r="B3954" i="6"/>
  <c r="B3953" i="6"/>
  <c r="B3952" i="6"/>
  <c r="F3946" i="6"/>
  <c r="G3946" i="6"/>
  <c r="D3946" i="6"/>
  <c r="B3946" i="6"/>
  <c r="A3946" i="6"/>
  <c r="F3945" i="6"/>
  <c r="G3945" i="6" s="1"/>
  <c r="D3945" i="6"/>
  <c r="B3945" i="6"/>
  <c r="A3945" i="6"/>
  <c r="F3944" i="6"/>
  <c r="G3944" i="6"/>
  <c r="D3944" i="6"/>
  <c r="B3944" i="6"/>
  <c r="A3944" i="6"/>
  <c r="F3943" i="6"/>
  <c r="G3943" i="6" s="1"/>
  <c r="D3943" i="6"/>
  <c r="B3943" i="6"/>
  <c r="A3943" i="6"/>
  <c r="F3942" i="6"/>
  <c r="G3942" i="6"/>
  <c r="D3942" i="6"/>
  <c r="B3942" i="6"/>
  <c r="A3942" i="6"/>
  <c r="F3941" i="6"/>
  <c r="G3941" i="6" s="1"/>
  <c r="D3941" i="6"/>
  <c r="B3941" i="6"/>
  <c r="A3941" i="6"/>
  <c r="F3940" i="6"/>
  <c r="G3940" i="6"/>
  <c r="D3940" i="6"/>
  <c r="B3940" i="6"/>
  <c r="A3940" i="6"/>
  <c r="F3939" i="6"/>
  <c r="G3939" i="6" s="1"/>
  <c r="D3939" i="6"/>
  <c r="B3939" i="6"/>
  <c r="A3939" i="6"/>
  <c r="F3938" i="6"/>
  <c r="G3938" i="6"/>
  <c r="D3938" i="6"/>
  <c r="B3938" i="6"/>
  <c r="A3938" i="6"/>
  <c r="F3935" i="6"/>
  <c r="G3935" i="6" s="1"/>
  <c r="D3935" i="6"/>
  <c r="A3935" i="6"/>
  <c r="B3935" i="6"/>
  <c r="F3934" i="6"/>
  <c r="G3934" i="6"/>
  <c r="D3934" i="6"/>
  <c r="A3934" i="6"/>
  <c r="B3934" i="6" s="1"/>
  <c r="F3933" i="6"/>
  <c r="G3933" i="6" s="1"/>
  <c r="D3933" i="6"/>
  <c r="A3933" i="6"/>
  <c r="B3933" i="6"/>
  <c r="F3932" i="6"/>
  <c r="G3932" i="6"/>
  <c r="D3932" i="6"/>
  <c r="A3932" i="6"/>
  <c r="B3932" i="6" s="1"/>
  <c r="F3931" i="6"/>
  <c r="G3931" i="6" s="1"/>
  <c r="D3931" i="6"/>
  <c r="A3931" i="6"/>
  <c r="B3931" i="6"/>
  <c r="F3930" i="6"/>
  <c r="G3930" i="6"/>
  <c r="D3930" i="6"/>
  <c r="A3930" i="6"/>
  <c r="B3930" i="6" s="1"/>
  <c r="F3929" i="6"/>
  <c r="G3929" i="6" s="1"/>
  <c r="D3929" i="6"/>
  <c r="A3929" i="6"/>
  <c r="B3929" i="6"/>
  <c r="F3928" i="6"/>
  <c r="G3928" i="6"/>
  <c r="D3928" i="6"/>
  <c r="A3928" i="6"/>
  <c r="B3928" i="6" s="1"/>
  <c r="F3925" i="6"/>
  <c r="G3925" i="6" s="1"/>
  <c r="D3925" i="6"/>
  <c r="B3925" i="6"/>
  <c r="A3925" i="6"/>
  <c r="F3924" i="6"/>
  <c r="G3924" i="6"/>
  <c r="D3924" i="6"/>
  <c r="B3924" i="6"/>
  <c r="A3924" i="6"/>
  <c r="F3923" i="6"/>
  <c r="G3923" i="6" s="1"/>
  <c r="D3923" i="6"/>
  <c r="B3923" i="6"/>
  <c r="A3923" i="6"/>
  <c r="F3922" i="6"/>
  <c r="G3922" i="6"/>
  <c r="D3922" i="6"/>
  <c r="B3922" i="6"/>
  <c r="A3922" i="6"/>
  <c r="F3921" i="6"/>
  <c r="G3921" i="6" s="1"/>
  <c r="D3921" i="6"/>
  <c r="B3921" i="6"/>
  <c r="A3921" i="6"/>
  <c r="F3920" i="6"/>
  <c r="G3920" i="6"/>
  <c r="D3920" i="6"/>
  <c r="B3920" i="6"/>
  <c r="A3920" i="6"/>
  <c r="F3919" i="6"/>
  <c r="G3919" i="6" s="1"/>
  <c r="D3919" i="6"/>
  <c r="B3919" i="6"/>
  <c r="A3919" i="6"/>
  <c r="F3918" i="6"/>
  <c r="G3918" i="6"/>
  <c r="D3918" i="6"/>
  <c r="B3918" i="6"/>
  <c r="A3918" i="6"/>
  <c r="F3917" i="6"/>
  <c r="G3917" i="6" s="1"/>
  <c r="D3917" i="6"/>
  <c r="B3917" i="6"/>
  <c r="A3917" i="6"/>
  <c r="F3916" i="6"/>
  <c r="G3916" i="6"/>
  <c r="D3916" i="6"/>
  <c r="B3916" i="6"/>
  <c r="A3916" i="6"/>
  <c r="F3915" i="6"/>
  <c r="G3915" i="6" s="1"/>
  <c r="D3915" i="6"/>
  <c r="B3915" i="6"/>
  <c r="A3915" i="6"/>
  <c r="F3914" i="6"/>
  <c r="G3914" i="6"/>
  <c r="D3914" i="6"/>
  <c r="B3914" i="6"/>
  <c r="A3914" i="6"/>
  <c r="F3913" i="6"/>
  <c r="G3913" i="6" s="1"/>
  <c r="D3913" i="6"/>
  <c r="B3913" i="6"/>
  <c r="A3913" i="6"/>
  <c r="F3912" i="6"/>
  <c r="G3912" i="6"/>
  <c r="D3912" i="6"/>
  <c r="B3912" i="6"/>
  <c r="A3912" i="6"/>
  <c r="B3905" i="6"/>
  <c r="G3904" i="6"/>
  <c r="B3904" i="6"/>
  <c r="B3903" i="6"/>
  <c r="B3902" i="6"/>
  <c r="F3896" i="6"/>
  <c r="G3896" i="6"/>
  <c r="D3896" i="6"/>
  <c r="B3896" i="6"/>
  <c r="A3896" i="6"/>
  <c r="F3895" i="6"/>
  <c r="G3895" i="6" s="1"/>
  <c r="D3895" i="6"/>
  <c r="B3895" i="6"/>
  <c r="A3895" i="6"/>
  <c r="F3894" i="6"/>
  <c r="G3894" i="6"/>
  <c r="D3894" i="6"/>
  <c r="B3894" i="6"/>
  <c r="A3894" i="6"/>
  <c r="F3893" i="6"/>
  <c r="G3893" i="6" s="1"/>
  <c r="D3893" i="6"/>
  <c r="B3893" i="6"/>
  <c r="A3893" i="6"/>
  <c r="F3892" i="6"/>
  <c r="G3892" i="6"/>
  <c r="D3892" i="6"/>
  <c r="B3892" i="6"/>
  <c r="A3892" i="6"/>
  <c r="F3891" i="6"/>
  <c r="G3891" i="6" s="1"/>
  <c r="D3891" i="6"/>
  <c r="B3891" i="6"/>
  <c r="A3891" i="6"/>
  <c r="F3890" i="6"/>
  <c r="G3890" i="6"/>
  <c r="D3890" i="6"/>
  <c r="B3890" i="6"/>
  <c r="A3890" i="6"/>
  <c r="F3889" i="6"/>
  <c r="G3889" i="6" s="1"/>
  <c r="D3889" i="6"/>
  <c r="B3889" i="6"/>
  <c r="A3889" i="6"/>
  <c r="F3888" i="6"/>
  <c r="G3888" i="6"/>
  <c r="D3888" i="6"/>
  <c r="B3888" i="6"/>
  <c r="A3888" i="6"/>
  <c r="F3885" i="6"/>
  <c r="G3885" i="6" s="1"/>
  <c r="D3885" i="6"/>
  <c r="A3885" i="6"/>
  <c r="B3885" i="6"/>
  <c r="F3884" i="6"/>
  <c r="G3884" i="6"/>
  <c r="D3884" i="6"/>
  <c r="A3884" i="6"/>
  <c r="B3884" i="6" s="1"/>
  <c r="F3883" i="6"/>
  <c r="G3883" i="6" s="1"/>
  <c r="D3883" i="6"/>
  <c r="A3883" i="6"/>
  <c r="B3883" i="6"/>
  <c r="F3882" i="6"/>
  <c r="G3882" i="6"/>
  <c r="D3882" i="6"/>
  <c r="A3882" i="6"/>
  <c r="B3882" i="6" s="1"/>
  <c r="F3881" i="6"/>
  <c r="G3881" i="6" s="1"/>
  <c r="D3881" i="6"/>
  <c r="A3881" i="6"/>
  <c r="B3881" i="6"/>
  <c r="F3880" i="6"/>
  <c r="G3880" i="6"/>
  <c r="D3880" i="6"/>
  <c r="A3880" i="6"/>
  <c r="B3880" i="6" s="1"/>
  <c r="F3879" i="6"/>
  <c r="G3879" i="6" s="1"/>
  <c r="D3879" i="6"/>
  <c r="A3879" i="6"/>
  <c r="B3879" i="6"/>
  <c r="F3878" i="6"/>
  <c r="G3878" i="6"/>
  <c r="D3878" i="6"/>
  <c r="A3878" i="6"/>
  <c r="B3878" i="6" s="1"/>
  <c r="F3875" i="6"/>
  <c r="G3875" i="6" s="1"/>
  <c r="D3875" i="6"/>
  <c r="B3875" i="6"/>
  <c r="A3875" i="6"/>
  <c r="F3874" i="6"/>
  <c r="G3874" i="6"/>
  <c r="D3874" i="6"/>
  <c r="B3874" i="6"/>
  <c r="A3874" i="6"/>
  <c r="F3873" i="6"/>
  <c r="G3873" i="6" s="1"/>
  <c r="D3873" i="6"/>
  <c r="B3873" i="6"/>
  <c r="A3873" i="6"/>
  <c r="F3872" i="6"/>
  <c r="G3872" i="6"/>
  <c r="D3872" i="6"/>
  <c r="B3872" i="6"/>
  <c r="A3872" i="6"/>
  <c r="F3871" i="6"/>
  <c r="G3871" i="6" s="1"/>
  <c r="D3871" i="6"/>
  <c r="B3871" i="6"/>
  <c r="A3871" i="6"/>
  <c r="F3870" i="6"/>
  <c r="G3870" i="6"/>
  <c r="D3870" i="6"/>
  <c r="B3870" i="6"/>
  <c r="A3870" i="6"/>
  <c r="F3869" i="6"/>
  <c r="G3869" i="6" s="1"/>
  <c r="D3869" i="6"/>
  <c r="B3869" i="6"/>
  <c r="A3869" i="6"/>
  <c r="F3868" i="6"/>
  <c r="G3868" i="6"/>
  <c r="D3868" i="6"/>
  <c r="B3868" i="6"/>
  <c r="A3868" i="6"/>
  <c r="F3867" i="6"/>
  <c r="G3867" i="6" s="1"/>
  <c r="D3867" i="6"/>
  <c r="B3867" i="6"/>
  <c r="A3867" i="6"/>
  <c r="F3866" i="6"/>
  <c r="G3866" i="6"/>
  <c r="D3866" i="6"/>
  <c r="B3866" i="6"/>
  <c r="A3866" i="6"/>
  <c r="F3865" i="6"/>
  <c r="G3865" i="6" s="1"/>
  <c r="D3865" i="6"/>
  <c r="B3865" i="6"/>
  <c r="A3865" i="6"/>
  <c r="F3864" i="6"/>
  <c r="G3864" i="6"/>
  <c r="D3864" i="6"/>
  <c r="B3864" i="6"/>
  <c r="A3864" i="6"/>
  <c r="F3863" i="6"/>
  <c r="G3863" i="6" s="1"/>
  <c r="D3863" i="6"/>
  <c r="B3863" i="6"/>
  <c r="A3863" i="6"/>
  <c r="F3862" i="6"/>
  <c r="G3862" i="6"/>
  <c r="D3862" i="6"/>
  <c r="B3862" i="6"/>
  <c r="A3862" i="6"/>
  <c r="B3855" i="6"/>
  <c r="G3854" i="6"/>
  <c r="B3854" i="6"/>
  <c r="B3853" i="6"/>
  <c r="B3852" i="6"/>
  <c r="F3846" i="6"/>
  <c r="G3846" i="6"/>
  <c r="D3846" i="6"/>
  <c r="B3846" i="6"/>
  <c r="A3846" i="6"/>
  <c r="F3845" i="6"/>
  <c r="G3845" i="6" s="1"/>
  <c r="D3845" i="6"/>
  <c r="B3845" i="6"/>
  <c r="A3845" i="6"/>
  <c r="F3844" i="6"/>
  <c r="G3844" i="6"/>
  <c r="D3844" i="6"/>
  <c r="B3844" i="6"/>
  <c r="A3844" i="6"/>
  <c r="F3843" i="6"/>
  <c r="G3843" i="6" s="1"/>
  <c r="D3843" i="6"/>
  <c r="B3843" i="6"/>
  <c r="A3843" i="6"/>
  <c r="F3842" i="6"/>
  <c r="G3842" i="6"/>
  <c r="D3842" i="6"/>
  <c r="B3842" i="6"/>
  <c r="A3842" i="6"/>
  <c r="F3841" i="6"/>
  <c r="G3841" i="6" s="1"/>
  <c r="D3841" i="6"/>
  <c r="B3841" i="6"/>
  <c r="A3841" i="6"/>
  <c r="F3840" i="6"/>
  <c r="G3840" i="6"/>
  <c r="D3840" i="6"/>
  <c r="B3840" i="6"/>
  <c r="A3840" i="6"/>
  <c r="F3839" i="6"/>
  <c r="G3839" i="6" s="1"/>
  <c r="D3839" i="6"/>
  <c r="B3839" i="6"/>
  <c r="A3839" i="6"/>
  <c r="F3838" i="6"/>
  <c r="G3838" i="6"/>
  <c r="D3838" i="6"/>
  <c r="B3838" i="6"/>
  <c r="A3838" i="6"/>
  <c r="F3835" i="6"/>
  <c r="G3835" i="6" s="1"/>
  <c r="D3835" i="6"/>
  <c r="A3835" i="6"/>
  <c r="B3835" i="6"/>
  <c r="F3834" i="6"/>
  <c r="G3834" i="6"/>
  <c r="D3834" i="6"/>
  <c r="A3834" i="6"/>
  <c r="B3834" i="6" s="1"/>
  <c r="F3833" i="6"/>
  <c r="G3833" i="6" s="1"/>
  <c r="D3833" i="6"/>
  <c r="A3833" i="6"/>
  <c r="B3833" i="6"/>
  <c r="F3832" i="6"/>
  <c r="G3832" i="6"/>
  <c r="D3832" i="6"/>
  <c r="A3832" i="6"/>
  <c r="B3832" i="6" s="1"/>
  <c r="F3831" i="6"/>
  <c r="G3831" i="6" s="1"/>
  <c r="D3831" i="6"/>
  <c r="A3831" i="6"/>
  <c r="B3831" i="6"/>
  <c r="F3830" i="6"/>
  <c r="G3830" i="6"/>
  <c r="D3830" i="6"/>
  <c r="A3830" i="6"/>
  <c r="B3830" i="6" s="1"/>
  <c r="F3829" i="6"/>
  <c r="G3829" i="6" s="1"/>
  <c r="D3829" i="6"/>
  <c r="A3829" i="6"/>
  <c r="B3829" i="6"/>
  <c r="F3828" i="6"/>
  <c r="G3828" i="6"/>
  <c r="D3828" i="6"/>
  <c r="A3828" i="6"/>
  <c r="B3828" i="6" s="1"/>
  <c r="F3825" i="6"/>
  <c r="G3825" i="6" s="1"/>
  <c r="D3825" i="6"/>
  <c r="B3825" i="6"/>
  <c r="A3825" i="6"/>
  <c r="F3824" i="6"/>
  <c r="G3824" i="6"/>
  <c r="D3824" i="6"/>
  <c r="B3824" i="6"/>
  <c r="A3824" i="6"/>
  <c r="F3823" i="6"/>
  <c r="G3823" i="6" s="1"/>
  <c r="D3823" i="6"/>
  <c r="B3823" i="6"/>
  <c r="A3823" i="6"/>
  <c r="F3822" i="6"/>
  <c r="G3822" i="6"/>
  <c r="D3822" i="6"/>
  <c r="B3822" i="6"/>
  <c r="A3822" i="6"/>
  <c r="F3821" i="6"/>
  <c r="G3821" i="6" s="1"/>
  <c r="D3821" i="6"/>
  <c r="B3821" i="6"/>
  <c r="A3821" i="6"/>
  <c r="F3820" i="6"/>
  <c r="G3820" i="6"/>
  <c r="D3820" i="6"/>
  <c r="B3820" i="6"/>
  <c r="A3820" i="6"/>
  <c r="F3819" i="6"/>
  <c r="G3819" i="6" s="1"/>
  <c r="D3819" i="6"/>
  <c r="B3819" i="6"/>
  <c r="A3819" i="6"/>
  <c r="F3818" i="6"/>
  <c r="G3818" i="6"/>
  <c r="D3818" i="6"/>
  <c r="B3818" i="6"/>
  <c r="A3818" i="6"/>
  <c r="F3817" i="6"/>
  <c r="G3817" i="6" s="1"/>
  <c r="D3817" i="6"/>
  <c r="B3817" i="6"/>
  <c r="A3817" i="6"/>
  <c r="F3816" i="6"/>
  <c r="G3816" i="6"/>
  <c r="D3816" i="6"/>
  <c r="B3816" i="6"/>
  <c r="A3816" i="6"/>
  <c r="F3815" i="6"/>
  <c r="G3815" i="6" s="1"/>
  <c r="D3815" i="6"/>
  <c r="B3815" i="6"/>
  <c r="A3815" i="6"/>
  <c r="F3814" i="6"/>
  <c r="G3814" i="6"/>
  <c r="D3814" i="6"/>
  <c r="B3814" i="6"/>
  <c r="A3814" i="6"/>
  <c r="F3813" i="6"/>
  <c r="G3813" i="6" s="1"/>
  <c r="D3813" i="6"/>
  <c r="B3813" i="6"/>
  <c r="A3813" i="6"/>
  <c r="F3812" i="6"/>
  <c r="G3812" i="6"/>
  <c r="D3812" i="6"/>
  <c r="B3812" i="6"/>
  <c r="A3812" i="6"/>
  <c r="B3805" i="6"/>
  <c r="G3804" i="6"/>
  <c r="B3804" i="6"/>
  <c r="B3803" i="6"/>
  <c r="B3802" i="6"/>
  <c r="F3796" i="6"/>
  <c r="G3796" i="6"/>
  <c r="D3796" i="6"/>
  <c r="B3796" i="6"/>
  <c r="A3796" i="6"/>
  <c r="F3795" i="6"/>
  <c r="G3795" i="6" s="1"/>
  <c r="D3795" i="6"/>
  <c r="B3795" i="6"/>
  <c r="A3795" i="6"/>
  <c r="F3794" i="6"/>
  <c r="G3794" i="6"/>
  <c r="D3794" i="6"/>
  <c r="B3794" i="6"/>
  <c r="A3794" i="6"/>
  <c r="F3793" i="6"/>
  <c r="G3793" i="6" s="1"/>
  <c r="D3793" i="6"/>
  <c r="B3793" i="6"/>
  <c r="A3793" i="6"/>
  <c r="F3792" i="6"/>
  <c r="G3792" i="6"/>
  <c r="D3792" i="6"/>
  <c r="B3792" i="6"/>
  <c r="A3792" i="6"/>
  <c r="F3791" i="6"/>
  <c r="G3791" i="6" s="1"/>
  <c r="D3791" i="6"/>
  <c r="B3791" i="6"/>
  <c r="A3791" i="6"/>
  <c r="F3790" i="6"/>
  <c r="G3790" i="6"/>
  <c r="D3790" i="6"/>
  <c r="B3790" i="6"/>
  <c r="A3790" i="6"/>
  <c r="F3789" i="6"/>
  <c r="G3789" i="6" s="1"/>
  <c r="D3789" i="6"/>
  <c r="B3789" i="6"/>
  <c r="A3789" i="6"/>
  <c r="F3788" i="6"/>
  <c r="G3788" i="6"/>
  <c r="D3788" i="6"/>
  <c r="B3788" i="6"/>
  <c r="A3788" i="6"/>
  <c r="F3785" i="6"/>
  <c r="G3785" i="6" s="1"/>
  <c r="D3785" i="6"/>
  <c r="A3785" i="6"/>
  <c r="B3785" i="6"/>
  <c r="F3784" i="6"/>
  <c r="G3784" i="6"/>
  <c r="D3784" i="6"/>
  <c r="A3784" i="6"/>
  <c r="B3784" i="6" s="1"/>
  <c r="F3783" i="6"/>
  <c r="G3783" i="6" s="1"/>
  <c r="D3783" i="6"/>
  <c r="A3783" i="6"/>
  <c r="B3783" i="6"/>
  <c r="F3782" i="6"/>
  <c r="G3782" i="6"/>
  <c r="D3782" i="6"/>
  <c r="A3782" i="6"/>
  <c r="B3782" i="6" s="1"/>
  <c r="F3781" i="6"/>
  <c r="G3781" i="6" s="1"/>
  <c r="D3781" i="6"/>
  <c r="A3781" i="6"/>
  <c r="B3781" i="6"/>
  <c r="F3780" i="6"/>
  <c r="G3780" i="6"/>
  <c r="D3780" i="6"/>
  <c r="A3780" i="6"/>
  <c r="B3780" i="6" s="1"/>
  <c r="F3779" i="6"/>
  <c r="G3779" i="6" s="1"/>
  <c r="D3779" i="6"/>
  <c r="A3779" i="6"/>
  <c r="B3779" i="6"/>
  <c r="F3778" i="6"/>
  <c r="G3778" i="6"/>
  <c r="D3778" i="6"/>
  <c r="A3778" i="6"/>
  <c r="B3778" i="6" s="1"/>
  <c r="F3775" i="6"/>
  <c r="G3775" i="6" s="1"/>
  <c r="D3775" i="6"/>
  <c r="B3775" i="6"/>
  <c r="A3775" i="6"/>
  <c r="F3774" i="6"/>
  <c r="G3774" i="6"/>
  <c r="D3774" i="6"/>
  <c r="B3774" i="6"/>
  <c r="A3774" i="6"/>
  <c r="F3773" i="6"/>
  <c r="G3773" i="6" s="1"/>
  <c r="D3773" i="6"/>
  <c r="B3773" i="6"/>
  <c r="A3773" i="6"/>
  <c r="F3772" i="6"/>
  <c r="G3772" i="6"/>
  <c r="D3772" i="6"/>
  <c r="B3772" i="6"/>
  <c r="A3772" i="6"/>
  <c r="F3771" i="6"/>
  <c r="G3771" i="6" s="1"/>
  <c r="D3771" i="6"/>
  <c r="B3771" i="6"/>
  <c r="A3771" i="6"/>
  <c r="F3770" i="6"/>
  <c r="G3770" i="6"/>
  <c r="D3770" i="6"/>
  <c r="B3770" i="6"/>
  <c r="A3770" i="6"/>
  <c r="F3769" i="6"/>
  <c r="G3769" i="6" s="1"/>
  <c r="D3769" i="6"/>
  <c r="B3769" i="6"/>
  <c r="A3769" i="6"/>
  <c r="F3768" i="6"/>
  <c r="G3768" i="6"/>
  <c r="D3768" i="6"/>
  <c r="B3768" i="6"/>
  <c r="A3768" i="6"/>
  <c r="F3767" i="6"/>
  <c r="G3767" i="6" s="1"/>
  <c r="D3767" i="6"/>
  <c r="B3767" i="6"/>
  <c r="A3767" i="6"/>
  <c r="F3766" i="6"/>
  <c r="G3766" i="6"/>
  <c r="D3766" i="6"/>
  <c r="B3766" i="6"/>
  <c r="A3766" i="6"/>
  <c r="F3765" i="6"/>
  <c r="G3765" i="6" s="1"/>
  <c r="D3765" i="6"/>
  <c r="B3765" i="6"/>
  <c r="A3765" i="6"/>
  <c r="F3764" i="6"/>
  <c r="G3764" i="6"/>
  <c r="D3764" i="6"/>
  <c r="B3764" i="6"/>
  <c r="A3764" i="6"/>
  <c r="F3763" i="6"/>
  <c r="G3763" i="6" s="1"/>
  <c r="D3763" i="6"/>
  <c r="B3763" i="6"/>
  <c r="A3763" i="6"/>
  <c r="F3762" i="6"/>
  <c r="G3762" i="6"/>
  <c r="D3762" i="6"/>
  <c r="B3762" i="6"/>
  <c r="A3762" i="6"/>
  <c r="B3755" i="6"/>
  <c r="G3754" i="6"/>
  <c r="B3754" i="6"/>
  <c r="B3753" i="6"/>
  <c r="B3752" i="6"/>
  <c r="F3746" i="6"/>
  <c r="G3746" i="6"/>
  <c r="D3746" i="6"/>
  <c r="B3746" i="6"/>
  <c r="A3746" i="6"/>
  <c r="F3745" i="6"/>
  <c r="G3745" i="6" s="1"/>
  <c r="D3745" i="6"/>
  <c r="B3745" i="6"/>
  <c r="A3745" i="6"/>
  <c r="F3744" i="6"/>
  <c r="G3744" i="6"/>
  <c r="D3744" i="6"/>
  <c r="B3744" i="6"/>
  <c r="A3744" i="6"/>
  <c r="F3743" i="6"/>
  <c r="G3743" i="6" s="1"/>
  <c r="D3743" i="6"/>
  <c r="B3743" i="6"/>
  <c r="A3743" i="6"/>
  <c r="F3742" i="6"/>
  <c r="G3742" i="6"/>
  <c r="D3742" i="6"/>
  <c r="B3742" i="6"/>
  <c r="A3742" i="6"/>
  <c r="F3741" i="6"/>
  <c r="G3741" i="6" s="1"/>
  <c r="D3741" i="6"/>
  <c r="B3741" i="6"/>
  <c r="A3741" i="6"/>
  <c r="F3740" i="6"/>
  <c r="G3740" i="6"/>
  <c r="D3740" i="6"/>
  <c r="B3740" i="6"/>
  <c r="A3740" i="6"/>
  <c r="F3739" i="6"/>
  <c r="G3739" i="6" s="1"/>
  <c r="D3739" i="6"/>
  <c r="B3739" i="6"/>
  <c r="A3739" i="6"/>
  <c r="F3738" i="6"/>
  <c r="G3738" i="6"/>
  <c r="D3738" i="6"/>
  <c r="B3738" i="6"/>
  <c r="A3738" i="6"/>
  <c r="F3735" i="6"/>
  <c r="G3735" i="6" s="1"/>
  <c r="D3735" i="6"/>
  <c r="A3735" i="6"/>
  <c r="B3735" i="6"/>
  <c r="F3734" i="6"/>
  <c r="G3734" i="6"/>
  <c r="D3734" i="6"/>
  <c r="A3734" i="6"/>
  <c r="B3734" i="6" s="1"/>
  <c r="F3733" i="6"/>
  <c r="G3733" i="6" s="1"/>
  <c r="D3733" i="6"/>
  <c r="A3733" i="6"/>
  <c r="B3733" i="6"/>
  <c r="F3732" i="6"/>
  <c r="G3732" i="6"/>
  <c r="D3732" i="6"/>
  <c r="A3732" i="6"/>
  <c r="B3732" i="6" s="1"/>
  <c r="F3731" i="6"/>
  <c r="G3731" i="6" s="1"/>
  <c r="D3731" i="6"/>
  <c r="A3731" i="6"/>
  <c r="B3731" i="6"/>
  <c r="F3730" i="6"/>
  <c r="G3730" i="6"/>
  <c r="D3730" i="6"/>
  <c r="A3730" i="6"/>
  <c r="B3730" i="6" s="1"/>
  <c r="F3729" i="6"/>
  <c r="G3729" i="6" s="1"/>
  <c r="D3729" i="6"/>
  <c r="A3729" i="6"/>
  <c r="B3729" i="6"/>
  <c r="F3728" i="6"/>
  <c r="G3728" i="6"/>
  <c r="D3728" i="6"/>
  <c r="A3728" i="6"/>
  <c r="B3728" i="6" s="1"/>
  <c r="F3725" i="6"/>
  <c r="G3725" i="6" s="1"/>
  <c r="D3725" i="6"/>
  <c r="B3725" i="6"/>
  <c r="A3725" i="6"/>
  <c r="F3724" i="6"/>
  <c r="G3724" i="6"/>
  <c r="D3724" i="6"/>
  <c r="B3724" i="6"/>
  <c r="A3724" i="6"/>
  <c r="F3723" i="6"/>
  <c r="G3723" i="6" s="1"/>
  <c r="D3723" i="6"/>
  <c r="B3723" i="6"/>
  <c r="A3723" i="6"/>
  <c r="F3722" i="6"/>
  <c r="G3722" i="6"/>
  <c r="D3722" i="6"/>
  <c r="B3722" i="6"/>
  <c r="A3722" i="6"/>
  <c r="F3721" i="6"/>
  <c r="G3721" i="6" s="1"/>
  <c r="D3721" i="6"/>
  <c r="B3721" i="6"/>
  <c r="A3721" i="6"/>
  <c r="F3720" i="6"/>
  <c r="G3720" i="6"/>
  <c r="D3720" i="6"/>
  <c r="B3720" i="6"/>
  <c r="A3720" i="6"/>
  <c r="F3719" i="6"/>
  <c r="G3719" i="6" s="1"/>
  <c r="D3719" i="6"/>
  <c r="B3719" i="6"/>
  <c r="A3719" i="6"/>
  <c r="F3718" i="6"/>
  <c r="G3718" i="6"/>
  <c r="D3718" i="6"/>
  <c r="B3718" i="6"/>
  <c r="A3718" i="6"/>
  <c r="F3717" i="6"/>
  <c r="G3717" i="6" s="1"/>
  <c r="D3717" i="6"/>
  <c r="B3717" i="6"/>
  <c r="A3717" i="6"/>
  <c r="F3716" i="6"/>
  <c r="G3716" i="6"/>
  <c r="D3716" i="6"/>
  <c r="B3716" i="6"/>
  <c r="A3716" i="6"/>
  <c r="F3715" i="6"/>
  <c r="G3715" i="6" s="1"/>
  <c r="D3715" i="6"/>
  <c r="B3715" i="6"/>
  <c r="A3715" i="6"/>
  <c r="F3714" i="6"/>
  <c r="G3714" i="6"/>
  <c r="D3714" i="6"/>
  <c r="B3714" i="6"/>
  <c r="A3714" i="6"/>
  <c r="F3713" i="6"/>
  <c r="G3713" i="6" s="1"/>
  <c r="D3713" i="6"/>
  <c r="B3713" i="6"/>
  <c r="A3713" i="6"/>
  <c r="F3712" i="6"/>
  <c r="G3712" i="6"/>
  <c r="D3712" i="6"/>
  <c r="B3712" i="6"/>
  <c r="A3712" i="6"/>
  <c r="B3705" i="6"/>
  <c r="G3704" i="6"/>
  <c r="B3704" i="6"/>
  <c r="B3703" i="6"/>
  <c r="B3702" i="6"/>
  <c r="F3696" i="6"/>
  <c r="G3696" i="6"/>
  <c r="D3696" i="6"/>
  <c r="B3696" i="6"/>
  <c r="A3696" i="6"/>
  <c r="F3695" i="6"/>
  <c r="G3695" i="6" s="1"/>
  <c r="D3695" i="6"/>
  <c r="B3695" i="6"/>
  <c r="A3695" i="6"/>
  <c r="F3694" i="6"/>
  <c r="G3694" i="6"/>
  <c r="D3694" i="6"/>
  <c r="B3694" i="6"/>
  <c r="A3694" i="6"/>
  <c r="F3693" i="6"/>
  <c r="G3693" i="6" s="1"/>
  <c r="D3693" i="6"/>
  <c r="B3693" i="6"/>
  <c r="A3693" i="6"/>
  <c r="F3692" i="6"/>
  <c r="G3692" i="6"/>
  <c r="D3692" i="6"/>
  <c r="B3692" i="6"/>
  <c r="A3692" i="6"/>
  <c r="F3691" i="6"/>
  <c r="G3691" i="6" s="1"/>
  <c r="D3691" i="6"/>
  <c r="B3691" i="6"/>
  <c r="A3691" i="6"/>
  <c r="F3690" i="6"/>
  <c r="G3690" i="6"/>
  <c r="D3690" i="6"/>
  <c r="B3690" i="6"/>
  <c r="A3690" i="6"/>
  <c r="F3689" i="6"/>
  <c r="G3689" i="6" s="1"/>
  <c r="D3689" i="6"/>
  <c r="B3689" i="6"/>
  <c r="A3689" i="6"/>
  <c r="F3688" i="6"/>
  <c r="G3688" i="6"/>
  <c r="D3688" i="6"/>
  <c r="B3688" i="6"/>
  <c r="A3688" i="6"/>
  <c r="F3685" i="6"/>
  <c r="G3685" i="6" s="1"/>
  <c r="D3685" i="6"/>
  <c r="A3685" i="6"/>
  <c r="B3685" i="6"/>
  <c r="F3684" i="6"/>
  <c r="G3684" i="6"/>
  <c r="D3684" i="6"/>
  <c r="A3684" i="6"/>
  <c r="B3684" i="6" s="1"/>
  <c r="F3683" i="6"/>
  <c r="G3683" i="6" s="1"/>
  <c r="D3683" i="6"/>
  <c r="A3683" i="6"/>
  <c r="B3683" i="6"/>
  <c r="F3682" i="6"/>
  <c r="G3682" i="6"/>
  <c r="D3682" i="6"/>
  <c r="A3682" i="6"/>
  <c r="B3682" i="6" s="1"/>
  <c r="F3681" i="6"/>
  <c r="G3681" i="6" s="1"/>
  <c r="D3681" i="6"/>
  <c r="A3681" i="6"/>
  <c r="B3681" i="6"/>
  <c r="F3680" i="6"/>
  <c r="G3680" i="6"/>
  <c r="D3680" i="6"/>
  <c r="A3680" i="6"/>
  <c r="B3680" i="6" s="1"/>
  <c r="F3679" i="6"/>
  <c r="G3679" i="6" s="1"/>
  <c r="D3679" i="6"/>
  <c r="A3679" i="6"/>
  <c r="B3679" i="6"/>
  <c r="F3678" i="6"/>
  <c r="G3678" i="6"/>
  <c r="D3678" i="6"/>
  <c r="A3678" i="6"/>
  <c r="B3678" i="6" s="1"/>
  <c r="F3675" i="6"/>
  <c r="G3675" i="6" s="1"/>
  <c r="D3675" i="6"/>
  <c r="B3675" i="6"/>
  <c r="A3675" i="6"/>
  <c r="F3674" i="6"/>
  <c r="G3674" i="6"/>
  <c r="D3674" i="6"/>
  <c r="B3674" i="6"/>
  <c r="A3674" i="6"/>
  <c r="F3673" i="6"/>
  <c r="G3673" i="6" s="1"/>
  <c r="D3673" i="6"/>
  <c r="B3673" i="6"/>
  <c r="A3673" i="6"/>
  <c r="F3672" i="6"/>
  <c r="G3672" i="6"/>
  <c r="D3672" i="6"/>
  <c r="B3672" i="6"/>
  <c r="A3672" i="6"/>
  <c r="F3671" i="6"/>
  <c r="G3671" i="6" s="1"/>
  <c r="D3671" i="6"/>
  <c r="B3671" i="6"/>
  <c r="A3671" i="6"/>
  <c r="F3670" i="6"/>
  <c r="G3670" i="6"/>
  <c r="D3670" i="6"/>
  <c r="B3670" i="6"/>
  <c r="A3670" i="6"/>
  <c r="F3669" i="6"/>
  <c r="G3669" i="6" s="1"/>
  <c r="D3669" i="6"/>
  <c r="B3669" i="6"/>
  <c r="A3669" i="6"/>
  <c r="F3668" i="6"/>
  <c r="G3668" i="6"/>
  <c r="D3668" i="6"/>
  <c r="B3668" i="6"/>
  <c r="A3668" i="6"/>
  <c r="F3667" i="6"/>
  <c r="G3667" i="6" s="1"/>
  <c r="D3667" i="6"/>
  <c r="B3667" i="6"/>
  <c r="A3667" i="6"/>
  <c r="F3666" i="6"/>
  <c r="G3666" i="6"/>
  <c r="D3666" i="6"/>
  <c r="B3666" i="6"/>
  <c r="A3666" i="6"/>
  <c r="F3665" i="6"/>
  <c r="G3665" i="6" s="1"/>
  <c r="D3665" i="6"/>
  <c r="B3665" i="6"/>
  <c r="A3665" i="6"/>
  <c r="F3664" i="6"/>
  <c r="G3664" i="6"/>
  <c r="D3664" i="6"/>
  <c r="B3664" i="6"/>
  <c r="A3664" i="6"/>
  <c r="F3663" i="6"/>
  <c r="G3663" i="6" s="1"/>
  <c r="D3663" i="6"/>
  <c r="B3663" i="6"/>
  <c r="A3663" i="6"/>
  <c r="F3662" i="6"/>
  <c r="G3662" i="6"/>
  <c r="D3662" i="6"/>
  <c r="B3662" i="6"/>
  <c r="A3662" i="6"/>
  <c r="B3655" i="6"/>
  <c r="G3654" i="6"/>
  <c r="B3654" i="6"/>
  <c r="B3653" i="6"/>
  <c r="B3652" i="6"/>
  <c r="F3646" i="6"/>
  <c r="G3646" i="6"/>
  <c r="D3646" i="6"/>
  <c r="B3646" i="6"/>
  <c r="A3646" i="6"/>
  <c r="F3645" i="6"/>
  <c r="G3645" i="6" s="1"/>
  <c r="D3645" i="6"/>
  <c r="B3645" i="6"/>
  <c r="A3645" i="6"/>
  <c r="F3644" i="6"/>
  <c r="G3644" i="6"/>
  <c r="D3644" i="6"/>
  <c r="B3644" i="6"/>
  <c r="A3644" i="6"/>
  <c r="F3643" i="6"/>
  <c r="G3643" i="6" s="1"/>
  <c r="D3643" i="6"/>
  <c r="B3643" i="6"/>
  <c r="A3643" i="6"/>
  <c r="F3642" i="6"/>
  <c r="G3642" i="6"/>
  <c r="D3642" i="6"/>
  <c r="B3642" i="6"/>
  <c r="A3642" i="6"/>
  <c r="F3641" i="6"/>
  <c r="G3641" i="6" s="1"/>
  <c r="D3641" i="6"/>
  <c r="B3641" i="6"/>
  <c r="A3641" i="6"/>
  <c r="F3640" i="6"/>
  <c r="G3640" i="6"/>
  <c r="D3640" i="6"/>
  <c r="B3640" i="6"/>
  <c r="A3640" i="6"/>
  <c r="F3639" i="6"/>
  <c r="G3639" i="6" s="1"/>
  <c r="D3639" i="6"/>
  <c r="B3639" i="6"/>
  <c r="A3639" i="6"/>
  <c r="F3638" i="6"/>
  <c r="G3638" i="6"/>
  <c r="D3638" i="6"/>
  <c r="B3638" i="6"/>
  <c r="A3638" i="6"/>
  <c r="F3635" i="6"/>
  <c r="G3635" i="6" s="1"/>
  <c r="D3635" i="6"/>
  <c r="A3635" i="6"/>
  <c r="B3635" i="6"/>
  <c r="F3634" i="6"/>
  <c r="G3634" i="6"/>
  <c r="D3634" i="6"/>
  <c r="A3634" i="6"/>
  <c r="B3634" i="6" s="1"/>
  <c r="F3633" i="6"/>
  <c r="G3633" i="6" s="1"/>
  <c r="D3633" i="6"/>
  <c r="A3633" i="6"/>
  <c r="B3633" i="6"/>
  <c r="F3632" i="6"/>
  <c r="G3632" i="6"/>
  <c r="D3632" i="6"/>
  <c r="A3632" i="6"/>
  <c r="B3632" i="6" s="1"/>
  <c r="F3631" i="6"/>
  <c r="G3631" i="6" s="1"/>
  <c r="D3631" i="6"/>
  <c r="A3631" i="6"/>
  <c r="B3631" i="6"/>
  <c r="F3630" i="6"/>
  <c r="G3630" i="6"/>
  <c r="D3630" i="6"/>
  <c r="A3630" i="6"/>
  <c r="B3630" i="6" s="1"/>
  <c r="F3629" i="6"/>
  <c r="G3629" i="6" s="1"/>
  <c r="D3629" i="6"/>
  <c r="A3629" i="6"/>
  <c r="B3629" i="6"/>
  <c r="F3628" i="6"/>
  <c r="G3628" i="6"/>
  <c r="D3628" i="6"/>
  <c r="A3628" i="6"/>
  <c r="B3628" i="6" s="1"/>
  <c r="F3625" i="6"/>
  <c r="G3625" i="6" s="1"/>
  <c r="D3625" i="6"/>
  <c r="B3625" i="6"/>
  <c r="A3625" i="6"/>
  <c r="F3624" i="6"/>
  <c r="G3624" i="6"/>
  <c r="D3624" i="6"/>
  <c r="B3624" i="6"/>
  <c r="A3624" i="6"/>
  <c r="F3623" i="6"/>
  <c r="G3623" i="6" s="1"/>
  <c r="D3623" i="6"/>
  <c r="B3623" i="6"/>
  <c r="A3623" i="6"/>
  <c r="F3622" i="6"/>
  <c r="G3622" i="6"/>
  <c r="D3622" i="6"/>
  <c r="B3622" i="6"/>
  <c r="A3622" i="6"/>
  <c r="F3621" i="6"/>
  <c r="G3621" i="6" s="1"/>
  <c r="D3621" i="6"/>
  <c r="B3621" i="6"/>
  <c r="A3621" i="6"/>
  <c r="F3620" i="6"/>
  <c r="G3620" i="6"/>
  <c r="D3620" i="6"/>
  <c r="B3620" i="6"/>
  <c r="A3620" i="6"/>
  <c r="F3619" i="6"/>
  <c r="G3619" i="6" s="1"/>
  <c r="D3619" i="6"/>
  <c r="B3619" i="6"/>
  <c r="A3619" i="6"/>
  <c r="F3618" i="6"/>
  <c r="G3618" i="6"/>
  <c r="D3618" i="6"/>
  <c r="B3618" i="6"/>
  <c r="A3618" i="6"/>
  <c r="F3617" i="6"/>
  <c r="G3617" i="6" s="1"/>
  <c r="D3617" i="6"/>
  <c r="B3617" i="6"/>
  <c r="A3617" i="6"/>
  <c r="F3616" i="6"/>
  <c r="G3616" i="6"/>
  <c r="D3616" i="6"/>
  <c r="B3616" i="6"/>
  <c r="A3616" i="6"/>
  <c r="F3615" i="6"/>
  <c r="G3615" i="6" s="1"/>
  <c r="D3615" i="6"/>
  <c r="B3615" i="6"/>
  <c r="A3615" i="6"/>
  <c r="F3614" i="6"/>
  <c r="G3614" i="6"/>
  <c r="D3614" i="6"/>
  <c r="B3614" i="6"/>
  <c r="A3614" i="6"/>
  <c r="F3613" i="6"/>
  <c r="G3613" i="6" s="1"/>
  <c r="D3613" i="6"/>
  <c r="B3613" i="6"/>
  <c r="A3613" i="6"/>
  <c r="F3612" i="6"/>
  <c r="G3612" i="6"/>
  <c r="D3612" i="6"/>
  <c r="B3612" i="6"/>
  <c r="A3612" i="6"/>
  <c r="B3605" i="6"/>
  <c r="G3604" i="6"/>
  <c r="B3604" i="6"/>
  <c r="B3603" i="6"/>
  <c r="B3602" i="6"/>
  <c r="F3596" i="6"/>
  <c r="G3596" i="6"/>
  <c r="D3596" i="6"/>
  <c r="B3596" i="6"/>
  <c r="A3596" i="6"/>
  <c r="F3595" i="6"/>
  <c r="G3595" i="6" s="1"/>
  <c r="D3595" i="6"/>
  <c r="B3595" i="6"/>
  <c r="A3595" i="6"/>
  <c r="F3594" i="6"/>
  <c r="G3594" i="6"/>
  <c r="D3594" i="6"/>
  <c r="B3594" i="6"/>
  <c r="A3594" i="6"/>
  <c r="F3593" i="6"/>
  <c r="G3593" i="6" s="1"/>
  <c r="D3593" i="6"/>
  <c r="B3593" i="6"/>
  <c r="A3593" i="6"/>
  <c r="F3592" i="6"/>
  <c r="G3592" i="6"/>
  <c r="D3592" i="6"/>
  <c r="B3592" i="6"/>
  <c r="A3592" i="6"/>
  <c r="F3591" i="6"/>
  <c r="G3591" i="6" s="1"/>
  <c r="D3591" i="6"/>
  <c r="B3591" i="6"/>
  <c r="A3591" i="6"/>
  <c r="F3590" i="6"/>
  <c r="G3590" i="6"/>
  <c r="D3590" i="6"/>
  <c r="B3590" i="6"/>
  <c r="A3590" i="6"/>
  <c r="F3589" i="6"/>
  <c r="G3589" i="6" s="1"/>
  <c r="D3589" i="6"/>
  <c r="B3589" i="6"/>
  <c r="A3589" i="6"/>
  <c r="F3588" i="6"/>
  <c r="G3588" i="6"/>
  <c r="D3588" i="6"/>
  <c r="B3588" i="6"/>
  <c r="A3588" i="6"/>
  <c r="F3585" i="6"/>
  <c r="G3585" i="6" s="1"/>
  <c r="D3585" i="6"/>
  <c r="A3585" i="6"/>
  <c r="B3585" i="6"/>
  <c r="F3584" i="6"/>
  <c r="G3584" i="6"/>
  <c r="D3584" i="6"/>
  <c r="A3584" i="6"/>
  <c r="B3584" i="6" s="1"/>
  <c r="F3583" i="6"/>
  <c r="G3583" i="6" s="1"/>
  <c r="D3583" i="6"/>
  <c r="A3583" i="6"/>
  <c r="B3583" i="6"/>
  <c r="F3582" i="6"/>
  <c r="G3582" i="6"/>
  <c r="D3582" i="6"/>
  <c r="A3582" i="6"/>
  <c r="B3582" i="6" s="1"/>
  <c r="F3581" i="6"/>
  <c r="G3581" i="6" s="1"/>
  <c r="D3581" i="6"/>
  <c r="A3581" i="6"/>
  <c r="B3581" i="6"/>
  <c r="F3580" i="6"/>
  <c r="G3580" i="6"/>
  <c r="D3580" i="6"/>
  <c r="A3580" i="6"/>
  <c r="B3580" i="6" s="1"/>
  <c r="F3579" i="6"/>
  <c r="G3579" i="6" s="1"/>
  <c r="D3579" i="6"/>
  <c r="A3579" i="6"/>
  <c r="B3579" i="6"/>
  <c r="F3578" i="6"/>
  <c r="G3578" i="6"/>
  <c r="D3578" i="6"/>
  <c r="A3578" i="6"/>
  <c r="B3578" i="6" s="1"/>
  <c r="F3575" i="6"/>
  <c r="G3575" i="6" s="1"/>
  <c r="D3575" i="6"/>
  <c r="B3575" i="6"/>
  <c r="A3575" i="6"/>
  <c r="F3574" i="6"/>
  <c r="G3574" i="6"/>
  <c r="D3574" i="6"/>
  <c r="B3574" i="6"/>
  <c r="A3574" i="6"/>
  <c r="F3573" i="6"/>
  <c r="G3573" i="6" s="1"/>
  <c r="D3573" i="6"/>
  <c r="B3573" i="6"/>
  <c r="A3573" i="6"/>
  <c r="F3572" i="6"/>
  <c r="G3572" i="6"/>
  <c r="D3572" i="6"/>
  <c r="B3572" i="6"/>
  <c r="A3572" i="6"/>
  <c r="F3571" i="6"/>
  <c r="G3571" i="6" s="1"/>
  <c r="D3571" i="6"/>
  <c r="B3571" i="6"/>
  <c r="A3571" i="6"/>
  <c r="F3570" i="6"/>
  <c r="G3570" i="6"/>
  <c r="D3570" i="6"/>
  <c r="B3570" i="6"/>
  <c r="A3570" i="6"/>
  <c r="F3569" i="6"/>
  <c r="G3569" i="6" s="1"/>
  <c r="D3569" i="6"/>
  <c r="B3569" i="6"/>
  <c r="A3569" i="6"/>
  <c r="F3568" i="6"/>
  <c r="G3568" i="6"/>
  <c r="D3568" i="6"/>
  <c r="B3568" i="6"/>
  <c r="A3568" i="6"/>
  <c r="F3567" i="6"/>
  <c r="G3567" i="6" s="1"/>
  <c r="D3567" i="6"/>
  <c r="B3567" i="6"/>
  <c r="A3567" i="6"/>
  <c r="F3566" i="6"/>
  <c r="G3566" i="6"/>
  <c r="D3566" i="6"/>
  <c r="B3566" i="6"/>
  <c r="A3566" i="6"/>
  <c r="F3565" i="6"/>
  <c r="G3565" i="6" s="1"/>
  <c r="D3565" i="6"/>
  <c r="B3565" i="6"/>
  <c r="A3565" i="6"/>
  <c r="F3564" i="6"/>
  <c r="G3564" i="6"/>
  <c r="D3564" i="6"/>
  <c r="B3564" i="6"/>
  <c r="A3564" i="6"/>
  <c r="F3563" i="6"/>
  <c r="G3563" i="6" s="1"/>
  <c r="D3563" i="6"/>
  <c r="B3563" i="6"/>
  <c r="A3563" i="6"/>
  <c r="F3562" i="6"/>
  <c r="G3562" i="6"/>
  <c r="D3562" i="6"/>
  <c r="B3562" i="6"/>
  <c r="A3562" i="6"/>
  <c r="B3555" i="6"/>
  <c r="G3554" i="6"/>
  <c r="B3554" i="6"/>
  <c r="B3553" i="6"/>
  <c r="B3552" i="6"/>
  <c r="F3546" i="6"/>
  <c r="G3546" i="6"/>
  <c r="D3546" i="6"/>
  <c r="B3546" i="6"/>
  <c r="A3546" i="6"/>
  <c r="F3545" i="6"/>
  <c r="G3545" i="6" s="1"/>
  <c r="D3545" i="6"/>
  <c r="B3545" i="6"/>
  <c r="A3545" i="6"/>
  <c r="F3544" i="6"/>
  <c r="G3544" i="6"/>
  <c r="D3544" i="6"/>
  <c r="B3544" i="6"/>
  <c r="A3544" i="6"/>
  <c r="F3543" i="6"/>
  <c r="G3543" i="6" s="1"/>
  <c r="D3543" i="6"/>
  <c r="B3543" i="6"/>
  <c r="A3543" i="6"/>
  <c r="F3542" i="6"/>
  <c r="G3542" i="6"/>
  <c r="D3542" i="6"/>
  <c r="B3542" i="6"/>
  <c r="A3542" i="6"/>
  <c r="F3541" i="6"/>
  <c r="G3541" i="6" s="1"/>
  <c r="D3541" i="6"/>
  <c r="B3541" i="6"/>
  <c r="A3541" i="6"/>
  <c r="F3540" i="6"/>
  <c r="G3540" i="6"/>
  <c r="D3540" i="6"/>
  <c r="B3540" i="6"/>
  <c r="A3540" i="6"/>
  <c r="F3539" i="6"/>
  <c r="G3539" i="6" s="1"/>
  <c r="D3539" i="6"/>
  <c r="B3539" i="6"/>
  <c r="A3539" i="6"/>
  <c r="F3538" i="6"/>
  <c r="G3538" i="6"/>
  <c r="D3538" i="6"/>
  <c r="B3538" i="6"/>
  <c r="A3538" i="6"/>
  <c r="F3535" i="6"/>
  <c r="G3535" i="6" s="1"/>
  <c r="D3535" i="6"/>
  <c r="A3535" i="6"/>
  <c r="B3535" i="6"/>
  <c r="F3534" i="6"/>
  <c r="G3534" i="6"/>
  <c r="D3534" i="6"/>
  <c r="A3534" i="6"/>
  <c r="B3534" i="6" s="1"/>
  <c r="F3533" i="6"/>
  <c r="G3533" i="6" s="1"/>
  <c r="D3533" i="6"/>
  <c r="A3533" i="6"/>
  <c r="B3533" i="6"/>
  <c r="F3532" i="6"/>
  <c r="G3532" i="6"/>
  <c r="D3532" i="6"/>
  <c r="A3532" i="6"/>
  <c r="B3532" i="6" s="1"/>
  <c r="F3531" i="6"/>
  <c r="G3531" i="6" s="1"/>
  <c r="D3531" i="6"/>
  <c r="A3531" i="6"/>
  <c r="B3531" i="6"/>
  <c r="F3530" i="6"/>
  <c r="G3530" i="6"/>
  <c r="D3530" i="6"/>
  <c r="A3530" i="6"/>
  <c r="B3530" i="6" s="1"/>
  <c r="F3529" i="6"/>
  <c r="G3529" i="6" s="1"/>
  <c r="D3529" i="6"/>
  <c r="A3529" i="6"/>
  <c r="B3529" i="6"/>
  <c r="F3528" i="6"/>
  <c r="G3528" i="6"/>
  <c r="D3528" i="6"/>
  <c r="A3528" i="6"/>
  <c r="B3528" i="6" s="1"/>
  <c r="F3525" i="6"/>
  <c r="G3525" i="6" s="1"/>
  <c r="D3525" i="6"/>
  <c r="B3525" i="6"/>
  <c r="A3525" i="6"/>
  <c r="F3524" i="6"/>
  <c r="G3524" i="6"/>
  <c r="D3524" i="6"/>
  <c r="B3524" i="6"/>
  <c r="A3524" i="6"/>
  <c r="F3523" i="6"/>
  <c r="G3523" i="6" s="1"/>
  <c r="D3523" i="6"/>
  <c r="B3523" i="6"/>
  <c r="A3523" i="6"/>
  <c r="F3522" i="6"/>
  <c r="G3522" i="6"/>
  <c r="D3522" i="6"/>
  <c r="B3522" i="6"/>
  <c r="A3522" i="6"/>
  <c r="F3521" i="6"/>
  <c r="G3521" i="6" s="1"/>
  <c r="D3521" i="6"/>
  <c r="B3521" i="6"/>
  <c r="A3521" i="6"/>
  <c r="F3520" i="6"/>
  <c r="G3520" i="6"/>
  <c r="D3520" i="6"/>
  <c r="B3520" i="6"/>
  <c r="A3520" i="6"/>
  <c r="F3519" i="6"/>
  <c r="G3519" i="6" s="1"/>
  <c r="D3519" i="6"/>
  <c r="B3519" i="6"/>
  <c r="A3519" i="6"/>
  <c r="F3518" i="6"/>
  <c r="G3518" i="6"/>
  <c r="D3518" i="6"/>
  <c r="B3518" i="6"/>
  <c r="A3518" i="6"/>
  <c r="F3517" i="6"/>
  <c r="G3517" i="6" s="1"/>
  <c r="D3517" i="6"/>
  <c r="B3517" i="6"/>
  <c r="A3517" i="6"/>
  <c r="F3516" i="6"/>
  <c r="G3516" i="6"/>
  <c r="D3516" i="6"/>
  <c r="B3516" i="6"/>
  <c r="A3516" i="6"/>
  <c r="F3515" i="6"/>
  <c r="G3515" i="6" s="1"/>
  <c r="D3515" i="6"/>
  <c r="B3515" i="6"/>
  <c r="A3515" i="6"/>
  <c r="F3514" i="6"/>
  <c r="G3514" i="6"/>
  <c r="D3514" i="6"/>
  <c r="B3514" i="6"/>
  <c r="A3514" i="6"/>
  <c r="F3513" i="6"/>
  <c r="G3513" i="6" s="1"/>
  <c r="D3513" i="6"/>
  <c r="B3513" i="6"/>
  <c r="A3513" i="6"/>
  <c r="F3512" i="6"/>
  <c r="G3512" i="6"/>
  <c r="D3512" i="6"/>
  <c r="B3512" i="6"/>
  <c r="A3512" i="6"/>
  <c r="B3505" i="6"/>
  <c r="G3504" i="6"/>
  <c r="B3504" i="6"/>
  <c r="B3503" i="6"/>
  <c r="B3502" i="6"/>
  <c r="F3496" i="6"/>
  <c r="G3496" i="6"/>
  <c r="D3496" i="6"/>
  <c r="B3496" i="6"/>
  <c r="A3496" i="6"/>
  <c r="F3495" i="6"/>
  <c r="G3495" i="6" s="1"/>
  <c r="D3495" i="6"/>
  <c r="B3495" i="6"/>
  <c r="A3495" i="6"/>
  <c r="F3494" i="6"/>
  <c r="G3494" i="6"/>
  <c r="D3494" i="6"/>
  <c r="B3494" i="6"/>
  <c r="A3494" i="6"/>
  <c r="F3493" i="6"/>
  <c r="G3493" i="6" s="1"/>
  <c r="D3493" i="6"/>
  <c r="B3493" i="6"/>
  <c r="A3493" i="6"/>
  <c r="F3492" i="6"/>
  <c r="G3492" i="6"/>
  <c r="D3492" i="6"/>
  <c r="B3492" i="6"/>
  <c r="A3492" i="6"/>
  <c r="F3491" i="6"/>
  <c r="G3491" i="6" s="1"/>
  <c r="D3491" i="6"/>
  <c r="B3491" i="6"/>
  <c r="A3491" i="6"/>
  <c r="F3490" i="6"/>
  <c r="G3490" i="6"/>
  <c r="D3490" i="6"/>
  <c r="B3490" i="6"/>
  <c r="A3490" i="6"/>
  <c r="F3489" i="6"/>
  <c r="G3489" i="6" s="1"/>
  <c r="D3489" i="6"/>
  <c r="B3489" i="6"/>
  <c r="A3489" i="6"/>
  <c r="F3488" i="6"/>
  <c r="G3488" i="6"/>
  <c r="D3488" i="6"/>
  <c r="B3488" i="6"/>
  <c r="A3488" i="6"/>
  <c r="F3485" i="6"/>
  <c r="G3485" i="6" s="1"/>
  <c r="D3485" i="6"/>
  <c r="A3485" i="6"/>
  <c r="B3485" i="6"/>
  <c r="F3484" i="6"/>
  <c r="G3484" i="6"/>
  <c r="D3484" i="6"/>
  <c r="A3484" i="6"/>
  <c r="B3484" i="6" s="1"/>
  <c r="F3483" i="6"/>
  <c r="G3483" i="6" s="1"/>
  <c r="D3483" i="6"/>
  <c r="A3483" i="6"/>
  <c r="B3483" i="6"/>
  <c r="F3482" i="6"/>
  <c r="G3482" i="6"/>
  <c r="D3482" i="6"/>
  <c r="A3482" i="6"/>
  <c r="B3482" i="6" s="1"/>
  <c r="F3481" i="6"/>
  <c r="G3481" i="6" s="1"/>
  <c r="D3481" i="6"/>
  <c r="A3481" i="6"/>
  <c r="B3481" i="6" s="1"/>
  <c r="F3480" i="6"/>
  <c r="G3480" i="6"/>
  <c r="D3480" i="6"/>
  <c r="A3480" i="6"/>
  <c r="B3480" i="6" s="1"/>
  <c r="F3479" i="6"/>
  <c r="G3479" i="6"/>
  <c r="D3479" i="6"/>
  <c r="A3479" i="6"/>
  <c r="B3479" i="6"/>
  <c r="F3478" i="6"/>
  <c r="G3478" i="6"/>
  <c r="D3478" i="6"/>
  <c r="A3478" i="6"/>
  <c r="B3478" i="6"/>
  <c r="F3475" i="6"/>
  <c r="G3475" i="6" s="1"/>
  <c r="D3475" i="6"/>
  <c r="B3475" i="6"/>
  <c r="A3475" i="6"/>
  <c r="F3474" i="6"/>
  <c r="G3474" i="6"/>
  <c r="D3474" i="6"/>
  <c r="B3474" i="6"/>
  <c r="A3474" i="6"/>
  <c r="F3473" i="6"/>
  <c r="G3473" i="6"/>
  <c r="D3473" i="6"/>
  <c r="B3473" i="6"/>
  <c r="A3473" i="6"/>
  <c r="F3472" i="6"/>
  <c r="G3472" i="6"/>
  <c r="D3472" i="6"/>
  <c r="B3472" i="6"/>
  <c r="A3472" i="6"/>
  <c r="F3471" i="6"/>
  <c r="G3471" i="6" s="1"/>
  <c r="D3471" i="6"/>
  <c r="B3471" i="6"/>
  <c r="A3471" i="6"/>
  <c r="F3470" i="6"/>
  <c r="G3470" i="6"/>
  <c r="D3470" i="6"/>
  <c r="B3470" i="6"/>
  <c r="A3470" i="6"/>
  <c r="F3469" i="6"/>
  <c r="G3469" i="6" s="1"/>
  <c r="D3469" i="6"/>
  <c r="B3469" i="6"/>
  <c r="A3469" i="6"/>
  <c r="F3468" i="6"/>
  <c r="G3468" i="6"/>
  <c r="D3468" i="6"/>
  <c r="B3468" i="6"/>
  <c r="A3468" i="6"/>
  <c r="F3467" i="6"/>
  <c r="G3467" i="6" s="1"/>
  <c r="D3467" i="6"/>
  <c r="B3467" i="6"/>
  <c r="A3467" i="6"/>
  <c r="F3466" i="6"/>
  <c r="G3466" i="6"/>
  <c r="D3466" i="6"/>
  <c r="B3466" i="6"/>
  <c r="A3466" i="6"/>
  <c r="F3465" i="6"/>
  <c r="G3465" i="6"/>
  <c r="D3465" i="6"/>
  <c r="B3465" i="6"/>
  <c r="A3465" i="6"/>
  <c r="F3464" i="6"/>
  <c r="G3464" i="6" s="1"/>
  <c r="D3464" i="6"/>
  <c r="B3464" i="6"/>
  <c r="A3464" i="6"/>
  <c r="F3463" i="6"/>
  <c r="G3463" i="6" s="1"/>
  <c r="D3463" i="6"/>
  <c r="B3463" i="6"/>
  <c r="A3463" i="6"/>
  <c r="F3462" i="6"/>
  <c r="G3462" i="6"/>
  <c r="D3462" i="6"/>
  <c r="B3462" i="6"/>
  <c r="A3462" i="6"/>
  <c r="B3455" i="6"/>
  <c r="G3454" i="6"/>
  <c r="B3454" i="6"/>
  <c r="B3453" i="6"/>
  <c r="B3452" i="6"/>
  <c r="F3446" i="6"/>
  <c r="G3446" i="6"/>
  <c r="D3446" i="6"/>
  <c r="B3446" i="6"/>
  <c r="A3446" i="6"/>
  <c r="F3445" i="6"/>
  <c r="G3445" i="6" s="1"/>
  <c r="D3445" i="6"/>
  <c r="B3445" i="6"/>
  <c r="A3445" i="6"/>
  <c r="F3444" i="6"/>
  <c r="G3444" i="6"/>
  <c r="D3444" i="6"/>
  <c r="B3444" i="6"/>
  <c r="A3444" i="6"/>
  <c r="F3443" i="6"/>
  <c r="G3443" i="6"/>
  <c r="D3443" i="6"/>
  <c r="B3443" i="6"/>
  <c r="A3443" i="6"/>
  <c r="F3442" i="6"/>
  <c r="G3442" i="6"/>
  <c r="D3442" i="6"/>
  <c r="B3442" i="6"/>
  <c r="A3442" i="6"/>
  <c r="F3441" i="6"/>
  <c r="G3441" i="6" s="1"/>
  <c r="D3441" i="6"/>
  <c r="B3441" i="6"/>
  <c r="A3441" i="6"/>
  <c r="F3440" i="6"/>
  <c r="G3440" i="6"/>
  <c r="D3440" i="6"/>
  <c r="B3440" i="6"/>
  <c r="A3440" i="6"/>
  <c r="F3439" i="6"/>
  <c r="G3439" i="6"/>
  <c r="D3439" i="6"/>
  <c r="B3439" i="6"/>
  <c r="A3439" i="6"/>
  <c r="F3438" i="6"/>
  <c r="G3438" i="6"/>
  <c r="D3438" i="6"/>
  <c r="B3438" i="6"/>
  <c r="A3438" i="6"/>
  <c r="F3435" i="6"/>
  <c r="G3435" i="6" s="1"/>
  <c r="D3435" i="6"/>
  <c r="A3435" i="6"/>
  <c r="B3435" i="6"/>
  <c r="F3434" i="6"/>
  <c r="G3434" i="6"/>
  <c r="D3434" i="6"/>
  <c r="A3434" i="6"/>
  <c r="B3434" i="6" s="1"/>
  <c r="F3433" i="6"/>
  <c r="G3433" i="6"/>
  <c r="D3433" i="6"/>
  <c r="A3433" i="6"/>
  <c r="B3433" i="6"/>
  <c r="F3432" i="6"/>
  <c r="G3432" i="6"/>
  <c r="D3432" i="6"/>
  <c r="A3432" i="6"/>
  <c r="B3432" i="6"/>
  <c r="F3431" i="6"/>
  <c r="G3431" i="6" s="1"/>
  <c r="D3431" i="6"/>
  <c r="A3431" i="6"/>
  <c r="B3431" i="6"/>
  <c r="F3430" i="6"/>
  <c r="G3430" i="6"/>
  <c r="D3430" i="6"/>
  <c r="A3430" i="6"/>
  <c r="B3430" i="6" s="1"/>
  <c r="F3429" i="6"/>
  <c r="G3429" i="6"/>
  <c r="D3429" i="6"/>
  <c r="A3429" i="6"/>
  <c r="B3429" i="6"/>
  <c r="F3428" i="6"/>
  <c r="G3428" i="6"/>
  <c r="D3428" i="6"/>
  <c r="A3428" i="6"/>
  <c r="B3428" i="6"/>
  <c r="F3425" i="6"/>
  <c r="G3425" i="6" s="1"/>
  <c r="D3425" i="6"/>
  <c r="B3425" i="6"/>
  <c r="A3425" i="6"/>
  <c r="F3424" i="6"/>
  <c r="G3424" i="6"/>
  <c r="D3424" i="6"/>
  <c r="B3424" i="6"/>
  <c r="A3424" i="6"/>
  <c r="F3423" i="6"/>
  <c r="G3423" i="6"/>
  <c r="D3423" i="6"/>
  <c r="B3423" i="6"/>
  <c r="A3423" i="6"/>
  <c r="F3422" i="6"/>
  <c r="G3422" i="6"/>
  <c r="D3422" i="6"/>
  <c r="B3422" i="6"/>
  <c r="A3422" i="6"/>
  <c r="F3421" i="6"/>
  <c r="G3421" i="6" s="1"/>
  <c r="D3421" i="6"/>
  <c r="B3421" i="6"/>
  <c r="A3421" i="6"/>
  <c r="F3420" i="6"/>
  <c r="G3420" i="6"/>
  <c r="D3420" i="6"/>
  <c r="B3420" i="6"/>
  <c r="A3420" i="6"/>
  <c r="F3419" i="6"/>
  <c r="G3419" i="6"/>
  <c r="D3419" i="6"/>
  <c r="B3419" i="6"/>
  <c r="A3419" i="6"/>
  <c r="F3418" i="6"/>
  <c r="G3418" i="6"/>
  <c r="D3418" i="6"/>
  <c r="B3418" i="6"/>
  <c r="A3418" i="6"/>
  <c r="F3417" i="6"/>
  <c r="G3417" i="6" s="1"/>
  <c r="D3417" i="6"/>
  <c r="B3417" i="6"/>
  <c r="A3417" i="6"/>
  <c r="F3416" i="6"/>
  <c r="G3416" i="6"/>
  <c r="D3416" i="6"/>
  <c r="B3416" i="6"/>
  <c r="A3416" i="6"/>
  <c r="F3415" i="6"/>
  <c r="G3415" i="6"/>
  <c r="D3415" i="6"/>
  <c r="B3415" i="6"/>
  <c r="A3415" i="6"/>
  <c r="F3414" i="6"/>
  <c r="G3414" i="6"/>
  <c r="D3414" i="6"/>
  <c r="B3414" i="6"/>
  <c r="A3414" i="6"/>
  <c r="F3413" i="6"/>
  <c r="G3413" i="6" s="1"/>
  <c r="D3413" i="6"/>
  <c r="B3413" i="6"/>
  <c r="A3413" i="6"/>
  <c r="F3412" i="6"/>
  <c r="G3412" i="6"/>
  <c r="D3412" i="6"/>
  <c r="B3412" i="6"/>
  <c r="A3412" i="6"/>
  <c r="B3405" i="6"/>
  <c r="G3404" i="6"/>
  <c r="B3404" i="6"/>
  <c r="B3403" i="6"/>
  <c r="B3402" i="6"/>
  <c r="F3396" i="6"/>
  <c r="G3396" i="6"/>
  <c r="D3396" i="6"/>
  <c r="B3396" i="6"/>
  <c r="A3396" i="6"/>
  <c r="F3395" i="6"/>
  <c r="G3395" i="6" s="1"/>
  <c r="D3395" i="6"/>
  <c r="B3395" i="6"/>
  <c r="A3395" i="6"/>
  <c r="F3394" i="6"/>
  <c r="G3394" i="6"/>
  <c r="D3394" i="6"/>
  <c r="B3394" i="6"/>
  <c r="A3394" i="6"/>
  <c r="F3393" i="6"/>
  <c r="G3393" i="6"/>
  <c r="D3393" i="6"/>
  <c r="B3393" i="6"/>
  <c r="A3393" i="6"/>
  <c r="F3392" i="6"/>
  <c r="G3392" i="6"/>
  <c r="D3392" i="6"/>
  <c r="B3392" i="6"/>
  <c r="A3392" i="6"/>
  <c r="F3391" i="6"/>
  <c r="G3391" i="6" s="1"/>
  <c r="D3391" i="6"/>
  <c r="B3391" i="6"/>
  <c r="A3391" i="6"/>
  <c r="F3390" i="6"/>
  <c r="G3390" i="6"/>
  <c r="D3390" i="6"/>
  <c r="B3390" i="6"/>
  <c r="A3390" i="6"/>
  <c r="F3389" i="6"/>
  <c r="G3389" i="6"/>
  <c r="D3389" i="6"/>
  <c r="B3389" i="6"/>
  <c r="A3389" i="6"/>
  <c r="F3388" i="6"/>
  <c r="G3388" i="6"/>
  <c r="D3388" i="6"/>
  <c r="B3388" i="6"/>
  <c r="A3388" i="6"/>
  <c r="F3385" i="6"/>
  <c r="G3385" i="6" s="1"/>
  <c r="D3385" i="6"/>
  <c r="A3385" i="6"/>
  <c r="B3385" i="6"/>
  <c r="F3384" i="6"/>
  <c r="G3384" i="6"/>
  <c r="D3384" i="6"/>
  <c r="A3384" i="6"/>
  <c r="B3384" i="6" s="1"/>
  <c r="F3383" i="6"/>
  <c r="G3383" i="6"/>
  <c r="D3383" i="6"/>
  <c r="A3383" i="6"/>
  <c r="B3383" i="6"/>
  <c r="F3382" i="6"/>
  <c r="G3382" i="6"/>
  <c r="D3382" i="6"/>
  <c r="A3382" i="6"/>
  <c r="B3382" i="6"/>
  <c r="F3381" i="6"/>
  <c r="G3381" i="6" s="1"/>
  <c r="D3381" i="6"/>
  <c r="A3381" i="6"/>
  <c r="B3381" i="6"/>
  <c r="F3380" i="6"/>
  <c r="G3380" i="6"/>
  <c r="D3380" i="6"/>
  <c r="A3380" i="6"/>
  <c r="B3380" i="6" s="1"/>
  <c r="F3379" i="6"/>
  <c r="G3379" i="6"/>
  <c r="D3379" i="6"/>
  <c r="A3379" i="6"/>
  <c r="B3379" i="6"/>
  <c r="F3378" i="6"/>
  <c r="G3378" i="6"/>
  <c r="D3378" i="6"/>
  <c r="A3378" i="6"/>
  <c r="B3378" i="6"/>
  <c r="F3375" i="6"/>
  <c r="G3375" i="6" s="1"/>
  <c r="D3375" i="6"/>
  <c r="B3375" i="6"/>
  <c r="A3375" i="6"/>
  <c r="F3374" i="6"/>
  <c r="G3374" i="6"/>
  <c r="D3374" i="6"/>
  <c r="B3374" i="6"/>
  <c r="A3374" i="6"/>
  <c r="F3373" i="6"/>
  <c r="G3373" i="6"/>
  <c r="D3373" i="6"/>
  <c r="B3373" i="6"/>
  <c r="A3373" i="6"/>
  <c r="F3372" i="6"/>
  <c r="G3372" i="6"/>
  <c r="D3372" i="6"/>
  <c r="B3372" i="6"/>
  <c r="A3372" i="6"/>
  <c r="F3371" i="6"/>
  <c r="G3371" i="6" s="1"/>
  <c r="D3371" i="6"/>
  <c r="B3371" i="6"/>
  <c r="A3371" i="6"/>
  <c r="F3370" i="6"/>
  <c r="G3370" i="6"/>
  <c r="D3370" i="6"/>
  <c r="B3370" i="6"/>
  <c r="A3370" i="6"/>
  <c r="F3369" i="6"/>
  <c r="G3369" i="6"/>
  <c r="D3369" i="6"/>
  <c r="B3369" i="6"/>
  <c r="A3369" i="6"/>
  <c r="F3368" i="6"/>
  <c r="G3368" i="6"/>
  <c r="D3368" i="6"/>
  <c r="B3368" i="6"/>
  <c r="A3368" i="6"/>
  <c r="F3367" i="6"/>
  <c r="G3367" i="6" s="1"/>
  <c r="D3367" i="6"/>
  <c r="B3367" i="6"/>
  <c r="A3367" i="6"/>
  <c r="F3366" i="6"/>
  <c r="G3366" i="6"/>
  <c r="D3366" i="6"/>
  <c r="B3366" i="6"/>
  <c r="A3366" i="6"/>
  <c r="F3365" i="6"/>
  <c r="G3365" i="6"/>
  <c r="D3365" i="6"/>
  <c r="B3365" i="6"/>
  <c r="A3365" i="6"/>
  <c r="F3364" i="6"/>
  <c r="G3364" i="6"/>
  <c r="D3364" i="6"/>
  <c r="B3364" i="6"/>
  <c r="A3364" i="6"/>
  <c r="F3363" i="6"/>
  <c r="G3363" i="6" s="1"/>
  <c r="D3363" i="6"/>
  <c r="B3363" i="6"/>
  <c r="A3363" i="6"/>
  <c r="F3362" i="6"/>
  <c r="G3362" i="6"/>
  <c r="D3362" i="6"/>
  <c r="B3362" i="6"/>
  <c r="A3362" i="6"/>
  <c r="B3355" i="6"/>
  <c r="G3354" i="6"/>
  <c r="B3354" i="6"/>
  <c r="B3353" i="6"/>
  <c r="B3352" i="6"/>
  <c r="F3346" i="6"/>
  <c r="G3346" i="6"/>
  <c r="D3346" i="6"/>
  <c r="B3346" i="6"/>
  <c r="A3346" i="6"/>
  <c r="F3345" i="6"/>
  <c r="G3345" i="6" s="1"/>
  <c r="D3345" i="6"/>
  <c r="B3345" i="6"/>
  <c r="A3345" i="6"/>
  <c r="F3344" i="6"/>
  <c r="G3344" i="6"/>
  <c r="D3344" i="6"/>
  <c r="B3344" i="6"/>
  <c r="A3344" i="6"/>
  <c r="F3343" i="6"/>
  <c r="G3343" i="6"/>
  <c r="D3343" i="6"/>
  <c r="B3343" i="6"/>
  <c r="A3343" i="6"/>
  <c r="F3342" i="6"/>
  <c r="G3342" i="6"/>
  <c r="D3342" i="6"/>
  <c r="B3342" i="6"/>
  <c r="A3342" i="6"/>
  <c r="F3341" i="6"/>
  <c r="G3341" i="6" s="1"/>
  <c r="D3341" i="6"/>
  <c r="B3341" i="6"/>
  <c r="A3341" i="6"/>
  <c r="F3340" i="6"/>
  <c r="G3340" i="6"/>
  <c r="D3340" i="6"/>
  <c r="B3340" i="6"/>
  <c r="A3340" i="6"/>
  <c r="F3339" i="6"/>
  <c r="G3339" i="6"/>
  <c r="D3339" i="6"/>
  <c r="B3339" i="6"/>
  <c r="A3339" i="6"/>
  <c r="F3338" i="6"/>
  <c r="G3338" i="6"/>
  <c r="D3338" i="6"/>
  <c r="B3338" i="6"/>
  <c r="A3338" i="6"/>
  <c r="F3335" i="6"/>
  <c r="G3335" i="6"/>
  <c r="D3335" i="6"/>
  <c r="A3335" i="6"/>
  <c r="B3335" i="6" s="1"/>
  <c r="F3334" i="6"/>
  <c r="G3334" i="6"/>
  <c r="D3334" i="6"/>
  <c r="A3334" i="6"/>
  <c r="B3334" i="6"/>
  <c r="F3333" i="6"/>
  <c r="G3333" i="6"/>
  <c r="D3333" i="6"/>
  <c r="A3333" i="6"/>
  <c r="B3333" i="6"/>
  <c r="F3332" i="6"/>
  <c r="G3332" i="6" s="1"/>
  <c r="D3332" i="6"/>
  <c r="A3332" i="6"/>
  <c r="B3332" i="6"/>
  <c r="F3331" i="6"/>
  <c r="G3331" i="6"/>
  <c r="D3331" i="6"/>
  <c r="A3331" i="6"/>
  <c r="B3331" i="6" s="1"/>
  <c r="F3330" i="6"/>
  <c r="G3330" i="6"/>
  <c r="D3330" i="6"/>
  <c r="A3330" i="6"/>
  <c r="B3330" i="6"/>
  <c r="F3329" i="6"/>
  <c r="G3329" i="6"/>
  <c r="D3329" i="6"/>
  <c r="A3329" i="6"/>
  <c r="B3329" i="6"/>
  <c r="F3328" i="6"/>
  <c r="G3328" i="6" s="1"/>
  <c r="D3328" i="6"/>
  <c r="A3328" i="6"/>
  <c r="B3328" i="6"/>
  <c r="F3325" i="6"/>
  <c r="G3325" i="6"/>
  <c r="D3325" i="6"/>
  <c r="B3325" i="6"/>
  <c r="A3325" i="6"/>
  <c r="F3324" i="6"/>
  <c r="G3324" i="6"/>
  <c r="D3324" i="6"/>
  <c r="B3324" i="6"/>
  <c r="A3324" i="6"/>
  <c r="F3323" i="6"/>
  <c r="G3323" i="6"/>
  <c r="D3323" i="6"/>
  <c r="B3323" i="6"/>
  <c r="A3323" i="6"/>
  <c r="F3322" i="6"/>
  <c r="G3322" i="6" s="1"/>
  <c r="D3322" i="6"/>
  <c r="B3322" i="6"/>
  <c r="A3322" i="6"/>
  <c r="F3321" i="6"/>
  <c r="G3321" i="6"/>
  <c r="D3321" i="6"/>
  <c r="B3321" i="6"/>
  <c r="A3321" i="6"/>
  <c r="F3320" i="6"/>
  <c r="G3320" i="6"/>
  <c r="D3320" i="6"/>
  <c r="B3320" i="6"/>
  <c r="A3320" i="6"/>
  <c r="F3319" i="6"/>
  <c r="G3319" i="6"/>
  <c r="D3319" i="6"/>
  <c r="B3319" i="6"/>
  <c r="A3319" i="6"/>
  <c r="F3318" i="6"/>
  <c r="G3318" i="6" s="1"/>
  <c r="D3318" i="6"/>
  <c r="B3318" i="6"/>
  <c r="A3318" i="6"/>
  <c r="F3317" i="6"/>
  <c r="G3317" i="6"/>
  <c r="D3317" i="6"/>
  <c r="B3317" i="6"/>
  <c r="A3317" i="6"/>
  <c r="F3316" i="6"/>
  <c r="G3316" i="6"/>
  <c r="D3316" i="6"/>
  <c r="B3316" i="6"/>
  <c r="A3316" i="6"/>
  <c r="F3315" i="6"/>
  <c r="G3315" i="6"/>
  <c r="D3315" i="6"/>
  <c r="B3315" i="6"/>
  <c r="A3315" i="6"/>
  <c r="F3314" i="6"/>
  <c r="G3314" i="6" s="1"/>
  <c r="D3314" i="6"/>
  <c r="B3314" i="6"/>
  <c r="A3314" i="6"/>
  <c r="F3313" i="6"/>
  <c r="G3313" i="6"/>
  <c r="D3313" i="6"/>
  <c r="B3313" i="6"/>
  <c r="A3313" i="6"/>
  <c r="F3312" i="6"/>
  <c r="G3312" i="6"/>
  <c r="D3312" i="6"/>
  <c r="B3312" i="6"/>
  <c r="A3312" i="6"/>
  <c r="B3305" i="6"/>
  <c r="G3304" i="6"/>
  <c r="B3304" i="6"/>
  <c r="B3303" i="6"/>
  <c r="B3302" i="6"/>
  <c r="F3296" i="6"/>
  <c r="G3296" i="6" s="1"/>
  <c r="D3296" i="6"/>
  <c r="B3296" i="6"/>
  <c r="A3296" i="6"/>
  <c r="F3295" i="6"/>
  <c r="G3295" i="6"/>
  <c r="D3295" i="6"/>
  <c r="B3295" i="6"/>
  <c r="A3295" i="6"/>
  <c r="F3294" i="6"/>
  <c r="G3294" i="6"/>
  <c r="D3294" i="6"/>
  <c r="B3294" i="6"/>
  <c r="A3294" i="6"/>
  <c r="F3293" i="6"/>
  <c r="G3293" i="6"/>
  <c r="D3293" i="6"/>
  <c r="B3293" i="6"/>
  <c r="A3293" i="6"/>
  <c r="F3292" i="6"/>
  <c r="G3292" i="6" s="1"/>
  <c r="D3292" i="6"/>
  <c r="B3292" i="6"/>
  <c r="A3292" i="6"/>
  <c r="F3291" i="6"/>
  <c r="G3291" i="6"/>
  <c r="D3291" i="6"/>
  <c r="B3291" i="6"/>
  <c r="A3291" i="6"/>
  <c r="F3290" i="6"/>
  <c r="G3290" i="6"/>
  <c r="D3290" i="6"/>
  <c r="B3290" i="6"/>
  <c r="A3290" i="6"/>
  <c r="F3289" i="6"/>
  <c r="G3289" i="6"/>
  <c r="D3289" i="6"/>
  <c r="B3289" i="6"/>
  <c r="A3289" i="6"/>
  <c r="F3288" i="6"/>
  <c r="G3288" i="6" s="1"/>
  <c r="D3288" i="6"/>
  <c r="B3288" i="6"/>
  <c r="A3288" i="6"/>
  <c r="F3285" i="6"/>
  <c r="G3285" i="6"/>
  <c r="D3285" i="6"/>
  <c r="A3285" i="6"/>
  <c r="B3285" i="6" s="1"/>
  <c r="F3284" i="6"/>
  <c r="G3284" i="6"/>
  <c r="D3284" i="6"/>
  <c r="A3284" i="6"/>
  <c r="B3284" i="6"/>
  <c r="F3283" i="6"/>
  <c r="G3283" i="6"/>
  <c r="D3283" i="6"/>
  <c r="A3283" i="6"/>
  <c r="B3283" i="6"/>
  <c r="F3282" i="6"/>
  <c r="G3282" i="6" s="1"/>
  <c r="D3282" i="6"/>
  <c r="A3282" i="6"/>
  <c r="B3282" i="6"/>
  <c r="F3281" i="6"/>
  <c r="G3281" i="6"/>
  <c r="D3281" i="6"/>
  <c r="A3281" i="6"/>
  <c r="B3281" i="6" s="1"/>
  <c r="F3280" i="6"/>
  <c r="G3280" i="6"/>
  <c r="D3280" i="6"/>
  <c r="A3280" i="6"/>
  <c r="B3280" i="6"/>
  <c r="F3279" i="6"/>
  <c r="G3279" i="6"/>
  <c r="D3279" i="6"/>
  <c r="A3279" i="6"/>
  <c r="B3279" i="6"/>
  <c r="F3278" i="6"/>
  <c r="G3278" i="6" s="1"/>
  <c r="D3278" i="6"/>
  <c r="A3278" i="6"/>
  <c r="B3278" i="6"/>
  <c r="F3275" i="6"/>
  <c r="G3275" i="6"/>
  <c r="D3275" i="6"/>
  <c r="B3275" i="6"/>
  <c r="A3275" i="6"/>
  <c r="F3274" i="6"/>
  <c r="G3274" i="6"/>
  <c r="D3274" i="6"/>
  <c r="B3274" i="6"/>
  <c r="A3274" i="6"/>
  <c r="F3273" i="6"/>
  <c r="G3273" i="6"/>
  <c r="D3273" i="6"/>
  <c r="B3273" i="6"/>
  <c r="A3273" i="6"/>
  <c r="F3272" i="6"/>
  <c r="G3272" i="6" s="1"/>
  <c r="D3272" i="6"/>
  <c r="B3272" i="6"/>
  <c r="A3272" i="6"/>
  <c r="F3271" i="6"/>
  <c r="G3271" i="6"/>
  <c r="D3271" i="6"/>
  <c r="B3271" i="6"/>
  <c r="A3271" i="6"/>
  <c r="F3270" i="6"/>
  <c r="G3270" i="6"/>
  <c r="D3270" i="6"/>
  <c r="B3270" i="6"/>
  <c r="A3270" i="6"/>
  <c r="F3269" i="6"/>
  <c r="G3269" i="6"/>
  <c r="D3269" i="6"/>
  <c r="B3269" i="6"/>
  <c r="A3269" i="6"/>
  <c r="F3268" i="6"/>
  <c r="G3268" i="6" s="1"/>
  <c r="D3268" i="6"/>
  <c r="B3268" i="6"/>
  <c r="A3268" i="6"/>
  <c r="F3267" i="6"/>
  <c r="G3267" i="6"/>
  <c r="D3267" i="6"/>
  <c r="B3267" i="6"/>
  <c r="A3267" i="6"/>
  <c r="F3266" i="6"/>
  <c r="G3266" i="6"/>
  <c r="D3266" i="6"/>
  <c r="B3266" i="6"/>
  <c r="A3266" i="6"/>
  <c r="F3265" i="6"/>
  <c r="G3265" i="6"/>
  <c r="D3265" i="6"/>
  <c r="B3265" i="6"/>
  <c r="A3265" i="6"/>
  <c r="F3264" i="6"/>
  <c r="G3264" i="6" s="1"/>
  <c r="D3264" i="6"/>
  <c r="B3264" i="6"/>
  <c r="A3264" i="6"/>
  <c r="F3263" i="6"/>
  <c r="G3263" i="6"/>
  <c r="D3263" i="6"/>
  <c r="B3263" i="6"/>
  <c r="A3263" i="6"/>
  <c r="F3262" i="6"/>
  <c r="G3262" i="6"/>
  <c r="D3262" i="6"/>
  <c r="B3262" i="6"/>
  <c r="A3262" i="6"/>
  <c r="B3255" i="6"/>
  <c r="G3254" i="6"/>
  <c r="B3254" i="6"/>
  <c r="B3253" i="6"/>
  <c r="B3252" i="6"/>
  <c r="F3246" i="6"/>
  <c r="G3246" i="6" s="1"/>
  <c r="D3246" i="6"/>
  <c r="B3246" i="6"/>
  <c r="A3246" i="6"/>
  <c r="F3245" i="6"/>
  <c r="G3245" i="6"/>
  <c r="D3245" i="6"/>
  <c r="B3245" i="6"/>
  <c r="A3245" i="6"/>
  <c r="F3244" i="6"/>
  <c r="G3244" i="6"/>
  <c r="D3244" i="6"/>
  <c r="B3244" i="6"/>
  <c r="A3244" i="6"/>
  <c r="F3243" i="6"/>
  <c r="G3243" i="6"/>
  <c r="D3243" i="6"/>
  <c r="B3243" i="6"/>
  <c r="A3243" i="6"/>
  <c r="F3242" i="6"/>
  <c r="G3242" i="6" s="1"/>
  <c r="D3242" i="6"/>
  <c r="B3242" i="6"/>
  <c r="A3242" i="6"/>
  <c r="F3241" i="6"/>
  <c r="G3241" i="6"/>
  <c r="D3241" i="6"/>
  <c r="B3241" i="6"/>
  <c r="A3241" i="6"/>
  <c r="F3240" i="6"/>
  <c r="G3240" i="6"/>
  <c r="D3240" i="6"/>
  <c r="B3240" i="6"/>
  <c r="A3240" i="6"/>
  <c r="F3239" i="6"/>
  <c r="G3239" i="6"/>
  <c r="D3239" i="6"/>
  <c r="B3239" i="6"/>
  <c r="A3239" i="6"/>
  <c r="F3238" i="6"/>
  <c r="G3238" i="6" s="1"/>
  <c r="D3238" i="6"/>
  <c r="B3238" i="6"/>
  <c r="A3238" i="6"/>
  <c r="F3235" i="6"/>
  <c r="G3235" i="6"/>
  <c r="D3235" i="6"/>
  <c r="A3235" i="6"/>
  <c r="B3235" i="6" s="1"/>
  <c r="F3234" i="6"/>
  <c r="G3234" i="6"/>
  <c r="D3234" i="6"/>
  <c r="A3234" i="6"/>
  <c r="B3234" i="6"/>
  <c r="F3233" i="6"/>
  <c r="G3233" i="6"/>
  <c r="D3233" i="6"/>
  <c r="A3233" i="6"/>
  <c r="B3233" i="6"/>
  <c r="F3232" i="6"/>
  <c r="G3232" i="6" s="1"/>
  <c r="D3232" i="6"/>
  <c r="A3232" i="6"/>
  <c r="B3232" i="6"/>
  <c r="F3231" i="6"/>
  <c r="G3231" i="6"/>
  <c r="D3231" i="6"/>
  <c r="A3231" i="6"/>
  <c r="B3231" i="6" s="1"/>
  <c r="F3230" i="6"/>
  <c r="G3230" i="6"/>
  <c r="D3230" i="6"/>
  <c r="A3230" i="6"/>
  <c r="B3230" i="6"/>
  <c r="F3229" i="6"/>
  <c r="G3229" i="6"/>
  <c r="D3229" i="6"/>
  <c r="A3229" i="6"/>
  <c r="B3229" i="6"/>
  <c r="F3228" i="6"/>
  <c r="G3228" i="6" s="1"/>
  <c r="D3228" i="6"/>
  <c r="A3228" i="6"/>
  <c r="B3228" i="6"/>
  <c r="F3225" i="6"/>
  <c r="G3225" i="6"/>
  <c r="D3225" i="6"/>
  <c r="B3225" i="6"/>
  <c r="A3225" i="6"/>
  <c r="F3224" i="6"/>
  <c r="G3224" i="6"/>
  <c r="D3224" i="6"/>
  <c r="B3224" i="6"/>
  <c r="A3224" i="6"/>
  <c r="F3223" i="6"/>
  <c r="G3223" i="6"/>
  <c r="D3223" i="6"/>
  <c r="B3223" i="6"/>
  <c r="A3223" i="6"/>
  <c r="F3222" i="6"/>
  <c r="G3222" i="6" s="1"/>
  <c r="D3222" i="6"/>
  <c r="B3222" i="6"/>
  <c r="A3222" i="6"/>
  <c r="F3221" i="6"/>
  <c r="G3221" i="6"/>
  <c r="D3221" i="6"/>
  <c r="B3221" i="6"/>
  <c r="A3221" i="6"/>
  <c r="F3220" i="6"/>
  <c r="G3220" i="6"/>
  <c r="D3220" i="6"/>
  <c r="B3220" i="6"/>
  <c r="A3220" i="6"/>
  <c r="F3219" i="6"/>
  <c r="G3219" i="6"/>
  <c r="D3219" i="6"/>
  <c r="B3219" i="6"/>
  <c r="A3219" i="6"/>
  <c r="F3218" i="6"/>
  <c r="G3218" i="6" s="1"/>
  <c r="D3218" i="6"/>
  <c r="B3218" i="6"/>
  <c r="A3218" i="6"/>
  <c r="F3217" i="6"/>
  <c r="G3217" i="6"/>
  <c r="D3217" i="6"/>
  <c r="B3217" i="6"/>
  <c r="A3217" i="6"/>
  <c r="F3216" i="6"/>
  <c r="G3216" i="6"/>
  <c r="D3216" i="6"/>
  <c r="B3216" i="6"/>
  <c r="A3216" i="6"/>
  <c r="F3215" i="6"/>
  <c r="G3215" i="6"/>
  <c r="D3215" i="6"/>
  <c r="B3215" i="6"/>
  <c r="A3215" i="6"/>
  <c r="F3214" i="6"/>
  <c r="G3214" i="6" s="1"/>
  <c r="D3214" i="6"/>
  <c r="B3214" i="6"/>
  <c r="A3214" i="6"/>
  <c r="F3213" i="6"/>
  <c r="G3213" i="6"/>
  <c r="D3213" i="6"/>
  <c r="B3213" i="6"/>
  <c r="A3213" i="6"/>
  <c r="F3212" i="6"/>
  <c r="G3212" i="6"/>
  <c r="D3212" i="6"/>
  <c r="B3212" i="6"/>
  <c r="A3212" i="6"/>
  <c r="B3205" i="6"/>
  <c r="G3204" i="6"/>
  <c r="B3204" i="6"/>
  <c r="B3203" i="6"/>
  <c r="B3202" i="6"/>
  <c r="F3196" i="6"/>
  <c r="G3196" i="6" s="1"/>
  <c r="D3196" i="6"/>
  <c r="B3196" i="6"/>
  <c r="A3196" i="6"/>
  <c r="F3195" i="6"/>
  <c r="G3195" i="6"/>
  <c r="D3195" i="6"/>
  <c r="B3195" i="6"/>
  <c r="A3195" i="6"/>
  <c r="F3194" i="6"/>
  <c r="G3194" i="6"/>
  <c r="D3194" i="6"/>
  <c r="B3194" i="6"/>
  <c r="A3194" i="6"/>
  <c r="F3193" i="6"/>
  <c r="G3193" i="6"/>
  <c r="D3193" i="6"/>
  <c r="B3193" i="6"/>
  <c r="A3193" i="6"/>
  <c r="F3192" i="6"/>
  <c r="G3192" i="6" s="1"/>
  <c r="D3192" i="6"/>
  <c r="B3192" i="6"/>
  <c r="A3192" i="6"/>
  <c r="F3191" i="6"/>
  <c r="G3191" i="6"/>
  <c r="D3191" i="6"/>
  <c r="B3191" i="6"/>
  <c r="A3191" i="6"/>
  <c r="F3190" i="6"/>
  <c r="G3190" i="6"/>
  <c r="D3190" i="6"/>
  <c r="B3190" i="6"/>
  <c r="A3190" i="6"/>
  <c r="F3189" i="6"/>
  <c r="G3189" i="6"/>
  <c r="D3189" i="6"/>
  <c r="B3189" i="6"/>
  <c r="A3189" i="6"/>
  <c r="F3188" i="6"/>
  <c r="G3188" i="6" s="1"/>
  <c r="D3188" i="6"/>
  <c r="B3188" i="6"/>
  <c r="A3188" i="6"/>
  <c r="F3185" i="6"/>
  <c r="G3185" i="6"/>
  <c r="D3185" i="6"/>
  <c r="A3185" i="6"/>
  <c r="B3185" i="6" s="1"/>
  <c r="F3184" i="6"/>
  <c r="G3184" i="6"/>
  <c r="D3184" i="6"/>
  <c r="A3184" i="6"/>
  <c r="B3184" i="6"/>
  <c r="F3183" i="6"/>
  <c r="G3183" i="6"/>
  <c r="D3183" i="6"/>
  <c r="A3183" i="6"/>
  <c r="B3183" i="6"/>
  <c r="F3182" i="6"/>
  <c r="G3182" i="6" s="1"/>
  <c r="D3182" i="6"/>
  <c r="A3182" i="6"/>
  <c r="B3182" i="6"/>
  <c r="F3181" i="6"/>
  <c r="G3181" i="6"/>
  <c r="D3181" i="6"/>
  <c r="A3181" i="6"/>
  <c r="B3181" i="6" s="1"/>
  <c r="F3180" i="6"/>
  <c r="G3180" i="6"/>
  <c r="D3180" i="6"/>
  <c r="A3180" i="6"/>
  <c r="B3180" i="6"/>
  <c r="F3179" i="6"/>
  <c r="G3179" i="6"/>
  <c r="D3179" i="6"/>
  <c r="A3179" i="6"/>
  <c r="B3179" i="6"/>
  <c r="F3178" i="6"/>
  <c r="G3178" i="6" s="1"/>
  <c r="D3178" i="6"/>
  <c r="A3178" i="6"/>
  <c r="B3178" i="6"/>
  <c r="F3175" i="6"/>
  <c r="G3175" i="6"/>
  <c r="D3175" i="6"/>
  <c r="B3175" i="6"/>
  <c r="A3175" i="6"/>
  <c r="F3174" i="6"/>
  <c r="G3174" i="6"/>
  <c r="D3174" i="6"/>
  <c r="B3174" i="6"/>
  <c r="A3174" i="6"/>
  <c r="F3173" i="6"/>
  <c r="G3173" i="6"/>
  <c r="D3173" i="6"/>
  <c r="B3173" i="6"/>
  <c r="A3173" i="6"/>
  <c r="F3172" i="6"/>
  <c r="G3172" i="6" s="1"/>
  <c r="D3172" i="6"/>
  <c r="B3172" i="6"/>
  <c r="A3172" i="6"/>
  <c r="F3171" i="6"/>
  <c r="G3171" i="6"/>
  <c r="D3171" i="6"/>
  <c r="B3171" i="6"/>
  <c r="A3171" i="6"/>
  <c r="F3170" i="6"/>
  <c r="G3170" i="6"/>
  <c r="D3170" i="6"/>
  <c r="B3170" i="6"/>
  <c r="A3170" i="6"/>
  <c r="F3169" i="6"/>
  <c r="G3169" i="6"/>
  <c r="D3169" i="6"/>
  <c r="B3169" i="6"/>
  <c r="A3169" i="6"/>
  <c r="F3168" i="6"/>
  <c r="G3168" i="6" s="1"/>
  <c r="D3168" i="6"/>
  <c r="B3168" i="6"/>
  <c r="A3168" i="6"/>
  <c r="F3167" i="6"/>
  <c r="G3167" i="6"/>
  <c r="D3167" i="6"/>
  <c r="B3167" i="6"/>
  <c r="A3167" i="6"/>
  <c r="F3166" i="6"/>
  <c r="G3166" i="6"/>
  <c r="D3166" i="6"/>
  <c r="B3166" i="6"/>
  <c r="A3166" i="6"/>
  <c r="F3165" i="6"/>
  <c r="G3165" i="6"/>
  <c r="D3165" i="6"/>
  <c r="B3165" i="6"/>
  <c r="A3165" i="6"/>
  <c r="F3164" i="6"/>
  <c r="G3164" i="6" s="1"/>
  <c r="D3164" i="6"/>
  <c r="B3164" i="6"/>
  <c r="A3164" i="6"/>
  <c r="F3163" i="6"/>
  <c r="G3163" i="6"/>
  <c r="D3163" i="6"/>
  <c r="B3163" i="6"/>
  <c r="A3163" i="6"/>
  <c r="F3162" i="6"/>
  <c r="G3162" i="6"/>
  <c r="D3162" i="6"/>
  <c r="B3162" i="6"/>
  <c r="A3162" i="6"/>
  <c r="B3155" i="6"/>
  <c r="G3154" i="6"/>
  <c r="B3154" i="6"/>
  <c r="B3153" i="6"/>
  <c r="B3152" i="6"/>
  <c r="F3146" i="6"/>
  <c r="G3146" i="6" s="1"/>
  <c r="D3146" i="6"/>
  <c r="B3146" i="6"/>
  <c r="A3146" i="6"/>
  <c r="F3145" i="6"/>
  <c r="G3145" i="6"/>
  <c r="D3145" i="6"/>
  <c r="B3145" i="6"/>
  <c r="A3145" i="6"/>
  <c r="F3144" i="6"/>
  <c r="G3144" i="6"/>
  <c r="D3144" i="6"/>
  <c r="B3144" i="6"/>
  <c r="A3144" i="6"/>
  <c r="F3143" i="6"/>
  <c r="G3143" i="6"/>
  <c r="D3143" i="6"/>
  <c r="B3143" i="6"/>
  <c r="A3143" i="6"/>
  <c r="F3142" i="6"/>
  <c r="G3142" i="6" s="1"/>
  <c r="D3142" i="6"/>
  <c r="B3142" i="6"/>
  <c r="A3142" i="6"/>
  <c r="F3141" i="6"/>
  <c r="G3141" i="6"/>
  <c r="D3141" i="6"/>
  <c r="B3141" i="6"/>
  <c r="A3141" i="6"/>
  <c r="F3140" i="6"/>
  <c r="G3140" i="6"/>
  <c r="D3140" i="6"/>
  <c r="B3140" i="6"/>
  <c r="A3140" i="6"/>
  <c r="F3139" i="6"/>
  <c r="G3139" i="6"/>
  <c r="D3139" i="6"/>
  <c r="B3139" i="6"/>
  <c r="A3139" i="6"/>
  <c r="F3138" i="6"/>
  <c r="G3138" i="6" s="1"/>
  <c r="D3138" i="6"/>
  <c r="B3138" i="6"/>
  <c r="A3138" i="6"/>
  <c r="F3135" i="6"/>
  <c r="G3135" i="6"/>
  <c r="D3135" i="6"/>
  <c r="A3135" i="6"/>
  <c r="B3135" i="6" s="1"/>
  <c r="F3134" i="6"/>
  <c r="G3134" i="6"/>
  <c r="D3134" i="6"/>
  <c r="A3134" i="6"/>
  <c r="B3134" i="6"/>
  <c r="F3133" i="6"/>
  <c r="G3133" i="6"/>
  <c r="D3133" i="6"/>
  <c r="A3133" i="6"/>
  <c r="B3133" i="6"/>
  <c r="F3132" i="6"/>
  <c r="G3132" i="6" s="1"/>
  <c r="D3132" i="6"/>
  <c r="A3132" i="6"/>
  <c r="B3132" i="6"/>
  <c r="F3131" i="6"/>
  <c r="G3131" i="6"/>
  <c r="D3131" i="6"/>
  <c r="A3131" i="6"/>
  <c r="B3131" i="6" s="1"/>
  <c r="F3130" i="6"/>
  <c r="G3130" i="6"/>
  <c r="D3130" i="6"/>
  <c r="A3130" i="6"/>
  <c r="B3130" i="6"/>
  <c r="F3129" i="6"/>
  <c r="G3129" i="6"/>
  <c r="D3129" i="6"/>
  <c r="A3129" i="6"/>
  <c r="B3129" i="6"/>
  <c r="F3128" i="6"/>
  <c r="G3128" i="6" s="1"/>
  <c r="D3128" i="6"/>
  <c r="A3128" i="6"/>
  <c r="B3128" i="6"/>
  <c r="F3125" i="6"/>
  <c r="G3125" i="6"/>
  <c r="D3125" i="6"/>
  <c r="B3125" i="6"/>
  <c r="A3125" i="6"/>
  <c r="F3124" i="6"/>
  <c r="G3124" i="6"/>
  <c r="D3124" i="6"/>
  <c r="B3124" i="6"/>
  <c r="A3124" i="6"/>
  <c r="F3123" i="6"/>
  <c r="G3123" i="6"/>
  <c r="D3123" i="6"/>
  <c r="B3123" i="6"/>
  <c r="A3123" i="6"/>
  <c r="F3122" i="6"/>
  <c r="G3122" i="6" s="1"/>
  <c r="D3122" i="6"/>
  <c r="B3122" i="6"/>
  <c r="A3122" i="6"/>
  <c r="F3121" i="6"/>
  <c r="G3121" i="6"/>
  <c r="D3121" i="6"/>
  <c r="B3121" i="6"/>
  <c r="A3121" i="6"/>
  <c r="F3120" i="6"/>
  <c r="G3120" i="6"/>
  <c r="D3120" i="6"/>
  <c r="B3120" i="6"/>
  <c r="A3120" i="6"/>
  <c r="F3119" i="6"/>
  <c r="G3119" i="6"/>
  <c r="D3119" i="6"/>
  <c r="B3119" i="6"/>
  <c r="A3119" i="6"/>
  <c r="F3118" i="6"/>
  <c r="G3118" i="6" s="1"/>
  <c r="D3118" i="6"/>
  <c r="B3118" i="6"/>
  <c r="A3118" i="6"/>
  <c r="F3117" i="6"/>
  <c r="G3117" i="6"/>
  <c r="D3117" i="6"/>
  <c r="B3117" i="6"/>
  <c r="A3117" i="6"/>
  <c r="F3116" i="6"/>
  <c r="G3116" i="6"/>
  <c r="D3116" i="6"/>
  <c r="B3116" i="6"/>
  <c r="A3116" i="6"/>
  <c r="F3115" i="6"/>
  <c r="G3115" i="6"/>
  <c r="D3115" i="6"/>
  <c r="B3115" i="6"/>
  <c r="A3115" i="6"/>
  <c r="F3114" i="6"/>
  <c r="G3114" i="6" s="1"/>
  <c r="D3114" i="6"/>
  <c r="B3114" i="6"/>
  <c r="A3114" i="6"/>
  <c r="F3113" i="6"/>
  <c r="G3113" i="6"/>
  <c r="D3113" i="6"/>
  <c r="B3113" i="6"/>
  <c r="A3113" i="6"/>
  <c r="F3112" i="6"/>
  <c r="G3112" i="6"/>
  <c r="D3112" i="6"/>
  <c r="B3112" i="6"/>
  <c r="A3112" i="6"/>
  <c r="B3105" i="6"/>
  <c r="G3104" i="6"/>
  <c r="B3104" i="6"/>
  <c r="B3103" i="6"/>
  <c r="B3102" i="6"/>
  <c r="F3096" i="6"/>
  <c r="G3096" i="6" s="1"/>
  <c r="D3096" i="6"/>
  <c r="B3096" i="6"/>
  <c r="A3096" i="6"/>
  <c r="F3095" i="6"/>
  <c r="G3095" i="6"/>
  <c r="D3095" i="6"/>
  <c r="B3095" i="6"/>
  <c r="A3095" i="6"/>
  <c r="F3094" i="6"/>
  <c r="G3094" i="6"/>
  <c r="D3094" i="6"/>
  <c r="B3094" i="6"/>
  <c r="A3094" i="6"/>
  <c r="F3093" i="6"/>
  <c r="G3093" i="6"/>
  <c r="D3093" i="6"/>
  <c r="B3093" i="6"/>
  <c r="A3093" i="6"/>
  <c r="F3092" i="6"/>
  <c r="G3092" i="6" s="1"/>
  <c r="D3092" i="6"/>
  <c r="B3092" i="6"/>
  <c r="A3092" i="6"/>
  <c r="F3091" i="6"/>
  <c r="G3091" i="6"/>
  <c r="D3091" i="6"/>
  <c r="B3091" i="6"/>
  <c r="A3091" i="6"/>
  <c r="F3090" i="6"/>
  <c r="G3090" i="6"/>
  <c r="D3090" i="6"/>
  <c r="B3090" i="6"/>
  <c r="A3090" i="6"/>
  <c r="F3089" i="6"/>
  <c r="G3089" i="6"/>
  <c r="D3089" i="6"/>
  <c r="B3089" i="6"/>
  <c r="A3089" i="6"/>
  <c r="F3088" i="6"/>
  <c r="G3088" i="6" s="1"/>
  <c r="D3088" i="6"/>
  <c r="B3088" i="6"/>
  <c r="A3088" i="6"/>
  <c r="F3085" i="6"/>
  <c r="G3085" i="6"/>
  <c r="D3085" i="6"/>
  <c r="A3085" i="6"/>
  <c r="B3085" i="6"/>
  <c r="F3084" i="6"/>
  <c r="G3084" i="6"/>
  <c r="D3084" i="6"/>
  <c r="A3084" i="6"/>
  <c r="B3084" i="6"/>
  <c r="F3083" i="6"/>
  <c r="G3083" i="6" s="1"/>
  <c r="D3083" i="6"/>
  <c r="A3083" i="6"/>
  <c r="B3083" i="6"/>
  <c r="F3082" i="6"/>
  <c r="G3082" i="6"/>
  <c r="D3082" i="6"/>
  <c r="A3082" i="6"/>
  <c r="B3082" i="6" s="1"/>
  <c r="F3081" i="6"/>
  <c r="G3081" i="6"/>
  <c r="D3081" i="6"/>
  <c r="A3081" i="6"/>
  <c r="B3081" i="6"/>
  <c r="F3080" i="6"/>
  <c r="G3080" i="6"/>
  <c r="D3080" i="6"/>
  <c r="A3080" i="6"/>
  <c r="B3080" i="6"/>
  <c r="F3079" i="6"/>
  <c r="G3079" i="6" s="1"/>
  <c r="D3079" i="6"/>
  <c r="A3079" i="6"/>
  <c r="B3079" i="6"/>
  <c r="F3078" i="6"/>
  <c r="G3078" i="6"/>
  <c r="D3078" i="6"/>
  <c r="A3078" i="6"/>
  <c r="B3078" i="6" s="1"/>
  <c r="F3075" i="6"/>
  <c r="G3075" i="6"/>
  <c r="D3075" i="6"/>
  <c r="B3075" i="6"/>
  <c r="A3075" i="6"/>
  <c r="F3074" i="6"/>
  <c r="G3074" i="6"/>
  <c r="D3074" i="6"/>
  <c r="B3074" i="6"/>
  <c r="A3074" i="6"/>
  <c r="F3073" i="6"/>
  <c r="G3073" i="6" s="1"/>
  <c r="D3073" i="6"/>
  <c r="B3073" i="6"/>
  <c r="A3073" i="6"/>
  <c r="F3072" i="6"/>
  <c r="G3072" i="6"/>
  <c r="D3072" i="6"/>
  <c r="B3072" i="6"/>
  <c r="A3072" i="6"/>
  <c r="F3071" i="6"/>
  <c r="G3071" i="6"/>
  <c r="D3071" i="6"/>
  <c r="B3071" i="6"/>
  <c r="A3071" i="6"/>
  <c r="F3070" i="6"/>
  <c r="G3070" i="6"/>
  <c r="D3070" i="6"/>
  <c r="B3070" i="6"/>
  <c r="A3070" i="6"/>
  <c r="F3069" i="6"/>
  <c r="G3069" i="6" s="1"/>
  <c r="D3069" i="6"/>
  <c r="B3069" i="6"/>
  <c r="A3069" i="6"/>
  <c r="F3068" i="6"/>
  <c r="G3068" i="6"/>
  <c r="D3068" i="6"/>
  <c r="B3068" i="6"/>
  <c r="A3068" i="6"/>
  <c r="F3067" i="6"/>
  <c r="G3067" i="6"/>
  <c r="D3067" i="6"/>
  <c r="B3067" i="6"/>
  <c r="A3067" i="6"/>
  <c r="F3066" i="6"/>
  <c r="G3066" i="6"/>
  <c r="D3066" i="6"/>
  <c r="B3066" i="6"/>
  <c r="A3066" i="6"/>
  <c r="F3065" i="6"/>
  <c r="G3065" i="6" s="1"/>
  <c r="D3065" i="6"/>
  <c r="B3065" i="6"/>
  <c r="A3065" i="6"/>
  <c r="F3064" i="6"/>
  <c r="G3064" i="6"/>
  <c r="D3064" i="6"/>
  <c r="B3064" i="6"/>
  <c r="A3064" i="6"/>
  <c r="F3063" i="6"/>
  <c r="G3063" i="6"/>
  <c r="D3063" i="6"/>
  <c r="B3063" i="6"/>
  <c r="A3063" i="6"/>
  <c r="F3062" i="6"/>
  <c r="G3062" i="6"/>
  <c r="D3062" i="6"/>
  <c r="B3062" i="6"/>
  <c r="A3062" i="6"/>
  <c r="B3055" i="6"/>
  <c r="G3054" i="6"/>
  <c r="B3054" i="6"/>
  <c r="B3053" i="6"/>
  <c r="B3052" i="6"/>
  <c r="F3046" i="6"/>
  <c r="G3046" i="6"/>
  <c r="D3046" i="6"/>
  <c r="B3046" i="6"/>
  <c r="A3046" i="6"/>
  <c r="F3045" i="6"/>
  <c r="G3045" i="6"/>
  <c r="D3045" i="6"/>
  <c r="B3045" i="6"/>
  <c r="A3045" i="6"/>
  <c r="F3044" i="6"/>
  <c r="G3044" i="6"/>
  <c r="D3044" i="6"/>
  <c r="B3044" i="6"/>
  <c r="A3044" i="6"/>
  <c r="F3043" i="6"/>
  <c r="G3043" i="6" s="1"/>
  <c r="D3043" i="6"/>
  <c r="B3043" i="6"/>
  <c r="A3043" i="6"/>
  <c r="F3042" i="6"/>
  <c r="G3042" i="6"/>
  <c r="D3042" i="6"/>
  <c r="B3042" i="6"/>
  <c r="A3042" i="6"/>
  <c r="F3041" i="6"/>
  <c r="G3041" i="6"/>
  <c r="D3041" i="6"/>
  <c r="B3041" i="6"/>
  <c r="A3041" i="6"/>
  <c r="F3040" i="6"/>
  <c r="G3040" i="6"/>
  <c r="D3040" i="6"/>
  <c r="B3040" i="6"/>
  <c r="A3040" i="6"/>
  <c r="F3039" i="6"/>
  <c r="G3039" i="6" s="1"/>
  <c r="D3039" i="6"/>
  <c r="B3039" i="6"/>
  <c r="A3039" i="6"/>
  <c r="F3038" i="6"/>
  <c r="G3038" i="6"/>
  <c r="D3038" i="6"/>
  <c r="B3038" i="6"/>
  <c r="A3038" i="6"/>
  <c r="F3035" i="6"/>
  <c r="G3035" i="6"/>
  <c r="D3035" i="6"/>
  <c r="A3035" i="6"/>
  <c r="B3035" i="6"/>
  <c r="F3034" i="6"/>
  <c r="G3034" i="6"/>
  <c r="D3034" i="6"/>
  <c r="A3034" i="6"/>
  <c r="B3034" i="6"/>
  <c r="F3033" i="6"/>
  <c r="G3033" i="6" s="1"/>
  <c r="D3033" i="6"/>
  <c r="A3033" i="6"/>
  <c r="B3033" i="6"/>
  <c r="F3032" i="6"/>
  <c r="G3032" i="6"/>
  <c r="D3032" i="6"/>
  <c r="A3032" i="6"/>
  <c r="B3032" i="6" s="1"/>
  <c r="F3031" i="6"/>
  <c r="G3031" i="6"/>
  <c r="D3031" i="6"/>
  <c r="A3031" i="6"/>
  <c r="B3031" i="6"/>
  <c r="F3030" i="6"/>
  <c r="G3030" i="6"/>
  <c r="D3030" i="6"/>
  <c r="A3030" i="6"/>
  <c r="B3030" i="6"/>
  <c r="F3029" i="6"/>
  <c r="G3029" i="6" s="1"/>
  <c r="D3029" i="6"/>
  <c r="A3029" i="6"/>
  <c r="B3029" i="6"/>
  <c r="F3028" i="6"/>
  <c r="G3028" i="6"/>
  <c r="D3028" i="6"/>
  <c r="A3028" i="6"/>
  <c r="B3028" i="6" s="1"/>
  <c r="F3025" i="6"/>
  <c r="G3025" i="6"/>
  <c r="D3025" i="6"/>
  <c r="B3025" i="6"/>
  <c r="A3025" i="6"/>
  <c r="F3024" i="6"/>
  <c r="G3024" i="6"/>
  <c r="D3024" i="6"/>
  <c r="B3024" i="6"/>
  <c r="A3024" i="6"/>
  <c r="F3023" i="6"/>
  <c r="G3023" i="6" s="1"/>
  <c r="D3023" i="6"/>
  <c r="B3023" i="6"/>
  <c r="A3023" i="6"/>
  <c r="F3022" i="6"/>
  <c r="G3022" i="6"/>
  <c r="D3022" i="6"/>
  <c r="B3022" i="6"/>
  <c r="A3022" i="6"/>
  <c r="F3021" i="6"/>
  <c r="G3021" i="6"/>
  <c r="D3021" i="6"/>
  <c r="B3021" i="6"/>
  <c r="A3021" i="6"/>
  <c r="F3020" i="6"/>
  <c r="G3020" i="6"/>
  <c r="D3020" i="6"/>
  <c r="B3020" i="6"/>
  <c r="A3020" i="6"/>
  <c r="F3019" i="6"/>
  <c r="G3019" i="6" s="1"/>
  <c r="D3019" i="6"/>
  <c r="B3019" i="6"/>
  <c r="A3019" i="6"/>
  <c r="F3018" i="6"/>
  <c r="G3018" i="6"/>
  <c r="D3018" i="6"/>
  <c r="B3018" i="6"/>
  <c r="A3018" i="6"/>
  <c r="F3017" i="6"/>
  <c r="G3017" i="6"/>
  <c r="D3017" i="6"/>
  <c r="B3017" i="6"/>
  <c r="A3017" i="6"/>
  <c r="F3016" i="6"/>
  <c r="G3016" i="6"/>
  <c r="D3016" i="6"/>
  <c r="B3016" i="6"/>
  <c r="A3016" i="6"/>
  <c r="F3015" i="6"/>
  <c r="G3015" i="6" s="1"/>
  <c r="D3015" i="6"/>
  <c r="B3015" i="6"/>
  <c r="A3015" i="6"/>
  <c r="F3014" i="6"/>
  <c r="G3014" i="6"/>
  <c r="D3014" i="6"/>
  <c r="B3014" i="6"/>
  <c r="A3014" i="6"/>
  <c r="F3013" i="6"/>
  <c r="G3013" i="6"/>
  <c r="D3013" i="6"/>
  <c r="B3013" i="6"/>
  <c r="A3013" i="6"/>
  <c r="F3012" i="6"/>
  <c r="G3012" i="6"/>
  <c r="D3012" i="6"/>
  <c r="B3012" i="6"/>
  <c r="A3012" i="6"/>
  <c r="B3005" i="6"/>
  <c r="G3004" i="6"/>
  <c r="B3004" i="6"/>
  <c r="B3003" i="6"/>
  <c r="B3002" i="6"/>
  <c r="F2996" i="6"/>
  <c r="G2996" i="6"/>
  <c r="D2996" i="6"/>
  <c r="B2996" i="6"/>
  <c r="A2996" i="6"/>
  <c r="F2995" i="6"/>
  <c r="G2995" i="6"/>
  <c r="D2995" i="6"/>
  <c r="B2995" i="6"/>
  <c r="A2995" i="6"/>
  <c r="F2994" i="6"/>
  <c r="G2994" i="6"/>
  <c r="D2994" i="6"/>
  <c r="B2994" i="6"/>
  <c r="A2994" i="6"/>
  <c r="F2993" i="6"/>
  <c r="G2993" i="6" s="1"/>
  <c r="D2993" i="6"/>
  <c r="B2993" i="6"/>
  <c r="A2993" i="6"/>
  <c r="F2992" i="6"/>
  <c r="G2992" i="6"/>
  <c r="D2992" i="6"/>
  <c r="B2992" i="6"/>
  <c r="A2992" i="6"/>
  <c r="F2991" i="6"/>
  <c r="G2991" i="6"/>
  <c r="D2991" i="6"/>
  <c r="B2991" i="6"/>
  <c r="A2991" i="6"/>
  <c r="F2990" i="6"/>
  <c r="G2990" i="6"/>
  <c r="D2990" i="6"/>
  <c r="B2990" i="6"/>
  <c r="A2990" i="6"/>
  <c r="F2989" i="6"/>
  <c r="G2989" i="6" s="1"/>
  <c r="D2989" i="6"/>
  <c r="B2989" i="6"/>
  <c r="A2989" i="6"/>
  <c r="F2988" i="6"/>
  <c r="G2988" i="6"/>
  <c r="D2988" i="6"/>
  <c r="B2988" i="6"/>
  <c r="A2988" i="6"/>
  <c r="F2985" i="6"/>
  <c r="G2985" i="6"/>
  <c r="D2985" i="6"/>
  <c r="A2985" i="6"/>
  <c r="B2985" i="6"/>
  <c r="F2984" i="6"/>
  <c r="G2984" i="6"/>
  <c r="D2984" i="6"/>
  <c r="A2984" i="6"/>
  <c r="B2984" i="6"/>
  <c r="F2983" i="6"/>
  <c r="G2983" i="6" s="1"/>
  <c r="D2983" i="6"/>
  <c r="A2983" i="6"/>
  <c r="B2983" i="6"/>
  <c r="F2982" i="6"/>
  <c r="G2982" i="6"/>
  <c r="D2982" i="6"/>
  <c r="A2982" i="6"/>
  <c r="B2982" i="6" s="1"/>
  <c r="F2981" i="6"/>
  <c r="G2981" i="6"/>
  <c r="D2981" i="6"/>
  <c r="A2981" i="6"/>
  <c r="B2981" i="6"/>
  <c r="F2980" i="6"/>
  <c r="G2980" i="6"/>
  <c r="D2980" i="6"/>
  <c r="A2980" i="6"/>
  <c r="B2980" i="6"/>
  <c r="F2979" i="6"/>
  <c r="G2979" i="6" s="1"/>
  <c r="D2979" i="6"/>
  <c r="A2979" i="6"/>
  <c r="B2979" i="6"/>
  <c r="F2978" i="6"/>
  <c r="G2978" i="6"/>
  <c r="D2978" i="6"/>
  <c r="A2978" i="6"/>
  <c r="B2978" i="6" s="1"/>
  <c r="F2975" i="6"/>
  <c r="G2975" i="6"/>
  <c r="D2975" i="6"/>
  <c r="B2975" i="6"/>
  <c r="A2975" i="6"/>
  <c r="F2974" i="6"/>
  <c r="G2974" i="6"/>
  <c r="D2974" i="6"/>
  <c r="B2974" i="6"/>
  <c r="A2974" i="6"/>
  <c r="F2973" i="6"/>
  <c r="G2973" i="6" s="1"/>
  <c r="D2973" i="6"/>
  <c r="B2973" i="6"/>
  <c r="A2973" i="6"/>
  <c r="F2972" i="6"/>
  <c r="G2972" i="6"/>
  <c r="D2972" i="6"/>
  <c r="B2972" i="6"/>
  <c r="A2972" i="6"/>
  <c r="F2971" i="6"/>
  <c r="G2971" i="6"/>
  <c r="D2971" i="6"/>
  <c r="B2971" i="6"/>
  <c r="A2971" i="6"/>
  <c r="F2970" i="6"/>
  <c r="G2970" i="6"/>
  <c r="D2970" i="6"/>
  <c r="B2970" i="6"/>
  <c r="A2970" i="6"/>
  <c r="F2969" i="6"/>
  <c r="G2969" i="6" s="1"/>
  <c r="D2969" i="6"/>
  <c r="B2969" i="6"/>
  <c r="A2969" i="6"/>
  <c r="F2968" i="6"/>
  <c r="G2968" i="6"/>
  <c r="D2968" i="6"/>
  <c r="B2968" i="6"/>
  <c r="A2968" i="6"/>
  <c r="F2967" i="6"/>
  <c r="G2967" i="6"/>
  <c r="D2967" i="6"/>
  <c r="B2967" i="6"/>
  <c r="A2967" i="6"/>
  <c r="F2966" i="6"/>
  <c r="G2966" i="6"/>
  <c r="D2966" i="6"/>
  <c r="B2966" i="6"/>
  <c r="A2966" i="6"/>
  <c r="F2965" i="6"/>
  <c r="G2965" i="6" s="1"/>
  <c r="D2965" i="6"/>
  <c r="B2965" i="6"/>
  <c r="A2965" i="6"/>
  <c r="F2964" i="6"/>
  <c r="G2964" i="6"/>
  <c r="D2964" i="6"/>
  <c r="B2964" i="6"/>
  <c r="A2964" i="6"/>
  <c r="F2963" i="6"/>
  <c r="G2963" i="6"/>
  <c r="D2963" i="6"/>
  <c r="B2963" i="6"/>
  <c r="A2963" i="6"/>
  <c r="F2962" i="6"/>
  <c r="G2962" i="6"/>
  <c r="D2962" i="6"/>
  <c r="B2962" i="6"/>
  <c r="A2962" i="6"/>
  <c r="B2955" i="6"/>
  <c r="G2954" i="6"/>
  <c r="B2954" i="6"/>
  <c r="B2953" i="6"/>
  <c r="B2952" i="6"/>
  <c r="F2946" i="6"/>
  <c r="G2946" i="6"/>
  <c r="D2946" i="6"/>
  <c r="B2946" i="6"/>
  <c r="A2946" i="6"/>
  <c r="F2945" i="6"/>
  <c r="G2945" i="6"/>
  <c r="D2945" i="6"/>
  <c r="B2945" i="6"/>
  <c r="A2945" i="6"/>
  <c r="F2944" i="6"/>
  <c r="G2944" i="6"/>
  <c r="D2944" i="6"/>
  <c r="B2944" i="6"/>
  <c r="A2944" i="6"/>
  <c r="F2943" i="6"/>
  <c r="G2943" i="6" s="1"/>
  <c r="D2943" i="6"/>
  <c r="B2943" i="6"/>
  <c r="A2943" i="6"/>
  <c r="F2942" i="6"/>
  <c r="G2942" i="6"/>
  <c r="D2942" i="6"/>
  <c r="B2942" i="6"/>
  <c r="A2942" i="6"/>
  <c r="F2941" i="6"/>
  <c r="G2941" i="6"/>
  <c r="D2941" i="6"/>
  <c r="B2941" i="6"/>
  <c r="A2941" i="6"/>
  <c r="F2940" i="6"/>
  <c r="G2940" i="6"/>
  <c r="D2940" i="6"/>
  <c r="B2940" i="6"/>
  <c r="A2940" i="6"/>
  <c r="F2939" i="6"/>
  <c r="G2939" i="6" s="1"/>
  <c r="D2939" i="6"/>
  <c r="B2939" i="6"/>
  <c r="A2939" i="6"/>
  <c r="F2938" i="6"/>
  <c r="G2938" i="6"/>
  <c r="D2938" i="6"/>
  <c r="B2938" i="6"/>
  <c r="A2938" i="6"/>
  <c r="F2935" i="6"/>
  <c r="G2935" i="6"/>
  <c r="D2935" i="6"/>
  <c r="A2935" i="6"/>
  <c r="B2935" i="6"/>
  <c r="F2934" i="6"/>
  <c r="G2934" i="6"/>
  <c r="D2934" i="6"/>
  <c r="A2934" i="6"/>
  <c r="B2934" i="6"/>
  <c r="F2933" i="6"/>
  <c r="G2933" i="6" s="1"/>
  <c r="D2933" i="6"/>
  <c r="A2933" i="6"/>
  <c r="B2933" i="6"/>
  <c r="F2932" i="6"/>
  <c r="G2932" i="6"/>
  <c r="D2932" i="6"/>
  <c r="A2932" i="6"/>
  <c r="B2932" i="6" s="1"/>
  <c r="F2931" i="6"/>
  <c r="G2931" i="6"/>
  <c r="D2931" i="6"/>
  <c r="A2931" i="6"/>
  <c r="B2931" i="6"/>
  <c r="F2930" i="6"/>
  <c r="G2930" i="6"/>
  <c r="D2930" i="6"/>
  <c r="A2930" i="6"/>
  <c r="B2930" i="6"/>
  <c r="F2929" i="6"/>
  <c r="G2929" i="6" s="1"/>
  <c r="D2929" i="6"/>
  <c r="A2929" i="6"/>
  <c r="B2929" i="6"/>
  <c r="F2928" i="6"/>
  <c r="G2928" i="6"/>
  <c r="D2928" i="6"/>
  <c r="A2928" i="6"/>
  <c r="B2928" i="6" s="1"/>
  <c r="F2925" i="6"/>
  <c r="G2925" i="6"/>
  <c r="D2925" i="6"/>
  <c r="B2925" i="6"/>
  <c r="A2925" i="6"/>
  <c r="F2924" i="6"/>
  <c r="G2924" i="6"/>
  <c r="D2924" i="6"/>
  <c r="B2924" i="6"/>
  <c r="A2924" i="6"/>
  <c r="F2923" i="6"/>
  <c r="G2923" i="6" s="1"/>
  <c r="D2923" i="6"/>
  <c r="B2923" i="6"/>
  <c r="A2923" i="6"/>
  <c r="F2922" i="6"/>
  <c r="G2922" i="6"/>
  <c r="D2922" i="6"/>
  <c r="B2922" i="6"/>
  <c r="A2922" i="6"/>
  <c r="F2921" i="6"/>
  <c r="G2921" i="6"/>
  <c r="D2921" i="6"/>
  <c r="B2921" i="6"/>
  <c r="A2921" i="6"/>
  <c r="F2920" i="6"/>
  <c r="G2920" i="6"/>
  <c r="D2920" i="6"/>
  <c r="B2920" i="6"/>
  <c r="A2920" i="6"/>
  <c r="F2919" i="6"/>
  <c r="G2919" i="6" s="1"/>
  <c r="D2919" i="6"/>
  <c r="B2919" i="6"/>
  <c r="A2919" i="6"/>
  <c r="F2918" i="6"/>
  <c r="G2918" i="6"/>
  <c r="D2918" i="6"/>
  <c r="B2918" i="6"/>
  <c r="A2918" i="6"/>
  <c r="F2917" i="6"/>
  <c r="G2917" i="6"/>
  <c r="D2917" i="6"/>
  <c r="B2917" i="6"/>
  <c r="A2917" i="6"/>
  <c r="F2916" i="6"/>
  <c r="G2916" i="6"/>
  <c r="D2916" i="6"/>
  <c r="B2916" i="6"/>
  <c r="A2916" i="6"/>
  <c r="F2915" i="6"/>
  <c r="G2915" i="6" s="1"/>
  <c r="D2915" i="6"/>
  <c r="B2915" i="6"/>
  <c r="A2915" i="6"/>
  <c r="F2914" i="6"/>
  <c r="G2914" i="6"/>
  <c r="D2914" i="6"/>
  <c r="B2914" i="6"/>
  <c r="A2914" i="6"/>
  <c r="F2913" i="6"/>
  <c r="G2913" i="6"/>
  <c r="D2913" i="6"/>
  <c r="B2913" i="6"/>
  <c r="A2913" i="6"/>
  <c r="F2912" i="6"/>
  <c r="G2912" i="6"/>
  <c r="D2912" i="6"/>
  <c r="B2912" i="6"/>
  <c r="A2912" i="6"/>
  <c r="B2905" i="6"/>
  <c r="G2904" i="6"/>
  <c r="B2904" i="6"/>
  <c r="B2903" i="6"/>
  <c r="B2902" i="6"/>
  <c r="F2896" i="6"/>
  <c r="G2896" i="6"/>
  <c r="D2896" i="6"/>
  <c r="B2896" i="6"/>
  <c r="A2896" i="6"/>
  <c r="F2895" i="6"/>
  <c r="G2895" i="6"/>
  <c r="D2895" i="6"/>
  <c r="B2895" i="6"/>
  <c r="A2895" i="6"/>
  <c r="F2894" i="6"/>
  <c r="G2894" i="6"/>
  <c r="D2894" i="6"/>
  <c r="B2894" i="6"/>
  <c r="A2894" i="6"/>
  <c r="F2893" i="6"/>
  <c r="G2893" i="6" s="1"/>
  <c r="D2893" i="6"/>
  <c r="B2893" i="6"/>
  <c r="A2893" i="6"/>
  <c r="F2892" i="6"/>
  <c r="G2892" i="6"/>
  <c r="D2892" i="6"/>
  <c r="B2892" i="6"/>
  <c r="A2892" i="6"/>
  <c r="F2891" i="6"/>
  <c r="G2891" i="6"/>
  <c r="D2891" i="6"/>
  <c r="B2891" i="6"/>
  <c r="A2891" i="6"/>
  <c r="F2890" i="6"/>
  <c r="G2890" i="6"/>
  <c r="D2890" i="6"/>
  <c r="B2890" i="6"/>
  <c r="A2890" i="6"/>
  <c r="F2889" i="6"/>
  <c r="G2889" i="6" s="1"/>
  <c r="D2889" i="6"/>
  <c r="B2889" i="6"/>
  <c r="A2889" i="6"/>
  <c r="F2888" i="6"/>
  <c r="G2888" i="6"/>
  <c r="D2888" i="6"/>
  <c r="B2888" i="6"/>
  <c r="A2888" i="6"/>
  <c r="F2885" i="6"/>
  <c r="G2885" i="6"/>
  <c r="D2885" i="6"/>
  <c r="A2885" i="6"/>
  <c r="B2885" i="6"/>
  <c r="F2884" i="6"/>
  <c r="G2884" i="6"/>
  <c r="D2884" i="6"/>
  <c r="A2884" i="6"/>
  <c r="B2884" i="6"/>
  <c r="F2883" i="6"/>
  <c r="G2883" i="6" s="1"/>
  <c r="D2883" i="6"/>
  <c r="A2883" i="6"/>
  <c r="B2883" i="6"/>
  <c r="F2882" i="6"/>
  <c r="G2882" i="6"/>
  <c r="D2882" i="6"/>
  <c r="A2882" i="6"/>
  <c r="B2882" i="6" s="1"/>
  <c r="F2881" i="6"/>
  <c r="G2881" i="6"/>
  <c r="D2881" i="6"/>
  <c r="A2881" i="6"/>
  <c r="B2881" i="6"/>
  <c r="F2880" i="6"/>
  <c r="G2880" i="6"/>
  <c r="D2880" i="6"/>
  <c r="A2880" i="6"/>
  <c r="B2880" i="6"/>
  <c r="F2879" i="6"/>
  <c r="G2879" i="6" s="1"/>
  <c r="D2879" i="6"/>
  <c r="A2879" i="6"/>
  <c r="B2879" i="6"/>
  <c r="F2878" i="6"/>
  <c r="G2878" i="6"/>
  <c r="D2878" i="6"/>
  <c r="A2878" i="6"/>
  <c r="B2878" i="6" s="1"/>
  <c r="F2875" i="6"/>
  <c r="G2875" i="6"/>
  <c r="D2875" i="6"/>
  <c r="B2875" i="6"/>
  <c r="A2875" i="6"/>
  <c r="F2874" i="6"/>
  <c r="G2874" i="6"/>
  <c r="D2874" i="6"/>
  <c r="B2874" i="6"/>
  <c r="A2874" i="6"/>
  <c r="F2873" i="6"/>
  <c r="G2873" i="6" s="1"/>
  <c r="D2873" i="6"/>
  <c r="B2873" i="6"/>
  <c r="A2873" i="6"/>
  <c r="F2872" i="6"/>
  <c r="G2872" i="6"/>
  <c r="D2872" i="6"/>
  <c r="B2872" i="6"/>
  <c r="A2872" i="6"/>
  <c r="F2871" i="6"/>
  <c r="G2871" i="6"/>
  <c r="D2871" i="6"/>
  <c r="B2871" i="6"/>
  <c r="A2871" i="6"/>
  <c r="F2870" i="6"/>
  <c r="G2870" i="6"/>
  <c r="D2870" i="6"/>
  <c r="B2870" i="6"/>
  <c r="A2870" i="6"/>
  <c r="F2869" i="6"/>
  <c r="G2869" i="6" s="1"/>
  <c r="D2869" i="6"/>
  <c r="B2869" i="6"/>
  <c r="A2869" i="6"/>
  <c r="F2868" i="6"/>
  <c r="G2868" i="6"/>
  <c r="D2868" i="6"/>
  <c r="B2868" i="6"/>
  <c r="A2868" i="6"/>
  <c r="F2867" i="6"/>
  <c r="G2867" i="6"/>
  <c r="D2867" i="6"/>
  <c r="B2867" i="6"/>
  <c r="A2867" i="6"/>
  <c r="F2866" i="6"/>
  <c r="G2866" i="6"/>
  <c r="D2866" i="6"/>
  <c r="B2866" i="6"/>
  <c r="A2866" i="6"/>
  <c r="F2865" i="6"/>
  <c r="G2865" i="6" s="1"/>
  <c r="D2865" i="6"/>
  <c r="B2865" i="6"/>
  <c r="A2865" i="6"/>
  <c r="F2864" i="6"/>
  <c r="G2864" i="6"/>
  <c r="D2864" i="6"/>
  <c r="B2864" i="6"/>
  <c r="A2864" i="6"/>
  <c r="F2863" i="6"/>
  <c r="G2863" i="6"/>
  <c r="D2863" i="6"/>
  <c r="B2863" i="6"/>
  <c r="A2863" i="6"/>
  <c r="F2862" i="6"/>
  <c r="G2862" i="6"/>
  <c r="D2862" i="6"/>
  <c r="B2862" i="6"/>
  <c r="A2862" i="6"/>
  <c r="B2855" i="6"/>
  <c r="G2854" i="6"/>
  <c r="B2854" i="6"/>
  <c r="B2853" i="6"/>
  <c r="B2852" i="6"/>
  <c r="F2846" i="6"/>
  <c r="G2846" i="6"/>
  <c r="D2846" i="6"/>
  <c r="B2846" i="6"/>
  <c r="A2846" i="6"/>
  <c r="F2845" i="6"/>
  <c r="G2845" i="6"/>
  <c r="D2845" i="6"/>
  <c r="B2845" i="6"/>
  <c r="A2845" i="6"/>
  <c r="F2844" i="6"/>
  <c r="G2844" i="6"/>
  <c r="D2844" i="6"/>
  <c r="B2844" i="6"/>
  <c r="A2844" i="6"/>
  <c r="F2843" i="6"/>
  <c r="G2843" i="6" s="1"/>
  <c r="D2843" i="6"/>
  <c r="B2843" i="6"/>
  <c r="A2843" i="6"/>
  <c r="F2842" i="6"/>
  <c r="G2842" i="6"/>
  <c r="D2842" i="6"/>
  <c r="B2842" i="6"/>
  <c r="A2842" i="6"/>
  <c r="F2841" i="6"/>
  <c r="G2841" i="6"/>
  <c r="D2841" i="6"/>
  <c r="B2841" i="6"/>
  <c r="A2841" i="6"/>
  <c r="F2840" i="6"/>
  <c r="G2840" i="6"/>
  <c r="D2840" i="6"/>
  <c r="B2840" i="6"/>
  <c r="A2840" i="6"/>
  <c r="F2839" i="6"/>
  <c r="G2839" i="6" s="1"/>
  <c r="D2839" i="6"/>
  <c r="B2839" i="6"/>
  <c r="A2839" i="6"/>
  <c r="F2838" i="6"/>
  <c r="G2838" i="6"/>
  <c r="D2838" i="6"/>
  <c r="B2838" i="6"/>
  <c r="A2838" i="6"/>
  <c r="F2835" i="6"/>
  <c r="G2835" i="6"/>
  <c r="D2835" i="6"/>
  <c r="A2835" i="6"/>
  <c r="B2835" i="6"/>
  <c r="F2834" i="6"/>
  <c r="G2834" i="6"/>
  <c r="D2834" i="6"/>
  <c r="A2834" i="6"/>
  <c r="B2834" i="6"/>
  <c r="F2833" i="6"/>
  <c r="G2833" i="6" s="1"/>
  <c r="D2833" i="6"/>
  <c r="A2833" i="6"/>
  <c r="B2833" i="6"/>
  <c r="F2832" i="6"/>
  <c r="G2832" i="6"/>
  <c r="D2832" i="6"/>
  <c r="A2832" i="6"/>
  <c r="B2832" i="6" s="1"/>
  <c r="F2831" i="6"/>
  <c r="G2831" i="6"/>
  <c r="D2831" i="6"/>
  <c r="A2831" i="6"/>
  <c r="B2831" i="6"/>
  <c r="F2830" i="6"/>
  <c r="G2830" i="6"/>
  <c r="D2830" i="6"/>
  <c r="A2830" i="6"/>
  <c r="B2830" i="6"/>
  <c r="F2829" i="6"/>
  <c r="G2829" i="6" s="1"/>
  <c r="D2829" i="6"/>
  <c r="A2829" i="6"/>
  <c r="B2829" i="6"/>
  <c r="F2828" i="6"/>
  <c r="G2828" i="6"/>
  <c r="D2828" i="6"/>
  <c r="A2828" i="6"/>
  <c r="B2828" i="6" s="1"/>
  <c r="F2825" i="6"/>
  <c r="G2825" i="6"/>
  <c r="D2825" i="6"/>
  <c r="B2825" i="6"/>
  <c r="A2825" i="6"/>
  <c r="F2824" i="6"/>
  <c r="G2824" i="6"/>
  <c r="D2824" i="6"/>
  <c r="B2824" i="6"/>
  <c r="A2824" i="6"/>
  <c r="F2823" i="6"/>
  <c r="G2823" i="6" s="1"/>
  <c r="D2823" i="6"/>
  <c r="B2823" i="6"/>
  <c r="A2823" i="6"/>
  <c r="F2822" i="6"/>
  <c r="G2822" i="6"/>
  <c r="D2822" i="6"/>
  <c r="B2822" i="6"/>
  <c r="A2822" i="6"/>
  <c r="F2821" i="6"/>
  <c r="G2821" i="6"/>
  <c r="D2821" i="6"/>
  <c r="B2821" i="6"/>
  <c r="A2821" i="6"/>
  <c r="F2820" i="6"/>
  <c r="G2820" i="6"/>
  <c r="D2820" i="6"/>
  <c r="B2820" i="6"/>
  <c r="A2820" i="6"/>
  <c r="F2819" i="6"/>
  <c r="G2819" i="6" s="1"/>
  <c r="D2819" i="6"/>
  <c r="B2819" i="6"/>
  <c r="A2819" i="6"/>
  <c r="F2818" i="6"/>
  <c r="G2818" i="6"/>
  <c r="D2818" i="6"/>
  <c r="B2818" i="6"/>
  <c r="A2818" i="6"/>
  <c r="F2817" i="6"/>
  <c r="G2817" i="6"/>
  <c r="D2817" i="6"/>
  <c r="B2817" i="6"/>
  <c r="A2817" i="6"/>
  <c r="F2816" i="6"/>
  <c r="G2816" i="6"/>
  <c r="D2816" i="6"/>
  <c r="B2816" i="6"/>
  <c r="A2816" i="6"/>
  <c r="F2815" i="6"/>
  <c r="G2815" i="6" s="1"/>
  <c r="D2815" i="6"/>
  <c r="B2815" i="6"/>
  <c r="A2815" i="6"/>
  <c r="F2814" i="6"/>
  <c r="G2814" i="6"/>
  <c r="D2814" i="6"/>
  <c r="B2814" i="6"/>
  <c r="A2814" i="6"/>
  <c r="F2813" i="6"/>
  <c r="G2813" i="6"/>
  <c r="D2813" i="6"/>
  <c r="B2813" i="6"/>
  <c r="A2813" i="6"/>
  <c r="F2812" i="6"/>
  <c r="G2812" i="6"/>
  <c r="D2812" i="6"/>
  <c r="B2812" i="6"/>
  <c r="A2812" i="6"/>
  <c r="B2805" i="6"/>
  <c r="G2804" i="6"/>
  <c r="B2804" i="6"/>
  <c r="B2803" i="6"/>
  <c r="B2802" i="6"/>
  <c r="F2796" i="6"/>
  <c r="G2796" i="6"/>
  <c r="D2796" i="6"/>
  <c r="B2796" i="6"/>
  <c r="A2796" i="6"/>
  <c r="F2795" i="6"/>
  <c r="G2795" i="6"/>
  <c r="D2795" i="6"/>
  <c r="B2795" i="6"/>
  <c r="A2795" i="6"/>
  <c r="F2794" i="6"/>
  <c r="G2794" i="6"/>
  <c r="D2794" i="6"/>
  <c r="B2794" i="6"/>
  <c r="A2794" i="6"/>
  <c r="F2793" i="6"/>
  <c r="G2793" i="6" s="1"/>
  <c r="D2793" i="6"/>
  <c r="B2793" i="6"/>
  <c r="A2793" i="6"/>
  <c r="F2792" i="6"/>
  <c r="G2792" i="6"/>
  <c r="D2792" i="6"/>
  <c r="B2792" i="6"/>
  <c r="A2792" i="6"/>
  <c r="F2791" i="6"/>
  <c r="G2791" i="6"/>
  <c r="D2791" i="6"/>
  <c r="B2791" i="6"/>
  <c r="A2791" i="6"/>
  <c r="F2790" i="6"/>
  <c r="G2790" i="6"/>
  <c r="D2790" i="6"/>
  <c r="B2790" i="6"/>
  <c r="A2790" i="6"/>
  <c r="F2789" i="6"/>
  <c r="G2789" i="6" s="1"/>
  <c r="D2789" i="6"/>
  <c r="B2789" i="6"/>
  <c r="A2789" i="6"/>
  <c r="F2788" i="6"/>
  <c r="G2788" i="6"/>
  <c r="D2788" i="6"/>
  <c r="B2788" i="6"/>
  <c r="A2788" i="6"/>
  <c r="F2785" i="6"/>
  <c r="G2785" i="6"/>
  <c r="D2785" i="6"/>
  <c r="A2785" i="6"/>
  <c r="B2785" i="6"/>
  <c r="F2784" i="6"/>
  <c r="G2784" i="6"/>
  <c r="D2784" i="6"/>
  <c r="A2784" i="6"/>
  <c r="B2784" i="6"/>
  <c r="F2783" i="6"/>
  <c r="G2783" i="6" s="1"/>
  <c r="D2783" i="6"/>
  <c r="A2783" i="6"/>
  <c r="B2783" i="6"/>
  <c r="F2782" i="6"/>
  <c r="G2782" i="6"/>
  <c r="D2782" i="6"/>
  <c r="A2782" i="6"/>
  <c r="B2782" i="6" s="1"/>
  <c r="F2781" i="6"/>
  <c r="G2781" i="6"/>
  <c r="D2781" i="6"/>
  <c r="A2781" i="6"/>
  <c r="B2781" i="6"/>
  <c r="F2780" i="6"/>
  <c r="G2780" i="6"/>
  <c r="D2780" i="6"/>
  <c r="A2780" i="6"/>
  <c r="B2780" i="6"/>
  <c r="F2779" i="6"/>
  <c r="G2779" i="6" s="1"/>
  <c r="D2779" i="6"/>
  <c r="A2779" i="6"/>
  <c r="B2779" i="6"/>
  <c r="F2778" i="6"/>
  <c r="G2778" i="6"/>
  <c r="D2778" i="6"/>
  <c r="A2778" i="6"/>
  <c r="B2778" i="6" s="1"/>
  <c r="F2775" i="6"/>
  <c r="G2775" i="6"/>
  <c r="D2775" i="6"/>
  <c r="B2775" i="6"/>
  <c r="A2775" i="6"/>
  <c r="F2774" i="6"/>
  <c r="G2774" i="6"/>
  <c r="D2774" i="6"/>
  <c r="B2774" i="6"/>
  <c r="A2774" i="6"/>
  <c r="F2773" i="6"/>
  <c r="G2773" i="6" s="1"/>
  <c r="D2773" i="6"/>
  <c r="B2773" i="6"/>
  <c r="A2773" i="6"/>
  <c r="F2772" i="6"/>
  <c r="G2772" i="6"/>
  <c r="D2772" i="6"/>
  <c r="B2772" i="6"/>
  <c r="A2772" i="6"/>
  <c r="F2771" i="6"/>
  <c r="G2771" i="6"/>
  <c r="D2771" i="6"/>
  <c r="B2771" i="6"/>
  <c r="A2771" i="6"/>
  <c r="F2770" i="6"/>
  <c r="G2770" i="6"/>
  <c r="D2770" i="6"/>
  <c r="B2770" i="6"/>
  <c r="A2770" i="6"/>
  <c r="F2769" i="6"/>
  <c r="G2769" i="6" s="1"/>
  <c r="D2769" i="6"/>
  <c r="B2769" i="6"/>
  <c r="A2769" i="6"/>
  <c r="F2768" i="6"/>
  <c r="G2768" i="6"/>
  <c r="D2768" i="6"/>
  <c r="B2768" i="6"/>
  <c r="A2768" i="6"/>
  <c r="F2767" i="6"/>
  <c r="G2767" i="6"/>
  <c r="D2767" i="6"/>
  <c r="B2767" i="6"/>
  <c r="A2767" i="6"/>
  <c r="F2766" i="6"/>
  <c r="G2766" i="6"/>
  <c r="D2766" i="6"/>
  <c r="B2766" i="6"/>
  <c r="A2766" i="6"/>
  <c r="F2765" i="6"/>
  <c r="G2765" i="6" s="1"/>
  <c r="D2765" i="6"/>
  <c r="B2765" i="6"/>
  <c r="A2765" i="6"/>
  <c r="F2764" i="6"/>
  <c r="G2764" i="6"/>
  <c r="D2764" i="6"/>
  <c r="B2764" i="6"/>
  <c r="A2764" i="6"/>
  <c r="F2763" i="6"/>
  <c r="G2763" i="6"/>
  <c r="D2763" i="6"/>
  <c r="B2763" i="6"/>
  <c r="A2763" i="6"/>
  <c r="F2762" i="6"/>
  <c r="G2762" i="6"/>
  <c r="D2762" i="6"/>
  <c r="B2762" i="6"/>
  <c r="A2762" i="6"/>
  <c r="B2755" i="6"/>
  <c r="G2754" i="6"/>
  <c r="B2754" i="6"/>
  <c r="B2753" i="6"/>
  <c r="B2752" i="6"/>
  <c r="F2746" i="6"/>
  <c r="G2746" i="6"/>
  <c r="D2746" i="6"/>
  <c r="B2746" i="6"/>
  <c r="A2746" i="6"/>
  <c r="F2745" i="6"/>
  <c r="G2745" i="6"/>
  <c r="D2745" i="6"/>
  <c r="B2745" i="6"/>
  <c r="A2745" i="6"/>
  <c r="F2744" i="6"/>
  <c r="G2744" i="6"/>
  <c r="D2744" i="6"/>
  <c r="B2744" i="6"/>
  <c r="A2744" i="6"/>
  <c r="F2743" i="6"/>
  <c r="G2743" i="6" s="1"/>
  <c r="D2743" i="6"/>
  <c r="B2743" i="6"/>
  <c r="A2743" i="6"/>
  <c r="F2742" i="6"/>
  <c r="G2742" i="6"/>
  <c r="D2742" i="6"/>
  <c r="B2742" i="6"/>
  <c r="A2742" i="6"/>
  <c r="F2741" i="6"/>
  <c r="G2741" i="6"/>
  <c r="D2741" i="6"/>
  <c r="B2741" i="6"/>
  <c r="A2741" i="6"/>
  <c r="F2740" i="6"/>
  <c r="G2740" i="6"/>
  <c r="D2740" i="6"/>
  <c r="B2740" i="6"/>
  <c r="A2740" i="6"/>
  <c r="F2739" i="6"/>
  <c r="G2739" i="6" s="1"/>
  <c r="D2739" i="6"/>
  <c r="B2739" i="6"/>
  <c r="A2739" i="6"/>
  <c r="F2738" i="6"/>
  <c r="G2738" i="6"/>
  <c r="D2738" i="6"/>
  <c r="B2738" i="6"/>
  <c r="A2738" i="6"/>
  <c r="F2735" i="6"/>
  <c r="G2735" i="6"/>
  <c r="D2735" i="6"/>
  <c r="A2735" i="6"/>
  <c r="B2735" i="6"/>
  <c r="F2734" i="6"/>
  <c r="G2734" i="6"/>
  <c r="D2734" i="6"/>
  <c r="A2734" i="6"/>
  <c r="B2734" i="6"/>
  <c r="F2733" i="6"/>
  <c r="G2733" i="6" s="1"/>
  <c r="D2733" i="6"/>
  <c r="A2733" i="6"/>
  <c r="B2733" i="6"/>
  <c r="F2732" i="6"/>
  <c r="G2732" i="6"/>
  <c r="D2732" i="6"/>
  <c r="A2732" i="6"/>
  <c r="B2732" i="6" s="1"/>
  <c r="F2731" i="6"/>
  <c r="G2731" i="6"/>
  <c r="D2731" i="6"/>
  <c r="A2731" i="6"/>
  <c r="B2731" i="6"/>
  <c r="F2730" i="6"/>
  <c r="G2730" i="6"/>
  <c r="D2730" i="6"/>
  <c r="A2730" i="6"/>
  <c r="B2730" i="6"/>
  <c r="F2729" i="6"/>
  <c r="G2729" i="6" s="1"/>
  <c r="D2729" i="6"/>
  <c r="A2729" i="6"/>
  <c r="B2729" i="6"/>
  <c r="F2728" i="6"/>
  <c r="G2728" i="6"/>
  <c r="D2728" i="6"/>
  <c r="A2728" i="6"/>
  <c r="B2728" i="6" s="1"/>
  <c r="F2725" i="6"/>
  <c r="G2725" i="6"/>
  <c r="D2725" i="6"/>
  <c r="B2725" i="6"/>
  <c r="A2725" i="6"/>
  <c r="F2724" i="6"/>
  <c r="G2724" i="6"/>
  <c r="D2724" i="6"/>
  <c r="B2724" i="6"/>
  <c r="A2724" i="6"/>
  <c r="F2723" i="6"/>
  <c r="G2723" i="6" s="1"/>
  <c r="D2723" i="6"/>
  <c r="B2723" i="6"/>
  <c r="A2723" i="6"/>
  <c r="F2722" i="6"/>
  <c r="G2722" i="6"/>
  <c r="D2722" i="6"/>
  <c r="B2722" i="6"/>
  <c r="A2722" i="6"/>
  <c r="F2721" i="6"/>
  <c r="G2721" i="6"/>
  <c r="D2721" i="6"/>
  <c r="B2721" i="6"/>
  <c r="A2721" i="6"/>
  <c r="F2720" i="6"/>
  <c r="G2720" i="6"/>
  <c r="D2720" i="6"/>
  <c r="B2720" i="6"/>
  <c r="A2720" i="6"/>
  <c r="F2719" i="6"/>
  <c r="G2719" i="6" s="1"/>
  <c r="D2719" i="6"/>
  <c r="B2719" i="6"/>
  <c r="A2719" i="6"/>
  <c r="F2718" i="6"/>
  <c r="G2718" i="6"/>
  <c r="D2718" i="6"/>
  <c r="B2718" i="6"/>
  <c r="A2718" i="6"/>
  <c r="F2717" i="6"/>
  <c r="G2717" i="6"/>
  <c r="D2717" i="6"/>
  <c r="B2717" i="6"/>
  <c r="A2717" i="6"/>
  <c r="F2716" i="6"/>
  <c r="G2716" i="6"/>
  <c r="D2716" i="6"/>
  <c r="B2716" i="6"/>
  <c r="A2716" i="6"/>
  <c r="F2715" i="6"/>
  <c r="G2715" i="6" s="1"/>
  <c r="D2715" i="6"/>
  <c r="B2715" i="6"/>
  <c r="A2715" i="6"/>
  <c r="F2714" i="6"/>
  <c r="G2714" i="6"/>
  <c r="D2714" i="6"/>
  <c r="B2714" i="6"/>
  <c r="A2714" i="6"/>
  <c r="F2713" i="6"/>
  <c r="G2713" i="6"/>
  <c r="D2713" i="6"/>
  <c r="B2713" i="6"/>
  <c r="A2713" i="6"/>
  <c r="F2712" i="6"/>
  <c r="G2712" i="6"/>
  <c r="D2712" i="6"/>
  <c r="B2712" i="6"/>
  <c r="A2712" i="6"/>
  <c r="B2705" i="6"/>
  <c r="G2704" i="6"/>
  <c r="B2704" i="6"/>
  <c r="B2703" i="6"/>
  <c r="B2702" i="6"/>
  <c r="F2696" i="6"/>
  <c r="G2696" i="6"/>
  <c r="D2696" i="6"/>
  <c r="B2696" i="6"/>
  <c r="A2696" i="6"/>
  <c r="F2695" i="6"/>
  <c r="G2695" i="6"/>
  <c r="D2695" i="6"/>
  <c r="B2695" i="6"/>
  <c r="A2695" i="6"/>
  <c r="F2694" i="6"/>
  <c r="G2694" i="6"/>
  <c r="D2694" i="6"/>
  <c r="B2694" i="6"/>
  <c r="A2694" i="6"/>
  <c r="F2693" i="6"/>
  <c r="G2693" i="6" s="1"/>
  <c r="D2693" i="6"/>
  <c r="B2693" i="6"/>
  <c r="A2693" i="6"/>
  <c r="F2692" i="6"/>
  <c r="G2692" i="6"/>
  <c r="D2692" i="6"/>
  <c r="B2692" i="6"/>
  <c r="A2692" i="6"/>
  <c r="F2691" i="6"/>
  <c r="G2691" i="6"/>
  <c r="D2691" i="6"/>
  <c r="B2691" i="6"/>
  <c r="A2691" i="6"/>
  <c r="F2690" i="6"/>
  <c r="G2690" i="6"/>
  <c r="D2690" i="6"/>
  <c r="B2690" i="6"/>
  <c r="A2690" i="6"/>
  <c r="F2689" i="6"/>
  <c r="G2689" i="6" s="1"/>
  <c r="D2689" i="6"/>
  <c r="B2689" i="6"/>
  <c r="A2689" i="6"/>
  <c r="F2688" i="6"/>
  <c r="G2688" i="6"/>
  <c r="D2688" i="6"/>
  <c r="B2688" i="6"/>
  <c r="A2688" i="6"/>
  <c r="F2685" i="6"/>
  <c r="G2685" i="6"/>
  <c r="D2685" i="6"/>
  <c r="A2685" i="6"/>
  <c r="B2685" i="6"/>
  <c r="F2684" i="6"/>
  <c r="G2684" i="6"/>
  <c r="D2684" i="6"/>
  <c r="A2684" i="6"/>
  <c r="B2684" i="6"/>
  <c r="F2683" i="6"/>
  <c r="G2683" i="6" s="1"/>
  <c r="D2683" i="6"/>
  <c r="A2683" i="6"/>
  <c r="B2683" i="6"/>
  <c r="F2682" i="6"/>
  <c r="G2682" i="6"/>
  <c r="D2682" i="6"/>
  <c r="A2682" i="6"/>
  <c r="B2682" i="6" s="1"/>
  <c r="F2681" i="6"/>
  <c r="G2681" i="6"/>
  <c r="D2681" i="6"/>
  <c r="A2681" i="6"/>
  <c r="B2681" i="6"/>
  <c r="F2680" i="6"/>
  <c r="G2680" i="6"/>
  <c r="D2680" i="6"/>
  <c r="A2680" i="6"/>
  <c r="B2680" i="6"/>
  <c r="F2679" i="6"/>
  <c r="G2679" i="6" s="1"/>
  <c r="D2679" i="6"/>
  <c r="A2679" i="6"/>
  <c r="B2679" i="6"/>
  <c r="F2678" i="6"/>
  <c r="G2678" i="6"/>
  <c r="D2678" i="6"/>
  <c r="A2678" i="6"/>
  <c r="B2678" i="6" s="1"/>
  <c r="F2675" i="6"/>
  <c r="G2675" i="6"/>
  <c r="D2675" i="6"/>
  <c r="B2675" i="6"/>
  <c r="A2675" i="6"/>
  <c r="F2674" i="6"/>
  <c r="G2674" i="6"/>
  <c r="D2674" i="6"/>
  <c r="B2674" i="6"/>
  <c r="A2674" i="6"/>
  <c r="F2673" i="6"/>
  <c r="G2673" i="6" s="1"/>
  <c r="D2673" i="6"/>
  <c r="B2673" i="6"/>
  <c r="A2673" i="6"/>
  <c r="F2672" i="6"/>
  <c r="G2672" i="6"/>
  <c r="D2672" i="6"/>
  <c r="B2672" i="6"/>
  <c r="A2672" i="6"/>
  <c r="F2671" i="6"/>
  <c r="G2671" i="6"/>
  <c r="D2671" i="6"/>
  <c r="B2671" i="6"/>
  <c r="A2671" i="6"/>
  <c r="F2670" i="6"/>
  <c r="G2670" i="6"/>
  <c r="D2670" i="6"/>
  <c r="B2670" i="6"/>
  <c r="A2670" i="6"/>
  <c r="F2669" i="6"/>
  <c r="G2669" i="6" s="1"/>
  <c r="D2669" i="6"/>
  <c r="B2669" i="6"/>
  <c r="A2669" i="6"/>
  <c r="F2668" i="6"/>
  <c r="G2668" i="6"/>
  <c r="D2668" i="6"/>
  <c r="B2668" i="6"/>
  <c r="A2668" i="6"/>
  <c r="F2667" i="6"/>
  <c r="G2667" i="6"/>
  <c r="D2667" i="6"/>
  <c r="B2667" i="6"/>
  <c r="A2667" i="6"/>
  <c r="F2666" i="6"/>
  <c r="G2666" i="6"/>
  <c r="D2666" i="6"/>
  <c r="B2666" i="6"/>
  <c r="A2666" i="6"/>
  <c r="F2665" i="6"/>
  <c r="G2665" i="6" s="1"/>
  <c r="D2665" i="6"/>
  <c r="B2665" i="6"/>
  <c r="A2665" i="6"/>
  <c r="F2664" i="6"/>
  <c r="G2664" i="6"/>
  <c r="D2664" i="6"/>
  <c r="B2664" i="6"/>
  <c r="A2664" i="6"/>
  <c r="F2663" i="6"/>
  <c r="G2663" i="6"/>
  <c r="D2663" i="6"/>
  <c r="B2663" i="6"/>
  <c r="A2663" i="6"/>
  <c r="F2662" i="6"/>
  <c r="G2662" i="6"/>
  <c r="D2662" i="6"/>
  <c r="B2662" i="6"/>
  <c r="A2662" i="6"/>
  <c r="B2655" i="6"/>
  <c r="G2654" i="6"/>
  <c r="B2654" i="6"/>
  <c r="B2653" i="6"/>
  <c r="B2652" i="6"/>
  <c r="F2646" i="6"/>
  <c r="G2646" i="6"/>
  <c r="D2646" i="6"/>
  <c r="B2646" i="6"/>
  <c r="A2646" i="6"/>
  <c r="F2645" i="6"/>
  <c r="G2645" i="6"/>
  <c r="D2645" i="6"/>
  <c r="B2645" i="6"/>
  <c r="A2645" i="6"/>
  <c r="F2644" i="6"/>
  <c r="G2644" i="6"/>
  <c r="D2644" i="6"/>
  <c r="B2644" i="6"/>
  <c r="A2644" i="6"/>
  <c r="F2643" i="6"/>
  <c r="G2643" i="6" s="1"/>
  <c r="D2643" i="6"/>
  <c r="B2643" i="6"/>
  <c r="A2643" i="6"/>
  <c r="F2642" i="6"/>
  <c r="G2642" i="6"/>
  <c r="D2642" i="6"/>
  <c r="B2642" i="6"/>
  <c r="A2642" i="6"/>
  <c r="F2641" i="6"/>
  <c r="G2641" i="6"/>
  <c r="D2641" i="6"/>
  <c r="B2641" i="6"/>
  <c r="A2641" i="6"/>
  <c r="F2640" i="6"/>
  <c r="G2640" i="6"/>
  <c r="D2640" i="6"/>
  <c r="B2640" i="6"/>
  <c r="A2640" i="6"/>
  <c r="F2639" i="6"/>
  <c r="G2639" i="6" s="1"/>
  <c r="D2639" i="6"/>
  <c r="B2639" i="6"/>
  <c r="A2639" i="6"/>
  <c r="F2638" i="6"/>
  <c r="G2638" i="6"/>
  <c r="D2638" i="6"/>
  <c r="B2638" i="6"/>
  <c r="A2638" i="6"/>
  <c r="F2635" i="6"/>
  <c r="G2635" i="6"/>
  <c r="D2635" i="6"/>
  <c r="A2635" i="6"/>
  <c r="B2635" i="6"/>
  <c r="F2634" i="6"/>
  <c r="G2634" i="6"/>
  <c r="D2634" i="6"/>
  <c r="A2634" i="6"/>
  <c r="B2634" i="6"/>
  <c r="F2633" i="6"/>
  <c r="G2633" i="6" s="1"/>
  <c r="D2633" i="6"/>
  <c r="A2633" i="6"/>
  <c r="B2633" i="6"/>
  <c r="F2632" i="6"/>
  <c r="G2632" i="6"/>
  <c r="D2632" i="6"/>
  <c r="A2632" i="6"/>
  <c r="B2632" i="6" s="1"/>
  <c r="F2631" i="6"/>
  <c r="G2631" i="6"/>
  <c r="D2631" i="6"/>
  <c r="A2631" i="6"/>
  <c r="B2631" i="6"/>
  <c r="F2630" i="6"/>
  <c r="G2630" i="6"/>
  <c r="D2630" i="6"/>
  <c r="A2630" i="6"/>
  <c r="B2630" i="6"/>
  <c r="F2629" i="6"/>
  <c r="G2629" i="6" s="1"/>
  <c r="D2629" i="6"/>
  <c r="A2629" i="6"/>
  <c r="B2629" i="6"/>
  <c r="F2628" i="6"/>
  <c r="G2628" i="6"/>
  <c r="D2628" i="6"/>
  <c r="A2628" i="6"/>
  <c r="B2628" i="6" s="1"/>
  <c r="F2625" i="6"/>
  <c r="G2625" i="6"/>
  <c r="D2625" i="6"/>
  <c r="B2625" i="6"/>
  <c r="A2625" i="6"/>
  <c r="F2624" i="6"/>
  <c r="G2624" i="6"/>
  <c r="D2624" i="6"/>
  <c r="B2624" i="6"/>
  <c r="A2624" i="6"/>
  <c r="F2623" i="6"/>
  <c r="G2623" i="6" s="1"/>
  <c r="D2623" i="6"/>
  <c r="B2623" i="6"/>
  <c r="A2623" i="6"/>
  <c r="F2622" i="6"/>
  <c r="G2622" i="6"/>
  <c r="D2622" i="6"/>
  <c r="B2622" i="6"/>
  <c r="A2622" i="6"/>
  <c r="F2621" i="6"/>
  <c r="G2621" i="6"/>
  <c r="D2621" i="6"/>
  <c r="B2621" i="6"/>
  <c r="A2621" i="6"/>
  <c r="F2620" i="6"/>
  <c r="G2620" i="6"/>
  <c r="D2620" i="6"/>
  <c r="B2620" i="6"/>
  <c r="A2620" i="6"/>
  <c r="F2619" i="6"/>
  <c r="G2619" i="6" s="1"/>
  <c r="D2619" i="6"/>
  <c r="B2619" i="6"/>
  <c r="A2619" i="6"/>
  <c r="F2618" i="6"/>
  <c r="G2618" i="6"/>
  <c r="D2618" i="6"/>
  <c r="B2618" i="6"/>
  <c r="A2618" i="6"/>
  <c r="F2617" i="6"/>
  <c r="G2617" i="6"/>
  <c r="D2617" i="6"/>
  <c r="B2617" i="6"/>
  <c r="A2617" i="6"/>
  <c r="F2616" i="6"/>
  <c r="G2616" i="6"/>
  <c r="D2616" i="6"/>
  <c r="B2616" i="6"/>
  <c r="A2616" i="6"/>
  <c r="F2615" i="6"/>
  <c r="G2615" i="6" s="1"/>
  <c r="D2615" i="6"/>
  <c r="B2615" i="6"/>
  <c r="A2615" i="6"/>
  <c r="F2614" i="6"/>
  <c r="G2614" i="6"/>
  <c r="D2614" i="6"/>
  <c r="B2614" i="6"/>
  <c r="A2614" i="6"/>
  <c r="F2613" i="6"/>
  <c r="G2613" i="6"/>
  <c r="D2613" i="6"/>
  <c r="B2613" i="6"/>
  <c r="A2613" i="6"/>
  <c r="F2612" i="6"/>
  <c r="G2612" i="6"/>
  <c r="D2612" i="6"/>
  <c r="B2612" i="6"/>
  <c r="A2612" i="6"/>
  <c r="B2605" i="6"/>
  <c r="G2604" i="6"/>
  <c r="B2604" i="6"/>
  <c r="B2603" i="6"/>
  <c r="B2602" i="6"/>
  <c r="F2596" i="6"/>
  <c r="G2596" i="6"/>
  <c r="D2596" i="6"/>
  <c r="B2596" i="6"/>
  <c r="A2596" i="6"/>
  <c r="F2595" i="6"/>
  <c r="G2595" i="6"/>
  <c r="D2595" i="6"/>
  <c r="B2595" i="6"/>
  <c r="A2595" i="6"/>
  <c r="F2594" i="6"/>
  <c r="G2594" i="6"/>
  <c r="D2594" i="6"/>
  <c r="B2594" i="6"/>
  <c r="A2594" i="6"/>
  <c r="F2593" i="6"/>
  <c r="G2593" i="6" s="1"/>
  <c r="D2593" i="6"/>
  <c r="B2593" i="6"/>
  <c r="A2593" i="6"/>
  <c r="F2592" i="6"/>
  <c r="G2592" i="6"/>
  <c r="D2592" i="6"/>
  <c r="B2592" i="6"/>
  <c r="A2592" i="6"/>
  <c r="F2591" i="6"/>
  <c r="G2591" i="6"/>
  <c r="D2591" i="6"/>
  <c r="B2591" i="6"/>
  <c r="A2591" i="6"/>
  <c r="F2590" i="6"/>
  <c r="G2590" i="6"/>
  <c r="D2590" i="6"/>
  <c r="B2590" i="6"/>
  <c r="A2590" i="6"/>
  <c r="F2589" i="6"/>
  <c r="G2589" i="6" s="1"/>
  <c r="D2589" i="6"/>
  <c r="B2589" i="6"/>
  <c r="A2589" i="6"/>
  <c r="F2588" i="6"/>
  <c r="G2588" i="6"/>
  <c r="D2588" i="6"/>
  <c r="B2588" i="6"/>
  <c r="A2588" i="6"/>
  <c r="F2585" i="6"/>
  <c r="G2585" i="6" s="1"/>
  <c r="D2585" i="6"/>
  <c r="A2585" i="6"/>
  <c r="B2585" i="6"/>
  <c r="F2584" i="6"/>
  <c r="G2584" i="6"/>
  <c r="D2584" i="6"/>
  <c r="A2584" i="6"/>
  <c r="B2584" i="6" s="1"/>
  <c r="F2583" i="6"/>
  <c r="G2583" i="6" s="1"/>
  <c r="D2583" i="6"/>
  <c r="A2583" i="6"/>
  <c r="B2583" i="6"/>
  <c r="F2582" i="6"/>
  <c r="G2582" i="6"/>
  <c r="D2582" i="6"/>
  <c r="A2582" i="6"/>
  <c r="B2582" i="6" s="1"/>
  <c r="F2581" i="6"/>
  <c r="G2581" i="6" s="1"/>
  <c r="D2581" i="6"/>
  <c r="A2581" i="6"/>
  <c r="B2581" i="6"/>
  <c r="F2580" i="6"/>
  <c r="G2580" i="6"/>
  <c r="D2580" i="6"/>
  <c r="A2580" i="6"/>
  <c r="B2580" i="6" s="1"/>
  <c r="F2579" i="6"/>
  <c r="G2579" i="6" s="1"/>
  <c r="D2579" i="6"/>
  <c r="A2579" i="6"/>
  <c r="B2579" i="6"/>
  <c r="F2578" i="6"/>
  <c r="G2578" i="6"/>
  <c r="D2578" i="6"/>
  <c r="A2578" i="6"/>
  <c r="B2578" i="6" s="1"/>
  <c r="F2575" i="6"/>
  <c r="G2575" i="6" s="1"/>
  <c r="D2575" i="6"/>
  <c r="B2575" i="6"/>
  <c r="A2575" i="6"/>
  <c r="F2574" i="6"/>
  <c r="G2574" i="6"/>
  <c r="D2574" i="6"/>
  <c r="B2574" i="6"/>
  <c r="A2574" i="6"/>
  <c r="F2573" i="6"/>
  <c r="G2573" i="6" s="1"/>
  <c r="D2573" i="6"/>
  <c r="B2573" i="6"/>
  <c r="A2573" i="6"/>
  <c r="F2572" i="6"/>
  <c r="G2572" i="6"/>
  <c r="D2572" i="6"/>
  <c r="B2572" i="6"/>
  <c r="A2572" i="6"/>
  <c r="F2571" i="6"/>
  <c r="G2571" i="6" s="1"/>
  <c r="D2571" i="6"/>
  <c r="B2571" i="6"/>
  <c r="A2571" i="6"/>
  <c r="F2570" i="6"/>
  <c r="G2570" i="6"/>
  <c r="D2570" i="6"/>
  <c r="B2570" i="6"/>
  <c r="A2570" i="6"/>
  <c r="F2569" i="6"/>
  <c r="G2569" i="6" s="1"/>
  <c r="D2569" i="6"/>
  <c r="B2569" i="6"/>
  <c r="A2569" i="6"/>
  <c r="F2568" i="6"/>
  <c r="G2568" i="6"/>
  <c r="D2568" i="6"/>
  <c r="B2568" i="6"/>
  <c r="A2568" i="6"/>
  <c r="F2567" i="6"/>
  <c r="G2567" i="6" s="1"/>
  <c r="D2567" i="6"/>
  <c r="B2567" i="6"/>
  <c r="A2567" i="6"/>
  <c r="F2566" i="6"/>
  <c r="G2566" i="6"/>
  <c r="D2566" i="6"/>
  <c r="B2566" i="6"/>
  <c r="A2566" i="6"/>
  <c r="F2565" i="6"/>
  <c r="G2565" i="6" s="1"/>
  <c r="D2565" i="6"/>
  <c r="B2565" i="6"/>
  <c r="A2565" i="6"/>
  <c r="F2564" i="6"/>
  <c r="G2564" i="6"/>
  <c r="D2564" i="6"/>
  <c r="B2564" i="6"/>
  <c r="A2564" i="6"/>
  <c r="F2563" i="6"/>
  <c r="G2563" i="6" s="1"/>
  <c r="D2563" i="6"/>
  <c r="B2563" i="6"/>
  <c r="A2563" i="6"/>
  <c r="F2562" i="6"/>
  <c r="G2562" i="6"/>
  <c r="D2562" i="6"/>
  <c r="B2562" i="6"/>
  <c r="A2562" i="6"/>
  <c r="B2555" i="6"/>
  <c r="G2554" i="6"/>
  <c r="B2554" i="6"/>
  <c r="B2553" i="6"/>
  <c r="B2552" i="6"/>
  <c r="F2546" i="6"/>
  <c r="G2546" i="6"/>
  <c r="D2546" i="6"/>
  <c r="B2546" i="6"/>
  <c r="A2546" i="6"/>
  <c r="F2545" i="6"/>
  <c r="G2545" i="6" s="1"/>
  <c r="D2545" i="6"/>
  <c r="B2545" i="6"/>
  <c r="A2545" i="6"/>
  <c r="F2544" i="6"/>
  <c r="G2544" i="6"/>
  <c r="D2544" i="6"/>
  <c r="B2544" i="6"/>
  <c r="A2544" i="6"/>
  <c r="F2543" i="6"/>
  <c r="G2543" i="6" s="1"/>
  <c r="D2543" i="6"/>
  <c r="B2543" i="6"/>
  <c r="A2543" i="6"/>
  <c r="F2542" i="6"/>
  <c r="G2542" i="6"/>
  <c r="D2542" i="6"/>
  <c r="B2542" i="6"/>
  <c r="A2542" i="6"/>
  <c r="F2541" i="6"/>
  <c r="G2541" i="6" s="1"/>
  <c r="D2541" i="6"/>
  <c r="B2541" i="6"/>
  <c r="A2541" i="6"/>
  <c r="F2540" i="6"/>
  <c r="G2540" i="6"/>
  <c r="D2540" i="6"/>
  <c r="B2540" i="6"/>
  <c r="A2540" i="6"/>
  <c r="F2539" i="6"/>
  <c r="G2539" i="6" s="1"/>
  <c r="D2539" i="6"/>
  <c r="B2539" i="6"/>
  <c r="A2539" i="6"/>
  <c r="F2538" i="6"/>
  <c r="G2538" i="6"/>
  <c r="D2538" i="6"/>
  <c r="B2538" i="6"/>
  <c r="A2538" i="6"/>
  <c r="F2535" i="6"/>
  <c r="G2535" i="6" s="1"/>
  <c r="D2535" i="6"/>
  <c r="A2535" i="6"/>
  <c r="B2535" i="6"/>
  <c r="F2534" i="6"/>
  <c r="G2534" i="6"/>
  <c r="D2534" i="6"/>
  <c r="A2534" i="6"/>
  <c r="B2534" i="6" s="1"/>
  <c r="F2533" i="6"/>
  <c r="G2533" i="6" s="1"/>
  <c r="D2533" i="6"/>
  <c r="A2533" i="6"/>
  <c r="B2533" i="6"/>
  <c r="F2532" i="6"/>
  <c r="G2532" i="6"/>
  <c r="D2532" i="6"/>
  <c r="A2532" i="6"/>
  <c r="B2532" i="6" s="1"/>
  <c r="F2531" i="6"/>
  <c r="G2531" i="6" s="1"/>
  <c r="D2531" i="6"/>
  <c r="A2531" i="6"/>
  <c r="B2531" i="6"/>
  <c r="F2530" i="6"/>
  <c r="G2530" i="6"/>
  <c r="D2530" i="6"/>
  <c r="A2530" i="6"/>
  <c r="B2530" i="6" s="1"/>
  <c r="F2529" i="6"/>
  <c r="G2529" i="6" s="1"/>
  <c r="D2529" i="6"/>
  <c r="A2529" i="6"/>
  <c r="B2529" i="6"/>
  <c r="F2528" i="6"/>
  <c r="G2528" i="6"/>
  <c r="D2528" i="6"/>
  <c r="A2528" i="6"/>
  <c r="B2528" i="6" s="1"/>
  <c r="F2525" i="6"/>
  <c r="G2525" i="6" s="1"/>
  <c r="D2525" i="6"/>
  <c r="B2525" i="6"/>
  <c r="A2525" i="6"/>
  <c r="F2524" i="6"/>
  <c r="G2524" i="6"/>
  <c r="D2524" i="6"/>
  <c r="B2524" i="6"/>
  <c r="A2524" i="6"/>
  <c r="F2523" i="6"/>
  <c r="G2523" i="6" s="1"/>
  <c r="D2523" i="6"/>
  <c r="B2523" i="6"/>
  <c r="A2523" i="6"/>
  <c r="F2522" i="6"/>
  <c r="G2522" i="6"/>
  <c r="D2522" i="6"/>
  <c r="B2522" i="6"/>
  <c r="A2522" i="6"/>
  <c r="F2521" i="6"/>
  <c r="G2521" i="6" s="1"/>
  <c r="D2521" i="6"/>
  <c r="B2521" i="6"/>
  <c r="A2521" i="6"/>
  <c r="F2520" i="6"/>
  <c r="G2520" i="6"/>
  <c r="D2520" i="6"/>
  <c r="B2520" i="6"/>
  <c r="A2520" i="6"/>
  <c r="F2519" i="6"/>
  <c r="G2519" i="6" s="1"/>
  <c r="D2519" i="6"/>
  <c r="B2519" i="6"/>
  <c r="A2519" i="6"/>
  <c r="F2518" i="6"/>
  <c r="G2518" i="6"/>
  <c r="D2518" i="6"/>
  <c r="B2518" i="6"/>
  <c r="A2518" i="6"/>
  <c r="F2517" i="6"/>
  <c r="G2517" i="6" s="1"/>
  <c r="D2517" i="6"/>
  <c r="B2517" i="6"/>
  <c r="A2517" i="6"/>
  <c r="F2516" i="6"/>
  <c r="G2516" i="6"/>
  <c r="D2516" i="6"/>
  <c r="B2516" i="6"/>
  <c r="A2516" i="6"/>
  <c r="F2515" i="6"/>
  <c r="G2515" i="6" s="1"/>
  <c r="D2515" i="6"/>
  <c r="B2515" i="6"/>
  <c r="A2515" i="6"/>
  <c r="F2514" i="6"/>
  <c r="G2514" i="6"/>
  <c r="D2514" i="6"/>
  <c r="B2514" i="6"/>
  <c r="A2514" i="6"/>
  <c r="F2513" i="6"/>
  <c r="G2513" i="6" s="1"/>
  <c r="D2513" i="6"/>
  <c r="B2513" i="6"/>
  <c r="A2513" i="6"/>
  <c r="F2512" i="6"/>
  <c r="G2512" i="6"/>
  <c r="D2512" i="6"/>
  <c r="B2512" i="6"/>
  <c r="A2512" i="6"/>
  <c r="B2505" i="6"/>
  <c r="G2504" i="6"/>
  <c r="B2504" i="6"/>
  <c r="B2503" i="6"/>
  <c r="B2502" i="6"/>
  <c r="F2496" i="6"/>
  <c r="G2496" i="6"/>
  <c r="D2496" i="6"/>
  <c r="B2496" i="6"/>
  <c r="A2496" i="6"/>
  <c r="F2495" i="6"/>
  <c r="G2495" i="6" s="1"/>
  <c r="D2495" i="6"/>
  <c r="B2495" i="6"/>
  <c r="A2495" i="6"/>
  <c r="F2494" i="6"/>
  <c r="G2494" i="6"/>
  <c r="D2494" i="6"/>
  <c r="B2494" i="6"/>
  <c r="A2494" i="6"/>
  <c r="F2493" i="6"/>
  <c r="G2493" i="6" s="1"/>
  <c r="D2493" i="6"/>
  <c r="B2493" i="6"/>
  <c r="A2493" i="6"/>
  <c r="F2492" i="6"/>
  <c r="G2492" i="6"/>
  <c r="D2492" i="6"/>
  <c r="B2492" i="6"/>
  <c r="A2492" i="6"/>
  <c r="F2491" i="6"/>
  <c r="G2491" i="6" s="1"/>
  <c r="D2491" i="6"/>
  <c r="B2491" i="6"/>
  <c r="A2491" i="6"/>
  <c r="F2490" i="6"/>
  <c r="G2490" i="6"/>
  <c r="D2490" i="6"/>
  <c r="B2490" i="6"/>
  <c r="A2490" i="6"/>
  <c r="F2489" i="6"/>
  <c r="G2489" i="6" s="1"/>
  <c r="D2489" i="6"/>
  <c r="B2489" i="6"/>
  <c r="A2489" i="6"/>
  <c r="F2488" i="6"/>
  <c r="G2488" i="6"/>
  <c r="D2488" i="6"/>
  <c r="B2488" i="6"/>
  <c r="A2488" i="6"/>
  <c r="F2485" i="6"/>
  <c r="G2485" i="6" s="1"/>
  <c r="D2485" i="6"/>
  <c r="A2485" i="6"/>
  <c r="B2485" i="6"/>
  <c r="F2484" i="6"/>
  <c r="G2484" i="6"/>
  <c r="D2484" i="6"/>
  <c r="A2484" i="6"/>
  <c r="B2484" i="6" s="1"/>
  <c r="F2483" i="6"/>
  <c r="G2483" i="6" s="1"/>
  <c r="D2483" i="6"/>
  <c r="A2483" i="6"/>
  <c r="B2483" i="6"/>
  <c r="F2482" i="6"/>
  <c r="G2482" i="6"/>
  <c r="D2482" i="6"/>
  <c r="A2482" i="6"/>
  <c r="B2482" i="6" s="1"/>
  <c r="F2481" i="6"/>
  <c r="G2481" i="6" s="1"/>
  <c r="D2481" i="6"/>
  <c r="A2481" i="6"/>
  <c r="B2481" i="6"/>
  <c r="F2480" i="6"/>
  <c r="G2480" i="6"/>
  <c r="D2480" i="6"/>
  <c r="A2480" i="6"/>
  <c r="B2480" i="6" s="1"/>
  <c r="F2479" i="6"/>
  <c r="G2479" i="6" s="1"/>
  <c r="D2479" i="6"/>
  <c r="A2479" i="6"/>
  <c r="B2479" i="6"/>
  <c r="F2478" i="6"/>
  <c r="G2478" i="6"/>
  <c r="D2478" i="6"/>
  <c r="A2478" i="6"/>
  <c r="B2478" i="6" s="1"/>
  <c r="F2475" i="6"/>
  <c r="G2475" i="6" s="1"/>
  <c r="D2475" i="6"/>
  <c r="B2475" i="6"/>
  <c r="A2475" i="6"/>
  <c r="F2474" i="6"/>
  <c r="G2474" i="6"/>
  <c r="D2474" i="6"/>
  <c r="B2474" i="6"/>
  <c r="A2474" i="6"/>
  <c r="F2473" i="6"/>
  <c r="G2473" i="6" s="1"/>
  <c r="D2473" i="6"/>
  <c r="B2473" i="6"/>
  <c r="A2473" i="6"/>
  <c r="F2472" i="6"/>
  <c r="G2472" i="6"/>
  <c r="D2472" i="6"/>
  <c r="B2472" i="6"/>
  <c r="A2472" i="6"/>
  <c r="F2471" i="6"/>
  <c r="G2471" i="6" s="1"/>
  <c r="D2471" i="6"/>
  <c r="B2471" i="6"/>
  <c r="A2471" i="6"/>
  <c r="F2470" i="6"/>
  <c r="G2470" i="6"/>
  <c r="D2470" i="6"/>
  <c r="B2470" i="6"/>
  <c r="A2470" i="6"/>
  <c r="F2469" i="6"/>
  <c r="G2469" i="6" s="1"/>
  <c r="D2469" i="6"/>
  <c r="B2469" i="6"/>
  <c r="A2469" i="6"/>
  <c r="F2468" i="6"/>
  <c r="G2468" i="6"/>
  <c r="D2468" i="6"/>
  <c r="B2468" i="6"/>
  <c r="A2468" i="6"/>
  <c r="F2467" i="6"/>
  <c r="G2467" i="6" s="1"/>
  <c r="D2467" i="6"/>
  <c r="B2467" i="6"/>
  <c r="A2467" i="6"/>
  <c r="F2466" i="6"/>
  <c r="G2466" i="6"/>
  <c r="D2466" i="6"/>
  <c r="B2466" i="6"/>
  <c r="A2466" i="6"/>
  <c r="F2465" i="6"/>
  <c r="G2465" i="6" s="1"/>
  <c r="D2465" i="6"/>
  <c r="B2465" i="6"/>
  <c r="A2465" i="6"/>
  <c r="F2464" i="6"/>
  <c r="G2464" i="6"/>
  <c r="D2464" i="6"/>
  <c r="B2464" i="6"/>
  <c r="A2464" i="6"/>
  <c r="F2463" i="6"/>
  <c r="G2463" i="6" s="1"/>
  <c r="D2463" i="6"/>
  <c r="B2463" i="6"/>
  <c r="A2463" i="6"/>
  <c r="F2462" i="6"/>
  <c r="G2462" i="6"/>
  <c r="D2462" i="6"/>
  <c r="B2462" i="6"/>
  <c r="A2462" i="6"/>
  <c r="B2455" i="6"/>
  <c r="G2454" i="6"/>
  <c r="B2454" i="6"/>
  <c r="B2453" i="6"/>
  <c r="B2452" i="6"/>
  <c r="F2446" i="6"/>
  <c r="G2446" i="6"/>
  <c r="D2446" i="6"/>
  <c r="B2446" i="6"/>
  <c r="A2446" i="6"/>
  <c r="F2445" i="6"/>
  <c r="G2445" i="6" s="1"/>
  <c r="D2445" i="6"/>
  <c r="B2445" i="6"/>
  <c r="A2445" i="6"/>
  <c r="F2444" i="6"/>
  <c r="G2444" i="6"/>
  <c r="D2444" i="6"/>
  <c r="B2444" i="6"/>
  <c r="A2444" i="6"/>
  <c r="F2443" i="6"/>
  <c r="G2443" i="6" s="1"/>
  <c r="D2443" i="6"/>
  <c r="B2443" i="6"/>
  <c r="A2443" i="6"/>
  <c r="F2442" i="6"/>
  <c r="G2442" i="6"/>
  <c r="D2442" i="6"/>
  <c r="B2442" i="6"/>
  <c r="A2442" i="6"/>
  <c r="F2441" i="6"/>
  <c r="G2441" i="6" s="1"/>
  <c r="D2441" i="6"/>
  <c r="B2441" i="6"/>
  <c r="A2441" i="6"/>
  <c r="F2440" i="6"/>
  <c r="G2440" i="6"/>
  <c r="D2440" i="6"/>
  <c r="B2440" i="6"/>
  <c r="A2440" i="6"/>
  <c r="F2439" i="6"/>
  <c r="G2439" i="6" s="1"/>
  <c r="D2439" i="6"/>
  <c r="B2439" i="6"/>
  <c r="A2439" i="6"/>
  <c r="F2438" i="6"/>
  <c r="G2438" i="6"/>
  <c r="D2438" i="6"/>
  <c r="B2438" i="6"/>
  <c r="A2438" i="6"/>
  <c r="F2435" i="6"/>
  <c r="G2435" i="6" s="1"/>
  <c r="D2435" i="6"/>
  <c r="A2435" i="6"/>
  <c r="B2435" i="6"/>
  <c r="F2434" i="6"/>
  <c r="G2434" i="6"/>
  <c r="D2434" i="6"/>
  <c r="A2434" i="6"/>
  <c r="B2434" i="6" s="1"/>
  <c r="F2433" i="6"/>
  <c r="G2433" i="6" s="1"/>
  <c r="D2433" i="6"/>
  <c r="A2433" i="6"/>
  <c r="B2433" i="6"/>
  <c r="F2432" i="6"/>
  <c r="G2432" i="6"/>
  <c r="D2432" i="6"/>
  <c r="A2432" i="6"/>
  <c r="B2432" i="6" s="1"/>
  <c r="F2431" i="6"/>
  <c r="G2431" i="6" s="1"/>
  <c r="D2431" i="6"/>
  <c r="A2431" i="6"/>
  <c r="B2431" i="6"/>
  <c r="F2430" i="6"/>
  <c r="G2430" i="6"/>
  <c r="D2430" i="6"/>
  <c r="A2430" i="6"/>
  <c r="B2430" i="6" s="1"/>
  <c r="F2429" i="6"/>
  <c r="G2429" i="6" s="1"/>
  <c r="D2429" i="6"/>
  <c r="A2429" i="6"/>
  <c r="B2429" i="6"/>
  <c r="F2428" i="6"/>
  <c r="G2428" i="6"/>
  <c r="D2428" i="6"/>
  <c r="A2428" i="6"/>
  <c r="B2428" i="6"/>
  <c r="F2425" i="6"/>
  <c r="G2425" i="6"/>
  <c r="D2425" i="6"/>
  <c r="B2425" i="6"/>
  <c r="A2425" i="6"/>
  <c r="F2424" i="6"/>
  <c r="G2424" i="6" s="1"/>
  <c r="D2424" i="6"/>
  <c r="B2424" i="6"/>
  <c r="A2424" i="6"/>
  <c r="F2423" i="6"/>
  <c r="G2423" i="6"/>
  <c r="D2423" i="6"/>
  <c r="B2423" i="6"/>
  <c r="A2423" i="6"/>
  <c r="F2422" i="6"/>
  <c r="G2422" i="6" s="1"/>
  <c r="D2422" i="6"/>
  <c r="B2422" i="6"/>
  <c r="A2422" i="6"/>
  <c r="F2421" i="6"/>
  <c r="G2421" i="6"/>
  <c r="D2421" i="6"/>
  <c r="B2421" i="6"/>
  <c r="A2421" i="6"/>
  <c r="F2420" i="6"/>
  <c r="G2420" i="6" s="1"/>
  <c r="D2420" i="6"/>
  <c r="B2420" i="6"/>
  <c r="A2420" i="6"/>
  <c r="F2419" i="6"/>
  <c r="G2419" i="6"/>
  <c r="D2419" i="6"/>
  <c r="B2419" i="6"/>
  <c r="A2419" i="6"/>
  <c r="F2418" i="6"/>
  <c r="G2418" i="6" s="1"/>
  <c r="D2418" i="6"/>
  <c r="B2418" i="6"/>
  <c r="A2418" i="6"/>
  <c r="F2417" i="6"/>
  <c r="G2417" i="6"/>
  <c r="D2417" i="6"/>
  <c r="B2417" i="6"/>
  <c r="A2417" i="6"/>
  <c r="F2416" i="6"/>
  <c r="G2416" i="6" s="1"/>
  <c r="D2416" i="6"/>
  <c r="B2416" i="6"/>
  <c r="A2416" i="6"/>
  <c r="F2415" i="6"/>
  <c r="G2415" i="6"/>
  <c r="D2415" i="6"/>
  <c r="B2415" i="6"/>
  <c r="A2415" i="6"/>
  <c r="F2414" i="6"/>
  <c r="G2414" i="6" s="1"/>
  <c r="D2414" i="6"/>
  <c r="B2414" i="6"/>
  <c r="A2414" i="6"/>
  <c r="F2413" i="6"/>
  <c r="G2413" i="6"/>
  <c r="D2413" i="6"/>
  <c r="B2413" i="6"/>
  <c r="A2413" i="6"/>
  <c r="F2412" i="6"/>
  <c r="G2412" i="6" s="1"/>
  <c r="D2412" i="6"/>
  <c r="B2412" i="6"/>
  <c r="A2412" i="6"/>
  <c r="B2405" i="6"/>
  <c r="G2404" i="6"/>
  <c r="B2404" i="6"/>
  <c r="B2403" i="6"/>
  <c r="B2402" i="6"/>
  <c r="F2396" i="6"/>
  <c r="G2396" i="6" s="1"/>
  <c r="D2396" i="6"/>
  <c r="B2396" i="6"/>
  <c r="A2396" i="6"/>
  <c r="F2395" i="6"/>
  <c r="G2395" i="6"/>
  <c r="D2395" i="6"/>
  <c r="B2395" i="6"/>
  <c r="A2395" i="6"/>
  <c r="F2394" i="6"/>
  <c r="G2394" i="6" s="1"/>
  <c r="D2394" i="6"/>
  <c r="B2394" i="6"/>
  <c r="A2394" i="6"/>
  <c r="F2393" i="6"/>
  <c r="G2393" i="6"/>
  <c r="D2393" i="6"/>
  <c r="B2393" i="6"/>
  <c r="A2393" i="6"/>
  <c r="F2392" i="6"/>
  <c r="G2392" i="6" s="1"/>
  <c r="D2392" i="6"/>
  <c r="B2392" i="6"/>
  <c r="A2392" i="6"/>
  <c r="F2391" i="6"/>
  <c r="G2391" i="6"/>
  <c r="D2391" i="6"/>
  <c r="B2391" i="6"/>
  <c r="A2391" i="6"/>
  <c r="F2390" i="6"/>
  <c r="G2390" i="6" s="1"/>
  <c r="D2390" i="6"/>
  <c r="B2390" i="6"/>
  <c r="A2390" i="6"/>
  <c r="F2389" i="6"/>
  <c r="G2389" i="6"/>
  <c r="D2389" i="6"/>
  <c r="B2389" i="6"/>
  <c r="A2389" i="6"/>
  <c r="F2388" i="6"/>
  <c r="G2388" i="6" s="1"/>
  <c r="D2388" i="6"/>
  <c r="B2388" i="6"/>
  <c r="A2388" i="6"/>
  <c r="F2385" i="6"/>
  <c r="G2385" i="6"/>
  <c r="D2385" i="6"/>
  <c r="A2385" i="6"/>
  <c r="B2385" i="6" s="1"/>
  <c r="F2384" i="6"/>
  <c r="G2384" i="6" s="1"/>
  <c r="D2384" i="6"/>
  <c r="A2384" i="6"/>
  <c r="B2384" i="6"/>
  <c r="F2383" i="6"/>
  <c r="G2383" i="6"/>
  <c r="D2383" i="6"/>
  <c r="A2383" i="6"/>
  <c r="B2383" i="6" s="1"/>
  <c r="F2382" i="6"/>
  <c r="G2382" i="6" s="1"/>
  <c r="D2382" i="6"/>
  <c r="A2382" i="6"/>
  <c r="B2382" i="6"/>
  <c r="F2381" i="6"/>
  <c r="G2381" i="6"/>
  <c r="D2381" i="6"/>
  <c r="A2381" i="6"/>
  <c r="B2381" i="6" s="1"/>
  <c r="F2380" i="6"/>
  <c r="G2380" i="6" s="1"/>
  <c r="D2380" i="6"/>
  <c r="A2380" i="6"/>
  <c r="B2380" i="6"/>
  <c r="F2379" i="6"/>
  <c r="G2379" i="6"/>
  <c r="D2379" i="6"/>
  <c r="A2379" i="6"/>
  <c r="B2379" i="6" s="1"/>
  <c r="F2378" i="6"/>
  <c r="G2378" i="6" s="1"/>
  <c r="D2378" i="6"/>
  <c r="A2378" i="6"/>
  <c r="B2378" i="6"/>
  <c r="F2375" i="6"/>
  <c r="G2375" i="6"/>
  <c r="D2375" i="6"/>
  <c r="B2375" i="6"/>
  <c r="A2375" i="6"/>
  <c r="F2374" i="6"/>
  <c r="G2374" i="6" s="1"/>
  <c r="D2374" i="6"/>
  <c r="B2374" i="6"/>
  <c r="A2374" i="6"/>
  <c r="F2373" i="6"/>
  <c r="G2373" i="6"/>
  <c r="D2373" i="6"/>
  <c r="B2373" i="6"/>
  <c r="A2373" i="6"/>
  <c r="F2372" i="6"/>
  <c r="G2372" i="6" s="1"/>
  <c r="D2372" i="6"/>
  <c r="B2372" i="6"/>
  <c r="A2372" i="6"/>
  <c r="F2371" i="6"/>
  <c r="G2371" i="6"/>
  <c r="D2371" i="6"/>
  <c r="B2371" i="6"/>
  <c r="A2371" i="6"/>
  <c r="F2370" i="6"/>
  <c r="G2370" i="6" s="1"/>
  <c r="D2370" i="6"/>
  <c r="B2370" i="6"/>
  <c r="A2370" i="6"/>
  <c r="F2369" i="6"/>
  <c r="G2369" i="6"/>
  <c r="D2369" i="6"/>
  <c r="B2369" i="6"/>
  <c r="A2369" i="6"/>
  <c r="F2368" i="6"/>
  <c r="G2368" i="6" s="1"/>
  <c r="D2368" i="6"/>
  <c r="B2368" i="6"/>
  <c r="A2368" i="6"/>
  <c r="F2367" i="6"/>
  <c r="G2367" i="6"/>
  <c r="D2367" i="6"/>
  <c r="B2367" i="6"/>
  <c r="A2367" i="6"/>
  <c r="F2366" i="6"/>
  <c r="G2366" i="6" s="1"/>
  <c r="D2366" i="6"/>
  <c r="B2366" i="6"/>
  <c r="A2366" i="6"/>
  <c r="F2365" i="6"/>
  <c r="G2365" i="6"/>
  <c r="D2365" i="6"/>
  <c r="B2365" i="6"/>
  <c r="A2365" i="6"/>
  <c r="F2364" i="6"/>
  <c r="G2364" i="6" s="1"/>
  <c r="D2364" i="6"/>
  <c r="B2364" i="6"/>
  <c r="A2364" i="6"/>
  <c r="F2363" i="6"/>
  <c r="G2363" i="6"/>
  <c r="D2363" i="6"/>
  <c r="B2363" i="6"/>
  <c r="A2363" i="6"/>
  <c r="F2362" i="6"/>
  <c r="G2362" i="6" s="1"/>
  <c r="D2362" i="6"/>
  <c r="B2362" i="6"/>
  <c r="A2362" i="6"/>
  <c r="B2355" i="6"/>
  <c r="G2354" i="6"/>
  <c r="B2354" i="6"/>
  <c r="B2353" i="6"/>
  <c r="B2352" i="6"/>
  <c r="F2346" i="6"/>
  <c r="G2346" i="6" s="1"/>
  <c r="D2346" i="6"/>
  <c r="B2346" i="6"/>
  <c r="A2346" i="6"/>
  <c r="F2345" i="6"/>
  <c r="G2345" i="6"/>
  <c r="D2345" i="6"/>
  <c r="B2345" i="6"/>
  <c r="A2345" i="6"/>
  <c r="F2344" i="6"/>
  <c r="G2344" i="6" s="1"/>
  <c r="D2344" i="6"/>
  <c r="B2344" i="6"/>
  <c r="A2344" i="6"/>
  <c r="F2343" i="6"/>
  <c r="G2343" i="6"/>
  <c r="D2343" i="6"/>
  <c r="B2343" i="6"/>
  <c r="A2343" i="6"/>
  <c r="F2342" i="6"/>
  <c r="G2342" i="6" s="1"/>
  <c r="D2342" i="6"/>
  <c r="B2342" i="6"/>
  <c r="A2342" i="6"/>
  <c r="F2341" i="6"/>
  <c r="G2341" i="6"/>
  <c r="D2341" i="6"/>
  <c r="B2341" i="6"/>
  <c r="A2341" i="6"/>
  <c r="F2340" i="6"/>
  <c r="G2340" i="6" s="1"/>
  <c r="D2340" i="6"/>
  <c r="B2340" i="6"/>
  <c r="A2340" i="6"/>
  <c r="F2339" i="6"/>
  <c r="G2339" i="6"/>
  <c r="D2339" i="6"/>
  <c r="B2339" i="6"/>
  <c r="A2339" i="6"/>
  <c r="F2338" i="6"/>
  <c r="G2338" i="6" s="1"/>
  <c r="D2338" i="6"/>
  <c r="B2338" i="6"/>
  <c r="A2338" i="6"/>
  <c r="F2335" i="6"/>
  <c r="G2335" i="6"/>
  <c r="D2335" i="6"/>
  <c r="A2335" i="6"/>
  <c r="B2335" i="6" s="1"/>
  <c r="F2334" i="6"/>
  <c r="G2334" i="6" s="1"/>
  <c r="D2334" i="6"/>
  <c r="A2334" i="6"/>
  <c r="B2334" i="6"/>
  <c r="F2333" i="6"/>
  <c r="G2333" i="6"/>
  <c r="D2333" i="6"/>
  <c r="A2333" i="6"/>
  <c r="B2333" i="6" s="1"/>
  <c r="F2332" i="6"/>
  <c r="G2332" i="6" s="1"/>
  <c r="D2332" i="6"/>
  <c r="A2332" i="6"/>
  <c r="B2332" i="6"/>
  <c r="F2331" i="6"/>
  <c r="G2331" i="6"/>
  <c r="D2331" i="6"/>
  <c r="A2331" i="6"/>
  <c r="B2331" i="6" s="1"/>
  <c r="F2330" i="6"/>
  <c r="G2330" i="6" s="1"/>
  <c r="D2330" i="6"/>
  <c r="A2330" i="6"/>
  <c r="B2330" i="6"/>
  <c r="F2329" i="6"/>
  <c r="G2329" i="6"/>
  <c r="D2329" i="6"/>
  <c r="A2329" i="6"/>
  <c r="B2329" i="6" s="1"/>
  <c r="F2328" i="6"/>
  <c r="G2328" i="6" s="1"/>
  <c r="D2328" i="6"/>
  <c r="A2328" i="6"/>
  <c r="B2328" i="6"/>
  <c r="F2325" i="6"/>
  <c r="G2325" i="6"/>
  <c r="D2325" i="6"/>
  <c r="B2325" i="6"/>
  <c r="A2325" i="6"/>
  <c r="F2324" i="6"/>
  <c r="G2324" i="6" s="1"/>
  <c r="D2324" i="6"/>
  <c r="B2324" i="6"/>
  <c r="A2324" i="6"/>
  <c r="F2323" i="6"/>
  <c r="G2323" i="6"/>
  <c r="D2323" i="6"/>
  <c r="B2323" i="6"/>
  <c r="A2323" i="6"/>
  <c r="F2322" i="6"/>
  <c r="G2322" i="6" s="1"/>
  <c r="D2322" i="6"/>
  <c r="B2322" i="6"/>
  <c r="A2322" i="6"/>
  <c r="F2321" i="6"/>
  <c r="G2321" i="6"/>
  <c r="D2321" i="6"/>
  <c r="B2321" i="6"/>
  <c r="A2321" i="6"/>
  <c r="F2320" i="6"/>
  <c r="G2320" i="6" s="1"/>
  <c r="D2320" i="6"/>
  <c r="B2320" i="6"/>
  <c r="A2320" i="6"/>
  <c r="F2319" i="6"/>
  <c r="G2319" i="6"/>
  <c r="D2319" i="6"/>
  <c r="B2319" i="6"/>
  <c r="A2319" i="6"/>
  <c r="F2318" i="6"/>
  <c r="G2318" i="6" s="1"/>
  <c r="D2318" i="6"/>
  <c r="B2318" i="6"/>
  <c r="A2318" i="6"/>
  <c r="F2317" i="6"/>
  <c r="G2317" i="6"/>
  <c r="D2317" i="6"/>
  <c r="B2317" i="6"/>
  <c r="A2317" i="6"/>
  <c r="F2316" i="6"/>
  <c r="G2316" i="6" s="1"/>
  <c r="D2316" i="6"/>
  <c r="B2316" i="6"/>
  <c r="A2316" i="6"/>
  <c r="F2315" i="6"/>
  <c r="G2315" i="6"/>
  <c r="D2315" i="6"/>
  <c r="B2315" i="6"/>
  <c r="A2315" i="6"/>
  <c r="F2314" i="6"/>
  <c r="G2314" i="6" s="1"/>
  <c r="D2314" i="6"/>
  <c r="B2314" i="6"/>
  <c r="A2314" i="6"/>
  <c r="F2313" i="6"/>
  <c r="G2313" i="6"/>
  <c r="D2313" i="6"/>
  <c r="B2313" i="6"/>
  <c r="A2313" i="6"/>
  <c r="F2312" i="6"/>
  <c r="G2312" i="6" s="1"/>
  <c r="D2312" i="6"/>
  <c r="B2312" i="6"/>
  <c r="A2312" i="6"/>
  <c r="B2305" i="6"/>
  <c r="G2304" i="6"/>
  <c r="B2304" i="6"/>
  <c r="B2303" i="6"/>
  <c r="B2302" i="6"/>
  <c r="F2296" i="6"/>
  <c r="G2296" i="6" s="1"/>
  <c r="D2296" i="6"/>
  <c r="B2296" i="6"/>
  <c r="A2296" i="6"/>
  <c r="F2295" i="6"/>
  <c r="G2295" i="6"/>
  <c r="D2295" i="6"/>
  <c r="B2295" i="6"/>
  <c r="A2295" i="6"/>
  <c r="F2294" i="6"/>
  <c r="G2294" i="6" s="1"/>
  <c r="D2294" i="6"/>
  <c r="B2294" i="6"/>
  <c r="A2294" i="6"/>
  <c r="F2293" i="6"/>
  <c r="G2293" i="6"/>
  <c r="D2293" i="6"/>
  <c r="B2293" i="6"/>
  <c r="A2293" i="6"/>
  <c r="F2292" i="6"/>
  <c r="G2292" i="6" s="1"/>
  <c r="D2292" i="6"/>
  <c r="B2292" i="6"/>
  <c r="A2292" i="6"/>
  <c r="F2291" i="6"/>
  <c r="G2291" i="6"/>
  <c r="D2291" i="6"/>
  <c r="B2291" i="6"/>
  <c r="A2291" i="6"/>
  <c r="F2290" i="6"/>
  <c r="G2290" i="6" s="1"/>
  <c r="D2290" i="6"/>
  <c r="B2290" i="6"/>
  <c r="A2290" i="6"/>
  <c r="F2289" i="6"/>
  <c r="G2289" i="6"/>
  <c r="D2289" i="6"/>
  <c r="B2289" i="6"/>
  <c r="A2289" i="6"/>
  <c r="F2288" i="6"/>
  <c r="G2288" i="6" s="1"/>
  <c r="D2288" i="6"/>
  <c r="B2288" i="6"/>
  <c r="A2288" i="6"/>
  <c r="F2285" i="6"/>
  <c r="G2285" i="6"/>
  <c r="D2285" i="6"/>
  <c r="A2285" i="6"/>
  <c r="B2285" i="6" s="1"/>
  <c r="F2284" i="6"/>
  <c r="G2284" i="6" s="1"/>
  <c r="D2284" i="6"/>
  <c r="A2284" i="6"/>
  <c r="B2284" i="6"/>
  <c r="F2283" i="6"/>
  <c r="G2283" i="6"/>
  <c r="D2283" i="6"/>
  <c r="A2283" i="6"/>
  <c r="B2283" i="6" s="1"/>
  <c r="F2282" i="6"/>
  <c r="G2282" i="6" s="1"/>
  <c r="D2282" i="6"/>
  <c r="A2282" i="6"/>
  <c r="B2282" i="6"/>
  <c r="F2281" i="6"/>
  <c r="G2281" i="6"/>
  <c r="D2281" i="6"/>
  <c r="A2281" i="6"/>
  <c r="B2281" i="6" s="1"/>
  <c r="F2280" i="6"/>
  <c r="G2280" i="6" s="1"/>
  <c r="D2280" i="6"/>
  <c r="A2280" i="6"/>
  <c r="B2280" i="6"/>
  <c r="F2279" i="6"/>
  <c r="G2279" i="6"/>
  <c r="D2279" i="6"/>
  <c r="A2279" i="6"/>
  <c r="B2279" i="6" s="1"/>
  <c r="F2278" i="6"/>
  <c r="G2278" i="6" s="1"/>
  <c r="D2278" i="6"/>
  <c r="A2278" i="6"/>
  <c r="B2278" i="6"/>
  <c r="F2275" i="6"/>
  <c r="G2275" i="6"/>
  <c r="D2275" i="6"/>
  <c r="B2275" i="6"/>
  <c r="A2275" i="6"/>
  <c r="F2274" i="6"/>
  <c r="G2274" i="6" s="1"/>
  <c r="D2274" i="6"/>
  <c r="B2274" i="6"/>
  <c r="A2274" i="6"/>
  <c r="F2273" i="6"/>
  <c r="G2273" i="6"/>
  <c r="D2273" i="6"/>
  <c r="B2273" i="6"/>
  <c r="A2273" i="6"/>
  <c r="F2272" i="6"/>
  <c r="G2272" i="6" s="1"/>
  <c r="D2272" i="6"/>
  <c r="B2272" i="6"/>
  <c r="A2272" i="6"/>
  <c r="F2271" i="6"/>
  <c r="G2271" i="6"/>
  <c r="D2271" i="6"/>
  <c r="B2271" i="6"/>
  <c r="A2271" i="6"/>
  <c r="F2270" i="6"/>
  <c r="G2270" i="6" s="1"/>
  <c r="D2270" i="6"/>
  <c r="B2270" i="6"/>
  <c r="A2270" i="6"/>
  <c r="F2269" i="6"/>
  <c r="G2269" i="6"/>
  <c r="D2269" i="6"/>
  <c r="B2269" i="6"/>
  <c r="A2269" i="6"/>
  <c r="F2268" i="6"/>
  <c r="G2268" i="6" s="1"/>
  <c r="D2268" i="6"/>
  <c r="B2268" i="6"/>
  <c r="A2268" i="6"/>
  <c r="F2267" i="6"/>
  <c r="G2267" i="6"/>
  <c r="D2267" i="6"/>
  <c r="B2267" i="6"/>
  <c r="A2267" i="6"/>
  <c r="F2266" i="6"/>
  <c r="G2266" i="6" s="1"/>
  <c r="D2266" i="6"/>
  <c r="B2266" i="6"/>
  <c r="A2266" i="6"/>
  <c r="F2265" i="6"/>
  <c r="G2265" i="6"/>
  <c r="D2265" i="6"/>
  <c r="B2265" i="6"/>
  <c r="A2265" i="6"/>
  <c r="F2264" i="6"/>
  <c r="G2264" i="6" s="1"/>
  <c r="D2264" i="6"/>
  <c r="B2264" i="6"/>
  <c r="A2264" i="6"/>
  <c r="F2263" i="6"/>
  <c r="G2263" i="6"/>
  <c r="D2263" i="6"/>
  <c r="B2263" i="6"/>
  <c r="A2263" i="6"/>
  <c r="F2262" i="6"/>
  <c r="G2262" i="6" s="1"/>
  <c r="D2262" i="6"/>
  <c r="B2262" i="6"/>
  <c r="A2262" i="6"/>
  <c r="B2255" i="6"/>
  <c r="G2254" i="6"/>
  <c r="B2254" i="6"/>
  <c r="B2253" i="6"/>
  <c r="B2252" i="6"/>
  <c r="F2246" i="6"/>
  <c r="G2246" i="6" s="1"/>
  <c r="D2246" i="6"/>
  <c r="B2246" i="6"/>
  <c r="A2246" i="6"/>
  <c r="F2245" i="6"/>
  <c r="G2245" i="6"/>
  <c r="D2245" i="6"/>
  <c r="B2245" i="6"/>
  <c r="A2245" i="6"/>
  <c r="F2244" i="6"/>
  <c r="G2244" i="6" s="1"/>
  <c r="D2244" i="6"/>
  <c r="B2244" i="6"/>
  <c r="A2244" i="6"/>
  <c r="F2243" i="6"/>
  <c r="G2243" i="6"/>
  <c r="D2243" i="6"/>
  <c r="B2243" i="6"/>
  <c r="A2243" i="6"/>
  <c r="F2242" i="6"/>
  <c r="G2242" i="6"/>
  <c r="D2242" i="6"/>
  <c r="B2242" i="6"/>
  <c r="A2242" i="6"/>
  <c r="F2241" i="6"/>
  <c r="G2241" i="6" s="1"/>
  <c r="D2241" i="6"/>
  <c r="B2241" i="6"/>
  <c r="A2241" i="6"/>
  <c r="F2240" i="6"/>
  <c r="G2240" i="6" s="1"/>
  <c r="D2240" i="6"/>
  <c r="B2240" i="6"/>
  <c r="A2240" i="6"/>
  <c r="F2239" i="6"/>
  <c r="G2239" i="6"/>
  <c r="D2239" i="6"/>
  <c r="B2239" i="6"/>
  <c r="A2239" i="6"/>
  <c r="F2238" i="6"/>
  <c r="G2238" i="6" s="1"/>
  <c r="G2247" i="6" s="1"/>
  <c r="D2238" i="6"/>
  <c r="B2238" i="6"/>
  <c r="A2238" i="6"/>
  <c r="F2235" i="6"/>
  <c r="G2235" i="6"/>
  <c r="D2235" i="6"/>
  <c r="A2235" i="6"/>
  <c r="B2235" i="6" s="1"/>
  <c r="F2234" i="6"/>
  <c r="G2234" i="6" s="1"/>
  <c r="D2234" i="6"/>
  <c r="A2234" i="6"/>
  <c r="B2234" i="6" s="1"/>
  <c r="F2233" i="6"/>
  <c r="G2233" i="6"/>
  <c r="D2233" i="6"/>
  <c r="A2233" i="6"/>
  <c r="B2233" i="6" s="1"/>
  <c r="F2232" i="6"/>
  <c r="G2232" i="6" s="1"/>
  <c r="D2232" i="6"/>
  <c r="A2232" i="6"/>
  <c r="B2232" i="6"/>
  <c r="F2231" i="6"/>
  <c r="G2231" i="6"/>
  <c r="D2231" i="6"/>
  <c r="A2231" i="6"/>
  <c r="B2231" i="6" s="1"/>
  <c r="F2230" i="6"/>
  <c r="G2230" i="6" s="1"/>
  <c r="D2230" i="6"/>
  <c r="A2230" i="6"/>
  <c r="B2230" i="6" s="1"/>
  <c r="F2229" i="6"/>
  <c r="G2229" i="6"/>
  <c r="D2229" i="6"/>
  <c r="A2229" i="6"/>
  <c r="B2229" i="6" s="1"/>
  <c r="F2228" i="6"/>
  <c r="G2228" i="6" s="1"/>
  <c r="G2236" i="6" s="1"/>
  <c r="D2228" i="6"/>
  <c r="A2228" i="6"/>
  <c r="B2228" i="6"/>
  <c r="F2225" i="6"/>
  <c r="G2225" i="6"/>
  <c r="D2225" i="6"/>
  <c r="B2225" i="6"/>
  <c r="A2225" i="6"/>
  <c r="F2224" i="6"/>
  <c r="G2224" i="6" s="1"/>
  <c r="D2224" i="6"/>
  <c r="B2224" i="6"/>
  <c r="A2224" i="6"/>
  <c r="F2223" i="6"/>
  <c r="G2223" i="6"/>
  <c r="D2223" i="6"/>
  <c r="B2223" i="6"/>
  <c r="A2223" i="6"/>
  <c r="F2222" i="6"/>
  <c r="G2222" i="6"/>
  <c r="D2222" i="6"/>
  <c r="B2222" i="6"/>
  <c r="A2222" i="6"/>
  <c r="F2221" i="6"/>
  <c r="G2221" i="6" s="1"/>
  <c r="D2221" i="6"/>
  <c r="B2221" i="6"/>
  <c r="A2221" i="6"/>
  <c r="F2220" i="6"/>
  <c r="G2220" i="6" s="1"/>
  <c r="D2220" i="6"/>
  <c r="B2220" i="6"/>
  <c r="A2220" i="6"/>
  <c r="F2219" i="6"/>
  <c r="G2219" i="6"/>
  <c r="D2219" i="6"/>
  <c r="B2219" i="6"/>
  <c r="A2219" i="6"/>
  <c r="F2218" i="6"/>
  <c r="G2218" i="6" s="1"/>
  <c r="D2218" i="6"/>
  <c r="B2218" i="6"/>
  <c r="A2218" i="6"/>
  <c r="F2217" i="6"/>
  <c r="G2217" i="6"/>
  <c r="D2217" i="6"/>
  <c r="B2217" i="6"/>
  <c r="A2217" i="6"/>
  <c r="F2216" i="6"/>
  <c r="G2216" i="6" s="1"/>
  <c r="D2216" i="6"/>
  <c r="B2216" i="6"/>
  <c r="A2216" i="6"/>
  <c r="F2215" i="6"/>
  <c r="G2215" i="6"/>
  <c r="D2215" i="6"/>
  <c r="B2215" i="6"/>
  <c r="A2215" i="6"/>
  <c r="F2214" i="6"/>
  <c r="G2214" i="6"/>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c r="D2195" i="6"/>
  <c r="B2195" i="6"/>
  <c r="A2195" i="6"/>
  <c r="F2194" i="6"/>
  <c r="G2194" i="6" s="1"/>
  <c r="D2194" i="6"/>
  <c r="B2194" i="6"/>
  <c r="A2194" i="6"/>
  <c r="F2193" i="6"/>
  <c r="G2193" i="6"/>
  <c r="D2193" i="6"/>
  <c r="B2193" i="6"/>
  <c r="A2193" i="6"/>
  <c r="F2192" i="6"/>
  <c r="G2192" i="6"/>
  <c r="D2192" i="6"/>
  <c r="B2192" i="6"/>
  <c r="A2192" i="6"/>
  <c r="F2191" i="6"/>
  <c r="G2191" i="6" s="1"/>
  <c r="D2191" i="6"/>
  <c r="B2191" i="6"/>
  <c r="A2191" i="6"/>
  <c r="F2190" i="6"/>
  <c r="G2190" i="6" s="1"/>
  <c r="D2190" i="6"/>
  <c r="B2190" i="6"/>
  <c r="A2190" i="6"/>
  <c r="F2189" i="6"/>
  <c r="G2189" i="6"/>
  <c r="D2189" i="6"/>
  <c r="B2189" i="6"/>
  <c r="A2189" i="6"/>
  <c r="F2188" i="6"/>
  <c r="G2188" i="6" s="1"/>
  <c r="G2197" i="6" s="1"/>
  <c r="D2188" i="6"/>
  <c r="B2188" i="6"/>
  <c r="A2188" i="6"/>
  <c r="F2185" i="6"/>
  <c r="G2185" i="6"/>
  <c r="D2185" i="6"/>
  <c r="A2185" i="6"/>
  <c r="B2185" i="6" s="1"/>
  <c r="F2184" i="6"/>
  <c r="G2184" i="6" s="1"/>
  <c r="D2184" i="6"/>
  <c r="A2184" i="6"/>
  <c r="B2184" i="6" s="1"/>
  <c r="F2183" i="6"/>
  <c r="G2183" i="6"/>
  <c r="D2183" i="6"/>
  <c r="A2183" i="6"/>
  <c r="B2183" i="6" s="1"/>
  <c r="F2182" i="6"/>
  <c r="G2182" i="6" s="1"/>
  <c r="D2182" i="6"/>
  <c r="A2182" i="6"/>
  <c r="B2182" i="6"/>
  <c r="F2181" i="6"/>
  <c r="G2181" i="6"/>
  <c r="D2181" i="6"/>
  <c r="A2181" i="6"/>
  <c r="B2181" i="6" s="1"/>
  <c r="F2180" i="6"/>
  <c r="G2180" i="6" s="1"/>
  <c r="D2180" i="6"/>
  <c r="A2180" i="6"/>
  <c r="B2180" i="6" s="1"/>
  <c r="F2179" i="6"/>
  <c r="G2179" i="6"/>
  <c r="D2179" i="6"/>
  <c r="A2179" i="6"/>
  <c r="B2179" i="6" s="1"/>
  <c r="F2178" i="6"/>
  <c r="G2178" i="6" s="1"/>
  <c r="G2186" i="6" s="1"/>
  <c r="D2178" i="6"/>
  <c r="A2178" i="6"/>
  <c r="B2178" i="6"/>
  <c r="F2175" i="6"/>
  <c r="G2175" i="6"/>
  <c r="D2175" i="6"/>
  <c r="B2175" i="6"/>
  <c r="A2175" i="6"/>
  <c r="F2174" i="6"/>
  <c r="G2174" i="6" s="1"/>
  <c r="D2174" i="6"/>
  <c r="B2174" i="6"/>
  <c r="A2174" i="6"/>
  <c r="F2173" i="6"/>
  <c r="G2173" i="6"/>
  <c r="D2173" i="6"/>
  <c r="B2173" i="6"/>
  <c r="A2173" i="6"/>
  <c r="F2172" i="6"/>
  <c r="G2172" i="6"/>
  <c r="D2172" i="6"/>
  <c r="B2172" i="6"/>
  <c r="A2172" i="6"/>
  <c r="F2171" i="6"/>
  <c r="G2171" i="6" s="1"/>
  <c r="D2171" i="6"/>
  <c r="B2171" i="6"/>
  <c r="A2171" i="6"/>
  <c r="F2170" i="6"/>
  <c r="G2170" i="6" s="1"/>
  <c r="D2170" i="6"/>
  <c r="B2170" i="6"/>
  <c r="A2170" i="6"/>
  <c r="F2169" i="6"/>
  <c r="G2169" i="6"/>
  <c r="D2169" i="6"/>
  <c r="B2169" i="6"/>
  <c r="A2169" i="6"/>
  <c r="F2168" i="6"/>
  <c r="G2168" i="6" s="1"/>
  <c r="D2168" i="6"/>
  <c r="B2168" i="6"/>
  <c r="A2168" i="6"/>
  <c r="F2167" i="6"/>
  <c r="G2167" i="6"/>
  <c r="D2167" i="6"/>
  <c r="B2167" i="6"/>
  <c r="A2167" i="6"/>
  <c r="F2166" i="6"/>
  <c r="G2166" i="6" s="1"/>
  <c r="D2166" i="6"/>
  <c r="B2166" i="6"/>
  <c r="A2166" i="6"/>
  <c r="F2165" i="6"/>
  <c r="G2165" i="6"/>
  <c r="D2165" i="6"/>
  <c r="B2165" i="6"/>
  <c r="A2165" i="6"/>
  <c r="F2164" i="6"/>
  <c r="G2164" i="6"/>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c r="D2145" i="6"/>
  <c r="B2145" i="6"/>
  <c r="A2145" i="6"/>
  <c r="F2144" i="6"/>
  <c r="G2144" i="6" s="1"/>
  <c r="D2144" i="6"/>
  <c r="B2144" i="6"/>
  <c r="A2144" i="6"/>
  <c r="F2143" i="6"/>
  <c r="G2143" i="6"/>
  <c r="D2143" i="6"/>
  <c r="B2143" i="6"/>
  <c r="A2143" i="6"/>
  <c r="F2142" i="6"/>
  <c r="G2142" i="6"/>
  <c r="D2142" i="6"/>
  <c r="B2142" i="6"/>
  <c r="A2142" i="6"/>
  <c r="F2141" i="6"/>
  <c r="G2141" i="6" s="1"/>
  <c r="D2141" i="6"/>
  <c r="B2141" i="6"/>
  <c r="A2141" i="6"/>
  <c r="F2140" i="6"/>
  <c r="G2140" i="6" s="1"/>
  <c r="D2140" i="6"/>
  <c r="B2140" i="6"/>
  <c r="A2140" i="6"/>
  <c r="F2139" i="6"/>
  <c r="G2139" i="6"/>
  <c r="D2139" i="6"/>
  <c r="B2139" i="6"/>
  <c r="A2139" i="6"/>
  <c r="F2138" i="6"/>
  <c r="G2138" i="6" s="1"/>
  <c r="G2147" i="6" s="1"/>
  <c r="D2138" i="6"/>
  <c r="B2138" i="6"/>
  <c r="A2138" i="6"/>
  <c r="F2135" i="6"/>
  <c r="G2135" i="6"/>
  <c r="D2135" i="6"/>
  <c r="A2135" i="6"/>
  <c r="B2135" i="6" s="1"/>
  <c r="F2134" i="6"/>
  <c r="G2134" i="6" s="1"/>
  <c r="D2134" i="6"/>
  <c r="A2134" i="6"/>
  <c r="B2134" i="6" s="1"/>
  <c r="F2133" i="6"/>
  <c r="G2133" i="6"/>
  <c r="D2133" i="6"/>
  <c r="A2133" i="6"/>
  <c r="B2133" i="6" s="1"/>
  <c r="F2132" i="6"/>
  <c r="G2132" i="6" s="1"/>
  <c r="D2132" i="6"/>
  <c r="A2132" i="6"/>
  <c r="B2132" i="6"/>
  <c r="F2131" i="6"/>
  <c r="G2131" i="6"/>
  <c r="D2131" i="6"/>
  <c r="A2131" i="6"/>
  <c r="B2131" i="6" s="1"/>
  <c r="F2130" i="6"/>
  <c r="G2130" i="6" s="1"/>
  <c r="D2130" i="6"/>
  <c r="A2130" i="6"/>
  <c r="B2130" i="6" s="1"/>
  <c r="F2129" i="6"/>
  <c r="G2129" i="6"/>
  <c r="D2129" i="6"/>
  <c r="A2129" i="6"/>
  <c r="B2129" i="6" s="1"/>
  <c r="F2128" i="6"/>
  <c r="G2128" i="6" s="1"/>
  <c r="G2136" i="6" s="1"/>
  <c r="D2128" i="6"/>
  <c r="A2128" i="6"/>
  <c r="B2128" i="6"/>
  <c r="F2125" i="6"/>
  <c r="G2125" i="6"/>
  <c r="D2125" i="6"/>
  <c r="B2125" i="6"/>
  <c r="A2125" i="6"/>
  <c r="F2124" i="6"/>
  <c r="G2124" i="6" s="1"/>
  <c r="D2124" i="6"/>
  <c r="B2124" i="6"/>
  <c r="A2124" i="6"/>
  <c r="F2123" i="6"/>
  <c r="G2123" i="6"/>
  <c r="D2123" i="6"/>
  <c r="B2123" i="6"/>
  <c r="A2123" i="6"/>
  <c r="F2122" i="6"/>
  <c r="G2122" i="6"/>
  <c r="D2122" i="6"/>
  <c r="B2122" i="6"/>
  <c r="A2122" i="6"/>
  <c r="F2121" i="6"/>
  <c r="G2121" i="6" s="1"/>
  <c r="D2121" i="6"/>
  <c r="B2121" i="6"/>
  <c r="A2121" i="6"/>
  <c r="F2120" i="6"/>
  <c r="G2120" i="6" s="1"/>
  <c r="D2120" i="6"/>
  <c r="B2120" i="6"/>
  <c r="A2120" i="6"/>
  <c r="F2119" i="6"/>
  <c r="G2119" i="6"/>
  <c r="D2119" i="6"/>
  <c r="B2119" i="6"/>
  <c r="A2119" i="6"/>
  <c r="F2118" i="6"/>
  <c r="G2118" i="6" s="1"/>
  <c r="D2118" i="6"/>
  <c r="B2118" i="6"/>
  <c r="A2118" i="6"/>
  <c r="F2117" i="6"/>
  <c r="G2117" i="6"/>
  <c r="D2117" i="6"/>
  <c r="B2117" i="6"/>
  <c r="A2117" i="6"/>
  <c r="F2116" i="6"/>
  <c r="G2116" i="6" s="1"/>
  <c r="D2116" i="6"/>
  <c r="B2116" i="6"/>
  <c r="A2116" i="6"/>
  <c r="F2115" i="6"/>
  <c r="G2115" i="6"/>
  <c r="D2115" i="6"/>
  <c r="B2115" i="6"/>
  <c r="A2115" i="6"/>
  <c r="F2114" i="6"/>
  <c r="G2114" i="6"/>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c r="D2095" i="6"/>
  <c r="B2095" i="6"/>
  <c r="A2095" i="6"/>
  <c r="F2094" i="6"/>
  <c r="G2094" i="6" s="1"/>
  <c r="D2094" i="6"/>
  <c r="B2094" i="6"/>
  <c r="A2094" i="6"/>
  <c r="F2093" i="6"/>
  <c r="G2093" i="6"/>
  <c r="D2093" i="6"/>
  <c r="B2093" i="6"/>
  <c r="A2093" i="6"/>
  <c r="F2092" i="6"/>
  <c r="G2092" i="6"/>
  <c r="D2092" i="6"/>
  <c r="B2092" i="6"/>
  <c r="A2092" i="6"/>
  <c r="F2091" i="6"/>
  <c r="G2091" i="6" s="1"/>
  <c r="D2091" i="6"/>
  <c r="B2091" i="6"/>
  <c r="A2091" i="6"/>
  <c r="F2090" i="6"/>
  <c r="G2090" i="6" s="1"/>
  <c r="D2090" i="6"/>
  <c r="B2090" i="6"/>
  <c r="A2090" i="6"/>
  <c r="F2089" i="6"/>
  <c r="G2089" i="6"/>
  <c r="D2089" i="6"/>
  <c r="B2089" i="6"/>
  <c r="A2089" i="6"/>
  <c r="F2088" i="6"/>
  <c r="G2088" i="6" s="1"/>
  <c r="G2097" i="6" s="1"/>
  <c r="D2088" i="6"/>
  <c r="B2088" i="6"/>
  <c r="A2088" i="6"/>
  <c r="F2085" i="6"/>
  <c r="G2085" i="6"/>
  <c r="D2085" i="6"/>
  <c r="A2085" i="6"/>
  <c r="B2085" i="6" s="1"/>
  <c r="F2084" i="6"/>
  <c r="G2084" i="6" s="1"/>
  <c r="D2084" i="6"/>
  <c r="A2084" i="6"/>
  <c r="B2084" i="6" s="1"/>
  <c r="F2083" i="6"/>
  <c r="G2083" i="6"/>
  <c r="D2083" i="6"/>
  <c r="A2083" i="6"/>
  <c r="B2083" i="6" s="1"/>
  <c r="F2082" i="6"/>
  <c r="G2082" i="6" s="1"/>
  <c r="D2082" i="6"/>
  <c r="A2082" i="6"/>
  <c r="B2082" i="6"/>
  <c r="F2081" i="6"/>
  <c r="G2081" i="6"/>
  <c r="D2081" i="6"/>
  <c r="A2081" i="6"/>
  <c r="B2081" i="6" s="1"/>
  <c r="F2080" i="6"/>
  <c r="G2080" i="6" s="1"/>
  <c r="D2080" i="6"/>
  <c r="A2080" i="6"/>
  <c r="B2080" i="6" s="1"/>
  <c r="F2079" i="6"/>
  <c r="G2079" i="6"/>
  <c r="D2079" i="6"/>
  <c r="A2079" i="6"/>
  <c r="B2079" i="6" s="1"/>
  <c r="F2078" i="6"/>
  <c r="G2078" i="6" s="1"/>
  <c r="G2086" i="6" s="1"/>
  <c r="D2078" i="6"/>
  <c r="A2078" i="6"/>
  <c r="B2078" i="6"/>
  <c r="F2075" i="6"/>
  <c r="G2075" i="6"/>
  <c r="D2075" i="6"/>
  <c r="B2075" i="6"/>
  <c r="A2075" i="6"/>
  <c r="F2074" i="6"/>
  <c r="G2074" i="6" s="1"/>
  <c r="D2074" i="6"/>
  <c r="B2074" i="6"/>
  <c r="A2074" i="6"/>
  <c r="F2073" i="6"/>
  <c r="G2073" i="6"/>
  <c r="D2073" i="6"/>
  <c r="B2073" i="6"/>
  <c r="A2073" i="6"/>
  <c r="F2072" i="6"/>
  <c r="G2072" i="6"/>
  <c r="D2072" i="6"/>
  <c r="B2072" i="6"/>
  <c r="A2072" i="6"/>
  <c r="F2071" i="6"/>
  <c r="G2071" i="6" s="1"/>
  <c r="D2071" i="6"/>
  <c r="B2071" i="6"/>
  <c r="A2071" i="6"/>
  <c r="F2070" i="6"/>
  <c r="G2070" i="6" s="1"/>
  <c r="D2070" i="6"/>
  <c r="B2070" i="6"/>
  <c r="A2070" i="6"/>
  <c r="F2069" i="6"/>
  <c r="G2069" i="6"/>
  <c r="D2069" i="6"/>
  <c r="B2069" i="6"/>
  <c r="A2069" i="6"/>
  <c r="F2068" i="6"/>
  <c r="G2068" i="6" s="1"/>
  <c r="D2068" i="6"/>
  <c r="B2068" i="6"/>
  <c r="A2068" i="6"/>
  <c r="F2067" i="6"/>
  <c r="G2067" i="6"/>
  <c r="D2067" i="6"/>
  <c r="B2067" i="6"/>
  <c r="A2067" i="6"/>
  <c r="F2066" i="6"/>
  <c r="G2066" i="6" s="1"/>
  <c r="D2066" i="6"/>
  <c r="B2066" i="6"/>
  <c r="A2066" i="6"/>
  <c r="F2065" i="6"/>
  <c r="G2065" i="6"/>
  <c r="D2065" i="6"/>
  <c r="B2065" i="6"/>
  <c r="A2065" i="6"/>
  <c r="F2064" i="6"/>
  <c r="G2064" i="6"/>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c r="D2045" i="6"/>
  <c r="B2045" i="6"/>
  <c r="A2045" i="6"/>
  <c r="F2044" i="6"/>
  <c r="G2044" i="6" s="1"/>
  <c r="D2044" i="6"/>
  <c r="B2044" i="6"/>
  <c r="A2044" i="6"/>
  <c r="F2043" i="6"/>
  <c r="G2043" i="6"/>
  <c r="D2043" i="6"/>
  <c r="B2043" i="6"/>
  <c r="A2043" i="6"/>
  <c r="F2042" i="6"/>
  <c r="G2042" i="6"/>
  <c r="D2042" i="6"/>
  <c r="B2042" i="6"/>
  <c r="A2042" i="6"/>
  <c r="F2041" i="6"/>
  <c r="G2041" i="6" s="1"/>
  <c r="D2041" i="6"/>
  <c r="B2041" i="6"/>
  <c r="A2041" i="6"/>
  <c r="F2040" i="6"/>
  <c r="G2040" i="6" s="1"/>
  <c r="D2040" i="6"/>
  <c r="B2040" i="6"/>
  <c r="A2040" i="6"/>
  <c r="F2039" i="6"/>
  <c r="G2039" i="6"/>
  <c r="D2039" i="6"/>
  <c r="B2039" i="6"/>
  <c r="A2039" i="6"/>
  <c r="F2038" i="6"/>
  <c r="G2038" i="6" s="1"/>
  <c r="G2047" i="6" s="1"/>
  <c r="D2038" i="6"/>
  <c r="B2038" i="6"/>
  <c r="A2038" i="6"/>
  <c r="F2035" i="6"/>
  <c r="G2035" i="6"/>
  <c r="D2035" i="6"/>
  <c r="A2035" i="6"/>
  <c r="B2035" i="6" s="1"/>
  <c r="F2034" i="6"/>
  <c r="G2034" i="6" s="1"/>
  <c r="D2034" i="6"/>
  <c r="A2034" i="6"/>
  <c r="B2034" i="6" s="1"/>
  <c r="F2033" i="6"/>
  <c r="G2033" i="6"/>
  <c r="D2033" i="6"/>
  <c r="A2033" i="6"/>
  <c r="B2033" i="6" s="1"/>
  <c r="F2032" i="6"/>
  <c r="G2032" i="6" s="1"/>
  <c r="D2032" i="6"/>
  <c r="A2032" i="6"/>
  <c r="B2032" i="6"/>
  <c r="F2031" i="6"/>
  <c r="G2031" i="6"/>
  <c r="D2031" i="6"/>
  <c r="A2031" i="6"/>
  <c r="B2031" i="6" s="1"/>
  <c r="F2030" i="6"/>
  <c r="G2030" i="6" s="1"/>
  <c r="D2030" i="6"/>
  <c r="A2030" i="6"/>
  <c r="B2030" i="6" s="1"/>
  <c r="F2029" i="6"/>
  <c r="G2029" i="6"/>
  <c r="D2029" i="6"/>
  <c r="A2029" i="6"/>
  <c r="B2029" i="6" s="1"/>
  <c r="F2028" i="6"/>
  <c r="G2028" i="6" s="1"/>
  <c r="G2036" i="6" s="1"/>
  <c r="D2028" i="6"/>
  <c r="A2028" i="6"/>
  <c r="B2028" i="6"/>
  <c r="F2025" i="6"/>
  <c r="G2025" i="6"/>
  <c r="D2025" i="6"/>
  <c r="B2025" i="6"/>
  <c r="A2025" i="6"/>
  <c r="F2024" i="6"/>
  <c r="G2024" i="6" s="1"/>
  <c r="D2024" i="6"/>
  <c r="B2024" i="6"/>
  <c r="A2024" i="6"/>
  <c r="F2023" i="6"/>
  <c r="G2023" i="6"/>
  <c r="D2023" i="6"/>
  <c r="B2023" i="6"/>
  <c r="A2023" i="6"/>
  <c r="F2022" i="6"/>
  <c r="G2022" i="6"/>
  <c r="D2022" i="6"/>
  <c r="B2022" i="6"/>
  <c r="A2022" i="6"/>
  <c r="F2021" i="6"/>
  <c r="G2021" i="6" s="1"/>
  <c r="D2021" i="6"/>
  <c r="B2021" i="6"/>
  <c r="A2021" i="6"/>
  <c r="F2020" i="6"/>
  <c r="G2020" i="6" s="1"/>
  <c r="D2020" i="6"/>
  <c r="B2020" i="6"/>
  <c r="A2020" i="6"/>
  <c r="F2019" i="6"/>
  <c r="G2019" i="6"/>
  <c r="D2019" i="6"/>
  <c r="B2019" i="6"/>
  <c r="A2019" i="6"/>
  <c r="F2018" i="6"/>
  <c r="G2018" i="6" s="1"/>
  <c r="D2018" i="6"/>
  <c r="B2018" i="6"/>
  <c r="A2018" i="6"/>
  <c r="F2017" i="6"/>
  <c r="G2017" i="6"/>
  <c r="D2017" i="6"/>
  <c r="B2017" i="6"/>
  <c r="A2017" i="6"/>
  <c r="F2016" i="6"/>
  <c r="G2016" i="6" s="1"/>
  <c r="D2016" i="6"/>
  <c r="B2016" i="6"/>
  <c r="A2016" i="6"/>
  <c r="F2015" i="6"/>
  <c r="G2015" i="6"/>
  <c r="D2015" i="6"/>
  <c r="B2015" i="6"/>
  <c r="A2015" i="6"/>
  <c r="F2014" i="6"/>
  <c r="G2014" i="6"/>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c r="D1995" i="6"/>
  <c r="B1995" i="6"/>
  <c r="A1995" i="6"/>
  <c r="F1994" i="6"/>
  <c r="G1994" i="6" s="1"/>
  <c r="D1994" i="6"/>
  <c r="B1994" i="6"/>
  <c r="A1994" i="6"/>
  <c r="F1993" i="6"/>
  <c r="G1993" i="6"/>
  <c r="D1993" i="6"/>
  <c r="B1993" i="6"/>
  <c r="A1993" i="6"/>
  <c r="F1992" i="6"/>
  <c r="G1992" i="6"/>
  <c r="D1992" i="6"/>
  <c r="B1992" i="6"/>
  <c r="A1992" i="6"/>
  <c r="F1991" i="6"/>
  <c r="G1991" i="6" s="1"/>
  <c r="D1991" i="6"/>
  <c r="B1991" i="6"/>
  <c r="A1991" i="6"/>
  <c r="F1990" i="6"/>
  <c r="G1990" i="6" s="1"/>
  <c r="D1990" i="6"/>
  <c r="B1990" i="6"/>
  <c r="A1990" i="6"/>
  <c r="F1989" i="6"/>
  <c r="G1989" i="6"/>
  <c r="D1989" i="6"/>
  <c r="B1989" i="6"/>
  <c r="A1989" i="6"/>
  <c r="F1988" i="6"/>
  <c r="G1988" i="6" s="1"/>
  <c r="G1997" i="6" s="1"/>
  <c r="D1988" i="6"/>
  <c r="B1988" i="6"/>
  <c r="A1988" i="6"/>
  <c r="F1985" i="6"/>
  <c r="G1985" i="6"/>
  <c r="D1985" i="6"/>
  <c r="A1985" i="6"/>
  <c r="B1985" i="6" s="1"/>
  <c r="F1984" i="6"/>
  <c r="G1984" i="6" s="1"/>
  <c r="D1984" i="6"/>
  <c r="A1984" i="6"/>
  <c r="B1984" i="6" s="1"/>
  <c r="F1983" i="6"/>
  <c r="G1983" i="6"/>
  <c r="D1983" i="6"/>
  <c r="A1983" i="6"/>
  <c r="B1983" i="6" s="1"/>
  <c r="F1982" i="6"/>
  <c r="G1982" i="6" s="1"/>
  <c r="D1982" i="6"/>
  <c r="A1982" i="6"/>
  <c r="B1982" i="6"/>
  <c r="F1981" i="6"/>
  <c r="G1981" i="6"/>
  <c r="D1981" i="6"/>
  <c r="A1981" i="6"/>
  <c r="B1981" i="6" s="1"/>
  <c r="F1980" i="6"/>
  <c r="G1980" i="6" s="1"/>
  <c r="D1980" i="6"/>
  <c r="A1980" i="6"/>
  <c r="B1980" i="6" s="1"/>
  <c r="F1979" i="6"/>
  <c r="G1979" i="6"/>
  <c r="D1979" i="6"/>
  <c r="A1979" i="6"/>
  <c r="B1979" i="6" s="1"/>
  <c r="F1978" i="6"/>
  <c r="G1978" i="6" s="1"/>
  <c r="G1986" i="6" s="1"/>
  <c r="D1978" i="6"/>
  <c r="A1978" i="6"/>
  <c r="B1978" i="6" s="1"/>
  <c r="F1975" i="6"/>
  <c r="G1975" i="6" s="1"/>
  <c r="D1975" i="6"/>
  <c r="B1975" i="6"/>
  <c r="A1975" i="6"/>
  <c r="F1974" i="6"/>
  <c r="G1974" i="6"/>
  <c r="D1974" i="6"/>
  <c r="B1974" i="6"/>
  <c r="A1974" i="6"/>
  <c r="F1973" i="6"/>
  <c r="G1973" i="6"/>
  <c r="D1973" i="6"/>
  <c r="B1973" i="6"/>
  <c r="A1973" i="6"/>
  <c r="F1972" i="6"/>
  <c r="G1972" i="6" s="1"/>
  <c r="D1972" i="6"/>
  <c r="B1972" i="6"/>
  <c r="A1972" i="6"/>
  <c r="F1971" i="6"/>
  <c r="G1971" i="6" s="1"/>
  <c r="D1971" i="6"/>
  <c r="B1971" i="6"/>
  <c r="A1971" i="6"/>
  <c r="F1970" i="6"/>
  <c r="G1970" i="6"/>
  <c r="D1970" i="6"/>
  <c r="B1970" i="6"/>
  <c r="A1970" i="6"/>
  <c r="F1969" i="6"/>
  <c r="G1969" i="6" s="1"/>
  <c r="D1969" i="6"/>
  <c r="B1969" i="6"/>
  <c r="A1969" i="6"/>
  <c r="F1968" i="6"/>
  <c r="G1968" i="6"/>
  <c r="D1968" i="6"/>
  <c r="B1968" i="6"/>
  <c r="A1968" i="6"/>
  <c r="F1967" i="6"/>
  <c r="G1967" i="6" s="1"/>
  <c r="D1967" i="6"/>
  <c r="B1967" i="6"/>
  <c r="A1967" i="6"/>
  <c r="F1966" i="6"/>
  <c r="G1966" i="6"/>
  <c r="D1966" i="6"/>
  <c r="B1966" i="6"/>
  <c r="A1966" i="6"/>
  <c r="F1965" i="6"/>
  <c r="G1965" i="6"/>
  <c r="D1965" i="6"/>
  <c r="B1965" i="6"/>
  <c r="A1965" i="6"/>
  <c r="F1964" i="6"/>
  <c r="G1964" i="6" s="1"/>
  <c r="D1964" i="6"/>
  <c r="B1964" i="6"/>
  <c r="A1964" i="6"/>
  <c r="F1963" i="6"/>
  <c r="G1963" i="6" s="1"/>
  <c r="D1963" i="6"/>
  <c r="B1963" i="6"/>
  <c r="A1963" i="6"/>
  <c r="F1962" i="6"/>
  <c r="G1962" i="6"/>
  <c r="D1962" i="6"/>
  <c r="B1962" i="6"/>
  <c r="A1962" i="6"/>
  <c r="B1955" i="6"/>
  <c r="G1954" i="6"/>
  <c r="B1954" i="6"/>
  <c r="B1953" i="6"/>
  <c r="B1952" i="6"/>
  <c r="F1946" i="6"/>
  <c r="G1946" i="6"/>
  <c r="D1946" i="6"/>
  <c r="B1946" i="6"/>
  <c r="A1946" i="6"/>
  <c r="F1945" i="6"/>
  <c r="G1945" i="6" s="1"/>
  <c r="D1945" i="6"/>
  <c r="B1945" i="6"/>
  <c r="A1945" i="6"/>
  <c r="F1944" i="6"/>
  <c r="G1944" i="6"/>
  <c r="D1944" i="6"/>
  <c r="B1944" i="6"/>
  <c r="A1944" i="6"/>
  <c r="F1943" i="6"/>
  <c r="G1943" i="6"/>
  <c r="D1943" i="6"/>
  <c r="B1943" i="6"/>
  <c r="A1943" i="6"/>
  <c r="F1942" i="6"/>
  <c r="G1942" i="6" s="1"/>
  <c r="D1942" i="6"/>
  <c r="B1942" i="6"/>
  <c r="A1942" i="6"/>
  <c r="F1941" i="6"/>
  <c r="G1941" i="6" s="1"/>
  <c r="D1941" i="6"/>
  <c r="B1941" i="6"/>
  <c r="A1941" i="6"/>
  <c r="F1940" i="6"/>
  <c r="G1940" i="6"/>
  <c r="D1940" i="6"/>
  <c r="B1940" i="6"/>
  <c r="A1940" i="6"/>
  <c r="F1939" i="6"/>
  <c r="G1939" i="6" s="1"/>
  <c r="D1939" i="6"/>
  <c r="B1939" i="6"/>
  <c r="A1939" i="6"/>
  <c r="F1938" i="6"/>
  <c r="G1938" i="6"/>
  <c r="D1938" i="6"/>
  <c r="B1938" i="6"/>
  <c r="A1938" i="6"/>
  <c r="F1935" i="6"/>
  <c r="G1935" i="6" s="1"/>
  <c r="D1935" i="6"/>
  <c r="A1935" i="6"/>
  <c r="B1935" i="6" s="1"/>
  <c r="F1934" i="6"/>
  <c r="G1934" i="6"/>
  <c r="D1934" i="6"/>
  <c r="A1934" i="6"/>
  <c r="B1934" i="6" s="1"/>
  <c r="F1933" i="6"/>
  <c r="G1933" i="6" s="1"/>
  <c r="D1933" i="6"/>
  <c r="A1933" i="6"/>
  <c r="B1933" i="6"/>
  <c r="F1932" i="6"/>
  <c r="G1932" i="6"/>
  <c r="D1932" i="6"/>
  <c r="A1932" i="6"/>
  <c r="B1932" i="6" s="1"/>
  <c r="F1931" i="6"/>
  <c r="G1931" i="6" s="1"/>
  <c r="D1931" i="6"/>
  <c r="A1931" i="6"/>
  <c r="B1931" i="6" s="1"/>
  <c r="F1930" i="6"/>
  <c r="G1930" i="6"/>
  <c r="D1930" i="6"/>
  <c r="A1930" i="6"/>
  <c r="B1930" i="6" s="1"/>
  <c r="F1929" i="6"/>
  <c r="G1929" i="6" s="1"/>
  <c r="G1936" i="6" s="1"/>
  <c r="D1929" i="6"/>
  <c r="A1929" i="6"/>
  <c r="B1929" i="6"/>
  <c r="F1928" i="6"/>
  <c r="G1928" i="6"/>
  <c r="D1928" i="6"/>
  <c r="A1928" i="6"/>
  <c r="B1928" i="6" s="1"/>
  <c r="F1925" i="6"/>
  <c r="G1925" i="6" s="1"/>
  <c r="D1925" i="6"/>
  <c r="B1925" i="6"/>
  <c r="A1925" i="6"/>
  <c r="F1924" i="6"/>
  <c r="G1924" i="6"/>
  <c r="D1924" i="6"/>
  <c r="B1924" i="6"/>
  <c r="A1924" i="6"/>
  <c r="F1923" i="6"/>
  <c r="G1923" i="6"/>
  <c r="D1923" i="6"/>
  <c r="B1923" i="6"/>
  <c r="A1923" i="6"/>
  <c r="F1922" i="6"/>
  <c r="G1922" i="6" s="1"/>
  <c r="D1922" i="6"/>
  <c r="B1922" i="6"/>
  <c r="A1922" i="6"/>
  <c r="F1921" i="6"/>
  <c r="G1921" i="6" s="1"/>
  <c r="D1921" i="6"/>
  <c r="B1921" i="6"/>
  <c r="A1921" i="6"/>
  <c r="F1920" i="6"/>
  <c r="G1920" i="6"/>
  <c r="D1920" i="6"/>
  <c r="B1920" i="6"/>
  <c r="A1920" i="6"/>
  <c r="F1919" i="6"/>
  <c r="G1919" i="6" s="1"/>
  <c r="D1919" i="6"/>
  <c r="B1919" i="6"/>
  <c r="A1919" i="6"/>
  <c r="F1918" i="6"/>
  <c r="G1918" i="6"/>
  <c r="D1918" i="6"/>
  <c r="B1918" i="6"/>
  <c r="A1918" i="6"/>
  <c r="F1917" i="6"/>
  <c r="G1917" i="6" s="1"/>
  <c r="D1917" i="6"/>
  <c r="B1917" i="6"/>
  <c r="A1917" i="6"/>
  <c r="F1916" i="6"/>
  <c r="G1916" i="6"/>
  <c r="D1916" i="6"/>
  <c r="B1916" i="6"/>
  <c r="A1916" i="6"/>
  <c r="F1915" i="6"/>
  <c r="G1915" i="6"/>
  <c r="D1915" i="6"/>
  <c r="B1915" i="6"/>
  <c r="A1915" i="6"/>
  <c r="F1914" i="6"/>
  <c r="G1914" i="6" s="1"/>
  <c r="D1914" i="6"/>
  <c r="B1914" i="6"/>
  <c r="A1914" i="6"/>
  <c r="F1913" i="6"/>
  <c r="G1913" i="6" s="1"/>
  <c r="D1913" i="6"/>
  <c r="B1913" i="6"/>
  <c r="A1913" i="6"/>
  <c r="F1912" i="6"/>
  <c r="G1912" i="6"/>
  <c r="D1912" i="6"/>
  <c r="B1912" i="6"/>
  <c r="A1912" i="6"/>
  <c r="B1905" i="6"/>
  <c r="G1904" i="6"/>
  <c r="B1904" i="6"/>
  <c r="B1903" i="6"/>
  <c r="B1902" i="6"/>
  <c r="F1896" i="6"/>
  <c r="G1896" i="6"/>
  <c r="D1896" i="6"/>
  <c r="B1896" i="6"/>
  <c r="A1896" i="6"/>
  <c r="F1895" i="6"/>
  <c r="G1895" i="6" s="1"/>
  <c r="D1895" i="6"/>
  <c r="B1895" i="6"/>
  <c r="A1895" i="6"/>
  <c r="F1894" i="6"/>
  <c r="G1894" i="6"/>
  <c r="D1894" i="6"/>
  <c r="B1894" i="6"/>
  <c r="A1894" i="6"/>
  <c r="F1893" i="6"/>
  <c r="G1893" i="6"/>
  <c r="D1893" i="6"/>
  <c r="B1893" i="6"/>
  <c r="A1893" i="6"/>
  <c r="F1892" i="6"/>
  <c r="G1892" i="6" s="1"/>
  <c r="D1892" i="6"/>
  <c r="B1892" i="6"/>
  <c r="A1892" i="6"/>
  <c r="F1891" i="6"/>
  <c r="G1891" i="6" s="1"/>
  <c r="D1891" i="6"/>
  <c r="B1891" i="6"/>
  <c r="A1891" i="6"/>
  <c r="F1890" i="6"/>
  <c r="G1890" i="6"/>
  <c r="D1890" i="6"/>
  <c r="B1890" i="6"/>
  <c r="A1890" i="6"/>
  <c r="F1889" i="6"/>
  <c r="G1889" i="6" s="1"/>
  <c r="G1897" i="6" s="1"/>
  <c r="D1889" i="6"/>
  <c r="B1889" i="6"/>
  <c r="A1889" i="6"/>
  <c r="F1888" i="6"/>
  <c r="G1888" i="6"/>
  <c r="D1888" i="6"/>
  <c r="B1888" i="6"/>
  <c r="A1888" i="6"/>
  <c r="F1885" i="6"/>
  <c r="G1885" i="6" s="1"/>
  <c r="D1885" i="6"/>
  <c r="A1885" i="6"/>
  <c r="B1885" i="6" s="1"/>
  <c r="F1884" i="6"/>
  <c r="G1884" i="6"/>
  <c r="D1884" i="6"/>
  <c r="A1884" i="6"/>
  <c r="B1884" i="6" s="1"/>
  <c r="F1883" i="6"/>
  <c r="G1883" i="6" s="1"/>
  <c r="D1883" i="6"/>
  <c r="A1883" i="6"/>
  <c r="B1883" i="6"/>
  <c r="F1882" i="6"/>
  <c r="G1882" i="6"/>
  <c r="D1882" i="6"/>
  <c r="A1882" i="6"/>
  <c r="B1882" i="6" s="1"/>
  <c r="F1881" i="6"/>
  <c r="G1881" i="6" s="1"/>
  <c r="D1881" i="6"/>
  <c r="A1881" i="6"/>
  <c r="B1881" i="6" s="1"/>
  <c r="F1880" i="6"/>
  <c r="G1880" i="6"/>
  <c r="D1880" i="6"/>
  <c r="A1880" i="6"/>
  <c r="B1880" i="6" s="1"/>
  <c r="F1879" i="6"/>
  <c r="G1879" i="6" s="1"/>
  <c r="D1879" i="6"/>
  <c r="A1879" i="6"/>
  <c r="B1879" i="6"/>
  <c r="F1878" i="6"/>
  <c r="G1878" i="6"/>
  <c r="D1878" i="6"/>
  <c r="A1878" i="6"/>
  <c r="B1878" i="6" s="1"/>
  <c r="F1875" i="6"/>
  <c r="G1875" i="6" s="1"/>
  <c r="D1875" i="6"/>
  <c r="B1875" i="6"/>
  <c r="A1875" i="6"/>
  <c r="F1874" i="6"/>
  <c r="G1874" i="6"/>
  <c r="D1874" i="6"/>
  <c r="B1874" i="6"/>
  <c r="A1874" i="6"/>
  <c r="F1873" i="6"/>
  <c r="G1873" i="6"/>
  <c r="D1873" i="6"/>
  <c r="B1873" i="6"/>
  <c r="A1873" i="6"/>
  <c r="F1872" i="6"/>
  <c r="G1872" i="6" s="1"/>
  <c r="D1872" i="6"/>
  <c r="B1872" i="6"/>
  <c r="A1872" i="6"/>
  <c r="F1871" i="6"/>
  <c r="G1871" i="6" s="1"/>
  <c r="D1871" i="6"/>
  <c r="B1871" i="6"/>
  <c r="A1871" i="6"/>
  <c r="F1870" i="6"/>
  <c r="G1870" i="6"/>
  <c r="D1870" i="6"/>
  <c r="B1870" i="6"/>
  <c r="A1870" i="6"/>
  <c r="F1869" i="6"/>
  <c r="G1869" i="6" s="1"/>
  <c r="D1869" i="6"/>
  <c r="B1869" i="6"/>
  <c r="A1869" i="6"/>
  <c r="F1868" i="6"/>
  <c r="G1868" i="6"/>
  <c r="D1868" i="6"/>
  <c r="B1868" i="6"/>
  <c r="A1868" i="6"/>
  <c r="F1867" i="6"/>
  <c r="G1867" i="6" s="1"/>
  <c r="D1867" i="6"/>
  <c r="B1867" i="6"/>
  <c r="A1867" i="6"/>
  <c r="F1866" i="6"/>
  <c r="G1866" i="6"/>
  <c r="D1866" i="6"/>
  <c r="B1866" i="6"/>
  <c r="A1866" i="6"/>
  <c r="F1865" i="6"/>
  <c r="G1865" i="6"/>
  <c r="D1865" i="6"/>
  <c r="B1865" i="6"/>
  <c r="A1865" i="6"/>
  <c r="F1864" i="6"/>
  <c r="G1864" i="6" s="1"/>
  <c r="D1864" i="6"/>
  <c r="B1864" i="6"/>
  <c r="A1864" i="6"/>
  <c r="F1863" i="6"/>
  <c r="G1863" i="6" s="1"/>
  <c r="D1863" i="6"/>
  <c r="B1863" i="6"/>
  <c r="A1863" i="6"/>
  <c r="F1862" i="6"/>
  <c r="G1862" i="6"/>
  <c r="D1862" i="6"/>
  <c r="B1862" i="6"/>
  <c r="A1862" i="6"/>
  <c r="B1855" i="6"/>
  <c r="G1854" i="6"/>
  <c r="B1854" i="6"/>
  <c r="B1853" i="6"/>
  <c r="B1852" i="6"/>
  <c r="F1846" i="6"/>
  <c r="G1846" i="6"/>
  <c r="D1846" i="6"/>
  <c r="B1846" i="6"/>
  <c r="A1846" i="6"/>
  <c r="F1845" i="6"/>
  <c r="G1845" i="6" s="1"/>
  <c r="D1845" i="6"/>
  <c r="B1845" i="6"/>
  <c r="A1845" i="6"/>
  <c r="F1844" i="6"/>
  <c r="G1844" i="6"/>
  <c r="D1844" i="6"/>
  <c r="B1844" i="6"/>
  <c r="A1844" i="6"/>
  <c r="F1843" i="6"/>
  <c r="G1843" i="6"/>
  <c r="D1843" i="6"/>
  <c r="B1843" i="6"/>
  <c r="A1843" i="6"/>
  <c r="F1842" i="6"/>
  <c r="G1842" i="6" s="1"/>
  <c r="D1842" i="6"/>
  <c r="B1842" i="6"/>
  <c r="A1842" i="6"/>
  <c r="F1841" i="6"/>
  <c r="G1841" i="6" s="1"/>
  <c r="D1841" i="6"/>
  <c r="B1841" i="6"/>
  <c r="A1841" i="6"/>
  <c r="F1840" i="6"/>
  <c r="G1840" i="6"/>
  <c r="D1840" i="6"/>
  <c r="B1840" i="6"/>
  <c r="A1840" i="6"/>
  <c r="F1839" i="6"/>
  <c r="G1839" i="6" s="1"/>
  <c r="G1847" i="6" s="1"/>
  <c r="D1839" i="6"/>
  <c r="B1839" i="6"/>
  <c r="A1839" i="6"/>
  <c r="F1838" i="6"/>
  <c r="G1838" i="6"/>
  <c r="D1838" i="6"/>
  <c r="B1838" i="6"/>
  <c r="A1838" i="6"/>
  <c r="F1835" i="6"/>
  <c r="G1835" i="6" s="1"/>
  <c r="D1835" i="6"/>
  <c r="A1835" i="6"/>
  <c r="B1835" i="6" s="1"/>
  <c r="F1834" i="6"/>
  <c r="G1834" i="6"/>
  <c r="D1834" i="6"/>
  <c r="A1834" i="6"/>
  <c r="B1834" i="6" s="1"/>
  <c r="F1833" i="6"/>
  <c r="G1833" i="6" s="1"/>
  <c r="D1833" i="6"/>
  <c r="A1833" i="6"/>
  <c r="B1833" i="6"/>
  <c r="F1832" i="6"/>
  <c r="G1832" i="6"/>
  <c r="D1832" i="6"/>
  <c r="A1832" i="6"/>
  <c r="B1832" i="6" s="1"/>
  <c r="F1831" i="6"/>
  <c r="G1831" i="6" s="1"/>
  <c r="D1831" i="6"/>
  <c r="A1831" i="6"/>
  <c r="B1831" i="6" s="1"/>
  <c r="F1830" i="6"/>
  <c r="G1830" i="6"/>
  <c r="D1830" i="6"/>
  <c r="A1830" i="6"/>
  <c r="B1830" i="6" s="1"/>
  <c r="F1829" i="6"/>
  <c r="G1829" i="6" s="1"/>
  <c r="D1829" i="6"/>
  <c r="A1829" i="6"/>
  <c r="B1829" i="6"/>
  <c r="F1828" i="6"/>
  <c r="G1828" i="6"/>
  <c r="D1828" i="6"/>
  <c r="A1828" i="6"/>
  <c r="B1828" i="6" s="1"/>
  <c r="F1825" i="6"/>
  <c r="G1825" i="6" s="1"/>
  <c r="D1825" i="6"/>
  <c r="B1825" i="6"/>
  <c r="A1825" i="6"/>
  <c r="F1824" i="6"/>
  <c r="G1824" i="6"/>
  <c r="D1824" i="6"/>
  <c r="B1824" i="6"/>
  <c r="A1824" i="6"/>
  <c r="F1823" i="6"/>
  <c r="G1823" i="6"/>
  <c r="D1823" i="6"/>
  <c r="B1823" i="6"/>
  <c r="A1823" i="6"/>
  <c r="F1822" i="6"/>
  <c r="G1822" i="6" s="1"/>
  <c r="D1822" i="6"/>
  <c r="B1822" i="6"/>
  <c r="A1822" i="6"/>
  <c r="F1821" i="6"/>
  <c r="G1821" i="6" s="1"/>
  <c r="D1821" i="6"/>
  <c r="B1821" i="6"/>
  <c r="A1821" i="6"/>
  <c r="F1820" i="6"/>
  <c r="G1820" i="6"/>
  <c r="D1820" i="6"/>
  <c r="B1820" i="6"/>
  <c r="A1820" i="6"/>
  <c r="F1819" i="6"/>
  <c r="G1819" i="6" s="1"/>
  <c r="D1819" i="6"/>
  <c r="B1819" i="6"/>
  <c r="A1819" i="6"/>
  <c r="F1818" i="6"/>
  <c r="G1818" i="6"/>
  <c r="D1818" i="6"/>
  <c r="B1818" i="6"/>
  <c r="A1818" i="6"/>
  <c r="F1817" i="6"/>
  <c r="G1817" i="6" s="1"/>
  <c r="D1817" i="6"/>
  <c r="B1817" i="6"/>
  <c r="A1817" i="6"/>
  <c r="F1816" i="6"/>
  <c r="G1816" i="6"/>
  <c r="D1816" i="6"/>
  <c r="B1816" i="6"/>
  <c r="A1816" i="6"/>
  <c r="F1815" i="6"/>
  <c r="G1815" i="6"/>
  <c r="D1815" i="6"/>
  <c r="B1815" i="6"/>
  <c r="A1815" i="6"/>
  <c r="F1814" i="6"/>
  <c r="G1814" i="6" s="1"/>
  <c r="D1814" i="6"/>
  <c r="B1814" i="6"/>
  <c r="A1814" i="6"/>
  <c r="F1813" i="6"/>
  <c r="G1813" i="6" s="1"/>
  <c r="D1813" i="6"/>
  <c r="B1813" i="6"/>
  <c r="A1813" i="6"/>
  <c r="F1812" i="6"/>
  <c r="G1812" i="6"/>
  <c r="D1812" i="6"/>
  <c r="B1812" i="6"/>
  <c r="A1812" i="6"/>
  <c r="B1805" i="6"/>
  <c r="G1804" i="6"/>
  <c r="B1804" i="6"/>
  <c r="B1803" i="6"/>
  <c r="B1802" i="6"/>
  <c r="F1796" i="6"/>
  <c r="G1796" i="6"/>
  <c r="D1796" i="6"/>
  <c r="B1796" i="6"/>
  <c r="A1796" i="6"/>
  <c r="F1795" i="6"/>
  <c r="G1795" i="6" s="1"/>
  <c r="D1795" i="6"/>
  <c r="B1795" i="6"/>
  <c r="A1795" i="6"/>
  <c r="F1794" i="6"/>
  <c r="G1794" i="6"/>
  <c r="D1794" i="6"/>
  <c r="B1794" i="6"/>
  <c r="A1794" i="6"/>
  <c r="F1793" i="6"/>
  <c r="G1793" i="6"/>
  <c r="D1793" i="6"/>
  <c r="B1793" i="6"/>
  <c r="A1793" i="6"/>
  <c r="F1792" i="6"/>
  <c r="G1792" i="6" s="1"/>
  <c r="D1792" i="6"/>
  <c r="B1792" i="6"/>
  <c r="A1792" i="6"/>
  <c r="F1791" i="6"/>
  <c r="G1791" i="6" s="1"/>
  <c r="D1791" i="6"/>
  <c r="B1791" i="6"/>
  <c r="A1791" i="6"/>
  <c r="F1790" i="6"/>
  <c r="G1790" i="6"/>
  <c r="D1790" i="6"/>
  <c r="B1790" i="6"/>
  <c r="A1790" i="6"/>
  <c r="F1789" i="6"/>
  <c r="G1789" i="6" s="1"/>
  <c r="G1797" i="6" s="1"/>
  <c r="D1789" i="6"/>
  <c r="B1789" i="6"/>
  <c r="A1789" i="6"/>
  <c r="F1788" i="6"/>
  <c r="G1788" i="6"/>
  <c r="D1788" i="6"/>
  <c r="B1788" i="6"/>
  <c r="A1788" i="6"/>
  <c r="F1785" i="6"/>
  <c r="G1785" i="6" s="1"/>
  <c r="D1785" i="6"/>
  <c r="A1785" i="6"/>
  <c r="B1785" i="6" s="1"/>
  <c r="F1784" i="6"/>
  <c r="G1784" i="6"/>
  <c r="D1784" i="6"/>
  <c r="A1784" i="6"/>
  <c r="B1784" i="6" s="1"/>
  <c r="F1783" i="6"/>
  <c r="G1783" i="6" s="1"/>
  <c r="D1783" i="6"/>
  <c r="A1783" i="6"/>
  <c r="B1783" i="6"/>
  <c r="F1782" i="6"/>
  <c r="G1782" i="6"/>
  <c r="D1782" i="6"/>
  <c r="A1782" i="6"/>
  <c r="B1782" i="6" s="1"/>
  <c r="F1781" i="6"/>
  <c r="G1781" i="6" s="1"/>
  <c r="D1781" i="6"/>
  <c r="A1781" i="6"/>
  <c r="B1781" i="6" s="1"/>
  <c r="F1780" i="6"/>
  <c r="G1780" i="6"/>
  <c r="D1780" i="6"/>
  <c r="A1780" i="6"/>
  <c r="B1780" i="6" s="1"/>
  <c r="F1779" i="6"/>
  <c r="G1779" i="6" s="1"/>
  <c r="D1779" i="6"/>
  <c r="A1779" i="6"/>
  <c r="B1779" i="6"/>
  <c r="F1778" i="6"/>
  <c r="G1778" i="6"/>
  <c r="D1778" i="6"/>
  <c r="A1778" i="6"/>
  <c r="B1778" i="6" s="1"/>
  <c r="F1775" i="6"/>
  <c r="G1775" i="6" s="1"/>
  <c r="D1775" i="6"/>
  <c r="B1775" i="6"/>
  <c r="A1775" i="6"/>
  <c r="F1774" i="6"/>
  <c r="G1774" i="6"/>
  <c r="D1774" i="6"/>
  <c r="B1774" i="6"/>
  <c r="A1774" i="6"/>
  <c r="F1773" i="6"/>
  <c r="G1773" i="6"/>
  <c r="D1773" i="6"/>
  <c r="B1773" i="6"/>
  <c r="A1773" i="6"/>
  <c r="F1772" i="6"/>
  <c r="G1772" i="6" s="1"/>
  <c r="D1772" i="6"/>
  <c r="B1772" i="6"/>
  <c r="A1772" i="6"/>
  <c r="F1771" i="6"/>
  <c r="G1771" i="6" s="1"/>
  <c r="D1771" i="6"/>
  <c r="B1771" i="6"/>
  <c r="A1771" i="6"/>
  <c r="F1770" i="6"/>
  <c r="G1770" i="6"/>
  <c r="D1770" i="6"/>
  <c r="B1770" i="6"/>
  <c r="A1770" i="6"/>
  <c r="F1769" i="6"/>
  <c r="G1769" i="6" s="1"/>
  <c r="D1769" i="6"/>
  <c r="B1769" i="6"/>
  <c r="A1769" i="6"/>
  <c r="F1768" i="6"/>
  <c r="G1768" i="6"/>
  <c r="D1768" i="6"/>
  <c r="B1768" i="6"/>
  <c r="A1768" i="6"/>
  <c r="F1767" i="6"/>
  <c r="G1767" i="6" s="1"/>
  <c r="D1767" i="6"/>
  <c r="B1767" i="6"/>
  <c r="A1767" i="6"/>
  <c r="F1766" i="6"/>
  <c r="G1766" i="6"/>
  <c r="D1766" i="6"/>
  <c r="B1766" i="6"/>
  <c r="A1766" i="6"/>
  <c r="F1765" i="6"/>
  <c r="G1765" i="6"/>
  <c r="D1765" i="6"/>
  <c r="B1765" i="6"/>
  <c r="A1765" i="6"/>
  <c r="F1764" i="6"/>
  <c r="G1764" i="6" s="1"/>
  <c r="D1764" i="6"/>
  <c r="B1764" i="6"/>
  <c r="A1764" i="6"/>
  <c r="F1763" i="6"/>
  <c r="G1763" i="6" s="1"/>
  <c r="D1763" i="6"/>
  <c r="B1763" i="6"/>
  <c r="A1763" i="6"/>
  <c r="F1762" i="6"/>
  <c r="G1762" i="6"/>
  <c r="D1762" i="6"/>
  <c r="B1762" i="6"/>
  <c r="A1762" i="6"/>
  <c r="B1755" i="6"/>
  <c r="G1754" i="6"/>
  <c r="B1754" i="6"/>
  <c r="B1753" i="6"/>
  <c r="B1752" i="6"/>
  <c r="F1746" i="6"/>
  <c r="G1746" i="6"/>
  <c r="D1746" i="6"/>
  <c r="B1746" i="6"/>
  <c r="A1746" i="6"/>
  <c r="F1745" i="6"/>
  <c r="G1745" i="6" s="1"/>
  <c r="D1745" i="6"/>
  <c r="B1745" i="6"/>
  <c r="A1745" i="6"/>
  <c r="F1744" i="6"/>
  <c r="G1744" i="6"/>
  <c r="D1744" i="6"/>
  <c r="B1744" i="6"/>
  <c r="A1744" i="6"/>
  <c r="F1743" i="6"/>
  <c r="G1743" i="6"/>
  <c r="D1743" i="6"/>
  <c r="B1743" i="6"/>
  <c r="A1743" i="6"/>
  <c r="F1742" i="6"/>
  <c r="G1742" i="6" s="1"/>
  <c r="D1742" i="6"/>
  <c r="B1742" i="6"/>
  <c r="A1742" i="6"/>
  <c r="F1741" i="6"/>
  <c r="G1741" i="6" s="1"/>
  <c r="D1741" i="6"/>
  <c r="B1741" i="6"/>
  <c r="A1741" i="6"/>
  <c r="F1740" i="6"/>
  <c r="G1740" i="6"/>
  <c r="D1740" i="6"/>
  <c r="B1740" i="6"/>
  <c r="A1740" i="6"/>
  <c r="F1739" i="6"/>
  <c r="G1739" i="6" s="1"/>
  <c r="D1739" i="6"/>
  <c r="B1739" i="6"/>
  <c r="A1739" i="6"/>
  <c r="F1738" i="6"/>
  <c r="G1738" i="6"/>
  <c r="D1738" i="6"/>
  <c r="B1738" i="6"/>
  <c r="A1738" i="6"/>
  <c r="F1735" i="6"/>
  <c r="G1735" i="6" s="1"/>
  <c r="D1735" i="6"/>
  <c r="A1735" i="6"/>
  <c r="B1735" i="6" s="1"/>
  <c r="F1734" i="6"/>
  <c r="G1734" i="6"/>
  <c r="D1734" i="6"/>
  <c r="A1734" i="6"/>
  <c r="B1734" i="6" s="1"/>
  <c r="F1733" i="6"/>
  <c r="G1733" i="6" s="1"/>
  <c r="D1733" i="6"/>
  <c r="A1733" i="6"/>
  <c r="B1733" i="6"/>
  <c r="F1732" i="6"/>
  <c r="G1732" i="6"/>
  <c r="D1732" i="6"/>
  <c r="A1732" i="6"/>
  <c r="B1732" i="6" s="1"/>
  <c r="F1731" i="6"/>
  <c r="G1731" i="6" s="1"/>
  <c r="D1731" i="6"/>
  <c r="A1731" i="6"/>
  <c r="B1731" i="6" s="1"/>
  <c r="F1730" i="6"/>
  <c r="G1730" i="6"/>
  <c r="D1730" i="6"/>
  <c r="A1730" i="6"/>
  <c r="B1730" i="6" s="1"/>
  <c r="F1729" i="6"/>
  <c r="G1729" i="6" s="1"/>
  <c r="G1736" i="6" s="1"/>
  <c r="D1729" i="6"/>
  <c r="A1729" i="6"/>
  <c r="B1729" i="6"/>
  <c r="F1728" i="6"/>
  <c r="G1728" i="6"/>
  <c r="D1728" i="6"/>
  <c r="A1728" i="6"/>
  <c r="B1728" i="6" s="1"/>
  <c r="F1725" i="6"/>
  <c r="G1725" i="6" s="1"/>
  <c r="D1725" i="6"/>
  <c r="B1725" i="6"/>
  <c r="A1725" i="6"/>
  <c r="F1724" i="6"/>
  <c r="G1724" i="6"/>
  <c r="D1724" i="6"/>
  <c r="B1724" i="6"/>
  <c r="A1724" i="6"/>
  <c r="F1723" i="6"/>
  <c r="G1723" i="6"/>
  <c r="D1723" i="6"/>
  <c r="B1723" i="6"/>
  <c r="A1723" i="6"/>
  <c r="F1722" i="6"/>
  <c r="G1722" i="6" s="1"/>
  <c r="D1722" i="6"/>
  <c r="B1722" i="6"/>
  <c r="A1722" i="6"/>
  <c r="F1721" i="6"/>
  <c r="G1721" i="6" s="1"/>
  <c r="D1721" i="6"/>
  <c r="B1721" i="6"/>
  <c r="A1721" i="6"/>
  <c r="F1720" i="6"/>
  <c r="G1720" i="6"/>
  <c r="D1720" i="6"/>
  <c r="B1720" i="6"/>
  <c r="A1720" i="6"/>
  <c r="F1719" i="6"/>
  <c r="G1719" i="6" s="1"/>
  <c r="D1719" i="6"/>
  <c r="B1719" i="6"/>
  <c r="A1719" i="6"/>
  <c r="F1718" i="6"/>
  <c r="G1718" i="6"/>
  <c r="D1718" i="6"/>
  <c r="B1718" i="6"/>
  <c r="A1718" i="6"/>
  <c r="F1717" i="6"/>
  <c r="G1717" i="6" s="1"/>
  <c r="D1717" i="6"/>
  <c r="B1717" i="6"/>
  <c r="A1717" i="6"/>
  <c r="F1716" i="6"/>
  <c r="G1716" i="6"/>
  <c r="D1716" i="6"/>
  <c r="B1716" i="6"/>
  <c r="A1716" i="6"/>
  <c r="F1715" i="6"/>
  <c r="G1715" i="6"/>
  <c r="D1715" i="6"/>
  <c r="B1715" i="6"/>
  <c r="A1715" i="6"/>
  <c r="F1714" i="6"/>
  <c r="G1714" i="6" s="1"/>
  <c r="D1714" i="6"/>
  <c r="B1714" i="6"/>
  <c r="A1714" i="6"/>
  <c r="F1713" i="6"/>
  <c r="G1713" i="6" s="1"/>
  <c r="D1713" i="6"/>
  <c r="B1713" i="6"/>
  <c r="A1713" i="6"/>
  <c r="F1712" i="6"/>
  <c r="G1712" i="6"/>
  <c r="D1712" i="6"/>
  <c r="B1712" i="6"/>
  <c r="A1712" i="6"/>
  <c r="B1705" i="6"/>
  <c r="G1704" i="6"/>
  <c r="B1704" i="6"/>
  <c r="B1703" i="6"/>
  <c r="B1702" i="6"/>
  <c r="F1696" i="6"/>
  <c r="G1696" i="6"/>
  <c r="D1696" i="6"/>
  <c r="B1696" i="6"/>
  <c r="A1696" i="6"/>
  <c r="F1695" i="6"/>
  <c r="G1695" i="6" s="1"/>
  <c r="D1695" i="6"/>
  <c r="B1695" i="6"/>
  <c r="A1695" i="6"/>
  <c r="F1694" i="6"/>
  <c r="G1694" i="6"/>
  <c r="D1694" i="6"/>
  <c r="B1694" i="6"/>
  <c r="A1694" i="6"/>
  <c r="F1693" i="6"/>
  <c r="G1693" i="6" s="1"/>
  <c r="D1693" i="6"/>
  <c r="B1693" i="6"/>
  <c r="A1693" i="6"/>
  <c r="F1692" i="6"/>
  <c r="G1692" i="6"/>
  <c r="D1692" i="6"/>
  <c r="B1692" i="6"/>
  <c r="A1692" i="6"/>
  <c r="F1691" i="6"/>
  <c r="G1691" i="6" s="1"/>
  <c r="D1691" i="6"/>
  <c r="B1691" i="6"/>
  <c r="A1691" i="6"/>
  <c r="F1690" i="6"/>
  <c r="G1690" i="6"/>
  <c r="D1690" i="6"/>
  <c r="B1690" i="6"/>
  <c r="A1690" i="6"/>
  <c r="F1689" i="6"/>
  <c r="G1689" i="6" s="1"/>
  <c r="G1697" i="6" s="1"/>
  <c r="D1689" i="6"/>
  <c r="B1689" i="6"/>
  <c r="A1689" i="6"/>
  <c r="F1688" i="6"/>
  <c r="G1688" i="6"/>
  <c r="D1688" i="6"/>
  <c r="B1688" i="6"/>
  <c r="A1688" i="6"/>
  <c r="F1685" i="6"/>
  <c r="G1685" i="6" s="1"/>
  <c r="D1685" i="6"/>
  <c r="A1685" i="6"/>
  <c r="B1685" i="6"/>
  <c r="F1684" i="6"/>
  <c r="G1684" i="6"/>
  <c r="D1684" i="6"/>
  <c r="A1684" i="6"/>
  <c r="B1684" i="6" s="1"/>
  <c r="F1683" i="6"/>
  <c r="G1683" i="6" s="1"/>
  <c r="D1683" i="6"/>
  <c r="A1683" i="6"/>
  <c r="B1683" i="6"/>
  <c r="F1682" i="6"/>
  <c r="G1682" i="6"/>
  <c r="D1682" i="6"/>
  <c r="A1682" i="6"/>
  <c r="B1682" i="6" s="1"/>
  <c r="F1681" i="6"/>
  <c r="G1681" i="6" s="1"/>
  <c r="D1681" i="6"/>
  <c r="A1681" i="6"/>
  <c r="B1681" i="6"/>
  <c r="F1680" i="6"/>
  <c r="G1680" i="6"/>
  <c r="D1680" i="6"/>
  <c r="A1680" i="6"/>
  <c r="B1680" i="6" s="1"/>
  <c r="F1679" i="6"/>
  <c r="G1679" i="6" s="1"/>
  <c r="G1686" i="6" s="1"/>
  <c r="D1679" i="6"/>
  <c r="A1679" i="6"/>
  <c r="B1679" i="6"/>
  <c r="F1678" i="6"/>
  <c r="G1678" i="6"/>
  <c r="D1678" i="6"/>
  <c r="A1678" i="6"/>
  <c r="B1678" i="6" s="1"/>
  <c r="F1675" i="6"/>
  <c r="G1675" i="6" s="1"/>
  <c r="D1675" i="6"/>
  <c r="B1675" i="6"/>
  <c r="A1675" i="6"/>
  <c r="F1674" i="6"/>
  <c r="G1674" i="6"/>
  <c r="D1674" i="6"/>
  <c r="B1674" i="6"/>
  <c r="A1674" i="6"/>
  <c r="F1673" i="6"/>
  <c r="G1673" i="6" s="1"/>
  <c r="D1673" i="6"/>
  <c r="B1673" i="6"/>
  <c r="A1673" i="6"/>
  <c r="F1672" i="6"/>
  <c r="G1672" i="6"/>
  <c r="D1672" i="6"/>
  <c r="B1672" i="6"/>
  <c r="A1672" i="6"/>
  <c r="F1671" i="6"/>
  <c r="G1671" i="6" s="1"/>
  <c r="D1671" i="6"/>
  <c r="B1671" i="6"/>
  <c r="A1671" i="6"/>
  <c r="F1670" i="6"/>
  <c r="G1670" i="6"/>
  <c r="D1670" i="6"/>
  <c r="B1670" i="6"/>
  <c r="A1670" i="6"/>
  <c r="F1669" i="6"/>
  <c r="G1669" i="6" s="1"/>
  <c r="D1669" i="6"/>
  <c r="B1669" i="6"/>
  <c r="A1669" i="6"/>
  <c r="F1668" i="6"/>
  <c r="G1668" i="6"/>
  <c r="D1668" i="6"/>
  <c r="B1668" i="6"/>
  <c r="A1668" i="6"/>
  <c r="F1667" i="6"/>
  <c r="G1667" i="6" s="1"/>
  <c r="D1667" i="6"/>
  <c r="B1667" i="6"/>
  <c r="A1667" i="6"/>
  <c r="F1666" i="6"/>
  <c r="G1666" i="6"/>
  <c r="D1666" i="6"/>
  <c r="B1666" i="6"/>
  <c r="A1666" i="6"/>
  <c r="F1665" i="6"/>
  <c r="G1665" i="6" s="1"/>
  <c r="D1665" i="6"/>
  <c r="B1665" i="6"/>
  <c r="A1665" i="6"/>
  <c r="F1664" i="6"/>
  <c r="G1664" i="6"/>
  <c r="D1664" i="6"/>
  <c r="B1664" i="6"/>
  <c r="A1664" i="6"/>
  <c r="F1663" i="6"/>
  <c r="G1663" i="6" s="1"/>
  <c r="D1663" i="6"/>
  <c r="B1663" i="6"/>
  <c r="A1663" i="6"/>
  <c r="F1662" i="6"/>
  <c r="G1662" i="6"/>
  <c r="D1662" i="6"/>
  <c r="B1662" i="6"/>
  <c r="A1662" i="6"/>
  <c r="B1655" i="6"/>
  <c r="G1654" i="6"/>
  <c r="B1654" i="6"/>
  <c r="B1653" i="6"/>
  <c r="B1652" i="6"/>
  <c r="F1646" i="6"/>
  <c r="G1646" i="6"/>
  <c r="D1646" i="6"/>
  <c r="B1646" i="6"/>
  <c r="A1646" i="6"/>
  <c r="F1645" i="6"/>
  <c r="G1645" i="6" s="1"/>
  <c r="D1645" i="6"/>
  <c r="B1645" i="6"/>
  <c r="A1645" i="6"/>
  <c r="F1644" i="6"/>
  <c r="G1644" i="6"/>
  <c r="D1644" i="6"/>
  <c r="B1644" i="6"/>
  <c r="A1644" i="6"/>
  <c r="F1643" i="6"/>
  <c r="G1643" i="6" s="1"/>
  <c r="D1643" i="6"/>
  <c r="B1643" i="6"/>
  <c r="A1643" i="6"/>
  <c r="F1642" i="6"/>
  <c r="G1642" i="6"/>
  <c r="D1642" i="6"/>
  <c r="B1642" i="6"/>
  <c r="A1642" i="6"/>
  <c r="F1641" i="6"/>
  <c r="G1641" i="6" s="1"/>
  <c r="D1641" i="6"/>
  <c r="B1641" i="6"/>
  <c r="A1641" i="6"/>
  <c r="F1640" i="6"/>
  <c r="G1640" i="6"/>
  <c r="D1640" i="6"/>
  <c r="B1640" i="6"/>
  <c r="A1640" i="6"/>
  <c r="F1639" i="6"/>
  <c r="G1639" i="6" s="1"/>
  <c r="D1639" i="6"/>
  <c r="B1639" i="6"/>
  <c r="A1639" i="6"/>
  <c r="F1638" i="6"/>
  <c r="G1638" i="6"/>
  <c r="D1638" i="6"/>
  <c r="B1638" i="6"/>
  <c r="A1638" i="6"/>
  <c r="F1635" i="6"/>
  <c r="G1635" i="6" s="1"/>
  <c r="D1635" i="6"/>
  <c r="A1635" i="6"/>
  <c r="B1635" i="6"/>
  <c r="F1634" i="6"/>
  <c r="G1634" i="6"/>
  <c r="D1634" i="6"/>
  <c r="A1634" i="6"/>
  <c r="B1634" i="6" s="1"/>
  <c r="F1633" i="6"/>
  <c r="G1633" i="6" s="1"/>
  <c r="D1633" i="6"/>
  <c r="A1633" i="6"/>
  <c r="B1633" i="6"/>
  <c r="F1632" i="6"/>
  <c r="G1632" i="6"/>
  <c r="D1632" i="6"/>
  <c r="A1632" i="6"/>
  <c r="B1632" i="6" s="1"/>
  <c r="F1631" i="6"/>
  <c r="G1631" i="6" s="1"/>
  <c r="D1631" i="6"/>
  <c r="A1631" i="6"/>
  <c r="B1631" i="6"/>
  <c r="F1630" i="6"/>
  <c r="G1630" i="6"/>
  <c r="D1630" i="6"/>
  <c r="A1630" i="6"/>
  <c r="B1630" i="6" s="1"/>
  <c r="F1629" i="6"/>
  <c r="G1629" i="6" s="1"/>
  <c r="D1629" i="6"/>
  <c r="A1629" i="6"/>
  <c r="B1629" i="6"/>
  <c r="F1628" i="6"/>
  <c r="G1628" i="6"/>
  <c r="G1636" i="6" s="1"/>
  <c r="D1628" i="6"/>
  <c r="A1628" i="6"/>
  <c r="B1628" i="6"/>
  <c r="F1625" i="6"/>
  <c r="G1625" i="6"/>
  <c r="D1625" i="6"/>
  <c r="B1625" i="6"/>
  <c r="A1625" i="6"/>
  <c r="F1624" i="6"/>
  <c r="G1624" i="6" s="1"/>
  <c r="D1624" i="6"/>
  <c r="B1624" i="6"/>
  <c r="A1624" i="6"/>
  <c r="F1623" i="6"/>
  <c r="G1623" i="6"/>
  <c r="D1623" i="6"/>
  <c r="B1623" i="6"/>
  <c r="A1623" i="6"/>
  <c r="F1622" i="6"/>
  <c r="G1622" i="6" s="1"/>
  <c r="D1622" i="6"/>
  <c r="B1622" i="6"/>
  <c r="A1622" i="6"/>
  <c r="F1621" i="6"/>
  <c r="G1621" i="6"/>
  <c r="D1621" i="6"/>
  <c r="B1621" i="6"/>
  <c r="A1621" i="6"/>
  <c r="F1620" i="6"/>
  <c r="G1620" i="6" s="1"/>
  <c r="D1620" i="6"/>
  <c r="B1620" i="6"/>
  <c r="A1620" i="6"/>
  <c r="F1619" i="6"/>
  <c r="G1619" i="6"/>
  <c r="D1619" i="6"/>
  <c r="B1619" i="6"/>
  <c r="A1619" i="6"/>
  <c r="F1618" i="6"/>
  <c r="G1618" i="6" s="1"/>
  <c r="D1618" i="6"/>
  <c r="B1618" i="6"/>
  <c r="A1618" i="6"/>
  <c r="F1617" i="6"/>
  <c r="G1617" i="6"/>
  <c r="D1617" i="6"/>
  <c r="B1617" i="6"/>
  <c r="A1617" i="6"/>
  <c r="F1616" i="6"/>
  <c r="G1616" i="6" s="1"/>
  <c r="D1616" i="6"/>
  <c r="B1616" i="6"/>
  <c r="A1616" i="6"/>
  <c r="F1615" i="6"/>
  <c r="G1615" i="6"/>
  <c r="D1615" i="6"/>
  <c r="B1615" i="6"/>
  <c r="A1615" i="6"/>
  <c r="F1614" i="6"/>
  <c r="G1614" i="6" s="1"/>
  <c r="D1614" i="6"/>
  <c r="B1614" i="6"/>
  <c r="A1614" i="6"/>
  <c r="F1613" i="6"/>
  <c r="G1613" i="6"/>
  <c r="D1613" i="6"/>
  <c r="B1613" i="6"/>
  <c r="A1613" i="6"/>
  <c r="F1612" i="6"/>
  <c r="G1612" i="6" s="1"/>
  <c r="D1612" i="6"/>
  <c r="B1612" i="6"/>
  <c r="A1612" i="6"/>
  <c r="B1605" i="6"/>
  <c r="G1604" i="6"/>
  <c r="B1604" i="6"/>
  <c r="B1603" i="6"/>
  <c r="B1602" i="6"/>
  <c r="F1596" i="6"/>
  <c r="G1596" i="6" s="1"/>
  <c r="D1596" i="6"/>
  <c r="B1596" i="6"/>
  <c r="A1596" i="6"/>
  <c r="F1595" i="6"/>
  <c r="G1595" i="6"/>
  <c r="D1595" i="6"/>
  <c r="B1595" i="6"/>
  <c r="A1595" i="6"/>
  <c r="F1594" i="6"/>
  <c r="G1594" i="6" s="1"/>
  <c r="D1594" i="6"/>
  <c r="B1594" i="6"/>
  <c r="A1594" i="6"/>
  <c r="F1593" i="6"/>
  <c r="G1593" i="6"/>
  <c r="D1593" i="6"/>
  <c r="B1593" i="6"/>
  <c r="A1593" i="6"/>
  <c r="F1592" i="6"/>
  <c r="G1592" i="6" s="1"/>
  <c r="D1592" i="6"/>
  <c r="B1592" i="6"/>
  <c r="A1592" i="6"/>
  <c r="F1591" i="6"/>
  <c r="G1591" i="6"/>
  <c r="D1591" i="6"/>
  <c r="B1591" i="6"/>
  <c r="A1591" i="6"/>
  <c r="F1590" i="6"/>
  <c r="G1590" i="6" s="1"/>
  <c r="D1590" i="6"/>
  <c r="B1590" i="6"/>
  <c r="A1590" i="6"/>
  <c r="F1589" i="6"/>
  <c r="G1589" i="6"/>
  <c r="D1589" i="6"/>
  <c r="B1589" i="6"/>
  <c r="A1589" i="6"/>
  <c r="F1588" i="6"/>
  <c r="G1588" i="6" s="1"/>
  <c r="D1588" i="6"/>
  <c r="B1588" i="6"/>
  <c r="A1588" i="6"/>
  <c r="F1585" i="6"/>
  <c r="G1585" i="6"/>
  <c r="D1585" i="6"/>
  <c r="A1585" i="6"/>
  <c r="B1585" i="6" s="1"/>
  <c r="F1584" i="6"/>
  <c r="G1584" i="6" s="1"/>
  <c r="D1584" i="6"/>
  <c r="A1584" i="6"/>
  <c r="B1584" i="6"/>
  <c r="F1583" i="6"/>
  <c r="G1583" i="6"/>
  <c r="D1583" i="6"/>
  <c r="A1583" i="6"/>
  <c r="B1583" i="6" s="1"/>
  <c r="F1582" i="6"/>
  <c r="G1582" i="6" s="1"/>
  <c r="D1582" i="6"/>
  <c r="A1582" i="6"/>
  <c r="B1582" i="6"/>
  <c r="F1581" i="6"/>
  <c r="G1581" i="6"/>
  <c r="D1581" i="6"/>
  <c r="A1581" i="6"/>
  <c r="B1581" i="6" s="1"/>
  <c r="F1580" i="6"/>
  <c r="G1580" i="6" s="1"/>
  <c r="D1580" i="6"/>
  <c r="A1580" i="6"/>
  <c r="B1580" i="6"/>
  <c r="F1579" i="6"/>
  <c r="G1579" i="6"/>
  <c r="D1579" i="6"/>
  <c r="A1579" i="6"/>
  <c r="B1579" i="6" s="1"/>
  <c r="F1578" i="6"/>
  <c r="G1578" i="6" s="1"/>
  <c r="G1586" i="6" s="1"/>
  <c r="D1578" i="6"/>
  <c r="A1578" i="6"/>
  <c r="B1578" i="6"/>
  <c r="F1575" i="6"/>
  <c r="G1575" i="6"/>
  <c r="D1575" i="6"/>
  <c r="B1575" i="6"/>
  <c r="A1575" i="6"/>
  <c r="F1574" i="6"/>
  <c r="G1574" i="6" s="1"/>
  <c r="D1574" i="6"/>
  <c r="B1574" i="6"/>
  <c r="A1574" i="6"/>
  <c r="F1573" i="6"/>
  <c r="G1573" i="6"/>
  <c r="D1573" i="6"/>
  <c r="B1573" i="6"/>
  <c r="A1573" i="6"/>
  <c r="F1572" i="6"/>
  <c r="G1572" i="6" s="1"/>
  <c r="D1572" i="6"/>
  <c r="B1572" i="6"/>
  <c r="A1572" i="6"/>
  <c r="F1571" i="6"/>
  <c r="G1571" i="6"/>
  <c r="D1571" i="6"/>
  <c r="B1571" i="6"/>
  <c r="A1571" i="6"/>
  <c r="F1570" i="6"/>
  <c r="G1570" i="6" s="1"/>
  <c r="D1570" i="6"/>
  <c r="B1570" i="6"/>
  <c r="A1570" i="6"/>
  <c r="F1569" i="6"/>
  <c r="G1569" i="6"/>
  <c r="D1569" i="6"/>
  <c r="B1569" i="6"/>
  <c r="A1569" i="6"/>
  <c r="F1568" i="6"/>
  <c r="G1568" i="6" s="1"/>
  <c r="D1568" i="6"/>
  <c r="B1568" i="6"/>
  <c r="A1568" i="6"/>
  <c r="F1567" i="6"/>
  <c r="G1567" i="6"/>
  <c r="D1567" i="6"/>
  <c r="B1567" i="6"/>
  <c r="A1567" i="6"/>
  <c r="F1566" i="6"/>
  <c r="G1566" i="6" s="1"/>
  <c r="D1566" i="6"/>
  <c r="B1566" i="6"/>
  <c r="A1566" i="6"/>
  <c r="F1565" i="6"/>
  <c r="G1565" i="6"/>
  <c r="D1565" i="6"/>
  <c r="B1565" i="6"/>
  <c r="A1565" i="6"/>
  <c r="F1564" i="6"/>
  <c r="G1564" i="6" s="1"/>
  <c r="D1564" i="6"/>
  <c r="B1564" i="6"/>
  <c r="A1564" i="6"/>
  <c r="F1563" i="6"/>
  <c r="G1563" i="6"/>
  <c r="D1563" i="6"/>
  <c r="B1563" i="6"/>
  <c r="A1563" i="6"/>
  <c r="F1562" i="6"/>
  <c r="G1562" i="6" s="1"/>
  <c r="D1562" i="6"/>
  <c r="B1562" i="6"/>
  <c r="A1562" i="6"/>
  <c r="B1555" i="6"/>
  <c r="G1554" i="6"/>
  <c r="B1554" i="6"/>
  <c r="B1553" i="6"/>
  <c r="B1552" i="6"/>
  <c r="F1546" i="6"/>
  <c r="G1546" i="6" s="1"/>
  <c r="D1546" i="6"/>
  <c r="B1546" i="6"/>
  <c r="A1546" i="6"/>
  <c r="F1545" i="6"/>
  <c r="G1545" i="6"/>
  <c r="D1545" i="6"/>
  <c r="B1545" i="6"/>
  <c r="A1545" i="6"/>
  <c r="F1544" i="6"/>
  <c r="G1544" i="6" s="1"/>
  <c r="D1544" i="6"/>
  <c r="B1544" i="6"/>
  <c r="A1544" i="6"/>
  <c r="F1543" i="6"/>
  <c r="G1543" i="6"/>
  <c r="D1543" i="6"/>
  <c r="B1543" i="6"/>
  <c r="A1543" i="6"/>
  <c r="F1542" i="6"/>
  <c r="G1542" i="6" s="1"/>
  <c r="D1542" i="6"/>
  <c r="B1542" i="6"/>
  <c r="A1542" i="6"/>
  <c r="F1541" i="6"/>
  <c r="G1541" i="6"/>
  <c r="D1541" i="6"/>
  <c r="B1541" i="6"/>
  <c r="A1541" i="6"/>
  <c r="F1540" i="6"/>
  <c r="G1540" i="6" s="1"/>
  <c r="D1540" i="6"/>
  <c r="B1540" i="6"/>
  <c r="A1540" i="6"/>
  <c r="F1539" i="6"/>
  <c r="G1539" i="6"/>
  <c r="D1539" i="6"/>
  <c r="B1539" i="6"/>
  <c r="A1539" i="6"/>
  <c r="F1538" i="6"/>
  <c r="G1538" i="6" s="1"/>
  <c r="D1538" i="6"/>
  <c r="B1538" i="6"/>
  <c r="A1538" i="6"/>
  <c r="F1535" i="6"/>
  <c r="G1535" i="6"/>
  <c r="D1535" i="6"/>
  <c r="A1535" i="6"/>
  <c r="B1535" i="6" s="1"/>
  <c r="F1534" i="6"/>
  <c r="G1534" i="6" s="1"/>
  <c r="D1534" i="6"/>
  <c r="A1534" i="6"/>
  <c r="B1534" i="6"/>
  <c r="F1533" i="6"/>
  <c r="G1533" i="6"/>
  <c r="D1533" i="6"/>
  <c r="A1533" i="6"/>
  <c r="B1533" i="6" s="1"/>
  <c r="F1532" i="6"/>
  <c r="G1532" i="6" s="1"/>
  <c r="D1532" i="6"/>
  <c r="A1532" i="6"/>
  <c r="B1532" i="6"/>
  <c r="F1531" i="6"/>
  <c r="G1531" i="6"/>
  <c r="D1531" i="6"/>
  <c r="A1531" i="6"/>
  <c r="B1531" i="6" s="1"/>
  <c r="F1530" i="6"/>
  <c r="G1530" i="6" s="1"/>
  <c r="D1530" i="6"/>
  <c r="A1530" i="6"/>
  <c r="B1530" i="6"/>
  <c r="F1529" i="6"/>
  <c r="G1529" i="6"/>
  <c r="D1529" i="6"/>
  <c r="A1529" i="6"/>
  <c r="B1529" i="6" s="1"/>
  <c r="F1528" i="6"/>
  <c r="G1528" i="6" s="1"/>
  <c r="G1536" i="6" s="1"/>
  <c r="D1528" i="6"/>
  <c r="A1528" i="6"/>
  <c r="B1528" i="6"/>
  <c r="F1525" i="6"/>
  <c r="G1525" i="6"/>
  <c r="D1525" i="6"/>
  <c r="B1525" i="6"/>
  <c r="A1525" i="6"/>
  <c r="F1524" i="6"/>
  <c r="G1524" i="6" s="1"/>
  <c r="D1524" i="6"/>
  <c r="B1524" i="6"/>
  <c r="A1524" i="6"/>
  <c r="F1523" i="6"/>
  <c r="G1523" i="6"/>
  <c r="D1523" i="6"/>
  <c r="B1523" i="6"/>
  <c r="A1523" i="6"/>
  <c r="F1522" i="6"/>
  <c r="G1522" i="6" s="1"/>
  <c r="D1522" i="6"/>
  <c r="B1522" i="6"/>
  <c r="A1522" i="6"/>
  <c r="F1521" i="6"/>
  <c r="G1521" i="6"/>
  <c r="D1521" i="6"/>
  <c r="B1521" i="6"/>
  <c r="A1521" i="6"/>
  <c r="F1520" i="6"/>
  <c r="G1520" i="6" s="1"/>
  <c r="D1520" i="6"/>
  <c r="B1520" i="6"/>
  <c r="A1520" i="6"/>
  <c r="F1519" i="6"/>
  <c r="G1519" i="6"/>
  <c r="D1519" i="6"/>
  <c r="B1519" i="6"/>
  <c r="A1519" i="6"/>
  <c r="F1518" i="6"/>
  <c r="G1518" i="6" s="1"/>
  <c r="D1518" i="6"/>
  <c r="B1518" i="6"/>
  <c r="A1518" i="6"/>
  <c r="F1517" i="6"/>
  <c r="G1517" i="6"/>
  <c r="D1517" i="6"/>
  <c r="B1517" i="6"/>
  <c r="A1517" i="6"/>
  <c r="F1516" i="6"/>
  <c r="G1516" i="6" s="1"/>
  <c r="D1516" i="6"/>
  <c r="B1516" i="6"/>
  <c r="A1516" i="6"/>
  <c r="F1515" i="6"/>
  <c r="G1515" i="6"/>
  <c r="D1515" i="6"/>
  <c r="B1515" i="6"/>
  <c r="A1515" i="6"/>
  <c r="F1514" i="6"/>
  <c r="G1514" i="6" s="1"/>
  <c r="D1514" i="6"/>
  <c r="B1514" i="6"/>
  <c r="A1514" i="6"/>
  <c r="F1513" i="6"/>
  <c r="G1513" i="6"/>
  <c r="D1513" i="6"/>
  <c r="B1513" i="6"/>
  <c r="A1513" i="6"/>
  <c r="F1512" i="6"/>
  <c r="G1512" i="6" s="1"/>
  <c r="D1512" i="6"/>
  <c r="B1512" i="6"/>
  <c r="A1512" i="6"/>
  <c r="B1505" i="6"/>
  <c r="G1504" i="6"/>
  <c r="B1504" i="6"/>
  <c r="B1503" i="6"/>
  <c r="B1502" i="6"/>
  <c r="F1496" i="6"/>
  <c r="G1496" i="6" s="1"/>
  <c r="D1496" i="6"/>
  <c r="B1496" i="6"/>
  <c r="A1496" i="6"/>
  <c r="F1495" i="6"/>
  <c r="G1495" i="6"/>
  <c r="D1495" i="6"/>
  <c r="B1495" i="6"/>
  <c r="A1495" i="6"/>
  <c r="F1494" i="6"/>
  <c r="G1494" i="6" s="1"/>
  <c r="D1494" i="6"/>
  <c r="B1494" i="6"/>
  <c r="A1494" i="6"/>
  <c r="F1493" i="6"/>
  <c r="G1493" i="6"/>
  <c r="D1493" i="6"/>
  <c r="B1493" i="6"/>
  <c r="A1493" i="6"/>
  <c r="F1492" i="6"/>
  <c r="G1492" i="6" s="1"/>
  <c r="D1492" i="6"/>
  <c r="B1492" i="6"/>
  <c r="A1492" i="6"/>
  <c r="F1491" i="6"/>
  <c r="G1491" i="6"/>
  <c r="D1491" i="6"/>
  <c r="B1491" i="6"/>
  <c r="A1491" i="6"/>
  <c r="F1490" i="6"/>
  <c r="G1490" i="6" s="1"/>
  <c r="D1490" i="6"/>
  <c r="B1490" i="6"/>
  <c r="A1490" i="6"/>
  <c r="F1489" i="6"/>
  <c r="G1489" i="6"/>
  <c r="D1489" i="6"/>
  <c r="B1489" i="6"/>
  <c r="A1489" i="6"/>
  <c r="F1488" i="6"/>
  <c r="G1488" i="6" s="1"/>
  <c r="D1488" i="6"/>
  <c r="B1488" i="6"/>
  <c r="A1488" i="6"/>
  <c r="F1485" i="6"/>
  <c r="G1485" i="6"/>
  <c r="D1485" i="6"/>
  <c r="A1485" i="6"/>
  <c r="B1485" i="6" s="1"/>
  <c r="F1484" i="6"/>
  <c r="G1484" i="6" s="1"/>
  <c r="D1484" i="6"/>
  <c r="A1484" i="6"/>
  <c r="B1484" i="6"/>
  <c r="F1483" i="6"/>
  <c r="G1483" i="6"/>
  <c r="D1483" i="6"/>
  <c r="A1483" i="6"/>
  <c r="B1483" i="6" s="1"/>
  <c r="F1482" i="6"/>
  <c r="G1482" i="6" s="1"/>
  <c r="D1482" i="6"/>
  <c r="A1482" i="6"/>
  <c r="B1482" i="6"/>
  <c r="F1481" i="6"/>
  <c r="G1481" i="6"/>
  <c r="D1481" i="6"/>
  <c r="A1481" i="6"/>
  <c r="B1481" i="6" s="1"/>
  <c r="F1480" i="6"/>
  <c r="G1480" i="6" s="1"/>
  <c r="D1480" i="6"/>
  <c r="A1480" i="6"/>
  <c r="B1480" i="6"/>
  <c r="F1479" i="6"/>
  <c r="G1479" i="6"/>
  <c r="D1479" i="6"/>
  <c r="A1479" i="6"/>
  <c r="B1479" i="6" s="1"/>
  <c r="F1478" i="6"/>
  <c r="G1478" i="6" s="1"/>
  <c r="G1486" i="6" s="1"/>
  <c r="D1478" i="6"/>
  <c r="A1478" i="6"/>
  <c r="B1478" i="6"/>
  <c r="F1475" i="6"/>
  <c r="G1475" i="6"/>
  <c r="D1475" i="6"/>
  <c r="B1475" i="6"/>
  <c r="A1475" i="6"/>
  <c r="F1474" i="6"/>
  <c r="G1474" i="6" s="1"/>
  <c r="D1474" i="6"/>
  <c r="B1474" i="6"/>
  <c r="A1474" i="6"/>
  <c r="F1473" i="6"/>
  <c r="G1473" i="6"/>
  <c r="D1473" i="6"/>
  <c r="B1473" i="6"/>
  <c r="A1473" i="6"/>
  <c r="F1472" i="6"/>
  <c r="G1472" i="6" s="1"/>
  <c r="D1472" i="6"/>
  <c r="B1472" i="6"/>
  <c r="A1472" i="6"/>
  <c r="F1471" i="6"/>
  <c r="G1471" i="6"/>
  <c r="D1471" i="6"/>
  <c r="B1471" i="6"/>
  <c r="A1471" i="6"/>
  <c r="F1470" i="6"/>
  <c r="G1470" i="6" s="1"/>
  <c r="D1470" i="6"/>
  <c r="B1470" i="6"/>
  <c r="A1470" i="6"/>
  <c r="F1469" i="6"/>
  <c r="G1469" i="6"/>
  <c r="D1469" i="6"/>
  <c r="B1469" i="6"/>
  <c r="A1469" i="6"/>
  <c r="F1468" i="6"/>
  <c r="G1468" i="6" s="1"/>
  <c r="D1468" i="6"/>
  <c r="B1468" i="6"/>
  <c r="A1468" i="6"/>
  <c r="F1467" i="6"/>
  <c r="G1467" i="6"/>
  <c r="D1467" i="6"/>
  <c r="B1467" i="6"/>
  <c r="A1467" i="6"/>
  <c r="F1466" i="6"/>
  <c r="G1466" i="6" s="1"/>
  <c r="D1466" i="6"/>
  <c r="B1466" i="6"/>
  <c r="A1466" i="6"/>
  <c r="F1465" i="6"/>
  <c r="G1465" i="6"/>
  <c r="D1465" i="6"/>
  <c r="B1465" i="6"/>
  <c r="A1465" i="6"/>
  <c r="F1464" i="6"/>
  <c r="G1464" i="6" s="1"/>
  <c r="D1464" i="6"/>
  <c r="B1464" i="6"/>
  <c r="A1464" i="6"/>
  <c r="F1463" i="6"/>
  <c r="G1463" i="6"/>
  <c r="D1463" i="6"/>
  <c r="B1463" i="6"/>
  <c r="A1463" i="6"/>
  <c r="F1462" i="6"/>
  <c r="G1462" i="6" s="1"/>
  <c r="D1462" i="6"/>
  <c r="B1462" i="6"/>
  <c r="A1462" i="6"/>
  <c r="B1455" i="6"/>
  <c r="G1454" i="6"/>
  <c r="B1454" i="6"/>
  <c r="B1453" i="6"/>
  <c r="B1452" i="6"/>
  <c r="F1446" i="6"/>
  <c r="G1446" i="6" s="1"/>
  <c r="D1446" i="6"/>
  <c r="B1446" i="6"/>
  <c r="A1446" i="6"/>
  <c r="F1445" i="6"/>
  <c r="G1445" i="6"/>
  <c r="D1445" i="6"/>
  <c r="B1445" i="6"/>
  <c r="A1445" i="6"/>
  <c r="F1444" i="6"/>
  <c r="G1444" i="6" s="1"/>
  <c r="D1444" i="6"/>
  <c r="B1444" i="6"/>
  <c r="A1444" i="6"/>
  <c r="F1443" i="6"/>
  <c r="G1443" i="6"/>
  <c r="D1443" i="6"/>
  <c r="B1443" i="6"/>
  <c r="A1443" i="6"/>
  <c r="F1442" i="6"/>
  <c r="G1442" i="6" s="1"/>
  <c r="D1442" i="6"/>
  <c r="B1442" i="6"/>
  <c r="A1442" i="6"/>
  <c r="F1441" i="6"/>
  <c r="G1441" i="6"/>
  <c r="D1441" i="6"/>
  <c r="B1441" i="6"/>
  <c r="A1441" i="6"/>
  <c r="F1440" i="6"/>
  <c r="G1440" i="6" s="1"/>
  <c r="D1440" i="6"/>
  <c r="B1440" i="6"/>
  <c r="A1440" i="6"/>
  <c r="F1439" i="6"/>
  <c r="G1439" i="6"/>
  <c r="D1439" i="6"/>
  <c r="B1439" i="6"/>
  <c r="A1439" i="6"/>
  <c r="F1438" i="6"/>
  <c r="G1438" i="6" s="1"/>
  <c r="D1438" i="6"/>
  <c r="B1438" i="6"/>
  <c r="A1438" i="6"/>
  <c r="F1435" i="6"/>
  <c r="G1435" i="6"/>
  <c r="D1435" i="6"/>
  <c r="A1435" i="6"/>
  <c r="B1435" i="6" s="1"/>
  <c r="F1434" i="6"/>
  <c r="G1434" i="6" s="1"/>
  <c r="D1434" i="6"/>
  <c r="A1434" i="6"/>
  <c r="B1434" i="6"/>
  <c r="F1433" i="6"/>
  <c r="G1433" i="6"/>
  <c r="D1433" i="6"/>
  <c r="A1433" i="6"/>
  <c r="B1433" i="6" s="1"/>
  <c r="F1432" i="6"/>
  <c r="G1432" i="6" s="1"/>
  <c r="D1432" i="6"/>
  <c r="A1432" i="6"/>
  <c r="B1432" i="6"/>
  <c r="F1431" i="6"/>
  <c r="G1431" i="6"/>
  <c r="D1431" i="6"/>
  <c r="A1431" i="6"/>
  <c r="B1431" i="6" s="1"/>
  <c r="F1430" i="6"/>
  <c r="G1430" i="6" s="1"/>
  <c r="D1430" i="6"/>
  <c r="A1430" i="6"/>
  <c r="B1430" i="6"/>
  <c r="F1429" i="6"/>
  <c r="G1429" i="6"/>
  <c r="D1429" i="6"/>
  <c r="A1429" i="6"/>
  <c r="B1429" i="6" s="1"/>
  <c r="F1428" i="6"/>
  <c r="G1428" i="6" s="1"/>
  <c r="G1436" i="6" s="1"/>
  <c r="D1428" i="6"/>
  <c r="A1428" i="6"/>
  <c r="B1428" i="6"/>
  <c r="F1425" i="6"/>
  <c r="G1425" i="6"/>
  <c r="D1425" i="6"/>
  <c r="B1425" i="6"/>
  <c r="A1425" i="6"/>
  <c r="F1424" i="6"/>
  <c r="G1424" i="6" s="1"/>
  <c r="D1424" i="6"/>
  <c r="B1424" i="6"/>
  <c r="A1424" i="6"/>
  <c r="F1423" i="6"/>
  <c r="G1423" i="6"/>
  <c r="D1423" i="6"/>
  <c r="B1423" i="6"/>
  <c r="A1423" i="6"/>
  <c r="F1422" i="6"/>
  <c r="G1422" i="6" s="1"/>
  <c r="D1422" i="6"/>
  <c r="B1422" i="6"/>
  <c r="A1422" i="6"/>
  <c r="F1421" i="6"/>
  <c r="G1421" i="6"/>
  <c r="D1421" i="6"/>
  <c r="B1421" i="6"/>
  <c r="A1421" i="6"/>
  <c r="F1420" i="6"/>
  <c r="G1420" i="6" s="1"/>
  <c r="D1420" i="6"/>
  <c r="B1420" i="6"/>
  <c r="A1420" i="6"/>
  <c r="F1419" i="6"/>
  <c r="G1419" i="6"/>
  <c r="D1419" i="6"/>
  <c r="B1419" i="6"/>
  <c r="A1419" i="6"/>
  <c r="F1418" i="6"/>
  <c r="G1418" i="6" s="1"/>
  <c r="D1418" i="6"/>
  <c r="B1418" i="6"/>
  <c r="A1418" i="6"/>
  <c r="F1417" i="6"/>
  <c r="G1417" i="6"/>
  <c r="D1417" i="6"/>
  <c r="B1417" i="6"/>
  <c r="A1417" i="6"/>
  <c r="F1416" i="6"/>
  <c r="G1416" i="6" s="1"/>
  <c r="D1416" i="6"/>
  <c r="B1416" i="6"/>
  <c r="A1416" i="6"/>
  <c r="F1415" i="6"/>
  <c r="G1415" i="6"/>
  <c r="D1415" i="6"/>
  <c r="B1415" i="6"/>
  <c r="A1415" i="6"/>
  <c r="F1414" i="6"/>
  <c r="G1414" i="6" s="1"/>
  <c r="D1414" i="6"/>
  <c r="B1414" i="6"/>
  <c r="A1414" i="6"/>
  <c r="F1413" i="6"/>
  <c r="G1413" i="6"/>
  <c r="D1413" i="6"/>
  <c r="B1413" i="6"/>
  <c r="A1413" i="6"/>
  <c r="F1412" i="6"/>
  <c r="G1412" i="6" s="1"/>
  <c r="D1412" i="6"/>
  <c r="B1412" i="6"/>
  <c r="A1412" i="6"/>
  <c r="B1405" i="6"/>
  <c r="G1404" i="6"/>
  <c r="B1404" i="6"/>
  <c r="B1403" i="6"/>
  <c r="B1402" i="6"/>
  <c r="F1396" i="6"/>
  <c r="G1396" i="6" s="1"/>
  <c r="D1396" i="6"/>
  <c r="B1396" i="6"/>
  <c r="A1396" i="6"/>
  <c r="F1395" i="6"/>
  <c r="G1395" i="6"/>
  <c r="D1395" i="6"/>
  <c r="B1395" i="6"/>
  <c r="A1395" i="6"/>
  <c r="F1394" i="6"/>
  <c r="G1394" i="6" s="1"/>
  <c r="D1394" i="6"/>
  <c r="B1394" i="6"/>
  <c r="A1394" i="6"/>
  <c r="F1393" i="6"/>
  <c r="G1393" i="6"/>
  <c r="D1393" i="6"/>
  <c r="B1393" i="6"/>
  <c r="A1393" i="6"/>
  <c r="F1392" i="6"/>
  <c r="G1392" i="6" s="1"/>
  <c r="D1392" i="6"/>
  <c r="B1392" i="6"/>
  <c r="A1392" i="6"/>
  <c r="F1391" i="6"/>
  <c r="G1391" i="6"/>
  <c r="D1391" i="6"/>
  <c r="B1391" i="6"/>
  <c r="A1391" i="6"/>
  <c r="F1390" i="6"/>
  <c r="G1390" i="6" s="1"/>
  <c r="D1390" i="6"/>
  <c r="B1390" i="6"/>
  <c r="A1390" i="6"/>
  <c r="F1389" i="6"/>
  <c r="G1389" i="6"/>
  <c r="D1389" i="6"/>
  <c r="B1389" i="6"/>
  <c r="A1389" i="6"/>
  <c r="F1388" i="6"/>
  <c r="G1388" i="6" s="1"/>
  <c r="D1388" i="6"/>
  <c r="B1388" i="6"/>
  <c r="A1388" i="6"/>
  <c r="F1385" i="6"/>
  <c r="G1385" i="6"/>
  <c r="D1385" i="6"/>
  <c r="A1385" i="6"/>
  <c r="B1385" i="6" s="1"/>
  <c r="F1384" i="6"/>
  <c r="G1384" i="6" s="1"/>
  <c r="D1384" i="6"/>
  <c r="A1384" i="6"/>
  <c r="B1384" i="6"/>
  <c r="F1383" i="6"/>
  <c r="G1383" i="6"/>
  <c r="D1383" i="6"/>
  <c r="A1383" i="6"/>
  <c r="B1383" i="6" s="1"/>
  <c r="F1382" i="6"/>
  <c r="G1382" i="6" s="1"/>
  <c r="D1382" i="6"/>
  <c r="A1382" i="6"/>
  <c r="B1382" i="6"/>
  <c r="F1381" i="6"/>
  <c r="G1381" i="6"/>
  <c r="D1381" i="6"/>
  <c r="A1381" i="6"/>
  <c r="B1381" i="6" s="1"/>
  <c r="F1380" i="6"/>
  <c r="G1380" i="6" s="1"/>
  <c r="D1380" i="6"/>
  <c r="A1380" i="6"/>
  <c r="B1380" i="6"/>
  <c r="F1379" i="6"/>
  <c r="G1379" i="6"/>
  <c r="D1379" i="6"/>
  <c r="A1379" i="6"/>
  <c r="B1379" i="6" s="1"/>
  <c r="F1378" i="6"/>
  <c r="G1378" i="6" s="1"/>
  <c r="G1386" i="6" s="1"/>
  <c r="D1378" i="6"/>
  <c r="A1378" i="6"/>
  <c r="B1378" i="6"/>
  <c r="F1375" i="6"/>
  <c r="G1375" i="6"/>
  <c r="D1375" i="6"/>
  <c r="B1375" i="6"/>
  <c r="A1375" i="6"/>
  <c r="F1374" i="6"/>
  <c r="G1374" i="6" s="1"/>
  <c r="D1374" i="6"/>
  <c r="B1374" i="6"/>
  <c r="A1374" i="6"/>
  <c r="F1373" i="6"/>
  <c r="G1373" i="6"/>
  <c r="D1373" i="6"/>
  <c r="B1373" i="6"/>
  <c r="A1373" i="6"/>
  <c r="F1372" i="6"/>
  <c r="G1372" i="6" s="1"/>
  <c r="D1372" i="6"/>
  <c r="B1372" i="6"/>
  <c r="A1372" i="6"/>
  <c r="F1371" i="6"/>
  <c r="G1371" i="6"/>
  <c r="D1371" i="6"/>
  <c r="B1371" i="6"/>
  <c r="A1371" i="6"/>
  <c r="F1370" i="6"/>
  <c r="G1370" i="6" s="1"/>
  <c r="D1370" i="6"/>
  <c r="B1370" i="6"/>
  <c r="A1370" i="6"/>
  <c r="F1369" i="6"/>
  <c r="G1369" i="6"/>
  <c r="D1369" i="6"/>
  <c r="B1369" i="6"/>
  <c r="A1369" i="6"/>
  <c r="F1368" i="6"/>
  <c r="G1368" i="6" s="1"/>
  <c r="D1368" i="6"/>
  <c r="B1368" i="6"/>
  <c r="A1368" i="6"/>
  <c r="F1367" i="6"/>
  <c r="G1367" i="6"/>
  <c r="D1367" i="6"/>
  <c r="B1367" i="6"/>
  <c r="A1367" i="6"/>
  <c r="F1366" i="6"/>
  <c r="G1366" i="6" s="1"/>
  <c r="D1366" i="6"/>
  <c r="B1366" i="6"/>
  <c r="A1366" i="6"/>
  <c r="F1365" i="6"/>
  <c r="G1365" i="6"/>
  <c r="D1365" i="6"/>
  <c r="B1365" i="6"/>
  <c r="A1365" i="6"/>
  <c r="F1364" i="6"/>
  <c r="G1364" i="6" s="1"/>
  <c r="D1364" i="6"/>
  <c r="B1364" i="6"/>
  <c r="A1364" i="6"/>
  <c r="F1363" i="6"/>
  <c r="G1363" i="6"/>
  <c r="D1363" i="6"/>
  <c r="B1363" i="6"/>
  <c r="A1363" i="6"/>
  <c r="F1362" i="6"/>
  <c r="G1362" i="6" s="1"/>
  <c r="D1362" i="6"/>
  <c r="B1362" i="6"/>
  <c r="A1362" i="6"/>
  <c r="B1355" i="6"/>
  <c r="G1354" i="6"/>
  <c r="B1354" i="6"/>
  <c r="B1353" i="6"/>
  <c r="B1352" i="6"/>
  <c r="F1346" i="6"/>
  <c r="G1346" i="6" s="1"/>
  <c r="D1346" i="6"/>
  <c r="B1346" i="6"/>
  <c r="A1346" i="6"/>
  <c r="F1345" i="6"/>
  <c r="G1345" i="6"/>
  <c r="D1345" i="6"/>
  <c r="B1345" i="6"/>
  <c r="A1345" i="6"/>
  <c r="F1344" i="6"/>
  <c r="G1344" i="6" s="1"/>
  <c r="D1344" i="6"/>
  <c r="B1344" i="6"/>
  <c r="A1344" i="6"/>
  <c r="F1343" i="6"/>
  <c r="G1343" i="6"/>
  <c r="D1343" i="6"/>
  <c r="B1343" i="6"/>
  <c r="A1343" i="6"/>
  <c r="F1342" i="6"/>
  <c r="G1342" i="6" s="1"/>
  <c r="D1342" i="6"/>
  <c r="B1342" i="6"/>
  <c r="A1342" i="6"/>
  <c r="F1341" i="6"/>
  <c r="G1341" i="6"/>
  <c r="D1341" i="6"/>
  <c r="B1341" i="6"/>
  <c r="A1341" i="6"/>
  <c r="F1340" i="6"/>
  <c r="G1340" i="6" s="1"/>
  <c r="D1340" i="6"/>
  <c r="B1340" i="6"/>
  <c r="A1340" i="6"/>
  <c r="F1339" i="6"/>
  <c r="G1339" i="6"/>
  <c r="D1339" i="6"/>
  <c r="B1339" i="6"/>
  <c r="A1339" i="6"/>
  <c r="F1338" i="6"/>
  <c r="G1338" i="6" s="1"/>
  <c r="D1338" i="6"/>
  <c r="B1338" i="6"/>
  <c r="A1338" i="6"/>
  <c r="F1335" i="6"/>
  <c r="G1335" i="6"/>
  <c r="D1335" i="6"/>
  <c r="A1335" i="6"/>
  <c r="B1335" i="6" s="1"/>
  <c r="F1334" i="6"/>
  <c r="G1334" i="6" s="1"/>
  <c r="D1334" i="6"/>
  <c r="A1334" i="6"/>
  <c r="B1334" i="6"/>
  <c r="F1333" i="6"/>
  <c r="G1333" i="6"/>
  <c r="D1333" i="6"/>
  <c r="A1333" i="6"/>
  <c r="B1333" i="6" s="1"/>
  <c r="F1332" i="6"/>
  <c r="G1332" i="6" s="1"/>
  <c r="D1332" i="6"/>
  <c r="A1332" i="6"/>
  <c r="B1332" i="6"/>
  <c r="F1331" i="6"/>
  <c r="G1331" i="6"/>
  <c r="D1331" i="6"/>
  <c r="A1331" i="6"/>
  <c r="B1331" i="6" s="1"/>
  <c r="F1330" i="6"/>
  <c r="G1330" i="6" s="1"/>
  <c r="D1330" i="6"/>
  <c r="A1330" i="6"/>
  <c r="B1330" i="6"/>
  <c r="F1329" i="6"/>
  <c r="G1329" i="6"/>
  <c r="D1329" i="6"/>
  <c r="A1329" i="6"/>
  <c r="B1329" i="6" s="1"/>
  <c r="F1328" i="6"/>
  <c r="G1328" i="6" s="1"/>
  <c r="G1336" i="6" s="1"/>
  <c r="D1328" i="6"/>
  <c r="A1328" i="6"/>
  <c r="B1328" i="6"/>
  <c r="F1325" i="6"/>
  <c r="G1325" i="6"/>
  <c r="D1325" i="6"/>
  <c r="B1325" i="6"/>
  <c r="A1325" i="6"/>
  <c r="F1324" i="6"/>
  <c r="G1324" i="6" s="1"/>
  <c r="D1324" i="6"/>
  <c r="B1324" i="6"/>
  <c r="A1324" i="6"/>
  <c r="F1323" i="6"/>
  <c r="G1323" i="6"/>
  <c r="D1323" i="6"/>
  <c r="B1323" i="6"/>
  <c r="A1323" i="6"/>
  <c r="F1322" i="6"/>
  <c r="G1322" i="6" s="1"/>
  <c r="D1322" i="6"/>
  <c r="B1322" i="6"/>
  <c r="A1322" i="6"/>
  <c r="F1321" i="6"/>
  <c r="G1321" i="6"/>
  <c r="D1321" i="6"/>
  <c r="B1321" i="6"/>
  <c r="A1321" i="6"/>
  <c r="F1320" i="6"/>
  <c r="G1320" i="6" s="1"/>
  <c r="D1320" i="6"/>
  <c r="B1320" i="6"/>
  <c r="A1320" i="6"/>
  <c r="F1319" i="6"/>
  <c r="G1319" i="6"/>
  <c r="D1319" i="6"/>
  <c r="B1319" i="6"/>
  <c r="A1319" i="6"/>
  <c r="F1318" i="6"/>
  <c r="G1318" i="6" s="1"/>
  <c r="D1318" i="6"/>
  <c r="B1318" i="6"/>
  <c r="A1318" i="6"/>
  <c r="F1317" i="6"/>
  <c r="G1317" i="6"/>
  <c r="D1317" i="6"/>
  <c r="B1317" i="6"/>
  <c r="A1317" i="6"/>
  <c r="F1316" i="6"/>
  <c r="G1316" i="6" s="1"/>
  <c r="D1316" i="6"/>
  <c r="B1316" i="6"/>
  <c r="A1316" i="6"/>
  <c r="F1315" i="6"/>
  <c r="G1315" i="6"/>
  <c r="D1315" i="6"/>
  <c r="B1315" i="6"/>
  <c r="A1315" i="6"/>
  <c r="F1314" i="6"/>
  <c r="G1314" i="6" s="1"/>
  <c r="D1314" i="6"/>
  <c r="B1314" i="6"/>
  <c r="A1314" i="6"/>
  <c r="F1313" i="6"/>
  <c r="G1313" i="6"/>
  <c r="D1313" i="6"/>
  <c r="B1313" i="6"/>
  <c r="A1313" i="6"/>
  <c r="F1312" i="6"/>
  <c r="G1312" i="6" s="1"/>
  <c r="D1312" i="6"/>
  <c r="B1312" i="6"/>
  <c r="A1312" i="6"/>
  <c r="B1305" i="6"/>
  <c r="G1304" i="6"/>
  <c r="B1304" i="6"/>
  <c r="B1303" i="6"/>
  <c r="B1302" i="6"/>
  <c r="F1296" i="6"/>
  <c r="G1296" i="6" s="1"/>
  <c r="D1296" i="6"/>
  <c r="B1296" i="6"/>
  <c r="A1296" i="6"/>
  <c r="F1295" i="6"/>
  <c r="G1295" i="6"/>
  <c r="D1295" i="6"/>
  <c r="B1295" i="6"/>
  <c r="A1295" i="6"/>
  <c r="F1294" i="6"/>
  <c r="G1294" i="6" s="1"/>
  <c r="D1294" i="6"/>
  <c r="B1294" i="6"/>
  <c r="A1294" i="6"/>
  <c r="F1293" i="6"/>
  <c r="G1293" i="6"/>
  <c r="D1293" i="6"/>
  <c r="B1293" i="6"/>
  <c r="A1293" i="6"/>
  <c r="F1292" i="6"/>
  <c r="G1292" i="6" s="1"/>
  <c r="D1292" i="6"/>
  <c r="B1292" i="6"/>
  <c r="A1292" i="6"/>
  <c r="F1291" i="6"/>
  <c r="G1291" i="6"/>
  <c r="D1291" i="6"/>
  <c r="B1291" i="6"/>
  <c r="A1291" i="6"/>
  <c r="F1290" i="6"/>
  <c r="G1290" i="6" s="1"/>
  <c r="D1290" i="6"/>
  <c r="B1290" i="6"/>
  <c r="A1290" i="6"/>
  <c r="F1289" i="6"/>
  <c r="G1289" i="6"/>
  <c r="D1289" i="6"/>
  <c r="B1289" i="6"/>
  <c r="A1289" i="6"/>
  <c r="F1288" i="6"/>
  <c r="G1288" i="6" s="1"/>
  <c r="D1288" i="6"/>
  <c r="B1288" i="6"/>
  <c r="A1288" i="6"/>
  <c r="F1285" i="6"/>
  <c r="G1285" i="6"/>
  <c r="D1285" i="6"/>
  <c r="A1285" i="6"/>
  <c r="B1285" i="6" s="1"/>
  <c r="F1284" i="6"/>
  <c r="G1284" i="6" s="1"/>
  <c r="D1284" i="6"/>
  <c r="A1284" i="6"/>
  <c r="B1284" i="6"/>
  <c r="F1283" i="6"/>
  <c r="G1283" i="6"/>
  <c r="D1283" i="6"/>
  <c r="A1283" i="6"/>
  <c r="B1283" i="6" s="1"/>
  <c r="F1282" i="6"/>
  <c r="G1282" i="6" s="1"/>
  <c r="D1282" i="6"/>
  <c r="A1282" i="6"/>
  <c r="B1282" i="6"/>
  <c r="F1281" i="6"/>
  <c r="G1281" i="6"/>
  <c r="D1281" i="6"/>
  <c r="A1281" i="6"/>
  <c r="B1281" i="6" s="1"/>
  <c r="F1280" i="6"/>
  <c r="G1280" i="6" s="1"/>
  <c r="D1280" i="6"/>
  <c r="A1280" i="6"/>
  <c r="B1280" i="6"/>
  <c r="F1279" i="6"/>
  <c r="G1279" i="6"/>
  <c r="D1279" i="6"/>
  <c r="A1279" i="6"/>
  <c r="B1279" i="6" s="1"/>
  <c r="F1278" i="6"/>
  <c r="G1278" i="6" s="1"/>
  <c r="G1286" i="6" s="1"/>
  <c r="D1278" i="6"/>
  <c r="A1278" i="6"/>
  <c r="B1278" i="6"/>
  <c r="F1275" i="6"/>
  <c r="G1275" i="6"/>
  <c r="D1275" i="6"/>
  <c r="B1275" i="6"/>
  <c r="A1275" i="6"/>
  <c r="F1274" i="6"/>
  <c r="G1274" i="6" s="1"/>
  <c r="D1274" i="6"/>
  <c r="B1274" i="6"/>
  <c r="A1274" i="6"/>
  <c r="F1273" i="6"/>
  <c r="G1273" i="6"/>
  <c r="D1273" i="6"/>
  <c r="B1273" i="6"/>
  <c r="A1273" i="6"/>
  <c r="F1272" i="6"/>
  <c r="G1272" i="6" s="1"/>
  <c r="D1272" i="6"/>
  <c r="B1272" i="6"/>
  <c r="A1272" i="6"/>
  <c r="F1271" i="6"/>
  <c r="G1271" i="6"/>
  <c r="D1271" i="6"/>
  <c r="B1271" i="6"/>
  <c r="A1271" i="6"/>
  <c r="F1270" i="6"/>
  <c r="G1270" i="6" s="1"/>
  <c r="D1270" i="6"/>
  <c r="B1270" i="6"/>
  <c r="A1270" i="6"/>
  <c r="F1269" i="6"/>
  <c r="G1269" i="6"/>
  <c r="D1269" i="6"/>
  <c r="B1269" i="6"/>
  <c r="A1269" i="6"/>
  <c r="F1268" i="6"/>
  <c r="G1268" i="6" s="1"/>
  <c r="D1268" i="6"/>
  <c r="B1268" i="6"/>
  <c r="A1268" i="6"/>
  <c r="F1267" i="6"/>
  <c r="G1267" i="6"/>
  <c r="D1267" i="6"/>
  <c r="B1267" i="6"/>
  <c r="A1267" i="6"/>
  <c r="F1266" i="6"/>
  <c r="G1266" i="6" s="1"/>
  <c r="D1266" i="6"/>
  <c r="B1266" i="6"/>
  <c r="A1266" i="6"/>
  <c r="F1265" i="6"/>
  <c r="G1265" i="6"/>
  <c r="D1265" i="6"/>
  <c r="B1265" i="6"/>
  <c r="A1265" i="6"/>
  <c r="F1264" i="6"/>
  <c r="G1264" i="6" s="1"/>
  <c r="D1264" i="6"/>
  <c r="B1264" i="6"/>
  <c r="A1264" i="6"/>
  <c r="F1263" i="6"/>
  <c r="G1263" i="6"/>
  <c r="D1263" i="6"/>
  <c r="B1263" i="6"/>
  <c r="A1263" i="6"/>
  <c r="F1262" i="6"/>
  <c r="G1262" i="6" s="1"/>
  <c r="D1262" i="6"/>
  <c r="B1262" i="6"/>
  <c r="A1262" i="6"/>
  <c r="B1255" i="6"/>
  <c r="G1254" i="6"/>
  <c r="B1254" i="6"/>
  <c r="B1253" i="6"/>
  <c r="B1252" i="6"/>
  <c r="F1246" i="6"/>
  <c r="G1246" i="6" s="1"/>
  <c r="D1246" i="6"/>
  <c r="B1246" i="6"/>
  <c r="A1246" i="6"/>
  <c r="F1245" i="6"/>
  <c r="G1245" i="6"/>
  <c r="D1245" i="6"/>
  <c r="B1245" i="6"/>
  <c r="A1245" i="6"/>
  <c r="F1244" i="6"/>
  <c r="G1244" i="6" s="1"/>
  <c r="D1244" i="6"/>
  <c r="B1244" i="6"/>
  <c r="A1244" i="6"/>
  <c r="F1243" i="6"/>
  <c r="G1243" i="6"/>
  <c r="D1243" i="6"/>
  <c r="B1243" i="6"/>
  <c r="A1243" i="6"/>
  <c r="F1242" i="6"/>
  <c r="G1242" i="6" s="1"/>
  <c r="D1242" i="6"/>
  <c r="B1242" i="6"/>
  <c r="A1242" i="6"/>
  <c r="F1241" i="6"/>
  <c r="G1241" i="6"/>
  <c r="D1241" i="6"/>
  <c r="B1241" i="6"/>
  <c r="A1241" i="6"/>
  <c r="F1240" i="6"/>
  <c r="G1240" i="6" s="1"/>
  <c r="D1240" i="6"/>
  <c r="B1240" i="6"/>
  <c r="A1240" i="6"/>
  <c r="F1239" i="6"/>
  <c r="G1239" i="6"/>
  <c r="D1239" i="6"/>
  <c r="B1239" i="6"/>
  <c r="A1239" i="6"/>
  <c r="F1238" i="6"/>
  <c r="G1238" i="6" s="1"/>
  <c r="D1238" i="6"/>
  <c r="B1238" i="6"/>
  <c r="A1238" i="6"/>
  <c r="F1235" i="6"/>
  <c r="G1235" i="6"/>
  <c r="D1235" i="6"/>
  <c r="A1235" i="6"/>
  <c r="B1235" i="6" s="1"/>
  <c r="F1234" i="6"/>
  <c r="G1234" i="6" s="1"/>
  <c r="D1234" i="6"/>
  <c r="A1234" i="6"/>
  <c r="B1234" i="6"/>
  <c r="F1233" i="6"/>
  <c r="G1233" i="6"/>
  <c r="D1233" i="6"/>
  <c r="A1233" i="6"/>
  <c r="B1233" i="6" s="1"/>
  <c r="F1232" i="6"/>
  <c r="G1232" i="6" s="1"/>
  <c r="D1232" i="6"/>
  <c r="A1232" i="6"/>
  <c r="B1232" i="6"/>
  <c r="F1231" i="6"/>
  <c r="G1231" i="6"/>
  <c r="D1231" i="6"/>
  <c r="A1231" i="6"/>
  <c r="B1231" i="6" s="1"/>
  <c r="F1230" i="6"/>
  <c r="G1230" i="6" s="1"/>
  <c r="D1230" i="6"/>
  <c r="A1230" i="6"/>
  <c r="B1230" i="6"/>
  <c r="F1229" i="6"/>
  <c r="G1229" i="6"/>
  <c r="D1229" i="6"/>
  <c r="A1229" i="6"/>
  <c r="B1229" i="6" s="1"/>
  <c r="F1228" i="6"/>
  <c r="G1228" i="6" s="1"/>
  <c r="G1236" i="6" s="1"/>
  <c r="D1228" i="6"/>
  <c r="A1228" i="6"/>
  <c r="B1228" i="6"/>
  <c r="F1225" i="6"/>
  <c r="G1225" i="6"/>
  <c r="D1225" i="6"/>
  <c r="B1225" i="6"/>
  <c r="A1225" i="6"/>
  <c r="F1224" i="6"/>
  <c r="G1224" i="6" s="1"/>
  <c r="D1224" i="6"/>
  <c r="B1224" i="6"/>
  <c r="A1224" i="6"/>
  <c r="F1223" i="6"/>
  <c r="G1223" i="6"/>
  <c r="D1223" i="6"/>
  <c r="B1223" i="6"/>
  <c r="A1223" i="6"/>
  <c r="F1222" i="6"/>
  <c r="G1222" i="6" s="1"/>
  <c r="D1222" i="6"/>
  <c r="B1222" i="6"/>
  <c r="A1222" i="6"/>
  <c r="F1221" i="6"/>
  <c r="G1221" i="6"/>
  <c r="D1221" i="6"/>
  <c r="B1221" i="6"/>
  <c r="A1221" i="6"/>
  <c r="F1220" i="6"/>
  <c r="G1220" i="6" s="1"/>
  <c r="D1220" i="6"/>
  <c r="B1220" i="6"/>
  <c r="A1220" i="6"/>
  <c r="F1219" i="6"/>
  <c r="G1219" i="6"/>
  <c r="D1219" i="6"/>
  <c r="B1219" i="6"/>
  <c r="A1219" i="6"/>
  <c r="F1218" i="6"/>
  <c r="G1218" i="6" s="1"/>
  <c r="D1218" i="6"/>
  <c r="B1218" i="6"/>
  <c r="A1218" i="6"/>
  <c r="F1217" i="6"/>
  <c r="G1217" i="6"/>
  <c r="D1217" i="6"/>
  <c r="B1217" i="6"/>
  <c r="A1217" i="6"/>
  <c r="F1216" i="6"/>
  <c r="G1216" i="6" s="1"/>
  <c r="D1216" i="6"/>
  <c r="B1216" i="6"/>
  <c r="A1216" i="6"/>
  <c r="F1215" i="6"/>
  <c r="G1215" i="6"/>
  <c r="D1215" i="6"/>
  <c r="B1215" i="6"/>
  <c r="A1215" i="6"/>
  <c r="F1214" i="6"/>
  <c r="G1214" i="6" s="1"/>
  <c r="D1214" i="6"/>
  <c r="B1214" i="6"/>
  <c r="A1214" i="6"/>
  <c r="F1213" i="6"/>
  <c r="G1213" i="6"/>
  <c r="D1213" i="6"/>
  <c r="B1213" i="6"/>
  <c r="A1213" i="6"/>
  <c r="F1212" i="6"/>
  <c r="G1212" i="6" s="1"/>
  <c r="D1212" i="6"/>
  <c r="B1212" i="6"/>
  <c r="A1212" i="6"/>
  <c r="B1205" i="6"/>
  <c r="G1204" i="6"/>
  <c r="B1204" i="6"/>
  <c r="B1203" i="6"/>
  <c r="B1202" i="6"/>
  <c r="F1196" i="6"/>
  <c r="G1196" i="6" s="1"/>
  <c r="D1196" i="6"/>
  <c r="B1196" i="6"/>
  <c r="A1196" i="6"/>
  <c r="F1195" i="6"/>
  <c r="G1195" i="6"/>
  <c r="D1195" i="6"/>
  <c r="B1195" i="6"/>
  <c r="A1195" i="6"/>
  <c r="F1194" i="6"/>
  <c r="G1194" i="6" s="1"/>
  <c r="D1194" i="6"/>
  <c r="B1194" i="6"/>
  <c r="A1194" i="6"/>
  <c r="F1193" i="6"/>
  <c r="G1193" i="6"/>
  <c r="D1193" i="6"/>
  <c r="B1193" i="6"/>
  <c r="A1193" i="6"/>
  <c r="F1192" i="6"/>
  <c r="G1192" i="6" s="1"/>
  <c r="D1192" i="6"/>
  <c r="B1192" i="6"/>
  <c r="A1192" i="6"/>
  <c r="F1191" i="6"/>
  <c r="G1191" i="6"/>
  <c r="D1191" i="6"/>
  <c r="B1191" i="6"/>
  <c r="A1191" i="6"/>
  <c r="F1190" i="6"/>
  <c r="G1190" i="6" s="1"/>
  <c r="D1190" i="6"/>
  <c r="B1190" i="6"/>
  <c r="A1190" i="6"/>
  <c r="F1189" i="6"/>
  <c r="G1189" i="6"/>
  <c r="D1189" i="6"/>
  <c r="B1189" i="6"/>
  <c r="A1189" i="6"/>
  <c r="F1188" i="6"/>
  <c r="G1188" i="6" s="1"/>
  <c r="D1188" i="6"/>
  <c r="B1188" i="6"/>
  <c r="A1188" i="6"/>
  <c r="F1185" i="6"/>
  <c r="G1185" i="6"/>
  <c r="D1185" i="6"/>
  <c r="A1185" i="6"/>
  <c r="B1185" i="6" s="1"/>
  <c r="F1184" i="6"/>
  <c r="G1184" i="6" s="1"/>
  <c r="D1184" i="6"/>
  <c r="A1184" i="6"/>
  <c r="B1184" i="6"/>
  <c r="F1183" i="6"/>
  <c r="G1183" i="6"/>
  <c r="D1183" i="6"/>
  <c r="A1183" i="6"/>
  <c r="B1183" i="6" s="1"/>
  <c r="F1182" i="6"/>
  <c r="G1182" i="6" s="1"/>
  <c r="D1182" i="6"/>
  <c r="A1182" i="6"/>
  <c r="B1182" i="6"/>
  <c r="F1181" i="6"/>
  <c r="G1181" i="6"/>
  <c r="D1181" i="6"/>
  <c r="A1181" i="6"/>
  <c r="B1181" i="6" s="1"/>
  <c r="F1180" i="6"/>
  <c r="G1180" i="6" s="1"/>
  <c r="D1180" i="6"/>
  <c r="A1180" i="6"/>
  <c r="B1180" i="6"/>
  <c r="F1179" i="6"/>
  <c r="G1179" i="6"/>
  <c r="D1179" i="6"/>
  <c r="A1179" i="6"/>
  <c r="B1179" i="6" s="1"/>
  <c r="F1178" i="6"/>
  <c r="G1178" i="6" s="1"/>
  <c r="G1186" i="6" s="1"/>
  <c r="D1178" i="6"/>
  <c r="A1178" i="6"/>
  <c r="B1178" i="6"/>
  <c r="F1175" i="6"/>
  <c r="G1175" i="6"/>
  <c r="D1175" i="6"/>
  <c r="B1175" i="6"/>
  <c r="A1175" i="6"/>
  <c r="F1174" i="6"/>
  <c r="G1174" i="6" s="1"/>
  <c r="D1174" i="6"/>
  <c r="B1174" i="6"/>
  <c r="A1174" i="6"/>
  <c r="F1173" i="6"/>
  <c r="G1173" i="6"/>
  <c r="D1173" i="6"/>
  <c r="B1173" i="6"/>
  <c r="A1173" i="6"/>
  <c r="F1172" i="6"/>
  <c r="G1172" i="6" s="1"/>
  <c r="D1172" i="6"/>
  <c r="B1172" i="6"/>
  <c r="A1172" i="6"/>
  <c r="F1171" i="6"/>
  <c r="G1171" i="6"/>
  <c r="D1171" i="6"/>
  <c r="B1171" i="6"/>
  <c r="A1171" i="6"/>
  <c r="F1170" i="6"/>
  <c r="G1170" i="6" s="1"/>
  <c r="D1170" i="6"/>
  <c r="B1170" i="6"/>
  <c r="A1170" i="6"/>
  <c r="F1169" i="6"/>
  <c r="G1169" i="6"/>
  <c r="D1169" i="6"/>
  <c r="B1169" i="6"/>
  <c r="A1169" i="6"/>
  <c r="F1168" i="6"/>
  <c r="G1168" i="6" s="1"/>
  <c r="D1168" i="6"/>
  <c r="B1168" i="6"/>
  <c r="A1168" i="6"/>
  <c r="F1167" i="6"/>
  <c r="G1167" i="6"/>
  <c r="D1167" i="6"/>
  <c r="B1167" i="6"/>
  <c r="A1167" i="6"/>
  <c r="F1166" i="6"/>
  <c r="G1166" i="6" s="1"/>
  <c r="D1166" i="6"/>
  <c r="B1166" i="6"/>
  <c r="A1166" i="6"/>
  <c r="F1165" i="6"/>
  <c r="G1165" i="6"/>
  <c r="D1165" i="6"/>
  <c r="B1165" i="6"/>
  <c r="A1165" i="6"/>
  <c r="F1164" i="6"/>
  <c r="G1164" i="6" s="1"/>
  <c r="D1164" i="6"/>
  <c r="B1164" i="6"/>
  <c r="A1164" i="6"/>
  <c r="F1163" i="6"/>
  <c r="G1163" i="6"/>
  <c r="D1163" i="6"/>
  <c r="B1163" i="6"/>
  <c r="A1163" i="6"/>
  <c r="F1162" i="6"/>
  <c r="G1162" i="6" s="1"/>
  <c r="D1162" i="6"/>
  <c r="B1162" i="6"/>
  <c r="A1162" i="6"/>
  <c r="B1155" i="6"/>
  <c r="G1154" i="6"/>
  <c r="B1154" i="6"/>
  <c r="B1153" i="6"/>
  <c r="B1152" i="6"/>
  <c r="F1146" i="6"/>
  <c r="G1146" i="6" s="1"/>
  <c r="D1146" i="6"/>
  <c r="B1146" i="6"/>
  <c r="A1146" i="6"/>
  <c r="F1145" i="6"/>
  <c r="G1145" i="6"/>
  <c r="D1145" i="6"/>
  <c r="B1145" i="6"/>
  <c r="A1145" i="6"/>
  <c r="F1144" i="6"/>
  <c r="G1144" i="6" s="1"/>
  <c r="D1144" i="6"/>
  <c r="B1144" i="6"/>
  <c r="A1144" i="6"/>
  <c r="F1143" i="6"/>
  <c r="G1143" i="6"/>
  <c r="D1143" i="6"/>
  <c r="B1143" i="6"/>
  <c r="A1143" i="6"/>
  <c r="F1142" i="6"/>
  <c r="G1142" i="6" s="1"/>
  <c r="D1142" i="6"/>
  <c r="B1142" i="6"/>
  <c r="A1142" i="6"/>
  <c r="F1141" i="6"/>
  <c r="G1141" i="6"/>
  <c r="D1141" i="6"/>
  <c r="B1141" i="6"/>
  <c r="A1141" i="6"/>
  <c r="F1140" i="6"/>
  <c r="G1140" i="6" s="1"/>
  <c r="D1140" i="6"/>
  <c r="B1140" i="6"/>
  <c r="A1140" i="6"/>
  <c r="F1139" i="6"/>
  <c r="G1139" i="6"/>
  <c r="D1139" i="6"/>
  <c r="B1139" i="6"/>
  <c r="A1139" i="6"/>
  <c r="F1138" i="6"/>
  <c r="G1138" i="6" s="1"/>
  <c r="D1138" i="6"/>
  <c r="B1138" i="6"/>
  <c r="A1138" i="6"/>
  <c r="F1135" i="6"/>
  <c r="G1135" i="6"/>
  <c r="D1135" i="6"/>
  <c r="A1135" i="6"/>
  <c r="B1135" i="6" s="1"/>
  <c r="F1134" i="6"/>
  <c r="G1134" i="6" s="1"/>
  <c r="D1134" i="6"/>
  <c r="A1134" i="6"/>
  <c r="B1134" i="6"/>
  <c r="F1133" i="6"/>
  <c r="G1133" i="6"/>
  <c r="D1133" i="6"/>
  <c r="A1133" i="6"/>
  <c r="B1133" i="6" s="1"/>
  <c r="F1132" i="6"/>
  <c r="G1132" i="6" s="1"/>
  <c r="D1132" i="6"/>
  <c r="A1132" i="6"/>
  <c r="B1132" i="6"/>
  <c r="F1131" i="6"/>
  <c r="G1131" i="6"/>
  <c r="D1131" i="6"/>
  <c r="A1131" i="6"/>
  <c r="B1131" i="6" s="1"/>
  <c r="F1130" i="6"/>
  <c r="G1130" i="6" s="1"/>
  <c r="D1130" i="6"/>
  <c r="A1130" i="6"/>
  <c r="B1130" i="6"/>
  <c r="F1129" i="6"/>
  <c r="G1129" i="6"/>
  <c r="D1129" i="6"/>
  <c r="A1129" i="6"/>
  <c r="B1129" i="6" s="1"/>
  <c r="F1128" i="6"/>
  <c r="G1128" i="6" s="1"/>
  <c r="G1136" i="6" s="1"/>
  <c r="D1128" i="6"/>
  <c r="A1128" i="6"/>
  <c r="B1128" i="6"/>
  <c r="F1125" i="6"/>
  <c r="G1125" i="6"/>
  <c r="D1125" i="6"/>
  <c r="B1125" i="6"/>
  <c r="A1125" i="6"/>
  <c r="F1124" i="6"/>
  <c r="G1124" i="6" s="1"/>
  <c r="D1124" i="6"/>
  <c r="B1124" i="6"/>
  <c r="A1124" i="6"/>
  <c r="F1123" i="6"/>
  <c r="G1123" i="6"/>
  <c r="D1123" i="6"/>
  <c r="B1123" i="6"/>
  <c r="A1123" i="6"/>
  <c r="F1122" i="6"/>
  <c r="G1122" i="6" s="1"/>
  <c r="D1122" i="6"/>
  <c r="B1122" i="6"/>
  <c r="A1122" i="6"/>
  <c r="F1121" i="6"/>
  <c r="G1121" i="6"/>
  <c r="D1121" i="6"/>
  <c r="B1121" i="6"/>
  <c r="A1121" i="6"/>
  <c r="F1120" i="6"/>
  <c r="G1120" i="6" s="1"/>
  <c r="D1120" i="6"/>
  <c r="B1120" i="6"/>
  <c r="A1120" i="6"/>
  <c r="F1119" i="6"/>
  <c r="G1119" i="6"/>
  <c r="D1119" i="6"/>
  <c r="B1119" i="6"/>
  <c r="A1119" i="6"/>
  <c r="F1118" i="6"/>
  <c r="G1118" i="6" s="1"/>
  <c r="D1118" i="6"/>
  <c r="B1118" i="6"/>
  <c r="A1118" i="6"/>
  <c r="F1117" i="6"/>
  <c r="G1117" i="6"/>
  <c r="D1117" i="6"/>
  <c r="B1117" i="6"/>
  <c r="A1117" i="6"/>
  <c r="F1116" i="6"/>
  <c r="G1116" i="6" s="1"/>
  <c r="D1116" i="6"/>
  <c r="B1116" i="6"/>
  <c r="A1116" i="6"/>
  <c r="F1115" i="6"/>
  <c r="G1115" i="6"/>
  <c r="D1115" i="6"/>
  <c r="B1115" i="6"/>
  <c r="A1115" i="6"/>
  <c r="F1114" i="6"/>
  <c r="G1114" i="6" s="1"/>
  <c r="D1114" i="6"/>
  <c r="B1114" i="6"/>
  <c r="A1114" i="6"/>
  <c r="F1113" i="6"/>
  <c r="G1113" i="6"/>
  <c r="D1113" i="6"/>
  <c r="B1113" i="6"/>
  <c r="A1113" i="6"/>
  <c r="F1112" i="6"/>
  <c r="G1112" i="6" s="1"/>
  <c r="D1112" i="6"/>
  <c r="B1112" i="6"/>
  <c r="A1112" i="6"/>
  <c r="B1105" i="6"/>
  <c r="G1104" i="6"/>
  <c r="B1104" i="6"/>
  <c r="B1103" i="6"/>
  <c r="B1102" i="6"/>
  <c r="F1096" i="6"/>
  <c r="G1096" i="6" s="1"/>
  <c r="D1096" i="6"/>
  <c r="B1096" i="6"/>
  <c r="A1096" i="6"/>
  <c r="F1095" i="6"/>
  <c r="G1095" i="6"/>
  <c r="D1095" i="6"/>
  <c r="B1095" i="6"/>
  <c r="A1095" i="6"/>
  <c r="F1094" i="6"/>
  <c r="G1094" i="6" s="1"/>
  <c r="D1094" i="6"/>
  <c r="B1094" i="6"/>
  <c r="A1094" i="6"/>
  <c r="F1093" i="6"/>
  <c r="G1093" i="6"/>
  <c r="D1093" i="6"/>
  <c r="B1093" i="6"/>
  <c r="A1093" i="6"/>
  <c r="F1092" i="6"/>
  <c r="G1092" i="6" s="1"/>
  <c r="D1092" i="6"/>
  <c r="B1092" i="6"/>
  <c r="A1092" i="6"/>
  <c r="F1091" i="6"/>
  <c r="G1091" i="6"/>
  <c r="D1091" i="6"/>
  <c r="B1091" i="6"/>
  <c r="A1091" i="6"/>
  <c r="F1090" i="6"/>
  <c r="G1090" i="6" s="1"/>
  <c r="D1090" i="6"/>
  <c r="B1090" i="6"/>
  <c r="A1090" i="6"/>
  <c r="F1089" i="6"/>
  <c r="G1089" i="6"/>
  <c r="D1089" i="6"/>
  <c r="B1089" i="6"/>
  <c r="A1089" i="6"/>
  <c r="F1088" i="6"/>
  <c r="G1088" i="6" s="1"/>
  <c r="D1088" i="6"/>
  <c r="B1088" i="6"/>
  <c r="A1088" i="6"/>
  <c r="F1085" i="6"/>
  <c r="G1085" i="6"/>
  <c r="D1085" i="6"/>
  <c r="A1085" i="6"/>
  <c r="B1085" i="6" s="1"/>
  <c r="F1084" i="6"/>
  <c r="G1084" i="6" s="1"/>
  <c r="D1084" i="6"/>
  <c r="A1084" i="6"/>
  <c r="B1084" i="6"/>
  <c r="F1083" i="6"/>
  <c r="G1083" i="6"/>
  <c r="D1083" i="6"/>
  <c r="A1083" i="6"/>
  <c r="B1083" i="6" s="1"/>
  <c r="F1082" i="6"/>
  <c r="G1082" i="6" s="1"/>
  <c r="D1082" i="6"/>
  <c r="A1082" i="6"/>
  <c r="B1082" i="6"/>
  <c r="F1081" i="6"/>
  <c r="G1081" i="6"/>
  <c r="D1081" i="6"/>
  <c r="A1081" i="6"/>
  <c r="B1081" i="6" s="1"/>
  <c r="F1080" i="6"/>
  <c r="G1080" i="6" s="1"/>
  <c r="D1080" i="6"/>
  <c r="A1080" i="6"/>
  <c r="B1080" i="6"/>
  <c r="F1079" i="6"/>
  <c r="G1079" i="6"/>
  <c r="D1079" i="6"/>
  <c r="A1079" i="6"/>
  <c r="B1079" i="6" s="1"/>
  <c r="F1078" i="6"/>
  <c r="G1078" i="6" s="1"/>
  <c r="G1086" i="6" s="1"/>
  <c r="D1078" i="6"/>
  <c r="A1078" i="6"/>
  <c r="B1078" i="6"/>
  <c r="F1075" i="6"/>
  <c r="G1075" i="6"/>
  <c r="D1075" i="6"/>
  <c r="B1075" i="6"/>
  <c r="A1075" i="6"/>
  <c r="F1074" i="6"/>
  <c r="G1074" i="6" s="1"/>
  <c r="D1074" i="6"/>
  <c r="B1074" i="6"/>
  <c r="A1074" i="6"/>
  <c r="F1073" i="6"/>
  <c r="G1073" i="6"/>
  <c r="D1073" i="6"/>
  <c r="B1073" i="6"/>
  <c r="A1073" i="6"/>
  <c r="F1072" i="6"/>
  <c r="G1072" i="6" s="1"/>
  <c r="D1072" i="6"/>
  <c r="B1072" i="6"/>
  <c r="A1072" i="6"/>
  <c r="F1071" i="6"/>
  <c r="G1071" i="6"/>
  <c r="D1071" i="6"/>
  <c r="B1071" i="6"/>
  <c r="A1071" i="6"/>
  <c r="F1070" i="6"/>
  <c r="G1070" i="6" s="1"/>
  <c r="D1070" i="6"/>
  <c r="B1070" i="6"/>
  <c r="A1070" i="6"/>
  <c r="F1069" i="6"/>
  <c r="G1069" i="6"/>
  <c r="D1069" i="6"/>
  <c r="B1069" i="6"/>
  <c r="A1069" i="6"/>
  <c r="F1068" i="6"/>
  <c r="G1068" i="6" s="1"/>
  <c r="D1068" i="6"/>
  <c r="B1068" i="6"/>
  <c r="A1068" i="6"/>
  <c r="F1067" i="6"/>
  <c r="G1067" i="6"/>
  <c r="D1067" i="6"/>
  <c r="B1067" i="6"/>
  <c r="A1067" i="6"/>
  <c r="F1066" i="6"/>
  <c r="G1066" i="6" s="1"/>
  <c r="D1066" i="6"/>
  <c r="B1066" i="6"/>
  <c r="A1066" i="6"/>
  <c r="F1065" i="6"/>
  <c r="G1065" i="6"/>
  <c r="D1065" i="6"/>
  <c r="B1065" i="6"/>
  <c r="A1065" i="6"/>
  <c r="F1064" i="6"/>
  <c r="G1064" i="6" s="1"/>
  <c r="D1064" i="6"/>
  <c r="B1064" i="6"/>
  <c r="A1064" i="6"/>
  <c r="F1063" i="6"/>
  <c r="G1063" i="6"/>
  <c r="D1063" i="6"/>
  <c r="B1063" i="6"/>
  <c r="A1063" i="6"/>
  <c r="F1062" i="6"/>
  <c r="G1062" i="6" s="1"/>
  <c r="D1062" i="6"/>
  <c r="B1062" i="6"/>
  <c r="A1062" i="6"/>
  <c r="B1055" i="6"/>
  <c r="G1054" i="6"/>
  <c r="B1054" i="6"/>
  <c r="B1053" i="6"/>
  <c r="B1052" i="6"/>
  <c r="F1046" i="6"/>
  <c r="G1046" i="6" s="1"/>
  <c r="D1046" i="6"/>
  <c r="B1046" i="6"/>
  <c r="A1046" i="6"/>
  <c r="F1045" i="6"/>
  <c r="G1045" i="6"/>
  <c r="D1045" i="6"/>
  <c r="B1045" i="6"/>
  <c r="A1045" i="6"/>
  <c r="F1044" i="6"/>
  <c r="G1044" i="6" s="1"/>
  <c r="D1044" i="6"/>
  <c r="B1044" i="6"/>
  <c r="A1044" i="6"/>
  <c r="F1043" i="6"/>
  <c r="G1043" i="6"/>
  <c r="D1043" i="6"/>
  <c r="B1043" i="6"/>
  <c r="A1043" i="6"/>
  <c r="F1042" i="6"/>
  <c r="G1042" i="6" s="1"/>
  <c r="D1042" i="6"/>
  <c r="B1042" i="6"/>
  <c r="A1042" i="6"/>
  <c r="F1041" i="6"/>
  <c r="G1041" i="6"/>
  <c r="D1041" i="6"/>
  <c r="B1041" i="6"/>
  <c r="A1041" i="6"/>
  <c r="F1040" i="6"/>
  <c r="G1040" i="6" s="1"/>
  <c r="D1040" i="6"/>
  <c r="B1040" i="6"/>
  <c r="A1040" i="6"/>
  <c r="F1039" i="6"/>
  <c r="G1039" i="6"/>
  <c r="D1039" i="6"/>
  <c r="B1039" i="6"/>
  <c r="A1039" i="6"/>
  <c r="F1038" i="6"/>
  <c r="G1038" i="6" s="1"/>
  <c r="D1038" i="6"/>
  <c r="B1038" i="6"/>
  <c r="A1038" i="6"/>
  <c r="F1035" i="6"/>
  <c r="G1035" i="6"/>
  <c r="D1035" i="6"/>
  <c r="A1035" i="6"/>
  <c r="B1035" i="6" s="1"/>
  <c r="F1034" i="6"/>
  <c r="G1034" i="6" s="1"/>
  <c r="D1034" i="6"/>
  <c r="A1034" i="6"/>
  <c r="B1034" i="6"/>
  <c r="F1033" i="6"/>
  <c r="G1033" i="6"/>
  <c r="D1033" i="6"/>
  <c r="A1033" i="6"/>
  <c r="B1033" i="6" s="1"/>
  <c r="F1032" i="6"/>
  <c r="G1032" i="6" s="1"/>
  <c r="D1032" i="6"/>
  <c r="A1032" i="6"/>
  <c r="B1032" i="6"/>
  <c r="F1031" i="6"/>
  <c r="G1031" i="6"/>
  <c r="D1031" i="6"/>
  <c r="A1031" i="6"/>
  <c r="B1031" i="6" s="1"/>
  <c r="F1030" i="6"/>
  <c r="G1030" i="6" s="1"/>
  <c r="D1030" i="6"/>
  <c r="A1030" i="6"/>
  <c r="B1030" i="6"/>
  <c r="F1029" i="6"/>
  <c r="G1029" i="6"/>
  <c r="D1029" i="6"/>
  <c r="A1029" i="6"/>
  <c r="B1029" i="6" s="1"/>
  <c r="F1028" i="6"/>
  <c r="G1028" i="6" s="1"/>
  <c r="G1036" i="6" s="1"/>
  <c r="D1028" i="6"/>
  <c r="A1028" i="6"/>
  <c r="B1028" i="6"/>
  <c r="F1025" i="6"/>
  <c r="G1025" i="6"/>
  <c r="D1025" i="6"/>
  <c r="B1025" i="6"/>
  <c r="A1025" i="6"/>
  <c r="F1024" i="6"/>
  <c r="G1024" i="6" s="1"/>
  <c r="D1024" i="6"/>
  <c r="B1024" i="6"/>
  <c r="A1024" i="6"/>
  <c r="F1023" i="6"/>
  <c r="G1023" i="6"/>
  <c r="D1023" i="6"/>
  <c r="B1023" i="6"/>
  <c r="A1023" i="6"/>
  <c r="F1022" i="6"/>
  <c r="G1022" i="6" s="1"/>
  <c r="D1022" i="6"/>
  <c r="B1022" i="6"/>
  <c r="A1022" i="6"/>
  <c r="F1021" i="6"/>
  <c r="G1021" i="6"/>
  <c r="D1021" i="6"/>
  <c r="B1021" i="6"/>
  <c r="A1021" i="6"/>
  <c r="F1020" i="6"/>
  <c r="G1020" i="6" s="1"/>
  <c r="D1020" i="6"/>
  <c r="B1020" i="6"/>
  <c r="A1020" i="6"/>
  <c r="F1019" i="6"/>
  <c r="G1019" i="6"/>
  <c r="D1019" i="6"/>
  <c r="B1019" i="6"/>
  <c r="A1019" i="6"/>
  <c r="F1018" i="6"/>
  <c r="G1018" i="6" s="1"/>
  <c r="D1018" i="6"/>
  <c r="B1018" i="6"/>
  <c r="A1018" i="6"/>
  <c r="F1017" i="6"/>
  <c r="G1017" i="6"/>
  <c r="D1017" i="6"/>
  <c r="B1017" i="6"/>
  <c r="A1017" i="6"/>
  <c r="F1016" i="6"/>
  <c r="G1016" i="6" s="1"/>
  <c r="D1016" i="6"/>
  <c r="B1016" i="6"/>
  <c r="A1016" i="6"/>
  <c r="F1015" i="6"/>
  <c r="G1015" i="6"/>
  <c r="D1015" i="6"/>
  <c r="B1015" i="6"/>
  <c r="A1015" i="6"/>
  <c r="F1014" i="6"/>
  <c r="G1014" i="6" s="1"/>
  <c r="D1014" i="6"/>
  <c r="B1014" i="6"/>
  <c r="A1014" i="6"/>
  <c r="F1013" i="6"/>
  <c r="G1013" i="6"/>
  <c r="D1013" i="6"/>
  <c r="B1013" i="6"/>
  <c r="A1013" i="6"/>
  <c r="F1012" i="6"/>
  <c r="G1012" i="6" s="1"/>
  <c r="D1012" i="6"/>
  <c r="B1012" i="6"/>
  <c r="A1012" i="6"/>
  <c r="B1005" i="6"/>
  <c r="G1004" i="6"/>
  <c r="B1004" i="6"/>
  <c r="B1003" i="6"/>
  <c r="B1002" i="6"/>
  <c r="F996" i="6"/>
  <c r="G996" i="6" s="1"/>
  <c r="D996" i="6"/>
  <c r="B996" i="6"/>
  <c r="A996" i="6"/>
  <c r="F995" i="6"/>
  <c r="G995" i="6"/>
  <c r="D995" i="6"/>
  <c r="B995" i="6"/>
  <c r="A995" i="6"/>
  <c r="F994" i="6"/>
  <c r="G994" i="6" s="1"/>
  <c r="D994" i="6"/>
  <c r="B994" i="6"/>
  <c r="A994" i="6"/>
  <c r="F993" i="6"/>
  <c r="G993" i="6"/>
  <c r="D993" i="6"/>
  <c r="B993" i="6"/>
  <c r="A993" i="6"/>
  <c r="F992" i="6"/>
  <c r="G992" i="6" s="1"/>
  <c r="D992" i="6"/>
  <c r="B992" i="6"/>
  <c r="A992" i="6"/>
  <c r="F991" i="6"/>
  <c r="G991" i="6"/>
  <c r="D991" i="6"/>
  <c r="B991" i="6"/>
  <c r="A991" i="6"/>
  <c r="F990" i="6"/>
  <c r="G990" i="6" s="1"/>
  <c r="D990" i="6"/>
  <c r="B990" i="6"/>
  <c r="A990" i="6"/>
  <c r="F989" i="6"/>
  <c r="G989" i="6"/>
  <c r="D989" i="6"/>
  <c r="B989" i="6"/>
  <c r="A989" i="6"/>
  <c r="F988" i="6"/>
  <c r="G988" i="6" s="1"/>
  <c r="D988" i="6"/>
  <c r="B988" i="6"/>
  <c r="A988" i="6"/>
  <c r="F985" i="6"/>
  <c r="G985" i="6"/>
  <c r="D985" i="6"/>
  <c r="A985" i="6"/>
  <c r="B985" i="6" s="1"/>
  <c r="F984" i="6"/>
  <c r="G984" i="6" s="1"/>
  <c r="D984" i="6"/>
  <c r="A984" i="6"/>
  <c r="B984" i="6"/>
  <c r="F983" i="6"/>
  <c r="G983" i="6"/>
  <c r="D983" i="6"/>
  <c r="A983" i="6"/>
  <c r="B983" i="6" s="1"/>
  <c r="F982" i="6"/>
  <c r="G982" i="6" s="1"/>
  <c r="D982" i="6"/>
  <c r="A982" i="6"/>
  <c r="B982" i="6"/>
  <c r="F981" i="6"/>
  <c r="G981" i="6"/>
  <c r="D981" i="6"/>
  <c r="A981" i="6"/>
  <c r="B981" i="6" s="1"/>
  <c r="F980" i="6"/>
  <c r="G980" i="6" s="1"/>
  <c r="D980" i="6"/>
  <c r="A980" i="6"/>
  <c r="B980" i="6"/>
  <c r="F979" i="6"/>
  <c r="G979" i="6"/>
  <c r="D979" i="6"/>
  <c r="A979" i="6"/>
  <c r="B979" i="6" s="1"/>
  <c r="F978" i="6"/>
  <c r="G978" i="6" s="1"/>
  <c r="G986" i="6" s="1"/>
  <c r="D978" i="6"/>
  <c r="A978" i="6"/>
  <c r="B978" i="6"/>
  <c r="F975" i="6"/>
  <c r="G975" i="6"/>
  <c r="D975" i="6"/>
  <c r="B975" i="6"/>
  <c r="A975" i="6"/>
  <c r="F974" i="6"/>
  <c r="G974" i="6" s="1"/>
  <c r="D974" i="6"/>
  <c r="B974" i="6"/>
  <c r="A974" i="6"/>
  <c r="F973" i="6"/>
  <c r="G973" i="6"/>
  <c r="D973" i="6"/>
  <c r="B973" i="6"/>
  <c r="A973" i="6"/>
  <c r="F972" i="6"/>
  <c r="G972" i="6" s="1"/>
  <c r="D972" i="6"/>
  <c r="B972" i="6"/>
  <c r="A972" i="6"/>
  <c r="F971" i="6"/>
  <c r="G971" i="6"/>
  <c r="D971" i="6"/>
  <c r="B971" i="6"/>
  <c r="A971" i="6"/>
  <c r="F970" i="6"/>
  <c r="G970" i="6" s="1"/>
  <c r="D970" i="6"/>
  <c r="B970" i="6"/>
  <c r="A970" i="6"/>
  <c r="F969" i="6"/>
  <c r="G969" i="6"/>
  <c r="D969" i="6"/>
  <c r="B969" i="6"/>
  <c r="A969" i="6"/>
  <c r="F968" i="6"/>
  <c r="G968" i="6" s="1"/>
  <c r="D968" i="6"/>
  <c r="B968" i="6"/>
  <c r="A968" i="6"/>
  <c r="F967" i="6"/>
  <c r="G967" i="6"/>
  <c r="D967" i="6"/>
  <c r="B967" i="6"/>
  <c r="A967" i="6"/>
  <c r="F966" i="6"/>
  <c r="G966" i="6" s="1"/>
  <c r="D966" i="6"/>
  <c r="B966" i="6"/>
  <c r="A966" i="6"/>
  <c r="F965" i="6"/>
  <c r="G965" i="6"/>
  <c r="D965" i="6"/>
  <c r="B965" i="6"/>
  <c r="A965" i="6"/>
  <c r="F964" i="6"/>
  <c r="G964" i="6" s="1"/>
  <c r="D964" i="6"/>
  <c r="B964" i="6"/>
  <c r="A964" i="6"/>
  <c r="F963" i="6"/>
  <c r="G963" i="6"/>
  <c r="D963" i="6"/>
  <c r="B963" i="6"/>
  <c r="A963" i="6"/>
  <c r="F962" i="6"/>
  <c r="G962" i="6" s="1"/>
  <c r="D962" i="6"/>
  <c r="B962" i="6"/>
  <c r="A962" i="6"/>
  <c r="B955" i="6"/>
  <c r="G954" i="6"/>
  <c r="B954" i="6"/>
  <c r="B953" i="6"/>
  <c r="B952" i="6"/>
  <c r="F946" i="6"/>
  <c r="G946" i="6" s="1"/>
  <c r="D946" i="6"/>
  <c r="B946" i="6"/>
  <c r="A946" i="6"/>
  <c r="F945" i="6"/>
  <c r="G945" i="6"/>
  <c r="D945" i="6"/>
  <c r="B945" i="6"/>
  <c r="A945" i="6"/>
  <c r="F944" i="6"/>
  <c r="G944" i="6" s="1"/>
  <c r="D944" i="6"/>
  <c r="B944" i="6"/>
  <c r="A944" i="6"/>
  <c r="F943" i="6"/>
  <c r="G943" i="6"/>
  <c r="D943" i="6"/>
  <c r="B943" i="6"/>
  <c r="A943" i="6"/>
  <c r="F942" i="6"/>
  <c r="G942" i="6" s="1"/>
  <c r="D942" i="6"/>
  <c r="B942" i="6"/>
  <c r="A942" i="6"/>
  <c r="F941" i="6"/>
  <c r="G941" i="6"/>
  <c r="D941" i="6"/>
  <c r="B941" i="6"/>
  <c r="A941" i="6"/>
  <c r="F940" i="6"/>
  <c r="G940" i="6" s="1"/>
  <c r="D940" i="6"/>
  <c r="B940" i="6"/>
  <c r="A940" i="6"/>
  <c r="F939" i="6"/>
  <c r="G939" i="6"/>
  <c r="D939" i="6"/>
  <c r="B939" i="6"/>
  <c r="A939" i="6"/>
  <c r="F938" i="6"/>
  <c r="G938" i="6" s="1"/>
  <c r="D938" i="6"/>
  <c r="B938" i="6"/>
  <c r="A938" i="6"/>
  <c r="F935" i="6"/>
  <c r="G935" i="6"/>
  <c r="D935" i="6"/>
  <c r="A935" i="6"/>
  <c r="B935" i="6" s="1"/>
  <c r="F934" i="6"/>
  <c r="G934" i="6" s="1"/>
  <c r="D934" i="6"/>
  <c r="A934" i="6"/>
  <c r="B934" i="6"/>
  <c r="F933" i="6"/>
  <c r="G933" i="6"/>
  <c r="D933" i="6"/>
  <c r="A933" i="6"/>
  <c r="B933" i="6" s="1"/>
  <c r="F932" i="6"/>
  <c r="G932" i="6" s="1"/>
  <c r="D932" i="6"/>
  <c r="A932" i="6"/>
  <c r="B932" i="6"/>
  <c r="F931" i="6"/>
  <c r="G931" i="6"/>
  <c r="D931" i="6"/>
  <c r="A931" i="6"/>
  <c r="B931" i="6" s="1"/>
  <c r="F930" i="6"/>
  <c r="G930" i="6" s="1"/>
  <c r="D930" i="6"/>
  <c r="A930" i="6"/>
  <c r="B930" i="6"/>
  <c r="F929" i="6"/>
  <c r="G929" i="6"/>
  <c r="D929" i="6"/>
  <c r="A929" i="6"/>
  <c r="B929" i="6" s="1"/>
  <c r="F928" i="6"/>
  <c r="G928" i="6" s="1"/>
  <c r="G936" i="6" s="1"/>
  <c r="D928" i="6"/>
  <c r="A928" i="6"/>
  <c r="B928" i="6"/>
  <c r="F925" i="6"/>
  <c r="G925" i="6"/>
  <c r="D925" i="6"/>
  <c r="B925" i="6"/>
  <c r="A925" i="6"/>
  <c r="F924" i="6"/>
  <c r="G924" i="6" s="1"/>
  <c r="D924" i="6"/>
  <c r="B924" i="6"/>
  <c r="A924" i="6"/>
  <c r="F923" i="6"/>
  <c r="G923" i="6"/>
  <c r="D923" i="6"/>
  <c r="B923" i="6"/>
  <c r="A923" i="6"/>
  <c r="F922" i="6"/>
  <c r="G922" i="6" s="1"/>
  <c r="D922" i="6"/>
  <c r="B922" i="6"/>
  <c r="A922" i="6"/>
  <c r="F921" i="6"/>
  <c r="G921" i="6"/>
  <c r="D921" i="6"/>
  <c r="B921" i="6"/>
  <c r="A921" i="6"/>
  <c r="F920" i="6"/>
  <c r="G920" i="6" s="1"/>
  <c r="D920" i="6"/>
  <c r="B920" i="6"/>
  <c r="A920" i="6"/>
  <c r="F919" i="6"/>
  <c r="G919" i="6"/>
  <c r="D919" i="6"/>
  <c r="B919" i="6"/>
  <c r="A919" i="6"/>
  <c r="F918" i="6"/>
  <c r="G918" i="6" s="1"/>
  <c r="D918" i="6"/>
  <c r="B918" i="6"/>
  <c r="A918" i="6"/>
  <c r="F917" i="6"/>
  <c r="G917" i="6"/>
  <c r="D917" i="6"/>
  <c r="B917" i="6"/>
  <c r="A917" i="6"/>
  <c r="F916" i="6"/>
  <c r="G916" i="6" s="1"/>
  <c r="D916" i="6"/>
  <c r="B916" i="6"/>
  <c r="A916" i="6"/>
  <c r="F915" i="6"/>
  <c r="G915" i="6"/>
  <c r="D915" i="6"/>
  <c r="B915" i="6"/>
  <c r="A915" i="6"/>
  <c r="F914" i="6"/>
  <c r="G914" i="6" s="1"/>
  <c r="D914" i="6"/>
  <c r="B914" i="6"/>
  <c r="A914" i="6"/>
  <c r="F913" i="6"/>
  <c r="G913" i="6"/>
  <c r="D913" i="6"/>
  <c r="B913" i="6"/>
  <c r="A913" i="6"/>
  <c r="F912" i="6"/>
  <c r="G912" i="6" s="1"/>
  <c r="D912" i="6"/>
  <c r="B912" i="6"/>
  <c r="A912" i="6"/>
  <c r="B905" i="6"/>
  <c r="G904" i="6"/>
  <c r="B904" i="6"/>
  <c r="B903" i="6"/>
  <c r="B902" i="6"/>
  <c r="F896" i="6"/>
  <c r="G896" i="6" s="1"/>
  <c r="D896" i="6"/>
  <c r="B896" i="6"/>
  <c r="A896" i="6"/>
  <c r="F895" i="6"/>
  <c r="G895" i="6"/>
  <c r="D895" i="6"/>
  <c r="B895" i="6"/>
  <c r="A895" i="6"/>
  <c r="F894" i="6"/>
  <c r="G894" i="6" s="1"/>
  <c r="D894" i="6"/>
  <c r="B894" i="6"/>
  <c r="A894" i="6"/>
  <c r="F893" i="6"/>
  <c r="G893" i="6"/>
  <c r="D893" i="6"/>
  <c r="B893" i="6"/>
  <c r="A893" i="6"/>
  <c r="F892" i="6"/>
  <c r="G892" i="6" s="1"/>
  <c r="D892" i="6"/>
  <c r="B892" i="6"/>
  <c r="A892" i="6"/>
  <c r="F891" i="6"/>
  <c r="G891" i="6"/>
  <c r="D891" i="6"/>
  <c r="B891" i="6"/>
  <c r="A891" i="6"/>
  <c r="F890" i="6"/>
  <c r="G890" i="6" s="1"/>
  <c r="D890" i="6"/>
  <c r="B890" i="6"/>
  <c r="A890" i="6"/>
  <c r="F889" i="6"/>
  <c r="G889" i="6"/>
  <c r="D889" i="6"/>
  <c r="B889" i="6"/>
  <c r="A889" i="6"/>
  <c r="F888" i="6"/>
  <c r="G888" i="6" s="1"/>
  <c r="D888" i="6"/>
  <c r="B888" i="6"/>
  <c r="A888" i="6"/>
  <c r="F885" i="6"/>
  <c r="G885" i="6"/>
  <c r="D885" i="6"/>
  <c r="A885" i="6"/>
  <c r="B885" i="6" s="1"/>
  <c r="F884" i="6"/>
  <c r="G884" i="6" s="1"/>
  <c r="D884" i="6"/>
  <c r="A884" i="6"/>
  <c r="B884" i="6"/>
  <c r="F883" i="6"/>
  <c r="G883" i="6"/>
  <c r="D883" i="6"/>
  <c r="A883" i="6"/>
  <c r="B883" i="6" s="1"/>
  <c r="F882" i="6"/>
  <c r="G882" i="6" s="1"/>
  <c r="D882" i="6"/>
  <c r="A882" i="6"/>
  <c r="B882" i="6"/>
  <c r="F881" i="6"/>
  <c r="G881" i="6"/>
  <c r="D881" i="6"/>
  <c r="A881" i="6"/>
  <c r="B881" i="6" s="1"/>
  <c r="F880" i="6"/>
  <c r="G880" i="6" s="1"/>
  <c r="D880" i="6"/>
  <c r="A880" i="6"/>
  <c r="B880" i="6"/>
  <c r="F879" i="6"/>
  <c r="G879" i="6"/>
  <c r="D879" i="6"/>
  <c r="A879" i="6"/>
  <c r="B879" i="6" s="1"/>
  <c r="F878" i="6"/>
  <c r="G878" i="6" s="1"/>
  <c r="G886" i="6" s="1"/>
  <c r="D878" i="6"/>
  <c r="A878" i="6"/>
  <c r="B878" i="6"/>
  <c r="F875" i="6"/>
  <c r="G875" i="6"/>
  <c r="D875" i="6"/>
  <c r="B875" i="6"/>
  <c r="A875" i="6"/>
  <c r="F874" i="6"/>
  <c r="G874" i="6" s="1"/>
  <c r="D874" i="6"/>
  <c r="B874" i="6"/>
  <c r="A874" i="6"/>
  <c r="F873" i="6"/>
  <c r="G873" i="6"/>
  <c r="D873" i="6"/>
  <c r="B873" i="6"/>
  <c r="A873" i="6"/>
  <c r="F872" i="6"/>
  <c r="G872" i="6" s="1"/>
  <c r="D872" i="6"/>
  <c r="B872" i="6"/>
  <c r="A872" i="6"/>
  <c r="F871" i="6"/>
  <c r="G871" i="6"/>
  <c r="D871" i="6"/>
  <c r="B871" i="6"/>
  <c r="A871" i="6"/>
  <c r="F870" i="6"/>
  <c r="G870" i="6" s="1"/>
  <c r="D870" i="6"/>
  <c r="B870" i="6"/>
  <c r="A870" i="6"/>
  <c r="F869" i="6"/>
  <c r="G869" i="6"/>
  <c r="D869" i="6"/>
  <c r="B869" i="6"/>
  <c r="A869" i="6"/>
  <c r="F868" i="6"/>
  <c r="G868" i="6" s="1"/>
  <c r="D868" i="6"/>
  <c r="B868" i="6"/>
  <c r="A868" i="6"/>
  <c r="F867" i="6"/>
  <c r="G867" i="6"/>
  <c r="D867" i="6"/>
  <c r="B867" i="6"/>
  <c r="A867" i="6"/>
  <c r="F866" i="6"/>
  <c r="G866" i="6" s="1"/>
  <c r="D866" i="6"/>
  <c r="B866" i="6"/>
  <c r="A866" i="6"/>
  <c r="F865" i="6"/>
  <c r="G865" i="6"/>
  <c r="D865" i="6"/>
  <c r="B865" i="6"/>
  <c r="A865" i="6"/>
  <c r="F864" i="6"/>
  <c r="G864" i="6" s="1"/>
  <c r="D864" i="6"/>
  <c r="B864" i="6"/>
  <c r="A864" i="6"/>
  <c r="F863" i="6"/>
  <c r="G863" i="6"/>
  <c r="D863" i="6"/>
  <c r="B863" i="6"/>
  <c r="A863" i="6"/>
  <c r="F862" i="6"/>
  <c r="G862" i="6" s="1"/>
  <c r="D862" i="6"/>
  <c r="B862" i="6"/>
  <c r="A862" i="6"/>
  <c r="B855" i="6"/>
  <c r="G854" i="6"/>
  <c r="B854" i="6"/>
  <c r="B853" i="6"/>
  <c r="B852" i="6"/>
  <c r="F846" i="6"/>
  <c r="G846" i="6" s="1"/>
  <c r="D846" i="6"/>
  <c r="B846" i="6"/>
  <c r="A846" i="6"/>
  <c r="F845" i="6"/>
  <c r="G845" i="6"/>
  <c r="D845" i="6"/>
  <c r="B845" i="6"/>
  <c r="A845" i="6"/>
  <c r="F844" i="6"/>
  <c r="G844" i="6" s="1"/>
  <c r="D844" i="6"/>
  <c r="B844" i="6"/>
  <c r="A844" i="6"/>
  <c r="F843" i="6"/>
  <c r="G843" i="6"/>
  <c r="D843" i="6"/>
  <c r="B843" i="6"/>
  <c r="A843" i="6"/>
  <c r="F842" i="6"/>
  <c r="G842" i="6" s="1"/>
  <c r="D842" i="6"/>
  <c r="B842" i="6"/>
  <c r="A842" i="6"/>
  <c r="F841" i="6"/>
  <c r="G841" i="6"/>
  <c r="D841" i="6"/>
  <c r="B841" i="6"/>
  <c r="A841" i="6"/>
  <c r="F840" i="6"/>
  <c r="G840" i="6" s="1"/>
  <c r="D840" i="6"/>
  <c r="B840" i="6"/>
  <c r="A840" i="6"/>
  <c r="F839" i="6"/>
  <c r="G839" i="6"/>
  <c r="D839" i="6"/>
  <c r="B839" i="6"/>
  <c r="A839" i="6"/>
  <c r="F838" i="6"/>
  <c r="G838" i="6" s="1"/>
  <c r="D838" i="6"/>
  <c r="B838" i="6"/>
  <c r="A838" i="6"/>
  <c r="F835" i="6"/>
  <c r="G835" i="6"/>
  <c r="D835" i="6"/>
  <c r="A835" i="6"/>
  <c r="B835" i="6" s="1"/>
  <c r="F834" i="6"/>
  <c r="G834" i="6" s="1"/>
  <c r="D834" i="6"/>
  <c r="A834" i="6"/>
  <c r="B834" i="6"/>
  <c r="F833" i="6"/>
  <c r="G833" i="6"/>
  <c r="D833" i="6"/>
  <c r="A833" i="6"/>
  <c r="B833" i="6" s="1"/>
  <c r="F832" i="6"/>
  <c r="G832" i="6" s="1"/>
  <c r="D832" i="6"/>
  <c r="A832" i="6"/>
  <c r="B832" i="6"/>
  <c r="F831" i="6"/>
  <c r="G831" i="6"/>
  <c r="D831" i="6"/>
  <c r="A831" i="6"/>
  <c r="B831" i="6" s="1"/>
  <c r="F830" i="6"/>
  <c r="G830" i="6" s="1"/>
  <c r="D830" i="6"/>
  <c r="A830" i="6"/>
  <c r="B830" i="6"/>
  <c r="F829" i="6"/>
  <c r="G829" i="6"/>
  <c r="D829" i="6"/>
  <c r="A829" i="6"/>
  <c r="B829" i="6" s="1"/>
  <c r="F828" i="6"/>
  <c r="G828" i="6" s="1"/>
  <c r="G836" i="6" s="1"/>
  <c r="D828" i="6"/>
  <c r="A828" i="6"/>
  <c r="B828" i="6"/>
  <c r="F825" i="6"/>
  <c r="G825" i="6"/>
  <c r="D825" i="6"/>
  <c r="B825" i="6"/>
  <c r="A825" i="6"/>
  <c r="F824" i="6"/>
  <c r="G824" i="6" s="1"/>
  <c r="D824" i="6"/>
  <c r="B824" i="6"/>
  <c r="A824" i="6"/>
  <c r="F823" i="6"/>
  <c r="G823" i="6"/>
  <c r="D823" i="6"/>
  <c r="B823" i="6"/>
  <c r="A823" i="6"/>
  <c r="F822" i="6"/>
  <c r="G822" i="6" s="1"/>
  <c r="D822" i="6"/>
  <c r="B822" i="6"/>
  <c r="A822" i="6"/>
  <c r="F821" i="6"/>
  <c r="G821" i="6"/>
  <c r="D821" i="6"/>
  <c r="B821" i="6"/>
  <c r="A821" i="6"/>
  <c r="F820" i="6"/>
  <c r="G820" i="6" s="1"/>
  <c r="D820" i="6"/>
  <c r="B820" i="6"/>
  <c r="A820" i="6"/>
  <c r="F819" i="6"/>
  <c r="G819" i="6"/>
  <c r="D819" i="6"/>
  <c r="B819" i="6"/>
  <c r="A819" i="6"/>
  <c r="F818" i="6"/>
  <c r="G818" i="6" s="1"/>
  <c r="D818" i="6"/>
  <c r="B818" i="6"/>
  <c r="A818" i="6"/>
  <c r="F817" i="6"/>
  <c r="G817" i="6"/>
  <c r="D817" i="6"/>
  <c r="B817" i="6"/>
  <c r="A817" i="6"/>
  <c r="F816" i="6"/>
  <c r="G816" i="6" s="1"/>
  <c r="D816" i="6"/>
  <c r="B816" i="6"/>
  <c r="A816" i="6"/>
  <c r="F815" i="6"/>
  <c r="G815" i="6"/>
  <c r="D815" i="6"/>
  <c r="B815" i="6"/>
  <c r="A815" i="6"/>
  <c r="F814" i="6"/>
  <c r="G814" i="6" s="1"/>
  <c r="D814" i="6"/>
  <c r="B814" i="6"/>
  <c r="A814" i="6"/>
  <c r="F813" i="6"/>
  <c r="G813" i="6"/>
  <c r="D813" i="6"/>
  <c r="B813" i="6"/>
  <c r="A813" i="6"/>
  <c r="F812" i="6"/>
  <c r="G812" i="6" s="1"/>
  <c r="D812" i="6"/>
  <c r="B812" i="6"/>
  <c r="A812" i="6"/>
  <c r="B805" i="6"/>
  <c r="G804" i="6"/>
  <c r="B804" i="6"/>
  <c r="B803" i="6"/>
  <c r="B802" i="6"/>
  <c r="F796" i="6"/>
  <c r="G796" i="6" s="1"/>
  <c r="D796" i="6"/>
  <c r="B796" i="6"/>
  <c r="A796" i="6"/>
  <c r="F795" i="6"/>
  <c r="G795" i="6"/>
  <c r="D795" i="6"/>
  <c r="B795" i="6"/>
  <c r="A795" i="6"/>
  <c r="F794" i="6"/>
  <c r="G794" i="6" s="1"/>
  <c r="D794" i="6"/>
  <c r="B794" i="6"/>
  <c r="A794" i="6"/>
  <c r="F793" i="6"/>
  <c r="G793" i="6"/>
  <c r="D793" i="6"/>
  <c r="B793" i="6"/>
  <c r="A793" i="6"/>
  <c r="F792" i="6"/>
  <c r="G792" i="6" s="1"/>
  <c r="D792" i="6"/>
  <c r="B792" i="6"/>
  <c r="A792" i="6"/>
  <c r="F791" i="6"/>
  <c r="G791" i="6"/>
  <c r="D791" i="6"/>
  <c r="B791" i="6"/>
  <c r="A791" i="6"/>
  <c r="F790" i="6"/>
  <c r="G790" i="6" s="1"/>
  <c r="D790" i="6"/>
  <c r="B790" i="6"/>
  <c r="A790" i="6"/>
  <c r="F789" i="6"/>
  <c r="G789" i="6"/>
  <c r="D789" i="6"/>
  <c r="B789" i="6"/>
  <c r="A789" i="6"/>
  <c r="F788" i="6"/>
  <c r="G788" i="6" s="1"/>
  <c r="D788" i="6"/>
  <c r="B788" i="6"/>
  <c r="A788" i="6"/>
  <c r="F785" i="6"/>
  <c r="G785" i="6"/>
  <c r="D785" i="6"/>
  <c r="A785" i="6"/>
  <c r="B785" i="6" s="1"/>
  <c r="F784" i="6"/>
  <c r="G784" i="6" s="1"/>
  <c r="D784" i="6"/>
  <c r="A784" i="6"/>
  <c r="B784" i="6"/>
  <c r="F783" i="6"/>
  <c r="G783" i="6"/>
  <c r="D783" i="6"/>
  <c r="A783" i="6"/>
  <c r="B783" i="6" s="1"/>
  <c r="F782" i="6"/>
  <c r="G782" i="6" s="1"/>
  <c r="D782" i="6"/>
  <c r="A782" i="6"/>
  <c r="B782" i="6"/>
  <c r="F781" i="6"/>
  <c r="G781" i="6"/>
  <c r="D781" i="6"/>
  <c r="A781" i="6"/>
  <c r="B781" i="6" s="1"/>
  <c r="F780" i="6"/>
  <c r="G780" i="6" s="1"/>
  <c r="D780" i="6"/>
  <c r="A780" i="6"/>
  <c r="B780" i="6"/>
  <c r="F779" i="6"/>
  <c r="G779" i="6"/>
  <c r="D779" i="6"/>
  <c r="A779" i="6"/>
  <c r="B779" i="6" s="1"/>
  <c r="F778" i="6"/>
  <c r="G778" i="6" s="1"/>
  <c r="G786" i="6" s="1"/>
  <c r="D778" i="6"/>
  <c r="A778" i="6"/>
  <c r="B778" i="6"/>
  <c r="F775" i="6"/>
  <c r="G775" i="6"/>
  <c r="D775" i="6"/>
  <c r="B775" i="6"/>
  <c r="A775" i="6"/>
  <c r="F774" i="6"/>
  <c r="G774" i="6" s="1"/>
  <c r="D774" i="6"/>
  <c r="B774" i="6"/>
  <c r="A774" i="6"/>
  <c r="F773" i="6"/>
  <c r="G773" i="6"/>
  <c r="D773" i="6"/>
  <c r="B773" i="6"/>
  <c r="A773" i="6"/>
  <c r="F772" i="6"/>
  <c r="G772" i="6" s="1"/>
  <c r="D772" i="6"/>
  <c r="B772" i="6"/>
  <c r="A772" i="6"/>
  <c r="F771" i="6"/>
  <c r="G771" i="6"/>
  <c r="D771" i="6"/>
  <c r="B771" i="6"/>
  <c r="A771" i="6"/>
  <c r="F770" i="6"/>
  <c r="G770" i="6" s="1"/>
  <c r="D770" i="6"/>
  <c r="B770" i="6"/>
  <c r="A770" i="6"/>
  <c r="F769" i="6"/>
  <c r="G769" i="6"/>
  <c r="D769" i="6"/>
  <c r="B769" i="6"/>
  <c r="A769" i="6"/>
  <c r="F768" i="6"/>
  <c r="G768" i="6" s="1"/>
  <c r="D768" i="6"/>
  <c r="B768" i="6"/>
  <c r="A768" i="6"/>
  <c r="F767" i="6"/>
  <c r="G767" i="6"/>
  <c r="D767" i="6"/>
  <c r="B767" i="6"/>
  <c r="A767" i="6"/>
  <c r="F766" i="6"/>
  <c r="G766" i="6" s="1"/>
  <c r="D766" i="6"/>
  <c r="B766" i="6"/>
  <c r="A766" i="6"/>
  <c r="F765" i="6"/>
  <c r="G765" i="6"/>
  <c r="D765" i="6"/>
  <c r="B765" i="6"/>
  <c r="A765" i="6"/>
  <c r="F764" i="6"/>
  <c r="G764" i="6" s="1"/>
  <c r="D764" i="6"/>
  <c r="B764" i="6"/>
  <c r="A764" i="6"/>
  <c r="F763" i="6"/>
  <c r="G763" i="6"/>
  <c r="D763" i="6"/>
  <c r="B763" i="6"/>
  <c r="A763" i="6"/>
  <c r="F762" i="6"/>
  <c r="G762" i="6" s="1"/>
  <c r="D762" i="6"/>
  <c r="B762" i="6"/>
  <c r="A762" i="6"/>
  <c r="B755" i="6"/>
  <c r="G754" i="6"/>
  <c r="B754" i="6"/>
  <c r="B753" i="6"/>
  <c r="B752" i="6"/>
  <c r="F746" i="6"/>
  <c r="G746" i="6" s="1"/>
  <c r="D746" i="6"/>
  <c r="B746" i="6"/>
  <c r="A746" i="6"/>
  <c r="F745" i="6"/>
  <c r="G745" i="6"/>
  <c r="D745" i="6"/>
  <c r="B745" i="6"/>
  <c r="A745" i="6"/>
  <c r="F744" i="6"/>
  <c r="G744" i="6" s="1"/>
  <c r="D744" i="6"/>
  <c r="B744" i="6"/>
  <c r="A744" i="6"/>
  <c r="F743" i="6"/>
  <c r="G743" i="6"/>
  <c r="D743" i="6"/>
  <c r="B743" i="6"/>
  <c r="A743" i="6"/>
  <c r="F742" i="6"/>
  <c r="G742" i="6" s="1"/>
  <c r="D742" i="6"/>
  <c r="B742" i="6"/>
  <c r="A742" i="6"/>
  <c r="F741" i="6"/>
  <c r="G741" i="6"/>
  <c r="D741" i="6"/>
  <c r="B741" i="6"/>
  <c r="A741" i="6"/>
  <c r="F740" i="6"/>
  <c r="G740" i="6" s="1"/>
  <c r="D740" i="6"/>
  <c r="B740" i="6"/>
  <c r="A740" i="6"/>
  <c r="F739" i="6"/>
  <c r="G739" i="6"/>
  <c r="D739" i="6"/>
  <c r="B739" i="6"/>
  <c r="A739" i="6"/>
  <c r="F738" i="6"/>
  <c r="G738" i="6" s="1"/>
  <c r="D738" i="6"/>
  <c r="B738" i="6"/>
  <c r="A738" i="6"/>
  <c r="F735" i="6"/>
  <c r="G735" i="6"/>
  <c r="D735" i="6"/>
  <c r="A735" i="6"/>
  <c r="B735" i="6" s="1"/>
  <c r="F734" i="6"/>
  <c r="G734" i="6" s="1"/>
  <c r="D734" i="6"/>
  <c r="A734" i="6"/>
  <c r="B734" i="6"/>
  <c r="F733" i="6"/>
  <c r="G733" i="6"/>
  <c r="D733" i="6"/>
  <c r="A733" i="6"/>
  <c r="B733" i="6" s="1"/>
  <c r="F732" i="6"/>
  <c r="G732" i="6" s="1"/>
  <c r="D732" i="6"/>
  <c r="A732" i="6"/>
  <c r="B732" i="6"/>
  <c r="F731" i="6"/>
  <c r="G731" i="6"/>
  <c r="D731" i="6"/>
  <c r="A731" i="6"/>
  <c r="B731" i="6" s="1"/>
  <c r="F730" i="6"/>
  <c r="G730" i="6" s="1"/>
  <c r="D730" i="6"/>
  <c r="A730" i="6"/>
  <c r="B730" i="6"/>
  <c r="F729" i="6"/>
  <c r="G729" i="6"/>
  <c r="D729" i="6"/>
  <c r="A729" i="6"/>
  <c r="B729" i="6" s="1"/>
  <c r="F728" i="6"/>
  <c r="G728" i="6" s="1"/>
  <c r="G736" i="6" s="1"/>
  <c r="D728" i="6"/>
  <c r="A728" i="6"/>
  <c r="B728" i="6"/>
  <c r="F725" i="6"/>
  <c r="G725" i="6"/>
  <c r="D725" i="6"/>
  <c r="B725" i="6"/>
  <c r="A725" i="6"/>
  <c r="F724" i="6"/>
  <c r="G724" i="6" s="1"/>
  <c r="D724" i="6"/>
  <c r="B724" i="6"/>
  <c r="A724" i="6"/>
  <c r="F723" i="6"/>
  <c r="G723" i="6"/>
  <c r="D723" i="6"/>
  <c r="B723" i="6"/>
  <c r="A723" i="6"/>
  <c r="F722" i="6"/>
  <c r="G722" i="6" s="1"/>
  <c r="D722" i="6"/>
  <c r="B722" i="6"/>
  <c r="A722" i="6"/>
  <c r="F721" i="6"/>
  <c r="G721" i="6"/>
  <c r="D721" i="6"/>
  <c r="B721" i="6"/>
  <c r="A721" i="6"/>
  <c r="F720" i="6"/>
  <c r="G720" i="6" s="1"/>
  <c r="D720" i="6"/>
  <c r="B720" i="6"/>
  <c r="A720" i="6"/>
  <c r="F719" i="6"/>
  <c r="G719" i="6"/>
  <c r="D719" i="6"/>
  <c r="B719" i="6"/>
  <c r="A719" i="6"/>
  <c r="F718" i="6"/>
  <c r="G718" i="6" s="1"/>
  <c r="D718" i="6"/>
  <c r="B718" i="6"/>
  <c r="A718" i="6"/>
  <c r="F717" i="6"/>
  <c r="G717" i="6"/>
  <c r="D717" i="6"/>
  <c r="B717" i="6"/>
  <c r="A717" i="6"/>
  <c r="F716" i="6"/>
  <c r="G716" i="6" s="1"/>
  <c r="D716" i="6"/>
  <c r="B716" i="6"/>
  <c r="A716" i="6"/>
  <c r="F715" i="6"/>
  <c r="G715" i="6"/>
  <c r="D715" i="6"/>
  <c r="B715" i="6"/>
  <c r="A715" i="6"/>
  <c r="F714" i="6"/>
  <c r="G714" i="6" s="1"/>
  <c r="D714" i="6"/>
  <c r="B714" i="6"/>
  <c r="A714" i="6"/>
  <c r="F713" i="6"/>
  <c r="G713" i="6"/>
  <c r="D713" i="6"/>
  <c r="B713" i="6"/>
  <c r="A713" i="6"/>
  <c r="F712" i="6"/>
  <c r="G712" i="6" s="1"/>
  <c r="D712" i="6"/>
  <c r="B712" i="6"/>
  <c r="A712" i="6"/>
  <c r="B705" i="6"/>
  <c r="G704" i="6"/>
  <c r="B704" i="6"/>
  <c r="B703" i="6"/>
  <c r="B702" i="6"/>
  <c r="F696" i="6"/>
  <c r="G696" i="6" s="1"/>
  <c r="D696" i="6"/>
  <c r="B696" i="6"/>
  <c r="A696" i="6"/>
  <c r="F695" i="6"/>
  <c r="G695" i="6"/>
  <c r="D695" i="6"/>
  <c r="B695" i="6"/>
  <c r="A695" i="6"/>
  <c r="F694" i="6"/>
  <c r="G694" i="6" s="1"/>
  <c r="D694" i="6"/>
  <c r="B694" i="6"/>
  <c r="A694" i="6"/>
  <c r="F693" i="6"/>
  <c r="G693" i="6"/>
  <c r="D693" i="6"/>
  <c r="B693" i="6"/>
  <c r="A693" i="6"/>
  <c r="F692" i="6"/>
  <c r="G692" i="6" s="1"/>
  <c r="D692" i="6"/>
  <c r="B692" i="6"/>
  <c r="A692" i="6"/>
  <c r="F691" i="6"/>
  <c r="G691" i="6"/>
  <c r="D691" i="6"/>
  <c r="B691" i="6"/>
  <c r="A691" i="6"/>
  <c r="F690" i="6"/>
  <c r="G690" i="6" s="1"/>
  <c r="D690" i="6"/>
  <c r="B690" i="6"/>
  <c r="A690" i="6"/>
  <c r="F689" i="6"/>
  <c r="G689" i="6"/>
  <c r="D689" i="6"/>
  <c r="B689" i="6"/>
  <c r="A689" i="6"/>
  <c r="F688" i="6"/>
  <c r="G688" i="6" s="1"/>
  <c r="D688" i="6"/>
  <c r="B688" i="6"/>
  <c r="A688" i="6"/>
  <c r="F685" i="6"/>
  <c r="G685" i="6"/>
  <c r="D685" i="6"/>
  <c r="A685" i="6"/>
  <c r="B685" i="6" s="1"/>
  <c r="F684" i="6"/>
  <c r="G684" i="6" s="1"/>
  <c r="D684" i="6"/>
  <c r="A684" i="6"/>
  <c r="B684" i="6"/>
  <c r="F683" i="6"/>
  <c r="G683" i="6"/>
  <c r="D683" i="6"/>
  <c r="A683" i="6"/>
  <c r="B683" i="6" s="1"/>
  <c r="F682" i="6"/>
  <c r="G682" i="6" s="1"/>
  <c r="D682" i="6"/>
  <c r="A682" i="6"/>
  <c r="B682" i="6"/>
  <c r="F681" i="6"/>
  <c r="G681" i="6"/>
  <c r="D681" i="6"/>
  <c r="A681" i="6"/>
  <c r="B681" i="6" s="1"/>
  <c r="F680" i="6"/>
  <c r="G680" i="6" s="1"/>
  <c r="D680" i="6"/>
  <c r="A680" i="6"/>
  <c r="B680" i="6"/>
  <c r="F679" i="6"/>
  <c r="G679" i="6"/>
  <c r="D679" i="6"/>
  <c r="A679" i="6"/>
  <c r="B679" i="6" s="1"/>
  <c r="F678" i="6"/>
  <c r="G678" i="6" s="1"/>
  <c r="G686" i="6" s="1"/>
  <c r="D678" i="6"/>
  <c r="A678" i="6"/>
  <c r="B678" i="6"/>
  <c r="F675" i="6"/>
  <c r="G675" i="6"/>
  <c r="D675" i="6"/>
  <c r="B675" i="6"/>
  <c r="A675" i="6"/>
  <c r="F674" i="6"/>
  <c r="G674" i="6" s="1"/>
  <c r="D674" i="6"/>
  <c r="B674" i="6"/>
  <c r="A674" i="6"/>
  <c r="F673" i="6"/>
  <c r="G673" i="6"/>
  <c r="D673" i="6"/>
  <c r="B673" i="6"/>
  <c r="A673" i="6"/>
  <c r="F672" i="6"/>
  <c r="G672" i="6" s="1"/>
  <c r="D672" i="6"/>
  <c r="B672" i="6"/>
  <c r="A672" i="6"/>
  <c r="F671" i="6"/>
  <c r="G671" i="6"/>
  <c r="D671" i="6"/>
  <c r="B671" i="6"/>
  <c r="A671" i="6"/>
  <c r="F670" i="6"/>
  <c r="G670" i="6" s="1"/>
  <c r="D670" i="6"/>
  <c r="B670" i="6"/>
  <c r="A670" i="6"/>
  <c r="F669" i="6"/>
  <c r="G669" i="6"/>
  <c r="D669" i="6"/>
  <c r="B669" i="6"/>
  <c r="A669" i="6"/>
  <c r="F668" i="6"/>
  <c r="G668" i="6" s="1"/>
  <c r="D668" i="6"/>
  <c r="B668" i="6"/>
  <c r="A668" i="6"/>
  <c r="F667" i="6"/>
  <c r="G667" i="6"/>
  <c r="D667" i="6"/>
  <c r="B667" i="6"/>
  <c r="A667" i="6"/>
  <c r="F666" i="6"/>
  <c r="G666" i="6" s="1"/>
  <c r="D666" i="6"/>
  <c r="B666" i="6"/>
  <c r="A666" i="6"/>
  <c r="F665" i="6"/>
  <c r="G665" i="6"/>
  <c r="D665" i="6"/>
  <c r="B665" i="6"/>
  <c r="A665" i="6"/>
  <c r="F664" i="6"/>
  <c r="G664" i="6" s="1"/>
  <c r="D664" i="6"/>
  <c r="B664" i="6"/>
  <c r="A664" i="6"/>
  <c r="F663" i="6"/>
  <c r="G663" i="6"/>
  <c r="D663" i="6"/>
  <c r="B663" i="6"/>
  <c r="A663" i="6"/>
  <c r="F662" i="6"/>
  <c r="G662" i="6" s="1"/>
  <c r="D662" i="6"/>
  <c r="B662" i="6"/>
  <c r="A662" i="6"/>
  <c r="B655" i="6"/>
  <c r="G654" i="6"/>
  <c r="B654" i="6"/>
  <c r="B653" i="6"/>
  <c r="B652" i="6"/>
  <c r="F646" i="6"/>
  <c r="G646" i="6" s="1"/>
  <c r="D646" i="6"/>
  <c r="B646" i="6"/>
  <c r="A646" i="6"/>
  <c r="F645" i="6"/>
  <c r="G645" i="6"/>
  <c r="D645" i="6"/>
  <c r="B645" i="6"/>
  <c r="A645" i="6"/>
  <c r="F644" i="6"/>
  <c r="G644" i="6" s="1"/>
  <c r="D644" i="6"/>
  <c r="B644" i="6"/>
  <c r="A644" i="6"/>
  <c r="F643" i="6"/>
  <c r="G643" i="6"/>
  <c r="D643" i="6"/>
  <c r="B643" i="6"/>
  <c r="A643" i="6"/>
  <c r="F642" i="6"/>
  <c r="G642" i="6" s="1"/>
  <c r="D642" i="6"/>
  <c r="B642" i="6"/>
  <c r="A642" i="6"/>
  <c r="F641" i="6"/>
  <c r="G641" i="6"/>
  <c r="D641" i="6"/>
  <c r="B641" i="6"/>
  <c r="A641" i="6"/>
  <c r="F640" i="6"/>
  <c r="G640" i="6" s="1"/>
  <c r="D640" i="6"/>
  <c r="B640" i="6"/>
  <c r="A640" i="6"/>
  <c r="F639" i="6"/>
  <c r="G639" i="6"/>
  <c r="D639" i="6"/>
  <c r="B639" i="6"/>
  <c r="A639" i="6"/>
  <c r="F638" i="6"/>
  <c r="G638" i="6" s="1"/>
  <c r="D638" i="6"/>
  <c r="B638" i="6"/>
  <c r="A638" i="6"/>
  <c r="F635" i="6"/>
  <c r="G635" i="6"/>
  <c r="D635" i="6"/>
  <c r="A635" i="6"/>
  <c r="B635" i="6" s="1"/>
  <c r="F634" i="6"/>
  <c r="G634" i="6" s="1"/>
  <c r="D634" i="6"/>
  <c r="A634" i="6"/>
  <c r="B634" i="6"/>
  <c r="F633" i="6"/>
  <c r="G633" i="6"/>
  <c r="D633" i="6"/>
  <c r="A633" i="6"/>
  <c r="B633" i="6" s="1"/>
  <c r="F632" i="6"/>
  <c r="G632" i="6" s="1"/>
  <c r="D632" i="6"/>
  <c r="A632" i="6"/>
  <c r="B632" i="6"/>
  <c r="F631" i="6"/>
  <c r="G631" i="6"/>
  <c r="D631" i="6"/>
  <c r="A631" i="6"/>
  <c r="B631" i="6" s="1"/>
  <c r="F630" i="6"/>
  <c r="G630" i="6" s="1"/>
  <c r="D630" i="6"/>
  <c r="A630" i="6"/>
  <c r="B630" i="6"/>
  <c r="F629" i="6"/>
  <c r="G629" i="6"/>
  <c r="D629" i="6"/>
  <c r="A629" i="6"/>
  <c r="B629" i="6" s="1"/>
  <c r="F628" i="6"/>
  <c r="G628" i="6" s="1"/>
  <c r="G636" i="6" s="1"/>
  <c r="D628" i="6"/>
  <c r="A628" i="6"/>
  <c r="B628" i="6"/>
  <c r="F625" i="6"/>
  <c r="G625" i="6"/>
  <c r="D625" i="6"/>
  <c r="B625" i="6"/>
  <c r="A625" i="6"/>
  <c r="F624" i="6"/>
  <c r="G624" i="6" s="1"/>
  <c r="D624" i="6"/>
  <c r="B624" i="6"/>
  <c r="A624" i="6"/>
  <c r="F623" i="6"/>
  <c r="G623" i="6"/>
  <c r="D623" i="6"/>
  <c r="B623" i="6"/>
  <c r="A623" i="6"/>
  <c r="F622" i="6"/>
  <c r="G622" i="6" s="1"/>
  <c r="D622" i="6"/>
  <c r="B622" i="6"/>
  <c r="A622" i="6"/>
  <c r="F621" i="6"/>
  <c r="G621" i="6"/>
  <c r="D621" i="6"/>
  <c r="B621" i="6"/>
  <c r="A621" i="6"/>
  <c r="F620" i="6"/>
  <c r="G620" i="6" s="1"/>
  <c r="D620" i="6"/>
  <c r="B620" i="6"/>
  <c r="A620" i="6"/>
  <c r="F619" i="6"/>
  <c r="G619" i="6"/>
  <c r="D619" i="6"/>
  <c r="B619" i="6"/>
  <c r="A619" i="6"/>
  <c r="F618" i="6"/>
  <c r="G618" i="6" s="1"/>
  <c r="D618" i="6"/>
  <c r="B618" i="6"/>
  <c r="A618" i="6"/>
  <c r="F617" i="6"/>
  <c r="G617" i="6"/>
  <c r="D617" i="6"/>
  <c r="B617" i="6"/>
  <c r="A617" i="6"/>
  <c r="F616" i="6"/>
  <c r="G616" i="6" s="1"/>
  <c r="D616" i="6"/>
  <c r="B616" i="6"/>
  <c r="A616" i="6"/>
  <c r="F615" i="6"/>
  <c r="G615" i="6"/>
  <c r="D615" i="6"/>
  <c r="B615" i="6"/>
  <c r="A615" i="6"/>
  <c r="F614" i="6"/>
  <c r="G614" i="6" s="1"/>
  <c r="D614" i="6"/>
  <c r="B614" i="6"/>
  <c r="A614" i="6"/>
  <c r="F613" i="6"/>
  <c r="G613" i="6"/>
  <c r="D613" i="6"/>
  <c r="B613" i="6"/>
  <c r="A613" i="6"/>
  <c r="F612" i="6"/>
  <c r="G612" i="6" s="1"/>
  <c r="D612" i="6"/>
  <c r="B612" i="6"/>
  <c r="A612" i="6"/>
  <c r="B605" i="6"/>
  <c r="G604" i="6"/>
  <c r="B604" i="6"/>
  <c r="B603" i="6"/>
  <c r="B602" i="6"/>
  <c r="F596" i="6"/>
  <c r="G596" i="6" s="1"/>
  <c r="D596" i="6"/>
  <c r="B596" i="6"/>
  <c r="A596" i="6"/>
  <c r="F595" i="6"/>
  <c r="G595" i="6"/>
  <c r="D595" i="6"/>
  <c r="B595" i="6"/>
  <c r="A595" i="6"/>
  <c r="F594" i="6"/>
  <c r="G594" i="6" s="1"/>
  <c r="D594" i="6"/>
  <c r="B594" i="6"/>
  <c r="A594" i="6"/>
  <c r="F593" i="6"/>
  <c r="G593" i="6"/>
  <c r="D593" i="6"/>
  <c r="B593" i="6"/>
  <c r="A593" i="6"/>
  <c r="F592" i="6"/>
  <c r="G592" i="6" s="1"/>
  <c r="D592" i="6"/>
  <c r="B592" i="6"/>
  <c r="A592" i="6"/>
  <c r="F591" i="6"/>
  <c r="G591" i="6"/>
  <c r="D591" i="6"/>
  <c r="B591" i="6"/>
  <c r="A591" i="6"/>
  <c r="F590" i="6"/>
  <c r="G590" i="6" s="1"/>
  <c r="D590" i="6"/>
  <c r="B590" i="6"/>
  <c r="A590" i="6"/>
  <c r="F589" i="6"/>
  <c r="G589" i="6"/>
  <c r="D589" i="6"/>
  <c r="B589" i="6"/>
  <c r="A589" i="6"/>
  <c r="F588" i="6"/>
  <c r="G588" i="6" s="1"/>
  <c r="D588" i="6"/>
  <c r="B588" i="6"/>
  <c r="A588" i="6"/>
  <c r="F585" i="6"/>
  <c r="G585" i="6"/>
  <c r="D585" i="6"/>
  <c r="A585" i="6"/>
  <c r="B585" i="6" s="1"/>
  <c r="F584" i="6"/>
  <c r="G584" i="6" s="1"/>
  <c r="D584" i="6"/>
  <c r="A584" i="6"/>
  <c r="B584" i="6"/>
  <c r="F583" i="6"/>
  <c r="G583" i="6"/>
  <c r="D583" i="6"/>
  <c r="A583" i="6"/>
  <c r="B583" i="6" s="1"/>
  <c r="F582" i="6"/>
  <c r="G582" i="6" s="1"/>
  <c r="D582" i="6"/>
  <c r="A582" i="6"/>
  <c r="B582" i="6"/>
  <c r="F581" i="6"/>
  <c r="G581" i="6"/>
  <c r="D581" i="6"/>
  <c r="A581" i="6"/>
  <c r="B581" i="6" s="1"/>
  <c r="F580" i="6"/>
  <c r="G580" i="6" s="1"/>
  <c r="D580" i="6"/>
  <c r="A580" i="6"/>
  <c r="B580" i="6"/>
  <c r="F579" i="6"/>
  <c r="G579" i="6"/>
  <c r="D579" i="6"/>
  <c r="A579" i="6"/>
  <c r="B579" i="6" s="1"/>
  <c r="F578" i="6"/>
  <c r="G578" i="6" s="1"/>
  <c r="G586" i="6" s="1"/>
  <c r="D578" i="6"/>
  <c r="A578" i="6"/>
  <c r="B578" i="6"/>
  <c r="F575" i="6"/>
  <c r="G575" i="6"/>
  <c r="D575" i="6"/>
  <c r="B575" i="6"/>
  <c r="A575" i="6"/>
  <c r="F574" i="6"/>
  <c r="G574" i="6" s="1"/>
  <c r="D574" i="6"/>
  <c r="B574" i="6"/>
  <c r="A574" i="6"/>
  <c r="F573" i="6"/>
  <c r="G573" i="6"/>
  <c r="D573" i="6"/>
  <c r="B573" i="6"/>
  <c r="A573" i="6"/>
  <c r="F572" i="6"/>
  <c r="G572" i="6" s="1"/>
  <c r="D572" i="6"/>
  <c r="B572" i="6"/>
  <c r="A572" i="6"/>
  <c r="F571" i="6"/>
  <c r="G571" i="6"/>
  <c r="D571" i="6"/>
  <c r="B571" i="6"/>
  <c r="A571" i="6"/>
  <c r="F570" i="6"/>
  <c r="G570" i="6" s="1"/>
  <c r="D570" i="6"/>
  <c r="B570" i="6"/>
  <c r="A570" i="6"/>
  <c r="F569" i="6"/>
  <c r="G569" i="6"/>
  <c r="D569" i="6"/>
  <c r="B569" i="6"/>
  <c r="A569" i="6"/>
  <c r="F568" i="6"/>
  <c r="G568" i="6" s="1"/>
  <c r="D568" i="6"/>
  <c r="B568" i="6"/>
  <c r="A568" i="6"/>
  <c r="F567" i="6"/>
  <c r="G567" i="6"/>
  <c r="D567" i="6"/>
  <c r="B567" i="6"/>
  <c r="A567" i="6"/>
  <c r="F566" i="6"/>
  <c r="G566" i="6" s="1"/>
  <c r="D566" i="6"/>
  <c r="B566" i="6"/>
  <c r="A566" i="6"/>
  <c r="F565" i="6"/>
  <c r="G565" i="6"/>
  <c r="D565" i="6"/>
  <c r="B565" i="6"/>
  <c r="A565" i="6"/>
  <c r="F564" i="6"/>
  <c r="G564" i="6" s="1"/>
  <c r="D564" i="6"/>
  <c r="B564" i="6"/>
  <c r="A564" i="6"/>
  <c r="F563" i="6"/>
  <c r="G563" i="6"/>
  <c r="D563" i="6"/>
  <c r="B563" i="6"/>
  <c r="A563" i="6"/>
  <c r="F562" i="6"/>
  <c r="G562" i="6" s="1"/>
  <c r="D562" i="6"/>
  <c r="B562" i="6"/>
  <c r="A562" i="6"/>
  <c r="B555" i="6"/>
  <c r="G554" i="6"/>
  <c r="B554" i="6"/>
  <c r="B553" i="6"/>
  <c r="B552" i="6"/>
  <c r="F546" i="6"/>
  <c r="G546" i="6" s="1"/>
  <c r="D546" i="6"/>
  <c r="B546" i="6"/>
  <c r="A546" i="6"/>
  <c r="F545" i="6"/>
  <c r="G545" i="6"/>
  <c r="D545" i="6"/>
  <c r="B545" i="6"/>
  <c r="A545" i="6"/>
  <c r="F544" i="6"/>
  <c r="G544" i="6" s="1"/>
  <c r="D544" i="6"/>
  <c r="B544" i="6"/>
  <c r="A544" i="6"/>
  <c r="F543" i="6"/>
  <c r="G543" i="6"/>
  <c r="D543" i="6"/>
  <c r="B543" i="6"/>
  <c r="A543" i="6"/>
  <c r="F542" i="6"/>
  <c r="G542" i="6" s="1"/>
  <c r="D542" i="6"/>
  <c r="B542" i="6"/>
  <c r="A542" i="6"/>
  <c r="F541" i="6"/>
  <c r="G541" i="6"/>
  <c r="D541" i="6"/>
  <c r="B541" i="6"/>
  <c r="A541" i="6"/>
  <c r="F540" i="6"/>
  <c r="G540" i="6" s="1"/>
  <c r="D540" i="6"/>
  <c r="B540" i="6"/>
  <c r="A540" i="6"/>
  <c r="F539" i="6"/>
  <c r="G539" i="6"/>
  <c r="D539" i="6"/>
  <c r="B539" i="6"/>
  <c r="A539" i="6"/>
  <c r="F538" i="6"/>
  <c r="G538" i="6" s="1"/>
  <c r="D538" i="6"/>
  <c r="B538" i="6"/>
  <c r="A538" i="6"/>
  <c r="F535" i="6"/>
  <c r="G535" i="6"/>
  <c r="D535" i="6"/>
  <c r="A535" i="6"/>
  <c r="B535" i="6" s="1"/>
  <c r="F534" i="6"/>
  <c r="G534" i="6" s="1"/>
  <c r="D534" i="6"/>
  <c r="A534" i="6"/>
  <c r="B534" i="6"/>
  <c r="F533" i="6"/>
  <c r="G533" i="6"/>
  <c r="D533" i="6"/>
  <c r="A533" i="6"/>
  <c r="B533" i="6" s="1"/>
  <c r="F532" i="6"/>
  <c r="G532" i="6" s="1"/>
  <c r="D532" i="6"/>
  <c r="A532" i="6"/>
  <c r="B532" i="6"/>
  <c r="F531" i="6"/>
  <c r="G531" i="6"/>
  <c r="D531" i="6"/>
  <c r="A531" i="6"/>
  <c r="B531" i="6" s="1"/>
  <c r="F530" i="6"/>
  <c r="G530" i="6" s="1"/>
  <c r="D530" i="6"/>
  <c r="A530" i="6"/>
  <c r="B530" i="6"/>
  <c r="F529" i="6"/>
  <c r="G529" i="6"/>
  <c r="D529" i="6"/>
  <c r="A529" i="6"/>
  <c r="B529" i="6" s="1"/>
  <c r="F528" i="6"/>
  <c r="G528" i="6" s="1"/>
  <c r="G536" i="6" s="1"/>
  <c r="D528" i="6"/>
  <c r="A528" i="6"/>
  <c r="B528" i="6"/>
  <c r="F525" i="6"/>
  <c r="G525" i="6"/>
  <c r="D525" i="6"/>
  <c r="B525" i="6"/>
  <c r="A525" i="6"/>
  <c r="F524" i="6"/>
  <c r="G524" i="6" s="1"/>
  <c r="D524" i="6"/>
  <c r="B524" i="6"/>
  <c r="A524" i="6"/>
  <c r="F523" i="6"/>
  <c r="G523" i="6"/>
  <c r="D523" i="6"/>
  <c r="B523" i="6"/>
  <c r="A523" i="6"/>
  <c r="F522" i="6"/>
  <c r="G522" i="6" s="1"/>
  <c r="D522" i="6"/>
  <c r="B522" i="6"/>
  <c r="A522" i="6"/>
  <c r="F521" i="6"/>
  <c r="G521" i="6"/>
  <c r="D521" i="6"/>
  <c r="B521" i="6"/>
  <c r="A521" i="6"/>
  <c r="F520" i="6"/>
  <c r="G520" i="6" s="1"/>
  <c r="D520" i="6"/>
  <c r="B520" i="6"/>
  <c r="A520" i="6"/>
  <c r="F519" i="6"/>
  <c r="G519" i="6"/>
  <c r="D519" i="6"/>
  <c r="B519" i="6"/>
  <c r="A519" i="6"/>
  <c r="F518" i="6"/>
  <c r="G518" i="6" s="1"/>
  <c r="D518" i="6"/>
  <c r="B518" i="6"/>
  <c r="A518" i="6"/>
  <c r="F517" i="6"/>
  <c r="G517" i="6"/>
  <c r="D517" i="6"/>
  <c r="B517" i="6"/>
  <c r="A517" i="6"/>
  <c r="F516" i="6"/>
  <c r="G516" i="6" s="1"/>
  <c r="D516" i="6"/>
  <c r="B516" i="6"/>
  <c r="A516" i="6"/>
  <c r="F515" i="6"/>
  <c r="G515" i="6"/>
  <c r="D515" i="6"/>
  <c r="B515" i="6"/>
  <c r="A515" i="6"/>
  <c r="F514" i="6"/>
  <c r="G514" i="6" s="1"/>
  <c r="D514" i="6"/>
  <c r="B514" i="6"/>
  <c r="A514" i="6"/>
  <c r="F513" i="6"/>
  <c r="G513" i="6"/>
  <c r="D513" i="6"/>
  <c r="B513" i="6"/>
  <c r="A513" i="6"/>
  <c r="F512" i="6"/>
  <c r="G512" i="6" s="1"/>
  <c r="D512" i="6"/>
  <c r="B512" i="6"/>
  <c r="A512" i="6"/>
  <c r="B505" i="6"/>
  <c r="G504" i="6"/>
  <c r="B504" i="6"/>
  <c r="B503" i="6"/>
  <c r="B502" i="6"/>
  <c r="F496" i="6"/>
  <c r="G496" i="6" s="1"/>
  <c r="D496" i="6"/>
  <c r="B496" i="6"/>
  <c r="A496" i="6"/>
  <c r="F495" i="6"/>
  <c r="G495" i="6"/>
  <c r="D495" i="6"/>
  <c r="B495" i="6"/>
  <c r="A495" i="6"/>
  <c r="F494" i="6"/>
  <c r="G494" i="6" s="1"/>
  <c r="D494" i="6"/>
  <c r="B494" i="6"/>
  <c r="A494" i="6"/>
  <c r="F493" i="6"/>
  <c r="G493" i="6"/>
  <c r="D493" i="6"/>
  <c r="B493" i="6"/>
  <c r="A493" i="6"/>
  <c r="F492" i="6"/>
  <c r="G492" i="6" s="1"/>
  <c r="D492" i="6"/>
  <c r="B492" i="6"/>
  <c r="A492" i="6"/>
  <c r="F491" i="6"/>
  <c r="G491" i="6"/>
  <c r="D491" i="6"/>
  <c r="B491" i="6"/>
  <c r="A491" i="6"/>
  <c r="F490" i="6"/>
  <c r="G490" i="6" s="1"/>
  <c r="D490" i="6"/>
  <c r="B490" i="6"/>
  <c r="A490" i="6"/>
  <c r="F489" i="6"/>
  <c r="G489" i="6"/>
  <c r="D489" i="6"/>
  <c r="B489" i="6"/>
  <c r="A489" i="6"/>
  <c r="F488" i="6"/>
  <c r="G488" i="6" s="1"/>
  <c r="D488" i="6"/>
  <c r="B488" i="6"/>
  <c r="A488" i="6"/>
  <c r="F485" i="6"/>
  <c r="G485" i="6"/>
  <c r="D485" i="6"/>
  <c r="A485" i="6"/>
  <c r="B485" i="6" s="1"/>
  <c r="F484" i="6"/>
  <c r="G484" i="6" s="1"/>
  <c r="D484" i="6"/>
  <c r="A484" i="6"/>
  <c r="B484" i="6"/>
  <c r="F483" i="6"/>
  <c r="G483" i="6"/>
  <c r="D483" i="6"/>
  <c r="A483" i="6"/>
  <c r="B483" i="6" s="1"/>
  <c r="F482" i="6"/>
  <c r="G482" i="6" s="1"/>
  <c r="D482" i="6"/>
  <c r="A482" i="6"/>
  <c r="B482" i="6"/>
  <c r="F481" i="6"/>
  <c r="G481" i="6"/>
  <c r="D481" i="6"/>
  <c r="A481" i="6"/>
  <c r="B481" i="6" s="1"/>
  <c r="F480" i="6"/>
  <c r="G480" i="6" s="1"/>
  <c r="D480" i="6"/>
  <c r="A480" i="6"/>
  <c r="B480" i="6"/>
  <c r="F479" i="6"/>
  <c r="G479" i="6"/>
  <c r="D479" i="6"/>
  <c r="A479" i="6"/>
  <c r="B479" i="6" s="1"/>
  <c r="F478" i="6"/>
  <c r="G478" i="6" s="1"/>
  <c r="G486" i="6" s="1"/>
  <c r="D478" i="6"/>
  <c r="A478" i="6"/>
  <c r="B478" i="6"/>
  <c r="F475" i="6"/>
  <c r="G475" i="6"/>
  <c r="D475" i="6"/>
  <c r="B475" i="6"/>
  <c r="A475" i="6"/>
  <c r="F474" i="6"/>
  <c r="G474" i="6" s="1"/>
  <c r="D474" i="6"/>
  <c r="B474" i="6"/>
  <c r="A474" i="6"/>
  <c r="F473" i="6"/>
  <c r="G473" i="6"/>
  <c r="D473" i="6"/>
  <c r="B473" i="6"/>
  <c r="A473" i="6"/>
  <c r="F472" i="6"/>
  <c r="G472" i="6" s="1"/>
  <c r="D472" i="6"/>
  <c r="B472" i="6"/>
  <c r="A472" i="6"/>
  <c r="F471" i="6"/>
  <c r="G471" i="6"/>
  <c r="D471" i="6"/>
  <c r="B471" i="6"/>
  <c r="A471" i="6"/>
  <c r="F470" i="6"/>
  <c r="G470" i="6" s="1"/>
  <c r="D470" i="6"/>
  <c r="B470" i="6"/>
  <c r="A470" i="6"/>
  <c r="F469" i="6"/>
  <c r="G469" i="6"/>
  <c r="D469" i="6"/>
  <c r="B469" i="6"/>
  <c r="A469" i="6"/>
  <c r="F468" i="6"/>
  <c r="G468" i="6" s="1"/>
  <c r="D468" i="6"/>
  <c r="B468" i="6"/>
  <c r="A468" i="6"/>
  <c r="F467" i="6"/>
  <c r="G467" i="6"/>
  <c r="D467" i="6"/>
  <c r="B467" i="6"/>
  <c r="A467" i="6"/>
  <c r="F466" i="6"/>
  <c r="G466" i="6" s="1"/>
  <c r="D466" i="6"/>
  <c r="B466" i="6"/>
  <c r="A466" i="6"/>
  <c r="F465" i="6"/>
  <c r="G465" i="6"/>
  <c r="D465" i="6"/>
  <c r="B465" i="6"/>
  <c r="A465" i="6"/>
  <c r="F464" i="6"/>
  <c r="G464" i="6" s="1"/>
  <c r="D464" i="6"/>
  <c r="B464" i="6"/>
  <c r="A464" i="6"/>
  <c r="F463" i="6"/>
  <c r="G463" i="6"/>
  <c r="D463" i="6"/>
  <c r="B463" i="6"/>
  <c r="A463" i="6"/>
  <c r="F462" i="6"/>
  <c r="G462" i="6" s="1"/>
  <c r="D462" i="6"/>
  <c r="B462" i="6"/>
  <c r="A462" i="6"/>
  <c r="B455" i="6"/>
  <c r="G454" i="6"/>
  <c r="B454" i="6"/>
  <c r="B453" i="6"/>
  <c r="B452" i="6"/>
  <c r="F446" i="6"/>
  <c r="G446" i="6" s="1"/>
  <c r="D446" i="6"/>
  <c r="B446" i="6"/>
  <c r="A446" i="6"/>
  <c r="F445" i="6"/>
  <c r="G445" i="6"/>
  <c r="D445" i="6"/>
  <c r="B445" i="6"/>
  <c r="A445" i="6"/>
  <c r="F444" i="6"/>
  <c r="G444" i="6" s="1"/>
  <c r="D444" i="6"/>
  <c r="B444" i="6"/>
  <c r="A444" i="6"/>
  <c r="F443" i="6"/>
  <c r="G443" i="6"/>
  <c r="D443" i="6"/>
  <c r="B443" i="6"/>
  <c r="A443" i="6"/>
  <c r="F442" i="6"/>
  <c r="G442" i="6" s="1"/>
  <c r="D442" i="6"/>
  <c r="B442" i="6"/>
  <c r="A442" i="6"/>
  <c r="F441" i="6"/>
  <c r="G441" i="6"/>
  <c r="D441" i="6"/>
  <c r="B441" i="6"/>
  <c r="A441" i="6"/>
  <c r="F440" i="6"/>
  <c r="G440" i="6" s="1"/>
  <c r="D440" i="6"/>
  <c r="B440" i="6"/>
  <c r="A440" i="6"/>
  <c r="F439" i="6"/>
  <c r="G439" i="6"/>
  <c r="D439" i="6"/>
  <c r="B439" i="6"/>
  <c r="A439" i="6"/>
  <c r="F438" i="6"/>
  <c r="G438" i="6" s="1"/>
  <c r="D438" i="6"/>
  <c r="B438" i="6"/>
  <c r="A438" i="6"/>
  <c r="F435" i="6"/>
  <c r="G435" i="6"/>
  <c r="D435" i="6"/>
  <c r="A435" i="6"/>
  <c r="B435" i="6" s="1"/>
  <c r="F434" i="6"/>
  <c r="G434" i="6" s="1"/>
  <c r="D434" i="6"/>
  <c r="A434" i="6"/>
  <c r="B434" i="6"/>
  <c r="F433" i="6"/>
  <c r="G433" i="6"/>
  <c r="D433" i="6"/>
  <c r="A433" i="6"/>
  <c r="B433" i="6" s="1"/>
  <c r="F432" i="6"/>
  <c r="G432" i="6" s="1"/>
  <c r="D432" i="6"/>
  <c r="A432" i="6"/>
  <c r="B432" i="6"/>
  <c r="F431" i="6"/>
  <c r="G431" i="6"/>
  <c r="D431" i="6"/>
  <c r="A431" i="6"/>
  <c r="B431" i="6" s="1"/>
  <c r="F430" i="6"/>
  <c r="G430" i="6" s="1"/>
  <c r="D430" i="6"/>
  <c r="A430" i="6"/>
  <c r="B430" i="6"/>
  <c r="F429" i="6"/>
  <c r="G429" i="6"/>
  <c r="D429" i="6"/>
  <c r="A429" i="6"/>
  <c r="B429" i="6" s="1"/>
  <c r="F428" i="6"/>
  <c r="G428" i="6" s="1"/>
  <c r="G436" i="6" s="1"/>
  <c r="D428" i="6"/>
  <c r="A428" i="6"/>
  <c r="B428" i="6"/>
  <c r="F425" i="6"/>
  <c r="G425" i="6"/>
  <c r="D425" i="6"/>
  <c r="B425" i="6"/>
  <c r="A425" i="6"/>
  <c r="F424" i="6"/>
  <c r="G424" i="6" s="1"/>
  <c r="D424" i="6"/>
  <c r="B424" i="6"/>
  <c r="A424" i="6"/>
  <c r="F423" i="6"/>
  <c r="G423" i="6"/>
  <c r="D423" i="6"/>
  <c r="B423" i="6"/>
  <c r="A423" i="6"/>
  <c r="F422" i="6"/>
  <c r="G422" i="6" s="1"/>
  <c r="D422" i="6"/>
  <c r="B422" i="6"/>
  <c r="A422" i="6"/>
  <c r="F421" i="6"/>
  <c r="G421" i="6"/>
  <c r="D421" i="6"/>
  <c r="B421" i="6"/>
  <c r="A421" i="6"/>
  <c r="F420" i="6"/>
  <c r="G420" i="6" s="1"/>
  <c r="D420" i="6"/>
  <c r="B420" i="6"/>
  <c r="A420" i="6"/>
  <c r="F419" i="6"/>
  <c r="G419" i="6"/>
  <c r="D419" i="6"/>
  <c r="B419" i="6"/>
  <c r="A419" i="6"/>
  <c r="F418" i="6"/>
  <c r="G418" i="6" s="1"/>
  <c r="D418" i="6"/>
  <c r="B418" i="6"/>
  <c r="A418" i="6"/>
  <c r="F417" i="6"/>
  <c r="G417" i="6"/>
  <c r="D417" i="6"/>
  <c r="B417" i="6"/>
  <c r="A417" i="6"/>
  <c r="F416" i="6"/>
  <c r="G416" i="6" s="1"/>
  <c r="D416" i="6"/>
  <c r="B416" i="6"/>
  <c r="A416" i="6"/>
  <c r="F415" i="6"/>
  <c r="G415" i="6"/>
  <c r="D415" i="6"/>
  <c r="B415" i="6"/>
  <c r="A415" i="6"/>
  <c r="F414" i="6"/>
  <c r="G414" i="6" s="1"/>
  <c r="D414" i="6"/>
  <c r="B414" i="6"/>
  <c r="A414" i="6"/>
  <c r="F413" i="6"/>
  <c r="G413" i="6"/>
  <c r="D413" i="6"/>
  <c r="B413" i="6"/>
  <c r="A413" i="6"/>
  <c r="F412" i="6"/>
  <c r="G412" i="6" s="1"/>
  <c r="D412" i="6"/>
  <c r="B412" i="6"/>
  <c r="A412" i="6"/>
  <c r="B405" i="6"/>
  <c r="G404" i="6"/>
  <c r="B404" i="6"/>
  <c r="B403" i="6"/>
  <c r="B402" i="6"/>
  <c r="F396" i="6"/>
  <c r="G396" i="6" s="1"/>
  <c r="D396" i="6"/>
  <c r="B396" i="6"/>
  <c r="A396" i="6"/>
  <c r="F395" i="6"/>
  <c r="G395" i="6"/>
  <c r="D395" i="6"/>
  <c r="B395" i="6"/>
  <c r="A395" i="6"/>
  <c r="F394" i="6"/>
  <c r="G394" i="6" s="1"/>
  <c r="D394" i="6"/>
  <c r="B394" i="6"/>
  <c r="A394" i="6"/>
  <c r="F393" i="6"/>
  <c r="G393" i="6"/>
  <c r="D393" i="6"/>
  <c r="B393" i="6"/>
  <c r="A393" i="6"/>
  <c r="F392" i="6"/>
  <c r="G392" i="6" s="1"/>
  <c r="D392" i="6"/>
  <c r="B392" i="6"/>
  <c r="A392" i="6"/>
  <c r="F391" i="6"/>
  <c r="G391" i="6"/>
  <c r="D391" i="6"/>
  <c r="B391" i="6"/>
  <c r="A391" i="6"/>
  <c r="F390" i="6"/>
  <c r="G390" i="6" s="1"/>
  <c r="D390" i="6"/>
  <c r="B390" i="6"/>
  <c r="A390" i="6"/>
  <c r="F389" i="6"/>
  <c r="G389" i="6"/>
  <c r="D389" i="6"/>
  <c r="B389" i="6"/>
  <c r="A389" i="6"/>
  <c r="F388" i="6"/>
  <c r="G388" i="6" s="1"/>
  <c r="D388" i="6"/>
  <c r="B388" i="6"/>
  <c r="A388" i="6"/>
  <c r="F385" i="6"/>
  <c r="G385" i="6"/>
  <c r="D385" i="6"/>
  <c r="A385" i="6"/>
  <c r="B385" i="6" s="1"/>
  <c r="F384" i="6"/>
  <c r="G384" i="6" s="1"/>
  <c r="D384" i="6"/>
  <c r="A384" i="6"/>
  <c r="B384" i="6"/>
  <c r="F383" i="6"/>
  <c r="G383" i="6"/>
  <c r="D383" i="6"/>
  <c r="A383" i="6"/>
  <c r="B383" i="6" s="1"/>
  <c r="F382" i="6"/>
  <c r="G382" i="6" s="1"/>
  <c r="D382" i="6"/>
  <c r="A382" i="6"/>
  <c r="B382" i="6"/>
  <c r="F381" i="6"/>
  <c r="G381" i="6"/>
  <c r="D381" i="6"/>
  <c r="A381" i="6"/>
  <c r="B381" i="6" s="1"/>
  <c r="F380" i="6"/>
  <c r="G380" i="6" s="1"/>
  <c r="D380" i="6"/>
  <c r="A380" i="6"/>
  <c r="B380" i="6"/>
  <c r="F379" i="6"/>
  <c r="G379" i="6"/>
  <c r="D379" i="6"/>
  <c r="A379" i="6"/>
  <c r="B379" i="6" s="1"/>
  <c r="F378" i="6"/>
  <c r="G378" i="6" s="1"/>
  <c r="G386" i="6" s="1"/>
  <c r="D378" i="6"/>
  <c r="A378" i="6"/>
  <c r="B378" i="6" s="1"/>
  <c r="F375" i="6"/>
  <c r="G375" i="6" s="1"/>
  <c r="D375" i="6"/>
  <c r="B375" i="6"/>
  <c r="A375" i="6"/>
  <c r="F374" i="6"/>
  <c r="G374" i="6"/>
  <c r="D374" i="6"/>
  <c r="B374" i="6"/>
  <c r="A374" i="6"/>
  <c r="F373" i="6"/>
  <c r="G373" i="6" s="1"/>
  <c r="D373" i="6"/>
  <c r="B373" i="6"/>
  <c r="A373" i="6"/>
  <c r="F372" i="6"/>
  <c r="G372" i="6"/>
  <c r="D372" i="6"/>
  <c r="B372" i="6"/>
  <c r="A372" i="6"/>
  <c r="F371" i="6"/>
  <c r="G371" i="6" s="1"/>
  <c r="D371" i="6"/>
  <c r="B371" i="6"/>
  <c r="A371" i="6"/>
  <c r="F370" i="6"/>
  <c r="G370" i="6"/>
  <c r="D370" i="6"/>
  <c r="B370" i="6"/>
  <c r="A370" i="6"/>
  <c r="F369" i="6"/>
  <c r="G369" i="6" s="1"/>
  <c r="D369" i="6"/>
  <c r="B369" i="6"/>
  <c r="A369" i="6"/>
  <c r="F368" i="6"/>
  <c r="G368" i="6"/>
  <c r="D368" i="6"/>
  <c r="B368" i="6"/>
  <c r="A368" i="6"/>
  <c r="F367" i="6"/>
  <c r="G367" i="6" s="1"/>
  <c r="D367" i="6"/>
  <c r="B367" i="6"/>
  <c r="A367" i="6"/>
  <c r="F366" i="6"/>
  <c r="G366" i="6"/>
  <c r="D366" i="6"/>
  <c r="B366" i="6"/>
  <c r="A366" i="6"/>
  <c r="F365" i="6"/>
  <c r="G365" i="6" s="1"/>
  <c r="D365" i="6"/>
  <c r="B365" i="6"/>
  <c r="A365" i="6"/>
  <c r="F364" i="6"/>
  <c r="G364" i="6"/>
  <c r="D364" i="6"/>
  <c r="B364" i="6"/>
  <c r="A364" i="6"/>
  <c r="F363" i="6"/>
  <c r="G363" i="6" s="1"/>
  <c r="D363" i="6"/>
  <c r="B363" i="6"/>
  <c r="A363" i="6"/>
  <c r="F362" i="6"/>
  <c r="G362" i="6"/>
  <c r="D362" i="6"/>
  <c r="B362" i="6"/>
  <c r="A362" i="6"/>
  <c r="B355" i="6"/>
  <c r="G354" i="6"/>
  <c r="B354" i="6"/>
  <c r="B353" i="6"/>
  <c r="B352" i="6"/>
  <c r="F346" i="6"/>
  <c r="G346" i="6"/>
  <c r="D346" i="6"/>
  <c r="B346" i="6"/>
  <c r="A346" i="6"/>
  <c r="F345" i="6"/>
  <c r="G345" i="6" s="1"/>
  <c r="D345" i="6"/>
  <c r="B345" i="6"/>
  <c r="A345" i="6"/>
  <c r="F344" i="6"/>
  <c r="G344" i="6"/>
  <c r="D344" i="6"/>
  <c r="B344" i="6"/>
  <c r="A344" i="6"/>
  <c r="F343" i="6"/>
  <c r="G343" i="6" s="1"/>
  <c r="D343" i="6"/>
  <c r="B343" i="6"/>
  <c r="A343" i="6"/>
  <c r="F342" i="6"/>
  <c r="G342" i="6"/>
  <c r="D342" i="6"/>
  <c r="B342" i="6"/>
  <c r="A342" i="6"/>
  <c r="F341" i="6"/>
  <c r="G341" i="6" s="1"/>
  <c r="D341" i="6"/>
  <c r="B341" i="6"/>
  <c r="A341" i="6"/>
  <c r="F340" i="6"/>
  <c r="G340" i="6"/>
  <c r="D340" i="6"/>
  <c r="B340" i="6"/>
  <c r="A340" i="6"/>
  <c r="F339" i="6"/>
  <c r="G339" i="6" s="1"/>
  <c r="D339" i="6"/>
  <c r="B339" i="6"/>
  <c r="A339" i="6"/>
  <c r="F338" i="6"/>
  <c r="G338" i="6"/>
  <c r="D338" i="6"/>
  <c r="B338" i="6"/>
  <c r="A338" i="6"/>
  <c r="F335" i="6"/>
  <c r="G335" i="6" s="1"/>
  <c r="D335" i="6"/>
  <c r="A335" i="6"/>
  <c r="B335" i="6"/>
  <c r="F334" i="6"/>
  <c r="G334" i="6"/>
  <c r="D334" i="6"/>
  <c r="A334" i="6"/>
  <c r="B334" i="6" s="1"/>
  <c r="F333" i="6"/>
  <c r="G333" i="6" s="1"/>
  <c r="D333" i="6"/>
  <c r="A333" i="6"/>
  <c r="B333" i="6"/>
  <c r="F332" i="6"/>
  <c r="G332" i="6"/>
  <c r="D332" i="6"/>
  <c r="A332" i="6"/>
  <c r="B332" i="6" s="1"/>
  <c r="F331" i="6"/>
  <c r="G331" i="6" s="1"/>
  <c r="D331" i="6"/>
  <c r="A331" i="6"/>
  <c r="B331" i="6"/>
  <c r="F330" i="6"/>
  <c r="G330" i="6"/>
  <c r="D330" i="6"/>
  <c r="A330" i="6"/>
  <c r="B330" i="6" s="1"/>
  <c r="F329" i="6"/>
  <c r="G329" i="6" s="1"/>
  <c r="D329" i="6"/>
  <c r="A329" i="6"/>
  <c r="B329" i="6"/>
  <c r="F328" i="6"/>
  <c r="G328" i="6"/>
  <c r="D328" i="6"/>
  <c r="A328" i="6"/>
  <c r="B328" i="6" s="1"/>
  <c r="F325" i="6"/>
  <c r="G325" i="6" s="1"/>
  <c r="D325" i="6"/>
  <c r="B325" i="6"/>
  <c r="A325" i="6"/>
  <c r="F324" i="6"/>
  <c r="G324" i="6"/>
  <c r="D324" i="6"/>
  <c r="B324" i="6"/>
  <c r="A324" i="6"/>
  <c r="F323" i="6"/>
  <c r="G323" i="6" s="1"/>
  <c r="D323" i="6"/>
  <c r="B323" i="6"/>
  <c r="A323" i="6"/>
  <c r="F322" i="6"/>
  <c r="G322" i="6"/>
  <c r="D322" i="6"/>
  <c r="B322" i="6"/>
  <c r="A322" i="6"/>
  <c r="F321" i="6"/>
  <c r="G321" i="6" s="1"/>
  <c r="D321" i="6"/>
  <c r="B321" i="6"/>
  <c r="A321" i="6"/>
  <c r="F320" i="6"/>
  <c r="G320" i="6"/>
  <c r="D320" i="6"/>
  <c r="B320" i="6"/>
  <c r="A320" i="6"/>
  <c r="F319" i="6"/>
  <c r="G319" i="6" s="1"/>
  <c r="D319" i="6"/>
  <c r="B319" i="6"/>
  <c r="A319" i="6"/>
  <c r="F318" i="6"/>
  <c r="G318" i="6"/>
  <c r="D318" i="6"/>
  <c r="B318" i="6"/>
  <c r="A318" i="6"/>
  <c r="F317" i="6"/>
  <c r="G317" i="6" s="1"/>
  <c r="D317" i="6"/>
  <c r="B317" i="6"/>
  <c r="A317" i="6"/>
  <c r="F316" i="6"/>
  <c r="G316" i="6"/>
  <c r="D316" i="6"/>
  <c r="B316" i="6"/>
  <c r="A316" i="6"/>
  <c r="F315" i="6"/>
  <c r="G315" i="6" s="1"/>
  <c r="D315" i="6"/>
  <c r="B315" i="6"/>
  <c r="A315" i="6"/>
  <c r="F314" i="6"/>
  <c r="G314" i="6"/>
  <c r="D314" i="6"/>
  <c r="B314" i="6"/>
  <c r="A314" i="6"/>
  <c r="F313" i="6"/>
  <c r="G313" i="6" s="1"/>
  <c r="D313" i="6"/>
  <c r="B313" i="6"/>
  <c r="A313" i="6"/>
  <c r="F312" i="6"/>
  <c r="G312" i="6"/>
  <c r="D312" i="6"/>
  <c r="B312" i="6"/>
  <c r="A312" i="6"/>
  <c r="B305" i="6"/>
  <c r="G304" i="6"/>
  <c r="B304" i="6"/>
  <c r="B303" i="6"/>
  <c r="B302" i="6"/>
  <c r="F296" i="6"/>
  <c r="G296" i="6"/>
  <c r="D296" i="6"/>
  <c r="B296" i="6"/>
  <c r="A296" i="6"/>
  <c r="F295" i="6"/>
  <c r="G295" i="6" s="1"/>
  <c r="D295" i="6"/>
  <c r="B295" i="6"/>
  <c r="A295" i="6"/>
  <c r="F294" i="6"/>
  <c r="G294" i="6"/>
  <c r="D294" i="6"/>
  <c r="B294" i="6"/>
  <c r="A294" i="6"/>
  <c r="F293" i="6"/>
  <c r="G293" i="6" s="1"/>
  <c r="D293" i="6"/>
  <c r="B293" i="6"/>
  <c r="A293" i="6"/>
  <c r="F292" i="6"/>
  <c r="G292" i="6"/>
  <c r="D292" i="6"/>
  <c r="B292" i="6"/>
  <c r="A292" i="6"/>
  <c r="F291" i="6"/>
  <c r="G291" i="6" s="1"/>
  <c r="D291" i="6"/>
  <c r="B291" i="6"/>
  <c r="A291" i="6"/>
  <c r="F290" i="6"/>
  <c r="G290" i="6"/>
  <c r="D290" i="6"/>
  <c r="B290" i="6"/>
  <c r="A290" i="6"/>
  <c r="F289" i="6"/>
  <c r="G289" i="6" s="1"/>
  <c r="D289" i="6"/>
  <c r="B289" i="6"/>
  <c r="A289" i="6"/>
  <c r="F288" i="6"/>
  <c r="G288" i="6"/>
  <c r="D288" i="6"/>
  <c r="B288" i="6"/>
  <c r="A288" i="6"/>
  <c r="F285" i="6"/>
  <c r="G285" i="6" s="1"/>
  <c r="D285" i="6"/>
  <c r="A285" i="6"/>
  <c r="B285" i="6"/>
  <c r="F284" i="6"/>
  <c r="G284" i="6"/>
  <c r="D284" i="6"/>
  <c r="A284" i="6"/>
  <c r="B284" i="6" s="1"/>
  <c r="F283" i="6"/>
  <c r="G283" i="6" s="1"/>
  <c r="D283" i="6"/>
  <c r="A283" i="6"/>
  <c r="B283" i="6"/>
  <c r="F282" i="6"/>
  <c r="G282" i="6"/>
  <c r="D282" i="6"/>
  <c r="A282" i="6"/>
  <c r="B282" i="6" s="1"/>
  <c r="F281" i="6"/>
  <c r="G281" i="6" s="1"/>
  <c r="D281" i="6"/>
  <c r="A281" i="6"/>
  <c r="B281" i="6"/>
  <c r="F280" i="6"/>
  <c r="G280" i="6"/>
  <c r="D280" i="6"/>
  <c r="A280" i="6"/>
  <c r="B280" i="6" s="1"/>
  <c r="F279" i="6"/>
  <c r="G279" i="6" s="1"/>
  <c r="G286" i="6" s="1"/>
  <c r="D279" i="6"/>
  <c r="A279" i="6"/>
  <c r="B279" i="6"/>
  <c r="F278" i="6"/>
  <c r="G278" i="6"/>
  <c r="D278" i="6"/>
  <c r="A278" i="6"/>
  <c r="B278" i="6" s="1"/>
  <c r="F275" i="6"/>
  <c r="G275" i="6" s="1"/>
  <c r="D275" i="6"/>
  <c r="B275" i="6"/>
  <c r="A275" i="6"/>
  <c r="F274" i="6"/>
  <c r="G274" i="6"/>
  <c r="D274" i="6"/>
  <c r="B274" i="6"/>
  <c r="A274" i="6"/>
  <c r="F273" i="6"/>
  <c r="G273" i="6" s="1"/>
  <c r="D273" i="6"/>
  <c r="B273" i="6"/>
  <c r="A273" i="6"/>
  <c r="F272" i="6"/>
  <c r="G272" i="6"/>
  <c r="D272" i="6"/>
  <c r="B272" i="6"/>
  <c r="A272" i="6"/>
  <c r="F271" i="6"/>
  <c r="G271" i="6" s="1"/>
  <c r="D271" i="6"/>
  <c r="B271" i="6"/>
  <c r="A271" i="6"/>
  <c r="F270" i="6"/>
  <c r="G270" i="6"/>
  <c r="D270" i="6"/>
  <c r="B270" i="6"/>
  <c r="A270" i="6"/>
  <c r="F269" i="6"/>
  <c r="G269" i="6" s="1"/>
  <c r="D269" i="6"/>
  <c r="B269" i="6"/>
  <c r="A269" i="6"/>
  <c r="F268" i="6"/>
  <c r="G268" i="6"/>
  <c r="D268" i="6"/>
  <c r="B268" i="6"/>
  <c r="A268" i="6"/>
  <c r="F267" i="6"/>
  <c r="G267" i="6" s="1"/>
  <c r="D267" i="6"/>
  <c r="B267" i="6"/>
  <c r="A267" i="6"/>
  <c r="F266" i="6"/>
  <c r="G266" i="6"/>
  <c r="D266" i="6"/>
  <c r="B266" i="6"/>
  <c r="A266" i="6"/>
  <c r="F265" i="6"/>
  <c r="G265" i="6" s="1"/>
  <c r="D265" i="6"/>
  <c r="B265" i="6"/>
  <c r="A265" i="6"/>
  <c r="F264" i="6"/>
  <c r="G264" i="6"/>
  <c r="D264" i="6"/>
  <c r="B264" i="6"/>
  <c r="A264" i="6"/>
  <c r="F263" i="6"/>
  <c r="G263" i="6" s="1"/>
  <c r="D263" i="6"/>
  <c r="B263" i="6"/>
  <c r="A263" i="6"/>
  <c r="F262" i="6"/>
  <c r="G262" i="6"/>
  <c r="D262" i="6"/>
  <c r="B262" i="6"/>
  <c r="A262" i="6"/>
  <c r="B255" i="6"/>
  <c r="G254" i="6"/>
  <c r="B254" i="6"/>
  <c r="B253" i="6"/>
  <c r="B252" i="6"/>
  <c r="F246" i="6"/>
  <c r="G246" i="6"/>
  <c r="D246" i="6"/>
  <c r="B246" i="6"/>
  <c r="A246" i="6"/>
  <c r="F245" i="6"/>
  <c r="G245" i="6" s="1"/>
  <c r="D245" i="6"/>
  <c r="B245" i="6"/>
  <c r="A245" i="6"/>
  <c r="F244" i="6"/>
  <c r="G244" i="6"/>
  <c r="D244" i="6"/>
  <c r="B244" i="6"/>
  <c r="A244" i="6"/>
  <c r="F243" i="6"/>
  <c r="G243" i="6" s="1"/>
  <c r="D243" i="6"/>
  <c r="B243" i="6"/>
  <c r="A243" i="6"/>
  <c r="F242" i="6"/>
  <c r="G242" i="6"/>
  <c r="D242" i="6"/>
  <c r="B242" i="6"/>
  <c r="A242" i="6"/>
  <c r="F241" i="6"/>
  <c r="G241" i="6" s="1"/>
  <c r="D241" i="6"/>
  <c r="B241" i="6"/>
  <c r="A241" i="6"/>
  <c r="F240" i="6"/>
  <c r="G240" i="6"/>
  <c r="D240" i="6"/>
  <c r="B240" i="6"/>
  <c r="A240" i="6"/>
  <c r="F239" i="6"/>
  <c r="G239" i="6" s="1"/>
  <c r="D239" i="6"/>
  <c r="B239" i="6"/>
  <c r="A239" i="6"/>
  <c r="F238" i="6"/>
  <c r="G238" i="6"/>
  <c r="D238" i="6"/>
  <c r="B238" i="6"/>
  <c r="A238" i="6"/>
  <c r="F235" i="6"/>
  <c r="G235" i="6" s="1"/>
  <c r="D235" i="6"/>
  <c r="A235" i="6"/>
  <c r="B235" i="6"/>
  <c r="F234" i="6"/>
  <c r="G234" i="6"/>
  <c r="D234" i="6"/>
  <c r="A234" i="6"/>
  <c r="B234" i="6" s="1"/>
  <c r="F233" i="6"/>
  <c r="G233" i="6" s="1"/>
  <c r="D233" i="6"/>
  <c r="A233" i="6"/>
  <c r="B233" i="6"/>
  <c r="F232" i="6"/>
  <c r="G232" i="6"/>
  <c r="D232" i="6"/>
  <c r="A232" i="6"/>
  <c r="B232" i="6" s="1"/>
  <c r="F231" i="6"/>
  <c r="G231" i="6" s="1"/>
  <c r="D231" i="6"/>
  <c r="A231" i="6"/>
  <c r="B231" i="6"/>
  <c r="F230" i="6"/>
  <c r="G230" i="6"/>
  <c r="D230" i="6"/>
  <c r="A230" i="6"/>
  <c r="B230" i="6" s="1"/>
  <c r="F229" i="6"/>
  <c r="G229" i="6" s="1"/>
  <c r="D229" i="6"/>
  <c r="A229" i="6"/>
  <c r="B229" i="6"/>
  <c r="F228" i="6"/>
  <c r="G228" i="6"/>
  <c r="G236" i="6" s="1"/>
  <c r="D228" i="6"/>
  <c r="A228" i="6"/>
  <c r="B228" i="6" s="1"/>
  <c r="F225" i="6"/>
  <c r="G225" i="6" s="1"/>
  <c r="D225" i="6"/>
  <c r="B225" i="6"/>
  <c r="A225" i="6"/>
  <c r="F224" i="6"/>
  <c r="G224" i="6"/>
  <c r="D224" i="6"/>
  <c r="B224" i="6"/>
  <c r="A224" i="6"/>
  <c r="F223" i="6"/>
  <c r="G223" i="6" s="1"/>
  <c r="D223" i="6"/>
  <c r="B223" i="6"/>
  <c r="A223" i="6"/>
  <c r="F222" i="6"/>
  <c r="G222" i="6"/>
  <c r="D222" i="6"/>
  <c r="B222" i="6"/>
  <c r="A222" i="6"/>
  <c r="F221" i="6"/>
  <c r="G221" i="6" s="1"/>
  <c r="D221" i="6"/>
  <c r="B221" i="6"/>
  <c r="A221" i="6"/>
  <c r="F220" i="6"/>
  <c r="G220" i="6"/>
  <c r="D220" i="6"/>
  <c r="B220" i="6"/>
  <c r="A220" i="6"/>
  <c r="F219" i="6"/>
  <c r="G219" i="6" s="1"/>
  <c r="D219" i="6"/>
  <c r="B219" i="6"/>
  <c r="A219" i="6"/>
  <c r="F218" i="6"/>
  <c r="G218" i="6"/>
  <c r="D218" i="6"/>
  <c r="B218" i="6"/>
  <c r="A218" i="6"/>
  <c r="F217" i="6"/>
  <c r="G217" i="6" s="1"/>
  <c r="D217" i="6"/>
  <c r="B217" i="6"/>
  <c r="A217" i="6"/>
  <c r="F216" i="6"/>
  <c r="G216" i="6"/>
  <c r="D216" i="6"/>
  <c r="B216" i="6"/>
  <c r="A216" i="6"/>
  <c r="F215" i="6"/>
  <c r="G215" i="6" s="1"/>
  <c r="D215" i="6"/>
  <c r="B215" i="6"/>
  <c r="A215" i="6"/>
  <c r="F214" i="6"/>
  <c r="G214" i="6"/>
  <c r="D214" i="6"/>
  <c r="B214" i="6"/>
  <c r="A214" i="6"/>
  <c r="F213" i="6"/>
  <c r="G213" i="6" s="1"/>
  <c r="D213" i="6"/>
  <c r="B213" i="6"/>
  <c r="A213" i="6"/>
  <c r="F212" i="6"/>
  <c r="G212" i="6"/>
  <c r="D212" i="6"/>
  <c r="B212" i="6"/>
  <c r="A212" i="6"/>
  <c r="B205" i="6"/>
  <c r="G204" i="6"/>
  <c r="B204" i="6"/>
  <c r="B203" i="6"/>
  <c r="B202" i="6"/>
  <c r="F196" i="6"/>
  <c r="G196" i="6"/>
  <c r="D196" i="6"/>
  <c r="B196" i="6"/>
  <c r="A196" i="6"/>
  <c r="F195" i="6"/>
  <c r="G195" i="6" s="1"/>
  <c r="D195" i="6"/>
  <c r="B195" i="6"/>
  <c r="A195" i="6"/>
  <c r="F194" i="6"/>
  <c r="G194" i="6"/>
  <c r="D194" i="6"/>
  <c r="B194" i="6"/>
  <c r="A194" i="6"/>
  <c r="F193" i="6"/>
  <c r="G193" i="6" s="1"/>
  <c r="D193" i="6"/>
  <c r="B193" i="6"/>
  <c r="A193" i="6"/>
  <c r="F192" i="6"/>
  <c r="G192" i="6"/>
  <c r="D192" i="6"/>
  <c r="B192" i="6"/>
  <c r="A192" i="6"/>
  <c r="F191" i="6"/>
  <c r="G191" i="6" s="1"/>
  <c r="D191" i="6"/>
  <c r="B191" i="6"/>
  <c r="A191" i="6"/>
  <c r="F190" i="6"/>
  <c r="G190" i="6"/>
  <c r="D190" i="6"/>
  <c r="B190" i="6"/>
  <c r="A190" i="6"/>
  <c r="F189" i="6"/>
  <c r="G189" i="6" s="1"/>
  <c r="D189" i="6"/>
  <c r="B189" i="6"/>
  <c r="A189" i="6"/>
  <c r="F188" i="6"/>
  <c r="G188" i="6"/>
  <c r="G197" i="6" s="1"/>
  <c r="D188" i="6"/>
  <c r="B188" i="6"/>
  <c r="A188" i="6"/>
  <c r="F185" i="6"/>
  <c r="G185" i="6" s="1"/>
  <c r="D185" i="6"/>
  <c r="A185" i="6"/>
  <c r="B185" i="6"/>
  <c r="F184" i="6"/>
  <c r="G184" i="6"/>
  <c r="D184" i="6"/>
  <c r="A184" i="6"/>
  <c r="B184" i="6" s="1"/>
  <c r="F183" i="6"/>
  <c r="G183" i="6" s="1"/>
  <c r="D183" i="6"/>
  <c r="A183" i="6"/>
  <c r="B183" i="6"/>
  <c r="F182" i="6"/>
  <c r="G182" i="6"/>
  <c r="D182" i="6"/>
  <c r="A182" i="6"/>
  <c r="B182" i="6" s="1"/>
  <c r="F181" i="6"/>
  <c r="G181" i="6" s="1"/>
  <c r="D181" i="6"/>
  <c r="A181" i="6"/>
  <c r="B181" i="6"/>
  <c r="F180" i="6"/>
  <c r="G180" i="6"/>
  <c r="D180" i="6"/>
  <c r="A180" i="6"/>
  <c r="B180" i="6" s="1"/>
  <c r="F179" i="6"/>
  <c r="G179" i="6" s="1"/>
  <c r="G186" i="6" s="1"/>
  <c r="D179" i="6"/>
  <c r="A179" i="6"/>
  <c r="B179" i="6"/>
  <c r="F178" i="6"/>
  <c r="G178" i="6"/>
  <c r="D178" i="6"/>
  <c r="A178" i="6"/>
  <c r="B178" i="6" s="1"/>
  <c r="F175" i="6"/>
  <c r="G175" i="6" s="1"/>
  <c r="D175" i="6"/>
  <c r="B175" i="6"/>
  <c r="A175" i="6"/>
  <c r="F174" i="6"/>
  <c r="G174" i="6"/>
  <c r="D174" i="6"/>
  <c r="B174" i="6"/>
  <c r="A174" i="6"/>
  <c r="F173" i="6"/>
  <c r="G173" i="6" s="1"/>
  <c r="D173" i="6"/>
  <c r="B173" i="6"/>
  <c r="A173" i="6"/>
  <c r="F172" i="6"/>
  <c r="G172" i="6"/>
  <c r="D172" i="6"/>
  <c r="B172" i="6"/>
  <c r="A172" i="6"/>
  <c r="F171" i="6"/>
  <c r="G171" i="6" s="1"/>
  <c r="D171" i="6"/>
  <c r="B171" i="6"/>
  <c r="A171" i="6"/>
  <c r="F170" i="6"/>
  <c r="G170" i="6"/>
  <c r="D170" i="6"/>
  <c r="B170" i="6"/>
  <c r="A170" i="6"/>
  <c r="F169" i="6"/>
  <c r="G169" i="6" s="1"/>
  <c r="D169" i="6"/>
  <c r="B169" i="6"/>
  <c r="A169" i="6"/>
  <c r="F168" i="6"/>
  <c r="G168" i="6"/>
  <c r="D168" i="6"/>
  <c r="B168" i="6"/>
  <c r="A168" i="6"/>
  <c r="F167" i="6"/>
  <c r="G167" i="6" s="1"/>
  <c r="D167" i="6"/>
  <c r="B167" i="6"/>
  <c r="A167" i="6"/>
  <c r="F166" i="6"/>
  <c r="G166" i="6"/>
  <c r="D166" i="6"/>
  <c r="B166" i="6"/>
  <c r="A166" i="6"/>
  <c r="F165" i="6"/>
  <c r="G165" i="6" s="1"/>
  <c r="D165" i="6"/>
  <c r="B165" i="6"/>
  <c r="A165" i="6"/>
  <c r="F164" i="6"/>
  <c r="G164" i="6"/>
  <c r="D164" i="6"/>
  <c r="B164" i="6"/>
  <c r="A164" i="6"/>
  <c r="F163" i="6"/>
  <c r="G163" i="6" s="1"/>
  <c r="D163" i="6"/>
  <c r="B163" i="6"/>
  <c r="A163" i="6"/>
  <c r="F162" i="6"/>
  <c r="G162" i="6"/>
  <c r="D162" i="6"/>
  <c r="B162" i="6"/>
  <c r="A162" i="6"/>
  <c r="B155" i="6"/>
  <c r="G154" i="6"/>
  <c r="B154" i="6"/>
  <c r="B153" i="6"/>
  <c r="B152" i="6"/>
  <c r="F146" i="6"/>
  <c r="G146" i="6"/>
  <c r="D146" i="6"/>
  <c r="B146" i="6"/>
  <c r="A146" i="6"/>
  <c r="F145" i="6"/>
  <c r="G145" i="6" s="1"/>
  <c r="D145" i="6"/>
  <c r="B145" i="6"/>
  <c r="A145" i="6"/>
  <c r="F144" i="6"/>
  <c r="G144" i="6"/>
  <c r="D144" i="6"/>
  <c r="B144" i="6"/>
  <c r="A144" i="6"/>
  <c r="F143" i="6"/>
  <c r="G143" i="6" s="1"/>
  <c r="D143" i="6"/>
  <c r="B143" i="6"/>
  <c r="A143" i="6"/>
  <c r="F142" i="6"/>
  <c r="G142" i="6"/>
  <c r="D142" i="6"/>
  <c r="B142" i="6"/>
  <c r="A142" i="6"/>
  <c r="F141" i="6"/>
  <c r="G141" i="6" s="1"/>
  <c r="D141" i="6"/>
  <c r="B141" i="6"/>
  <c r="A141" i="6"/>
  <c r="F140" i="6"/>
  <c r="G140" i="6"/>
  <c r="D140" i="6"/>
  <c r="B140" i="6"/>
  <c r="A140" i="6"/>
  <c r="F139" i="6"/>
  <c r="G139" i="6" s="1"/>
  <c r="D139" i="6"/>
  <c r="B139" i="6"/>
  <c r="A139" i="6"/>
  <c r="F138" i="6"/>
  <c r="G138" i="6"/>
  <c r="D138" i="6"/>
  <c r="B138" i="6"/>
  <c r="A138" i="6"/>
  <c r="F135" i="6"/>
  <c r="G135" i="6" s="1"/>
  <c r="D135" i="6"/>
  <c r="A135" i="6"/>
  <c r="B135" i="6"/>
  <c r="F134" i="6"/>
  <c r="G134" i="6"/>
  <c r="D134" i="6"/>
  <c r="A134" i="6"/>
  <c r="B134" i="6" s="1"/>
  <c r="F133" i="6"/>
  <c r="G133" i="6" s="1"/>
  <c r="D133" i="6"/>
  <c r="A133" i="6"/>
  <c r="B133" i="6"/>
  <c r="F132" i="6"/>
  <c r="G132" i="6"/>
  <c r="D132" i="6"/>
  <c r="A132" i="6"/>
  <c r="B132" i="6" s="1"/>
  <c r="F131" i="6"/>
  <c r="G131" i="6" s="1"/>
  <c r="D131" i="6"/>
  <c r="A131" i="6"/>
  <c r="B131" i="6"/>
  <c r="F130" i="6"/>
  <c r="G130" i="6"/>
  <c r="D130" i="6"/>
  <c r="A130" i="6"/>
  <c r="B130" i="6" s="1"/>
  <c r="F129" i="6"/>
  <c r="G129" i="6" s="1"/>
  <c r="G136" i="6" s="1"/>
  <c r="D129" i="6"/>
  <c r="A129" i="6"/>
  <c r="B129" i="6"/>
  <c r="F128" i="6"/>
  <c r="G128" i="6"/>
  <c r="D128" i="6"/>
  <c r="A128" i="6"/>
  <c r="B128" i="6" s="1"/>
  <c r="F125" i="6"/>
  <c r="G125" i="6" s="1"/>
  <c r="D125" i="6"/>
  <c r="B125" i="6"/>
  <c r="A125" i="6"/>
  <c r="F124" i="6"/>
  <c r="G124" i="6"/>
  <c r="D124" i="6"/>
  <c r="B124" i="6"/>
  <c r="A124" i="6"/>
  <c r="F123" i="6"/>
  <c r="G123" i="6" s="1"/>
  <c r="D123" i="6"/>
  <c r="B123" i="6"/>
  <c r="A123" i="6"/>
  <c r="F122" i="6"/>
  <c r="G122" i="6"/>
  <c r="D122" i="6"/>
  <c r="B122" i="6"/>
  <c r="A122" i="6"/>
  <c r="F121" i="6"/>
  <c r="G121" i="6" s="1"/>
  <c r="D121" i="6"/>
  <c r="B121" i="6"/>
  <c r="A121" i="6"/>
  <c r="F120" i="6"/>
  <c r="G120" i="6"/>
  <c r="D120" i="6"/>
  <c r="B120" i="6"/>
  <c r="A120" i="6"/>
  <c r="F119" i="6"/>
  <c r="G119" i="6" s="1"/>
  <c r="D119" i="6"/>
  <c r="B119" i="6"/>
  <c r="A119" i="6"/>
  <c r="F118" i="6"/>
  <c r="G118" i="6"/>
  <c r="D118" i="6"/>
  <c r="B118" i="6"/>
  <c r="A118" i="6"/>
  <c r="F117" i="6"/>
  <c r="G117" i="6" s="1"/>
  <c r="D117" i="6"/>
  <c r="B117" i="6"/>
  <c r="A117" i="6"/>
  <c r="F116" i="6"/>
  <c r="G116" i="6"/>
  <c r="D116" i="6"/>
  <c r="B116" i="6"/>
  <c r="A116" i="6"/>
  <c r="F115" i="6"/>
  <c r="G115" i="6" s="1"/>
  <c r="D115" i="6"/>
  <c r="B115" i="6"/>
  <c r="A115" i="6"/>
  <c r="F114" i="6"/>
  <c r="G114" i="6"/>
  <c r="D114" i="6"/>
  <c r="B114" i="6"/>
  <c r="A114" i="6"/>
  <c r="F113" i="6"/>
  <c r="G113" i="6" s="1"/>
  <c r="D113" i="6"/>
  <c r="B113" i="6"/>
  <c r="A113" i="6"/>
  <c r="F112" i="6"/>
  <c r="G112" i="6"/>
  <c r="D112" i="6"/>
  <c r="B112" i="6"/>
  <c r="A112" i="6"/>
  <c r="B105" i="6"/>
  <c r="G104" i="6"/>
  <c r="B104" i="6"/>
  <c r="B103" i="6"/>
  <c r="B102" i="6"/>
  <c r="F96" i="6"/>
  <c r="G96" i="6"/>
  <c r="D96" i="6"/>
  <c r="B96" i="6"/>
  <c r="A96" i="6"/>
  <c r="F95" i="6"/>
  <c r="G95" i="6" s="1"/>
  <c r="D95" i="6"/>
  <c r="B95" i="6"/>
  <c r="A95" i="6"/>
  <c r="F94" i="6"/>
  <c r="G94" i="6"/>
  <c r="D94" i="6"/>
  <c r="B94" i="6"/>
  <c r="A94" i="6"/>
  <c r="F93" i="6"/>
  <c r="G93" i="6" s="1"/>
  <c r="D93" i="6"/>
  <c r="B93" i="6"/>
  <c r="A93" i="6"/>
  <c r="F92" i="6"/>
  <c r="G92" i="6"/>
  <c r="D92" i="6"/>
  <c r="B92" i="6"/>
  <c r="A92" i="6"/>
  <c r="F91" i="6"/>
  <c r="G91" i="6" s="1"/>
  <c r="D91" i="6"/>
  <c r="B91" i="6"/>
  <c r="A91" i="6"/>
  <c r="F90" i="6"/>
  <c r="G90" i="6"/>
  <c r="D90" i="6"/>
  <c r="B90" i="6"/>
  <c r="A90" i="6"/>
  <c r="F89" i="6"/>
  <c r="G89" i="6" s="1"/>
  <c r="D89" i="6"/>
  <c r="B89" i="6"/>
  <c r="A89" i="6"/>
  <c r="F88" i="6"/>
  <c r="G88" i="6"/>
  <c r="D88" i="6"/>
  <c r="B88" i="6"/>
  <c r="A88" i="6"/>
  <c r="F85" i="6"/>
  <c r="G85" i="6" s="1"/>
  <c r="D85" i="6"/>
  <c r="A85" i="6"/>
  <c r="B85" i="6"/>
  <c r="F84" i="6"/>
  <c r="G84" i="6"/>
  <c r="D84" i="6"/>
  <c r="A84" i="6"/>
  <c r="B84" i="6" s="1"/>
  <c r="F83" i="6"/>
  <c r="G83" i="6" s="1"/>
  <c r="D83" i="6"/>
  <c r="A83" i="6"/>
  <c r="B83" i="6"/>
  <c r="F82" i="6"/>
  <c r="G82" i="6"/>
  <c r="D82" i="6"/>
  <c r="A82" i="6"/>
  <c r="B82" i="6" s="1"/>
  <c r="F81" i="6"/>
  <c r="G81" i="6" s="1"/>
  <c r="D81" i="6"/>
  <c r="A81" i="6"/>
  <c r="B81" i="6"/>
  <c r="F80" i="6"/>
  <c r="G80" i="6"/>
  <c r="D80" i="6"/>
  <c r="A80" i="6"/>
  <c r="B80" i="6" s="1"/>
  <c r="F79" i="6"/>
  <c r="G79" i="6" s="1"/>
  <c r="D79" i="6"/>
  <c r="A79" i="6"/>
  <c r="B79" i="6"/>
  <c r="F78" i="6"/>
  <c r="G78" i="6"/>
  <c r="D78" i="6"/>
  <c r="A78" i="6"/>
  <c r="B78" i="6" s="1"/>
  <c r="F75" i="6"/>
  <c r="G75" i="6" s="1"/>
  <c r="D75" i="6"/>
  <c r="B75" i="6"/>
  <c r="A75" i="6"/>
  <c r="F74" i="6"/>
  <c r="G74" i="6"/>
  <c r="D74" i="6"/>
  <c r="B74" i="6"/>
  <c r="A74" i="6"/>
  <c r="F73" i="6"/>
  <c r="G73" i="6" s="1"/>
  <c r="D73" i="6"/>
  <c r="B73" i="6"/>
  <c r="A73" i="6"/>
  <c r="F72" i="6"/>
  <c r="G72" i="6"/>
  <c r="D72" i="6"/>
  <c r="B72" i="6"/>
  <c r="A72" i="6"/>
  <c r="F71" i="6"/>
  <c r="G71" i="6" s="1"/>
  <c r="D71" i="6"/>
  <c r="B71" i="6"/>
  <c r="A71" i="6"/>
  <c r="F70" i="6"/>
  <c r="G70" i="6"/>
  <c r="D70" i="6"/>
  <c r="B70" i="6"/>
  <c r="A70" i="6"/>
  <c r="F69" i="6"/>
  <c r="G69" i="6" s="1"/>
  <c r="D69" i="6"/>
  <c r="B69" i="6"/>
  <c r="A69" i="6"/>
  <c r="F68" i="6"/>
  <c r="G68" i="6"/>
  <c r="D68" i="6"/>
  <c r="B68" i="6"/>
  <c r="A68" i="6"/>
  <c r="F67" i="6"/>
  <c r="G67" i="6" s="1"/>
  <c r="D67" i="6"/>
  <c r="B67" i="6"/>
  <c r="A67" i="6"/>
  <c r="F66" i="6"/>
  <c r="G66" i="6"/>
  <c r="D66" i="6"/>
  <c r="B66" i="6"/>
  <c r="A66" i="6"/>
  <c r="F65" i="6"/>
  <c r="G65" i="6" s="1"/>
  <c r="D65" i="6"/>
  <c r="B65" i="6"/>
  <c r="A65" i="6"/>
  <c r="F64" i="6"/>
  <c r="G64" i="6"/>
  <c r="D64" i="6"/>
  <c r="B64" i="6"/>
  <c r="A64" i="6"/>
  <c r="F63" i="6"/>
  <c r="G63" i="6" s="1"/>
  <c r="D63" i="6"/>
  <c r="B63" i="6"/>
  <c r="A63" i="6"/>
  <c r="F62" i="6"/>
  <c r="G62" i="6"/>
  <c r="D62" i="6"/>
  <c r="B62" i="6"/>
  <c r="A62" i="6"/>
  <c r="B55" i="6"/>
  <c r="G54" i="6"/>
  <c r="B54" i="6"/>
  <c r="B53" i="6"/>
  <c r="B52" i="6"/>
  <c r="F46" i="6"/>
  <c r="D46" i="6"/>
  <c r="F45" i="6"/>
  <c r="D45" i="6"/>
  <c r="F44" i="6"/>
  <c r="D44" i="6"/>
  <c r="F43" i="6"/>
  <c r="D43" i="6"/>
  <c r="F42" i="6"/>
  <c r="D42" i="6"/>
  <c r="F41" i="6"/>
  <c r="D41" i="6"/>
  <c r="F40" i="6"/>
  <c r="D40" i="6"/>
  <c r="F39" i="6"/>
  <c r="D39" i="6"/>
  <c r="F38" i="6"/>
  <c r="D38" i="6"/>
  <c r="F35" i="6"/>
  <c r="D35" i="6"/>
  <c r="F34" i="6"/>
  <c r="D34" i="6"/>
  <c r="F33" i="6"/>
  <c r="D33" i="6"/>
  <c r="F32" i="6"/>
  <c r="D32" i="6"/>
  <c r="F31" i="6"/>
  <c r="D31" i="6"/>
  <c r="F30" i="6"/>
  <c r="D30" i="6"/>
  <c r="F29" i="6"/>
  <c r="D29" i="6"/>
  <c r="F28" i="6"/>
  <c r="D28" i="6"/>
  <c r="F25" i="6"/>
  <c r="D25" i="6"/>
  <c r="F24" i="6"/>
  <c r="D24" i="6"/>
  <c r="F23" i="6"/>
  <c r="D23" i="6"/>
  <c r="F22" i="6"/>
  <c r="D22" i="6"/>
  <c r="F21" i="6"/>
  <c r="D21" i="6"/>
  <c r="F20" i="6"/>
  <c r="D20" i="6"/>
  <c r="F19" i="6"/>
  <c r="D19" i="6"/>
  <c r="F18" i="6"/>
  <c r="D18" i="6"/>
  <c r="F17" i="6"/>
  <c r="D17" i="6"/>
  <c r="F16" i="6"/>
  <c r="D16" i="6"/>
  <c r="F15" i="6"/>
  <c r="D15" i="6"/>
  <c r="F14" i="6"/>
  <c r="D14" i="6"/>
  <c r="F13" i="6"/>
  <c r="D13" i="6"/>
  <c r="B12" i="6"/>
  <c r="D12" i="6"/>
  <c r="F12" i="6"/>
  <c r="G6286" i="6"/>
  <c r="G6336" i="6"/>
  <c r="G8997" i="6"/>
  <c r="G5186" i="6"/>
  <c r="G8736" i="6"/>
  <c r="G3186" i="6"/>
  <c r="G6597" i="6"/>
  <c r="G7136" i="6"/>
  <c r="G7386" i="6"/>
  <c r="G6486" i="6"/>
  <c r="G8986" i="6"/>
  <c r="G9586" i="6"/>
  <c r="G4286" i="6"/>
  <c r="G7047" i="6"/>
  <c r="G2926" i="6"/>
  <c r="G2949" i="6" s="1"/>
  <c r="G3286" i="6"/>
  <c r="G3986" i="6"/>
  <c r="G3786" i="6"/>
  <c r="G4497" i="6"/>
  <c r="G3776" i="6"/>
  <c r="G3799" i="6" s="1"/>
  <c r="G3836" i="6"/>
  <c r="G4036" i="6"/>
  <c r="G4736" i="6"/>
  <c r="G5086" i="6"/>
  <c r="G5586" i="6"/>
  <c r="G6686" i="6"/>
  <c r="G8586" i="6"/>
  <c r="G2786" i="6"/>
  <c r="G4986" i="6"/>
  <c r="G5147" i="6"/>
  <c r="G5236" i="6"/>
  <c r="G5986" i="6"/>
  <c r="G5999" i="6" s="1"/>
  <c r="G7197" i="6"/>
  <c r="G2547" i="6"/>
  <c r="G5036" i="6"/>
  <c r="G5686" i="6"/>
  <c r="G6086" i="6"/>
  <c r="G6626" i="6"/>
  <c r="G7626" i="6"/>
  <c r="G8036" i="6"/>
  <c r="G8049" i="6" s="1"/>
  <c r="G8747" i="6"/>
  <c r="G8726" i="6"/>
  <c r="G8749" i="6" s="1"/>
  <c r="G9397" i="6"/>
  <c r="G9399" i="6" s="1"/>
  <c r="G8597" i="6"/>
  <c r="G9286" i="6"/>
  <c r="G7936" i="6"/>
  <c r="G8936" i="6"/>
  <c r="G8949" i="6" s="1"/>
  <c r="G9486" i="6"/>
  <c r="G9497" i="6"/>
  <c r="G2386" i="6"/>
  <c r="G2397" i="6"/>
  <c r="G2399" i="6" s="1"/>
  <c r="G2476" i="6"/>
  <c r="G3547" i="6"/>
  <c r="G4276" i="6"/>
  <c r="G6847" i="6"/>
  <c r="G6876" i="6"/>
  <c r="G7826" i="6"/>
  <c r="G7849" i="6" s="1"/>
  <c r="G7836" i="6"/>
  <c r="G7847" i="6"/>
  <c r="G2676" i="6"/>
  <c r="G2897" i="6"/>
  <c r="G3147" i="6"/>
  <c r="G3326" i="6"/>
  <c r="G3897" i="6"/>
  <c r="G4047" i="6"/>
  <c r="G4586" i="6"/>
  <c r="G4647" i="6"/>
  <c r="G4897" i="6"/>
  <c r="G4947" i="6"/>
  <c r="G5026" i="6"/>
  <c r="G5397" i="6"/>
  <c r="G7086" i="6"/>
  <c r="G2286" i="6"/>
  <c r="G2447" i="6"/>
  <c r="G2486" i="6"/>
  <c r="G2499" i="6" s="1"/>
  <c r="G2576" i="6"/>
  <c r="G2836" i="6"/>
  <c r="G2947" i="6"/>
  <c r="G3397" i="6"/>
  <c r="G3436" i="6"/>
  <c r="G3486" i="6"/>
  <c r="G3499" i="6" s="1"/>
  <c r="G3476" i="6"/>
  <c r="G3497" i="6"/>
  <c r="G3747" i="6"/>
  <c r="G4086" i="6"/>
  <c r="G4536" i="6"/>
  <c r="G4686" i="6"/>
  <c r="G5286" i="6"/>
  <c r="G5297" i="6"/>
  <c r="G5347" i="6"/>
  <c r="G5647" i="6"/>
  <c r="G5947" i="6"/>
  <c r="G5976" i="6"/>
  <c r="G6036" i="6"/>
  <c r="G6049" i="6" s="1"/>
  <c r="G6136" i="6"/>
  <c r="G6476" i="6"/>
  <c r="G6536" i="6"/>
  <c r="G6647" i="6"/>
  <c r="G6886" i="6"/>
  <c r="G7026" i="6"/>
  <c r="G7049" i="6" s="1"/>
  <c r="G7726" i="6"/>
  <c r="G7986" i="6"/>
  <c r="G8186" i="6"/>
  <c r="G8447" i="6"/>
  <c r="G8476" i="6"/>
  <c r="G8497" i="6"/>
  <c r="G2326" i="6"/>
  <c r="G2336" i="6"/>
  <c r="G2347" i="6"/>
  <c r="G2536" i="6"/>
  <c r="G2697" i="6"/>
  <c r="G2747" i="6"/>
  <c r="G2847" i="6"/>
  <c r="G2976" i="6"/>
  <c r="G2999" i="6" s="1"/>
  <c r="G2986" i="6"/>
  <c r="G3726" i="6"/>
  <c r="G3797" i="6"/>
  <c r="G3826" i="6"/>
  <c r="G3886" i="6"/>
  <c r="G3876" i="6"/>
  <c r="G3899" i="6" s="1"/>
  <c r="G3926" i="6"/>
  <c r="G4126" i="6"/>
  <c r="G4197" i="6"/>
  <c r="G4297" i="6"/>
  <c r="G4299" i="6"/>
  <c r="G4447" i="6"/>
  <c r="G4786" i="6"/>
  <c r="G4936" i="6"/>
  <c r="G5386" i="6"/>
  <c r="G5399" i="6" s="1"/>
  <c r="G5486" i="6"/>
  <c r="G3247" i="6"/>
  <c r="G3386" i="6"/>
  <c r="G3526" i="6"/>
  <c r="G3549" i="6" s="1"/>
  <c r="G3636" i="6"/>
  <c r="G3936" i="6"/>
  <c r="G4186" i="6"/>
  <c r="G4336" i="6"/>
  <c r="G4349" i="6" s="1"/>
  <c r="G4376" i="6"/>
  <c r="G4426" i="6"/>
  <c r="G5136" i="6"/>
  <c r="G5536" i="6"/>
  <c r="G5897" i="6"/>
  <c r="G6197" i="6"/>
  <c r="G6447" i="6"/>
  <c r="G6826" i="6"/>
  <c r="G6936" i="6"/>
  <c r="G7147" i="6"/>
  <c r="G2647" i="6"/>
  <c r="G2776" i="6"/>
  <c r="G3197" i="6"/>
  <c r="G3597" i="6"/>
  <c r="G4547" i="6"/>
  <c r="G5697" i="6"/>
  <c r="G5736" i="6"/>
  <c r="G5836" i="6"/>
  <c r="G6347" i="6"/>
  <c r="G6097" i="6"/>
  <c r="G6997" i="6"/>
  <c r="G7297" i="6"/>
  <c r="G6297" i="6"/>
  <c r="G7336" i="6"/>
  <c r="G7347" i="6"/>
  <c r="G7397" i="6"/>
  <c r="G7436" i="6"/>
  <c r="G7586" i="6"/>
  <c r="G7599" i="6" s="1"/>
  <c r="G8076" i="6"/>
  <c r="G8236" i="6"/>
  <c r="G8436" i="6"/>
  <c r="G8547" i="6"/>
  <c r="G7536" i="6"/>
  <c r="G7697" i="6"/>
  <c r="G7736" i="6"/>
  <c r="G8536" i="6"/>
  <c r="G8797" i="6"/>
  <c r="G8897" i="6"/>
  <c r="G7497" i="6"/>
  <c r="G7597" i="6"/>
  <c r="G7636" i="6"/>
  <c r="G7797" i="6"/>
  <c r="G8047" i="6"/>
  <c r="G9126" i="6"/>
  <c r="G9149" i="6" s="1"/>
  <c r="G8697" i="6"/>
  <c r="G8886" i="6"/>
  <c r="G9186" i="6"/>
  <c r="G9247" i="6"/>
  <c r="G9547" i="6"/>
  <c r="G9597" i="6"/>
  <c r="G9386" i="6"/>
  <c r="G9447" i="6"/>
  <c r="D38" i="2"/>
  <c r="D19" i="2"/>
  <c r="D37" i="2"/>
  <c r="D36" i="2"/>
  <c r="G6947" i="6"/>
  <c r="G6426" i="6"/>
  <c r="G6449" i="6" s="1"/>
  <c r="G6497" i="6"/>
  <c r="G6726" i="6"/>
  <c r="G6749" i="6" s="1"/>
  <c r="G6797" i="6"/>
  <c r="G6526" i="6"/>
  <c r="G6547" i="6"/>
  <c r="G6736" i="6"/>
  <c r="G6586" i="6"/>
  <c r="G6697" i="6"/>
  <c r="G6747" i="6"/>
  <c r="G6776" i="6"/>
  <c r="G6926" i="6"/>
  <c r="G6949" i="6"/>
  <c r="G7526" i="6"/>
  <c r="G6576" i="6"/>
  <c r="G6599" i="6" s="1"/>
  <c r="G7186" i="6"/>
  <c r="G7226" i="6"/>
  <c r="G7236" i="6"/>
  <c r="G7276" i="6"/>
  <c r="G7326" i="6"/>
  <c r="G7349" i="6" s="1"/>
  <c r="G7486" i="6"/>
  <c r="G7499" i="6" s="1"/>
  <c r="G7576" i="6"/>
  <c r="G6836" i="6"/>
  <c r="G6986" i="6"/>
  <c r="G7097" i="6"/>
  <c r="G7126" i="6"/>
  <c r="G7149" i="6"/>
  <c r="G7447" i="6"/>
  <c r="G6499" i="6"/>
  <c r="G6436" i="6"/>
  <c r="G6636" i="6"/>
  <c r="G6676" i="6"/>
  <c r="G6786" i="6"/>
  <c r="G6897" i="6"/>
  <c r="G6976" i="6"/>
  <c r="G6999" i="6" s="1"/>
  <c r="G7076" i="6"/>
  <c r="G7099" i="6"/>
  <c r="G7247" i="6"/>
  <c r="G7286" i="6"/>
  <c r="G7426" i="6"/>
  <c r="G7449" i="6"/>
  <c r="G7476" i="6"/>
  <c r="G7547" i="6"/>
  <c r="G7676" i="6"/>
  <c r="G7699" i="6" s="1"/>
  <c r="G7776" i="6"/>
  <c r="G7799" i="6" s="1"/>
  <c r="G7176" i="6"/>
  <c r="G7199" i="6" s="1"/>
  <c r="G7376" i="6"/>
  <c r="G7399" i="6"/>
  <c r="G7976" i="6"/>
  <c r="G8147" i="6"/>
  <c r="G8197" i="6"/>
  <c r="G8336" i="6"/>
  <c r="G8386" i="6"/>
  <c r="G7647" i="6"/>
  <c r="G7649" i="6" s="1"/>
  <c r="G7747" i="6"/>
  <c r="G7947" i="6"/>
  <c r="G7949" i="6" s="1"/>
  <c r="G8026" i="6"/>
  <c r="G8126" i="6"/>
  <c r="G8149" i="6" s="1"/>
  <c r="G8176" i="6"/>
  <c r="G8297" i="6"/>
  <c r="G7876" i="6"/>
  <c r="G7897" i="6"/>
  <c r="G7926" i="6"/>
  <c r="G8097" i="6"/>
  <c r="G8136" i="6"/>
  <c r="G8626" i="6"/>
  <c r="G8649" i="6" s="1"/>
  <c r="G7997" i="6"/>
  <c r="G8086" i="6"/>
  <c r="G8099" i="6" s="1"/>
  <c r="G8347" i="6"/>
  <c r="G8376" i="6"/>
  <c r="G8399" i="6" s="1"/>
  <c r="G8397" i="6"/>
  <c r="G8226" i="6"/>
  <c r="G8247" i="6"/>
  <c r="G8249" i="6"/>
  <c r="G8276" i="6"/>
  <c r="G8286" i="6"/>
  <c r="G8326" i="6"/>
  <c r="G8349" i="6"/>
  <c r="G8426" i="6"/>
  <c r="G8676" i="6"/>
  <c r="G8636" i="6"/>
  <c r="G8647" i="6"/>
  <c r="G8876" i="6"/>
  <c r="G9026" i="6"/>
  <c r="G9049" i="6" s="1"/>
  <c r="G8976" i="6"/>
  <c r="G8486" i="6"/>
  <c r="G8526" i="6"/>
  <c r="G8576" i="6"/>
  <c r="G8599" i="6" s="1"/>
  <c r="G8686" i="6"/>
  <c r="G8776" i="6"/>
  <c r="G9176" i="6"/>
  <c r="G9376" i="6"/>
  <c r="G8836" i="6"/>
  <c r="G8849" i="6" s="1"/>
  <c r="G8947" i="6"/>
  <c r="G9047" i="6"/>
  <c r="G9136" i="6"/>
  <c r="G8786" i="6"/>
  <c r="G8826" i="6"/>
  <c r="G8847" i="6"/>
  <c r="G8926" i="6"/>
  <c r="G9036" i="6"/>
  <c r="G9076" i="6"/>
  <c r="G9276" i="6"/>
  <c r="G9297" i="6"/>
  <c r="G9336" i="6"/>
  <c r="G9476" i="6"/>
  <c r="G9499" i="6"/>
  <c r="G9576" i="6"/>
  <c r="G9599" i="6"/>
  <c r="G9147" i="6"/>
  <c r="G9236" i="6"/>
  <c r="G9347" i="6"/>
  <c r="G9086" i="6"/>
  <c r="G9226" i="6"/>
  <c r="G9326" i="6"/>
  <c r="G9349" i="6" s="1"/>
  <c r="G9426" i="6"/>
  <c r="G9526" i="6"/>
  <c r="G9549" i="6"/>
  <c r="G3376" i="6"/>
  <c r="G3586" i="6"/>
  <c r="G3647" i="6"/>
  <c r="G3447" i="6"/>
  <c r="G3626" i="6"/>
  <c r="G3686" i="6"/>
  <c r="G3697" i="6"/>
  <c r="G3226" i="6"/>
  <c r="G3236" i="6"/>
  <c r="G3276" i="6"/>
  <c r="G3299" i="6" s="1"/>
  <c r="G3297" i="6"/>
  <c r="G3426" i="6"/>
  <c r="G3676" i="6"/>
  <c r="G3847" i="6"/>
  <c r="G3947" i="6"/>
  <c r="G3949" i="6"/>
  <c r="G4076" i="6"/>
  <c r="G4347" i="6"/>
  <c r="G4397" i="6"/>
  <c r="G4486" i="6"/>
  <c r="G4499" i="6" s="1"/>
  <c r="G4526" i="6"/>
  <c r="G4926" i="6"/>
  <c r="G4949" i="6" s="1"/>
  <c r="G3976" i="6"/>
  <c r="G3999" i="6" s="1"/>
  <c r="G3997" i="6"/>
  <c r="G4026" i="6"/>
  <c r="G4049" i="6" s="1"/>
  <c r="G4136" i="6"/>
  <c r="G4226" i="6"/>
  <c r="G4386" i="6"/>
  <c r="G4399" i="6" s="1"/>
  <c r="G4476" i="6"/>
  <c r="G4776" i="6"/>
  <c r="G4797" i="6"/>
  <c r="G4886" i="6"/>
  <c r="G4899" i="6" s="1"/>
  <c r="G3536" i="6"/>
  <c r="G3336" i="6"/>
  <c r="G3576" i="6"/>
  <c r="G3736" i="6"/>
  <c r="G3749" i="6"/>
  <c r="G4097" i="6"/>
  <c r="G4176" i="6"/>
  <c r="G4199" i="6" s="1"/>
  <c r="G4247" i="6"/>
  <c r="G4326" i="6"/>
  <c r="G4436" i="6"/>
  <c r="G4449" i="6" s="1"/>
  <c r="G4876" i="6"/>
  <c r="G4826" i="6"/>
  <c r="G4847" i="6"/>
  <c r="G4976" i="6"/>
  <c r="G5047" i="6"/>
  <c r="G5049" i="6" s="1"/>
  <c r="G4147" i="6"/>
  <c r="G4236" i="6"/>
  <c r="G4697" i="6"/>
  <c r="G4726" i="6"/>
  <c r="G4747" i="6"/>
  <c r="G4749" i="6"/>
  <c r="G5176" i="6"/>
  <c r="G5197" i="6"/>
  <c r="G4576" i="6"/>
  <c r="G4599" i="6" s="1"/>
  <c r="G4597" i="6"/>
  <c r="G4626" i="6"/>
  <c r="G4649" i="6" s="1"/>
  <c r="G4636" i="6"/>
  <c r="G4676" i="6"/>
  <c r="G4699" i="6" s="1"/>
  <c r="G4997" i="6"/>
  <c r="G5226" i="6"/>
  <c r="G5247" i="6"/>
  <c r="G5249" i="6"/>
  <c r="G5376" i="6"/>
  <c r="G5076" i="6"/>
  <c r="G5097" i="6"/>
  <c r="G5126" i="6"/>
  <c r="G5149" i="6" s="1"/>
  <c r="G5526" i="6"/>
  <c r="G4836" i="6"/>
  <c r="G4849" i="6" s="1"/>
  <c r="G5276" i="6"/>
  <c r="G5299" i="6"/>
  <c r="G5497" i="6"/>
  <c r="G5726" i="6"/>
  <c r="G5786" i="6"/>
  <c r="G5426" i="6"/>
  <c r="G5449" i="6" s="1"/>
  <c r="G5436" i="6"/>
  <c r="G5326" i="6"/>
  <c r="G5336" i="6"/>
  <c r="G5576" i="6"/>
  <c r="G5597" i="6"/>
  <c r="G5626" i="6"/>
  <c r="G5649" i="6" s="1"/>
  <c r="G5826" i="6"/>
  <c r="G5886" i="6"/>
  <c r="G5476" i="6"/>
  <c r="G5499" i="6" s="1"/>
  <c r="G5747" i="6"/>
  <c r="G5776" i="6"/>
  <c r="G6047" i="6"/>
  <c r="G6126" i="6"/>
  <c r="G6326" i="6"/>
  <c r="G6349" i="6" s="1"/>
  <c r="G5447" i="6"/>
  <c r="G5547" i="6"/>
  <c r="G5676" i="6"/>
  <c r="G5797" i="6"/>
  <c r="G5799" i="6" s="1"/>
  <c r="G5876" i="6"/>
  <c r="G6226" i="6"/>
  <c r="G6249" i="6" s="1"/>
  <c r="G5926" i="6"/>
  <c r="G5949" i="6"/>
  <c r="G6026" i="6"/>
  <c r="G6147" i="6"/>
  <c r="G6149" i="6" s="1"/>
  <c r="G6376" i="6"/>
  <c r="G6186" i="6"/>
  <c r="G6247" i="6"/>
  <c r="G6276" i="6"/>
  <c r="G6299" i="6" s="1"/>
  <c r="G5997" i="6"/>
  <c r="G6076" i="6"/>
  <c r="G6099" i="6" s="1"/>
  <c r="G6176" i="6"/>
  <c r="G6199" i="6"/>
  <c r="G6397" i="6"/>
  <c r="G6236" i="6"/>
  <c r="G2426" i="6"/>
  <c r="G2597" i="6"/>
  <c r="G2686" i="6"/>
  <c r="G2497" i="6"/>
  <c r="G2626" i="6"/>
  <c r="G2526" i="6"/>
  <c r="G2736" i="6"/>
  <c r="G2886" i="6"/>
  <c r="G2899" i="6" s="1"/>
  <c r="G3126" i="6"/>
  <c r="G2586" i="6"/>
  <c r="G2599" i="6" s="1"/>
  <c r="G2636" i="6"/>
  <c r="G2726" i="6"/>
  <c r="G2749" i="6" s="1"/>
  <c r="G2826" i="6"/>
  <c r="G2849" i="6" s="1"/>
  <c r="G2997" i="6"/>
  <c r="G2797" i="6"/>
  <c r="G3136" i="6"/>
  <c r="G3036" i="6"/>
  <c r="G3047" i="6"/>
  <c r="G3026" i="6"/>
  <c r="G3049" i="6" s="1"/>
  <c r="G3086" i="6"/>
  <c r="G2936" i="6"/>
  <c r="G3176" i="6"/>
  <c r="G2876" i="6"/>
  <c r="G3076" i="6"/>
  <c r="G2276" i="6"/>
  <c r="G2376" i="6"/>
  <c r="G2297" i="6"/>
  <c r="C10" i="22"/>
  <c r="M19" i="9"/>
  <c r="M20" i="9"/>
  <c r="M34" i="9"/>
  <c r="C7" i="2"/>
  <c r="B33" i="9"/>
  <c r="G5899" i="6"/>
  <c r="G2549" i="6"/>
  <c r="G4549" i="6"/>
  <c r="G3649" i="6"/>
  <c r="G3399" i="6"/>
  <c r="G8799" i="6"/>
  <c r="G7749" i="6"/>
  <c r="G6649" i="6"/>
  <c r="G4999" i="6"/>
  <c r="G8999" i="6"/>
  <c r="G7999" i="6"/>
  <c r="G3249" i="6"/>
  <c r="G8449" i="6"/>
  <c r="G6549" i="6"/>
  <c r="G3149" i="6"/>
  <c r="G5349" i="6"/>
  <c r="G3449" i="6"/>
  <c r="G6799" i="6"/>
  <c r="G2349" i="6"/>
  <c r="G4249" i="6"/>
  <c r="G8299" i="6"/>
  <c r="G8199" i="6"/>
  <c r="G3849" i="6"/>
  <c r="G2799" i="6"/>
  <c r="G6399" i="6"/>
  <c r="G5699" i="6"/>
  <c r="G9249" i="6"/>
  <c r="G2299" i="6"/>
  <c r="G5549" i="6"/>
  <c r="G4149" i="6"/>
  <c r="G9299" i="6"/>
  <c r="G7549" i="6"/>
  <c r="G8499" i="6"/>
  <c r="G2699" i="6"/>
  <c r="G8699" i="6"/>
  <c r="G3199" i="6"/>
  <c r="G2649" i="6"/>
  <c r="G5749" i="6"/>
  <c r="G3599" i="6"/>
  <c r="G3699" i="6"/>
  <c r="G8899" i="6"/>
  <c r="G6899" i="6"/>
  <c r="G6849" i="6"/>
  <c r="G5599" i="6"/>
  <c r="G5099" i="6"/>
  <c r="G5199" i="6"/>
  <c r="G4099" i="6"/>
  <c r="G4799" i="6"/>
  <c r="G8549" i="6"/>
  <c r="G7299" i="6"/>
  <c r="G6699" i="6"/>
  <c r="G7249" i="6"/>
  <c r="G6" i="19"/>
  <c r="F10" i="19"/>
  <c r="C6" i="20"/>
  <c r="C5" i="20"/>
  <c r="C4" i="20"/>
  <c r="C3" i="20"/>
  <c r="C2" i="20"/>
  <c r="C1" i="20"/>
  <c r="C6" i="19"/>
  <c r="C5" i="19"/>
  <c r="C4" i="19"/>
  <c r="C3" i="19"/>
  <c r="C2" i="19"/>
  <c r="C1" i="19"/>
  <c r="E43" i="2"/>
  <c r="B43" i="2"/>
  <c r="B49" i="2"/>
  <c r="B48" i="2"/>
  <c r="B46" i="2"/>
  <c r="A13" i="19"/>
  <c r="F13" i="19" s="1"/>
  <c r="E7" i="14"/>
  <c r="E11" i="14"/>
  <c r="E15" i="14"/>
  <c r="C12" i="22"/>
  <c r="C11" i="22"/>
  <c r="E8" i="14"/>
  <c r="E12" i="14"/>
  <c r="C16" i="22"/>
  <c r="C13" i="22"/>
  <c r="E14" i="14"/>
  <c r="C15" i="22"/>
  <c r="E5" i="14"/>
  <c r="E9" i="14"/>
  <c r="E13" i="14"/>
  <c r="C14" i="22"/>
  <c r="E6" i="14"/>
  <c r="E10" i="14"/>
  <c r="C8" i="22"/>
  <c r="C7" i="22"/>
  <c r="C9" i="22"/>
  <c r="C36" i="8"/>
  <c r="C11" i="8"/>
  <c r="C75" i="8"/>
  <c r="C1" i="5"/>
  <c r="C1" i="4"/>
  <c r="B46" i="6"/>
  <c r="B45" i="6"/>
  <c r="B44" i="6"/>
  <c r="B43" i="6"/>
  <c r="B42" i="6"/>
  <c r="B41" i="6"/>
  <c r="B40" i="6"/>
  <c r="B39" i="6"/>
  <c r="B38" i="6"/>
  <c r="B13" i="6"/>
  <c r="B14" i="6"/>
  <c r="B15" i="6"/>
  <c r="B16" i="6"/>
  <c r="B17" i="6"/>
  <c r="B18" i="6"/>
  <c r="B19" i="6"/>
  <c r="B20" i="6"/>
  <c r="B21" i="6"/>
  <c r="B22" i="6"/>
  <c r="B23" i="6"/>
  <c r="B24" i="6"/>
  <c r="B25" i="6"/>
  <c r="E49" i="2"/>
  <c r="E48" i="2"/>
  <c r="E46" i="2"/>
  <c r="C10" i="2"/>
  <c r="C9" i="2"/>
  <c r="C8" i="2"/>
  <c r="C6" i="2"/>
  <c r="C5" i="2"/>
  <c r="C4" i="2"/>
  <c r="C3" i="2"/>
  <c r="C2" i="2"/>
  <c r="C1" i="2"/>
  <c r="G46" i="6"/>
  <c r="A46" i="6"/>
  <c r="G45" i="6"/>
  <c r="A45" i="6"/>
  <c r="G44" i="6"/>
  <c r="A44" i="6"/>
  <c r="G43" i="6"/>
  <c r="A43" i="6"/>
  <c r="G42" i="6"/>
  <c r="A42" i="6"/>
  <c r="G41" i="6"/>
  <c r="A41" i="6"/>
  <c r="G40" i="6"/>
  <c r="A40" i="6"/>
  <c r="G39" i="6"/>
  <c r="A39" i="6"/>
  <c r="G38" i="6"/>
  <c r="G47" i="6" s="1"/>
  <c r="A38" i="6"/>
  <c r="G35" i="6"/>
  <c r="A35" i="6"/>
  <c r="B35" i="6"/>
  <c r="G34" i="6"/>
  <c r="A34" i="6"/>
  <c r="B34" i="6" s="1"/>
  <c r="G33" i="6"/>
  <c r="A33" i="6"/>
  <c r="B33" i="6"/>
  <c r="G32" i="6"/>
  <c r="A32" i="6"/>
  <c r="B32" i="6" s="1"/>
  <c r="G31" i="6"/>
  <c r="G36" i="6" s="1"/>
  <c r="A31" i="6"/>
  <c r="B31" i="6"/>
  <c r="G30" i="6"/>
  <c r="A30" i="6"/>
  <c r="G29" i="6"/>
  <c r="A29" i="6"/>
  <c r="B29" i="6"/>
  <c r="G28" i="6"/>
  <c r="A28" i="6"/>
  <c r="G25" i="6"/>
  <c r="A25" i="6"/>
  <c r="G24" i="6"/>
  <c r="A24" i="6"/>
  <c r="G23" i="6"/>
  <c r="A23" i="6"/>
  <c r="G22" i="6"/>
  <c r="A22" i="6"/>
  <c r="G21" i="6"/>
  <c r="A21" i="6"/>
  <c r="G20" i="6"/>
  <c r="A20" i="6"/>
  <c r="G19" i="6"/>
  <c r="A19" i="6"/>
  <c r="G18" i="6"/>
  <c r="A18" i="6"/>
  <c r="G17" i="6"/>
  <c r="A17" i="6"/>
  <c r="G16" i="6"/>
  <c r="A16" i="6"/>
  <c r="G15" i="6"/>
  <c r="A15" i="6"/>
  <c r="G14" i="6"/>
  <c r="A14" i="6"/>
  <c r="G13" i="6"/>
  <c r="A13" i="6"/>
  <c r="G12" i="6"/>
  <c r="A12" i="6"/>
  <c r="B5" i="6"/>
  <c r="G4" i="6"/>
  <c r="B4" i="6"/>
  <c r="B3" i="6"/>
  <c r="B2" i="6"/>
  <c r="A26" i="15"/>
  <c r="A27" i="15"/>
  <c r="B1" i="8"/>
  <c r="E17" i="14"/>
  <c r="E20" i="14"/>
  <c r="E27" i="14"/>
  <c r="E19" i="14"/>
  <c r="E23" i="14"/>
  <c r="E24" i="14"/>
  <c r="E21" i="14"/>
  <c r="E25" i="14"/>
  <c r="E181" i="14"/>
  <c r="E185" i="14"/>
  <c r="E189" i="14"/>
  <c r="E193" i="14"/>
  <c r="E197" i="14"/>
  <c r="E201" i="14"/>
  <c r="E205" i="14"/>
  <c r="E209" i="14"/>
  <c r="E16" i="14"/>
  <c r="E18" i="14"/>
  <c r="E22" i="14"/>
  <c r="E26" i="14"/>
  <c r="E178" i="14"/>
  <c r="E182" i="14"/>
  <c r="E186" i="14"/>
  <c r="E190" i="14"/>
  <c r="E194" i="14"/>
  <c r="E198" i="14"/>
  <c r="E202" i="14"/>
  <c r="E206" i="14"/>
  <c r="E210" i="14"/>
  <c r="E179" i="14"/>
  <c r="E187" i="14"/>
  <c r="E195" i="14"/>
  <c r="E203" i="14"/>
  <c r="E211" i="14"/>
  <c r="E215" i="14"/>
  <c r="E219" i="14"/>
  <c r="E223" i="14"/>
  <c r="E227" i="14"/>
  <c r="E231" i="14"/>
  <c r="E235" i="14"/>
  <c r="E4" i="14"/>
  <c r="E180" i="14"/>
  <c r="E188" i="14"/>
  <c r="E196" i="14"/>
  <c r="E204" i="14"/>
  <c r="E212" i="14"/>
  <c r="E216" i="14"/>
  <c r="E220" i="14"/>
  <c r="E224" i="14"/>
  <c r="E228" i="14"/>
  <c r="E232" i="14"/>
  <c r="E236" i="14"/>
  <c r="E183" i="14"/>
  <c r="E191" i="14"/>
  <c r="E199" i="14"/>
  <c r="E207" i="14"/>
  <c r="E213" i="14"/>
  <c r="E217" i="14"/>
  <c r="E221" i="14"/>
  <c r="E225" i="14"/>
  <c r="E229" i="14"/>
  <c r="E233" i="14"/>
  <c r="E237" i="14"/>
  <c r="E184" i="14"/>
  <c r="E192" i="14"/>
  <c r="E200" i="14"/>
  <c r="E208" i="14"/>
  <c r="E214" i="14"/>
  <c r="E218" i="14"/>
  <c r="E222" i="14"/>
  <c r="E226" i="14"/>
  <c r="E230" i="14"/>
  <c r="E234" i="14"/>
  <c r="E238" i="14"/>
  <c r="M13" i="9"/>
  <c r="M14" i="9"/>
  <c r="G11" i="9"/>
  <c r="H11" i="9" s="1"/>
  <c r="I11" i="9" s="1"/>
  <c r="J11" i="9" s="1"/>
  <c r="K11" i="9" s="1"/>
  <c r="D72" i="8"/>
  <c r="D70" i="8"/>
  <c r="D71" i="8"/>
  <c r="D60" i="8"/>
  <c r="D58" i="8"/>
  <c r="D56" i="8"/>
  <c r="D54" i="8"/>
  <c r="D52" i="8"/>
  <c r="D50" i="8"/>
  <c r="D48" i="8"/>
  <c r="D46" i="8"/>
  <c r="D44" i="8"/>
  <c r="D42" i="8"/>
  <c r="D59" i="8"/>
  <c r="D57" i="8"/>
  <c r="D55" i="8"/>
  <c r="D53" i="8"/>
  <c r="D51" i="8"/>
  <c r="D49" i="8"/>
  <c r="D47" i="8"/>
  <c r="D45" i="8"/>
  <c r="D43" i="8"/>
  <c r="D41" i="8"/>
  <c r="D38" i="8"/>
  <c r="D36" i="8" s="1"/>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11" i="8" s="1"/>
  <c r="D22" i="8"/>
  <c r="D32" i="8"/>
  <c r="D15" i="8"/>
  <c r="D17" i="8"/>
  <c r="D19" i="8"/>
  <c r="D23" i="8"/>
  <c r="D29" i="8"/>
  <c r="D33" i="8"/>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E75" i="8" s="1"/>
  <c r="B5" i="8"/>
  <c r="B4" i="8"/>
  <c r="B3" i="8"/>
  <c r="B2" i="8"/>
  <c r="C6" i="9"/>
  <c r="C1" i="22"/>
  <c r="C4" i="9"/>
  <c r="C3" i="9"/>
  <c r="C2" i="9"/>
  <c r="C1" i="9"/>
  <c r="C5" i="9"/>
  <c r="M18" i="9"/>
  <c r="M17" i="9"/>
  <c r="M16" i="9"/>
  <c r="M15" i="9"/>
  <c r="C1971" i="15"/>
  <c r="C1221" i="15"/>
  <c r="C1321" i="15"/>
  <c r="C1571" i="15"/>
  <c r="C1621" i="15"/>
  <c r="C1921" i="15"/>
  <c r="C1121" i="15"/>
  <c r="C1171" i="15"/>
  <c r="C1721" i="15"/>
  <c r="C2121" i="15"/>
  <c r="C1371" i="15"/>
  <c r="C1871" i="15"/>
  <c r="C1771" i="15"/>
  <c r="C2021" i="15"/>
  <c r="C1671" i="15"/>
  <c r="C1821" i="15"/>
  <c r="C1471" i="15"/>
  <c r="C1521" i="15"/>
  <c r="C1071" i="15"/>
  <c r="C1271" i="15"/>
  <c r="D18" i="2"/>
  <c r="A13" i="9"/>
  <c r="C2071" i="15"/>
  <c r="C1421" i="15"/>
  <c r="B968" i="2"/>
  <c r="B1568" i="2"/>
  <c r="B1668" i="2"/>
  <c r="B1818" i="2"/>
  <c r="B1918" i="2"/>
  <c r="B1768" i="2"/>
  <c r="B1418" i="2"/>
  <c r="B1968" i="2"/>
  <c r="B1118" i="2"/>
  <c r="B1018" i="2"/>
  <c r="B1268" i="2"/>
  <c r="B1168" i="2"/>
  <c r="B1618" i="2"/>
  <c r="B1868" i="2"/>
  <c r="B1218" i="2"/>
  <c r="B1468" i="2"/>
  <c r="B2018" i="2"/>
  <c r="B1518" i="2"/>
  <c r="B1318" i="2"/>
  <c r="B1068" i="2"/>
  <c r="B1718" i="2"/>
  <c r="B1368" i="2"/>
  <c r="B45" i="2"/>
  <c r="E45" i="2"/>
  <c r="H46" i="2"/>
  <c r="C19" i="15"/>
  <c r="D25" i="2" l="1"/>
  <c r="A21" i="9"/>
  <c r="A25" i="9"/>
  <c r="A14" i="19"/>
  <c r="A20" i="19"/>
  <c r="B19" i="2"/>
  <c r="D26" i="2"/>
  <c r="D30" i="2"/>
  <c r="A21" i="19"/>
  <c r="F21" i="19" s="1"/>
  <c r="A25" i="19"/>
  <c r="F25" i="19" s="1"/>
  <c r="B201" i="20"/>
  <c r="B187" i="20"/>
  <c r="B186" i="20"/>
  <c r="B118" i="20"/>
  <c r="B93" i="20"/>
  <c r="B84" i="20"/>
  <c r="B82" i="20"/>
  <c r="B81" i="20"/>
  <c r="B62" i="20"/>
  <c r="B61" i="20"/>
  <c r="B48" i="20"/>
  <c r="B29" i="2"/>
  <c r="B25" i="2"/>
  <c r="B20" i="20" s="1"/>
  <c r="B20" i="2"/>
  <c r="A14" i="9"/>
  <c r="B106" i="20"/>
  <c r="B85" i="20"/>
  <c r="B53" i="20"/>
  <c r="B30" i="2"/>
  <c r="B26" i="2"/>
  <c r="H27" i="19"/>
  <c r="F29" i="19"/>
  <c r="B34" i="2"/>
  <c r="B29" i="19" s="1"/>
  <c r="B33" i="2"/>
  <c r="B32" i="2"/>
  <c r="B27" i="19" s="1"/>
  <c r="B31" i="2"/>
  <c r="B25" i="20"/>
  <c r="B24" i="20"/>
  <c r="B23" i="20"/>
  <c r="B22" i="20"/>
  <c r="B21" i="20"/>
  <c r="H23" i="19"/>
  <c r="H31" i="19"/>
  <c r="F33" i="19"/>
  <c r="A19" i="19"/>
  <c r="B24" i="2"/>
  <c r="B19" i="20" s="1"/>
  <c r="A18" i="9"/>
  <c r="D23" i="2"/>
  <c r="A18" i="19"/>
  <c r="H18" i="19" s="1"/>
  <c r="B17" i="20"/>
  <c r="B210" i="20"/>
  <c r="B203" i="20"/>
  <c r="B202" i="20"/>
  <c r="B199" i="20"/>
  <c r="B197" i="20"/>
  <c r="B195" i="20"/>
  <c r="B194" i="20"/>
  <c r="B192" i="20"/>
  <c r="B184" i="20"/>
  <c r="B180" i="20"/>
  <c r="B175" i="20"/>
  <c r="B168" i="20"/>
  <c r="B166" i="20"/>
  <c r="B164" i="20"/>
  <c r="B162" i="20"/>
  <c r="B159" i="20"/>
  <c r="B154" i="20"/>
  <c r="B145" i="20"/>
  <c r="B140" i="20"/>
  <c r="B137" i="20"/>
  <c r="B135" i="20"/>
  <c r="B133" i="20"/>
  <c r="B131" i="20"/>
  <c r="B126" i="20"/>
  <c r="B125" i="20"/>
  <c r="B124" i="20"/>
  <c r="B121" i="20"/>
  <c r="B110" i="20"/>
  <c r="B109" i="20"/>
  <c r="B108" i="20"/>
  <c r="B105" i="20"/>
  <c r="B96" i="20"/>
  <c r="B95" i="20"/>
  <c r="B90" i="20"/>
  <c r="B87" i="20"/>
  <c r="B86" i="20"/>
  <c r="B83" i="20"/>
  <c r="B79" i="20"/>
  <c r="B78" i="20"/>
  <c r="B76" i="20"/>
  <c r="B59" i="20"/>
  <c r="B57" i="20"/>
  <c r="B52" i="20"/>
  <c r="B51" i="20"/>
  <c r="B50" i="20"/>
  <c r="B44" i="20"/>
  <c r="B43" i="20"/>
  <c r="B40" i="20"/>
  <c r="B39" i="20"/>
  <c r="B38" i="20"/>
  <c r="B37" i="20"/>
  <c r="B36" i="20"/>
  <c r="B35" i="20"/>
  <c r="B33" i="20"/>
  <c r="B212" i="20"/>
  <c r="B209" i="20"/>
  <c r="B208" i="20"/>
  <c r="B205" i="20"/>
  <c r="B193" i="20"/>
  <c r="B190" i="20"/>
  <c r="B183" i="20"/>
  <c r="B179" i="20"/>
  <c r="B173" i="20"/>
  <c r="B170" i="20"/>
  <c r="B161" i="20"/>
  <c r="B156" i="20"/>
  <c r="B153" i="20"/>
  <c r="B151" i="20"/>
  <c r="B149" i="20"/>
  <c r="B147" i="20"/>
  <c r="B142" i="20"/>
  <c r="B139" i="20"/>
  <c r="B128" i="20"/>
  <c r="B123" i="20"/>
  <c r="B119" i="20"/>
  <c r="B113" i="20"/>
  <c r="B107" i="20"/>
  <c r="B103" i="20"/>
  <c r="B98" i="20"/>
  <c r="B94" i="20"/>
  <c r="B89" i="20"/>
  <c r="B77" i="20"/>
  <c r="B74" i="20"/>
  <c r="B71" i="20"/>
  <c r="B70" i="20"/>
  <c r="B63" i="20"/>
  <c r="B58" i="20"/>
  <c r="B56" i="20"/>
  <c r="B55" i="20"/>
  <c r="B32" i="20"/>
  <c r="B31" i="20"/>
  <c r="B30" i="20"/>
  <c r="B29" i="20"/>
  <c r="B28" i="20"/>
  <c r="B27" i="20"/>
  <c r="B26" i="20"/>
  <c r="B23" i="2"/>
  <c r="B18" i="19" s="1"/>
  <c r="G13" i="19"/>
  <c r="H13" i="19"/>
  <c r="F30" i="19"/>
  <c r="G22" i="19"/>
  <c r="G17" i="19"/>
  <c r="F27" i="19"/>
  <c r="G23" i="19"/>
  <c r="H30" i="19"/>
  <c r="H29" i="19"/>
  <c r="F19" i="19"/>
  <c r="G29" i="19"/>
  <c r="G19" i="19"/>
  <c r="F24" i="19"/>
  <c r="G31" i="19"/>
  <c r="H33" i="19"/>
  <c r="F26" i="19"/>
  <c r="F18" i="19"/>
  <c r="G21" i="19"/>
  <c r="F31" i="19"/>
  <c r="H20" i="19"/>
  <c r="F20" i="19"/>
  <c r="G27" i="19"/>
  <c r="F32" i="19"/>
  <c r="H17" i="19"/>
  <c r="G28" i="19"/>
  <c r="F22" i="19"/>
  <c r="G20" i="19"/>
  <c r="F14" i="19"/>
  <c r="F15" i="19"/>
  <c r="F23" i="19"/>
  <c r="H28" i="19"/>
  <c r="F16" i="19"/>
  <c r="H22" i="19"/>
  <c r="F28" i="19"/>
  <c r="H21" i="19"/>
  <c r="G33" i="19"/>
  <c r="B16" i="20"/>
  <c r="B13" i="20"/>
  <c r="G30" i="19"/>
  <c r="G18" i="19"/>
  <c r="B14" i="20"/>
  <c r="B15" i="20"/>
  <c r="J32" i="20"/>
  <c r="G32" i="19" s="1"/>
  <c r="H32" i="19"/>
  <c r="J26" i="20"/>
  <c r="G26" i="19" s="1"/>
  <c r="H26" i="19"/>
  <c r="J25" i="20"/>
  <c r="G25" i="19" s="1"/>
  <c r="H25" i="19"/>
  <c r="J24" i="20"/>
  <c r="G24" i="19" s="1"/>
  <c r="H24" i="19"/>
  <c r="D31" i="2"/>
  <c r="B16" i="19"/>
  <c r="J14" i="20"/>
  <c r="G14" i="19" s="1"/>
  <c r="H14" i="19"/>
  <c r="J15" i="20"/>
  <c r="G15" i="19" s="1"/>
  <c r="H15" i="19"/>
  <c r="J16" i="20"/>
  <c r="G16" i="19" s="1"/>
  <c r="H16" i="19"/>
  <c r="B32" i="19"/>
  <c r="B31" i="9"/>
  <c r="B31" i="19"/>
  <c r="B27" i="9"/>
  <c r="B28" i="19"/>
  <c r="B30" i="19"/>
  <c r="B32" i="9"/>
  <c r="B30" i="9"/>
  <c r="B24" i="19"/>
  <c r="B26" i="19"/>
  <c r="B21" i="19"/>
  <c r="B20" i="19"/>
  <c r="B26" i="9"/>
  <c r="B17" i="19"/>
  <c r="B13" i="9"/>
  <c r="B22" i="19"/>
  <c r="B23" i="19"/>
  <c r="B13" i="19"/>
  <c r="B22" i="9"/>
  <c r="B23" i="9"/>
  <c r="B24" i="9"/>
  <c r="B16" i="9"/>
  <c r="B14" i="19"/>
  <c r="B19" i="9"/>
  <c r="B14" i="9"/>
  <c r="A28" i="15"/>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c r="G26" i="6"/>
  <c r="G49" i="6" s="1"/>
  <c r="B30" i="6"/>
  <c r="G97" i="6"/>
  <c r="G176" i="6"/>
  <c r="G199" i="6" s="1"/>
  <c r="G297" i="6"/>
  <c r="G336" i="6"/>
  <c r="G376" i="6"/>
  <c r="G399" i="6" s="1"/>
  <c r="G1826" i="6"/>
  <c r="G147" i="6"/>
  <c r="G226" i="6"/>
  <c r="G347" i="6"/>
  <c r="G397" i="6"/>
  <c r="G447" i="6"/>
  <c r="G497" i="6"/>
  <c r="G547" i="6"/>
  <c r="G597" i="6"/>
  <c r="G647" i="6"/>
  <c r="G697" i="6"/>
  <c r="G747" i="6"/>
  <c r="G797" i="6"/>
  <c r="G847" i="6"/>
  <c r="G897" i="6"/>
  <c r="G947" i="6"/>
  <c r="G997" i="6"/>
  <c r="G1047" i="6"/>
  <c r="G1097" i="6"/>
  <c r="G1147" i="6"/>
  <c r="G1197" i="6"/>
  <c r="G1247" i="6"/>
  <c r="G1297" i="6"/>
  <c r="G1347" i="6"/>
  <c r="G1397" i="6"/>
  <c r="G1447" i="6"/>
  <c r="G1497" i="6"/>
  <c r="G1547" i="6"/>
  <c r="G1597" i="6"/>
  <c r="G1676" i="6"/>
  <c r="G1699" i="6" s="1"/>
  <c r="G1776" i="6"/>
  <c r="G1799" i="6" s="1"/>
  <c r="G1886" i="6"/>
  <c r="G1976" i="6"/>
  <c r="G1999" i="6" s="1"/>
  <c r="G2026" i="6"/>
  <c r="G2049" i="6" s="1"/>
  <c r="G2126" i="6"/>
  <c r="G2149" i="6" s="1"/>
  <c r="G2226" i="6"/>
  <c r="G2249" i="6" s="1"/>
  <c r="B28" i="6"/>
  <c r="G76" i="6"/>
  <c r="G276" i="6"/>
  <c r="G299" i="6" s="1"/>
  <c r="G426" i="6"/>
  <c r="G449" i="6"/>
  <c r="G476" i="6"/>
  <c r="G499" i="6" s="1"/>
  <c r="G526" i="6"/>
  <c r="G549" i="6"/>
  <c r="G576" i="6"/>
  <c r="G599" i="6" s="1"/>
  <c r="G626" i="6"/>
  <c r="G649" i="6" s="1"/>
  <c r="G676" i="6"/>
  <c r="G699" i="6" s="1"/>
  <c r="G726" i="6"/>
  <c r="G749" i="6"/>
  <c r="G776" i="6"/>
  <c r="G799" i="6" s="1"/>
  <c r="G826" i="6"/>
  <c r="G849" i="6"/>
  <c r="G876" i="6"/>
  <c r="G899" i="6" s="1"/>
  <c r="G926" i="6"/>
  <c r="G949" i="6"/>
  <c r="G976" i="6"/>
  <c r="G999" i="6" s="1"/>
  <c r="G1026" i="6"/>
  <c r="G1049" i="6"/>
  <c r="G1076" i="6"/>
  <c r="G1099" i="6" s="1"/>
  <c r="G1126" i="6"/>
  <c r="G1149" i="6" s="1"/>
  <c r="G1176" i="6"/>
  <c r="G1199" i="6"/>
  <c r="G1226" i="6"/>
  <c r="G1249" i="6" s="1"/>
  <c r="G1276" i="6"/>
  <c r="G1299" i="6"/>
  <c r="G1326" i="6"/>
  <c r="G1349" i="6" s="1"/>
  <c r="G1376" i="6"/>
  <c r="G1399" i="6"/>
  <c r="G1426" i="6"/>
  <c r="G1449" i="6" s="1"/>
  <c r="G1476" i="6"/>
  <c r="G1499" i="6" s="1"/>
  <c r="G1526" i="6"/>
  <c r="G1549" i="6" s="1"/>
  <c r="G1576" i="6"/>
  <c r="G1599" i="6"/>
  <c r="G1626" i="6"/>
  <c r="G1649" i="6" s="1"/>
  <c r="G1726" i="6"/>
  <c r="G1836" i="6"/>
  <c r="G1849" i="6" s="1"/>
  <c r="G1926" i="6"/>
  <c r="G86" i="6"/>
  <c r="G99" i="6" s="1"/>
  <c r="G126" i="6"/>
  <c r="G149" i="6"/>
  <c r="G247" i="6"/>
  <c r="G249" i="6" s="1"/>
  <c r="G349" i="6"/>
  <c r="G326" i="6"/>
  <c r="G1647" i="6"/>
  <c r="G1747" i="6"/>
  <c r="G1749" i="6" s="1"/>
  <c r="G1786" i="6"/>
  <c r="G1876" i="6"/>
  <c r="G1899" i="6" s="1"/>
  <c r="G1947" i="6"/>
  <c r="G1949" i="6" s="1"/>
  <c r="G2076" i="6"/>
  <c r="G2099" i="6" s="1"/>
  <c r="G2176" i="6"/>
  <c r="G2199" i="6" s="1"/>
  <c r="G3097" i="6"/>
  <c r="G3099" i="6" s="1"/>
  <c r="G2436" i="6"/>
  <c r="G2449" i="6" s="1"/>
  <c r="G3347" i="6"/>
  <c r="G3349" i="6" s="1"/>
  <c r="G5847" i="6"/>
  <c r="G5849" i="6" s="1"/>
  <c r="G7886" i="6"/>
  <c r="G7899" i="6" s="1"/>
  <c r="G9097" i="6"/>
  <c r="G9099" i="6" s="1"/>
  <c r="G9436" i="6"/>
  <c r="G9449" i="6" s="1"/>
  <c r="G9197" i="6"/>
  <c r="G9199" i="6" s="1"/>
  <c r="K208" i="20"/>
  <c r="K200" i="20"/>
  <c r="J163" i="20"/>
  <c r="J157" i="20"/>
  <c r="J149" i="20"/>
  <c r="J147" i="20"/>
  <c r="K141" i="20"/>
  <c r="J131" i="20"/>
  <c r="J92" i="20"/>
  <c r="K91" i="20"/>
  <c r="J90" i="20"/>
  <c r="B80" i="20"/>
  <c r="K70" i="20"/>
  <c r="J209" i="20"/>
  <c r="K207" i="20"/>
  <c r="K203" i="20"/>
  <c r="J159" i="20"/>
  <c r="J143" i="20"/>
  <c r="J108" i="20"/>
  <c r="J134" i="20"/>
  <c r="B120" i="20"/>
  <c r="K95" i="20"/>
  <c r="J74" i="20"/>
  <c r="J193" i="20"/>
  <c r="J106" i="20"/>
  <c r="D28" i="23"/>
  <c r="D26" i="23"/>
  <c r="D12" i="23" s="1"/>
  <c r="B20" i="9"/>
  <c r="B28" i="9"/>
  <c r="B25" i="19"/>
  <c r="B15" i="9"/>
  <c r="B33" i="19"/>
  <c r="B25" i="9"/>
  <c r="B17" i="9"/>
  <c r="B15" i="19"/>
  <c r="B18" i="9" l="1"/>
  <c r="B21" i="9"/>
  <c r="B29" i="9"/>
  <c r="B18" i="20"/>
  <c r="B19" i="19"/>
  <c r="H19" i="19"/>
  <c r="J91" i="20"/>
  <c r="J200" i="20"/>
  <c r="B6" i="6"/>
  <c r="C6" i="6" s="1"/>
  <c r="G7" i="6"/>
  <c r="C7" i="6"/>
  <c r="B49" i="6" s="1"/>
  <c r="A49" i="6"/>
  <c r="J203" i="20"/>
  <c r="J95" i="20"/>
  <c r="J207" i="20"/>
  <c r="J70" i="20"/>
  <c r="J141" i="20"/>
  <c r="J208" i="20"/>
  <c r="B57" i="6" l="1"/>
  <c r="B56" i="6" l="1"/>
  <c r="C56" i="6" s="1"/>
  <c r="G57" i="6"/>
  <c r="A99" i="6"/>
  <c r="C57" i="6"/>
  <c r="B99" i="6" s="1"/>
  <c r="B107" i="6" l="1"/>
  <c r="A149" i="6" l="1"/>
  <c r="G107" i="6"/>
  <c r="B106" i="6"/>
  <c r="C106" i="6" s="1"/>
  <c r="C107" i="6"/>
  <c r="B149" i="6" s="1"/>
  <c r="B157" i="6" l="1"/>
  <c r="A199" i="6" l="1"/>
  <c r="B156" i="6"/>
  <c r="C156" i="6" s="1"/>
  <c r="C157" i="6"/>
  <c r="B199" i="6" s="1"/>
  <c r="G157" i="6"/>
  <c r="B207" i="6" l="1"/>
  <c r="G207" i="6" l="1"/>
  <c r="B206" i="6"/>
  <c r="C206" i="6" s="1"/>
  <c r="A249" i="6"/>
  <c r="C207" i="6"/>
  <c r="B249" i="6" s="1"/>
  <c r="B257" i="6" l="1"/>
  <c r="C257" i="6" l="1"/>
  <c r="B299" i="6" s="1"/>
  <c r="B256" i="6"/>
  <c r="C256" i="6" s="1"/>
  <c r="G257" i="6"/>
  <c r="A299" i="6"/>
  <c r="B307" i="6" s="1"/>
  <c r="G307" i="6" l="1"/>
  <c r="B306" i="6"/>
  <c r="C306" i="6" s="1"/>
  <c r="C307" i="6"/>
  <c r="B349" i="6" s="1"/>
  <c r="A349" i="6"/>
  <c r="B357" i="6" s="1"/>
  <c r="A399" i="6" l="1"/>
  <c r="B407" i="6" s="1"/>
  <c r="G357" i="6"/>
  <c r="C357" i="6"/>
  <c r="B399" i="6" s="1"/>
  <c r="B356" i="6"/>
  <c r="C356" i="6" s="1"/>
  <c r="A449" i="6" l="1"/>
  <c r="B457" i="6" s="1"/>
  <c r="C407" i="6"/>
  <c r="B449" i="6" s="1"/>
  <c r="B406" i="6"/>
  <c r="C406" i="6" s="1"/>
  <c r="G407" i="6"/>
  <c r="B456" i="6" l="1"/>
  <c r="C456" i="6" s="1"/>
  <c r="C457" i="6"/>
  <c r="B499" i="6" s="1"/>
  <c r="G457" i="6"/>
  <c r="A499" i="6"/>
  <c r="B507" i="6" s="1"/>
  <c r="A549" i="6" l="1"/>
  <c r="B557" i="6" s="1"/>
  <c r="C507" i="6"/>
  <c r="B549" i="6" s="1"/>
  <c r="B506" i="6"/>
  <c r="C506" i="6" s="1"/>
  <c r="G507" i="6"/>
  <c r="B556" i="6" l="1"/>
  <c r="C556" i="6" s="1"/>
  <c r="C557" i="6"/>
  <c r="B599" i="6" s="1"/>
  <c r="A599" i="6"/>
  <c r="B607" i="6" s="1"/>
  <c r="G557" i="6"/>
  <c r="C607" i="6" l="1"/>
  <c r="B649" i="6" s="1"/>
  <c r="A649" i="6"/>
  <c r="B657" i="6" s="1"/>
  <c r="G607" i="6"/>
  <c r="B606" i="6"/>
  <c r="C606" i="6" s="1"/>
  <c r="G657" i="6" l="1"/>
  <c r="C657" i="6"/>
  <c r="B699" i="6" s="1"/>
  <c r="A699" i="6"/>
  <c r="B707" i="6" s="1"/>
  <c r="B656" i="6"/>
  <c r="C656" i="6" s="1"/>
  <c r="C707" i="6" l="1"/>
  <c r="B749" i="6" s="1"/>
  <c r="B706" i="6"/>
  <c r="C706" i="6" s="1"/>
  <c r="A749" i="6"/>
  <c r="B757" i="6" s="1"/>
  <c r="G707" i="6"/>
  <c r="A799" i="6" l="1"/>
  <c r="B807" i="6" s="1"/>
  <c r="C757" i="6"/>
  <c r="B799" i="6" s="1"/>
  <c r="B756" i="6"/>
  <c r="C756" i="6" s="1"/>
  <c r="G757" i="6"/>
  <c r="A849" i="6" l="1"/>
  <c r="B857" i="6" s="1"/>
  <c r="C807" i="6"/>
  <c r="B849" i="6" s="1"/>
  <c r="B806" i="6"/>
  <c r="C806" i="6" s="1"/>
  <c r="G807" i="6"/>
  <c r="B856" i="6" l="1"/>
  <c r="C856" i="6" s="1"/>
  <c r="C857" i="6"/>
  <c r="B899" i="6" s="1"/>
  <c r="G857" i="6"/>
  <c r="A899" i="6"/>
  <c r="B907" i="6" s="1"/>
  <c r="B906" i="6" l="1"/>
  <c r="C906" i="6" s="1"/>
  <c r="C907" i="6"/>
  <c r="B949" i="6" s="1"/>
  <c r="A949" i="6"/>
  <c r="B957" i="6" s="1"/>
  <c r="G907" i="6"/>
  <c r="B956" i="6" l="1"/>
  <c r="C956" i="6" s="1"/>
  <c r="C957" i="6"/>
  <c r="B999" i="6" s="1"/>
  <c r="A999" i="6"/>
  <c r="B1007" i="6" s="1"/>
  <c r="G957" i="6"/>
  <c r="G1007" i="6" l="1"/>
  <c r="A1049" i="6"/>
  <c r="B1057" i="6" s="1"/>
  <c r="C1007" i="6"/>
  <c r="B1049" i="6" s="1"/>
  <c r="B1006" i="6"/>
  <c r="C1006" i="6" s="1"/>
  <c r="G1057" i="6" l="1"/>
  <c r="A1099" i="6"/>
  <c r="B1107" i="6" s="1"/>
  <c r="C1057" i="6"/>
  <c r="B1099" i="6" s="1"/>
  <c r="B1056" i="6"/>
  <c r="C1056" i="6" s="1"/>
  <c r="C1107" i="6" l="1"/>
  <c r="B1149" i="6" s="1"/>
  <c r="B1106" i="6"/>
  <c r="C1106" i="6" s="1"/>
  <c r="A1149" i="6"/>
  <c r="B1157" i="6" s="1"/>
  <c r="G1107" i="6"/>
  <c r="A1199" i="6" l="1"/>
  <c r="B1207" i="6" s="1"/>
  <c r="C1157" i="6"/>
  <c r="B1199" i="6" s="1"/>
  <c r="G1157" i="6"/>
  <c r="B1156" i="6"/>
  <c r="C1156" i="6" s="1"/>
  <c r="B1206" i="6" l="1"/>
  <c r="C1206" i="6" s="1"/>
  <c r="A1249" i="6"/>
  <c r="B1257" i="6" s="1"/>
  <c r="C1207" i="6"/>
  <c r="B1249" i="6" s="1"/>
  <c r="G1207" i="6"/>
  <c r="G1257" i="6" l="1"/>
  <c r="A1299" i="6"/>
  <c r="B1307" i="6" s="1"/>
  <c r="C1257" i="6"/>
  <c r="B1299" i="6" s="1"/>
  <c r="B1256" i="6"/>
  <c r="C1256" i="6" s="1"/>
  <c r="G1307" i="6" l="1"/>
  <c r="C1307" i="6"/>
  <c r="B1349" i="6" s="1"/>
  <c r="A1349" i="6"/>
  <c r="B1357" i="6" s="1"/>
  <c r="B1306" i="6"/>
  <c r="C1306" i="6" s="1"/>
  <c r="B1356" i="6" l="1"/>
  <c r="C1356" i="6" s="1"/>
  <c r="G1357" i="6"/>
  <c r="C1357" i="6"/>
  <c r="B1399" i="6" s="1"/>
  <c r="A1399" i="6"/>
  <c r="B1407" i="6" s="1"/>
  <c r="B1406" i="6" l="1"/>
  <c r="C1406" i="6" s="1"/>
  <c r="A1449" i="6"/>
  <c r="B1457" i="6" s="1"/>
  <c r="G1407" i="6"/>
  <c r="C1407" i="6"/>
  <c r="B1449" i="6" s="1"/>
  <c r="C1457" i="6" l="1"/>
  <c r="B1499" i="6" s="1"/>
  <c r="B1456" i="6"/>
  <c r="C1456" i="6" s="1"/>
  <c r="A1499" i="6"/>
  <c r="B1507" i="6" s="1"/>
  <c r="G1457" i="6"/>
  <c r="A1549" i="6" l="1"/>
  <c r="B1557" i="6" s="1"/>
  <c r="G1507" i="6"/>
  <c r="C1507" i="6"/>
  <c r="B1549" i="6" s="1"/>
  <c r="B1506" i="6"/>
  <c r="C1506" i="6" s="1"/>
  <c r="A1599" i="6" l="1"/>
  <c r="B1607" i="6" s="1"/>
  <c r="B1556" i="6"/>
  <c r="C1556" i="6" s="1"/>
  <c r="C1557" i="6"/>
  <c r="B1599" i="6" s="1"/>
  <c r="G1557" i="6"/>
  <c r="G1607" i="6" l="1"/>
  <c r="A1649" i="6"/>
  <c r="B1657" i="6" s="1"/>
  <c r="B1606" i="6"/>
  <c r="C1606" i="6" s="1"/>
  <c r="C1607" i="6"/>
  <c r="B1649" i="6" s="1"/>
  <c r="G1657" i="6" l="1"/>
  <c r="A1699" i="6"/>
  <c r="B1707" i="6" s="1"/>
  <c r="C1657" i="6"/>
  <c r="B1699" i="6" s="1"/>
  <c r="B1656" i="6"/>
  <c r="C1656" i="6" s="1"/>
  <c r="A1749" i="6" l="1"/>
  <c r="B1757" i="6" s="1"/>
  <c r="C1707" i="6"/>
  <c r="B1749" i="6" s="1"/>
  <c r="B1706" i="6"/>
  <c r="C1706" i="6" s="1"/>
  <c r="G1707" i="6"/>
  <c r="C1757" i="6" l="1"/>
  <c r="B1799" i="6" s="1"/>
  <c r="G1757" i="6"/>
  <c r="B1756" i="6"/>
  <c r="C1756" i="6" s="1"/>
  <c r="A1799" i="6"/>
  <c r="B1807" i="6" s="1"/>
  <c r="C1807" i="6" l="1"/>
  <c r="B1849" i="6" s="1"/>
  <c r="B1806" i="6"/>
  <c r="C1806" i="6" s="1"/>
  <c r="A1849" i="6"/>
  <c r="B1857" i="6" s="1"/>
  <c r="G1807" i="6"/>
  <c r="B1856" i="6" l="1"/>
  <c r="C1856" i="6" s="1"/>
  <c r="G1857" i="6"/>
  <c r="A1899" i="6"/>
  <c r="B1907" i="6" s="1"/>
  <c r="C1857" i="6"/>
  <c r="B1899" i="6" s="1"/>
  <c r="A1949" i="6" l="1"/>
  <c r="B1957" i="6" s="1"/>
  <c r="G1907" i="6"/>
  <c r="C1907" i="6"/>
  <c r="B1949" i="6" s="1"/>
  <c r="B1906" i="6"/>
  <c r="C1906" i="6" s="1"/>
  <c r="B1956" i="6" l="1"/>
  <c r="C1956" i="6" s="1"/>
  <c r="A1999" i="6"/>
  <c r="B2007" i="6" s="1"/>
  <c r="G1957" i="6"/>
  <c r="C1957" i="6"/>
  <c r="B1999" i="6" s="1"/>
  <c r="C2007" i="6" l="1"/>
  <c r="B2049" i="6" s="1"/>
  <c r="B2006" i="6"/>
  <c r="C2006" i="6" s="1"/>
  <c r="G2007" i="6"/>
  <c r="A2049" i="6"/>
  <c r="B2057" i="6" s="1"/>
  <c r="A2099" i="6" l="1"/>
  <c r="B2107" i="6" s="1"/>
  <c r="C2057" i="6"/>
  <c r="B2099" i="6" s="1"/>
  <c r="G2057" i="6"/>
  <c r="B2056" i="6"/>
  <c r="C2056" i="6" s="1"/>
  <c r="C2107" i="6" l="1"/>
  <c r="B2149" i="6" s="1"/>
  <c r="B2106" i="6"/>
  <c r="C2106" i="6" s="1"/>
  <c r="G2107" i="6"/>
  <c r="A2149" i="6"/>
  <c r="B2157" i="6" s="1"/>
  <c r="A2199" i="6" l="1"/>
  <c r="B2207" i="6" s="1"/>
  <c r="G2157" i="6"/>
  <c r="C2157" i="6"/>
  <c r="B2199" i="6" s="1"/>
  <c r="B2156" i="6"/>
  <c r="C2156" i="6" s="1"/>
  <c r="C2207" i="6" l="1"/>
  <c r="B2249" i="6" s="1"/>
  <c r="A2249" i="6"/>
  <c r="B2257" i="6" s="1"/>
  <c r="B2206" i="6"/>
  <c r="C2206" i="6" s="1"/>
  <c r="G2207" i="6"/>
  <c r="A2299" i="6" l="1"/>
  <c r="B2307" i="6" s="1"/>
  <c r="G2257" i="6"/>
  <c r="B2256" i="6"/>
  <c r="C2256" i="6" s="1"/>
  <c r="C2257" i="6"/>
  <c r="B2299" i="6" s="1"/>
  <c r="A2349" i="6" l="1"/>
  <c r="B2357" i="6" s="1"/>
  <c r="C2307" i="6"/>
  <c r="B2349" i="6" s="1"/>
  <c r="G2307" i="6"/>
  <c r="B2306" i="6"/>
  <c r="C2306" i="6" s="1"/>
  <c r="C2357" i="6" l="1"/>
  <c r="B2399" i="6" s="1"/>
  <c r="B2356" i="6"/>
  <c r="C2356" i="6" s="1"/>
  <c r="A2399" i="6"/>
  <c r="B2407" i="6" s="1"/>
  <c r="G2357" i="6"/>
  <c r="G2407" i="6" l="1"/>
  <c r="C2407" i="6"/>
  <c r="B2449" i="6" s="1"/>
  <c r="B2406" i="6"/>
  <c r="C2406" i="6" s="1"/>
  <c r="A2449" i="6"/>
  <c r="B2457" i="6" s="1"/>
  <c r="C2457" i="6" l="1"/>
  <c r="B2499" i="6" s="1"/>
  <c r="G2457" i="6"/>
  <c r="A2499" i="6"/>
  <c r="B2507" i="6" s="1"/>
  <c r="B2456" i="6"/>
  <c r="C2456" i="6" s="1"/>
  <c r="A2549" i="6" l="1"/>
  <c r="B2557" i="6" s="1"/>
  <c r="G2507" i="6"/>
  <c r="B2506" i="6"/>
  <c r="C2506" i="6" s="1"/>
  <c r="C2507" i="6"/>
  <c r="B2549" i="6" s="1"/>
  <c r="C2557" i="6" l="1"/>
  <c r="B2599" i="6" s="1"/>
  <c r="B2556" i="6"/>
  <c r="C2556" i="6" s="1"/>
  <c r="A2599" i="6"/>
  <c r="B2607" i="6" s="1"/>
  <c r="G2557" i="6"/>
  <c r="C2607" i="6" l="1"/>
  <c r="B2649" i="6" s="1"/>
  <c r="A2649" i="6"/>
  <c r="B2657" i="6" s="1"/>
  <c r="B2606" i="6"/>
  <c r="C2606" i="6" s="1"/>
  <c r="G2607" i="6"/>
  <c r="A2699" i="6" l="1"/>
  <c r="B2707" i="6" s="1"/>
  <c r="B2656" i="6"/>
  <c r="C2656" i="6" s="1"/>
  <c r="C2657" i="6"/>
  <c r="B2699" i="6" s="1"/>
  <c r="G2657" i="6"/>
  <c r="A2749" i="6" l="1"/>
  <c r="B2757" i="6" s="1"/>
  <c r="C2707" i="6"/>
  <c r="B2749" i="6" s="1"/>
  <c r="G2707" i="6"/>
  <c r="B2706" i="6"/>
  <c r="C2706" i="6" s="1"/>
  <c r="A2799" i="6" l="1"/>
  <c r="B2807" i="6" s="1"/>
  <c r="G2757" i="6"/>
  <c r="C2757" i="6"/>
  <c r="B2799" i="6" s="1"/>
  <c r="B2756" i="6"/>
  <c r="C2756" i="6" s="1"/>
  <c r="B2806" i="6" l="1"/>
  <c r="C2806" i="6" s="1"/>
  <c r="C2807" i="6"/>
  <c r="B2849" i="6" s="1"/>
  <c r="A2849" i="6"/>
  <c r="B2857" i="6" s="1"/>
  <c r="G2807" i="6"/>
  <c r="C2857" i="6" l="1"/>
  <c r="B2899" i="6" s="1"/>
  <c r="G2857" i="6"/>
  <c r="B2856" i="6"/>
  <c r="C2856" i="6" s="1"/>
  <c r="A2899" i="6"/>
  <c r="B2907" i="6" s="1"/>
  <c r="C2907" i="6" l="1"/>
  <c r="B2949" i="6" s="1"/>
  <c r="A2949" i="6"/>
  <c r="B2957" i="6" s="1"/>
  <c r="G2907" i="6"/>
  <c r="B2906" i="6"/>
  <c r="C2906" i="6" s="1"/>
  <c r="G2957" i="6" l="1"/>
  <c r="B2956" i="6"/>
  <c r="C2956" i="6" s="1"/>
  <c r="A2999" i="6"/>
  <c r="B3007" i="6" s="1"/>
  <c r="C2957" i="6"/>
  <c r="B2999" i="6" s="1"/>
  <c r="G3007" i="6" l="1"/>
  <c r="A3049" i="6"/>
  <c r="B3057" i="6" s="1"/>
  <c r="B3006" i="6"/>
  <c r="C3006" i="6" s="1"/>
  <c r="C3007" i="6"/>
  <c r="B3049" i="6" s="1"/>
  <c r="C3057" i="6" l="1"/>
  <c r="B3099" i="6" s="1"/>
  <c r="A3099" i="6"/>
  <c r="B3107" i="6" s="1"/>
  <c r="B3056" i="6"/>
  <c r="C3056" i="6" s="1"/>
  <c r="G3057" i="6"/>
  <c r="A3149" i="6" l="1"/>
  <c r="B3157" i="6" s="1"/>
  <c r="B3106" i="6"/>
  <c r="C3106" i="6" s="1"/>
  <c r="G3107" i="6"/>
  <c r="C3107" i="6"/>
  <c r="B3149" i="6" s="1"/>
  <c r="B3156" i="6" l="1"/>
  <c r="C3156" i="6" s="1"/>
  <c r="C3157" i="6"/>
  <c r="B3199" i="6" s="1"/>
  <c r="G3157" i="6"/>
  <c r="A3199" i="6"/>
  <c r="B3207" i="6" s="1"/>
  <c r="B3206" i="6" l="1"/>
  <c r="C3206" i="6" s="1"/>
  <c r="C3207" i="6"/>
  <c r="B3249" i="6" s="1"/>
  <c r="A3249" i="6"/>
  <c r="B3257" i="6" s="1"/>
  <c r="G3207" i="6"/>
  <c r="A3299" i="6" l="1"/>
  <c r="B3307" i="6" s="1"/>
  <c r="G3257" i="6"/>
  <c r="B3256" i="6"/>
  <c r="C3256" i="6" s="1"/>
  <c r="C3257" i="6"/>
  <c r="B3299" i="6" s="1"/>
  <c r="A3349" i="6" l="1"/>
  <c r="B3357" i="6" s="1"/>
  <c r="G3307" i="6"/>
  <c r="B3306" i="6"/>
  <c r="C3306" i="6" s="1"/>
  <c r="C3307" i="6"/>
  <c r="B3349" i="6" s="1"/>
  <c r="B3356" i="6" l="1"/>
  <c r="C3356" i="6" s="1"/>
  <c r="G3357" i="6"/>
  <c r="A3399" i="6"/>
  <c r="B3407" i="6" s="1"/>
  <c r="C3357" i="6"/>
  <c r="B3399" i="6" s="1"/>
  <c r="C3407" i="6" l="1"/>
  <c r="B3449" i="6" s="1"/>
  <c r="G3407" i="6"/>
  <c r="A3449" i="6"/>
  <c r="B3457" i="6" s="1"/>
  <c r="B3406" i="6"/>
  <c r="C3406" i="6" s="1"/>
  <c r="G3457" i="6" l="1"/>
  <c r="B3456" i="6"/>
  <c r="C3456" i="6" s="1"/>
  <c r="C3457" i="6"/>
  <c r="B3499" i="6" s="1"/>
  <c r="A3499" i="6"/>
  <c r="B3507" i="6" s="1"/>
  <c r="C3507" i="6" l="1"/>
  <c r="B3549" i="6" s="1"/>
  <c r="G3507" i="6"/>
  <c r="A3549" i="6"/>
  <c r="B3557" i="6" s="1"/>
  <c r="B3506" i="6"/>
  <c r="C3506" i="6" s="1"/>
  <c r="C3557" i="6" l="1"/>
  <c r="B3599" i="6" s="1"/>
  <c r="A3599" i="6"/>
  <c r="B3607" i="6" s="1"/>
  <c r="B3556" i="6"/>
  <c r="C3556" i="6" s="1"/>
  <c r="G3557" i="6"/>
  <c r="B3606" i="6" l="1"/>
  <c r="C3606" i="6" s="1"/>
  <c r="G3607" i="6"/>
  <c r="A3649" i="6"/>
  <c r="B3657" i="6" s="1"/>
  <c r="C3607" i="6"/>
  <c r="B3649" i="6" s="1"/>
  <c r="B3656" i="6" l="1"/>
  <c r="C3656" i="6" s="1"/>
  <c r="C3657" i="6"/>
  <c r="B3699" i="6" s="1"/>
  <c r="A3699" i="6"/>
  <c r="B3707" i="6" s="1"/>
  <c r="G3657" i="6"/>
  <c r="B3706" i="6" l="1"/>
  <c r="C3706" i="6" s="1"/>
  <c r="G3707" i="6"/>
  <c r="C3707" i="6"/>
  <c r="B3749" i="6" s="1"/>
  <c r="A3749" i="6"/>
  <c r="B3757" i="6" s="1"/>
  <c r="C3757" i="6" l="1"/>
  <c r="B3799" i="6" s="1"/>
  <c r="A3799" i="6"/>
  <c r="B3807" i="6" s="1"/>
  <c r="B3756" i="6"/>
  <c r="C3756" i="6" s="1"/>
  <c r="G3757" i="6"/>
  <c r="A3849" i="6" l="1"/>
  <c r="B3857" i="6" s="1"/>
  <c r="B3806" i="6"/>
  <c r="C3806" i="6" s="1"/>
  <c r="G3807" i="6"/>
  <c r="C3807" i="6"/>
  <c r="B3849" i="6" s="1"/>
  <c r="C3857" i="6" l="1"/>
  <c r="B3899" i="6" s="1"/>
  <c r="B3856" i="6"/>
  <c r="C3856" i="6" s="1"/>
  <c r="G3857" i="6"/>
  <c r="A3899" i="6"/>
  <c r="B3907" i="6" s="1"/>
  <c r="C3907" i="6" l="1"/>
  <c r="B3949" i="6" s="1"/>
  <c r="G3907" i="6"/>
  <c r="B3906" i="6"/>
  <c r="C3906" i="6" s="1"/>
  <c r="A3949" i="6"/>
  <c r="B3957" i="6" s="1"/>
  <c r="G3957" i="6" l="1"/>
  <c r="B3956" i="6"/>
  <c r="C3956" i="6" s="1"/>
  <c r="A3999" i="6"/>
  <c r="B4007" i="6" s="1"/>
  <c r="C3957" i="6"/>
  <c r="B3999" i="6" s="1"/>
  <c r="G4007" i="6" l="1"/>
  <c r="B4006" i="6"/>
  <c r="C4006" i="6" s="1"/>
  <c r="A4049" i="6"/>
  <c r="B4057" i="6" s="1"/>
  <c r="C4007" i="6"/>
  <c r="B4049" i="6" s="1"/>
  <c r="C4057" i="6" l="1"/>
  <c r="B4099" i="6" s="1"/>
  <c r="B4056" i="6"/>
  <c r="C4056" i="6" s="1"/>
  <c r="A4099" i="6"/>
  <c r="B4107" i="6" s="1"/>
  <c r="G4057" i="6"/>
  <c r="B4106" i="6" l="1"/>
  <c r="C4106" i="6" s="1"/>
  <c r="G4107" i="6"/>
  <c r="A4149" i="6"/>
  <c r="B4157" i="6" s="1"/>
  <c r="C4107" i="6"/>
  <c r="B4149" i="6" s="1"/>
  <c r="B4156" i="6" l="1"/>
  <c r="C4156" i="6" s="1"/>
  <c r="C4157" i="6"/>
  <c r="B4199" i="6" s="1"/>
  <c r="A4199" i="6"/>
  <c r="B4207" i="6" s="1"/>
  <c r="G4157" i="6"/>
  <c r="C4207" i="6" l="1"/>
  <c r="B4249" i="6" s="1"/>
  <c r="B4206" i="6"/>
  <c r="C4206" i="6" s="1"/>
  <c r="A4249" i="6"/>
  <c r="B4257" i="6" s="1"/>
  <c r="G4207" i="6"/>
  <c r="G4257" i="6" l="1"/>
  <c r="A4299" i="6"/>
  <c r="B4307" i="6" s="1"/>
  <c r="C4257" i="6"/>
  <c r="B4299" i="6" s="1"/>
  <c r="B4256" i="6"/>
  <c r="C4256" i="6" s="1"/>
  <c r="A4349" i="6" l="1"/>
  <c r="B4357" i="6" s="1"/>
  <c r="C4307" i="6"/>
  <c r="B4349" i="6" s="1"/>
  <c r="B4306" i="6"/>
  <c r="C4306" i="6" s="1"/>
  <c r="G4307" i="6"/>
  <c r="B4356" i="6" l="1"/>
  <c r="C4356" i="6" s="1"/>
  <c r="G4357" i="6"/>
  <c r="A4399" i="6"/>
  <c r="B4407" i="6" s="1"/>
  <c r="C4357" i="6"/>
  <c r="B4399" i="6" s="1"/>
  <c r="C4407" i="6" l="1"/>
  <c r="B4449" i="6" s="1"/>
  <c r="G4407" i="6"/>
  <c r="B4406" i="6"/>
  <c r="C4406" i="6" s="1"/>
  <c r="A4449" i="6"/>
  <c r="B4457" i="6" s="1"/>
  <c r="G4457" i="6" l="1"/>
  <c r="C4457" i="6"/>
  <c r="B4499" i="6" s="1"/>
  <c r="B4456" i="6"/>
  <c r="C4456" i="6" s="1"/>
  <c r="A4499" i="6"/>
  <c r="B4507" i="6" s="1"/>
  <c r="G4507" i="6" l="1"/>
  <c r="A4549" i="6"/>
  <c r="B4557" i="6" s="1"/>
  <c r="C4507" i="6"/>
  <c r="B4549" i="6" s="1"/>
  <c r="B4506" i="6"/>
  <c r="C4506" i="6" s="1"/>
  <c r="B4556" i="6" l="1"/>
  <c r="C4556" i="6" s="1"/>
  <c r="G4557" i="6"/>
  <c r="A4599" i="6"/>
  <c r="B4607" i="6" s="1"/>
  <c r="C4557" i="6"/>
  <c r="B4599" i="6" s="1"/>
  <c r="G4607" i="6" l="1"/>
  <c r="B4606" i="6"/>
  <c r="C4606" i="6" s="1"/>
  <c r="C4607" i="6"/>
  <c r="B4649" i="6" s="1"/>
  <c r="A4649" i="6"/>
  <c r="B4657" i="6" s="1"/>
  <c r="B4656" i="6" l="1"/>
  <c r="C4656" i="6" s="1"/>
  <c r="C4657" i="6"/>
  <c r="B4699" i="6" s="1"/>
  <c r="G4657" i="6"/>
  <c r="A4699" i="6"/>
  <c r="B4707" i="6" s="1"/>
  <c r="C4707" i="6" l="1"/>
  <c r="B4749" i="6" s="1"/>
  <c r="A4749" i="6"/>
  <c r="B4757" i="6" s="1"/>
  <c r="B4706" i="6"/>
  <c r="C4706" i="6" s="1"/>
  <c r="G4707" i="6"/>
  <c r="G4757" i="6" l="1"/>
  <c r="B4756" i="6"/>
  <c r="C4756" i="6" s="1"/>
  <c r="A4799" i="6"/>
  <c r="B4807" i="6" s="1"/>
  <c r="C4757" i="6"/>
  <c r="B4799" i="6" s="1"/>
  <c r="C4807" i="6" l="1"/>
  <c r="B4849" i="6" s="1"/>
  <c r="G4807" i="6"/>
  <c r="B4806" i="6"/>
  <c r="C4806" i="6" s="1"/>
  <c r="A4849" i="6"/>
  <c r="B4857" i="6" s="1"/>
  <c r="C4857" i="6" l="1"/>
  <c r="B4899" i="6" s="1"/>
  <c r="B4856" i="6"/>
  <c r="C4856" i="6" s="1"/>
  <c r="A4899" i="6"/>
  <c r="B4907" i="6" s="1"/>
  <c r="G4857" i="6"/>
  <c r="A4949" i="6" l="1"/>
  <c r="B4957" i="6" s="1"/>
  <c r="C4907" i="6"/>
  <c r="B4949" i="6" s="1"/>
  <c r="G4907" i="6"/>
  <c r="B4906" i="6"/>
  <c r="C4906" i="6" s="1"/>
  <c r="G4957" i="6" l="1"/>
  <c r="B4956" i="6"/>
  <c r="C4956" i="6" s="1"/>
  <c r="A4999" i="6"/>
  <c r="B5007" i="6" s="1"/>
  <c r="C4957" i="6"/>
  <c r="B4999" i="6" s="1"/>
  <c r="G5007" i="6" l="1"/>
  <c r="C5007" i="6"/>
  <c r="B5049" i="6" s="1"/>
  <c r="B5006" i="6"/>
  <c r="C5006" i="6" s="1"/>
  <c r="A5049" i="6"/>
  <c r="B5057" i="6" s="1"/>
  <c r="C5057" i="6" l="1"/>
  <c r="B5099" i="6" s="1"/>
  <c r="G5057" i="6"/>
  <c r="B5056" i="6"/>
  <c r="C5056" i="6" s="1"/>
  <c r="A5099" i="6"/>
  <c r="B5107" i="6" s="1"/>
  <c r="A5149" i="6" l="1"/>
  <c r="B5157" i="6" s="1"/>
  <c r="B5106" i="6"/>
  <c r="C5106" i="6" s="1"/>
  <c r="G5107" i="6"/>
  <c r="C5107" i="6"/>
  <c r="B5149" i="6" s="1"/>
  <c r="A5199" i="6" l="1"/>
  <c r="B5207" i="6" s="1"/>
  <c r="G5157" i="6"/>
  <c r="C5157" i="6"/>
  <c r="B5199" i="6" s="1"/>
  <c r="B5156" i="6"/>
  <c r="C5156" i="6" s="1"/>
  <c r="G5207" i="6" l="1"/>
  <c r="C5207" i="6"/>
  <c r="B5249" i="6" s="1"/>
  <c r="B5206" i="6"/>
  <c r="C5206" i="6" s="1"/>
  <c r="A5249" i="6"/>
  <c r="B5257" i="6" s="1"/>
  <c r="B5256" i="6" l="1"/>
  <c r="C5256" i="6" s="1"/>
  <c r="G5257" i="6"/>
  <c r="C5257" i="6"/>
  <c r="B5299" i="6" s="1"/>
  <c r="A5299" i="6"/>
  <c r="B5307" i="6" s="1"/>
  <c r="A5349" i="6" l="1"/>
  <c r="B5357" i="6" s="1"/>
  <c r="G5307" i="6"/>
  <c r="C5307" i="6"/>
  <c r="B5349" i="6" s="1"/>
  <c r="B5306" i="6"/>
  <c r="C5306" i="6" s="1"/>
  <c r="G5357" i="6" l="1"/>
  <c r="B5356" i="6"/>
  <c r="C5356" i="6" s="1"/>
  <c r="A5399" i="6"/>
  <c r="B5407" i="6" s="1"/>
  <c r="C5357" i="6"/>
  <c r="B5399" i="6" s="1"/>
  <c r="A5449" i="6" l="1"/>
  <c r="B5457" i="6" s="1"/>
  <c r="G5407" i="6"/>
  <c r="B5406" i="6"/>
  <c r="C5406" i="6" s="1"/>
  <c r="C5407" i="6"/>
  <c r="B5449" i="6" s="1"/>
  <c r="G5457" i="6" l="1"/>
  <c r="C5457" i="6"/>
  <c r="B5499" i="6" s="1"/>
  <c r="B5456" i="6"/>
  <c r="C5456" i="6" s="1"/>
  <c r="A5499" i="6"/>
  <c r="B5507" i="6" s="1"/>
  <c r="A5549" i="6" l="1"/>
  <c r="B5557" i="6" s="1"/>
  <c r="G5507" i="6"/>
  <c r="B5506" i="6"/>
  <c r="C5506" i="6" s="1"/>
  <c r="C5507" i="6"/>
  <c r="B5549" i="6" s="1"/>
  <c r="B5556" i="6" l="1"/>
  <c r="C5556" i="6" s="1"/>
  <c r="C5557" i="6"/>
  <c r="B5599" i="6" s="1"/>
  <c r="G5557" i="6"/>
  <c r="A5599" i="6"/>
  <c r="B5607" i="6" s="1"/>
  <c r="A5649" i="6" l="1"/>
  <c r="B5657" i="6" s="1"/>
  <c r="G5607" i="6"/>
  <c r="C5607" i="6"/>
  <c r="B5649" i="6" s="1"/>
  <c r="B5606" i="6"/>
  <c r="C5606" i="6" s="1"/>
  <c r="G5657" i="6" l="1"/>
  <c r="C5657" i="6"/>
  <c r="B5699" i="6" s="1"/>
  <c r="B5656" i="6"/>
  <c r="C5656" i="6" s="1"/>
  <c r="A5699" i="6"/>
  <c r="B5707" i="6" s="1"/>
  <c r="C5707" i="6" l="1"/>
  <c r="B5749" i="6" s="1"/>
  <c r="B5706" i="6"/>
  <c r="C5706" i="6" s="1"/>
  <c r="G5707" i="6"/>
  <c r="A5749" i="6"/>
  <c r="B5757" i="6" s="1"/>
  <c r="G5757" i="6" l="1"/>
  <c r="A5799" i="6"/>
  <c r="B5807" i="6" s="1"/>
  <c r="C5757" i="6"/>
  <c r="B5799" i="6" s="1"/>
  <c r="B5756" i="6"/>
  <c r="C5756" i="6" s="1"/>
  <c r="A5849" i="6" l="1"/>
  <c r="B5857" i="6" s="1"/>
  <c r="G5807" i="6"/>
  <c r="B5806" i="6"/>
  <c r="C5806" i="6" s="1"/>
  <c r="C5807" i="6"/>
  <c r="B5849" i="6" s="1"/>
  <c r="C5857" i="6" l="1"/>
  <c r="B5899" i="6" s="1"/>
  <c r="B5856" i="6"/>
  <c r="C5856" i="6" s="1"/>
  <c r="A5899" i="6"/>
  <c r="B5907" i="6" s="1"/>
  <c r="G5857" i="6"/>
  <c r="B5906" i="6" l="1"/>
  <c r="C5906" i="6" s="1"/>
  <c r="C5907" i="6"/>
  <c r="B5949" i="6" s="1"/>
  <c r="A5949" i="6"/>
  <c r="B5957" i="6" s="1"/>
  <c r="G5907" i="6"/>
  <c r="B5956" i="6" l="1"/>
  <c r="C5956" i="6" s="1"/>
  <c r="G5957" i="6"/>
  <c r="C5957" i="6"/>
  <c r="B5999" i="6" s="1"/>
  <c r="A5999" i="6"/>
  <c r="B6007" i="6" s="1"/>
  <c r="A6049" i="6" l="1"/>
  <c r="B6057" i="6" s="1"/>
  <c r="G6007" i="6"/>
  <c r="C6007" i="6"/>
  <c r="B6049" i="6" s="1"/>
  <c r="B6006" i="6"/>
  <c r="C6006" i="6" s="1"/>
  <c r="G6057" i="6" l="1"/>
  <c r="C6057" i="6"/>
  <c r="B6099" i="6" s="1"/>
  <c r="A6099" i="6"/>
  <c r="B6107" i="6" s="1"/>
  <c r="B6056" i="6"/>
  <c r="C6056" i="6" s="1"/>
  <c r="A6149" i="6" l="1"/>
  <c r="B6157" i="6" s="1"/>
  <c r="G6107" i="6"/>
  <c r="B6106" i="6"/>
  <c r="C6106" i="6" s="1"/>
  <c r="C6107" i="6"/>
  <c r="B6149" i="6" s="1"/>
  <c r="G6157" i="6" l="1"/>
  <c r="A6199" i="6"/>
  <c r="B6207" i="6" s="1"/>
  <c r="C6157" i="6"/>
  <c r="B6199" i="6" s="1"/>
  <c r="B6156" i="6"/>
  <c r="C6156" i="6" s="1"/>
  <c r="C6207" i="6" l="1"/>
  <c r="B6249" i="6" s="1"/>
  <c r="A6249" i="6"/>
  <c r="B6257" i="6" s="1"/>
  <c r="G6207" i="6"/>
  <c r="B6206" i="6"/>
  <c r="C6206" i="6" s="1"/>
  <c r="G6257" i="6" l="1"/>
  <c r="A6299" i="6"/>
  <c r="B6307" i="6" s="1"/>
  <c r="B6256" i="6"/>
  <c r="C6256" i="6" s="1"/>
  <c r="C6257" i="6"/>
  <c r="B6299" i="6" s="1"/>
  <c r="A6349" i="6" l="1"/>
  <c r="B6357" i="6" s="1"/>
  <c r="C6307" i="6"/>
  <c r="B6349" i="6" s="1"/>
  <c r="G6307" i="6"/>
  <c r="B6306" i="6"/>
  <c r="C6306" i="6" s="1"/>
  <c r="G6357" i="6" l="1"/>
  <c r="B6356" i="6"/>
  <c r="C6356" i="6" s="1"/>
  <c r="A6399" i="6"/>
  <c r="B6407" i="6" s="1"/>
  <c r="C6357" i="6"/>
  <c r="B6399" i="6" s="1"/>
  <c r="G6407" i="6" l="1"/>
  <c r="B6406" i="6"/>
  <c r="C6406" i="6" s="1"/>
  <c r="C6407" i="6"/>
  <c r="B6449" i="6" s="1"/>
  <c r="A6449" i="6"/>
  <c r="B6457" i="6" s="1"/>
  <c r="B6456" i="6" l="1"/>
  <c r="C6456" i="6" s="1"/>
  <c r="G6457" i="6"/>
  <c r="C6457" i="6"/>
  <c r="B6499" i="6" s="1"/>
  <c r="A6499" i="6"/>
  <c r="B6507" i="6" s="1"/>
  <c r="C6507" i="6" l="1"/>
  <c r="B6549" i="6" s="1"/>
  <c r="G6507" i="6"/>
  <c r="B6506" i="6"/>
  <c r="C6506" i="6" s="1"/>
  <c r="A6549" i="6"/>
  <c r="B6557" i="6" s="1"/>
  <c r="A6599" i="6" l="1"/>
  <c r="B6607" i="6" s="1"/>
  <c r="C6557" i="6"/>
  <c r="B6599" i="6" s="1"/>
  <c r="B6556" i="6"/>
  <c r="C6556" i="6" s="1"/>
  <c r="G6557" i="6"/>
  <c r="C6607" i="6" l="1"/>
  <c r="B6649" i="6" s="1"/>
  <c r="A6649" i="6"/>
  <c r="B6657" i="6" s="1"/>
  <c r="G6607" i="6"/>
  <c r="B6606" i="6"/>
  <c r="C6606" i="6" s="1"/>
  <c r="G6657" i="6" l="1"/>
  <c r="B6656" i="6"/>
  <c r="C6656" i="6" s="1"/>
  <c r="A6699" i="6"/>
  <c r="B6707" i="6" s="1"/>
  <c r="C6657" i="6"/>
  <c r="B6699" i="6" s="1"/>
  <c r="A6749" i="6" l="1"/>
  <c r="B6757" i="6" s="1"/>
  <c r="C6707" i="6"/>
  <c r="B6749" i="6" s="1"/>
  <c r="B6706" i="6"/>
  <c r="C6706" i="6" s="1"/>
  <c r="G6707" i="6"/>
  <c r="G6757" i="6" l="1"/>
  <c r="A6799" i="6"/>
  <c r="B6807" i="6" s="1"/>
  <c r="B6756" i="6"/>
  <c r="C6756" i="6" s="1"/>
  <c r="C6757" i="6"/>
  <c r="B6799" i="6" s="1"/>
  <c r="B6806" i="6" l="1"/>
  <c r="C6806" i="6" s="1"/>
  <c r="C6807" i="6"/>
  <c r="B6849" i="6" s="1"/>
  <c r="A6849" i="6"/>
  <c r="B6857" i="6" s="1"/>
  <c r="G6807" i="6"/>
  <c r="B6856" i="6" l="1"/>
  <c r="C6856" i="6" s="1"/>
  <c r="C6857" i="6"/>
  <c r="B6899" i="6" s="1"/>
  <c r="G6857" i="6"/>
  <c r="A6899" i="6"/>
  <c r="B6907" i="6" s="1"/>
  <c r="G6907" i="6" l="1"/>
  <c r="A6949" i="6"/>
  <c r="B6957" i="6" s="1"/>
  <c r="B6906" i="6"/>
  <c r="C6906" i="6" s="1"/>
  <c r="C6907" i="6"/>
  <c r="B6949" i="6" s="1"/>
  <c r="G6957" i="6" l="1"/>
  <c r="A6999" i="6"/>
  <c r="B7007" i="6" s="1"/>
  <c r="C6957" i="6"/>
  <c r="B6999" i="6" s="1"/>
  <c r="B6956" i="6"/>
  <c r="C6956" i="6" s="1"/>
  <c r="A7049" i="6" l="1"/>
  <c r="B7057" i="6" s="1"/>
  <c r="C7007" i="6"/>
  <c r="B7049" i="6" s="1"/>
  <c r="G7007" i="6"/>
  <c r="B7006" i="6"/>
  <c r="C7006" i="6" s="1"/>
  <c r="C7057" i="6" l="1"/>
  <c r="B7099" i="6" s="1"/>
  <c r="B7056" i="6"/>
  <c r="C7056" i="6" s="1"/>
  <c r="G7057" i="6"/>
  <c r="A7099" i="6"/>
  <c r="B7107" i="6" s="1"/>
  <c r="B7106" i="6" l="1"/>
  <c r="C7106" i="6" s="1"/>
  <c r="C7107" i="6"/>
  <c r="B7149" i="6" s="1"/>
  <c r="A7149" i="6"/>
  <c r="B7157" i="6" s="1"/>
  <c r="G7107" i="6"/>
  <c r="G7157" i="6" l="1"/>
  <c r="A7199" i="6"/>
  <c r="B7207" i="6" s="1"/>
  <c r="B7156" i="6"/>
  <c r="C7156" i="6" s="1"/>
  <c r="C7157" i="6"/>
  <c r="B7199" i="6" s="1"/>
  <c r="A7249" i="6" l="1"/>
  <c r="B7257" i="6" s="1"/>
  <c r="G7207" i="6"/>
  <c r="B7206" i="6"/>
  <c r="C7206" i="6" s="1"/>
  <c r="C7207" i="6"/>
  <c r="B7249" i="6" s="1"/>
  <c r="A7299" i="6" l="1"/>
  <c r="B7307" i="6" s="1"/>
  <c r="B7256" i="6"/>
  <c r="C7256" i="6" s="1"/>
  <c r="C7257" i="6"/>
  <c r="B7299" i="6" s="1"/>
  <c r="G7257" i="6"/>
  <c r="A7349" i="6" l="1"/>
  <c r="B7357" i="6" s="1"/>
  <c r="B7306" i="6"/>
  <c r="C7306" i="6" s="1"/>
  <c r="C7307" i="6"/>
  <c r="B7349" i="6" s="1"/>
  <c r="G7307" i="6"/>
  <c r="C7357" i="6" l="1"/>
  <c r="B7399" i="6" s="1"/>
  <c r="G7357" i="6"/>
  <c r="A7399" i="6"/>
  <c r="B7407" i="6" s="1"/>
  <c r="B7356" i="6"/>
  <c r="C7356" i="6" s="1"/>
  <c r="A7449" i="6" l="1"/>
  <c r="B7457" i="6" s="1"/>
  <c r="G7407" i="6"/>
  <c r="B7406" i="6"/>
  <c r="C7406" i="6" s="1"/>
  <c r="C7407" i="6"/>
  <c r="B7449" i="6" s="1"/>
  <c r="B7456" i="6" l="1"/>
  <c r="C7456" i="6" s="1"/>
  <c r="C7457" i="6"/>
  <c r="B7499" i="6" s="1"/>
  <c r="A7499" i="6"/>
  <c r="B7507" i="6" s="1"/>
  <c r="G7457" i="6"/>
  <c r="G7507" i="6" l="1"/>
  <c r="A7549" i="6"/>
  <c r="B7557" i="6" s="1"/>
  <c r="C7507" i="6"/>
  <c r="B7549" i="6" s="1"/>
  <c r="B7506" i="6"/>
  <c r="C7506" i="6" s="1"/>
  <c r="C7557" i="6" l="1"/>
  <c r="B7599" i="6" s="1"/>
  <c r="G7557" i="6"/>
  <c r="A7599" i="6"/>
  <c r="B7607" i="6" s="1"/>
  <c r="B7556" i="6"/>
  <c r="C7556" i="6" s="1"/>
  <c r="G7607" i="6" l="1"/>
  <c r="A7649" i="6"/>
  <c r="B7657" i="6" s="1"/>
  <c r="B7606" i="6"/>
  <c r="C7606" i="6" s="1"/>
  <c r="C7607" i="6"/>
  <c r="B7649" i="6" s="1"/>
  <c r="C7657" i="6" l="1"/>
  <c r="B7699" i="6" s="1"/>
  <c r="B7656" i="6"/>
  <c r="C7656" i="6" s="1"/>
  <c r="A7699" i="6"/>
  <c r="B7707" i="6" s="1"/>
  <c r="G7657" i="6"/>
  <c r="C7707" i="6" l="1"/>
  <c r="B7749" i="6" s="1"/>
  <c r="G7707" i="6"/>
  <c r="A7749" i="6"/>
  <c r="B7757" i="6" s="1"/>
  <c r="B7706" i="6"/>
  <c r="C7706" i="6" s="1"/>
  <c r="A7799" i="6" l="1"/>
  <c r="B7807" i="6" s="1"/>
  <c r="B7756" i="6"/>
  <c r="C7756" i="6" s="1"/>
  <c r="C7757" i="6"/>
  <c r="B7799" i="6" s="1"/>
  <c r="G7757" i="6"/>
  <c r="C7807" i="6" l="1"/>
  <c r="B7849" i="6" s="1"/>
  <c r="B7806" i="6"/>
  <c r="C7806" i="6" s="1"/>
  <c r="G7807" i="6"/>
  <c r="A7849" i="6"/>
  <c r="B7857" i="6" s="1"/>
  <c r="G7857" i="6" l="1"/>
  <c r="A7899" i="6"/>
  <c r="B7907" i="6" s="1"/>
  <c r="B7856" i="6"/>
  <c r="C7856" i="6" s="1"/>
  <c r="C7857" i="6"/>
  <c r="B7899" i="6" s="1"/>
  <c r="B7906" i="6" l="1"/>
  <c r="C7906" i="6" s="1"/>
  <c r="C7907" i="6"/>
  <c r="B7949" i="6" s="1"/>
  <c r="A7949" i="6"/>
  <c r="B7957" i="6" s="1"/>
  <c r="G7907" i="6"/>
  <c r="G7957" i="6" l="1"/>
  <c r="A7999" i="6"/>
  <c r="B8007" i="6" s="1"/>
  <c r="C7957" i="6"/>
  <c r="B7999" i="6" s="1"/>
  <c r="B7956" i="6"/>
  <c r="C7956" i="6" s="1"/>
  <c r="C8007" i="6" l="1"/>
  <c r="B8049" i="6" s="1"/>
  <c r="G8007" i="6"/>
  <c r="A8049" i="6"/>
  <c r="B8057" i="6" s="1"/>
  <c r="B8006" i="6"/>
  <c r="C8006" i="6" s="1"/>
  <c r="A8099" i="6" l="1"/>
  <c r="B8107" i="6" s="1"/>
  <c r="G8057" i="6"/>
  <c r="B8056" i="6"/>
  <c r="C8056" i="6" s="1"/>
  <c r="C8057" i="6"/>
  <c r="B8099" i="6" s="1"/>
  <c r="A8149" i="6" l="1"/>
  <c r="B8157" i="6" s="1"/>
  <c r="C8107" i="6"/>
  <c r="B8149" i="6" s="1"/>
  <c r="G8107" i="6"/>
  <c r="B8106" i="6"/>
  <c r="C8106" i="6" s="1"/>
  <c r="G8157" i="6" l="1"/>
  <c r="A8199" i="6"/>
  <c r="B8207" i="6" s="1"/>
  <c r="B8156" i="6"/>
  <c r="C8156" i="6" s="1"/>
  <c r="C8157" i="6"/>
  <c r="B8199" i="6" s="1"/>
  <c r="B8206" i="6" l="1"/>
  <c r="C8206" i="6" s="1"/>
  <c r="A8249" i="6"/>
  <c r="B8257" i="6" s="1"/>
  <c r="C8207" i="6"/>
  <c r="B8249" i="6" s="1"/>
  <c r="G8207" i="6"/>
  <c r="C8257" i="6" l="1"/>
  <c r="B8299" i="6" s="1"/>
  <c r="G8257" i="6"/>
  <c r="B8256" i="6"/>
  <c r="C8256" i="6" s="1"/>
  <c r="A8299" i="6"/>
  <c r="B8307" i="6" s="1"/>
  <c r="C8307" i="6" l="1"/>
  <c r="B8349" i="6" s="1"/>
  <c r="A8349" i="6"/>
  <c r="B8357" i="6" s="1"/>
  <c r="G8307" i="6"/>
  <c r="B8306" i="6"/>
  <c r="C8306" i="6" s="1"/>
  <c r="C8357" i="6" l="1"/>
  <c r="B8399" i="6" s="1"/>
  <c r="A8399" i="6"/>
  <c r="B8407" i="6" s="1"/>
  <c r="B8356" i="6"/>
  <c r="C8356" i="6" s="1"/>
  <c r="G8357" i="6"/>
  <c r="B8406" i="6" l="1"/>
  <c r="C8406" i="6" s="1"/>
  <c r="C8407" i="6"/>
  <c r="B8449" i="6" s="1"/>
  <c r="A8449" i="6"/>
  <c r="B8457" i="6" s="1"/>
  <c r="G8407" i="6"/>
  <c r="G8457" i="6" l="1"/>
  <c r="B8456" i="6"/>
  <c r="C8456" i="6" s="1"/>
  <c r="C8457" i="6"/>
  <c r="B8499" i="6" s="1"/>
  <c r="A8499" i="6"/>
  <c r="B8507" i="6" s="1"/>
  <c r="C8507" i="6" l="1"/>
  <c r="B8549" i="6" s="1"/>
  <c r="A8549" i="6"/>
  <c r="B8557" i="6" s="1"/>
  <c r="G8507" i="6"/>
  <c r="B8506" i="6"/>
  <c r="C8506" i="6" s="1"/>
  <c r="G8557" i="6" l="1"/>
  <c r="A8599" i="6"/>
  <c r="B8607" i="6" s="1"/>
  <c r="B8556" i="6"/>
  <c r="C8556" i="6" s="1"/>
  <c r="C8557" i="6"/>
  <c r="B8599" i="6" s="1"/>
  <c r="B8606" i="6" l="1"/>
  <c r="C8606" i="6" s="1"/>
  <c r="C8607" i="6"/>
  <c r="B8649" i="6" s="1"/>
  <c r="A8649" i="6"/>
  <c r="B8657" i="6" s="1"/>
  <c r="G8607" i="6"/>
  <c r="G8657" i="6" l="1"/>
  <c r="C8657" i="6"/>
  <c r="B8699" i="6" s="1"/>
  <c r="B8656" i="6"/>
  <c r="C8656" i="6" s="1"/>
  <c r="A8699" i="6"/>
  <c r="B8707" i="6" s="1"/>
  <c r="A8749" i="6" l="1"/>
  <c r="B8757" i="6" s="1"/>
  <c r="B8706" i="6"/>
  <c r="C8706" i="6" s="1"/>
  <c r="G8707" i="6"/>
  <c r="C8707" i="6"/>
  <c r="B8749" i="6" s="1"/>
  <c r="C8757" i="6" l="1"/>
  <c r="B8799" i="6" s="1"/>
  <c r="G8757" i="6"/>
  <c r="B8756" i="6"/>
  <c r="C8756" i="6" s="1"/>
  <c r="A8799" i="6"/>
  <c r="B8807" i="6" s="1"/>
  <c r="G8807" i="6" l="1"/>
  <c r="B8806" i="6"/>
  <c r="C8806" i="6" s="1"/>
  <c r="C8807" i="6"/>
  <c r="B8849" i="6" s="1"/>
  <c r="A8849" i="6"/>
  <c r="B8857" i="6" s="1"/>
  <c r="C8857" i="6" l="1"/>
  <c r="B8899" i="6" s="1"/>
  <c r="A8899" i="6"/>
  <c r="B8907" i="6" s="1"/>
  <c r="G8857" i="6"/>
  <c r="B8856" i="6"/>
  <c r="C8856" i="6" s="1"/>
  <c r="A8949" i="6" l="1"/>
  <c r="B8957" i="6" s="1"/>
  <c r="B8906" i="6"/>
  <c r="C8906" i="6" s="1"/>
  <c r="C8907" i="6"/>
  <c r="B8949" i="6" s="1"/>
  <c r="G8907" i="6"/>
  <c r="B8956" i="6" l="1"/>
  <c r="C8956" i="6" s="1"/>
  <c r="C8957" i="6"/>
  <c r="B8999" i="6" s="1"/>
  <c r="G8957" i="6"/>
  <c r="A8999" i="6"/>
  <c r="B9007" i="6" s="1"/>
  <c r="G9007" i="6" l="1"/>
  <c r="A9049" i="6"/>
  <c r="B9057" i="6" s="1"/>
  <c r="B9006" i="6"/>
  <c r="C9006" i="6" s="1"/>
  <c r="C9007" i="6"/>
  <c r="B9049" i="6" s="1"/>
  <c r="G9057" i="6" l="1"/>
  <c r="A9099" i="6"/>
  <c r="B9107" i="6" s="1"/>
  <c r="B9056" i="6"/>
  <c r="C9056" i="6" s="1"/>
  <c r="C9057" i="6"/>
  <c r="B9099" i="6" s="1"/>
  <c r="B9106" i="6" l="1"/>
  <c r="C9106" i="6" s="1"/>
  <c r="A9149" i="6"/>
  <c r="B9157" i="6" s="1"/>
  <c r="G9107" i="6"/>
  <c r="C9107" i="6"/>
  <c r="B9149" i="6" s="1"/>
  <c r="B9156" i="6" l="1"/>
  <c r="C9156" i="6" s="1"/>
  <c r="C9157" i="6"/>
  <c r="B9199" i="6" s="1"/>
  <c r="A9199" i="6"/>
  <c r="B9207" i="6" s="1"/>
  <c r="G9157" i="6"/>
  <c r="B9206" i="6" l="1"/>
  <c r="C9206" i="6" s="1"/>
  <c r="C9207" i="6"/>
  <c r="B9249" i="6" s="1"/>
  <c r="A9249" i="6"/>
  <c r="B9257" i="6" s="1"/>
  <c r="G9207" i="6"/>
  <c r="G9257" i="6" l="1"/>
  <c r="A9299" i="6"/>
  <c r="B9307" i="6" s="1"/>
  <c r="B9256" i="6"/>
  <c r="C9256" i="6" s="1"/>
  <c r="C9257" i="6"/>
  <c r="B9299" i="6" s="1"/>
  <c r="A9349" i="6" l="1"/>
  <c r="B9357" i="6" s="1"/>
  <c r="G9307" i="6"/>
  <c r="C9307" i="6"/>
  <c r="B9349" i="6" s="1"/>
  <c r="B9306" i="6"/>
  <c r="C9306" i="6" s="1"/>
  <c r="B9356" i="6" l="1"/>
  <c r="C9356" i="6" s="1"/>
  <c r="G9357" i="6"/>
  <c r="A9399" i="6"/>
  <c r="B9407" i="6" s="1"/>
  <c r="C9357" i="6"/>
  <c r="B9399" i="6" s="1"/>
  <c r="C9407" i="6" l="1"/>
  <c r="B9449" i="6" s="1"/>
  <c r="G9407" i="6"/>
  <c r="B9406" i="6"/>
  <c r="C9406" i="6" s="1"/>
  <c r="A9449" i="6"/>
  <c r="B9457" i="6" s="1"/>
  <c r="G9457" i="6" l="1"/>
  <c r="A9499" i="6"/>
  <c r="B9507" i="6" s="1"/>
  <c r="B9456" i="6"/>
  <c r="C9456" i="6" s="1"/>
  <c r="C9457" i="6"/>
  <c r="B9499" i="6" s="1"/>
  <c r="C9507" i="6" l="1"/>
  <c r="B9549" i="6" s="1"/>
  <c r="G9507" i="6"/>
  <c r="A9549" i="6"/>
  <c r="B9557" i="6" s="1"/>
  <c r="B9506" i="6"/>
  <c r="C9506" i="6" s="1"/>
  <c r="G9557" i="6" l="1"/>
  <c r="C9557" i="6"/>
  <c r="B9599" i="6" s="1"/>
  <c r="B9556" i="6"/>
  <c r="C9556" i="6" s="1"/>
  <c r="A9599" i="6"/>
  <c r="F18" i="2" l="1"/>
  <c r="F37" i="2"/>
  <c r="F28" i="2"/>
  <c r="F35" i="2"/>
  <c r="F22" i="2"/>
  <c r="F19" i="2"/>
  <c r="F20" i="2"/>
  <c r="F21" i="2"/>
  <c r="F34" i="2"/>
  <c r="F23" i="2"/>
  <c r="F25" i="2"/>
  <c r="F30" i="2"/>
  <c r="F31" i="2"/>
  <c r="F27" i="2"/>
  <c r="F32" i="2"/>
  <c r="F33" i="2"/>
  <c r="F26" i="2"/>
  <c r="F24" i="2"/>
  <c r="F36" i="2"/>
  <c r="F38" i="2"/>
  <c r="F29" i="2"/>
  <c r="G36" i="2"/>
  <c r="G34" i="2"/>
  <c r="G22" i="2"/>
  <c r="G18" i="2"/>
  <c r="G23" i="2"/>
  <c r="G32" i="2"/>
  <c r="G33" i="2"/>
  <c r="G35" i="2"/>
  <c r="G28" i="2"/>
  <c r="G38" i="2"/>
  <c r="G27" i="2"/>
  <c r="G25" i="2"/>
  <c r="G29" i="2"/>
  <c r="G21" i="2"/>
  <c r="G24" i="2"/>
  <c r="G20" i="2"/>
  <c r="G37" i="2"/>
  <c r="G31" i="2"/>
  <c r="G19" i="2"/>
  <c r="G30" i="2"/>
  <c r="G26" i="2"/>
  <c r="H23" i="2" l="1"/>
  <c r="H34" i="2"/>
  <c r="H19" i="2"/>
  <c r="H22" i="2"/>
  <c r="H35" i="2"/>
  <c r="H37" i="2"/>
  <c r="H32" i="2"/>
  <c r="H31" i="2"/>
  <c r="H30" i="2"/>
  <c r="H25" i="2"/>
  <c r="H21" i="2"/>
  <c r="H20" i="2"/>
  <c r="H24" i="2"/>
  <c r="H33" i="2"/>
  <c r="H28" i="2"/>
  <c r="H29" i="2"/>
  <c r="H38" i="2"/>
  <c r="H36" i="2"/>
  <c r="H26" i="2"/>
  <c r="H27" i="2"/>
  <c r="H18" i="2"/>
  <c r="F40" i="2"/>
  <c r="H40" i="2" l="1"/>
  <c r="B53" i="2"/>
  <c r="I37" i="2" l="1"/>
  <c r="D32" i="19" s="1"/>
  <c r="D99" i="20"/>
  <c r="D104" i="20"/>
  <c r="I24" i="2"/>
  <c r="D19" i="19" s="1"/>
  <c r="D89" i="20"/>
  <c r="D212" i="20"/>
  <c r="D129" i="20"/>
  <c r="I21" i="2"/>
  <c r="D16" i="20" s="1"/>
  <c r="D36" i="20"/>
  <c r="D116" i="20"/>
  <c r="D150" i="20"/>
  <c r="D91" i="20"/>
  <c r="D178" i="20"/>
  <c r="D163" i="20"/>
  <c r="D141" i="20"/>
  <c r="D41" i="20"/>
  <c r="D167" i="20"/>
  <c r="D69" i="20"/>
  <c r="D34" i="20"/>
  <c r="D133" i="20"/>
  <c r="D130" i="20"/>
  <c r="D177" i="20"/>
  <c r="I23" i="2"/>
  <c r="D18" i="9" s="1"/>
  <c r="D126" i="20"/>
  <c r="D164" i="20"/>
  <c r="I36" i="2"/>
  <c r="D31" i="19" s="1"/>
  <c r="D184" i="20"/>
  <c r="I19" i="2"/>
  <c r="D14" i="9" s="1"/>
  <c r="D142" i="20"/>
  <c r="D211" i="20"/>
  <c r="D94" i="20"/>
  <c r="D199" i="20"/>
  <c r="D107" i="20"/>
  <c r="I30" i="2"/>
  <c r="D25" i="20" s="1"/>
  <c r="D168" i="20"/>
  <c r="I38" i="2"/>
  <c r="D33" i="9" s="1"/>
  <c r="D67" i="20"/>
  <c r="D56" i="20"/>
  <c r="D122" i="20"/>
  <c r="D78" i="20"/>
  <c r="D134" i="20"/>
  <c r="D76" i="20"/>
  <c r="D85" i="20"/>
  <c r="I29" i="2"/>
  <c r="D24" i="20" s="1"/>
  <c r="D45" i="20"/>
  <c r="D84" i="20"/>
  <c r="D106" i="20"/>
  <c r="D31" i="20"/>
  <c r="D138" i="20"/>
  <c r="E40" i="9"/>
  <c r="E41" i="9" s="1"/>
  <c r="H51" i="2"/>
  <c r="H42" i="2" s="1"/>
  <c r="H43" i="2" s="1"/>
  <c r="H44" i="2" s="1"/>
  <c r="H45" i="2" s="1"/>
  <c r="H47" i="2" s="1"/>
  <c r="C11" i="2"/>
  <c r="C2" i="22" s="1"/>
  <c r="I25" i="2"/>
  <c r="I28" i="2"/>
  <c r="D157" i="20"/>
  <c r="D105" i="20"/>
  <c r="D111" i="20"/>
  <c r="D125" i="20"/>
  <c r="D60" i="20"/>
  <c r="D87" i="20"/>
  <c r="D32" i="9"/>
  <c r="D32" i="20"/>
  <c r="D100" i="20"/>
  <c r="D92" i="20"/>
  <c r="D59" i="20"/>
  <c r="D162" i="20"/>
  <c r="D58" i="20"/>
  <c r="D68" i="20"/>
  <c r="D102" i="20"/>
  <c r="I34" i="2"/>
  <c r="I26" i="2"/>
  <c r="I35" i="2"/>
  <c r="I33" i="2"/>
  <c r="D98" i="20"/>
  <c r="D173" i="20"/>
  <c r="D19" i="20"/>
  <c r="D210" i="20"/>
  <c r="D136" i="20"/>
  <c r="D159" i="20"/>
  <c r="D79" i="20"/>
  <c r="D35" i="20"/>
  <c r="D93" i="20"/>
  <c r="D117" i="20"/>
  <c r="D57" i="20"/>
  <c r="D154" i="20"/>
  <c r="I22" i="2"/>
  <c r="I32" i="2"/>
  <c r="I20" i="2"/>
  <c r="I18" i="2"/>
  <c r="I31" i="2"/>
  <c r="I27" i="2"/>
  <c r="D19" i="9" l="1"/>
  <c r="D14" i="20"/>
  <c r="D33" i="19"/>
  <c r="D33" i="20"/>
  <c r="D25" i="19"/>
  <c r="D25" i="9"/>
  <c r="D14" i="19"/>
  <c r="D187" i="20"/>
  <c r="D46" i="20"/>
  <c r="D55" i="20"/>
  <c r="D71" i="20"/>
  <c r="D190" i="20"/>
  <c r="D109" i="20"/>
  <c r="D189" i="20"/>
  <c r="D151" i="20"/>
  <c r="D44" i="20"/>
  <c r="D195" i="20"/>
  <c r="D51" i="20"/>
  <c r="D103" i="20"/>
  <c r="D118" i="20"/>
  <c r="D31" i="9"/>
  <c r="D70" i="20"/>
  <c r="D48" i="20"/>
  <c r="D169" i="20"/>
  <c r="D24" i="19"/>
  <c r="D112" i="20"/>
  <c r="D181" i="20"/>
  <c r="D47" i="20"/>
  <c r="D161" i="20"/>
  <c r="D128" i="20"/>
  <c r="D96" i="20"/>
  <c r="D16" i="19"/>
  <c r="D24" i="9"/>
  <c r="D186" i="20"/>
  <c r="D65" i="20"/>
  <c r="D131" i="20"/>
  <c r="D207" i="20"/>
  <c r="D62" i="20"/>
  <c r="D205" i="20"/>
  <c r="D72" i="20"/>
  <c r="D61" i="20"/>
  <c r="D135" i="20"/>
  <c r="D204" i="20"/>
  <c r="D39" i="20"/>
  <c r="D158" i="20"/>
  <c r="D113" i="20"/>
  <c r="D38" i="20"/>
  <c r="D18" i="20"/>
  <c r="D88" i="20"/>
  <c r="D83" i="20"/>
  <c r="D144" i="20"/>
  <c r="D146" i="20"/>
  <c r="D54" i="20"/>
  <c r="D145" i="20"/>
  <c r="D185" i="20"/>
  <c r="D188" i="20"/>
  <c r="D90" i="20"/>
  <c r="D194" i="20"/>
  <c r="D97" i="20"/>
  <c r="D132" i="20"/>
  <c r="D114" i="20"/>
  <c r="D110" i="20"/>
  <c r="D119" i="20"/>
  <c r="D147" i="20"/>
  <c r="D140" i="20"/>
  <c r="D16" i="9"/>
  <c r="D18" i="19"/>
  <c r="D182" i="20"/>
  <c r="D203" i="20"/>
  <c r="D80" i="20"/>
  <c r="D180" i="20"/>
  <c r="D193" i="20"/>
  <c r="D108" i="20"/>
  <c r="D17" i="20"/>
  <c r="D17" i="19"/>
  <c r="D17" i="9"/>
  <c r="D183" i="20"/>
  <c r="D152" i="20"/>
  <c r="D73" i="20"/>
  <c r="D26" i="9"/>
  <c r="D26" i="20"/>
  <c r="D26" i="19"/>
  <c r="D148" i="20"/>
  <c r="D160" i="20"/>
  <c r="D21" i="19"/>
  <c r="D21" i="20"/>
  <c r="D21" i="9"/>
  <c r="D37" i="20"/>
  <c r="D27" i="20"/>
  <c r="D27" i="9"/>
  <c r="D27" i="19"/>
  <c r="D174" i="20"/>
  <c r="D123" i="20"/>
  <c r="D49" i="20"/>
  <c r="D197" i="20"/>
  <c r="D66" i="20"/>
  <c r="D198" i="20"/>
  <c r="D127" i="20"/>
  <c r="D82" i="20"/>
  <c r="D43" i="20"/>
  <c r="D192" i="20"/>
  <c r="D166" i="20"/>
  <c r="H48" i="2"/>
  <c r="H49" i="2"/>
  <c r="D155" i="20"/>
  <c r="D75" i="20"/>
  <c r="D29" i="20"/>
  <c r="D29" i="19"/>
  <c r="D29" i="9"/>
  <c r="D53" i="20"/>
  <c r="D121" i="20"/>
  <c r="D179" i="20"/>
  <c r="D40" i="20"/>
  <c r="D74" i="20"/>
  <c r="D81" i="20"/>
  <c r="D143" i="20"/>
  <c r="D13" i="19"/>
  <c r="D13" i="20"/>
  <c r="I40" i="2"/>
  <c r="D13" i="9"/>
  <c r="D175" i="20"/>
  <c r="D120" i="20"/>
  <c r="D52" i="20"/>
  <c r="D149" i="20"/>
  <c r="D28" i="9"/>
  <c r="D28" i="19"/>
  <c r="D28" i="20"/>
  <c r="D30" i="9"/>
  <c r="D30" i="20"/>
  <c r="D30" i="19"/>
  <c r="D63" i="20"/>
  <c r="D124" i="20"/>
  <c r="D101" i="20"/>
  <c r="D176" i="20"/>
  <c r="D50" i="20"/>
  <c r="D42" i="20"/>
  <c r="D20" i="9"/>
  <c r="D20" i="20"/>
  <c r="D20" i="19"/>
  <c r="D86" i="20"/>
  <c r="D200" i="20"/>
  <c r="D15" i="9"/>
  <c r="D15" i="20"/>
  <c r="D15" i="19"/>
  <c r="D153" i="20"/>
  <c r="D191" i="20"/>
  <c r="D22" i="9"/>
  <c r="D22" i="19"/>
  <c r="D22" i="20"/>
  <c r="D172" i="20"/>
  <c r="D156" i="20"/>
  <c r="D95" i="20"/>
  <c r="D165" i="20"/>
  <c r="D171" i="20"/>
  <c r="D202" i="20"/>
  <c r="D208" i="20"/>
  <c r="D115" i="20"/>
  <c r="D170" i="20"/>
  <c r="D139" i="20"/>
  <c r="D64" i="20"/>
  <c r="D77" i="20"/>
  <c r="D137" i="20"/>
  <c r="D196" i="20"/>
  <c r="D23" i="20"/>
  <c r="D23" i="9"/>
  <c r="D23" i="19"/>
  <c r="D206" i="20"/>
  <c r="D209" i="20"/>
  <c r="D201" i="20"/>
  <c r="F35" i="19" l="1"/>
  <c r="H35" i="19"/>
  <c r="G35" i="19"/>
  <c r="I37" i="9"/>
  <c r="I40" i="9" s="1"/>
  <c r="K37" i="9"/>
  <c r="K40" i="9" s="1"/>
  <c r="J37" i="9"/>
  <c r="J40" i="9" s="1"/>
  <c r="G37" i="9"/>
  <c r="H37" i="9"/>
  <c r="H40" i="9" s="1"/>
  <c r="F37" i="9"/>
  <c r="D35" i="9"/>
  <c r="D35" i="19"/>
  <c r="K214" i="20"/>
  <c r="J214" i="20"/>
  <c r="K6" i="20" s="1"/>
  <c r="H6" i="19" s="1"/>
  <c r="D214" i="20"/>
  <c r="I214" i="20"/>
  <c r="F41" i="9" l="1"/>
  <c r="G41" i="9" s="1"/>
  <c r="H41" i="9" s="1"/>
  <c r="I41" i="9" s="1"/>
  <c r="J41" i="9" s="1"/>
  <c r="K41" i="9" s="1"/>
  <c r="F38" i="9"/>
  <c r="G38" i="9" s="1"/>
  <c r="H38" i="9" s="1"/>
  <c r="I38" i="9" s="1"/>
  <c r="J38" i="9" s="1"/>
  <c r="K38"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<sst xmlns="http://schemas.openxmlformats.org/spreadsheetml/2006/main" count="6891" uniqueCount="1272">
  <si>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</si>
  <si>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</si>
  <si>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</si>
  <si>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</si>
  <si>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</si>
  <si>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</si>
  <si>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</si>
  <si>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</si>
  <si>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</si>
  <si>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</si>
  <si>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</si>
  <si>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</si>
  <si>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</si>
  <si>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</si>
  <si>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</si>
  <si>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</si>
  <si>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</si>
  <si>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</si>
  <si>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</si>
  <si>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</si>
  <si>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</si>
  <si>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</si>
  <si>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</si>
  <si>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</si>
  <si>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</si>
  <si>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</si>
  <si>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</si>
  <si>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</si>
  <si>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</si>
  <si>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</si>
  <si>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</si>
  <si>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</si>
  <si>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</si>
  <si>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</si>
  <si>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</si>
  <si>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</si>
  <si>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</si>
  <si>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</si>
  <si>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</si>
  <si>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</si>
  <si>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</si>
  <si>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</si>
  <si>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</si>
  <si>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</si>
  <si>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</si>
  <si>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</si>
  <si>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</si>
  <si>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</si>
  <si>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</si>
  <si>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</si>
  <si>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</si>
  <si>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</si>
  <si>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</si>
  <si>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</si>
  <si>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</si>
  <si>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</si>
  <si>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</si>
  <si>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</si>
  <si>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</si>
  <si>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</si>
  <si>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</si>
  <si>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</si>
  <si>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</si>
  <si>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</si>
  <si>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</si>
  <si>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</si>
  <si>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</si>
  <si>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</si>
  <si>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</si>
  <si>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</si>
  <si>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</si>
  <si>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</si>
  <si>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</si>
  <si>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</si>
  <si>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</si>
  <si>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</si>
  <si>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</si>
  <si>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</si>
  <si>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</si>
  <si>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</si>
  <si>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</si>
  <si>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</si>
  <si>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</si>
  <si>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</si>
  <si>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</si>
  <si>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</si>
  <si>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</si>
  <si>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</si>
  <si>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</si>
  <si>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</si>
  <si>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</si>
  <si>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</si>
  <si>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</si>
  <si>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</si>
  <si>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</si>
  <si>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</si>
  <si>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</si>
  <si>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</si>
  <si>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</si>
  <si>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</si>
  <si>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</si>
  <si>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</si>
  <si>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</si>
  <si>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</si>
  <si>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</si>
  <si>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</si>
  <si>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</si>
  <si>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</si>
  <si>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</si>
  <si>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</si>
  <si>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</si>
  <si>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</si>
  <si>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</si>
  <si>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</si>
  <si>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</si>
  <si>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</si>
  <si>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</si>
  <si>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</si>
  <si>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</si>
  <si>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</si>
  <si>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</si>
  <si>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</si>
  <si>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</si>
  <si>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</si>
  <si>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</si>
  <si>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</si>
  <si>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</si>
  <si>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</si>
  <si>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</si>
  <si>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</si>
  <si>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</si>
  <si>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</si>
  <si>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</si>
  <si>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</si>
  <si>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</si>
  <si>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</si>
  <si>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</si>
  <si>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</si>
  <si>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</si>
  <si>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</si>
  <si>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</si>
  <si>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</si>
  <si>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</si>
  <si>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</si>
  <si>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</si>
  <si>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</si>
  <si>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</si>
  <si>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</si>
  <si>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</si>
  <si>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</si>
  <si>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</si>
  <si>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</si>
  <si>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</si>
  <si>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</si>
  <si>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</si>
  <si>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</si>
  <si>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</si>
  <si>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</si>
  <si>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</si>
  <si>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</si>
  <si>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</si>
  <si>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</si>
  <si>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</si>
  <si>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</si>
  <si>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</si>
  <si>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</si>
  <si>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</si>
  <si>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</si>
  <si>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</si>
  <si>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</si>
  <si>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</si>
  <si>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</si>
  <si>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</si>
  <si>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</si>
  <si>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</si>
  <si>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</si>
  <si>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</si>
  <si>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</si>
  <si>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</si>
  <si>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</si>
  <si>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</si>
  <si>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</si>
  <si>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</si>
  <si>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</si>
  <si>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</si>
  <si>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</si>
  <si>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</si>
  <si>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</si>
  <si>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</si>
  <si>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</si>
  <si>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</si>
  <si>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</si>
  <si>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</si>
  <si>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</si>
  <si>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</si>
  <si>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</si>
  <si>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</si>
  <si>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</si>
  <si>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</si>
  <si>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</si>
  <si>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</si>
  <si>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</si>
  <si>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</si>
  <si>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</si>
  <si>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</si>
  <si>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</si>
  <si>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</si>
  <si>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</si>
  <si>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</si>
  <si>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</si>
  <si>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</si>
  <si>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</si>
  <si>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</si>
  <si>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</si>
  <si>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</si>
  <si>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</si>
  <si>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</si>
  <si>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</si>
  <si>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</si>
  <si>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</si>
  <si>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</si>
  <si>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</si>
  <si>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</si>
  <si>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</si>
  <si>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</si>
  <si>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</si>
  <si>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</si>
  <si>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</si>
  <si>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</si>
  <si>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</si>
  <si>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</si>
  <si>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</si>
  <si>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</si>
  <si>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</si>
  <si>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</si>
  <si>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</si>
  <si>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</si>
  <si>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</si>
  <si>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</si>
  <si>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</si>
  <si>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</si>
  <si>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</si>
  <si>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</si>
  <si>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</si>
  <si>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</si>
  <si>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</si>
  <si>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</si>
  <si>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</si>
  <si>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</si>
  <si>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</si>
  <si>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</si>
  <si>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</si>
  <si>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</si>
  <si>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</si>
  <si>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</si>
  <si>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</si>
  <si>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</si>
  <si>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</si>
  <si>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</si>
  <si>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</si>
  <si>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</si>
  <si>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</si>
  <si>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</si>
  <si>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</si>
  <si>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</si>
  <si>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</si>
  <si>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</si>
  <si>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</si>
  <si>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</si>
  <si>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</si>
  <si>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</si>
  <si>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</si>
  <si>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</si>
  <si>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</si>
  <si>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</si>
  <si>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</si>
  <si>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</si>
  <si>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</si>
  <si>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</si>
  <si>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</si>
  <si>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</si>
  <si>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</si>
  <si>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</si>
  <si>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</si>
  <si>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</si>
  <si>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</si>
  <si>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</si>
  <si>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</si>
  <si>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</si>
  <si>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</si>
  <si>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</si>
  <si>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</si>
  <si>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</si>
  <si>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</si>
  <si>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</si>
  <si>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</si>
  <si>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</si>
  <si>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</si>
  <si>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</si>
  <si>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</si>
  <si>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</si>
  <si>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</si>
  <si>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</si>
  <si>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</si>
  <si>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</si>
  <si>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</si>
  <si>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</si>
  <si>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</si>
  <si>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</si>
  <si>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</si>
  <si>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</si>
  <si>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</si>
  <si>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</si>
  <si>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</si>
  <si>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</si>
  <si>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</si>
  <si>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</si>
  <si>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</si>
  <si>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</si>
  <si>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</si>
  <si>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</si>
  <si>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</si>
  <si>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</si>
  <si>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</si>
  <si>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</si>
  <si>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</si>
  <si>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</si>
  <si>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</si>
  <si>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</si>
  <si>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</si>
  <si>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</si>
  <si>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</si>
  <si>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</si>
  <si>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</si>
  <si>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</si>
  <si>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</si>
  <si>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</si>
  <si>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</si>
  <si>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</si>
  <si>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</si>
  <si>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</si>
  <si>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</si>
  <si>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</si>
  <si>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</si>
  <si>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</si>
  <si>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</si>
  <si>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</si>
  <si>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</si>
  <si>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</si>
  <si>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</si>
  <si>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</si>
  <si>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</si>
  <si>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</si>
  <si>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</si>
  <si>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</si>
  <si>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</si>
  <si>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</si>
  <si>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</si>
  <si>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</si>
  <si>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</si>
  <si>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</si>
  <si>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</si>
  <si>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</si>
  <si>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</si>
  <si>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</si>
  <si>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</si>
  <si>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</si>
  <si>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</si>
  <si>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</si>
  <si>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</si>
  <si>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</si>
  <si>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</si>
  <si>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</si>
  <si>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</si>
  <si>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</si>
  <si>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</si>
  <si>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</si>
  <si>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</si>
  <si>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</si>
  <si>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</si>
  <si>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</si>
  <si>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</si>
  <si>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</si>
  <si>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</si>
  <si>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</si>
  <si>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</si>
  <si>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</si>
  <si>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</si>
  <si>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</si>
  <si>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</si>
  <si>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</si>
  <si>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</si>
  <si>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</si>
  <si>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</si>
  <si>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</si>
  <si>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</si>
  <si>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</si>
  <si>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</si>
  <si>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</si>
  <si>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</si>
  <si>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</si>
  <si>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</si>
  <si>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</si>
  <si>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</si>
  <si>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</si>
  <si>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</si>
  <si>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</si>
  <si>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</si>
  <si>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</si>
  <si>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</si>
  <si>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</si>
  <si>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</si>
  <si>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</si>
  <si>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</si>
  <si>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</si>
  <si>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</si>
  <si>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</si>
  <si>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</si>
  <si>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</si>
  <si>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</si>
  <si>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</si>
  <si>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</si>
  <si>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</si>
  <si>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</si>
  <si>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</si>
  <si>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</si>
  <si>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</si>
  <si>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</si>
  <si>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</si>
  <si>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</si>
  <si>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</si>
  <si>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</si>
  <si>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</si>
  <si>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</si>
  <si>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</si>
  <si>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</si>
  <si>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</si>
  <si>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</si>
  <si>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</si>
  <si>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</si>
  <si>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</si>
  <si>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</si>
  <si>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</si>
  <si>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</si>
  <si>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</si>
  <si>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</si>
  <si>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</si>
  <si>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</si>
  <si>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</si>
  <si>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</si>
  <si>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</si>
  <si>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</si>
  <si>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</si>
  <si>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</si>
  <si>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</si>
  <si>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</si>
  <si>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</si>
  <si>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</si>
  <si>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</si>
  <si>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</si>
  <si>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</si>
  <si>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</si>
  <si>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</si>
  <si>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</si>
  <si>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</si>
  <si>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</si>
  <si>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</si>
  <si>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</si>
  <si>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</si>
  <si>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</si>
  <si>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</si>
  <si>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</si>
  <si>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</si>
  <si>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</si>
  <si>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</si>
  <si>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</si>
  <si>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</si>
  <si>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</si>
  <si>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</si>
  <si>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</si>
  <si>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</si>
  <si>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</si>
  <si>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</si>
  <si>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</si>
  <si>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</si>
  <si>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</si>
  <si>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</si>
  <si>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</si>
  <si>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</si>
  <si>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</si>
  <si>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</si>
  <si>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</si>
  <si>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</si>
  <si>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</si>
  <si>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</si>
  <si>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</si>
  <si>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</si>
  <si>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</si>
  <si>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</si>
  <si>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</si>
  <si>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</si>
  <si>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</si>
  <si>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</si>
  <si>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</si>
  <si>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</si>
  <si>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</si>
  <si>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</si>
  <si>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</si>
  <si>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</si>
  <si>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</si>
  <si>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</si>
  <si>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</si>
  <si>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</si>
  <si>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</si>
  <si>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</si>
  <si>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</si>
  <si>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</si>
  <si>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</si>
  <si>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</si>
  <si>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</si>
  <si>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</si>
  <si>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</si>
  <si>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</si>
  <si>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</si>
  <si>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</si>
  <si>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</si>
  <si>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</si>
  <si>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</si>
  <si>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</si>
  <si>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</si>
  <si>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</si>
  <si>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</si>
  <si>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</si>
  <si>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</si>
  <si>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</si>
  <si>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</si>
  <si>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</si>
  <si>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</si>
  <si>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</si>
  <si>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</si>
  <si>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</si>
  <si>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</si>
  <si>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</si>
  <si>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</si>
  <si>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</si>
  <si>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</si>
  <si>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</si>
  <si>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</si>
  <si>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</si>
  <si>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</si>
  <si>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</si>
  <si>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</si>
  <si>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</si>
  <si>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</si>
  <si>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</si>
  <si>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</si>
  <si>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</si>
  <si>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</si>
  <si>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</si>
  <si>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</si>
  <si>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</si>
  <si>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</si>
  <si>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</si>
  <si>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</si>
  <si>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</si>
  <si>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</si>
  <si>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</si>
  <si>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</si>
  <si>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</si>
  <si>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</si>
  <si>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</si>
  <si>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</si>
  <si>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</si>
  <si>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</si>
  <si>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</si>
  <si>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</si>
  <si>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</si>
  <si>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</si>
  <si>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</si>
  <si>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</si>
  <si>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</si>
  <si>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</si>
  <si>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</si>
  <si>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</si>
  <si>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</si>
  <si>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</si>
  <si>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</si>
  <si>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</si>
  <si>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</si>
  <si>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</si>
  <si>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</si>
  <si>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</si>
  <si>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</si>
  <si>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</si>
  <si>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</si>
  <si>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</si>
  <si>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</si>
  <si>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</si>
  <si>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</si>
  <si>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</si>
  <si>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</si>
  <si>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</si>
  <si>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</si>
  <si>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</si>
  <si>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</si>
  <si>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</si>
  <si>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</si>
  <si>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</si>
  <si>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</si>
  <si>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</si>
  <si>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</si>
  <si>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</si>
  <si>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</si>
  <si>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</si>
  <si>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</si>
  <si>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</si>
  <si>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</si>
  <si>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</si>
  <si>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</si>
  <si>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</si>
  <si>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</si>
  <si>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</si>
  <si>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</si>
  <si>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</si>
  <si>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</si>
  <si>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</si>
  <si>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</si>
  <si>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</si>
  <si>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</si>
  <si>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</si>
  <si>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</si>
  <si>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</si>
  <si>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</si>
  <si>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</si>
  <si>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</si>
  <si>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</si>
  <si>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</si>
  <si>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</si>
  <si>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</si>
  <si>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</si>
  <si>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</si>
  <si>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</si>
  <si>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</si>
  <si>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</si>
  <si>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</si>
  <si>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</si>
  <si>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</si>
  <si>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</si>
  <si>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</si>
  <si>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</si>
  <si>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</si>
  <si>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</si>
  <si>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</si>
  <si>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</si>
  <si>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</si>
  <si>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</si>
  <si>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</si>
  <si>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</si>
  <si>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</si>
  <si>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</si>
  <si>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</si>
  <si>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</si>
  <si>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</si>
  <si>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</si>
  <si>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</si>
  <si>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</si>
  <si>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</si>
  <si>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</si>
  <si>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</si>
  <si>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</si>
  <si>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</si>
  <si>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</si>
  <si>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</si>
  <si>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</si>
  <si>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</si>
  <si>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</si>
  <si>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</si>
  <si>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</si>
  <si>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</si>
  <si>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</si>
  <si>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</si>
  <si>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</si>
  <si>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</si>
  <si>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</si>
  <si>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</si>
  <si>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</si>
  <si>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</si>
  <si>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</si>
  <si>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</si>
  <si>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</si>
  <si>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</si>
  <si>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</si>
  <si>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</si>
  <si>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</si>
  <si>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</si>
  <si>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</si>
  <si>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</si>
  <si>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</si>
  <si>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</si>
  <si>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</si>
  <si>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</si>
  <si>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</si>
  <si>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</si>
  <si>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</si>
  <si>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</si>
  <si>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</si>
  <si>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</si>
  <si>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</si>
  <si>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</si>
  <si>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</si>
  <si>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</si>
  <si>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</si>
  <si>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</si>
  <si>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</si>
  <si>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</si>
  <si>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</si>
  <si>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</si>
  <si>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</si>
  <si>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</si>
  <si>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</si>
  <si>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</si>
  <si>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</si>
  <si>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</si>
  <si>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</si>
  <si>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</si>
  <si>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</si>
  <si>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</si>
  <si>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</si>
  <si>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</si>
  <si>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</si>
  <si>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</si>
  <si>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</si>
  <si>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</si>
  <si>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</si>
  <si>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</si>
  <si>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</si>
  <si>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</si>
  <si>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</si>
  <si>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</si>
  <si>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</si>
  <si>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</si>
  <si>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</si>
  <si>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</si>
  <si>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</si>
  <si>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</si>
  <si>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</si>
  <si>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</si>
  <si>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</si>
  <si>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</si>
  <si>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</si>
  <si>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</si>
  <si>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</si>
  <si>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</si>
  <si>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</si>
  <si>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</si>
  <si>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</si>
  <si>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</si>
  <si>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</si>
  <si>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</si>
  <si>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</si>
  <si>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</si>
  <si>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</si>
  <si>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</si>
  <si>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</si>
  <si>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</si>
  <si>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</si>
  <si>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</si>
  <si>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</si>
  <si>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</si>
  <si>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</si>
  <si>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</si>
  <si>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</si>
  <si>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</si>
  <si>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</si>
  <si>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</si>
  <si>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</si>
  <si>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</si>
  <si>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</si>
  <si>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</si>
  <si>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</si>
  <si>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</si>
  <si>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</si>
  <si>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</si>
  <si>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</si>
  <si>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</si>
  <si>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</si>
  <si>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</si>
  <si>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</si>
  <si>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</si>
  <si>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</si>
  <si>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</si>
  <si>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</si>
  <si>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</si>
  <si>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</si>
  <si>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</si>
  <si>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</si>
  <si>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</si>
  <si>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</si>
  <si>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</si>
  <si>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</si>
  <si>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</si>
  <si>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</si>
  <si>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</si>
  <si>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</si>
  <si>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</si>
  <si>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</si>
  <si>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</si>
  <si>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</si>
  <si>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</si>
  <si>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</si>
  <si>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</si>
  <si>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</si>
  <si>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</si>
  <si>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</si>
  <si>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</si>
  <si>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</si>
  <si>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</si>
  <si>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</si>
  <si>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</si>
  <si>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</si>
  <si>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</si>
  <si>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</si>
  <si>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</si>
  <si>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</si>
  <si>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</si>
  <si>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</si>
  <si>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</si>
  <si>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</si>
  <si>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</si>
  <si>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</si>
  <si>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</si>
  <si>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</si>
  <si>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</si>
  <si>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</si>
  <si>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</si>
  <si>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</si>
  <si>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</si>
  <si>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</si>
  <si>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</si>
  <si>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</si>
  <si>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</si>
  <si>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</si>
  <si>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</si>
  <si>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</si>
  <si>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</si>
  <si>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</si>
  <si>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</si>
  <si>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</si>
  <si>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</si>
  <si>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</si>
  <si>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</si>
  <si>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</si>
  <si>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</si>
  <si>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</si>
  <si>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</si>
  <si>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</si>
  <si>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</si>
  <si>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</si>
  <si>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</si>
  <si>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</si>
  <si>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</si>
  <si>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</si>
  <si>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</si>
  <si>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</si>
  <si>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</si>
  <si>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</si>
  <si>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</si>
  <si>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</si>
  <si>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</si>
  <si>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</si>
  <si>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</si>
  <si>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</si>
  <si>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</si>
  <si>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</si>
  <si>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</si>
  <si>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</si>
  <si>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</si>
  <si>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</si>
  <si>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</si>
  <si>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</si>
  <si>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</si>
  <si>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</si>
  <si>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</si>
  <si>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</si>
  <si>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</si>
  <si>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</si>
  <si>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</si>
  <si>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</si>
  <si>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</si>
  <si>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</si>
  <si>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</si>
  <si>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</si>
  <si>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</si>
  <si>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</si>
  <si>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</si>
  <si>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</si>
  <si>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</si>
  <si>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</si>
  <si>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</si>
  <si>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</si>
  <si>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</si>
  <si>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</si>
  <si>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</si>
  <si>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</si>
  <si>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</si>
  <si>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</si>
  <si>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</si>
  <si>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</si>
  <si>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</si>
  <si>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</si>
  <si>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</si>
  <si>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</si>
  <si>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</si>
  <si>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</si>
  <si>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</si>
  <si>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</si>
  <si>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</si>
  <si>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</si>
  <si>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</si>
  <si>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</si>
  <si>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</si>
  <si>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</si>
  <si>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</si>
  <si>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</si>
  <si>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</si>
  <si>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</si>
  <si>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</si>
  <si>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</si>
  <si>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</si>
  <si>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</si>
  <si>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</si>
  <si>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</si>
  <si>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</si>
  <si>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</si>
  <si>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</si>
  <si>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</si>
  <si>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</si>
  <si>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</si>
  <si>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</si>
  <si>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</si>
  <si>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</si>
  <si>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</si>
  <si>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</si>
  <si>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</si>
  <si>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</si>
  <si>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</si>
  <si>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</si>
  <si>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</si>
  <si>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</si>
  <si>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</si>
  <si>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</si>
  <si>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</si>
  <si>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</si>
  <si>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</si>
  <si>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</si>
  <si>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</si>
  <si>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</si>
  <si>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</si>
  <si>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</si>
  <si>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</si>
  <si>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</si>
  <si>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</si>
  <si>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</si>
  <si>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</si>
  <si>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</si>
  <si>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</si>
  <si>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</si>
  <si>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</si>
  <si>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</si>
  <si>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</si>
  <si>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</si>
  <si>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</si>
  <si>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</si>
  <si>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</si>
  <si>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</si>
  <si>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</si>
  <si>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</si>
  <si>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</si>
  <si>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</si>
  <si>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</si>
  <si>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</si>
  <si>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</si>
  <si>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</si>
  <si>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</si>
  <si>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</si>
  <si>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</si>
  <si>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</si>
  <si>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</si>
  <si>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</si>
  <si>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</si>
  <si>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</si>
  <si>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</si>
  <si>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</si>
  <si>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</si>
  <si>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</si>
  <si>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</si>
  <si>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</si>
  <si>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</si>
  <si>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</si>
  <si>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</si>
  <si>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</si>
  <si>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</si>
  <si>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</si>
  <si>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</si>
  <si>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</si>
  <si>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</si>
  <si>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</si>
  <si>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</si>
  <si>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</si>
  <si>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</si>
  <si>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</si>
  <si>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</si>
  <si>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</si>
  <si>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</si>
  <si>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</si>
  <si>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</si>
  <si>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</si>
  <si>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</si>
  <si>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</si>
  <si>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</si>
  <si>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</si>
  <si>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</si>
  <si>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</si>
  <si>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</si>
  <si>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</si>
  <si>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</si>
  <si>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</si>
  <si>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</si>
  <si>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</si>
  <si>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</si>
  <si>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</si>
  <si>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</si>
  <si>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</si>
  <si>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</si>
  <si>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</si>
  <si>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</si>
  <si>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</si>
  <si>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</si>
  <si>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</si>
  <si>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</si>
  <si>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</si>
  <si>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</si>
  <si>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</si>
  <si>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</si>
  <si>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</si>
  <si>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</si>
  <si>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</si>
  <si>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</si>
  <si>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</si>
  <si>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</si>
  <si>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</si>
  <si>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</si>
  <si>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</si>
  <si>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</si>
  <si>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</si>
  <si>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</si>
  <si>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</si>
  <si>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</si>
  <si>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</si>
  <si>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</si>
  <si>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</si>
  <si>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</si>
  <si>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</si>
  <si>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</si>
  <si>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</si>
  <si>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</si>
  <si>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</si>
  <si>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</si>
  <si>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</si>
  <si>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</si>
  <si>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</si>
  <si>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</si>
  <si>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</si>
  <si>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</si>
  <si>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</si>
  <si>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</si>
  <si>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</si>
  <si>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</si>
  <si>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</si>
  <si>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</si>
  <si>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</si>
  <si>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</si>
  <si>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</si>
  <si>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</si>
  <si>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</si>
  <si>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</si>
  <si>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</si>
  <si>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</si>
  <si>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</si>
  <si>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</si>
  <si>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</si>
  <si>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</si>
  <si>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</si>
  <si>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</si>
  <si>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</si>
  <si>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</si>
  <si>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</si>
  <si>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</si>
  <si>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</si>
  <si>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</si>
  <si>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</si>
  <si>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</si>
  <si>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</si>
  <si>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</si>
  <si>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</si>
  <si>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</si>
  <si>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</si>
  <si>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</si>
  <si>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</si>
  <si>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</si>
  <si>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</si>
  <si>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</si>
  <si>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</si>
  <si>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</si>
  <si>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</si>
  <si>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</si>
  <si>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</si>
  <si>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</si>
  <si>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</si>
  <si>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</si>
  <si>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</si>
  <si>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</si>
  <si>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</si>
  <si>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</si>
  <si>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</si>
  <si>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</si>
  <si>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</si>
  <si>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</si>
  <si>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</si>
  <si>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</si>
  <si>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</si>
  <si>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</si>
  <si>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</si>
  <si>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</si>
  <si>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</si>
  <si>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</si>
  <si>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</si>
  <si>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</si>
  <si>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</si>
  <si>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</si>
  <si>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</si>
  <si>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</si>
  <si>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</si>
  <si>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</si>
  <si>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</si>
  <si>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</si>
  <si>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</si>
  <si>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</si>
  <si>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</si>
  <si>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</si>
  <si>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</si>
  <si>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</si>
  <si>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</si>
  <si>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</si>
  <si>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</si>
  <si>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</si>
  <si>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</si>
  <si>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</si>
  <si>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</si>
  <si>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</si>
  <si>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</si>
  <si>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</si>
  <si>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</si>
  <si>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</si>
  <si>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</si>
  <si>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</si>
  <si>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</si>
  <si>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</si>
  <si>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</si>
  <si>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</si>
  <si>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</si>
  <si>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</si>
  <si>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</si>
  <si>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</si>
  <si>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</si>
  <si>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</si>
  <si>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</si>
  <si>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</si>
  <si>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</si>
  <si>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</si>
  <si>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</si>
  <si>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</si>
  <si>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</si>
  <si>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</si>
  <si>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</si>
  <si>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</si>
  <si>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</si>
  <si>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</si>
  <si>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</si>
  <si>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</si>
  <si>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</si>
  <si>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</si>
  <si>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</si>
  <si>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</si>
  <si>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</si>
  <si>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</si>
  <si>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</si>
  <si>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</si>
  <si>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</si>
  <si>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</si>
  <si>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</si>
  <si>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</si>
  <si>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</si>
  <si>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</si>
  <si>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</si>
  <si>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</si>
  <si>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</si>
  <si>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</si>
  <si>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</si>
  <si>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</si>
  <si>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</si>
  <si>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</si>
  <si>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</si>
  <si>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</si>
  <si>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</si>
  <si>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</si>
  <si>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PLANILLA DE MEDICION - SIGOP</t>
  </si>
  <si>
    <t>EJECUTADO ANTERIOR</t>
  </si>
  <si>
    <t>EJECUTADO PRESENTE</t>
  </si>
  <si>
    <t>EJECUTADO ACUMULADO</t>
  </si>
  <si>
    <t>MES:</t>
  </si>
  <si>
    <t>SUB-ITEMS DE LA OBRA</t>
  </si>
  <si>
    <t>CANTIDAD</t>
  </si>
  <si>
    <t>INCIDENCIA SUB-ITEMS</t>
  </si>
  <si>
    <t>FORMULA POLINOMICA SEGÚN PLIEGO DE BASES Y CONDICIONES</t>
  </si>
  <si>
    <t>ORDEN</t>
  </si>
  <si>
    <t>INCIDENCIA</t>
  </si>
  <si>
    <t>DIRECCION PROVINCIAL DE REDES DE GAS</t>
  </si>
  <si>
    <t>*El porcentaje de GG no se calcula en atumático en la Hoja Datos; deberá introducirse de manera manual.</t>
  </si>
  <si>
    <t>Departamento Chimbas</t>
  </si>
  <si>
    <t>Presentación de la Documentación ante la Distribuidora de Gas Cuyana</t>
  </si>
  <si>
    <t>Aprobación Proyecto Constructivo en Ecogas (Redes de Pe/Ac de Media Presión)</t>
  </si>
  <si>
    <t xml:space="preserve">Cartel de Obra </t>
  </si>
  <si>
    <t>CAÑERÍAS</t>
  </si>
  <si>
    <t xml:space="preserve">Provision y Colocación de  Caño PE p/red de media presion 50 mm diam. </t>
  </si>
  <si>
    <t xml:space="preserve">Provision y Colocación de Caño PE p/red de media presion 63 mm diam. </t>
  </si>
  <si>
    <t xml:space="preserve">Provision y Colocación de Caño PE p/red de media presion 90 mm diam. </t>
  </si>
  <si>
    <t>Provisión y Colocación de Malla de advertencia 15 cm</t>
  </si>
  <si>
    <t>Provisión y Colocación de Malla de advertencia 30 cm</t>
  </si>
  <si>
    <t>Excavación de zanja para la instalación de cañeria PE -Red Media Presión</t>
  </si>
  <si>
    <t>Provisión e Instalación de Servicios Integrales Domiciliarios</t>
  </si>
  <si>
    <t>Tapado  y Compactación de zanja cañeria PE Red media presión</t>
  </si>
  <si>
    <t>Rotura de calle de hormigon /  asfalto / veredas</t>
  </si>
  <si>
    <t>Reparacion de calle de hormigon / asfalto / veredas</t>
  </si>
  <si>
    <t>Prueba de hermeticidad cañeria PE - Red media presión</t>
  </si>
  <si>
    <t>TRABAJOS FINALES</t>
  </si>
  <si>
    <t>Hablitacion de red media presion PE/Ac</t>
  </si>
  <si>
    <t>Limpieza de Obra</t>
  </si>
  <si>
    <t>Doc. conforme a obra Aprobada por Ecogas (Cañería PE/Ac Red Media Presión)</t>
  </si>
  <si>
    <t xml:space="preserve">Provisión y Colocación de Accesorios PE  (90, 63, 50) </t>
  </si>
  <si>
    <t>GL</t>
  </si>
  <si>
    <t>m</t>
  </si>
  <si>
    <t>1.1</t>
  </si>
  <si>
    <t>1.2</t>
  </si>
  <si>
    <t>1.3</t>
  </si>
  <si>
    <t>2.1</t>
  </si>
  <si>
    <t>2.2</t>
  </si>
  <si>
    <t>2.3</t>
  </si>
  <si>
    <t>3.1</t>
  </si>
  <si>
    <t>3.2</t>
  </si>
  <si>
    <t>3.3</t>
  </si>
  <si>
    <t>2.4</t>
  </si>
  <si>
    <t>2.5</t>
  </si>
  <si>
    <t>2.6</t>
  </si>
  <si>
    <t>2.7</t>
  </si>
  <si>
    <t>2.8</t>
  </si>
  <si>
    <t>2.9</t>
  </si>
  <si>
    <t>2.10</t>
  </si>
  <si>
    <t>2.11</t>
  </si>
  <si>
    <t>2.12</t>
  </si>
  <si>
    <t>RED DE MEDIA PRESIÓN BARRIO TALACASTO</t>
  </si>
  <si>
    <t>180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</si>
</sst>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8" formatCode="&quot;$&quot;\ #,##0.00;[Red]\-&quot;$&quot;\ #,##0.00"/>
    <numFmt numFmtId="44" formatCode="_-&quot;$&quot;\ * #,##0.00_-;\-&quot;$&quot;\ * #,##0.00_-;_-&quot;$&quot;\ * &quot;-&quot;??_-;_-@_-"/>
    <numFmt numFmtId="43" formatCode="_-* #,##0.00_-;\-* #,##0.00_-;_-* &quot;-&quot;??_-;_-@_-"/>
    <numFmt numFmtId="164" formatCode="&quot;$&quot;#,##0_);\(&quot;$&quot;#,##0\)"/>
    <numFmt numFmtId="165" formatCode="_(* #,##0.00_);_(* \(#,##0.00\);_(* &quot;-&quot;??_);_(@_)"/>
    <numFmt numFmtId="166" formatCode="&quot;$&quot;\ #,##0;&quot;$&quot;\ \-#,##0"/>
    <numFmt numFmtId="167" formatCode="&quot;$&quot;\ #,##0.00;&quot;$&quot;\ \-#,##0.00"/>
    <numFmt numFmtId="168" formatCode="_ &quot;$&quot;\ * #,##0.00_ ;_ &quot;$&quot;\ * \-#,##0.00_ ;_ &quot;$&quot;\ * &quot;-&quot;??_ ;_ @_ "/>
    <numFmt numFmtId="169" formatCode="_ * #,##0.00_ ;_ * \-#,##0.00_ ;_ * &quot;-&quot;??_ ;_ @_ "/>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_ * #,##0_ ;_ * \-#,##0_ ;_ * &quot;-&quot;??_ ;_ @_ "/>
    <numFmt numFmtId="189" formatCode="_ * #,##0.0000000_ ;_ * \-#,##0.0000000_ ;_ * &quot;-&quot;??_ ;_ @_ "/>
  </numFmts>
  <fonts count="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Arial"/>
      <family val="2"/>
    </font>
    <font>
      <b/>
      <sz val="10"/>
      <color rgb="FFFF0000"/>
      <name val="Arial"/>
      <family val="2"/>
    </font>
    <font>
      <b/>
      <u/>
      <sz val="10"/>
      <name val="Arial"/>
      <family val="2"/>
    </font>
    <font>
      <b/>
      <sz val="11"/>
      <color rgb="FF202124"/>
      <name val="Arial"/>
      <family val="2"/>
    </font>
    <font>
      <sz val="10"/>
      <color rgb="FFC00000"/>
      <name val="Arial"/>
      <family val="2"/>
    </font>
    <font>
      <sz val="9"/>
      <color rgb="FFC00000"/>
      <name val="Arial"/>
      <family val="2"/>
    </font>
    <font>
      <b/>
      <sz val="10"/>
      <color rgb="FFC00000"/>
      <name val="Arial"/>
      <family val="2"/>
    </font>
    <font>
      <sz val="11"/>
      <color rgb="FFC00000"/>
      <name val="Arial"/>
      <family val="2"/>
    </font>
    <font>
      <b/>
      <sz val="12"/>
      <color rgb="FFC00000"/>
      <name val="Arial"/>
      <family val="2"/>
    </font>
    <font>
      <sz val="12"/>
      <color rgb="FFC00000"/>
      <name val="Arial"/>
      <family val="2"/>
    </font>
    <font>
      <b/>
      <sz val="14"/>
      <color rgb="FFC0000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12">
    <xf numFmtId="0" fontId="0" fillId="0" borderId="0"/>
    <xf numFmtId="9" fontId="8" fillId="0" borderId="0" applyFont="0" applyFill="0" applyBorder="0" applyAlignment="0" applyProtection="0"/>
    <xf numFmtId="170" fontId="17" fillId="0" borderId="0" applyFont="0" applyFill="0" applyBorder="0" applyAlignment="0" applyProtection="0"/>
    <xf numFmtId="0" fontId="7" fillId="0" borderId="0"/>
    <xf numFmtId="9" fontId="7" fillId="0" borderId="0" applyFont="0" applyFill="0" applyBorder="0" applyAlignment="0" applyProtection="0"/>
    <xf numFmtId="0" fontId="9" fillId="0" borderId="0"/>
    <xf numFmtId="0" fontId="19" fillId="0" borderId="0"/>
    <xf numFmtId="0" fontId="9" fillId="0" borderId="0"/>
    <xf numFmtId="0" fontId="21" fillId="0" borderId="0">
      <protection locked="0"/>
    </xf>
    <xf numFmtId="172" fontId="22" fillId="0" borderId="0">
      <protection locked="0"/>
    </xf>
    <xf numFmtId="172" fontId="22" fillId="0" borderId="0">
      <protection locked="0"/>
    </xf>
    <xf numFmtId="0" fontId="9" fillId="0" borderId="0" applyFont="0" applyFill="0" applyBorder="0" applyAlignment="0" applyProtection="0"/>
    <xf numFmtId="173" fontId="21" fillId="0" borderId="0">
      <protection locked="0"/>
    </xf>
    <xf numFmtId="174" fontId="21" fillId="0" borderId="0">
      <protection locked="0"/>
    </xf>
    <xf numFmtId="175" fontId="21" fillId="0" borderId="0">
      <protection locked="0"/>
    </xf>
    <xf numFmtId="0" fontId="23" fillId="0" borderId="0"/>
    <xf numFmtId="9" fontId="6"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5" fillId="0" borderId="0"/>
    <xf numFmtId="0" fontId="9" fillId="0" borderId="0"/>
    <xf numFmtId="43" fontId="9" fillId="0" borderId="0" applyFont="0" applyFill="0" applyBorder="0" applyAlignment="0" applyProtection="0"/>
    <xf numFmtId="169" fontId="2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169" fontId="9" fillId="0" borderId="0" applyFont="0" applyFill="0" applyBorder="0" applyAlignment="0" applyProtection="0"/>
    <xf numFmtId="0" fontId="33" fillId="0" borderId="0" applyNumberFormat="0" applyFill="0" applyBorder="0" applyAlignment="0" applyProtection="0"/>
    <xf numFmtId="0" fontId="15" fillId="0" borderId="0" applyNumberFormat="0" applyFill="0" applyBorder="0" applyAlignment="0" applyProtection="0"/>
    <xf numFmtId="0" fontId="33" fillId="0" borderId="0" applyNumberFormat="0" applyFill="0" applyBorder="0" applyAlignment="0" applyProtection="0"/>
    <xf numFmtId="0" fontId="15" fillId="0" borderId="0" applyNumberFormat="0" applyFill="0" applyBorder="0" applyAlignment="0" applyProtection="0"/>
    <xf numFmtId="184" fontId="9"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5" fontId="9" fillId="0" borderId="0" applyFill="0" applyBorder="0" applyAlignment="0" applyProtection="0"/>
    <xf numFmtId="2" fontId="9" fillId="0" borderId="0" applyFill="0" applyBorder="0" applyAlignment="0" applyProtection="0"/>
    <xf numFmtId="169" fontId="27" fillId="0" borderId="0" applyFont="0" applyFill="0" applyBorder="0" applyAlignment="0" applyProtection="0"/>
    <xf numFmtId="186" fontId="9" fillId="0" borderId="0" applyFont="0" applyFill="0" applyBorder="0" applyAlignment="0" applyProtection="0"/>
    <xf numFmtId="169" fontId="27" fillId="0" borderId="0" applyFont="0" applyFill="0" applyBorder="0" applyAlignment="0" applyProtection="0"/>
    <xf numFmtId="43" fontId="4" fillId="0" borderId="0" applyFont="0" applyFill="0" applyBorder="0" applyAlignment="0" applyProtection="0"/>
    <xf numFmtId="168" fontId="27" fillId="0" borderId="0" applyFont="0" applyFill="0" applyBorder="0" applyAlignment="0" applyProtection="0"/>
    <xf numFmtId="170" fontId="9" fillId="0" borderId="0" applyFont="0" applyFill="0" applyBorder="0" applyAlignment="0" applyProtection="0"/>
    <xf numFmtId="170" fontId="4" fillId="0" borderId="0" applyFont="0" applyFill="0" applyBorder="0" applyAlignment="0" applyProtection="0"/>
    <xf numFmtId="168" fontId="35" fillId="0" borderId="0" applyFont="0" applyFill="0" applyBorder="0" applyAlignment="0" applyProtection="0"/>
    <xf numFmtId="168" fontId="9" fillId="0" borderId="0" applyFont="0" applyFill="0" applyBorder="0" applyAlignment="0" applyProtection="0"/>
    <xf numFmtId="170" fontId="4" fillId="0" borderId="0" applyFont="0" applyFill="0" applyBorder="0" applyAlignment="0" applyProtection="0"/>
    <xf numFmtId="164" fontId="9" fillId="0" borderId="0" applyFill="0" applyBorder="0" applyAlignment="0" applyProtection="0"/>
    <xf numFmtId="167" fontId="9" fillId="0" borderId="0" applyFill="0" applyBorder="0" applyAlignment="0" applyProtection="0"/>
    <xf numFmtId="166" fontId="9" fillId="0" borderId="0" applyFill="0" applyBorder="0" applyAlignment="0" applyProtection="0"/>
    <xf numFmtId="0" fontId="9" fillId="0" borderId="0"/>
    <xf numFmtId="0" fontId="4" fillId="0" borderId="0"/>
    <xf numFmtId="0" fontId="4" fillId="0" borderId="0"/>
    <xf numFmtId="0" fontId="36" fillId="0" borderId="0"/>
    <xf numFmtId="0" fontId="37" fillId="0" borderId="0"/>
    <xf numFmtId="0" fontId="36" fillId="0" borderId="0"/>
    <xf numFmtId="0" fontId="9" fillId="0" borderId="0"/>
    <xf numFmtId="0" fontId="38" fillId="0" borderId="0"/>
    <xf numFmtId="0" fontId="9" fillId="0" borderId="0"/>
    <xf numFmtId="0" fontId="9" fillId="0" borderId="0"/>
    <xf numFmtId="0" fontId="4" fillId="0" borderId="0"/>
    <xf numFmtId="0" fontId="4" fillId="0" borderId="0"/>
    <xf numFmtId="0" fontId="38" fillId="0" borderId="0"/>
    <xf numFmtId="0" fontId="4"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7" fontId="9" fillId="0" borderId="0" applyFill="0" applyBorder="0" applyAlignment="0" applyProtection="0"/>
    <xf numFmtId="3" fontId="9" fillId="0" borderId="0" applyFill="0" applyBorder="0" applyAlignment="0" applyProtection="0"/>
    <xf numFmtId="0" fontId="9" fillId="0" borderId="3" applyNumberFormat="0" applyFill="0" applyAlignment="0" applyProtection="0"/>
    <xf numFmtId="0" fontId="3" fillId="0" borderId="0"/>
    <xf numFmtId="0" fontId="3" fillId="0" borderId="0"/>
    <xf numFmtId="169"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cellStyleXfs>
  <cellXfs count="485">
    <xf numFmtId="0" fontId="0" fillId="0" borderId="0" xfId="0"/>
    <xf numFmtId="0" fontId="7" fillId="0" borderId="0" xfId="3"/>
    <xf numFmtId="0" fontId="0" fillId="0" borderId="0" xfId="0" applyFill="1" applyAlignment="1" applyProtection="1">
      <alignment vertical="center"/>
      <protection hidden="1"/>
    </xf>
    <xf numFmtId="0" fontId="15" fillId="0" borderId="0"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9" fillId="0" borderId="0" xfId="7" applyFill="1" applyBorder="1" applyAlignment="1" applyProtection="1">
      <alignment vertical="center"/>
      <protection hidden="1"/>
    </xf>
    <xf numFmtId="170" fontId="9" fillId="0" borderId="0" xfId="0" applyNumberFormat="1" applyFont="1" applyFill="1" applyBorder="1" applyAlignment="1" applyProtection="1">
      <alignment vertical="center"/>
      <protection hidden="1"/>
    </xf>
    <xf numFmtId="0" fontId="16" fillId="0" borderId="0" xfId="0" applyFont="1" applyFill="1" applyBorder="1" applyAlignment="1" applyProtection="1">
      <alignment vertical="center"/>
      <protection hidden="1"/>
    </xf>
    <xf numFmtId="0" fontId="14" fillId="0" borderId="0" xfId="7" applyFont="1" applyFill="1" applyAlignment="1" applyProtection="1">
      <alignment vertical="center"/>
      <protection hidden="1"/>
    </xf>
    <xf numFmtId="0" fontId="14" fillId="0" borderId="0" xfId="7" applyFont="1" applyFill="1" applyBorder="1" applyAlignment="1" applyProtection="1">
      <alignment vertical="center"/>
      <protection hidden="1"/>
    </xf>
    <xf numFmtId="170" fontId="14"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5" fillId="0" borderId="0" xfId="7" applyFont="1" applyFill="1" applyBorder="1" applyAlignment="1" applyProtection="1">
      <alignment vertical="center"/>
      <protection hidden="1"/>
    </xf>
    <xf numFmtId="0" fontId="20" fillId="0" borderId="0" xfId="7" applyFont="1" applyFill="1" applyBorder="1" applyAlignment="1" applyProtection="1">
      <alignment vertical="center"/>
      <protection hidden="1"/>
    </xf>
    <xf numFmtId="171" fontId="9" fillId="0" borderId="9" xfId="1" applyNumberFormat="1" applyFont="1" applyFill="1" applyBorder="1" applyAlignment="1" applyProtection="1">
      <alignment vertical="center"/>
      <protection hidden="1"/>
    </xf>
    <xf numFmtId="171" fontId="13" fillId="0" borderId="9" xfId="1" applyNumberFormat="1" applyFont="1" applyFill="1" applyBorder="1" applyAlignment="1" applyProtection="1">
      <alignment vertical="center"/>
      <protection hidden="1"/>
    </xf>
    <xf numFmtId="0" fontId="18" fillId="0" borderId="10" xfId="7" applyFont="1" applyFill="1" applyBorder="1" applyAlignment="1" applyProtection="1">
      <alignment horizontal="center" vertical="center"/>
      <protection hidden="1"/>
    </xf>
    <xf numFmtId="0" fontId="18" fillId="0" borderId="12" xfId="7" applyFont="1" applyFill="1" applyBorder="1" applyAlignment="1" applyProtection="1">
      <alignment horizontal="center" vertical="center"/>
      <protection hidden="1"/>
    </xf>
    <xf numFmtId="0" fontId="14" fillId="0" borderId="12" xfId="7" applyFont="1" applyFill="1" applyBorder="1" applyAlignment="1" applyProtection="1">
      <alignment vertical="center"/>
      <protection hidden="1"/>
    </xf>
    <xf numFmtId="9" fontId="14" fillId="0" borderId="9" xfId="7" applyNumberFormat="1" applyFont="1" applyFill="1" applyBorder="1" applyAlignment="1" applyProtection="1">
      <alignment vertical="center"/>
      <protection hidden="1"/>
    </xf>
    <xf numFmtId="9" fontId="14" fillId="0" borderId="12" xfId="16" applyNumberFormat="1" applyFont="1" applyFill="1" applyBorder="1" applyAlignment="1" applyProtection="1">
      <alignment vertical="center"/>
      <protection hidden="1"/>
    </xf>
    <xf numFmtId="9" fontId="14" fillId="0" borderId="0" xfId="7" applyNumberFormat="1" applyFont="1" applyFill="1" applyBorder="1" applyAlignment="1" applyProtection="1">
      <alignment vertical="center"/>
      <protection hidden="1"/>
    </xf>
    <xf numFmtId="10" fontId="14" fillId="0" borderId="0" xfId="16" applyNumberFormat="1" applyFont="1" applyFill="1" applyBorder="1" applyAlignment="1" applyProtection="1">
      <alignment vertical="center"/>
      <protection hidden="1"/>
    </xf>
    <xf numFmtId="0" fontId="14" fillId="0" borderId="0" xfId="7" applyFont="1" applyFill="1" applyBorder="1" applyAlignment="1" applyProtection="1">
      <alignment horizontal="right" vertical="center"/>
      <protection hidden="1"/>
    </xf>
    <xf numFmtId="170" fontId="14" fillId="0" borderId="0" xfId="7" applyNumberFormat="1" applyFont="1" applyFill="1" applyAlignment="1" applyProtection="1">
      <alignment vertical="center"/>
      <protection hidden="1"/>
    </xf>
    <xf numFmtId="178" fontId="13" fillId="0" borderId="9" xfId="7" applyNumberFormat="1" applyFont="1" applyFill="1" applyBorder="1" applyAlignment="1" applyProtection="1">
      <alignment horizontal="center" vertical="center"/>
      <protection hidden="1"/>
    </xf>
    <xf numFmtId="0" fontId="13" fillId="0" borderId="11" xfId="7" applyFont="1" applyFill="1" applyBorder="1" applyAlignment="1" applyProtection="1">
      <alignment horizontal="center" vertical="center" wrapText="1"/>
      <protection hidden="1"/>
    </xf>
    <xf numFmtId="178" fontId="13" fillId="0" borderId="11" xfId="7" applyNumberFormat="1" applyFont="1" applyFill="1" applyBorder="1" applyAlignment="1" applyProtection="1">
      <alignment horizontal="center" vertical="center"/>
      <protection hidden="1"/>
    </xf>
    <xf numFmtId="0" fontId="9" fillId="0" borderId="14" xfId="7" applyFont="1" applyFill="1" applyBorder="1" applyAlignment="1" applyProtection="1">
      <alignment horizontal="left" vertical="center" wrapText="1"/>
      <protection hidden="1"/>
    </xf>
    <xf numFmtId="168" fontId="9" fillId="0" borderId="0" xfId="7" applyNumberFormat="1" applyFont="1" applyFill="1" applyBorder="1" applyAlignment="1" applyProtection="1">
      <alignment vertical="center"/>
      <protection hidden="1"/>
    </xf>
    <xf numFmtId="0" fontId="9" fillId="0" borderId="9" xfId="7" applyFont="1" applyFill="1" applyBorder="1" applyAlignment="1" applyProtection="1">
      <alignment vertical="center"/>
      <protection hidden="1"/>
    </xf>
    <xf numFmtId="0" fontId="9" fillId="0" borderId="0" xfId="7" applyFont="1" applyFill="1" applyAlignment="1" applyProtection="1">
      <alignment vertical="center"/>
      <protection hidden="1"/>
    </xf>
    <xf numFmtId="0" fontId="9" fillId="0" borderId="0" xfId="7" applyFont="1" applyFill="1" applyBorder="1" applyAlignment="1" applyProtection="1">
      <alignment vertical="center"/>
      <protection hidden="1"/>
    </xf>
    <xf numFmtId="0" fontId="9" fillId="0" borderId="9" xfId="7" applyFont="1" applyFill="1" applyBorder="1" applyAlignment="1" applyProtection="1">
      <alignment horizontal="right" vertical="center"/>
      <protection hidden="1"/>
    </xf>
    <xf numFmtId="10" fontId="9" fillId="0" borderId="9" xfId="16" applyNumberFormat="1" applyFont="1" applyFill="1" applyBorder="1" applyAlignment="1" applyProtection="1">
      <alignment vertical="center"/>
      <protection hidden="1"/>
    </xf>
    <xf numFmtId="0" fontId="9" fillId="0" borderId="0" xfId="7" applyFont="1" applyFill="1" applyAlignment="1" applyProtection="1">
      <alignment horizontal="center" vertical="center"/>
      <protection hidden="1"/>
    </xf>
    <xf numFmtId="0" fontId="9" fillId="0" borderId="0" xfId="7" applyFont="1" applyFill="1" applyBorder="1" applyAlignment="1" applyProtection="1">
      <alignment horizontal="right" vertical="center"/>
      <protection hidden="1"/>
    </xf>
    <xf numFmtId="170" fontId="9" fillId="0" borderId="11" xfId="7" applyNumberFormat="1" applyFont="1" applyFill="1" applyBorder="1" applyAlignment="1" applyProtection="1">
      <alignment vertical="center"/>
      <protection hidden="1"/>
    </xf>
    <xf numFmtId="0" fontId="14" fillId="0" borderId="0" xfId="7" applyFont="1" applyFill="1" applyBorder="1" applyAlignment="1" applyProtection="1">
      <alignment horizontal="left" vertical="center"/>
    </xf>
    <xf numFmtId="0" fontId="28" fillId="0" borderId="0" xfId="19" applyFont="1" applyFill="1" applyBorder="1" applyAlignment="1">
      <alignment vertical="center"/>
    </xf>
    <xf numFmtId="2" fontId="18" fillId="0" borderId="0" xfId="7" applyNumberFormat="1" applyFont="1" applyFill="1" applyBorder="1" applyAlignment="1">
      <alignment horizontal="center" vertical="center"/>
    </xf>
    <xf numFmtId="2" fontId="18" fillId="0" borderId="0" xfId="7" applyNumberFormat="1" applyFont="1" applyFill="1" applyBorder="1" applyAlignment="1">
      <alignment vertical="center"/>
    </xf>
    <xf numFmtId="0" fontId="14" fillId="0" borderId="0" xfId="7" applyFont="1" applyFill="1" applyBorder="1" applyAlignment="1">
      <alignment horizontal="center" vertical="center"/>
    </xf>
    <xf numFmtId="0" fontId="29" fillId="0" borderId="0" xfId="19" applyFont="1" applyFill="1" applyBorder="1" applyAlignment="1">
      <alignment vertical="center"/>
    </xf>
    <xf numFmtId="49" fontId="28" fillId="0" borderId="0" xfId="19" applyNumberFormat="1" applyFont="1" applyFill="1" applyBorder="1" applyAlignment="1">
      <alignment horizontal="center" vertical="center"/>
    </xf>
    <xf numFmtId="0" fontId="18" fillId="0" borderId="0" xfId="7" applyNumberFormat="1" applyFont="1" applyFill="1" applyBorder="1" applyAlignment="1">
      <alignment horizontal="center" vertical="center"/>
    </xf>
    <xf numFmtId="0" fontId="18" fillId="0" borderId="0" xfId="7" applyFont="1" applyFill="1" applyBorder="1" applyAlignment="1" applyProtection="1">
      <alignment horizontal="left" vertical="center"/>
      <protection hidden="1"/>
    </xf>
    <xf numFmtId="0" fontId="28" fillId="0" borderId="0" xfId="19" applyFont="1" applyFill="1" applyBorder="1" applyAlignment="1">
      <alignment horizontal="center" vertical="center"/>
    </xf>
    <xf numFmtId="0" fontId="14" fillId="0" borderId="0" xfId="7" applyFont="1" applyFill="1" applyBorder="1" applyAlignment="1">
      <alignment vertical="center"/>
    </xf>
    <xf numFmtId="0" fontId="18" fillId="0" borderId="0" xfId="7" applyFont="1" applyFill="1" applyBorder="1" applyAlignment="1">
      <alignment vertical="center"/>
    </xf>
    <xf numFmtId="16" fontId="14" fillId="0" borderId="0" xfId="7" applyNumberFormat="1" applyFont="1" applyFill="1" applyBorder="1" applyAlignment="1">
      <alignment horizontal="center" vertical="center"/>
    </xf>
    <xf numFmtId="0" fontId="18" fillId="0" borderId="0" xfId="7" applyFont="1" applyFill="1" applyBorder="1" applyAlignment="1">
      <alignment horizontal="center" vertical="center"/>
    </xf>
    <xf numFmtId="0" fontId="30" fillId="0" borderId="0" xfId="7" applyFont="1" applyFill="1" applyBorder="1" applyAlignment="1">
      <alignment horizontal="center" vertical="center"/>
    </xf>
    <xf numFmtId="0" fontId="13" fillId="0" borderId="0" xfId="7" applyFont="1" applyFill="1" applyBorder="1" applyAlignment="1" applyProtection="1">
      <alignment horizontal="center" vertical="center" wrapText="1"/>
      <protection hidden="1"/>
    </xf>
    <xf numFmtId="171" fontId="9" fillId="0" borderId="0" xfId="16" applyNumberFormat="1" applyFont="1" applyFill="1" applyBorder="1" applyAlignment="1" applyProtection="1">
      <alignment vertical="center"/>
      <protection hidden="1"/>
    </xf>
    <xf numFmtId="171" fontId="13" fillId="0" borderId="0" xfId="16" applyNumberFormat="1" applyFont="1" applyFill="1" applyBorder="1" applyAlignment="1" applyProtection="1">
      <alignment vertical="center"/>
      <protection hidden="1"/>
    </xf>
    <xf numFmtId="0" fontId="9" fillId="0" borderId="9" xfId="7" applyFont="1" applyFill="1" applyBorder="1" applyAlignment="1" applyProtection="1">
      <alignment horizontal="center" vertical="center"/>
      <protection hidden="1"/>
    </xf>
    <xf numFmtId="171" fontId="13" fillId="0" borderId="9" xfId="16" applyNumberFormat="1" applyFont="1" applyFill="1" applyBorder="1" applyAlignment="1" applyProtection="1">
      <alignment vertical="center"/>
      <protection hidden="1"/>
    </xf>
    <xf numFmtId="0" fontId="13" fillId="0" borderId="14" xfId="7" applyFont="1" applyFill="1" applyBorder="1" applyAlignment="1" applyProtection="1">
      <alignment horizontal="center" vertical="center"/>
      <protection hidden="1"/>
    </xf>
    <xf numFmtId="0" fontId="13" fillId="0" borderId="16" xfId="7" applyFont="1" applyFill="1" applyBorder="1" applyAlignment="1" applyProtection="1">
      <alignment horizontal="center" vertical="center" wrapText="1"/>
      <protection hidden="1"/>
    </xf>
    <xf numFmtId="0" fontId="9" fillId="0" borderId="11" xfId="7" applyFont="1" applyFill="1" applyBorder="1" applyAlignment="1" applyProtection="1">
      <alignment horizontal="center" vertical="center"/>
      <protection hidden="1"/>
    </xf>
    <xf numFmtId="171" fontId="9" fillId="0" borderId="16" xfId="7" applyNumberFormat="1" applyFont="1" applyFill="1" applyBorder="1" applyAlignment="1" applyProtection="1">
      <alignment vertical="center"/>
      <protection hidden="1"/>
    </xf>
    <xf numFmtId="0" fontId="13" fillId="0" borderId="16" xfId="7" applyFont="1" applyFill="1" applyBorder="1" applyAlignment="1" applyProtection="1">
      <alignment vertical="center"/>
      <protection hidden="1"/>
    </xf>
    <xf numFmtId="9" fontId="9" fillId="0" borderId="11" xfId="16" applyFont="1" applyFill="1" applyBorder="1" applyAlignment="1" applyProtection="1">
      <alignment vertical="center"/>
      <protection hidden="1"/>
    </xf>
    <xf numFmtId="9" fontId="9" fillId="0" borderId="14" xfId="16" applyFont="1" applyFill="1" applyBorder="1" applyAlignment="1" applyProtection="1">
      <alignment vertical="center"/>
      <protection hidden="1"/>
    </xf>
    <xf numFmtId="178" fontId="13" fillId="0" borderId="14" xfId="7" applyNumberFormat="1" applyFont="1" applyFill="1" applyBorder="1" applyAlignment="1" applyProtection="1">
      <alignment horizontal="center" vertical="center"/>
      <protection hidden="1"/>
    </xf>
    <xf numFmtId="171" fontId="13"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9"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3" fillId="0" borderId="16" xfId="1" applyNumberFormat="1" applyFont="1" applyFill="1" applyBorder="1" applyAlignment="1" applyProtection="1">
      <alignment vertical="center"/>
      <protection hidden="1"/>
    </xf>
    <xf numFmtId="180" fontId="28" fillId="0" borderId="0" xfId="19" applyNumberFormat="1" applyFont="1" applyFill="1" applyBorder="1" applyAlignment="1">
      <alignment horizontal="center" vertical="center"/>
    </xf>
    <xf numFmtId="0" fontId="20" fillId="0" borderId="0" xfId="7" quotePrefix="1" applyFont="1" applyFill="1" applyBorder="1" applyAlignment="1" applyProtection="1">
      <alignment horizontal="center" vertical="center"/>
      <protection hidden="1"/>
    </xf>
    <xf numFmtId="176" fontId="20" fillId="0" borderId="0" xfId="7" applyNumberFormat="1" applyFont="1" applyFill="1" applyBorder="1" applyAlignment="1" applyProtection="1">
      <alignment horizontal="center" vertical="center"/>
      <protection hidden="1"/>
    </xf>
    <xf numFmtId="0" fontId="18" fillId="0" borderId="0" xfId="0" applyFont="1" applyAlignment="1">
      <alignment vertical="center"/>
    </xf>
    <xf numFmtId="0" fontId="14" fillId="0" borderId="0" xfId="0" applyFont="1" applyAlignment="1">
      <alignment vertical="center"/>
    </xf>
    <xf numFmtId="0" fontId="14" fillId="0" borderId="9" xfId="0" applyFont="1" applyBorder="1" applyAlignment="1">
      <alignment horizontal="center" vertical="center"/>
    </xf>
    <xf numFmtId="0" fontId="14" fillId="0" borderId="0" xfId="0" applyFont="1" applyAlignment="1">
      <alignment horizontal="center" vertical="center"/>
    </xf>
    <xf numFmtId="0" fontId="14" fillId="0" borderId="9" xfId="0" applyFont="1" applyBorder="1" applyAlignment="1">
      <alignment vertical="center"/>
    </xf>
    <xf numFmtId="0" fontId="14" fillId="0" borderId="9" xfId="0" applyFont="1" applyFill="1" applyBorder="1" applyAlignment="1">
      <alignment vertical="center"/>
    </xf>
    <xf numFmtId="0" fontId="14" fillId="0" borderId="9" xfId="0" applyFont="1" applyFill="1" applyBorder="1" applyAlignment="1">
      <alignment horizontal="center" vertical="center"/>
    </xf>
    <xf numFmtId="2" fontId="14" fillId="0" borderId="9" xfId="0" applyNumberFormat="1" applyFont="1" applyBorder="1" applyAlignment="1">
      <alignment vertical="center"/>
    </xf>
    <xf numFmtId="2" fontId="14" fillId="0" borderId="9" xfId="0" applyNumberFormat="1" applyFont="1" applyFill="1" applyBorder="1" applyAlignment="1">
      <alignment vertical="center"/>
    </xf>
    <xf numFmtId="0" fontId="13" fillId="0" borderId="14" xfId="0" applyFont="1" applyFill="1" applyBorder="1" applyAlignment="1" applyProtection="1">
      <alignment horizontal="center" vertical="center" wrapText="1"/>
    </xf>
    <xf numFmtId="0" fontId="9" fillId="0" borderId="11" xfId="0" applyFont="1" applyFill="1" applyBorder="1" applyAlignment="1" applyProtection="1">
      <alignment horizontal="left" vertical="center"/>
    </xf>
    <xf numFmtId="0" fontId="13" fillId="0" borderId="0" xfId="0" applyFont="1" applyFill="1" applyBorder="1" applyAlignment="1" applyProtection="1">
      <alignment vertical="center"/>
    </xf>
    <xf numFmtId="0" fontId="9" fillId="0" borderId="0" xfId="0" applyFont="1" applyFill="1" applyAlignment="1" applyProtection="1">
      <alignment vertical="center"/>
    </xf>
    <xf numFmtId="0" fontId="18" fillId="0" borderId="9" xfId="7" applyFont="1" applyFill="1" applyBorder="1" applyAlignment="1" applyProtection="1">
      <alignment horizontal="center" vertical="center" wrapText="1"/>
      <protection hidden="1"/>
    </xf>
    <xf numFmtId="0" fontId="9" fillId="0" borderId="0" xfId="0" applyFont="1" applyFill="1" applyAlignment="1" applyProtection="1">
      <alignment horizontal="center" vertical="center"/>
    </xf>
    <xf numFmtId="183" fontId="13" fillId="0" borderId="9" xfId="2" applyNumberFormat="1" applyFont="1" applyFill="1" applyBorder="1" applyAlignment="1" applyProtection="1">
      <alignment vertical="center"/>
      <protection hidden="1"/>
    </xf>
    <xf numFmtId="183" fontId="9" fillId="0" borderId="9" xfId="2" applyNumberFormat="1" applyFont="1" applyFill="1" applyBorder="1" applyAlignment="1" applyProtection="1">
      <alignment vertical="center"/>
      <protection hidden="1"/>
    </xf>
    <xf numFmtId="16" fontId="12" fillId="0" borderId="0" xfId="0" applyNumberFormat="1" applyFont="1" applyFill="1" applyBorder="1" applyAlignment="1" applyProtection="1">
      <alignment vertical="center"/>
    </xf>
    <xf numFmtId="14" fontId="12" fillId="0" borderId="0" xfId="0" applyNumberFormat="1" applyFont="1" applyFill="1" applyBorder="1" applyAlignment="1" applyProtection="1">
      <alignment vertical="center" wrapText="1"/>
    </xf>
    <xf numFmtId="0" fontId="12"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0" applyFont="1" applyFill="1" applyAlignment="1" applyProtection="1">
      <alignment vertical="center"/>
    </xf>
    <xf numFmtId="14" fontId="12" fillId="0" borderId="0"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181" fontId="12" fillId="0" borderId="0" xfId="0" applyNumberFormat="1" applyFont="1" applyFill="1" applyBorder="1" applyAlignment="1" applyProtection="1">
      <alignment horizontal="center" vertical="center"/>
    </xf>
    <xf numFmtId="181"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2" fontId="10" fillId="0" borderId="0" xfId="0" applyNumberFormat="1" applyFont="1" applyFill="1" applyBorder="1" applyAlignment="1" applyProtection="1">
      <alignment horizontal="right" vertical="center"/>
    </xf>
    <xf numFmtId="181" fontId="10" fillId="0" borderId="0" xfId="0" applyNumberFormat="1" applyFont="1" applyFill="1" applyBorder="1" applyAlignment="1" applyProtection="1">
      <alignment vertical="center"/>
    </xf>
    <xf numFmtId="0" fontId="10" fillId="0" borderId="0" xfId="7" applyNumberFormat="1" applyFont="1" applyFill="1" applyBorder="1" applyAlignment="1" applyProtection="1">
      <alignment horizontal="left" vertical="center"/>
    </xf>
    <xf numFmtId="0" fontId="10" fillId="0" borderId="0" xfId="0" quotePrefix="1" applyNumberFormat="1" applyFont="1" applyFill="1" applyBorder="1" applyAlignment="1" applyProtection="1">
      <alignment horizontal="left" vertical="center"/>
    </xf>
    <xf numFmtId="0" fontId="10" fillId="0" borderId="9" xfId="0" applyFont="1" applyFill="1" applyBorder="1" applyAlignment="1" applyProtection="1">
      <alignment horizontal="center" vertical="center" wrapText="1"/>
    </xf>
    <xf numFmtId="0" fontId="10" fillId="0" borderId="0" xfId="0" applyFont="1" applyFill="1" applyAlignment="1" applyProtection="1">
      <alignment horizontal="center" vertical="center"/>
    </xf>
    <xf numFmtId="0" fontId="10" fillId="0" borderId="14" xfId="0" applyFont="1" applyFill="1" applyBorder="1" applyAlignment="1" applyProtection="1">
      <alignment horizontal="center" vertical="center" wrapText="1"/>
    </xf>
    <xf numFmtId="0" fontId="10" fillId="0" borderId="14" xfId="0" applyFont="1" applyFill="1" applyBorder="1" applyAlignment="1" applyProtection="1">
      <alignment horizontal="center" vertical="center"/>
    </xf>
    <xf numFmtId="2" fontId="10" fillId="0" borderId="14" xfId="0" applyNumberFormat="1" applyFont="1" applyFill="1" applyBorder="1" applyAlignment="1" applyProtection="1">
      <alignment horizontal="center" vertical="center"/>
    </xf>
    <xf numFmtId="181" fontId="10" fillId="0" borderId="14"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181" fontId="10" fillId="0" borderId="0" xfId="0" applyNumberFormat="1" applyFont="1" applyFill="1" applyAlignment="1" applyProtection="1">
      <alignment vertical="center"/>
    </xf>
    <xf numFmtId="9" fontId="9"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9"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4" fillId="0" borderId="0" xfId="7" applyFont="1" applyFill="1" applyAlignment="1" applyProtection="1">
      <alignment vertical="center"/>
      <protection locked="0"/>
    </xf>
    <xf numFmtId="0" fontId="14" fillId="0" borderId="0" xfId="7" applyFont="1" applyFill="1" applyBorder="1" applyAlignment="1" applyProtection="1">
      <alignment vertical="center"/>
      <protection locked="0"/>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9" fillId="0" borderId="0" xfId="7" applyFont="1" applyFill="1" applyBorder="1" applyAlignment="1" applyProtection="1">
      <alignment vertical="center"/>
    </xf>
    <xf numFmtId="0" fontId="13" fillId="3" borderId="0" xfId="0" applyFont="1" applyFill="1" applyBorder="1" applyAlignment="1" applyProtection="1">
      <alignment vertical="center"/>
    </xf>
    <xf numFmtId="0" fontId="13" fillId="0" borderId="0" xfId="7" applyFont="1" applyFill="1" applyBorder="1" applyAlignment="1" applyProtection="1">
      <alignment vertical="center" shrinkToFit="1"/>
    </xf>
    <xf numFmtId="0" fontId="13" fillId="3" borderId="0" xfId="7" applyFont="1" applyFill="1" applyBorder="1" applyAlignment="1" applyProtection="1">
      <alignment vertical="center" shrinkToFit="1"/>
    </xf>
    <xf numFmtId="49" fontId="9" fillId="3" borderId="0" xfId="7" quotePrefix="1" applyNumberFormat="1" applyFont="1" applyFill="1" applyBorder="1" applyAlignment="1" applyProtection="1">
      <alignment horizontal="center" vertical="center"/>
    </xf>
    <xf numFmtId="0" fontId="9" fillId="3" borderId="0" xfId="7" applyFont="1" applyFill="1" applyBorder="1" applyAlignment="1" applyProtection="1">
      <alignment horizontal="center" vertical="center"/>
    </xf>
    <xf numFmtId="170" fontId="13" fillId="3" borderId="0" xfId="7" applyNumberFormat="1" applyFont="1" applyFill="1" applyBorder="1" applyAlignment="1" applyProtection="1">
      <alignment horizontal="center" vertical="center"/>
    </xf>
    <xf numFmtId="9" fontId="9" fillId="3" borderId="0" xfId="1" applyFont="1" applyFill="1" applyBorder="1" applyAlignment="1" applyProtection="1">
      <alignment horizontal="center" vertical="center"/>
    </xf>
    <xf numFmtId="14" fontId="9" fillId="3" borderId="0" xfId="7" applyNumberFormat="1" applyFont="1" applyFill="1" applyBorder="1" applyAlignment="1" applyProtection="1">
      <alignment horizontal="center" vertical="center"/>
    </xf>
    <xf numFmtId="176" fontId="9" fillId="3" borderId="0" xfId="7" applyNumberFormat="1" applyFont="1" applyFill="1" applyBorder="1" applyAlignment="1" applyProtection="1">
      <alignment horizontal="center" vertical="center"/>
    </xf>
    <xf numFmtId="176" fontId="9" fillId="0" borderId="0" xfId="7" applyNumberFormat="1" applyFont="1" applyFill="1" applyBorder="1" applyAlignment="1" applyProtection="1">
      <alignment horizontal="center" vertical="center"/>
    </xf>
    <xf numFmtId="0" fontId="9" fillId="0" borderId="11" xfId="0" applyFont="1" applyFill="1" applyBorder="1" applyAlignment="1" applyProtection="1">
      <alignment vertical="center"/>
    </xf>
    <xf numFmtId="2" fontId="9" fillId="2" borderId="9" xfId="0" applyNumberFormat="1" applyFont="1" applyFill="1" applyBorder="1" applyAlignment="1" applyProtection="1">
      <alignment vertical="center"/>
      <protection locked="0"/>
    </xf>
    <xf numFmtId="4" fontId="9" fillId="2" borderId="9" xfId="0" applyNumberFormat="1" applyFont="1" applyFill="1" applyBorder="1" applyAlignment="1" applyProtection="1">
      <alignment vertical="center"/>
      <protection locked="0"/>
    </xf>
    <xf numFmtId="0" fontId="15" fillId="0" borderId="0" xfId="0" applyFont="1" applyAlignment="1">
      <alignment horizontal="center" vertical="center"/>
    </xf>
    <xf numFmtId="0" fontId="0" fillId="0" borderId="0" xfId="0" applyAlignment="1">
      <alignment horizontal="center" vertical="center"/>
    </xf>
    <xf numFmtId="0" fontId="20" fillId="0" borderId="0" xfId="0" applyFont="1" applyFill="1" applyAlignment="1" applyProtection="1">
      <alignment vertical="center" wrapText="1"/>
    </xf>
    <xf numFmtId="0" fontId="20" fillId="0" borderId="0" xfId="0" applyFont="1" applyFill="1" applyAlignment="1" applyProtection="1">
      <alignment horizontal="center" vertical="center" wrapText="1"/>
    </xf>
    <xf numFmtId="182" fontId="14" fillId="0" borderId="9" xfId="49" applyNumberFormat="1" applyFont="1" applyFill="1" applyBorder="1" applyAlignment="1" applyProtection="1">
      <alignment vertical="center"/>
    </xf>
    <xf numFmtId="0" fontId="9" fillId="0" borderId="11" xfId="6" applyFont="1" applyFill="1" applyBorder="1" applyAlignment="1" applyProtection="1">
      <alignment horizontal="left" vertical="center"/>
      <protection locked="0"/>
    </xf>
    <xf numFmtId="10" fontId="9" fillId="0" borderId="16" xfId="1" applyNumberFormat="1" applyFont="1" applyFill="1" applyBorder="1" applyAlignment="1" applyProtection="1">
      <alignment horizontal="left" vertical="center"/>
      <protection locked="0"/>
    </xf>
    <xf numFmtId="170" fontId="9" fillId="0" borderId="9" xfId="49" applyFont="1" applyFill="1" applyBorder="1" applyAlignment="1" applyProtection="1">
      <alignment vertical="center"/>
      <protection hidden="1"/>
    </xf>
    <xf numFmtId="0" fontId="9" fillId="0" borderId="16" xfId="6" applyFont="1" applyFill="1" applyBorder="1" applyAlignment="1" applyProtection="1">
      <alignment horizontal="left" vertical="center"/>
      <protection locked="0"/>
    </xf>
    <xf numFmtId="0" fontId="9" fillId="0" borderId="11" xfId="0" applyFont="1" applyFill="1" applyBorder="1" applyAlignment="1" applyProtection="1">
      <alignment vertical="center"/>
      <protection locked="0"/>
    </xf>
    <xf numFmtId="0" fontId="9" fillId="0" borderId="16" xfId="0" applyFont="1" applyFill="1" applyBorder="1" applyAlignment="1" applyProtection="1">
      <alignment vertical="center"/>
      <protection locked="0"/>
    </xf>
    <xf numFmtId="170" fontId="9" fillId="0" borderId="9" xfId="0" applyNumberFormat="1" applyFont="1" applyFill="1" applyBorder="1" applyAlignment="1" applyProtection="1">
      <alignment vertical="center"/>
      <protection locked="0"/>
    </xf>
    <xf numFmtId="9" fontId="9" fillId="0" borderId="0" xfId="1" applyFont="1" applyFill="1" applyAlignment="1" applyProtection="1">
      <alignment vertical="center"/>
    </xf>
    <xf numFmtId="0" fontId="13" fillId="0" borderId="14"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49" fontId="9" fillId="0" borderId="0" xfId="0" applyNumberFormat="1" applyFont="1" applyFill="1" applyAlignment="1" applyProtection="1">
      <alignment vertical="center"/>
    </xf>
    <xf numFmtId="49" fontId="13" fillId="0" borderId="0" xfId="0" applyNumberFormat="1" applyFont="1" applyFill="1" applyBorder="1" applyAlignment="1" applyProtection="1">
      <alignment vertical="center"/>
    </xf>
    <xf numFmtId="49" fontId="13" fillId="0" borderId="0" xfId="7" applyNumberFormat="1" applyFont="1" applyFill="1" applyBorder="1" applyAlignment="1" applyProtection="1">
      <alignment vertical="center" shrinkToFit="1"/>
    </xf>
    <xf numFmtId="49" fontId="9" fillId="0" borderId="0" xfId="7" applyNumberFormat="1" applyFont="1" applyFill="1" applyBorder="1" applyAlignment="1" applyProtection="1">
      <alignment vertical="center"/>
    </xf>
    <xf numFmtId="49" fontId="13" fillId="0" borderId="0" xfId="0" applyNumberFormat="1" applyFont="1" applyFill="1" applyBorder="1" applyAlignment="1" applyProtection="1">
      <alignment horizontal="right" vertical="center"/>
    </xf>
    <xf numFmtId="49" fontId="13" fillId="0" borderId="14" xfId="0" applyNumberFormat="1" applyFont="1" applyFill="1" applyBorder="1" applyAlignment="1" applyProtection="1">
      <alignment horizontal="center" vertical="center" wrapText="1"/>
    </xf>
    <xf numFmtId="49" fontId="9" fillId="0" borderId="9"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xf>
    <xf numFmtId="0" fontId="20" fillId="0" borderId="0" xfId="0" applyFont="1" applyFill="1" applyAlignment="1" applyProtection="1">
      <alignment wrapText="1"/>
    </xf>
    <xf numFmtId="0" fontId="15" fillId="0" borderId="0" xfId="0" applyFont="1" applyFill="1" applyBorder="1" applyAlignment="1" applyProtection="1">
      <alignment vertical="center"/>
    </xf>
    <xf numFmtId="0" fontId="0" fillId="0" borderId="0" xfId="0" applyFill="1" applyBorder="1" applyAlignment="1" applyProtection="1">
      <alignment vertical="center"/>
    </xf>
    <xf numFmtId="0" fontId="11" fillId="0" borderId="0" xfId="0" applyFont="1" applyFill="1" applyBorder="1" applyAlignment="1" applyProtection="1">
      <alignment vertical="center"/>
    </xf>
    <xf numFmtId="0" fontId="15" fillId="0" borderId="0" xfId="7" applyFont="1" applyFill="1" applyBorder="1" applyAlignment="1" applyProtection="1">
      <alignment vertical="center"/>
    </xf>
    <xf numFmtId="0" fontId="15" fillId="0" borderId="0" xfId="7" applyFont="1" applyFill="1" applyBorder="1" applyAlignment="1" applyProtection="1">
      <alignment vertical="center" shrinkToFit="1"/>
    </xf>
    <xf numFmtId="0" fontId="9" fillId="0" borderId="0" xfId="7" applyFill="1" applyBorder="1" applyAlignment="1" applyProtection="1">
      <alignment vertical="center"/>
    </xf>
    <xf numFmtId="0" fontId="15" fillId="0" borderId="0" xfId="7" applyFont="1" applyFill="1" applyBorder="1" applyAlignment="1" applyProtection="1">
      <alignment horizontal="left" vertical="center" shrinkToFit="1"/>
    </xf>
    <xf numFmtId="0" fontId="20" fillId="0" borderId="0" xfId="7" applyFont="1" applyFill="1" applyBorder="1" applyAlignment="1" applyProtection="1">
      <alignment vertical="center"/>
    </xf>
    <xf numFmtId="0" fontId="20" fillId="0" borderId="0" xfId="7" quotePrefix="1" applyNumberFormat="1" applyFont="1" applyFill="1" applyBorder="1" applyAlignment="1" applyProtection="1">
      <alignment horizontal="center" vertical="center"/>
    </xf>
    <xf numFmtId="0" fontId="20" fillId="0" borderId="0" xfId="7" applyFont="1" applyFill="1" applyBorder="1" applyAlignment="1" applyProtection="1">
      <alignment horizontal="left" vertical="center"/>
    </xf>
    <xf numFmtId="170" fontId="15" fillId="0" borderId="0" xfId="7" applyNumberFormat="1" applyFont="1" applyFill="1" applyBorder="1" applyAlignment="1" applyProtection="1">
      <alignment horizontal="center" vertical="center"/>
    </xf>
    <xf numFmtId="9" fontId="20" fillId="0" borderId="0" xfId="1" applyFont="1" applyFill="1" applyBorder="1" applyAlignment="1" applyProtection="1">
      <alignment horizontal="center" vertical="center"/>
    </xf>
    <xf numFmtId="14" fontId="20" fillId="0" borderId="0" xfId="7" applyNumberFormat="1" applyFont="1" applyFill="1" applyBorder="1" applyAlignment="1" applyProtection="1">
      <alignment horizontal="center" vertical="center"/>
    </xf>
    <xf numFmtId="176" fontId="20" fillId="0" borderId="0" xfId="7" applyNumberFormat="1" applyFont="1" applyFill="1" applyBorder="1" applyAlignment="1" applyProtection="1">
      <alignment horizontal="center" vertical="center"/>
    </xf>
    <xf numFmtId="170" fontId="20"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6" fillId="0" borderId="11" xfId="0" applyFont="1" applyFill="1" applyBorder="1" applyAlignment="1" applyProtection="1">
      <alignment horizontal="centerContinuous" vertical="center"/>
    </xf>
    <xf numFmtId="0" fontId="16"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6" fillId="0" borderId="16" xfId="0" applyFont="1" applyFill="1" applyBorder="1" applyAlignment="1" applyProtection="1">
      <alignment horizontal="centerContinuous" vertical="center"/>
    </xf>
    <xf numFmtId="0" fontId="13" fillId="0" borderId="16" xfId="0" applyFont="1" applyFill="1" applyBorder="1" applyAlignment="1" applyProtection="1">
      <alignment horizontal="center" vertical="center" wrapText="1"/>
    </xf>
    <xf numFmtId="4" fontId="9" fillId="0" borderId="9" xfId="0" applyNumberFormat="1" applyFont="1" applyFill="1" applyBorder="1" applyAlignment="1" applyProtection="1">
      <alignment horizontal="center" vertical="center"/>
    </xf>
    <xf numFmtId="2" fontId="9" fillId="0" borderId="11" xfId="0" applyNumberFormat="1" applyFont="1" applyFill="1" applyBorder="1" applyAlignment="1" applyProtection="1">
      <alignment horizontal="right" vertical="center" indent="1"/>
    </xf>
    <xf numFmtId="182" fontId="9" fillId="0" borderId="9" xfId="2" applyNumberFormat="1" applyFont="1" applyFill="1" applyBorder="1" applyAlignment="1" applyProtection="1">
      <alignment vertical="center"/>
    </xf>
    <xf numFmtId="171" fontId="9" fillId="0" borderId="9" xfId="1" applyNumberFormat="1" applyFont="1" applyFill="1" applyBorder="1" applyAlignment="1" applyProtection="1">
      <alignment vertical="center"/>
    </xf>
    <xf numFmtId="49" fontId="9" fillId="0" borderId="14"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0" fontId="9" fillId="0" borderId="14" xfId="0" applyFont="1" applyFill="1" applyBorder="1" applyAlignment="1" applyProtection="1">
      <alignment horizontal="left" vertical="center" wrapText="1"/>
    </xf>
    <xf numFmtId="4" fontId="9" fillId="0" borderId="14" xfId="0" applyNumberFormat="1" applyFont="1" applyFill="1" applyBorder="1" applyAlignment="1" applyProtection="1">
      <alignment horizontal="center" vertical="center"/>
    </xf>
    <xf numFmtId="4" fontId="9" fillId="0" borderId="14" xfId="0" applyNumberFormat="1" applyFont="1" applyFill="1" applyBorder="1" applyAlignment="1" applyProtection="1">
      <alignment vertical="center"/>
    </xf>
    <xf numFmtId="170" fontId="9" fillId="0" borderId="14" xfId="0" applyNumberFormat="1" applyFont="1" applyFill="1" applyBorder="1" applyAlignment="1" applyProtection="1">
      <alignment vertical="center"/>
    </xf>
    <xf numFmtId="171" fontId="9" fillId="0" borderId="16" xfId="1" applyNumberFormat="1" applyFont="1" applyFill="1" applyBorder="1" applyAlignment="1" applyProtection="1">
      <alignment vertical="center"/>
    </xf>
    <xf numFmtId="0" fontId="14" fillId="0" borderId="18" xfId="0"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170" fontId="32" fillId="0" borderId="19" xfId="0" applyNumberFormat="1" applyFont="1" applyFill="1" applyBorder="1" applyAlignment="1" applyProtection="1">
      <alignment vertical="center"/>
    </xf>
    <xf numFmtId="171" fontId="13"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3" fillId="0" borderId="2" xfId="0" applyFont="1" applyFill="1" applyBorder="1" applyAlignment="1" applyProtection="1">
      <alignment horizontal="center" vertical="center"/>
    </xf>
    <xf numFmtId="0" fontId="13" fillId="0" borderId="3" xfId="0" applyFont="1" applyFill="1" applyBorder="1" applyAlignment="1" applyProtection="1">
      <alignment horizontal="left" vertical="center"/>
    </xf>
    <xf numFmtId="0" fontId="15" fillId="0" borderId="3" xfId="0" applyFont="1" applyFill="1" applyBorder="1" applyAlignment="1" applyProtection="1">
      <alignment horizontal="left" vertical="center"/>
    </xf>
    <xf numFmtId="0" fontId="13"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3" fillId="0" borderId="3" xfId="0" applyFont="1" applyFill="1" applyBorder="1" applyAlignment="1" applyProtection="1">
      <alignment vertical="center"/>
    </xf>
    <xf numFmtId="170" fontId="13" fillId="0" borderId="4" xfId="0" applyNumberFormat="1" applyFont="1" applyFill="1" applyBorder="1" applyAlignment="1" applyProtection="1">
      <alignment vertical="center"/>
    </xf>
    <xf numFmtId="168" fontId="13" fillId="0" borderId="0" xfId="0" applyNumberFormat="1" applyFont="1" applyFill="1" applyBorder="1" applyAlignment="1" applyProtection="1">
      <alignment horizontal="right" vertical="center"/>
    </xf>
    <xf numFmtId="0" fontId="13" fillId="0" borderId="5" xfId="0" applyFont="1" applyFill="1" applyBorder="1" applyAlignment="1" applyProtection="1">
      <alignment horizontal="center" vertical="center"/>
    </xf>
    <xf numFmtId="10" fontId="13" fillId="0" borderId="0" xfId="0" applyNumberFormat="1" applyFont="1" applyFill="1" applyBorder="1" applyAlignment="1" applyProtection="1">
      <alignment horizontal="left" vertical="center"/>
    </xf>
    <xf numFmtId="10" fontId="13"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3" fillId="0" borderId="1" xfId="0" applyNumberFormat="1" applyFont="1" applyFill="1" applyBorder="1" applyAlignment="1" applyProtection="1">
      <alignment vertical="center"/>
    </xf>
    <xf numFmtId="0" fontId="13"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3" fillId="0" borderId="6" xfId="0" applyFont="1" applyFill="1" applyBorder="1" applyAlignment="1" applyProtection="1">
      <alignment horizontal="center" vertical="center"/>
    </xf>
    <xf numFmtId="10" fontId="13" fillId="0" borderId="7" xfId="0" applyNumberFormat="1" applyFont="1" applyFill="1" applyBorder="1" applyAlignment="1" applyProtection="1">
      <alignment horizontal="left" vertical="center"/>
    </xf>
    <xf numFmtId="10" fontId="13"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3" fillId="0" borderId="7" xfId="0" applyFont="1" applyFill="1" applyBorder="1" applyAlignment="1" applyProtection="1">
      <alignment vertical="center"/>
    </xf>
    <xf numFmtId="0" fontId="0" fillId="0" borderId="7" xfId="0" applyFill="1" applyBorder="1" applyAlignment="1" applyProtection="1">
      <alignment vertical="center"/>
    </xf>
    <xf numFmtId="170" fontId="13" fillId="0" borderId="8" xfId="0" applyNumberFormat="1" applyFont="1" applyFill="1" applyBorder="1" applyAlignment="1" applyProtection="1">
      <alignment vertical="center"/>
    </xf>
    <xf numFmtId="0" fontId="15" fillId="0" borderId="0" xfId="0" applyFont="1" applyFill="1" applyBorder="1" applyAlignment="1" applyProtection="1">
      <alignment horizontal="right" vertical="center"/>
    </xf>
    <xf numFmtId="170" fontId="13" fillId="0" borderId="0"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9" fillId="0" borderId="0" xfId="0" applyNumberFormat="1" applyFont="1" applyFill="1" applyBorder="1" applyAlignment="1" applyProtection="1">
      <alignment vertical="center"/>
    </xf>
    <xf numFmtId="0" fontId="9" fillId="3" borderId="9" xfId="0" applyFont="1" applyFill="1" applyBorder="1" applyAlignment="1" applyProtection="1">
      <alignment vertical="center"/>
    </xf>
    <xf numFmtId="4" fontId="9" fillId="0" borderId="0" xfId="0" applyNumberFormat="1" applyFont="1" applyFill="1" applyBorder="1" applyAlignment="1" applyProtection="1">
      <alignment vertical="center"/>
    </xf>
    <xf numFmtId="0" fontId="13" fillId="2" borderId="0" xfId="7" applyFont="1" applyFill="1" applyBorder="1" applyAlignment="1" applyProtection="1">
      <alignment horizontal="center" vertical="center"/>
      <protection locked="0"/>
    </xf>
    <xf numFmtId="10" fontId="9" fillId="2" borderId="0" xfId="1" applyNumberFormat="1" applyFont="1" applyFill="1" applyBorder="1" applyAlignment="1" applyProtection="1">
      <alignment horizontal="center" vertical="center"/>
      <protection locked="0"/>
    </xf>
    <xf numFmtId="0" fontId="10" fillId="0" borderId="9" xfId="0" applyFont="1" applyFill="1" applyBorder="1" applyAlignment="1" applyProtection="1">
      <alignment vertical="center"/>
      <protection locked="0"/>
    </xf>
    <xf numFmtId="0" fontId="10" fillId="0" borderId="9" xfId="5" applyFont="1" applyFill="1" applyBorder="1" applyAlignment="1" applyProtection="1">
      <alignment horizontal="left" vertical="center"/>
      <protection locked="0"/>
    </xf>
    <xf numFmtId="0" fontId="10" fillId="0" borderId="9" xfId="0" applyFont="1" applyFill="1" applyBorder="1" applyAlignment="1" applyProtection="1">
      <alignment horizontal="center" vertical="center"/>
      <protection locked="0"/>
    </xf>
    <xf numFmtId="2" fontId="10" fillId="0" borderId="9" xfId="0" applyNumberFormat="1" applyFont="1" applyFill="1" applyBorder="1" applyAlignment="1" applyProtection="1">
      <alignment horizontal="right" vertical="center"/>
      <protection locked="0"/>
    </xf>
    <xf numFmtId="181" fontId="10" fillId="0" borderId="9" xfId="2" applyNumberFormat="1" applyFont="1" applyFill="1" applyBorder="1" applyAlignment="1" applyProtection="1">
      <alignment horizontal="center" vertical="center"/>
      <protection locked="0"/>
    </xf>
    <xf numFmtId="0" fontId="10" fillId="0" borderId="0" xfId="0" applyFont="1" applyFill="1" applyAlignment="1" applyProtection="1">
      <alignment vertical="center"/>
      <protection locked="0"/>
    </xf>
    <xf numFmtId="0" fontId="10" fillId="0" borderId="0" xfId="0" applyFont="1" applyFill="1" applyAlignment="1" applyProtection="1">
      <alignment horizontal="center" vertical="center"/>
      <protection locked="0"/>
    </xf>
    <xf numFmtId="0" fontId="12" fillId="0" borderId="0" xfId="7" applyFont="1" applyFill="1" applyBorder="1" applyAlignment="1">
      <alignment vertical="center"/>
    </xf>
    <xf numFmtId="0" fontId="12" fillId="0" borderId="0" xfId="7" applyFont="1" applyFill="1" applyBorder="1" applyAlignment="1">
      <alignment horizontal="center" vertical="center"/>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10" fillId="0" borderId="0" xfId="7" applyFont="1" applyFill="1" applyBorder="1" applyAlignment="1">
      <alignment horizontal="center" vertical="center" wrapText="1"/>
    </xf>
    <xf numFmtId="0" fontId="10" fillId="0" borderId="0" xfId="7" applyFont="1" applyFill="1" applyBorder="1" applyAlignment="1">
      <alignment horizontal="left" vertical="center"/>
    </xf>
    <xf numFmtId="0" fontId="10" fillId="0" borderId="0" xfId="7" quotePrefix="1" applyFont="1" applyFill="1" applyBorder="1" applyAlignment="1">
      <alignment horizontal="left" vertical="center"/>
    </xf>
    <xf numFmtId="0" fontId="10" fillId="4" borderId="0" xfId="7" applyFont="1" applyFill="1" applyBorder="1" applyAlignment="1">
      <alignment horizontal="center" vertical="center"/>
    </xf>
    <xf numFmtId="0" fontId="10" fillId="4" borderId="0" xfId="7" applyFont="1" applyFill="1" applyBorder="1" applyAlignment="1">
      <alignment horizontal="left" vertical="center"/>
    </xf>
    <xf numFmtId="0" fontId="10" fillId="4" borderId="0" xfId="7" applyFont="1" applyFill="1" applyBorder="1" applyAlignment="1">
      <alignment vertical="center"/>
    </xf>
    <xf numFmtId="0" fontId="10" fillId="4" borderId="0" xfId="7" quotePrefix="1" applyFont="1" applyFill="1" applyBorder="1" applyAlignment="1">
      <alignment horizontal="left" vertical="center"/>
    </xf>
    <xf numFmtId="0" fontId="10" fillId="0" borderId="0" xfId="81" applyFont="1" applyFill="1" applyBorder="1" applyAlignment="1">
      <alignment vertical="center"/>
    </xf>
    <xf numFmtId="0" fontId="10" fillId="0" borderId="0" xfId="81" applyFont="1" applyFill="1" applyBorder="1" applyAlignment="1">
      <alignment horizontal="center" vertical="center"/>
    </xf>
    <xf numFmtId="0" fontId="12" fillId="0" borderId="0" xfId="81" applyFont="1" applyFill="1" applyBorder="1" applyAlignment="1">
      <alignment horizontal="center" vertical="center"/>
    </xf>
    <xf numFmtId="49" fontId="10" fillId="0" borderId="0" xfId="81" applyNumberFormat="1" applyFont="1" applyFill="1" applyBorder="1" applyAlignment="1">
      <alignment horizontal="center" vertical="center"/>
    </xf>
    <xf numFmtId="0" fontId="10" fillId="0" borderId="0" xfId="81" applyFont="1" applyFill="1" applyBorder="1" applyAlignment="1">
      <alignment horizontal="left" vertical="center"/>
    </xf>
    <xf numFmtId="0" fontId="10" fillId="0" borderId="0" xfId="7" quotePrefix="1" applyFont="1" applyFill="1" applyBorder="1" applyAlignment="1" applyProtection="1">
      <alignment horizontal="left" vertical="center"/>
    </xf>
    <xf numFmtId="0" fontId="10" fillId="0" borderId="0" xfId="7" quotePrefix="1" applyFont="1" applyFill="1" applyBorder="1" applyAlignment="1" applyProtection="1">
      <alignment horizontal="center" vertical="center"/>
    </xf>
    <xf numFmtId="0" fontId="12" fillId="0" borderId="0" xfId="7" applyFont="1" applyFill="1" applyBorder="1" applyAlignment="1" applyProtection="1">
      <alignment horizontal="left" vertical="center"/>
    </xf>
    <xf numFmtId="0" fontId="10" fillId="0" borderId="0" xfId="7" applyFont="1" applyFill="1" applyBorder="1" applyAlignment="1" applyProtection="1">
      <alignment horizontal="left" vertical="center"/>
    </xf>
    <xf numFmtId="0" fontId="10" fillId="4" borderId="0" xfId="7" applyFont="1" applyFill="1" applyBorder="1" applyAlignment="1" applyProtection="1">
      <alignment horizontal="left" vertical="center"/>
    </xf>
    <xf numFmtId="0" fontId="10" fillId="0" borderId="0" xfId="81" quotePrefix="1" applyFont="1" applyFill="1" applyBorder="1" applyAlignment="1" applyProtection="1">
      <alignment horizontal="left" vertical="center"/>
    </xf>
    <xf numFmtId="0" fontId="10" fillId="0" borderId="0" xfId="81" quotePrefix="1" applyFont="1" applyFill="1" applyBorder="1" applyAlignment="1" applyProtection="1">
      <alignment horizontal="center" vertical="center"/>
    </xf>
    <xf numFmtId="0" fontId="12" fillId="0" borderId="0" xfId="81" applyFont="1" applyFill="1" applyBorder="1" applyAlignment="1">
      <alignment vertical="center"/>
    </xf>
    <xf numFmtId="0" fontId="10" fillId="0" borderId="0" xfId="81" applyFont="1" applyFill="1" applyBorder="1" applyAlignment="1" applyProtection="1">
      <alignment horizontal="left" vertical="center"/>
    </xf>
    <xf numFmtId="0" fontId="10" fillId="0" borderId="0" xfId="7" applyFont="1" applyFill="1" applyBorder="1" applyAlignment="1" applyProtection="1">
      <alignment vertical="center"/>
    </xf>
    <xf numFmtId="0" fontId="10" fillId="0" borderId="0" xfId="7" quotePrefix="1" applyFont="1" applyFill="1" applyBorder="1" applyAlignment="1" applyProtection="1">
      <alignment vertical="center"/>
    </xf>
    <xf numFmtId="1" fontId="12" fillId="0" borderId="0" xfId="81" applyNumberFormat="1" applyFont="1" applyFill="1" applyBorder="1" applyAlignment="1">
      <alignment vertical="center" wrapText="1"/>
    </xf>
    <xf numFmtId="1" fontId="12" fillId="0" borderId="0" xfId="81" applyNumberFormat="1" applyFont="1" applyFill="1" applyBorder="1" applyAlignment="1">
      <alignment horizontal="center" vertical="center" wrapText="1"/>
    </xf>
    <xf numFmtId="4" fontId="10" fillId="0" borderId="0" xfId="81" applyNumberFormat="1" applyFont="1" applyFill="1" applyBorder="1" applyAlignment="1">
      <alignment vertical="center"/>
    </xf>
    <xf numFmtId="4" fontId="10" fillId="4" borderId="0" xfId="81" applyNumberFormat="1" applyFont="1" applyFill="1" applyBorder="1" applyAlignment="1">
      <alignment vertical="center"/>
    </xf>
    <xf numFmtId="1" fontId="12" fillId="0" borderId="0" xfId="81" applyNumberFormat="1" applyFont="1" applyFill="1" applyBorder="1" applyAlignment="1">
      <alignment horizontal="right" vertical="center"/>
    </xf>
    <xf numFmtId="4" fontId="12" fillId="0"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1" fontId="10" fillId="0" borderId="0" xfId="81" applyNumberFormat="1" applyFont="1" applyFill="1" applyBorder="1" applyAlignment="1">
      <alignment vertical="center"/>
    </xf>
    <xf numFmtId="1" fontId="10" fillId="0" borderId="0" xfId="81" applyNumberFormat="1" applyFont="1" applyFill="1" applyBorder="1" applyAlignment="1">
      <alignment horizontal="center" vertical="center"/>
    </xf>
    <xf numFmtId="0" fontId="10" fillId="0" borderId="0" xfId="81" applyFont="1" applyFill="1" applyBorder="1" applyAlignment="1">
      <alignment horizontal="center" vertical="center" wrapText="1"/>
    </xf>
    <xf numFmtId="0" fontId="10" fillId="0" borderId="0" xfId="7" applyFont="1" applyFill="1" applyBorder="1" applyAlignment="1"/>
    <xf numFmtId="0" fontId="10" fillId="0" borderId="0" xfId="7" applyFont="1" applyFill="1" applyBorder="1" applyAlignment="1">
      <alignment horizontal="center"/>
    </xf>
    <xf numFmtId="0" fontId="40" fillId="0" borderId="0" xfId="81" applyFont="1" applyFill="1" applyBorder="1" applyAlignment="1"/>
    <xf numFmtId="0" fontId="40" fillId="0" borderId="0" xfId="81" applyFont="1" applyFill="1" applyBorder="1" applyAlignment="1">
      <alignment horizontal="center"/>
    </xf>
    <xf numFmtId="179" fontId="10" fillId="0" borderId="0" xfId="7" applyNumberFormat="1" applyFont="1" applyFill="1" applyBorder="1" applyAlignment="1">
      <alignment horizontal="center" vertical="center"/>
    </xf>
    <xf numFmtId="0" fontId="13" fillId="0" borderId="10" xfId="0" applyFont="1" applyFill="1" applyBorder="1" applyAlignment="1" applyProtection="1">
      <alignment horizontal="center" vertical="center"/>
    </xf>
    <xf numFmtId="0" fontId="13" fillId="0" borderId="10" xfId="0" applyFont="1" applyFill="1" applyBorder="1" applyAlignment="1" applyProtection="1">
      <alignment horizontal="center" vertical="center" wrapText="1"/>
    </xf>
    <xf numFmtId="0" fontId="9" fillId="0" borderId="9" xfId="0" applyFont="1" applyFill="1" applyBorder="1" applyAlignment="1" applyProtection="1">
      <alignment vertical="center"/>
    </xf>
    <xf numFmtId="49" fontId="9" fillId="3" borderId="9"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0" fontId="9" fillId="2" borderId="0" xfId="1"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2" fillId="0" borderId="21" xfId="0" applyFont="1" applyFill="1" applyBorder="1" applyAlignment="1" applyProtection="1">
      <alignment horizontal="centerContinuous" vertical="center"/>
    </xf>
    <xf numFmtId="0" fontId="12" fillId="0" borderId="18" xfId="0" applyFont="1" applyFill="1" applyBorder="1" applyAlignment="1" applyProtection="1">
      <alignment horizontal="centerContinuous" vertical="center"/>
    </xf>
    <xf numFmtId="0" fontId="12" fillId="0" borderId="19" xfId="0" applyFont="1" applyFill="1" applyBorder="1" applyAlignment="1" applyProtection="1">
      <alignment horizontal="centerContinuous" vertical="center"/>
    </xf>
    <xf numFmtId="14" fontId="12" fillId="0" borderId="12" xfId="0" applyNumberFormat="1" applyFont="1" applyFill="1" applyBorder="1" applyAlignment="1" applyProtection="1">
      <alignment vertical="center"/>
    </xf>
    <xf numFmtId="181" fontId="12" fillId="0" borderId="22" xfId="0" applyNumberFormat="1" applyFont="1" applyFill="1" applyBorder="1" applyAlignment="1" applyProtection="1">
      <alignment horizontal="center" vertical="center"/>
    </xf>
    <xf numFmtId="181" fontId="12" fillId="0" borderId="22" xfId="0" applyNumberFormat="1" applyFont="1" applyFill="1" applyBorder="1" applyAlignment="1" applyProtection="1">
      <alignment vertical="center"/>
    </xf>
    <xf numFmtId="14" fontId="12" fillId="0" borderId="22" xfId="0" applyNumberFormat="1" applyFont="1" applyFill="1" applyBorder="1" applyAlignment="1" applyProtection="1">
      <alignment vertical="center"/>
    </xf>
    <xf numFmtId="0" fontId="12" fillId="0" borderId="12" xfId="0" applyFont="1" applyFill="1" applyBorder="1" applyAlignment="1" applyProtection="1">
      <alignment vertical="center"/>
    </xf>
    <xf numFmtId="181" fontId="10" fillId="0" borderId="22" xfId="0" applyNumberFormat="1" applyFont="1" applyFill="1" applyBorder="1" applyAlignment="1" applyProtection="1">
      <alignment vertical="center"/>
    </xf>
    <xf numFmtId="181" fontId="10" fillId="0" borderId="22"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181" fontId="10" fillId="0" borderId="16" xfId="0" applyNumberFormat="1" applyFont="1" applyFill="1" applyBorder="1" applyAlignment="1" applyProtection="1">
      <alignment horizontal="center" vertical="center"/>
    </xf>
    <xf numFmtId="181" fontId="10" fillId="0" borderId="9" xfId="2" applyNumberFormat="1" applyFont="1" applyFill="1" applyBorder="1" applyAlignment="1" applyProtection="1">
      <alignment horizontal="right" vertical="center"/>
      <protection locked="0"/>
    </xf>
    <xf numFmtId="0" fontId="10" fillId="0" borderId="12" xfId="0" applyFont="1" applyFill="1" applyBorder="1" applyAlignment="1" applyProtection="1">
      <alignment vertical="center"/>
    </xf>
    <xf numFmtId="181" fontId="10" fillId="0" borderId="20" xfId="2" applyNumberFormat="1" applyFont="1" applyFill="1" applyBorder="1" applyAlignment="1" applyProtection="1">
      <alignment horizontal="right" vertical="center"/>
    </xf>
    <xf numFmtId="181" fontId="10" fillId="0" borderId="22" xfId="0" applyNumberFormat="1" applyFont="1" applyFill="1" applyBorder="1" applyAlignment="1" applyProtection="1">
      <alignment horizontal="right" vertical="center"/>
    </xf>
    <xf numFmtId="0" fontId="10" fillId="0" borderId="21"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49" fontId="10" fillId="0" borderId="11" xfId="0" applyNumberFormat="1" applyFont="1" applyFill="1" applyBorder="1" applyAlignment="1" applyProtection="1">
      <alignment horizontal="center" vertical="center"/>
    </xf>
    <xf numFmtId="0" fontId="10" fillId="0" borderId="14" xfId="0" applyFont="1" applyFill="1" applyBorder="1" applyAlignment="1" applyProtection="1">
      <alignment horizontal="left" vertical="center"/>
    </xf>
    <xf numFmtId="181" fontId="10" fillId="0" borderId="16" xfId="2" applyNumberFormat="1" applyFont="1" applyFill="1" applyBorder="1" applyAlignment="1" applyProtection="1">
      <alignment horizontal="right" vertical="center"/>
    </xf>
    <xf numFmtId="181" fontId="10" fillId="0" borderId="9" xfId="0" applyNumberFormat="1" applyFont="1" applyFill="1" applyBorder="1" applyAlignment="1" applyProtection="1">
      <alignment horizontal="left" vertical="center"/>
    </xf>
    <xf numFmtId="0" fontId="15" fillId="0" borderId="0" xfId="0" applyFont="1" applyFill="1" applyAlignment="1" applyProtection="1">
      <alignment vertical="center" wrapText="1"/>
    </xf>
    <xf numFmtId="0" fontId="13" fillId="0" borderId="0" xfId="0" applyFont="1" applyAlignment="1">
      <alignment vertical="center" wrapText="1"/>
    </xf>
    <xf numFmtId="0" fontId="41" fillId="0" borderId="18" xfId="0" applyFont="1" applyFill="1" applyBorder="1" applyAlignment="1" applyProtection="1">
      <alignment vertical="center"/>
    </xf>
    <xf numFmtId="0" fontId="13" fillId="0" borderId="9" xfId="7" applyFont="1" applyFill="1" applyBorder="1" applyAlignment="1" applyProtection="1">
      <alignment horizontal="center" vertical="center" wrapText="1"/>
      <protection hidden="1"/>
    </xf>
    <xf numFmtId="0" fontId="18" fillId="0" borderId="0" xfId="7" applyFont="1" applyFill="1" applyBorder="1" applyAlignment="1" applyProtection="1">
      <alignment horizontal="center" vertical="center"/>
      <protection hidden="1"/>
    </xf>
    <xf numFmtId="178" fontId="13" fillId="0" borderId="0" xfId="7" applyNumberFormat="1" applyFont="1" applyFill="1" applyBorder="1" applyAlignment="1" applyProtection="1">
      <alignment horizontal="center" vertical="center"/>
      <protection hidden="1"/>
    </xf>
    <xf numFmtId="171" fontId="13" fillId="0" borderId="9" xfId="16" applyNumberFormat="1" applyFont="1" applyFill="1" applyBorder="1" applyAlignment="1" applyProtection="1">
      <alignment horizontal="center" vertical="center"/>
      <protection hidden="1"/>
    </xf>
    <xf numFmtId="0" fontId="9" fillId="0" borderId="13" xfId="7" applyFont="1" applyFill="1" applyBorder="1" applyAlignment="1" applyProtection="1">
      <alignment horizontal="center" vertical="center"/>
      <protection hidden="1"/>
    </xf>
    <xf numFmtId="0" fontId="9" fillId="0" borderId="17" xfId="7" applyFont="1" applyFill="1" applyBorder="1" applyAlignment="1" applyProtection="1">
      <alignment horizontal="left" vertical="center" wrapText="1"/>
      <protection hidden="1"/>
    </xf>
    <xf numFmtId="171" fontId="9" fillId="0" borderId="15" xfId="7" applyNumberFormat="1" applyFont="1" applyFill="1" applyBorder="1" applyAlignment="1" applyProtection="1">
      <alignment horizontal="center" vertical="center"/>
      <protection hidden="1"/>
    </xf>
    <xf numFmtId="0" fontId="13" fillId="0" borderId="21" xfId="7" applyFont="1" applyFill="1" applyBorder="1" applyAlignment="1" applyProtection="1">
      <alignment horizontal="center" vertical="center" wrapText="1"/>
      <protection hidden="1"/>
    </xf>
    <xf numFmtId="0" fontId="13" fillId="0" borderId="18" xfId="7" applyFont="1" applyFill="1" applyBorder="1" applyAlignment="1" applyProtection="1">
      <alignment horizontal="center" vertical="center"/>
      <protection hidden="1"/>
    </xf>
    <xf numFmtId="0" fontId="13" fillId="0" borderId="19" xfId="7" applyFont="1" applyFill="1" applyBorder="1" applyAlignment="1" applyProtection="1">
      <alignment horizontal="center" vertical="center" wrapText="1"/>
      <protection hidden="1"/>
    </xf>
    <xf numFmtId="0" fontId="9" fillId="0" borderId="24" xfId="7" applyFont="1" applyFill="1" applyBorder="1" applyAlignment="1" applyProtection="1">
      <alignment horizontal="center" vertical="center"/>
      <protection hidden="1"/>
    </xf>
    <xf numFmtId="171" fontId="9" fillId="0" borderId="27" xfId="1" applyNumberFormat="1" applyFont="1" applyFill="1" applyBorder="1" applyAlignment="1" applyProtection="1">
      <alignment horizontal="center" vertical="center"/>
      <protection hidden="1"/>
    </xf>
    <xf numFmtId="168" fontId="9" fillId="0" borderId="28" xfId="7" applyNumberFormat="1" applyFont="1" applyFill="1" applyBorder="1" applyAlignment="1" applyProtection="1">
      <alignment vertical="center"/>
      <protection hidden="1"/>
    </xf>
    <xf numFmtId="168" fontId="9" fillId="0" borderId="27" xfId="7" applyNumberFormat="1" applyFont="1" applyFill="1" applyBorder="1" applyAlignment="1" applyProtection="1">
      <alignment vertical="center"/>
      <protection hidden="1"/>
    </xf>
    <xf numFmtId="10" fontId="9" fillId="0" borderId="27" xfId="16" applyNumberFormat="1" applyFont="1" applyFill="1" applyBorder="1" applyAlignment="1" applyProtection="1">
      <alignment horizontal="center" vertical="center"/>
      <protection locked="0"/>
    </xf>
    <xf numFmtId="9" fontId="9" fillId="0" borderId="0" xfId="16" applyFont="1" applyFill="1" applyBorder="1" applyAlignment="1" applyProtection="1">
      <alignment horizontal="center" vertical="center"/>
      <protection hidden="1"/>
    </xf>
    <xf numFmtId="10" fontId="9" fillId="0" borderId="9" xfId="1" applyNumberFormat="1" applyFont="1" applyFill="1" applyBorder="1" applyAlignment="1" applyProtection="1">
      <alignment horizontal="center" vertical="center"/>
      <protection hidden="1"/>
    </xf>
    <xf numFmtId="188" fontId="0" fillId="0" borderId="0" xfId="83" applyNumberFormat="1" applyFont="1" applyFill="1" applyBorder="1" applyAlignment="1" applyProtection="1">
      <alignment vertical="center"/>
      <protection hidden="1"/>
    </xf>
    <xf numFmtId="188" fontId="9" fillId="0" borderId="0" xfId="83" applyNumberFormat="1" applyFont="1" applyFill="1" applyBorder="1" applyAlignment="1" applyProtection="1">
      <alignment vertical="center"/>
      <protection hidden="1"/>
    </xf>
    <xf numFmtId="188" fontId="0" fillId="0" borderId="0" xfId="83" applyNumberFormat="1" applyFont="1" applyFill="1" applyAlignment="1" applyProtection="1">
      <alignment vertical="center"/>
      <protection hidden="1"/>
    </xf>
    <xf numFmtId="188" fontId="16" fillId="0" borderId="0" xfId="83" applyNumberFormat="1" applyFont="1" applyFill="1" applyBorder="1" applyAlignment="1" applyProtection="1">
      <alignment vertical="center"/>
      <protection hidden="1"/>
    </xf>
    <xf numFmtId="188" fontId="13" fillId="0" borderId="0" xfId="83" applyNumberFormat="1" applyFont="1" applyFill="1" applyBorder="1" applyAlignment="1" applyProtection="1">
      <alignment horizontal="center" vertical="center" wrapText="1"/>
      <protection hidden="1"/>
    </xf>
    <xf numFmtId="188" fontId="13" fillId="0" borderId="0" xfId="83" applyNumberFormat="1" applyFont="1" applyFill="1" applyBorder="1" applyAlignment="1" applyProtection="1">
      <alignment vertical="center"/>
      <protection hidden="1"/>
    </xf>
    <xf numFmtId="188" fontId="14" fillId="0" borderId="0" xfId="83" applyNumberFormat="1" applyFont="1" applyFill="1" applyBorder="1" applyAlignment="1" applyProtection="1">
      <alignment horizontal="right" vertical="center"/>
      <protection hidden="1"/>
    </xf>
    <xf numFmtId="188" fontId="14" fillId="0" borderId="0" xfId="83" applyNumberFormat="1" applyFont="1" applyFill="1" applyBorder="1" applyAlignment="1" applyProtection="1">
      <alignment vertical="center"/>
      <protection hidden="1"/>
    </xf>
    <xf numFmtId="10" fontId="9" fillId="0" borderId="29" xfId="16" applyNumberFormat="1" applyFont="1" applyFill="1" applyBorder="1" applyAlignment="1" applyProtection="1">
      <alignment horizontal="center" vertical="center"/>
      <protection locked="0"/>
    </xf>
    <xf numFmtId="9" fontId="9" fillId="0" borderId="27" xfId="1"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9" fillId="0" borderId="0" xfId="7"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10" fontId="9" fillId="0" borderId="9" xfId="16" applyNumberFormat="1" applyFont="1" applyFill="1" applyBorder="1" applyAlignment="1" applyProtection="1">
      <alignment horizontal="center" vertical="center"/>
      <protection locked="0"/>
    </xf>
    <xf numFmtId="0" fontId="9" fillId="0" borderId="0" xfId="7" applyFont="1" applyFill="1" applyBorder="1" applyAlignment="1" applyProtection="1">
      <alignment horizontal="center" vertical="center"/>
      <protection hidden="1"/>
    </xf>
    <xf numFmtId="0" fontId="14" fillId="0" borderId="0" xfId="7" applyFont="1" applyFill="1" applyBorder="1" applyAlignment="1" applyProtection="1">
      <alignment horizontal="center" vertical="center"/>
      <protection hidden="1"/>
    </xf>
    <xf numFmtId="0" fontId="14" fillId="0" borderId="0" xfId="7" applyFont="1" applyFill="1" applyAlignment="1" applyProtection="1">
      <alignment horizontal="center" vertical="center"/>
      <protection hidden="1"/>
    </xf>
    <xf numFmtId="0" fontId="9" fillId="2" borderId="27" xfId="83" applyNumberFormat="1" applyFont="1" applyFill="1" applyBorder="1" applyAlignment="1" applyProtection="1">
      <alignment horizontal="center" vertical="center"/>
      <protection hidden="1"/>
    </xf>
    <xf numFmtId="10" fontId="9" fillId="2" borderId="27" xfId="16" applyNumberFormat="1" applyFont="1" applyFill="1" applyBorder="1" applyAlignment="1" applyProtection="1">
      <alignment horizontal="center" vertical="center"/>
      <protection locked="0"/>
    </xf>
    <xf numFmtId="0" fontId="13" fillId="0" borderId="31" xfId="7" applyFont="1" applyFill="1" applyBorder="1" applyAlignment="1" applyProtection="1">
      <alignment horizontal="center" vertical="center"/>
      <protection hidden="1"/>
    </xf>
    <xf numFmtId="10" fontId="13" fillId="0" borderId="32" xfId="7" applyNumberFormat="1" applyFont="1" applyFill="1" applyBorder="1" applyAlignment="1" applyProtection="1">
      <alignment horizontal="center" vertical="center"/>
      <protection hidden="1"/>
    </xf>
    <xf numFmtId="17" fontId="13" fillId="0" borderId="30" xfId="7" applyNumberFormat="1" applyFont="1" applyFill="1" applyBorder="1" applyAlignment="1" applyProtection="1">
      <alignment horizontal="center" vertical="center"/>
      <protection hidden="1"/>
    </xf>
    <xf numFmtId="10" fontId="13" fillId="0" borderId="9" xfId="1" applyNumberFormat="1" applyFont="1" applyFill="1" applyBorder="1" applyAlignment="1" applyProtection="1">
      <alignment horizontal="center" vertical="center"/>
      <protection hidden="1"/>
    </xf>
    <xf numFmtId="0" fontId="43" fillId="0" borderId="31" xfId="7" applyFont="1" applyFill="1" applyBorder="1" applyAlignment="1" applyProtection="1">
      <alignment horizontal="center" vertical="center"/>
      <protection hidden="1"/>
    </xf>
    <xf numFmtId="10" fontId="43" fillId="0" borderId="32" xfId="7" applyNumberFormat="1" applyFont="1" applyFill="1" applyBorder="1" applyAlignment="1" applyProtection="1">
      <alignment horizontal="center" vertical="center"/>
      <protection hidden="1"/>
    </xf>
    <xf numFmtId="17" fontId="43" fillId="2" borderId="30" xfId="7" applyNumberFormat="1" applyFont="1" applyFill="1" applyBorder="1" applyAlignment="1" applyProtection="1">
      <alignment horizontal="center" vertical="center"/>
      <protection hidden="1"/>
    </xf>
    <xf numFmtId="0" fontId="13" fillId="2" borderId="0" xfId="0" applyFont="1" applyFill="1"/>
    <xf numFmtId="8" fontId="13" fillId="2" borderId="0" xfId="0" applyNumberFormat="1" applyFont="1" applyFill="1"/>
    <xf numFmtId="0" fontId="13" fillId="2" borderId="24" xfId="0" applyFont="1" applyFill="1" applyBorder="1"/>
    <xf numFmtId="0" fontId="13" fillId="2" borderId="27" xfId="0" applyFont="1" applyFill="1" applyBorder="1"/>
    <xf numFmtId="0" fontId="13" fillId="2" borderId="29" xfId="0" applyFont="1" applyFill="1" applyBorder="1"/>
    <xf numFmtId="0" fontId="0" fillId="0" borderId="33" xfId="0" applyBorder="1"/>
    <xf numFmtId="0" fontId="0" fillId="0" borderId="20" xfId="0" applyBorder="1"/>
    <xf numFmtId="9" fontId="0" fillId="0" borderId="34" xfId="0" applyNumberFormat="1" applyBorder="1"/>
    <xf numFmtId="0" fontId="0" fillId="0" borderId="35" xfId="0" applyBorder="1"/>
    <xf numFmtId="9" fontId="0" fillId="0" borderId="36" xfId="0" applyNumberFormat="1" applyBorder="1"/>
    <xf numFmtId="0" fontId="0" fillId="0" borderId="37" xfId="0" applyBorder="1"/>
    <xf numFmtId="9" fontId="0" fillId="0" borderId="38" xfId="0" applyNumberFormat="1" applyBorder="1"/>
    <xf numFmtId="178" fontId="13" fillId="0" borderId="14" xfId="7" applyNumberFormat="1" applyFont="1" applyFill="1" applyBorder="1" applyAlignment="1" applyProtection="1">
      <alignment horizontal="center" vertical="center"/>
      <protection hidden="1"/>
    </xf>
    <xf numFmtId="178" fontId="13" fillId="0" borderId="14" xfId="7" applyNumberFormat="1" applyFont="1" applyFill="1" applyBorder="1" applyAlignment="1" applyProtection="1">
      <alignment horizontal="center" vertical="center"/>
      <protection hidden="1"/>
    </xf>
    <xf numFmtId="189" fontId="9" fillId="0" borderId="0" xfId="83" applyNumberFormat="1" applyFont="1" applyFill="1" applyAlignment="1" applyProtection="1">
      <alignment vertical="center"/>
    </xf>
    <xf numFmtId="0" fontId="13" fillId="0" borderId="0"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170" fontId="13" fillId="0" borderId="9" xfId="0" applyNumberFormat="1" applyFont="1" applyFill="1" applyBorder="1" applyAlignment="1" applyProtection="1">
      <alignment vertical="center"/>
    </xf>
    <xf numFmtId="0" fontId="45" fillId="0" borderId="0" xfId="0" applyFont="1"/>
    <xf numFmtId="0" fontId="46" fillId="0" borderId="0" xfId="0" applyFont="1" applyAlignment="1" applyProtection="1">
      <alignment vertical="center"/>
      <protection hidden="1"/>
    </xf>
    <xf numFmtId="170" fontId="46" fillId="0" borderId="0" xfId="0" applyNumberFormat="1" applyFont="1" applyAlignment="1" applyProtection="1">
      <alignment vertical="center"/>
      <protection hidden="1"/>
    </xf>
    <xf numFmtId="10" fontId="46" fillId="0" borderId="0" xfId="0" applyNumberFormat="1" applyFont="1" applyAlignment="1" applyProtection="1">
      <alignment vertical="center"/>
      <protection hidden="1"/>
    </xf>
    <xf numFmtId="0" fontId="47" fillId="0" borderId="0" xfId="0" applyFont="1" applyAlignment="1" applyProtection="1">
      <alignment vertical="center"/>
      <protection hidden="1"/>
    </xf>
    <xf numFmtId="177" fontId="48" fillId="0" borderId="16" xfId="111" applyNumberFormat="1" applyFont="1" applyFill="1" applyBorder="1" applyAlignment="1" applyProtection="1">
      <alignment vertical="center"/>
      <protection hidden="1"/>
    </xf>
    <xf numFmtId="0" fontId="46" fillId="0" borderId="14" xfId="0" applyFont="1" applyBorder="1" applyAlignment="1" applyProtection="1">
      <alignment vertical="center"/>
      <protection hidden="1"/>
    </xf>
    <xf numFmtId="183" fontId="48" fillId="0" borderId="9" xfId="49" applyNumberFormat="1" applyFont="1" applyFill="1" applyBorder="1" applyAlignment="1" applyProtection="1">
      <alignment vertical="center"/>
      <protection hidden="1"/>
    </xf>
    <xf numFmtId="0" fontId="46" fillId="0" borderId="22" xfId="0" applyFont="1" applyBorder="1" applyAlignment="1" applyProtection="1">
      <alignment vertical="center"/>
      <protection hidden="1"/>
    </xf>
    <xf numFmtId="0" fontId="46" fillId="0" borderId="12" xfId="0" applyFont="1" applyBorder="1" applyAlignment="1" applyProtection="1">
      <alignment vertical="center"/>
      <protection hidden="1"/>
    </xf>
    <xf numFmtId="171" fontId="46" fillId="0" borderId="9" xfId="111" applyNumberFormat="1" applyFont="1" applyFill="1" applyBorder="1" applyAlignment="1" applyProtection="1">
      <alignment vertical="center"/>
      <protection hidden="1"/>
    </xf>
    <xf numFmtId="170" fontId="46" fillId="0" borderId="9" xfId="49" applyFont="1" applyFill="1" applyBorder="1" applyAlignment="1" applyProtection="1">
      <alignment vertical="center"/>
      <protection hidden="1"/>
    </xf>
    <xf numFmtId="0" fontId="46" fillId="0" borderId="16" xfId="6" applyFont="1" applyBorder="1" applyAlignment="1" applyProtection="1">
      <alignment horizontal="left" vertical="center"/>
      <protection locked="0"/>
    </xf>
    <xf numFmtId="0" fontId="46" fillId="0" borderId="11" xfId="6" applyFont="1" applyBorder="1" applyAlignment="1" applyProtection="1">
      <alignment horizontal="left" vertical="center"/>
      <protection locked="0"/>
    </xf>
    <xf numFmtId="10" fontId="46" fillId="0" borderId="16" xfId="111" applyNumberFormat="1" applyFont="1" applyFill="1" applyBorder="1" applyAlignment="1" applyProtection="1">
      <alignment horizontal="left" vertical="center"/>
      <protection locked="0"/>
    </xf>
    <xf numFmtId="170" fontId="46" fillId="0" borderId="9" xfId="0" applyNumberFormat="1" applyFont="1" applyBorder="1" applyAlignment="1" applyProtection="1">
      <alignment vertical="center"/>
      <protection locked="0"/>
    </xf>
    <xf numFmtId="0" fontId="46" fillId="0" borderId="11" xfId="0" applyFont="1" applyBorder="1" applyAlignment="1">
      <alignment vertical="center"/>
    </xf>
    <xf numFmtId="10" fontId="46" fillId="0" borderId="11" xfId="111" applyNumberFormat="1" applyFont="1" applyFill="1" applyBorder="1" applyAlignment="1" applyProtection="1">
      <alignment horizontal="left" vertical="center"/>
      <protection locked="0"/>
    </xf>
    <xf numFmtId="171" fontId="48" fillId="0" borderId="17" xfId="111" applyNumberFormat="1" applyFont="1" applyFill="1" applyBorder="1" applyAlignment="1" applyProtection="1">
      <alignment vertical="center"/>
      <protection hidden="1"/>
    </xf>
    <xf numFmtId="183" fontId="46" fillId="0" borderId="9" xfId="49" applyNumberFormat="1" applyFont="1" applyFill="1" applyBorder="1" applyAlignment="1" applyProtection="1">
      <alignment vertical="center"/>
      <protection hidden="1"/>
    </xf>
    <xf numFmtId="0" fontId="48" fillId="0" borderId="16" xfId="0" applyFont="1" applyBorder="1" applyAlignment="1" applyProtection="1">
      <alignment vertical="center"/>
      <protection hidden="1"/>
    </xf>
    <xf numFmtId="0" fontId="48" fillId="0" borderId="11" xfId="0" applyFont="1" applyBorder="1" applyAlignment="1" applyProtection="1">
      <alignment vertical="center"/>
      <protection hidden="1"/>
    </xf>
    <xf numFmtId="0" fontId="49" fillId="0" borderId="11" xfId="0" applyFont="1" applyBorder="1" applyAlignment="1">
      <alignment vertical="center"/>
    </xf>
    <xf numFmtId="0" fontId="46" fillId="0" borderId="16" xfId="0" applyFont="1" applyBorder="1" applyAlignment="1" applyProtection="1">
      <alignment vertical="center"/>
      <protection locked="0"/>
    </xf>
    <xf numFmtId="0" fontId="46" fillId="0" borderId="9" xfId="0" applyFont="1" applyBorder="1" applyAlignment="1" applyProtection="1">
      <alignment vertical="center"/>
      <protection hidden="1"/>
    </xf>
    <xf numFmtId="171" fontId="48" fillId="0" borderId="9" xfId="111" applyNumberFormat="1" applyFont="1" applyFill="1" applyBorder="1" applyAlignment="1" applyProtection="1">
      <alignment vertical="center"/>
      <protection hidden="1"/>
    </xf>
    <xf numFmtId="0" fontId="46" fillId="0" borderId="9" xfId="0" applyFont="1" applyBorder="1" applyAlignment="1" applyProtection="1">
      <alignment horizontal="center" vertical="center"/>
      <protection hidden="1"/>
    </xf>
    <xf numFmtId="0" fontId="50" fillId="0" borderId="0" xfId="0" applyFont="1" applyAlignment="1" applyProtection="1">
      <alignment vertical="center"/>
      <protection hidden="1"/>
    </xf>
    <xf numFmtId="0" fontId="46" fillId="0" borderId="0" xfId="7" applyFont="1" applyAlignment="1" applyProtection="1">
      <alignment vertical="center"/>
      <protection hidden="1"/>
    </xf>
    <xf numFmtId="0" fontId="50" fillId="0" borderId="0" xfId="7" applyFont="1" applyAlignment="1" applyProtection="1">
      <alignment vertical="center"/>
      <protection hidden="1"/>
    </xf>
    <xf numFmtId="0" fontId="51" fillId="0" borderId="0" xfId="7" applyFont="1" applyAlignment="1" applyProtection="1">
      <alignment vertical="center"/>
      <protection hidden="1"/>
    </xf>
    <xf numFmtId="0" fontId="52" fillId="0" borderId="0" xfId="0" applyFont="1" applyAlignment="1" applyProtection="1">
      <alignment vertical="center"/>
      <protection hidden="1"/>
    </xf>
    <xf numFmtId="0" fontId="13" fillId="3" borderId="9" xfId="0" applyFont="1" applyFill="1" applyBorder="1" applyAlignment="1" applyProtection="1">
      <alignment vertical="center"/>
    </xf>
    <xf numFmtId="0" fontId="13" fillId="0" borderId="11" xfId="0" applyFont="1" applyFill="1" applyBorder="1" applyAlignment="1" applyProtection="1">
      <alignment horizontal="left" vertical="center"/>
    </xf>
    <xf numFmtId="0" fontId="13" fillId="0" borderId="9" xfId="0" applyNumberFormat="1" applyFont="1" applyFill="1" applyBorder="1" applyAlignment="1" applyProtection="1">
      <alignment horizontal="center" vertical="center"/>
    </xf>
    <xf numFmtId="0" fontId="10" fillId="0" borderId="0" xfId="7" applyFont="1" applyFill="1" applyBorder="1" applyAlignment="1">
      <alignment horizontal="center" vertical="center" wrapText="1"/>
    </xf>
    <xf numFmtId="0" fontId="13" fillId="0" borderId="0"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23"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16"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49" fontId="13" fillId="0" borderId="9" xfId="0" applyNumberFormat="1" applyFont="1" applyFill="1" applyBorder="1" applyAlignment="1" applyProtection="1">
      <alignment horizontal="center" vertical="center" wrapText="1"/>
    </xf>
    <xf numFmtId="0" fontId="10" fillId="0" borderId="23"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2" fontId="10" fillId="0" borderId="23" xfId="0" applyNumberFormat="1" applyFont="1" applyFill="1" applyBorder="1" applyAlignment="1" applyProtection="1">
      <alignment horizontal="center" vertical="center"/>
    </xf>
    <xf numFmtId="2" fontId="10" fillId="0" borderId="20" xfId="0" applyNumberFormat="1" applyFont="1" applyFill="1" applyBorder="1" applyAlignment="1" applyProtection="1">
      <alignment horizontal="center" vertical="center"/>
    </xf>
    <xf numFmtId="181" fontId="10" fillId="0" borderId="23" xfId="0" applyNumberFormat="1"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0" fontId="18" fillId="0" borderId="23"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18" fillId="0" borderId="19"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15"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5" fillId="0" borderId="0" xfId="0" applyFont="1" applyFill="1" applyAlignment="1" applyProtection="1">
      <alignment horizontal="left" vertical="center" wrapText="1"/>
    </xf>
    <xf numFmtId="0" fontId="9" fillId="0" borderId="11" xfId="0" applyFont="1" applyFill="1" applyBorder="1" applyAlignment="1" applyProtection="1">
      <alignment horizontal="left" vertical="center" wrapText="1"/>
    </xf>
    <xf numFmtId="0" fontId="9" fillId="0" borderId="16" xfId="0" applyFont="1" applyFill="1" applyBorder="1" applyAlignment="1" applyProtection="1">
      <alignment horizontal="left" vertical="center" wrapText="1"/>
    </xf>
    <xf numFmtId="0" fontId="9" fillId="0" borderId="11" xfId="7" applyFont="1" applyFill="1" applyBorder="1" applyAlignment="1" applyProtection="1">
      <alignment horizontal="left" vertical="center" wrapText="1"/>
      <protection hidden="1"/>
    </xf>
    <xf numFmtId="0" fontId="9" fillId="0" borderId="16" xfId="7" applyFont="1" applyFill="1" applyBorder="1" applyAlignment="1" applyProtection="1">
      <alignment horizontal="left" vertical="center" wrapText="1"/>
      <protection hidden="1"/>
    </xf>
    <xf numFmtId="0" fontId="16" fillId="0" borderId="11" xfId="0" applyFont="1" applyFill="1" applyBorder="1" applyAlignment="1" applyProtection="1">
      <alignment horizontal="center" vertical="center"/>
      <protection hidden="1"/>
    </xf>
    <xf numFmtId="0" fontId="16" fillId="0" borderId="14" xfId="0" applyFont="1" applyFill="1" applyBorder="1" applyAlignment="1" applyProtection="1">
      <alignment horizontal="center" vertical="center"/>
      <protection hidden="1"/>
    </xf>
    <xf numFmtId="0" fontId="16" fillId="0" borderId="16" xfId="0" applyFont="1" applyFill="1" applyBorder="1" applyAlignment="1" applyProtection="1">
      <alignment horizontal="center" vertical="center"/>
      <protection hidden="1"/>
    </xf>
    <xf numFmtId="0" fontId="13" fillId="0" borderId="9" xfId="7" applyFont="1" applyFill="1" applyBorder="1" applyAlignment="1" applyProtection="1">
      <alignment horizontal="center" vertical="center"/>
      <protection hidden="1"/>
    </xf>
    <xf numFmtId="0" fontId="18" fillId="0" borderId="9" xfId="7" applyFont="1" applyFill="1" applyBorder="1" applyAlignment="1" applyProtection="1">
      <alignment horizontal="center" vertical="center" wrapText="1"/>
      <protection hidden="1"/>
    </xf>
    <xf numFmtId="0" fontId="13" fillId="0" borderId="9" xfId="0" applyFont="1" applyFill="1" applyBorder="1" applyAlignment="1" applyProtection="1">
      <alignment horizontal="center" vertical="center" wrapText="1"/>
      <protection hidden="1"/>
    </xf>
    <xf numFmtId="0" fontId="13" fillId="0" borderId="9" xfId="7" applyFont="1" applyFill="1" applyBorder="1" applyAlignment="1" applyProtection="1">
      <alignment horizontal="center" vertical="center" wrapText="1"/>
      <protection hidden="1"/>
    </xf>
    <xf numFmtId="0" fontId="44" fillId="2" borderId="0" xfId="0" applyFont="1" applyFill="1" applyAlignment="1">
      <alignment horizontal="center"/>
    </xf>
    <xf numFmtId="178" fontId="13" fillId="0" borderId="11" xfId="7" applyNumberFormat="1" applyFont="1" applyFill="1" applyBorder="1" applyAlignment="1" applyProtection="1">
      <alignment horizontal="center" vertical="center"/>
      <protection hidden="1"/>
    </xf>
    <xf numFmtId="178" fontId="13" fillId="0" borderId="14" xfId="7" applyNumberFormat="1" applyFont="1" applyFill="1" applyBorder="1" applyAlignment="1" applyProtection="1">
      <alignment horizontal="center" vertical="center"/>
      <protection hidden="1"/>
    </xf>
    <xf numFmtId="178" fontId="13" fillId="0" borderId="16" xfId="7" applyNumberFormat="1" applyFont="1" applyFill="1" applyBorder="1" applyAlignment="1" applyProtection="1">
      <alignment horizontal="center" vertical="center"/>
      <protection hidden="1"/>
    </xf>
    <xf numFmtId="178" fontId="13" fillId="2" borderId="11" xfId="7" applyNumberFormat="1" applyFont="1" applyFill="1" applyBorder="1" applyAlignment="1" applyProtection="1">
      <alignment horizontal="center" vertical="center"/>
      <protection hidden="1"/>
    </xf>
    <xf numFmtId="178" fontId="13" fillId="2" borderId="14" xfId="7" applyNumberFormat="1" applyFont="1" applyFill="1" applyBorder="1" applyAlignment="1" applyProtection="1">
      <alignment horizontal="center" vertical="center"/>
      <protection hidden="1"/>
    </xf>
    <xf numFmtId="178" fontId="13" fillId="2" borderId="16" xfId="7" applyNumberFormat="1" applyFont="1" applyFill="1" applyBorder="1" applyAlignment="1" applyProtection="1">
      <alignment horizontal="center" vertical="center"/>
      <protection hidden="1"/>
    </xf>
    <xf numFmtId="0" fontId="9" fillId="0" borderId="25" xfId="7" applyFont="1" applyFill="1" applyBorder="1" applyAlignment="1" applyProtection="1">
      <alignment horizontal="left" vertical="center" wrapText="1"/>
      <protection hidden="1"/>
    </xf>
    <xf numFmtId="0" fontId="9" fillId="0" borderId="26" xfId="7" applyFont="1" applyFill="1" applyBorder="1" applyAlignment="1" applyProtection="1">
      <alignment horizontal="left" vertical="center" wrapText="1"/>
      <protection hidden="1"/>
    </xf>
    <xf numFmtId="188" fontId="13" fillId="0" borderId="9" xfId="83" applyNumberFormat="1" applyFont="1" applyFill="1" applyBorder="1" applyAlignment="1" applyProtection="1">
      <alignment horizontal="center" vertical="center" wrapText="1"/>
      <protection hidden="1"/>
    </xf>
    <xf numFmtId="0" fontId="50" fillId="0" borderId="21" xfId="0" applyFont="1" applyBorder="1" applyAlignment="1" applyProtection="1">
      <alignment horizontal="center" vertical="center"/>
      <protection hidden="1"/>
    </xf>
    <xf numFmtId="0" fontId="50" fillId="0" borderId="18" xfId="0" applyFont="1" applyBorder="1" applyAlignment="1" applyProtection="1">
      <alignment horizontal="center" vertical="center"/>
      <protection hidden="1"/>
    </xf>
    <xf numFmtId="0" fontId="50" fillId="0" borderId="19" xfId="0" applyFont="1" applyBorder="1" applyAlignment="1" applyProtection="1">
      <alignment horizontal="center" vertical="center"/>
      <protection hidden="1"/>
    </xf>
    <xf numFmtId="0" fontId="46" fillId="0" borderId="13" xfId="0" applyFont="1" applyBorder="1" applyAlignment="1" applyProtection="1">
      <alignment horizontal="center" vertical="center"/>
      <protection hidden="1"/>
    </xf>
    <xf numFmtId="0" fontId="46" fillId="0" borderId="17" xfId="0" applyFont="1" applyBorder="1" applyAlignment="1" applyProtection="1">
      <alignment horizontal="center" vertical="center"/>
      <protection hidden="1"/>
    </xf>
    <xf numFmtId="0" fontId="46" fillId="0" borderId="15" xfId="0" applyFont="1" applyBorder="1" applyAlignment="1" applyProtection="1">
      <alignment horizontal="center" vertical="center"/>
      <protection hidden="1"/>
    </xf>
    <xf numFmtId="0" fontId="48" fillId="0" borderId="11" xfId="0" applyFont="1" applyBorder="1" applyAlignment="1" applyProtection="1">
      <alignment horizontal="right" vertical="center" indent="2"/>
      <protection hidden="1"/>
    </xf>
    <xf numFmtId="0" fontId="48" fillId="0" borderId="16" xfId="0" applyFont="1" applyBorder="1" applyAlignment="1" applyProtection="1">
      <alignment horizontal="right" vertical="center" indent="2"/>
      <protection hidden="1"/>
    </xf>
    <xf numFmtId="0" fontId="48" fillId="0" borderId="11" xfId="0" applyFont="1" applyBorder="1" applyAlignment="1" applyProtection="1">
      <alignment horizontal="left" vertical="center"/>
      <protection hidden="1"/>
    </xf>
    <xf numFmtId="0" fontId="48" fillId="0" borderId="16" xfId="0" applyFont="1" applyBorder="1" applyAlignment="1" applyProtection="1">
      <alignment horizontal="left" vertical="center"/>
      <protection hidden="1"/>
    </xf>
    <xf numFmtId="0" fontId="39" fillId="0" borderId="0" xfId="3" applyFont="1" applyAlignment="1">
      <alignment horizontal="center"/>
    </xf>
    <xf numFmtId="0" fontId="39" fillId="0" borderId="0" xfId="3" applyFont="1" applyAlignment="1">
      <alignment horizontal="center" wrapText="1"/>
    </xf>
    <xf numFmtId="0" fontId="15" fillId="0" borderId="21" xfId="0" applyFont="1" applyFill="1" applyBorder="1" applyAlignment="1" applyProtection="1">
      <alignment horizontal="center" vertical="center"/>
      <protection hidden="1"/>
    </xf>
    <xf numFmtId="0" fontId="15" fillId="0" borderId="18" xfId="0" applyFont="1" applyFill="1" applyBorder="1" applyAlignment="1" applyProtection="1">
      <alignment horizontal="center" vertical="center"/>
      <protection hidden="1"/>
    </xf>
    <xf numFmtId="0" fontId="15" fillId="0" borderId="19" xfId="0" applyFont="1" applyFill="1" applyBorder="1" applyAlignment="1" applyProtection="1">
      <alignment horizontal="center" vertical="center"/>
      <protection hidden="1"/>
    </xf>
    <xf numFmtId="0" fontId="9" fillId="0" borderId="13" xfId="0" applyFont="1" applyFill="1" applyBorder="1" applyAlignment="1" applyProtection="1">
      <alignment horizontal="center" vertical="center"/>
      <protection hidden="1"/>
    </xf>
    <xf numFmtId="0" fontId="9"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3" fillId="0" borderId="11" xfId="0" applyFont="1" applyFill="1" applyBorder="1" applyAlignment="1" applyProtection="1">
      <alignment horizontal="right" vertical="center" indent="2"/>
      <protection hidden="1"/>
    </xf>
    <xf numFmtId="0" fontId="13" fillId="0" borderId="16" xfId="0" applyFont="1" applyFill="1" applyBorder="1" applyAlignment="1" applyProtection="1">
      <alignment horizontal="right" vertical="center" indent="2"/>
      <protection hidden="1"/>
    </xf>
    <xf numFmtId="0" fontId="13" fillId="0" borderId="11" xfId="0" applyFont="1" applyFill="1" applyBorder="1" applyAlignment="1" applyProtection="1">
      <alignment horizontal="left" vertical="center"/>
      <protection hidden="1"/>
    </xf>
    <xf numFmtId="0" fontId="13" fillId="0" borderId="16" xfId="0" applyFont="1" applyFill="1" applyBorder="1" applyAlignment="1" applyProtection="1">
      <alignment horizontal="left" vertical="center"/>
      <protection hidden="1"/>
    </xf>
  </cellXfs>
  <cellStyles count="11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4"/>
    <cellStyle name="Millares 3 3" xfId="85"/>
    <cellStyle name="Millares 4" xfId="24"/>
    <cellStyle name="Millares 4 2" xfId="86"/>
    <cellStyle name="Millares 5" xfId="25"/>
    <cellStyle name="Millares 5 2" xfId="87"/>
    <cellStyle name="Millares 6" xfId="29"/>
    <cellStyle name="Moneda" xfId="2" builtinId="4"/>
    <cellStyle name="Moneda 2" xfId="28"/>
    <cellStyle name="Moneda 2 2" xfId="48"/>
    <cellStyle name="Moneda 2 3" xfId="88"/>
    <cellStyle name="Moneda 3" xfId="49"/>
    <cellStyle name="Moneda 3 2" xfId="50"/>
    <cellStyle name="Moneda 3 2 2" xfId="89"/>
    <cellStyle name="Moneda 4" xfId="51"/>
    <cellStyle name="Moneda 5" xfId="52"/>
    <cellStyle name="Moneda 6" xfId="53"/>
    <cellStyle name="Moneda 6 2" xfId="90"/>
    <cellStyle name="Moneda0" xfId="54"/>
    <cellStyle name="Moneda0 2" xfId="91"/>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2 4 2" xfId="92"/>
    <cellStyle name="Normal 2 5" xfId="93"/>
    <cellStyle name="Normal 3" xfId="7"/>
    <cellStyle name="Normal 3 2" xfId="59"/>
    <cellStyle name="Normal 3 2 2" xfId="94"/>
    <cellStyle name="Normal 3 3" xfId="60"/>
    <cellStyle name="Normal 3 4" xfId="61"/>
    <cellStyle name="Normal 3 5" xfId="62"/>
    <cellStyle name="Normal 4" xfId="26"/>
    <cellStyle name="Normal 4 2" xfId="63"/>
    <cellStyle name="Normal 4 3" xfId="64"/>
    <cellStyle name="Normal 4 4" xfId="95"/>
    <cellStyle name="Normal 5" xfId="65"/>
    <cellStyle name="Normal 5 2" xfId="66"/>
    <cellStyle name="Normal 6" xfId="27"/>
    <cellStyle name="Normal 6 2" xfId="67"/>
    <cellStyle name="Normal 6 2 2" xfId="96"/>
    <cellStyle name="Normal 6 3" xfId="82"/>
    <cellStyle name="Normal 7" xfId="68"/>
    <cellStyle name="Normal 7 2" xfId="97"/>
    <cellStyle name="Normal 8" xfId="69"/>
    <cellStyle name="Normal 9" xfId="70"/>
    <cellStyle name="Normal 9 2" xfId="98"/>
    <cellStyle name="Normal_Analisis de precios AGOSTO 2004" xfId="6"/>
    <cellStyle name="Normal_LICITACION ESCUELA CAUCETE" xfId="5"/>
    <cellStyle name="Porcentaje" xfId="1" builtinId="5"/>
    <cellStyle name="Porcentaje 2" xfId="4"/>
    <cellStyle name="Porcentaje 2 2" xfId="71"/>
    <cellStyle name="Porcentaje 2 3" xfId="99"/>
    <cellStyle name="Porcentaje 3" xfId="16"/>
    <cellStyle name="Porcentaje 3 2" xfId="72"/>
    <cellStyle name="Porcentaje 3 2 2" xfId="100"/>
    <cellStyle name="Porcentaje 3 3" xfId="101"/>
    <cellStyle name="Porcentaje 3 4" xfId="102"/>
    <cellStyle name="Porcentaje 4" xfId="73"/>
    <cellStyle name="Porcentaje 4 2" xfId="74"/>
    <cellStyle name="Porcentaje 4 3" xfId="75"/>
    <cellStyle name="Porcentaje 4 3 2" xfId="103"/>
    <cellStyle name="Porcentaje 4 4" xfId="104"/>
    <cellStyle name="Porcentaje 5" xfId="76"/>
    <cellStyle name="Porcentaje 5 2" xfId="77"/>
    <cellStyle name="Porcentaje 5 2 2" xfId="105"/>
    <cellStyle name="Porcentaje 5 3" xfId="106"/>
    <cellStyle name="Porcentaje 6" xfId="107"/>
    <cellStyle name="Porcentaje 6 2" xfId="108"/>
    <cellStyle name="Porcentaje 7" xfId="109"/>
    <cellStyle name="Porcentaje 8" xfId="110"/>
    <cellStyle name="Porcentaje 9" xfId="111"/>
    <cellStyle name="Punto" xfId="17"/>
    <cellStyle name="Punto 2" xfId="78"/>
    <cellStyle name="Punto0" xfId="18"/>
    <cellStyle name="Punto0 2" xfId="79"/>
    <cellStyle name="Total 2" xfId="80"/>
  </cellStyles>
  <dxfs count="30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PTyCI!$E$37:$K$37</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PTyCI!$E$38:$K$38</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03799040"/>
        <c:axId val="105054592"/>
      </c:lineChart>
      <c:catAx>
        <c:axId val="1037990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05054592"/>
        <c:crossesAt val="0"/>
        <c:auto val="1"/>
        <c:lblAlgn val="ctr"/>
        <c:lblOffset val="100"/>
        <c:noMultiLvlLbl val="0"/>
      </c:catAx>
      <c:valAx>
        <c:axId val="10505459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037990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PTyCI!$E$40:$K$40</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PTyCI!$E$41:$K$41</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05976192"/>
        <c:axId val="105978112"/>
      </c:lineChart>
      <c:catAx>
        <c:axId val="10597619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05978112"/>
        <c:crosses val="autoZero"/>
        <c:auto val="1"/>
        <c:lblAlgn val="ctr"/>
        <c:lblOffset val="100"/>
        <c:noMultiLvlLbl val="0"/>
      </c:catAx>
      <c:valAx>
        <c:axId val="1059781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59761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Lvillavicencio\Mis%20documentos\LICITACIONES\Licitacion%20103_07%20RN40-San_Roque-Huaco\Costos_Camino_RN4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NN\Configuraci&#243;n%20local\Archivos%20temporales%20de%20Internet\Content.IE5\GVIDCBMH\Notas\INSPECC\GARINSPE\Certificado%20y%20Plan%20de%20Avance%20Verificador\LICITAC\A&#241;o%201996\LP%2006-96\CALP696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GG"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Rcuneo\01-LICITACIONES\2021-06%20CLOACAS%20Y%20PLANTA\Oferta%20y%20Costeo\DA%20-%20Planillas%20Oferta%20-%20Obra%20-%20Ubicaci&#243;n%20-%20con%20planilla%20de%20medicion%20y%20polinomica%20CAPACITACION.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Tabolango\Cert.413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lv\mis%20documentos\LICITACIONES\San_Luis_RN20_Quines\Los_excel\An&#225;lisis_Precio_RN20_Quin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ocuments%20and%20Settings\Administrador\Configuraci&#243;n%20local\Archivos%20temporales%20de%20Internet\Content.IE5\78F3770O\OFERTA%2058%20AMTRAM.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LICITACIONES\LICITACIONES\Circuito%20Fiorito-14-18%20D.P.V\PLIEGO_CIRCUITO_FIORITO_1&#176;_ETAPA\DPV%20-%20PAVIMENTACION%20CIRCUITO%20FIORITO%20(PRIMERA%20ETAPA)%20-%20Planillas%20Oferta%20(Rev%203).xlsm"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243;digos%20Item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OSP/Downloads/MODELO%20SIGOP%20-%20Con%20Acta%20Medici&#243;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rcuneo\AppData\Roaming\Microsoft\Excel\Plan%20800\PUENTE%20RIO%20BLANCO%20BUENA%20ESPERANZA\PUENTE%20BUENA%20ESPERANZA%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Users\mmut\AppData\Local\Microsoft\Windows\INetCache\Content.Outlook\5QPO63JJ\OSSE%20-%20Oferta%20-%20Est%20B&#176;La%20Laja%20-Albardon.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LICITACIONES\LICITACIONES\Lic%2030-18\2018_11_16_DPV_PAVIMENTACION_Y_ENSANCHE_RP7_AVDA%20(REV4).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ICITACIONES\LICITACIONES\Pliego%20de%20Obras%20No%20Presentadas%20o%20No%20ganadas\CONCRETO%20ASFALTICO%208&#176;ETAPA-2018\DPV%20-%20Planilla%20Oferta%20-%20Concreto%20Asfaltico%208&#176;%20Etapa%20(PRESENTAD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M"/>
      <sheetName val="Indirectos"/>
      <sheetName val="Desgloce"/>
      <sheetName val="transp"/>
      <sheetName val="DNV_Transp"/>
      <sheetName val="Equipos"/>
      <sheetName val="Coef desgloce"/>
      <sheetName val="constantes"/>
      <sheetName val="PRECIOS-Mat-M.Obra"/>
      <sheetName val="comerc"/>
      <sheetName val="A1_subase"/>
      <sheetName val="A_2_suelo"/>
      <sheetName val="A3_3-base"/>
      <sheetName val="A4_Banq"/>
      <sheetName val="A5_Base As"/>
      <sheetName val="A4_terr_terrap"/>
      <sheetName val="A5_terr_aplat"/>
      <sheetName val="A6_agua"/>
      <sheetName val="A7_zar_fino"/>
      <sheetName val="A8_zaran"/>
      <sheetName val="A9_Concr"/>
      <sheetName val="A12arenaHº"/>
      <sheetName val="A12bRipioHº"/>
      <sheetName val="A13_piedra_gav"/>
      <sheetName val="A14_demol_pav"/>
      <sheetName val="A15_Prod_Hº"/>
      <sheetName val="A16_Excav_por_h"/>
      <sheetName val="A17_prod_roca"/>
      <sheetName val="A18_TranspSuelos"/>
      <sheetName val="A19_TranspRipios"/>
      <sheetName val="A20_TranspConcr"/>
      <sheetName val="A21_prod_tritur"/>
      <sheetName val="SI1"/>
      <sheetName val="SI2a"/>
      <sheetName val="SI2b"/>
      <sheetName val="SI3"/>
      <sheetName val="SI4"/>
      <sheetName val="SI5"/>
      <sheetName val="SI6"/>
      <sheetName val="SI7"/>
      <sheetName val="SI8"/>
      <sheetName val="SI9"/>
      <sheetName val="SI10"/>
      <sheetName val="SI11"/>
      <sheetName val="SI12"/>
      <sheetName val="SI13"/>
      <sheetName val="SI14"/>
      <sheetName val="SI15"/>
      <sheetName val="SI16"/>
      <sheetName val="SI17"/>
      <sheetName val="SI18"/>
      <sheetName val="SI19"/>
      <sheetName val="SI20"/>
      <sheetName val="SI21"/>
      <sheetName val="SI22a"/>
      <sheetName val="SI22b"/>
      <sheetName val="SI23"/>
      <sheetName val="SI24"/>
      <sheetName val="SI25"/>
      <sheetName val="SI26"/>
      <sheetName val="SI27"/>
      <sheetName val="SI28a"/>
      <sheetName val="SI28b"/>
      <sheetName val="SI28c"/>
      <sheetName val="SI28d"/>
      <sheetName val="SI28e"/>
      <sheetName val="SI29"/>
      <sheetName val="SI30"/>
      <sheetName val="SI45-JACHAL"/>
      <sheetName val="SI46a-RHuaco"/>
      <sheetName val="SI46b-RAparejo"/>
      <sheetName val="SI66-DESRIP"/>
      <sheetName val="SI66-1"/>
      <sheetName val="SI66-2"/>
      <sheetName val="SI66-3"/>
      <sheetName val="SI66-4"/>
      <sheetName val="SI69a"/>
      <sheetName val="SI69b"/>
      <sheetName val="SI70"/>
      <sheetName val="SI71"/>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sheetName val="INCIDENCIAS"/>
      <sheetName val="PLAN DE TRABAJOS"/>
      <sheetName val="CURVA DE INVERSIONES"/>
      <sheetName val="REQ. PRE-ADJ."/>
      <sheetName val="Hoja6"/>
      <sheetName val="Hoja7"/>
      <sheetName val="Hoja8"/>
      <sheetName val="Hoja9"/>
      <sheetName val="Hoja10"/>
      <sheetName val="Hoja11"/>
      <sheetName val="Hoja12"/>
      <sheetName val="Hoja13"/>
      <sheetName val="Hoja14"/>
      <sheetName val="Hoja15"/>
      <sheetName val="Hoja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C2" t="str">
            <v>OBRA CAPACITACION N° 0</v>
          </cell>
        </row>
        <row r="4">
          <cell r="C4" t="str">
            <v>LICITACION PÚBLICA</v>
          </cell>
        </row>
        <row r="5">
          <cell r="C5" t="str">
            <v>000-000000-2020-EXP</v>
          </cell>
        </row>
        <row r="9">
          <cell r="C9">
            <v>90</v>
          </cell>
        </row>
        <row r="17">
          <cell r="C17">
            <v>0.105</v>
          </cell>
        </row>
        <row r="18">
          <cell r="C18">
            <v>0.21</v>
          </cell>
        </row>
        <row r="19">
          <cell r="C19">
            <v>1.3548</v>
          </cell>
        </row>
        <row r="20">
          <cell r="C20">
            <v>1.4808000000000001</v>
          </cell>
        </row>
        <row r="21">
          <cell r="C21">
            <v>0</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101">
          <cell r="F101">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5">
          <cell r="C75">
            <v>0</v>
          </cell>
        </row>
      </sheetData>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ADMINISTRATIVOS"/>
      <sheetName val="DATOS TECNICOS"/>
      <sheetName val="TRANSICIÓN"/>
      <sheetName val="MEDICIÓN DE OBRA"/>
      <sheetName val="CERTIFICADO"/>
      <sheetName val="PLANILLA DE MEDICIÓN"/>
      <sheetName val="PLAN DE AVANCE"/>
      <sheetName val="CURVA"/>
      <sheetName val="MULTAS"/>
      <sheetName val="FOTOS"/>
      <sheetName val="NOTA 1"/>
      <sheetName val="NOTA 2"/>
      <sheetName val="Registro de mediciones"/>
      <sheetName val="FORMULAS"/>
      <sheetName val="NUMEROS"/>
    </sheetNames>
    <sheetDataSet>
      <sheetData sheetId="0" refreshError="1">
        <row r="3">
          <cell r="D3" t="str">
            <v>14/01</v>
          </cell>
        </row>
        <row r="4">
          <cell r="D4" t="str">
            <v>136 VIVIENDAS PLANES SIGLO XXI Y AMANECER</v>
          </cell>
        </row>
        <row r="5">
          <cell r="D5" t="str">
            <v>61945-M-2001</v>
          </cell>
        </row>
        <row r="6">
          <cell r="D6" t="str">
            <v>2967-MV-2001</v>
          </cell>
        </row>
        <row r="7">
          <cell r="D7">
            <v>136</v>
          </cell>
        </row>
        <row r="8">
          <cell r="D8">
            <v>2505368</v>
          </cell>
        </row>
        <row r="9">
          <cell r="D9" t="str">
            <v>Villa Mercedes</v>
          </cell>
        </row>
        <row r="10">
          <cell r="D10" t="str">
            <v>Arq. Héctor O. Marconi</v>
          </cell>
        </row>
        <row r="11">
          <cell r="D11" t="str">
            <v>Arq. Claudio S. Figueroa</v>
          </cell>
        </row>
        <row r="12">
          <cell r="D12" t="str">
            <v xml:space="preserve">SAN DIEGO SRL - GEA Construc.SRL (Agrup.) </v>
          </cell>
        </row>
        <row r="13">
          <cell r="D13" t="str">
            <v>Ing.  Eduardo Cavichioli</v>
          </cell>
        </row>
        <row r="14">
          <cell r="D14" t="str">
            <v>Socio Gerente</v>
          </cell>
        </row>
        <row r="15">
          <cell r="D15" t="str">
            <v xml:space="preserve"> Programación de Diseño y Ejecución de Obra</v>
          </cell>
        </row>
        <row r="16">
          <cell r="D16" t="str">
            <v>Jefe de Programa de Diseño y Ejecución de Obra</v>
          </cell>
        </row>
        <row r="17">
          <cell r="D17" t="str">
            <v>Daniel S. Guibelalde</v>
          </cell>
        </row>
        <row r="18">
          <cell r="D18" t="str">
            <v>Arquitecto</v>
          </cell>
        </row>
        <row r="19">
          <cell r="D19" t="str">
            <v>Departamento de Administración Contable</v>
          </cell>
        </row>
        <row r="20">
          <cell r="D20" t="str">
            <v>Director</v>
          </cell>
        </row>
        <row r="21">
          <cell r="D21" t="str">
            <v>Silvana Bonansea</v>
          </cell>
        </row>
        <row r="22">
          <cell r="D22" t="str">
            <v>Contadora Pública Nacional</v>
          </cell>
        </row>
        <row r="23">
          <cell r="D23" t="str">
            <v>MINISTERIO DE LA VIVIENDA</v>
          </cell>
        </row>
        <row r="25">
          <cell r="D25" t="str">
            <v>Si</v>
          </cell>
        </row>
        <row r="26">
          <cell r="D26">
            <v>10</v>
          </cell>
        </row>
        <row r="27">
          <cell r="D27">
            <v>10</v>
          </cell>
        </row>
        <row r="29">
          <cell r="D29">
            <v>37084</v>
          </cell>
        </row>
        <row r="30">
          <cell r="D30">
            <v>300</v>
          </cell>
        </row>
        <row r="35">
          <cell r="D35">
            <v>37084</v>
          </cell>
        </row>
        <row r="36">
          <cell r="D36">
            <v>37384</v>
          </cell>
        </row>
      </sheetData>
      <sheetData sheetId="1" refreshError="1">
        <row r="5">
          <cell r="C5" t="str">
            <v>MOVIMIENTO DE SUELO</v>
          </cell>
          <cell r="D5">
            <v>0.62</v>
          </cell>
          <cell r="E5" t="str">
            <v>Terraplenamiento</v>
          </cell>
          <cell r="F5">
            <v>60</v>
          </cell>
          <cell r="H5" t="str">
            <v>Terraplenamiento</v>
          </cell>
          <cell r="I5">
            <v>100</v>
          </cell>
        </row>
        <row r="6">
          <cell r="E6" t="str">
            <v>Excavacion para Fundaciones</v>
          </cell>
          <cell r="F6">
            <v>40</v>
          </cell>
          <cell r="H6" t="str">
            <v>Excavacion para Fundaciones</v>
          </cell>
          <cell r="I6">
            <v>100</v>
          </cell>
        </row>
        <row r="7">
          <cell r="C7" t="str">
            <v>PLATEA DE H° A°</v>
          </cell>
          <cell r="D7">
            <v>5</v>
          </cell>
          <cell r="E7" t="str">
            <v>Armadura</v>
          </cell>
          <cell r="F7">
            <v>45</v>
          </cell>
          <cell r="H7" t="str">
            <v>Armadura</v>
          </cell>
          <cell r="I7">
            <v>100</v>
          </cell>
        </row>
        <row r="8">
          <cell r="E8" t="str">
            <v>Colado de Hormigón</v>
          </cell>
          <cell r="F8">
            <v>55</v>
          </cell>
          <cell r="H8" t="str">
            <v>Colado de Hormigón</v>
          </cell>
          <cell r="I8">
            <v>100</v>
          </cell>
        </row>
        <row r="9">
          <cell r="C9" t="str">
            <v>CAPA AISLADORA</v>
          </cell>
          <cell r="D9">
            <v>1.2</v>
          </cell>
          <cell r="E9" t="str">
            <v>Capa aisladora</v>
          </cell>
          <cell r="F9">
            <v>100</v>
          </cell>
          <cell r="H9" t="str">
            <v>Capa aisladora</v>
          </cell>
          <cell r="I9">
            <v>100</v>
          </cell>
        </row>
        <row r="10">
          <cell r="C10" t="str">
            <v>MAMPOSTERIA</v>
          </cell>
          <cell r="D10">
            <v>13</v>
          </cell>
          <cell r="E10" t="str">
            <v>Mamposteria 0.20 Ext.</v>
          </cell>
          <cell r="F10">
            <v>68</v>
          </cell>
          <cell r="H10" t="str">
            <v>Mamposteria 0.20 Ext.</v>
          </cell>
          <cell r="I10">
            <v>100</v>
          </cell>
        </row>
        <row r="11">
          <cell r="E11" t="str">
            <v>Mamposteria 0.20 Int.</v>
          </cell>
          <cell r="F11">
            <v>22</v>
          </cell>
          <cell r="H11" t="str">
            <v>Mamposteria 0.20 Int.</v>
          </cell>
          <cell r="I11">
            <v>100</v>
          </cell>
        </row>
        <row r="12">
          <cell r="E12" t="str">
            <v>Mamposteria 0.10 Int.yExt.</v>
          </cell>
          <cell r="F12">
            <v>10</v>
          </cell>
          <cell r="H12" t="str">
            <v>Mamposteria 0.10 Int.yExt.</v>
          </cell>
          <cell r="I12">
            <v>100</v>
          </cell>
        </row>
        <row r="13">
          <cell r="C13" t="str">
            <v>ESTRUCTURA RESISTENTE</v>
          </cell>
          <cell r="D13">
            <v>18.600000000000001</v>
          </cell>
          <cell r="E13" t="str">
            <v>Columnas</v>
          </cell>
          <cell r="F13">
            <v>36</v>
          </cell>
          <cell r="H13" t="str">
            <v>Armadura</v>
          </cell>
          <cell r="I13">
            <v>50</v>
          </cell>
        </row>
        <row r="14">
          <cell r="H14" t="str">
            <v>Colado de Hormigón</v>
          </cell>
          <cell r="I14">
            <v>50</v>
          </cell>
        </row>
        <row r="15">
          <cell r="E15" t="str">
            <v>Vigas</v>
          </cell>
          <cell r="F15">
            <v>23</v>
          </cell>
          <cell r="H15" t="str">
            <v>Armadura</v>
          </cell>
          <cell r="I15">
            <v>50</v>
          </cell>
        </row>
        <row r="16">
          <cell r="H16" t="str">
            <v>Colado de Hormigón</v>
          </cell>
          <cell r="I16">
            <v>50</v>
          </cell>
        </row>
        <row r="17">
          <cell r="E17" t="str">
            <v>Losa</v>
          </cell>
          <cell r="F17">
            <v>41</v>
          </cell>
          <cell r="H17" t="str">
            <v>Armadura</v>
          </cell>
          <cell r="I17">
            <v>60</v>
          </cell>
        </row>
        <row r="18">
          <cell r="H18" t="str">
            <v>Colado de Hormigón</v>
          </cell>
          <cell r="I18">
            <v>40</v>
          </cell>
        </row>
        <row r="19">
          <cell r="C19" t="str">
            <v>CUBIERTA DE TECHO</v>
          </cell>
          <cell r="D19">
            <v>5</v>
          </cell>
          <cell r="E19" t="str">
            <v>Teja Francesa</v>
          </cell>
          <cell r="F19">
            <v>60</v>
          </cell>
          <cell r="H19" t="str">
            <v>Teja Francesa</v>
          </cell>
          <cell r="I19">
            <v>100</v>
          </cell>
        </row>
        <row r="20">
          <cell r="E20" t="str">
            <v>Carga y Aislación</v>
          </cell>
          <cell r="F20">
            <v>40</v>
          </cell>
          <cell r="H20" t="str">
            <v>Carga y Aislación</v>
          </cell>
          <cell r="I20">
            <v>100</v>
          </cell>
        </row>
        <row r="21">
          <cell r="C21" t="str">
            <v>CIELORRASO</v>
          </cell>
          <cell r="D21">
            <v>2.2000000000000002</v>
          </cell>
          <cell r="E21" t="str">
            <v>Cielorraso Aplicado</v>
          </cell>
          <cell r="F21">
            <v>90</v>
          </cell>
          <cell r="H21" t="str">
            <v>Cielorraso Aplicado</v>
          </cell>
          <cell r="I21">
            <v>100</v>
          </cell>
        </row>
        <row r="22">
          <cell r="E22" t="str">
            <v>Cielorraso Mejorado</v>
          </cell>
          <cell r="F22">
            <v>10</v>
          </cell>
          <cell r="H22" t="str">
            <v>Cielorraso Mejorado</v>
          </cell>
          <cell r="I22">
            <v>100</v>
          </cell>
        </row>
        <row r="23">
          <cell r="C23" t="str">
            <v>REVOQUES</v>
          </cell>
          <cell r="D23">
            <v>12.5</v>
          </cell>
          <cell r="E23" t="str">
            <v>Azotado hidrofugo</v>
          </cell>
          <cell r="F23">
            <v>5</v>
          </cell>
          <cell r="H23" t="str">
            <v>Azotado hidrofugo</v>
          </cell>
          <cell r="I23">
            <v>100</v>
          </cell>
        </row>
        <row r="24">
          <cell r="E24" t="str">
            <v>Grueso interior</v>
          </cell>
          <cell r="F24">
            <v>15</v>
          </cell>
          <cell r="H24" t="str">
            <v>Grueso interior</v>
          </cell>
          <cell r="I24">
            <v>100</v>
          </cell>
        </row>
        <row r="25">
          <cell r="E25" t="str">
            <v>Grueso exterior</v>
          </cell>
          <cell r="F25">
            <v>30</v>
          </cell>
          <cell r="H25" t="str">
            <v>Grueso exterior</v>
          </cell>
          <cell r="I25">
            <v>100</v>
          </cell>
        </row>
        <row r="26">
          <cell r="E26" t="str">
            <v>Fino interior</v>
          </cell>
          <cell r="F26">
            <v>10</v>
          </cell>
          <cell r="H26" t="str">
            <v>Fino interior</v>
          </cell>
          <cell r="I26">
            <v>100</v>
          </cell>
        </row>
        <row r="27">
          <cell r="E27" t="str">
            <v>Fino exterior</v>
          </cell>
          <cell r="F27">
            <v>30</v>
          </cell>
          <cell r="H27" t="str">
            <v>Fino exterior</v>
          </cell>
          <cell r="I27">
            <v>100</v>
          </cell>
        </row>
        <row r="28">
          <cell r="E28" t="str">
            <v>Bolseado</v>
          </cell>
          <cell r="F28">
            <v>10</v>
          </cell>
          <cell r="H28" t="str">
            <v>Bolseado</v>
          </cell>
          <cell r="I28">
            <v>100</v>
          </cell>
        </row>
        <row r="29">
          <cell r="C29" t="str">
            <v>REVESTIMIENTO</v>
          </cell>
          <cell r="D29">
            <v>1.2</v>
          </cell>
          <cell r="E29" t="str">
            <v>Ceramico</v>
          </cell>
          <cell r="F29">
            <v>60</v>
          </cell>
          <cell r="H29" t="str">
            <v>Cocina y lavadero</v>
          </cell>
          <cell r="I29">
            <v>70</v>
          </cell>
        </row>
        <row r="30">
          <cell r="H30" t="str">
            <v>Baño</v>
          </cell>
          <cell r="I30">
            <v>30</v>
          </cell>
        </row>
        <row r="31">
          <cell r="E31" t="str">
            <v>Estucado</v>
          </cell>
          <cell r="F31">
            <v>40</v>
          </cell>
          <cell r="H31" t="str">
            <v>Cocina y lavadero</v>
          </cell>
          <cell r="I31">
            <v>70</v>
          </cell>
        </row>
        <row r="32">
          <cell r="H32" t="str">
            <v>Baño</v>
          </cell>
          <cell r="I32">
            <v>30</v>
          </cell>
        </row>
        <row r="33">
          <cell r="C33" t="str">
            <v>SOLADOS Y CONTRAPISOS</v>
          </cell>
          <cell r="D33">
            <v>5.6</v>
          </cell>
          <cell r="E33" t="str">
            <v>Contrapiso de Hormigón</v>
          </cell>
          <cell r="F33">
            <v>60</v>
          </cell>
          <cell r="H33" t="str">
            <v>Contrapiso de Hormigón</v>
          </cell>
          <cell r="I33">
            <v>100</v>
          </cell>
        </row>
        <row r="34">
          <cell r="E34" t="str">
            <v>Ceramico</v>
          </cell>
          <cell r="F34">
            <v>25</v>
          </cell>
          <cell r="H34" t="str">
            <v>Ceramico</v>
          </cell>
          <cell r="I34">
            <v>100</v>
          </cell>
        </row>
        <row r="35">
          <cell r="E35" t="str">
            <v>Veredín de Cemento exterior</v>
          </cell>
          <cell r="F35">
            <v>15</v>
          </cell>
          <cell r="H35" t="str">
            <v>Veredín de Cemento exterior</v>
          </cell>
          <cell r="I35">
            <v>100</v>
          </cell>
        </row>
        <row r="36">
          <cell r="C36" t="str">
            <v>ZOCALOS</v>
          </cell>
          <cell r="D36">
            <v>2</v>
          </cell>
          <cell r="E36" t="str">
            <v>Ceramico</v>
          </cell>
          <cell r="F36">
            <v>70</v>
          </cell>
          <cell r="H36" t="str">
            <v>Ceramico</v>
          </cell>
          <cell r="I36">
            <v>100</v>
          </cell>
        </row>
        <row r="37">
          <cell r="E37" t="str">
            <v>Cemento fratazado</v>
          </cell>
          <cell r="F37">
            <v>30</v>
          </cell>
          <cell r="H37" t="str">
            <v>Cemento fratazado</v>
          </cell>
          <cell r="I37">
            <v>100</v>
          </cell>
        </row>
        <row r="38">
          <cell r="C38" t="str">
            <v>CARPINTERIA</v>
          </cell>
          <cell r="D38">
            <v>4.7</v>
          </cell>
          <cell r="E38" t="str">
            <v>Carpinterias marcos y hojas metalicas</v>
          </cell>
          <cell r="F38">
            <v>85</v>
          </cell>
          <cell r="H38" t="str">
            <v>Carpinterias marcos y hojas metalicas</v>
          </cell>
          <cell r="I38">
            <v>100</v>
          </cell>
        </row>
        <row r="39">
          <cell r="E39" t="str">
            <v>Hojas de ventana, post, y puertas placas</v>
          </cell>
          <cell r="F39">
            <v>10</v>
          </cell>
          <cell r="H39" t="str">
            <v>Hojas de ventana, post, y puertas placas</v>
          </cell>
          <cell r="I39">
            <v>100</v>
          </cell>
        </row>
        <row r="40">
          <cell r="E40" t="str">
            <v>Herrajes y ajuste de carpinteria</v>
          </cell>
          <cell r="F40">
            <v>5</v>
          </cell>
          <cell r="H40" t="str">
            <v>Herrajes y ajuste de carpinteria</v>
          </cell>
          <cell r="I40">
            <v>100</v>
          </cell>
        </row>
        <row r="41">
          <cell r="C41" t="str">
            <v>PINTURA</v>
          </cell>
          <cell r="D41">
            <v>4.5</v>
          </cell>
          <cell r="E41" t="str">
            <v>Pintura al agua interior</v>
          </cell>
          <cell r="F41">
            <v>40</v>
          </cell>
          <cell r="H41" t="str">
            <v>Pintura al agua interior</v>
          </cell>
          <cell r="I41">
            <v>100</v>
          </cell>
        </row>
        <row r="42">
          <cell r="E42" t="str">
            <v>Pintura al latex exterior</v>
          </cell>
          <cell r="F42">
            <v>25</v>
          </cell>
          <cell r="H42" t="str">
            <v>Pintura al latex exterior</v>
          </cell>
          <cell r="I42">
            <v>100</v>
          </cell>
        </row>
        <row r="43">
          <cell r="E43" t="str">
            <v>Antioxido en carpinteria metalica</v>
          </cell>
          <cell r="F43">
            <v>15</v>
          </cell>
          <cell r="H43" t="str">
            <v>Antioxido en carpinteria metalica</v>
          </cell>
          <cell r="I43">
            <v>100</v>
          </cell>
        </row>
        <row r="44">
          <cell r="E44" t="str">
            <v>Esmalte sint, en carp, metalica y madera</v>
          </cell>
          <cell r="F44">
            <v>20</v>
          </cell>
          <cell r="H44" t="str">
            <v>Esmalte sint, en carp, metalica y madera</v>
          </cell>
          <cell r="I44">
            <v>100</v>
          </cell>
        </row>
        <row r="45">
          <cell r="C45" t="str">
            <v>INSTALACION SANITARIA</v>
          </cell>
          <cell r="D45">
            <v>6.47</v>
          </cell>
          <cell r="E45" t="str">
            <v>Base de Cloacas</v>
          </cell>
          <cell r="F45">
            <v>45</v>
          </cell>
          <cell r="H45" t="str">
            <v>Base de Cloacas</v>
          </cell>
          <cell r="I45">
            <v>100</v>
          </cell>
        </row>
        <row r="46">
          <cell r="E46" t="str">
            <v>Agua Fria y Caliente</v>
          </cell>
          <cell r="F46">
            <v>31</v>
          </cell>
          <cell r="H46" t="str">
            <v>Agua Fria y Caliente</v>
          </cell>
          <cell r="I46">
            <v>100</v>
          </cell>
        </row>
        <row r="47">
          <cell r="E47" t="str">
            <v>Colector de Tanque</v>
          </cell>
          <cell r="F47">
            <v>2</v>
          </cell>
          <cell r="H47" t="str">
            <v>Colector de Tanque</v>
          </cell>
          <cell r="I47">
            <v>100</v>
          </cell>
        </row>
        <row r="48">
          <cell r="E48" t="str">
            <v>Tanque de Agua</v>
          </cell>
          <cell r="F48">
            <v>22</v>
          </cell>
          <cell r="H48" t="str">
            <v>Tanque de Agua</v>
          </cell>
          <cell r="I48">
            <v>100</v>
          </cell>
        </row>
        <row r="49">
          <cell r="C49" t="str">
            <v>ARTEF. Y ACCES. SANITARIOS</v>
          </cell>
          <cell r="D49">
            <v>3.01</v>
          </cell>
          <cell r="E49" t="str">
            <v>Artefactos</v>
          </cell>
          <cell r="F49">
            <v>45</v>
          </cell>
          <cell r="H49" t="str">
            <v>Artefactos</v>
          </cell>
          <cell r="I49">
            <v>100</v>
          </cell>
        </row>
        <row r="50">
          <cell r="E50" t="str">
            <v>Griferias</v>
          </cell>
          <cell r="F50">
            <v>20</v>
          </cell>
          <cell r="H50" t="str">
            <v>Griferias</v>
          </cell>
          <cell r="I50">
            <v>100</v>
          </cell>
        </row>
        <row r="51">
          <cell r="E51" t="str">
            <v>Accesorios</v>
          </cell>
          <cell r="F51">
            <v>2</v>
          </cell>
          <cell r="H51" t="str">
            <v>Accesorios</v>
          </cell>
          <cell r="I51">
            <v>100</v>
          </cell>
        </row>
        <row r="52">
          <cell r="E52" t="str">
            <v>Mesada Granitica</v>
          </cell>
          <cell r="F52">
            <v>25</v>
          </cell>
          <cell r="H52" t="str">
            <v>Mesada Granitica</v>
          </cell>
          <cell r="I52">
            <v>100</v>
          </cell>
        </row>
        <row r="53">
          <cell r="E53" t="str">
            <v>Pileta de Lavar</v>
          </cell>
          <cell r="F53">
            <v>8</v>
          </cell>
          <cell r="H53" t="str">
            <v>Pileta de Lavar</v>
          </cell>
          <cell r="I53">
            <v>100</v>
          </cell>
        </row>
        <row r="54">
          <cell r="C54" t="str">
            <v>INSTALACION DE GAS</v>
          </cell>
          <cell r="D54">
            <v>2.8</v>
          </cell>
          <cell r="E54" t="str">
            <v>Acometida Subterranea</v>
          </cell>
          <cell r="F54">
            <v>65</v>
          </cell>
          <cell r="H54" t="str">
            <v>Acometida Subterranea</v>
          </cell>
          <cell r="I54">
            <v>100</v>
          </cell>
        </row>
        <row r="55">
          <cell r="E55" t="str">
            <v>Distribución Interna</v>
          </cell>
          <cell r="F55">
            <v>15</v>
          </cell>
          <cell r="H55" t="str">
            <v>Distribución Interna</v>
          </cell>
          <cell r="I55">
            <v>100</v>
          </cell>
        </row>
        <row r="56">
          <cell r="E56" t="str">
            <v>Gabinetes Exteriores</v>
          </cell>
          <cell r="F56">
            <v>20</v>
          </cell>
          <cell r="H56" t="str">
            <v>Gabinetes Exteriores</v>
          </cell>
          <cell r="I56">
            <v>100</v>
          </cell>
        </row>
        <row r="57">
          <cell r="C57" t="str">
            <v>INSTALACION ELECTRICA</v>
          </cell>
          <cell r="D57">
            <v>1.9</v>
          </cell>
          <cell r="E57" t="str">
            <v>Caños y cajas</v>
          </cell>
          <cell r="F57">
            <v>60</v>
          </cell>
          <cell r="H57" t="str">
            <v>Caños y cajas</v>
          </cell>
          <cell r="I57">
            <v>100</v>
          </cell>
        </row>
        <row r="58">
          <cell r="E58" t="str">
            <v>Cableado</v>
          </cell>
          <cell r="F58">
            <v>13</v>
          </cell>
          <cell r="H58" t="str">
            <v>Cableado</v>
          </cell>
          <cell r="I58">
            <v>100</v>
          </cell>
        </row>
        <row r="59">
          <cell r="E59" t="str">
            <v>Pilar completo</v>
          </cell>
          <cell r="F59">
            <v>14</v>
          </cell>
          <cell r="H59" t="str">
            <v>Pilar completo</v>
          </cell>
          <cell r="I59">
            <v>100</v>
          </cell>
        </row>
        <row r="60">
          <cell r="E60" t="str">
            <v>Llaves y tomas y portalamparas y pul, cp.</v>
          </cell>
          <cell r="F60">
            <v>13</v>
          </cell>
          <cell r="H60" t="str">
            <v>Llaves y tomas y portalamparas y pul, cp.</v>
          </cell>
          <cell r="I60">
            <v>100</v>
          </cell>
        </row>
        <row r="61">
          <cell r="C61" t="str">
            <v>VARIOS</v>
          </cell>
          <cell r="D61">
            <v>0.45</v>
          </cell>
          <cell r="E61" t="str">
            <v>Vidrios</v>
          </cell>
          <cell r="F61">
            <v>30</v>
          </cell>
          <cell r="H61" t="str">
            <v>Vidrios</v>
          </cell>
          <cell r="I61">
            <v>100</v>
          </cell>
        </row>
        <row r="62">
          <cell r="E62" t="str">
            <v>Mesada de cocina</v>
          </cell>
          <cell r="F62">
            <v>35</v>
          </cell>
          <cell r="H62" t="str">
            <v>Mesada de cocina</v>
          </cell>
          <cell r="I62">
            <v>100</v>
          </cell>
        </row>
        <row r="63">
          <cell r="E63" t="str">
            <v>Pileta de cocina</v>
          </cell>
          <cell r="F63">
            <v>35</v>
          </cell>
          <cell r="H63" t="str">
            <v>Pileta de cocina</v>
          </cell>
          <cell r="I63">
            <v>100</v>
          </cell>
        </row>
        <row r="64">
          <cell r="C64" t="str">
            <v>INFRAESTRUCTURA</v>
          </cell>
          <cell r="D64">
            <v>9.25</v>
          </cell>
          <cell r="E64" t="str">
            <v>Provision de Agua Potable</v>
          </cell>
          <cell r="F64">
            <v>20</v>
          </cell>
          <cell r="H64" t="str">
            <v>Red de agua potable</v>
          </cell>
          <cell r="I64">
            <v>90</v>
          </cell>
        </row>
        <row r="65">
          <cell r="H65" t="str">
            <v>Nexo conexión agua potable</v>
          </cell>
          <cell r="I65">
            <v>10</v>
          </cell>
        </row>
        <row r="66">
          <cell r="E66" t="str">
            <v>Red de Desague Cloacal</v>
          </cell>
          <cell r="F66">
            <v>20</v>
          </cell>
          <cell r="H66" t="str">
            <v>Red de desague cloacal</v>
          </cell>
          <cell r="I66">
            <v>90</v>
          </cell>
        </row>
        <row r="67">
          <cell r="H67" t="str">
            <v>Nexo conexión desague cloacales</v>
          </cell>
          <cell r="I67">
            <v>10</v>
          </cell>
        </row>
        <row r="68">
          <cell r="E68" t="str">
            <v>Prov, Electrica y Alumb, Publico</v>
          </cell>
          <cell r="F68">
            <v>30</v>
          </cell>
          <cell r="H68" t="str">
            <v>Red elect, replanteo y bases de H° A°</v>
          </cell>
          <cell r="I68">
            <v>20</v>
          </cell>
        </row>
        <row r="69">
          <cell r="H69" t="str">
            <v>Izado de soportes, col, de H°A° y selado</v>
          </cell>
          <cell r="I69">
            <v>20</v>
          </cell>
        </row>
        <row r="70">
          <cell r="H70" t="str">
            <v>Montaje de herrajes y art, de ilum.</v>
          </cell>
          <cell r="I70">
            <v>15</v>
          </cell>
        </row>
        <row r="71">
          <cell r="H71" t="str">
            <v>Montaje de cond, elec, y acometidas</v>
          </cell>
          <cell r="I71">
            <v>15</v>
          </cell>
        </row>
        <row r="72">
          <cell r="H72" t="str">
            <v>Puesta en servicio y aprob, final</v>
          </cell>
          <cell r="I72">
            <v>15</v>
          </cell>
        </row>
        <row r="73">
          <cell r="H73" t="str">
            <v>Nexo electrico</v>
          </cell>
          <cell r="I73">
            <v>15</v>
          </cell>
        </row>
        <row r="74">
          <cell r="E74" t="str">
            <v>Red Vehicular</v>
          </cell>
          <cell r="F74">
            <v>15</v>
          </cell>
          <cell r="H74" t="str">
            <v>Apertura de calles</v>
          </cell>
          <cell r="I74">
            <v>90</v>
          </cell>
        </row>
        <row r="75">
          <cell r="H75" t="str">
            <v>Perfilado final</v>
          </cell>
          <cell r="I75">
            <v>10</v>
          </cell>
        </row>
        <row r="76">
          <cell r="E76" t="str">
            <v>Vereda Municipal</v>
          </cell>
          <cell r="F76">
            <v>15</v>
          </cell>
          <cell r="H76" t="str">
            <v>Vereda Municipal</v>
          </cell>
          <cell r="I76">
            <v>70</v>
          </cell>
        </row>
        <row r="77">
          <cell r="H77" t="str">
            <v>Cordon Cuneta</v>
          </cell>
          <cell r="I77">
            <v>30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M"/>
      <sheetName val="Indirectos"/>
      <sheetName val="CURVA"/>
      <sheetName val="Plan"/>
      <sheetName val="presupuesto"/>
      <sheetName val="Res. Precios"/>
      <sheetName val="constantes"/>
      <sheetName val="AUXILIARES"/>
      <sheetName val="it1"/>
      <sheetName val="it2a)"/>
      <sheetName val="it2b)"/>
      <sheetName val="it3"/>
      <sheetName val="it4"/>
      <sheetName val="it5a)"/>
      <sheetName val="it6"/>
      <sheetName val="Coef desgloce"/>
      <sheetName val="Equipos"/>
      <sheetName val="Desgloce"/>
      <sheetName val="Res__Precios"/>
      <sheetName val="Coef_desgloce"/>
      <sheetName val="Res__Precios1"/>
      <sheetName val="Coef_desgloce1"/>
      <sheetName val="Res__Precios5"/>
      <sheetName val="Coef_desgloce5"/>
      <sheetName val="Res__Precios2"/>
      <sheetName val="Coef_desgloce2"/>
      <sheetName val="Res__Precios3"/>
      <sheetName val="Coef_desgloce3"/>
      <sheetName val="Res__Precios4"/>
      <sheetName val="Coef_desgloce4"/>
      <sheetName val="Res__Precios7"/>
      <sheetName val="Coef_desgloce7"/>
      <sheetName val="Res__Precios6"/>
      <sheetName val="Coef_desgloce6"/>
    </sheetNames>
    <sheetDataSet>
      <sheetData sheetId="0" refreshError="1"/>
      <sheetData sheetId="1" refreshError="1"/>
      <sheetData sheetId="2" refreshError="1"/>
      <sheetData sheetId="3" refreshError="1"/>
      <sheetData sheetId="4" refreshError="1"/>
      <sheetData sheetId="5" refreshError="1"/>
      <sheetData sheetId="6" refreshError="1">
        <row r="64751">
          <cell r="AZ64751" t="str">
            <v>2º</v>
          </cell>
          <cell r="BA64751" t="str">
            <v>3º</v>
          </cell>
          <cell r="BB64751" t="str">
            <v>4º</v>
          </cell>
          <cell r="BC64751" t="str">
            <v>5º</v>
          </cell>
          <cell r="BD64751" t="str">
            <v>6º</v>
          </cell>
          <cell r="BE64751" t="str">
            <v>7º</v>
          </cell>
          <cell r="BF64751" t="str">
            <v>8º</v>
          </cell>
          <cell r="BG64751" t="str">
            <v>9º</v>
          </cell>
          <cell r="BH64751" t="str">
            <v>10º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FIJOS"/>
      <sheetName val="ANALISIS DE PRECIOS"/>
      <sheetName val="DATOS VARIABLES"/>
      <sheetName val="COMPUTOS"/>
      <sheetName val="PLAN TRABAJOINFRAESTRUCTURA"/>
      <sheetName val="PLAN TRABAJO VIVINEDA"/>
    </sheetNames>
    <sheetDataSet>
      <sheetData sheetId="0" refreshError="1"/>
      <sheetData sheetId="1" refreshError="1"/>
      <sheetData sheetId="2" refreshError="1">
        <row r="3">
          <cell r="A3">
            <v>0</v>
          </cell>
          <cell r="D3">
            <v>0</v>
          </cell>
          <cell r="I3">
            <v>0</v>
          </cell>
          <cell r="L3">
            <v>0</v>
          </cell>
        </row>
        <row r="4">
          <cell r="A4">
            <v>1</v>
          </cell>
          <cell r="B4" t="str">
            <v>TRABAJOS PRELIMINARES</v>
          </cell>
          <cell r="I4">
            <v>1</v>
          </cell>
          <cell r="J4" t="str">
            <v>RED DE AGUA</v>
          </cell>
        </row>
        <row r="5">
          <cell r="D5">
            <v>1.01</v>
          </cell>
          <cell r="E5" t="str">
            <v>Demoliciones</v>
          </cell>
          <cell r="F5" t="str">
            <v>gl</v>
          </cell>
          <cell r="L5">
            <v>1.01</v>
          </cell>
        </row>
        <row r="6">
          <cell r="D6">
            <v>1.02</v>
          </cell>
          <cell r="E6" t="str">
            <v>Limpieza del terreno</v>
          </cell>
          <cell r="F6" t="str">
            <v>gl</v>
          </cell>
          <cell r="L6">
            <v>1.02</v>
          </cell>
        </row>
        <row r="7">
          <cell r="D7">
            <v>1.03</v>
          </cell>
          <cell r="E7" t="str">
            <v>Obrador</v>
          </cell>
          <cell r="F7" t="str">
            <v>gl</v>
          </cell>
          <cell r="L7">
            <v>1.03</v>
          </cell>
        </row>
        <row r="8">
          <cell r="D8">
            <v>1.04</v>
          </cell>
          <cell r="E8" t="str">
            <v>Cerco</v>
          </cell>
          <cell r="F8" t="str">
            <v>gl</v>
          </cell>
          <cell r="L8">
            <v>1.04</v>
          </cell>
        </row>
        <row r="9">
          <cell r="D9">
            <v>1.05</v>
          </cell>
          <cell r="E9" t="str">
            <v>Cartel</v>
          </cell>
          <cell r="F9" t="str">
            <v>gl</v>
          </cell>
          <cell r="L9">
            <v>1.05</v>
          </cell>
        </row>
        <row r="10">
          <cell r="D10">
            <v>1.06</v>
          </cell>
          <cell r="E10" t="str">
            <v>Replanteo</v>
          </cell>
          <cell r="F10" t="str">
            <v>gl</v>
          </cell>
          <cell r="L10">
            <v>1.06</v>
          </cell>
        </row>
        <row r="11">
          <cell r="D11">
            <v>1.07</v>
          </cell>
          <cell r="E11" t="str">
            <v>Estudio de suelos</v>
          </cell>
          <cell r="F11" t="str">
            <v>gl</v>
          </cell>
          <cell r="L11">
            <v>1.07</v>
          </cell>
        </row>
        <row r="12">
          <cell r="D12">
            <v>1.08</v>
          </cell>
          <cell r="E12" t="str">
            <v>Perforación agua</v>
          </cell>
          <cell r="F12" t="str">
            <v>gl</v>
          </cell>
          <cell r="L12">
            <v>1.08</v>
          </cell>
        </row>
        <row r="13">
          <cell r="D13">
            <v>1.0900000000000001</v>
          </cell>
          <cell r="E13" t="str">
            <v>Conexión luz y cableado</v>
          </cell>
          <cell r="F13" t="str">
            <v>gl</v>
          </cell>
          <cell r="L13">
            <v>1.0900000000000001</v>
          </cell>
        </row>
        <row r="14">
          <cell r="D14">
            <v>1.1000000000000001</v>
          </cell>
          <cell r="E14" t="str">
            <v>Limpieza del terreno,relleno,nivelación y compactación</v>
          </cell>
          <cell r="F14" t="str">
            <v>gl</v>
          </cell>
        </row>
        <row r="15">
          <cell r="D15">
            <v>1.1100000000000001</v>
          </cell>
          <cell r="E15" t="str">
            <v>Nivelación terreno/cerco de obra</v>
          </cell>
          <cell r="F15" t="str">
            <v>gl</v>
          </cell>
          <cell r="I15">
            <v>2</v>
          </cell>
          <cell r="J15" t="str">
            <v>RED DE CLOACA</v>
          </cell>
        </row>
        <row r="16">
          <cell r="D16">
            <v>1.1200000000000001</v>
          </cell>
          <cell r="E16" t="str">
            <v>Obrador/cartel de obra/vigilancia</v>
          </cell>
          <cell r="F16" t="str">
            <v>gl</v>
          </cell>
          <cell r="L16">
            <v>2.0099999999999998</v>
          </cell>
        </row>
        <row r="17">
          <cell r="D17">
            <v>1.1299999999999999</v>
          </cell>
          <cell r="E17" t="str">
            <v>Luz y agua de obra</v>
          </cell>
          <cell r="F17" t="str">
            <v>gl</v>
          </cell>
          <cell r="L17">
            <v>2.02</v>
          </cell>
        </row>
        <row r="18">
          <cell r="D18">
            <v>1.1399999999999999</v>
          </cell>
          <cell r="L18">
            <v>2.0299999999999998</v>
          </cell>
        </row>
        <row r="19">
          <cell r="D19">
            <v>1.1499999999999999</v>
          </cell>
          <cell r="L19">
            <v>2.04</v>
          </cell>
        </row>
        <row r="20">
          <cell r="L20">
            <v>2.0499999999999998</v>
          </cell>
        </row>
        <row r="25">
          <cell r="I25">
            <v>3</v>
          </cell>
          <cell r="J25" t="str">
            <v>RED ELECTRICA</v>
          </cell>
        </row>
        <row r="26">
          <cell r="L26">
            <v>3.01</v>
          </cell>
        </row>
        <row r="27">
          <cell r="L27">
            <v>3.02</v>
          </cell>
        </row>
        <row r="28">
          <cell r="L28">
            <v>3.03</v>
          </cell>
        </row>
        <row r="29">
          <cell r="I29">
            <v>4</v>
          </cell>
          <cell r="J29" t="str">
            <v>VEREDAS PEATONALES</v>
          </cell>
        </row>
        <row r="30">
          <cell r="L30">
            <v>4.01</v>
          </cell>
        </row>
        <row r="31">
          <cell r="L31">
            <v>4.0199999999999996</v>
          </cell>
        </row>
        <row r="34">
          <cell r="I34">
            <v>5</v>
          </cell>
          <cell r="J34" t="str">
            <v>RED DE GAS</v>
          </cell>
        </row>
        <row r="35">
          <cell r="A35">
            <v>2</v>
          </cell>
          <cell r="B35" t="str">
            <v>MOVIMIENTO DE SUELO</v>
          </cell>
          <cell r="L35">
            <v>5.01</v>
          </cell>
        </row>
        <row r="36">
          <cell r="D36">
            <v>2.0099999999999998</v>
          </cell>
          <cell r="E36" t="str">
            <v xml:space="preserve">Desmonte </v>
          </cell>
          <cell r="F36" t="str">
            <v>m3</v>
          </cell>
          <cell r="L36">
            <v>5.0199999999999996</v>
          </cell>
        </row>
        <row r="37">
          <cell r="D37">
            <v>2.02</v>
          </cell>
          <cell r="E37" t="str">
            <v>Suelo cemento 100 kg/m3</v>
          </cell>
          <cell r="F37" t="str">
            <v>m3</v>
          </cell>
          <cell r="L37">
            <v>5.03</v>
          </cell>
        </row>
        <row r="38">
          <cell r="D38">
            <v>2.0299999999999998</v>
          </cell>
          <cell r="E38" t="str">
            <v>Excavación de sótanos</v>
          </cell>
          <cell r="F38" t="str">
            <v>m3</v>
          </cell>
        </row>
        <row r="39">
          <cell r="D39">
            <v>2.04</v>
          </cell>
          <cell r="E39" t="str">
            <v>Excavación de bases</v>
          </cell>
          <cell r="F39" t="str">
            <v>m3</v>
          </cell>
          <cell r="I39">
            <v>6</v>
          </cell>
          <cell r="J39" t="str">
            <v>RED DE ALUMBRADO PUBLICO</v>
          </cell>
        </row>
        <row r="40">
          <cell r="D40">
            <v>2.0499999999999998</v>
          </cell>
          <cell r="E40" t="str">
            <v>Excavación de vigas de fundación</v>
          </cell>
          <cell r="F40" t="str">
            <v>m3</v>
          </cell>
          <cell r="L40">
            <v>6.01</v>
          </cell>
        </row>
        <row r="41">
          <cell r="D41">
            <v>2.06</v>
          </cell>
          <cell r="E41" t="str">
            <v>Excavación pozos negros</v>
          </cell>
          <cell r="F41" t="str">
            <v>m3</v>
          </cell>
        </row>
        <row r="42">
          <cell r="D42">
            <v>2.0699999999999998</v>
          </cell>
          <cell r="E42" t="str">
            <v>Excavación de pilotines</v>
          </cell>
          <cell r="F42" t="str">
            <v>m3</v>
          </cell>
        </row>
        <row r="43">
          <cell r="D43">
            <v>2.08</v>
          </cell>
          <cell r="E43" t="str">
            <v>Retiro de tierra</v>
          </cell>
          <cell r="F43" t="str">
            <v>m3</v>
          </cell>
        </row>
        <row r="44">
          <cell r="D44">
            <v>2.09</v>
          </cell>
          <cell r="E44" t="str">
            <v>Aporte de tierra</v>
          </cell>
          <cell r="F44" t="str">
            <v>m3</v>
          </cell>
          <cell r="I44">
            <v>7</v>
          </cell>
          <cell r="J44" t="str">
            <v>MEJORADO</v>
          </cell>
        </row>
        <row r="45">
          <cell r="D45">
            <v>2.1</v>
          </cell>
          <cell r="E45" t="str">
            <v>Relleno bajo platea</v>
          </cell>
          <cell r="F45" t="str">
            <v>m3</v>
          </cell>
          <cell r="L45">
            <v>7.01</v>
          </cell>
        </row>
        <row r="46">
          <cell r="D46">
            <v>2.11</v>
          </cell>
          <cell r="E46" t="str">
            <v>Excavación de subsuelo</v>
          </cell>
          <cell r="F46" t="str">
            <v>m3</v>
          </cell>
          <cell r="L46">
            <v>7.02</v>
          </cell>
        </row>
        <row r="47">
          <cell r="D47">
            <v>2.12</v>
          </cell>
          <cell r="E47" t="str">
            <v>Nivelación y compactación bajo contrapiso de planta baja</v>
          </cell>
          <cell r="F47" t="str">
            <v>m3</v>
          </cell>
          <cell r="L47">
            <v>7.03</v>
          </cell>
        </row>
        <row r="48">
          <cell r="D48">
            <v>2.13</v>
          </cell>
          <cell r="L48">
            <v>7.04</v>
          </cell>
        </row>
        <row r="49">
          <cell r="D49">
            <v>2.14</v>
          </cell>
          <cell r="L49">
            <v>7.05</v>
          </cell>
        </row>
        <row r="50">
          <cell r="D50">
            <v>2.15</v>
          </cell>
          <cell r="L50">
            <v>7.06</v>
          </cell>
        </row>
        <row r="51">
          <cell r="A51">
            <v>3</v>
          </cell>
          <cell r="B51" t="str">
            <v>FUNDACIONES</v>
          </cell>
          <cell r="L51">
            <v>7.07</v>
          </cell>
        </row>
        <row r="52">
          <cell r="D52">
            <v>3.01</v>
          </cell>
          <cell r="E52" t="str">
            <v>De hormigón armado general</v>
          </cell>
          <cell r="F52" t="str">
            <v>m3</v>
          </cell>
          <cell r="I52">
            <v>8</v>
          </cell>
          <cell r="J52" t="str">
            <v>ESPACIO PARA CESPED</v>
          </cell>
          <cell r="L52">
            <v>7.08</v>
          </cell>
        </row>
        <row r="53">
          <cell r="D53">
            <v>3.02</v>
          </cell>
          <cell r="E53" t="str">
            <v>Bases centricas columnas y tabiques</v>
          </cell>
          <cell r="F53" t="str">
            <v>m3</v>
          </cell>
          <cell r="L53">
            <v>7.09</v>
          </cell>
        </row>
        <row r="54">
          <cell r="D54">
            <v>3.03</v>
          </cell>
          <cell r="E54" t="str">
            <v>Vigas de fundación nivel 0,30 (encadenados)</v>
          </cell>
          <cell r="F54" t="str">
            <v>m3</v>
          </cell>
        </row>
        <row r="55">
          <cell r="D55">
            <v>3.04</v>
          </cell>
          <cell r="E55" t="str">
            <v>Vigas de equilibrio</v>
          </cell>
          <cell r="F55" t="str">
            <v>m3</v>
          </cell>
          <cell r="I55">
            <v>9</v>
          </cell>
          <cell r="J55" t="str">
            <v>ARBORIZACION</v>
          </cell>
          <cell r="L55">
            <v>8.01</v>
          </cell>
        </row>
        <row r="56">
          <cell r="D56">
            <v>3.05</v>
          </cell>
          <cell r="E56" t="str">
            <v>Pilotines</v>
          </cell>
          <cell r="F56" t="str">
            <v>m3</v>
          </cell>
        </row>
        <row r="57">
          <cell r="D57">
            <v>3.06</v>
          </cell>
          <cell r="E57" t="str">
            <v>Pozo romano de HoAo</v>
          </cell>
          <cell r="F57" t="str">
            <v>m3</v>
          </cell>
        </row>
        <row r="58">
          <cell r="D58">
            <v>3.07</v>
          </cell>
          <cell r="E58" t="str">
            <v>Zapata corrida  H-8</v>
          </cell>
          <cell r="F58" t="str">
            <v>m3</v>
          </cell>
          <cell r="L58">
            <v>9.01</v>
          </cell>
        </row>
        <row r="59">
          <cell r="D59">
            <v>3.08</v>
          </cell>
          <cell r="E59" t="str">
            <v>Platea HoAo</v>
          </cell>
          <cell r="F59" t="str">
            <v>m3</v>
          </cell>
          <cell r="I59">
            <v>10</v>
          </cell>
          <cell r="J59" t="str">
            <v>HONORARIOS PROFESIONALES</v>
          </cell>
        </row>
        <row r="60">
          <cell r="D60">
            <v>3.09</v>
          </cell>
          <cell r="E60" t="str">
            <v>Vigas de fundación</v>
          </cell>
          <cell r="F60" t="str">
            <v>m3</v>
          </cell>
        </row>
        <row r="61">
          <cell r="D61">
            <v>3.1</v>
          </cell>
          <cell r="E61" t="str">
            <v>Mamposteria cimiento armada</v>
          </cell>
          <cell r="F61" t="str">
            <v>m3</v>
          </cell>
        </row>
        <row r="62">
          <cell r="D62">
            <v>3.11</v>
          </cell>
          <cell r="E62" t="str">
            <v>Llaneado mecánico platea</v>
          </cell>
          <cell r="F62" t="str">
            <v>m2</v>
          </cell>
          <cell r="L62">
            <v>10.01</v>
          </cell>
        </row>
        <row r="63">
          <cell r="D63">
            <v>3.12</v>
          </cell>
        </row>
        <row r="64">
          <cell r="D64">
            <v>3.13</v>
          </cell>
        </row>
        <row r="65">
          <cell r="D65">
            <v>3.14</v>
          </cell>
        </row>
        <row r="66">
          <cell r="D66">
            <v>3.15</v>
          </cell>
        </row>
        <row r="67">
          <cell r="A67">
            <v>4</v>
          </cell>
          <cell r="B67" t="str">
            <v>ESTRUCTURA DE HORMIGON ARMADO</v>
          </cell>
        </row>
        <row r="68">
          <cell r="D68">
            <v>4.01</v>
          </cell>
          <cell r="E68" t="str">
            <v>De hormigón armado general</v>
          </cell>
          <cell r="F68" t="str">
            <v>m3</v>
          </cell>
        </row>
        <row r="69">
          <cell r="D69">
            <v>4.0199999999999996</v>
          </cell>
          <cell r="E69" t="str">
            <v>Columnas y fustes</v>
          </cell>
          <cell r="F69" t="str">
            <v>m3</v>
          </cell>
        </row>
        <row r="70">
          <cell r="D70">
            <v>4.03</v>
          </cell>
          <cell r="E70" t="str">
            <v>Vigas normales</v>
          </cell>
          <cell r="F70" t="str">
            <v>m3</v>
          </cell>
        </row>
        <row r="71">
          <cell r="D71">
            <v>4.04</v>
          </cell>
          <cell r="E71" t="str">
            <v>Losas macizas y escaleras</v>
          </cell>
          <cell r="F71" t="str">
            <v>m3</v>
          </cell>
        </row>
        <row r="72">
          <cell r="D72">
            <v>4.05</v>
          </cell>
          <cell r="E72" t="str">
            <v>Tabiques, ascensores y tanques</v>
          </cell>
          <cell r="F72" t="str">
            <v>m3</v>
          </cell>
        </row>
        <row r="73">
          <cell r="D73">
            <v>4.0599999999999996</v>
          </cell>
          <cell r="E73" t="str">
            <v>Escalera HoAo</v>
          </cell>
          <cell r="F73" t="str">
            <v>m3</v>
          </cell>
        </row>
        <row r="74">
          <cell r="D74">
            <v>4.07</v>
          </cell>
          <cell r="E74" t="str">
            <v>Tanque HoAo</v>
          </cell>
          <cell r="F74" t="str">
            <v>m3</v>
          </cell>
        </row>
        <row r="75">
          <cell r="D75">
            <v>4.08</v>
          </cell>
          <cell r="E75" t="str">
            <v>Encadenado y refuerzos</v>
          </cell>
          <cell r="F75" t="str">
            <v>m3</v>
          </cell>
        </row>
        <row r="76">
          <cell r="D76">
            <v>4.09</v>
          </cell>
          <cell r="E76" t="str">
            <v>Columna HoVo</v>
          </cell>
          <cell r="F76" t="str">
            <v>m3</v>
          </cell>
        </row>
        <row r="77">
          <cell r="D77">
            <v>4.0999999999999996</v>
          </cell>
          <cell r="E77" t="str">
            <v>Viga HoVo</v>
          </cell>
          <cell r="F77" t="str">
            <v>m3</v>
          </cell>
        </row>
        <row r="78">
          <cell r="D78">
            <v>4.1100000000000003</v>
          </cell>
          <cell r="E78" t="str">
            <v>Losa HoVo</v>
          </cell>
          <cell r="F78" t="str">
            <v>m3</v>
          </cell>
        </row>
        <row r="79">
          <cell r="D79">
            <v>4.12</v>
          </cell>
          <cell r="E79" t="str">
            <v>Tabique HoVo</v>
          </cell>
          <cell r="F79" t="str">
            <v>m3</v>
          </cell>
        </row>
        <row r="80">
          <cell r="D80">
            <v>4.13</v>
          </cell>
          <cell r="E80" t="str">
            <v>Escalera HoVo</v>
          </cell>
          <cell r="F80" t="str">
            <v>m3</v>
          </cell>
        </row>
        <row r="81">
          <cell r="D81">
            <v>4.1399999999999997</v>
          </cell>
          <cell r="E81" t="str">
            <v>Tanque HoVo</v>
          </cell>
          <cell r="F81" t="str">
            <v>m3</v>
          </cell>
        </row>
        <row r="82">
          <cell r="D82">
            <v>4.1500000000000004</v>
          </cell>
          <cell r="E82" t="str">
            <v>Losa de viguetas</v>
          </cell>
          <cell r="F82" t="str">
            <v>m2</v>
          </cell>
        </row>
        <row r="83">
          <cell r="D83">
            <v>4.16</v>
          </cell>
          <cell r="E83" t="str">
            <v>Refuerzos verticales</v>
          </cell>
          <cell r="F83" t="str">
            <v>ml</v>
          </cell>
        </row>
        <row r="84">
          <cell r="D84">
            <v>4.17</v>
          </cell>
          <cell r="E84" t="str">
            <v>Entrepiso minilosa pret. junta tomada</v>
          </cell>
          <cell r="F84" t="str">
            <v>m2</v>
          </cell>
        </row>
        <row r="85">
          <cell r="D85">
            <v>4.18</v>
          </cell>
          <cell r="E85" t="str">
            <v>Vigas de HºAº en bloques U</v>
          </cell>
          <cell r="F85" t="str">
            <v>ml</v>
          </cell>
        </row>
        <row r="86">
          <cell r="D86">
            <v>4.1900000000000004</v>
          </cell>
          <cell r="E86" t="str">
            <v>Encadenado superior</v>
          </cell>
          <cell r="F86" t="str">
            <v>m3</v>
          </cell>
        </row>
        <row r="87">
          <cell r="D87">
            <v>4.2</v>
          </cell>
          <cell r="E87" t="str">
            <v>Refuerzos horizontales en muros</v>
          </cell>
          <cell r="F87" t="str">
            <v>ml</v>
          </cell>
        </row>
        <row r="88">
          <cell r="D88">
            <v>4.21</v>
          </cell>
          <cell r="E88" t="str">
            <v>Columnas de HºAº 15*15</v>
          </cell>
          <cell r="F88" t="str">
            <v>un</v>
          </cell>
        </row>
        <row r="89">
          <cell r="A89">
            <v>5</v>
          </cell>
          <cell r="B89" t="str">
            <v>MAMPOSTERIA</v>
          </cell>
        </row>
        <row r="90">
          <cell r="B90" t="str">
            <v xml:space="preserve">               De ladrillo comun</v>
          </cell>
          <cell r="D90">
            <v>5.01</v>
          </cell>
          <cell r="E90" t="str">
            <v>Doble visto 0,30 c/aislaciones jta.rasada</v>
          </cell>
          <cell r="F90" t="str">
            <v>m2</v>
          </cell>
        </row>
        <row r="91">
          <cell r="D91">
            <v>5.0199999999999996</v>
          </cell>
          <cell r="E91" t="str">
            <v>Visto 0,15 ext.+hueco 0,08 int. c/aislaciones</v>
          </cell>
          <cell r="F91" t="str">
            <v>m2</v>
          </cell>
        </row>
        <row r="92">
          <cell r="D92">
            <v>5.03</v>
          </cell>
          <cell r="E92" t="str">
            <v>Mampostería de ladrillo común para elevación</v>
          </cell>
          <cell r="F92" t="str">
            <v>m3</v>
          </cell>
        </row>
        <row r="93">
          <cell r="D93">
            <v>5.04</v>
          </cell>
          <cell r="E93" t="str">
            <v>Ladrillo común de 0,15</v>
          </cell>
          <cell r="F93" t="str">
            <v>m3</v>
          </cell>
        </row>
        <row r="94">
          <cell r="D94">
            <v>5.05</v>
          </cell>
          <cell r="E94" t="str">
            <v>Común para panderete</v>
          </cell>
          <cell r="F94" t="str">
            <v>m2</v>
          </cell>
        </row>
        <row r="95">
          <cell r="D95">
            <v>5.0599999999999996</v>
          </cell>
          <cell r="E95" t="str">
            <v>Visto 0.30 junta rasada</v>
          </cell>
          <cell r="F95" t="str">
            <v>m2</v>
          </cell>
        </row>
        <row r="96">
          <cell r="D96">
            <v>5.07</v>
          </cell>
          <cell r="E96" t="str">
            <v>Muro de cierre, exterior de ladrillos vistos</v>
          </cell>
          <cell r="F96" t="str">
            <v>m2</v>
          </cell>
        </row>
        <row r="97">
          <cell r="D97">
            <v>5.08</v>
          </cell>
          <cell r="E97" t="str">
            <v>Visto 0.30 junta tomada</v>
          </cell>
          <cell r="F97" t="str">
            <v>m2</v>
          </cell>
        </row>
        <row r="98">
          <cell r="D98">
            <v>5.09</v>
          </cell>
          <cell r="E98" t="str">
            <v>Visto 0.15 junta tomada</v>
          </cell>
          <cell r="F98" t="str">
            <v>m2</v>
          </cell>
        </row>
        <row r="99">
          <cell r="D99">
            <v>5.0999999999999996</v>
          </cell>
          <cell r="E99" t="str">
            <v>De máquina 0.15 junta rasada</v>
          </cell>
          <cell r="F99" t="str">
            <v>m2</v>
          </cell>
        </row>
        <row r="100">
          <cell r="D100">
            <v>5.1100000000000003</v>
          </cell>
          <cell r="E100" t="str">
            <v>De máquina 0.15 junta tomada</v>
          </cell>
          <cell r="F100" t="str">
            <v>m2</v>
          </cell>
        </row>
        <row r="101">
          <cell r="B101" t="str">
            <v xml:space="preserve">                De ladrillo portante</v>
          </cell>
          <cell r="D101">
            <v>5.12</v>
          </cell>
          <cell r="E101" t="str">
            <v>Mampostería de ladrillo portante de 18*19*33</v>
          </cell>
          <cell r="F101" t="str">
            <v>m2</v>
          </cell>
        </row>
        <row r="102">
          <cell r="D102">
            <v>5.13</v>
          </cell>
          <cell r="E102" t="str">
            <v>Mampostería de ladrillo portante de 12*19*33</v>
          </cell>
          <cell r="F102" t="str">
            <v>m2</v>
          </cell>
        </row>
        <row r="103">
          <cell r="B103" t="str">
            <v xml:space="preserve">                De ladrillo hueco</v>
          </cell>
          <cell r="D103">
            <v>5.14</v>
          </cell>
          <cell r="E103" t="str">
            <v>Ladrillo hueco de 18*18*33</v>
          </cell>
          <cell r="F103" t="str">
            <v>m2</v>
          </cell>
        </row>
        <row r="104">
          <cell r="D104">
            <v>5.15</v>
          </cell>
          <cell r="E104" t="str">
            <v>Mampostería de ladrillo hueco de 12*18*33</v>
          </cell>
          <cell r="F104" t="str">
            <v>m2</v>
          </cell>
        </row>
        <row r="105">
          <cell r="D105">
            <v>5.16</v>
          </cell>
          <cell r="E105" t="str">
            <v>Ladrillo hueco de  8*18*33</v>
          </cell>
          <cell r="F105" t="str">
            <v>m2</v>
          </cell>
        </row>
        <row r="106">
          <cell r="B106" t="str">
            <v xml:space="preserve">                De bloques cemento</v>
          </cell>
          <cell r="D106">
            <v>5.17</v>
          </cell>
          <cell r="E106" t="str">
            <v>Mamposteria elevacion bloque 0,20</v>
          </cell>
          <cell r="F106" t="str">
            <v>m2</v>
          </cell>
        </row>
        <row r="107">
          <cell r="D107">
            <v>5.18</v>
          </cell>
          <cell r="E107" t="str">
            <v>De 0,30 subsuelo</v>
          </cell>
          <cell r="F107" t="str">
            <v>m3</v>
          </cell>
        </row>
        <row r="108">
          <cell r="D108">
            <v>5.19</v>
          </cell>
          <cell r="E108" t="str">
            <v>Submuraciones</v>
          </cell>
          <cell r="F108" t="str">
            <v>m2</v>
          </cell>
        </row>
        <row r="109">
          <cell r="D109">
            <v>5.2</v>
          </cell>
        </row>
        <row r="110">
          <cell r="A110">
            <v>6</v>
          </cell>
          <cell r="B110" t="str">
            <v>CAPA AISLADORA</v>
          </cell>
        </row>
        <row r="111">
          <cell r="D111">
            <v>6.01</v>
          </cell>
          <cell r="E111" t="str">
            <v>Horizontal en muros y tabiques</v>
          </cell>
          <cell r="F111" t="str">
            <v>m2</v>
          </cell>
        </row>
        <row r="112">
          <cell r="D112">
            <v>6.02</v>
          </cell>
          <cell r="E112" t="str">
            <v>Horizontal bajo solados (capeta impermeable y film de polietleno)</v>
          </cell>
          <cell r="F112" t="str">
            <v>m2</v>
          </cell>
        </row>
        <row r="113">
          <cell r="D113">
            <v>6.03</v>
          </cell>
          <cell r="E113" t="str">
            <v>Capa aisladora doble vertical</v>
          </cell>
          <cell r="F113" t="str">
            <v>m2</v>
          </cell>
        </row>
        <row r="114">
          <cell r="D114">
            <v>6.04</v>
          </cell>
          <cell r="E114" t="str">
            <v>Agropol 200 u. Bajo piso</v>
          </cell>
          <cell r="F114" t="str">
            <v>m2</v>
          </cell>
        </row>
        <row r="115">
          <cell r="D115">
            <v>6.05</v>
          </cell>
          <cell r="E115" t="str">
            <v>Aislación de poliestireno expandido granulado</v>
          </cell>
          <cell r="F115" t="str">
            <v>m3</v>
          </cell>
        </row>
        <row r="116">
          <cell r="D116">
            <v>6.06</v>
          </cell>
          <cell r="E116" t="str">
            <v>Carpeta impermeable horizontal en balcones</v>
          </cell>
          <cell r="F116" t="str">
            <v>m2</v>
          </cell>
        </row>
        <row r="117">
          <cell r="D117">
            <v>6.07</v>
          </cell>
          <cell r="E117" t="str">
            <v>Aislación vertical, azotado hidrófugo</v>
          </cell>
          <cell r="F117" t="str">
            <v>m2</v>
          </cell>
        </row>
        <row r="118">
          <cell r="D118">
            <v>6.08</v>
          </cell>
        </row>
        <row r="119">
          <cell r="D119">
            <v>6.09</v>
          </cell>
        </row>
        <row r="120">
          <cell r="D120">
            <v>6.1</v>
          </cell>
        </row>
        <row r="121">
          <cell r="A121">
            <v>7</v>
          </cell>
          <cell r="B121" t="str">
            <v>CUBIERTAS</v>
          </cell>
        </row>
        <row r="122">
          <cell r="D122">
            <v>7.01</v>
          </cell>
          <cell r="E122" t="str">
            <v>Completa accesible (ver tipo)</v>
          </cell>
          <cell r="F122" t="str">
            <v>m2</v>
          </cell>
        </row>
        <row r="123">
          <cell r="D123">
            <v>7.02</v>
          </cell>
          <cell r="E123" t="str">
            <v xml:space="preserve">Cubierta plana </v>
          </cell>
          <cell r="F123" t="str">
            <v>m2</v>
          </cell>
        </row>
        <row r="124">
          <cell r="D124">
            <v>7.03</v>
          </cell>
          <cell r="E124" t="str">
            <v xml:space="preserve">De chapa </v>
          </cell>
          <cell r="F124" t="str">
            <v>m2</v>
          </cell>
        </row>
        <row r="125">
          <cell r="D125">
            <v>7.04</v>
          </cell>
          <cell r="E125" t="str">
            <v>De madera y tejas (ver tipo)(en planta)</v>
          </cell>
          <cell r="F125" t="str">
            <v>m2</v>
          </cell>
        </row>
        <row r="126">
          <cell r="D126">
            <v>7.05</v>
          </cell>
          <cell r="E126" t="str">
            <v>De madera y chapa color</v>
          </cell>
          <cell r="F126" t="str">
            <v>m2</v>
          </cell>
        </row>
        <row r="127">
          <cell r="D127">
            <v>7.06</v>
          </cell>
          <cell r="E127" t="str">
            <v>En galeria(en planta)</v>
          </cell>
          <cell r="F127" t="str">
            <v>m2</v>
          </cell>
        </row>
        <row r="128">
          <cell r="D128">
            <v>7.07</v>
          </cell>
          <cell r="E128" t="str">
            <v>Completa</v>
          </cell>
          <cell r="F128" t="str">
            <v>m2</v>
          </cell>
        </row>
        <row r="129">
          <cell r="D129">
            <v>7.08</v>
          </cell>
          <cell r="E129" t="str">
            <v>Zinguería</v>
          </cell>
          <cell r="F129" t="str">
            <v>ml</v>
          </cell>
        </row>
        <row r="130">
          <cell r="D130">
            <v>7.09</v>
          </cell>
        </row>
        <row r="131">
          <cell r="D131">
            <v>7.1</v>
          </cell>
          <cell r="E131" t="str">
            <v>Cubierta de losa alivianda</v>
          </cell>
          <cell r="F131" t="str">
            <v>m2</v>
          </cell>
        </row>
        <row r="132">
          <cell r="D132">
            <v>7.11</v>
          </cell>
          <cell r="E132" t="str">
            <v>Cubierta de losa maciza</v>
          </cell>
          <cell r="F132" t="str">
            <v>m2</v>
          </cell>
        </row>
        <row r="133">
          <cell r="D133">
            <v>7.12</v>
          </cell>
          <cell r="E133" t="str">
            <v>Cubierta de chapa Nº25 sobre estructura metálica</v>
          </cell>
          <cell r="F133" t="str">
            <v>m2</v>
          </cell>
        </row>
        <row r="134">
          <cell r="D134">
            <v>7.13</v>
          </cell>
          <cell r="E134" t="str">
            <v>Zinguería</v>
          </cell>
          <cell r="F134" t="str">
            <v>ml</v>
          </cell>
        </row>
        <row r="135">
          <cell r="D135">
            <v>7.14</v>
          </cell>
          <cell r="E135" t="str">
            <v>Alero de losa maciza</v>
          </cell>
          <cell r="F135" t="str">
            <v>m2</v>
          </cell>
        </row>
        <row r="136">
          <cell r="D136">
            <v>7.15</v>
          </cell>
        </row>
        <row r="137">
          <cell r="D137">
            <v>7.16</v>
          </cell>
          <cell r="E137" t="str">
            <v>Film de pollietileno</v>
          </cell>
          <cell r="F137" t="str">
            <v>m2</v>
          </cell>
        </row>
        <row r="138">
          <cell r="D138">
            <v>7.17</v>
          </cell>
          <cell r="E138" t="str">
            <v>Hormigón de pendiente</v>
          </cell>
          <cell r="F138" t="str">
            <v>m2</v>
          </cell>
        </row>
        <row r="139">
          <cell r="D139">
            <v>7.18</v>
          </cell>
          <cell r="E139" t="str">
            <v>Carpeta de cemento alisado</v>
          </cell>
          <cell r="F139" t="str">
            <v>m2</v>
          </cell>
        </row>
        <row r="140">
          <cell r="D140">
            <v>7.19</v>
          </cell>
          <cell r="E140" t="str">
            <v>Membrana asfáltica</v>
          </cell>
          <cell r="F140" t="str">
            <v>m2</v>
          </cell>
        </row>
        <row r="141">
          <cell r="D141">
            <v>7.2</v>
          </cell>
          <cell r="E141" t="str">
            <v>Baldosa 20x20 rojas comunes</v>
          </cell>
          <cell r="F141" t="str">
            <v>m2</v>
          </cell>
        </row>
        <row r="142">
          <cell r="D142">
            <v>7.21</v>
          </cell>
          <cell r="E142" t="str">
            <v>Babeta perimetral</v>
          </cell>
          <cell r="F142" t="str">
            <v>m2</v>
          </cell>
        </row>
        <row r="143">
          <cell r="D143">
            <v>7.2200000000000104</v>
          </cell>
        </row>
        <row r="152">
          <cell r="A152">
            <v>8</v>
          </cell>
          <cell r="B152" t="str">
            <v>REVOQUE</v>
          </cell>
        </row>
        <row r="153">
          <cell r="D153">
            <v>8.01</v>
          </cell>
          <cell r="E153" t="str">
            <v>Azotado impermeable exterior</v>
          </cell>
          <cell r="F153" t="str">
            <v>m2</v>
          </cell>
        </row>
        <row r="154">
          <cell r="D154">
            <v>8.02</v>
          </cell>
          <cell r="E154" t="str">
            <v>Grueso exterior con terminación revestimiento acrílico</v>
          </cell>
          <cell r="F154" t="str">
            <v>m2</v>
          </cell>
        </row>
        <row r="155">
          <cell r="D155">
            <v>8.0299999999999994</v>
          </cell>
          <cell r="E155" t="str">
            <v>Fino exterior</v>
          </cell>
          <cell r="F155" t="str">
            <v>m2</v>
          </cell>
        </row>
        <row r="156">
          <cell r="D156">
            <v>8.0399999999999991</v>
          </cell>
          <cell r="E156" t="str">
            <v>Completo exterior a la cal</v>
          </cell>
          <cell r="F156" t="str">
            <v>m2</v>
          </cell>
        </row>
        <row r="157">
          <cell r="D157">
            <v>8.0500000000000007</v>
          </cell>
          <cell r="E157" t="str">
            <v>Azotado y grueso exterior</v>
          </cell>
          <cell r="F157" t="str">
            <v>m2</v>
          </cell>
        </row>
        <row r="158">
          <cell r="D158">
            <v>8.06</v>
          </cell>
          <cell r="E158" t="str">
            <v>Material de frente peinado</v>
          </cell>
          <cell r="F158" t="str">
            <v>m2</v>
          </cell>
        </row>
        <row r="159">
          <cell r="D159">
            <v>8.07</v>
          </cell>
          <cell r="E159" t="str">
            <v>Grueso interior bajo enlucido de yeso</v>
          </cell>
          <cell r="F159" t="str">
            <v>m2</v>
          </cell>
        </row>
        <row r="160">
          <cell r="D160">
            <v>8.08</v>
          </cell>
          <cell r="E160" t="str">
            <v>Fino interior</v>
          </cell>
          <cell r="F160" t="str">
            <v>m2</v>
          </cell>
        </row>
        <row r="161">
          <cell r="D161">
            <v>8.09</v>
          </cell>
          <cell r="E161" t="str">
            <v>Completo interior</v>
          </cell>
          <cell r="F161" t="str">
            <v>m2</v>
          </cell>
        </row>
        <row r="162">
          <cell r="D162">
            <v>8.1</v>
          </cell>
          <cell r="E162" t="str">
            <v xml:space="preserve">Grueso interior bajo revestimiento </v>
          </cell>
          <cell r="F162" t="str">
            <v>m2</v>
          </cell>
        </row>
        <row r="163">
          <cell r="D163">
            <v>8.11</v>
          </cell>
          <cell r="E163" t="str">
            <v>Tomado de juntas</v>
          </cell>
          <cell r="F163" t="str">
            <v>m2</v>
          </cell>
        </row>
        <row r="164">
          <cell r="D164">
            <v>8.1199999999999992</v>
          </cell>
          <cell r="E164" t="str">
            <v>Cortes de piedra</v>
          </cell>
          <cell r="F164" t="str">
            <v>ml</v>
          </cell>
        </row>
        <row r="165">
          <cell r="D165">
            <v>8.1300000000000008</v>
          </cell>
          <cell r="E165" t="str">
            <v>Grueso y fino interior a la cal terminado al fieltro</v>
          </cell>
          <cell r="F165" t="str">
            <v>m2</v>
          </cell>
        </row>
        <row r="166">
          <cell r="D166">
            <v>8.14</v>
          </cell>
          <cell r="E166" t="str">
            <v>Alisado en tanques</v>
          </cell>
          <cell r="F166" t="str">
            <v>m2</v>
          </cell>
        </row>
        <row r="167">
          <cell r="D167">
            <v>8.15</v>
          </cell>
          <cell r="E167" t="str">
            <v>Picado revoques existentes</v>
          </cell>
          <cell r="F167" t="str">
            <v>m2</v>
          </cell>
        </row>
        <row r="168">
          <cell r="D168">
            <v>8.16</v>
          </cell>
          <cell r="E168" t="str">
            <v>Azotado impermeable bajo revestimiento</v>
          </cell>
          <cell r="F168" t="str">
            <v>m2</v>
          </cell>
        </row>
        <row r="169">
          <cell r="D169">
            <v>8.17</v>
          </cell>
          <cell r="E169" t="str">
            <v>Grueso fratazado</v>
          </cell>
          <cell r="F169" t="str">
            <v>m2</v>
          </cell>
        </row>
        <row r="170">
          <cell r="D170">
            <v>8.18</v>
          </cell>
          <cell r="E170" t="str">
            <v>Alisado interior en tanques</v>
          </cell>
          <cell r="F170" t="str">
            <v>m2</v>
          </cell>
        </row>
        <row r="171">
          <cell r="D171">
            <v>8.19</v>
          </cell>
          <cell r="E171" t="str">
            <v>Tipo Parex 3 en 1</v>
          </cell>
          <cell r="F171" t="str">
            <v>m2</v>
          </cell>
        </row>
        <row r="173">
          <cell r="A173">
            <v>9</v>
          </cell>
          <cell r="B173" t="str">
            <v>YESERIA</v>
          </cell>
        </row>
        <row r="174">
          <cell r="D174">
            <v>9.01</v>
          </cell>
          <cell r="E174" t="str">
            <v>Enlucido de yeso en paredes</v>
          </cell>
          <cell r="F174" t="str">
            <v>m2</v>
          </cell>
        </row>
        <row r="175">
          <cell r="D175">
            <v>9.02</v>
          </cell>
          <cell r="E175" t="str">
            <v>Aristas</v>
          </cell>
          <cell r="F175" t="str">
            <v>ml</v>
          </cell>
        </row>
        <row r="176">
          <cell r="D176">
            <v>9.0299999999999994</v>
          </cell>
          <cell r="E176" t="str">
            <v>Cantoneras</v>
          </cell>
          <cell r="F176" t="str">
            <v>ml</v>
          </cell>
        </row>
        <row r="177">
          <cell r="D177">
            <v>9.0399999999999991</v>
          </cell>
          <cell r="E177" t="str">
            <v>Molduras</v>
          </cell>
          <cell r="F177" t="str">
            <v>ml</v>
          </cell>
        </row>
        <row r="178">
          <cell r="D178">
            <v>9.0500000000000007</v>
          </cell>
          <cell r="E178" t="str">
            <v>Frente p/taparrollos armado de yeso</v>
          </cell>
          <cell r="F178" t="str">
            <v>ml</v>
          </cell>
        </row>
        <row r="179">
          <cell r="D179">
            <v>9.06</v>
          </cell>
          <cell r="E179" t="str">
            <v>Media viga</v>
          </cell>
          <cell r="F179" t="str">
            <v>ml</v>
          </cell>
        </row>
        <row r="180">
          <cell r="D180">
            <v>9.07</v>
          </cell>
          <cell r="E180" t="str">
            <v>Caja escalera</v>
          </cell>
          <cell r="F180" t="str">
            <v>un</v>
          </cell>
        </row>
        <row r="181">
          <cell r="D181">
            <v>9.08</v>
          </cell>
          <cell r="E181" t="str">
            <v>Zocalo baño</v>
          </cell>
          <cell r="F181" t="str">
            <v>ml</v>
          </cell>
        </row>
        <row r="182">
          <cell r="D182">
            <v>9.09</v>
          </cell>
          <cell r="E182" t="str">
            <v>Sobre alacena</v>
          </cell>
          <cell r="F182" t="str">
            <v>ml</v>
          </cell>
        </row>
        <row r="183">
          <cell r="D183">
            <v>9.1</v>
          </cell>
          <cell r="E183" t="str">
            <v>Corte de pintura</v>
          </cell>
          <cell r="F183" t="str">
            <v>ml</v>
          </cell>
        </row>
        <row r="184">
          <cell r="D184">
            <v>9.11</v>
          </cell>
          <cell r="E184" t="str">
            <v>Buñas</v>
          </cell>
          <cell r="F184" t="str">
            <v>ml</v>
          </cell>
        </row>
        <row r="185">
          <cell r="D185">
            <v>9.1199999999999992</v>
          </cell>
          <cell r="E185" t="str">
            <v>Molduras c/talon en estar</v>
          </cell>
          <cell r="F185" t="str">
            <v>ml</v>
          </cell>
        </row>
        <row r="186">
          <cell r="D186">
            <v>9.1300000000000008</v>
          </cell>
          <cell r="E186" t="str">
            <v>Detalle arcada</v>
          </cell>
          <cell r="F186" t="str">
            <v>gl</v>
          </cell>
        </row>
        <row r="187">
          <cell r="D187">
            <v>9.14</v>
          </cell>
        </row>
        <row r="188">
          <cell r="D188">
            <v>9.15</v>
          </cell>
        </row>
        <row r="189">
          <cell r="D189">
            <v>9.16</v>
          </cell>
        </row>
        <row r="190">
          <cell r="D190">
            <v>9.17</v>
          </cell>
        </row>
        <row r="191">
          <cell r="D191">
            <v>9.18</v>
          </cell>
        </row>
        <row r="192">
          <cell r="D192">
            <v>9.19</v>
          </cell>
        </row>
        <row r="193">
          <cell r="D193">
            <v>9.1999999999999993</v>
          </cell>
        </row>
        <row r="194">
          <cell r="A194">
            <v>10</v>
          </cell>
          <cell r="B194" t="str">
            <v>CIELORRASOS</v>
          </cell>
        </row>
        <row r="195">
          <cell r="D195">
            <v>10.01</v>
          </cell>
          <cell r="E195" t="str">
            <v>Aplicado a la cal</v>
          </cell>
          <cell r="F195" t="str">
            <v>m2</v>
          </cell>
        </row>
        <row r="196">
          <cell r="D196">
            <v>10.02</v>
          </cell>
          <cell r="E196" t="str">
            <v>Independiente a la cal</v>
          </cell>
          <cell r="F196" t="str">
            <v>m2</v>
          </cell>
        </row>
        <row r="197">
          <cell r="D197">
            <v>10.029999999999999</v>
          </cell>
          <cell r="E197" t="str">
            <v>Cielorraso aplicado de yeso</v>
          </cell>
          <cell r="F197" t="str">
            <v>m2</v>
          </cell>
        </row>
        <row r="198">
          <cell r="D198">
            <v>10.039999999999999</v>
          </cell>
          <cell r="E198" t="str">
            <v>Cielorraso suspendido de yeso</v>
          </cell>
          <cell r="F198" t="str">
            <v>m2</v>
          </cell>
        </row>
        <row r="199">
          <cell r="D199">
            <v>10.050000000000001</v>
          </cell>
          <cell r="E199" t="str">
            <v>Hormigón visto</v>
          </cell>
          <cell r="F199" t="str">
            <v>m2</v>
          </cell>
        </row>
        <row r="200">
          <cell r="D200">
            <v>10.06</v>
          </cell>
          <cell r="E200" t="str">
            <v>Escalera</v>
          </cell>
          <cell r="F200" t="str">
            <v>tramo</v>
          </cell>
        </row>
        <row r="201">
          <cell r="D201">
            <v>10.07</v>
          </cell>
        </row>
        <row r="202">
          <cell r="D202">
            <v>10.08</v>
          </cell>
          <cell r="E202" t="str">
            <v>Independiente en placa de roca de yeso</v>
          </cell>
          <cell r="F202" t="str">
            <v>m2</v>
          </cell>
        </row>
        <row r="203">
          <cell r="D203">
            <v>10.09</v>
          </cell>
          <cell r="E203" t="str">
            <v>Independiente de madera</v>
          </cell>
          <cell r="F203" t="str">
            <v>m2</v>
          </cell>
        </row>
        <row r="204">
          <cell r="D204">
            <v>10.1</v>
          </cell>
        </row>
        <row r="205">
          <cell r="D205">
            <v>10.11</v>
          </cell>
        </row>
        <row r="206">
          <cell r="D206">
            <v>10.119999999999999</v>
          </cell>
        </row>
        <row r="207">
          <cell r="D207">
            <v>10.130000000000001</v>
          </cell>
        </row>
        <row r="208">
          <cell r="D208">
            <v>10.14</v>
          </cell>
        </row>
        <row r="209">
          <cell r="D209">
            <v>10.15</v>
          </cell>
        </row>
        <row r="210">
          <cell r="A210">
            <v>11</v>
          </cell>
          <cell r="B210" t="str">
            <v>CONTRAPISOS</v>
          </cell>
        </row>
        <row r="211">
          <cell r="D211">
            <v>11.01</v>
          </cell>
          <cell r="E211" t="str">
            <v>Contrapiso de cascote s/losa 5 cm.</v>
          </cell>
          <cell r="F211" t="str">
            <v>m2</v>
          </cell>
        </row>
        <row r="212">
          <cell r="D212">
            <v>11.02</v>
          </cell>
          <cell r="E212" t="str">
            <v>Contrapiso sobre terreno natural 10 cm.</v>
          </cell>
          <cell r="F212" t="str">
            <v>m2</v>
          </cell>
        </row>
        <row r="213">
          <cell r="D213">
            <v>11.03</v>
          </cell>
          <cell r="E213" t="str">
            <v>Sobre terreno natural en cocheras</v>
          </cell>
          <cell r="F213" t="str">
            <v>m2</v>
          </cell>
        </row>
        <row r="214">
          <cell r="D214">
            <v>11.04</v>
          </cell>
        </row>
        <row r="215">
          <cell r="D215">
            <v>11.05</v>
          </cell>
        </row>
        <row r="216">
          <cell r="D216">
            <v>11.06</v>
          </cell>
          <cell r="E216" t="str">
            <v>Contrapiso sobre losa 5 cm.</v>
          </cell>
          <cell r="F216" t="str">
            <v>m2</v>
          </cell>
        </row>
        <row r="217">
          <cell r="D217">
            <v>11.07</v>
          </cell>
          <cell r="E217" t="str">
            <v>Sobre losa bandeja 18 cm.</v>
          </cell>
          <cell r="F217" t="str">
            <v>m2</v>
          </cell>
        </row>
        <row r="218">
          <cell r="D218">
            <v>11.08</v>
          </cell>
          <cell r="E218" t="str">
            <v>Banquinas p/placard y mesadas</v>
          </cell>
          <cell r="F218" t="str">
            <v>m2</v>
          </cell>
        </row>
        <row r="219">
          <cell r="D219">
            <v>11.09</v>
          </cell>
          <cell r="E219" t="str">
            <v>Contrapiso en balcones 7 cm.</v>
          </cell>
          <cell r="F219" t="str">
            <v>m2</v>
          </cell>
        </row>
        <row r="220">
          <cell r="D220">
            <v>11.1</v>
          </cell>
          <cell r="E220" t="str">
            <v>Sobre losa de pendiente</v>
          </cell>
          <cell r="F220" t="str">
            <v>m2</v>
          </cell>
        </row>
        <row r="221">
          <cell r="D221">
            <v>11.11</v>
          </cell>
        </row>
        <row r="222">
          <cell r="D222">
            <v>11.12</v>
          </cell>
          <cell r="E222" t="str">
            <v>Interiores</v>
          </cell>
          <cell r="F222" t="str">
            <v>m2</v>
          </cell>
        </row>
        <row r="223">
          <cell r="D223">
            <v>11.13</v>
          </cell>
          <cell r="E223" t="str">
            <v>Exteriores</v>
          </cell>
          <cell r="F223" t="str">
            <v>m2</v>
          </cell>
        </row>
        <row r="224">
          <cell r="D224">
            <v>11.14</v>
          </cell>
          <cell r="E224" t="str">
            <v>Vereda de acceso (8cm.)</v>
          </cell>
          <cell r="F224" t="str">
            <v>m2</v>
          </cell>
        </row>
        <row r="225">
          <cell r="D225">
            <v>11.15</v>
          </cell>
          <cell r="E225" t="str">
            <v>Hormigón H8 interior (4cm.)</v>
          </cell>
          <cell r="F225" t="str">
            <v>m2</v>
          </cell>
        </row>
        <row r="226">
          <cell r="A226">
            <v>12</v>
          </cell>
          <cell r="B226" t="str">
            <v>PISOS</v>
          </cell>
        </row>
        <row r="227">
          <cell r="D227">
            <v>12.01</v>
          </cell>
          <cell r="E227" t="str">
            <v xml:space="preserve">Carpeta de cemento </v>
          </cell>
          <cell r="F227" t="str">
            <v>m2</v>
          </cell>
        </row>
        <row r="228">
          <cell r="D228">
            <v>12.02</v>
          </cell>
          <cell r="E228" t="str">
            <v>De cemento alisado o rodillado</v>
          </cell>
          <cell r="F228" t="str">
            <v>m2</v>
          </cell>
        </row>
        <row r="229">
          <cell r="B229" t="str">
            <v xml:space="preserve">                   De mosaicos</v>
          </cell>
          <cell r="D229">
            <v>12.03</v>
          </cell>
          <cell r="E229" t="str">
            <v>De mosaico granitico gris</v>
          </cell>
          <cell r="F229" t="str">
            <v>m2</v>
          </cell>
        </row>
        <row r="230">
          <cell r="D230">
            <v>12.04</v>
          </cell>
          <cell r="E230" t="str">
            <v>De mosaico granitico color</v>
          </cell>
          <cell r="F230" t="str">
            <v>m2</v>
          </cell>
        </row>
        <row r="231">
          <cell r="D231">
            <v>12.05</v>
          </cell>
          <cell r="E231" t="str">
            <v>Veredas pta. Baja 4 panes calcáreos 20*20 c/contrapiso</v>
          </cell>
          <cell r="F231" t="str">
            <v>m2</v>
          </cell>
        </row>
        <row r="232">
          <cell r="D232">
            <v>12.06</v>
          </cell>
          <cell r="E232" t="str">
            <v>Porcelanato despulido</v>
          </cell>
          <cell r="F232" t="str">
            <v>m2</v>
          </cell>
        </row>
        <row r="233">
          <cell r="D233">
            <v>12.07</v>
          </cell>
          <cell r="E233" t="str">
            <v>Cerámico terraza</v>
          </cell>
          <cell r="F233" t="str">
            <v>m2</v>
          </cell>
        </row>
        <row r="234">
          <cell r="B234" t="str">
            <v>De ceramicos</v>
          </cell>
          <cell r="D234">
            <v>12.08</v>
          </cell>
          <cell r="E234" t="str">
            <v xml:space="preserve">Cerámico esmaltado 20*20 </v>
          </cell>
          <cell r="F234" t="str">
            <v>m2</v>
          </cell>
        </row>
        <row r="235">
          <cell r="D235">
            <v>12.09</v>
          </cell>
          <cell r="E235" t="str">
            <v xml:space="preserve">Cerámico 30*30 </v>
          </cell>
          <cell r="F235" t="str">
            <v>m2</v>
          </cell>
        </row>
        <row r="236">
          <cell r="D236">
            <v>12.1</v>
          </cell>
          <cell r="E236" t="str">
            <v>Piso cerámico</v>
          </cell>
          <cell r="F236" t="str">
            <v>m2</v>
          </cell>
        </row>
        <row r="237">
          <cell r="D237">
            <v>12.11</v>
          </cell>
          <cell r="E237" t="str">
            <v>Cerámico cocina</v>
          </cell>
          <cell r="F237" t="str">
            <v>m2</v>
          </cell>
        </row>
        <row r="238">
          <cell r="D238">
            <v>12.12</v>
          </cell>
          <cell r="E238" t="str">
            <v>Cerámico balcón</v>
          </cell>
          <cell r="F238" t="str">
            <v>m2</v>
          </cell>
        </row>
        <row r="239">
          <cell r="B239" t="str">
            <v>De madera</v>
          </cell>
          <cell r="D239">
            <v>12.13</v>
          </cell>
          <cell r="E239" t="str">
            <v>Cerámico palier (no PB)</v>
          </cell>
          <cell r="F239" t="str">
            <v>m2</v>
          </cell>
        </row>
        <row r="240">
          <cell r="D240">
            <v>12.14</v>
          </cell>
          <cell r="E240" t="str">
            <v>Parquet eucalipto</v>
          </cell>
          <cell r="F240" t="str">
            <v>m2</v>
          </cell>
        </row>
        <row r="241">
          <cell r="D241">
            <v>12.15</v>
          </cell>
          <cell r="E241" t="str">
            <v>Parquet incienso</v>
          </cell>
          <cell r="F241" t="str">
            <v>m2</v>
          </cell>
        </row>
        <row r="242">
          <cell r="D242">
            <v>12.16</v>
          </cell>
          <cell r="E242" t="str">
            <v>Parquet algarrobo</v>
          </cell>
          <cell r="F242" t="str">
            <v>m2</v>
          </cell>
        </row>
        <row r="243">
          <cell r="D243">
            <v>12.17</v>
          </cell>
          <cell r="E243" t="str">
            <v>Guarda parquet</v>
          </cell>
          <cell r="F243" t="str">
            <v>ml</v>
          </cell>
        </row>
        <row r="244">
          <cell r="D244">
            <v>12.18</v>
          </cell>
          <cell r="E244" t="str">
            <v>Entablonado viraró</v>
          </cell>
          <cell r="F244" t="str">
            <v>m2</v>
          </cell>
        </row>
        <row r="245">
          <cell r="D245">
            <v>12.19</v>
          </cell>
          <cell r="E245" t="str">
            <v>Entablonado incienso</v>
          </cell>
          <cell r="F245" t="str">
            <v>m2</v>
          </cell>
        </row>
        <row r="246">
          <cell r="D246">
            <v>12.2</v>
          </cell>
          <cell r="E246" t="str">
            <v>Veredas exteriores internas</v>
          </cell>
          <cell r="F246" t="str">
            <v>m2</v>
          </cell>
        </row>
        <row r="247">
          <cell r="D247">
            <v>12.21</v>
          </cell>
          <cell r="E247" t="str">
            <v>Terraza</v>
          </cell>
          <cell r="F247" t="str">
            <v>m2</v>
          </cell>
        </row>
        <row r="248">
          <cell r="D248">
            <v>12.22</v>
          </cell>
          <cell r="E248" t="str">
            <v>Vereda municipal/ingresos</v>
          </cell>
          <cell r="F248" t="str">
            <v>m2</v>
          </cell>
        </row>
        <row r="249">
          <cell r="B249" t="str">
            <v>De marmol, porcellanto</v>
          </cell>
          <cell r="D249">
            <v>12.23</v>
          </cell>
          <cell r="E249" t="str">
            <v>Porcellanato sin pulir</v>
          </cell>
          <cell r="F249" t="str">
            <v>m2</v>
          </cell>
        </row>
        <row r="250">
          <cell r="D250">
            <v>12.24</v>
          </cell>
          <cell r="E250" t="str">
            <v>Porcellanato pulido</v>
          </cell>
          <cell r="F250" t="str">
            <v>m2</v>
          </cell>
        </row>
        <row r="251">
          <cell r="D251">
            <v>12.25</v>
          </cell>
        </row>
        <row r="252">
          <cell r="D252">
            <v>12.26</v>
          </cell>
          <cell r="E252" t="str">
            <v>Mármol ingreso</v>
          </cell>
          <cell r="F252" t="str">
            <v>m2</v>
          </cell>
        </row>
        <row r="253">
          <cell r="D253">
            <v>12.27</v>
          </cell>
          <cell r="E253" t="str">
            <v>De lajas hormigón 0,40 x 0,60</v>
          </cell>
          <cell r="F253" t="str">
            <v>m2</v>
          </cell>
        </row>
        <row r="254">
          <cell r="D254">
            <v>12.28</v>
          </cell>
        </row>
        <row r="255">
          <cell r="B255" t="str">
            <v>De alfombra</v>
          </cell>
          <cell r="D255">
            <v>12.29</v>
          </cell>
          <cell r="E255" t="str">
            <v>Alfombra buclé</v>
          </cell>
          <cell r="F255" t="str">
            <v>m2</v>
          </cell>
        </row>
        <row r="256">
          <cell r="D256">
            <v>12.3</v>
          </cell>
        </row>
        <row r="257">
          <cell r="A257">
            <v>13</v>
          </cell>
          <cell r="B257" t="str">
            <v>ZOCALOS</v>
          </cell>
        </row>
        <row r="258">
          <cell r="D258">
            <v>13.01</v>
          </cell>
          <cell r="E258" t="str">
            <v>De cerámico 10*20</v>
          </cell>
          <cell r="F258" t="str">
            <v>ml</v>
          </cell>
        </row>
        <row r="259">
          <cell r="D259">
            <v>13.02</v>
          </cell>
          <cell r="E259" t="str">
            <v>Cerámico 10*30</v>
          </cell>
          <cell r="F259" t="str">
            <v>ml</v>
          </cell>
        </row>
        <row r="260">
          <cell r="D260">
            <v>13.03</v>
          </cell>
          <cell r="E260" t="str">
            <v>Madera común</v>
          </cell>
          <cell r="F260" t="str">
            <v>ml</v>
          </cell>
        </row>
        <row r="261">
          <cell r="D261">
            <v>13.04</v>
          </cell>
          <cell r="E261" t="str">
            <v>Madera c/moldura superior</v>
          </cell>
          <cell r="F261" t="str">
            <v>ml</v>
          </cell>
        </row>
        <row r="262">
          <cell r="D262">
            <v>13.05</v>
          </cell>
          <cell r="E262" t="str">
            <v>Cemento alisado</v>
          </cell>
          <cell r="F262" t="str">
            <v>ml</v>
          </cell>
        </row>
        <row r="263">
          <cell r="D263">
            <v>13.06</v>
          </cell>
          <cell r="E263" t="str">
            <v>De porcellanato</v>
          </cell>
          <cell r="F263" t="str">
            <v>ml</v>
          </cell>
        </row>
        <row r="264">
          <cell r="D264">
            <v>13.07</v>
          </cell>
          <cell r="E264" t="str">
            <v>Marmol</v>
          </cell>
          <cell r="F264" t="str">
            <v>ml</v>
          </cell>
        </row>
        <row r="265">
          <cell r="D265">
            <v>13.08</v>
          </cell>
          <cell r="E265" t="str">
            <v>Granitico gris</v>
          </cell>
          <cell r="F265" t="str">
            <v>ml</v>
          </cell>
        </row>
        <row r="266">
          <cell r="D266">
            <v>13.09</v>
          </cell>
          <cell r="E266" t="str">
            <v>De baldosa cerámica en azotea</v>
          </cell>
          <cell r="F266" t="str">
            <v>ml</v>
          </cell>
        </row>
        <row r="267">
          <cell r="D267">
            <v>13.1</v>
          </cell>
        </row>
        <row r="268">
          <cell r="D268">
            <v>13.11</v>
          </cell>
        </row>
        <row r="269">
          <cell r="D269">
            <v>13.12</v>
          </cell>
        </row>
        <row r="270">
          <cell r="D270">
            <v>13.13</v>
          </cell>
        </row>
        <row r="271">
          <cell r="D271">
            <v>13.14</v>
          </cell>
        </row>
        <row r="272">
          <cell r="D272">
            <v>13.15</v>
          </cell>
        </row>
        <row r="273">
          <cell r="D273">
            <v>13.16</v>
          </cell>
        </row>
        <row r="274">
          <cell r="D274">
            <v>13.17</v>
          </cell>
        </row>
        <row r="275">
          <cell r="D275">
            <v>13.18</v>
          </cell>
        </row>
        <row r="276">
          <cell r="D276">
            <v>13.19</v>
          </cell>
        </row>
        <row r="277">
          <cell r="D277">
            <v>13.2</v>
          </cell>
        </row>
        <row r="278">
          <cell r="A278">
            <v>14</v>
          </cell>
          <cell r="B278" t="str">
            <v>REVESTIMIENTOS</v>
          </cell>
        </row>
        <row r="279">
          <cell r="D279">
            <v>14.01</v>
          </cell>
          <cell r="E279" t="str">
            <v>Marmol o granito en fachada</v>
          </cell>
          <cell r="F279" t="str">
            <v>m2</v>
          </cell>
        </row>
        <row r="280">
          <cell r="D280">
            <v>14.02</v>
          </cell>
          <cell r="E280" t="str">
            <v>De cerámico 20x20</v>
          </cell>
          <cell r="F280" t="str">
            <v>m2</v>
          </cell>
        </row>
        <row r="281">
          <cell r="D281">
            <v>14.03</v>
          </cell>
          <cell r="E281" t="str">
            <v>Guardas cerámico</v>
          </cell>
          <cell r="F281" t="str">
            <v>ml</v>
          </cell>
        </row>
        <row r="282">
          <cell r="D282">
            <v>14.04</v>
          </cell>
          <cell r="E282" t="str">
            <v>Cerámico cocina</v>
          </cell>
          <cell r="F282" t="str">
            <v>m2</v>
          </cell>
        </row>
        <row r="283">
          <cell r="D283">
            <v>14.05</v>
          </cell>
          <cell r="E283" t="str">
            <v>Madera en hall</v>
          </cell>
          <cell r="F283" t="str">
            <v>m2</v>
          </cell>
        </row>
        <row r="284">
          <cell r="D284">
            <v>14.06</v>
          </cell>
          <cell r="E284" t="str">
            <v>Nombre edificio</v>
          </cell>
          <cell r="F284" t="str">
            <v>gl</v>
          </cell>
        </row>
        <row r="285">
          <cell r="D285">
            <v>14.07</v>
          </cell>
          <cell r="E285" t="str">
            <v>Revestimiento de azulejos</v>
          </cell>
          <cell r="F285" t="str">
            <v>m2</v>
          </cell>
        </row>
        <row r="286">
          <cell r="D286">
            <v>14.08</v>
          </cell>
        </row>
        <row r="287">
          <cell r="D287">
            <v>14.09</v>
          </cell>
        </row>
        <row r="288">
          <cell r="D288">
            <v>14.1</v>
          </cell>
        </row>
        <row r="289">
          <cell r="D289">
            <v>14.11</v>
          </cell>
        </row>
        <row r="290">
          <cell r="D290">
            <v>14.12</v>
          </cell>
        </row>
        <row r="291">
          <cell r="D291">
            <v>14.13</v>
          </cell>
        </row>
        <row r="292">
          <cell r="D292">
            <v>14.14</v>
          </cell>
        </row>
        <row r="293">
          <cell r="D293">
            <v>14.15</v>
          </cell>
        </row>
        <row r="294">
          <cell r="A294">
            <v>15</v>
          </cell>
          <cell r="B294" t="str">
            <v>ESCALERAS</v>
          </cell>
        </row>
        <row r="295">
          <cell r="D295">
            <v>15.01</v>
          </cell>
          <cell r="E295" t="str">
            <v>Escalon y contrah. cerámico c/nariz</v>
          </cell>
          <cell r="F295" t="str">
            <v>m2</v>
          </cell>
        </row>
        <row r="296">
          <cell r="D296">
            <v>15.02</v>
          </cell>
          <cell r="E296" t="str">
            <v>Zocalo escalera cerámico</v>
          </cell>
          <cell r="F296" t="str">
            <v>ml</v>
          </cell>
        </row>
        <row r="297">
          <cell r="D297">
            <v>15.03</v>
          </cell>
          <cell r="E297" t="str">
            <v>Escalón y contrah. marmol</v>
          </cell>
          <cell r="F297" t="str">
            <v>gl</v>
          </cell>
        </row>
        <row r="298">
          <cell r="D298">
            <v>15.04</v>
          </cell>
          <cell r="E298" t="str">
            <v>Zócalo mármol</v>
          </cell>
          <cell r="F298" t="str">
            <v>gl</v>
          </cell>
        </row>
        <row r="299">
          <cell r="D299">
            <v>15.05</v>
          </cell>
          <cell r="E299" t="str">
            <v>Antepechos cerámico</v>
          </cell>
          <cell r="F299" t="str">
            <v>m2</v>
          </cell>
        </row>
        <row r="300">
          <cell r="D300">
            <v>15.06</v>
          </cell>
          <cell r="E300" t="str">
            <v>Solías mármol</v>
          </cell>
          <cell r="F300" t="str">
            <v>m2</v>
          </cell>
        </row>
        <row r="301">
          <cell r="D301">
            <v>15.07</v>
          </cell>
          <cell r="E301" t="str">
            <v>Rectificación escalera</v>
          </cell>
          <cell r="F301" t="str">
            <v>tramo</v>
          </cell>
        </row>
        <row r="302">
          <cell r="D302">
            <v>15.08</v>
          </cell>
          <cell r="E302" t="str">
            <v>Mesada de cocina</v>
          </cell>
          <cell r="F302" t="str">
            <v>un</v>
          </cell>
        </row>
        <row r="303">
          <cell r="D303">
            <v>15.09</v>
          </cell>
          <cell r="E303" t="str">
            <v>Tratamiento contrahuellas</v>
          </cell>
          <cell r="F303" t="str">
            <v>tramo</v>
          </cell>
        </row>
        <row r="304">
          <cell r="D304">
            <v>15.1</v>
          </cell>
          <cell r="E304" t="str">
            <v>Solias/umbrales madera</v>
          </cell>
          <cell r="F304" t="str">
            <v>ml</v>
          </cell>
        </row>
        <row r="305">
          <cell r="D305">
            <v>15.11</v>
          </cell>
          <cell r="E305" t="str">
            <v>Escalones madera</v>
          </cell>
          <cell r="F305" t="str">
            <v>tramo</v>
          </cell>
        </row>
        <row r="306">
          <cell r="D306">
            <v>15.12</v>
          </cell>
          <cell r="E306" t="str">
            <v>Zocalo rampante madera</v>
          </cell>
          <cell r="F306" t="str">
            <v>tramo</v>
          </cell>
        </row>
        <row r="307">
          <cell r="D307">
            <v>15.13</v>
          </cell>
        </row>
        <row r="308">
          <cell r="D308">
            <v>15.14</v>
          </cell>
          <cell r="E308" t="str">
            <v>Escalera metálica completa colocada</v>
          </cell>
          <cell r="F308" t="str">
            <v>un</v>
          </cell>
        </row>
        <row r="309">
          <cell r="D309">
            <v>15.15</v>
          </cell>
          <cell r="E309" t="str">
            <v>Mesadas</v>
          </cell>
          <cell r="F309" t="str">
            <v>gl</v>
          </cell>
        </row>
        <row r="310">
          <cell r="D310">
            <v>15.16</v>
          </cell>
          <cell r="E310" t="str">
            <v>Mesadas Vecl</v>
          </cell>
          <cell r="F310" t="str">
            <v>gl</v>
          </cell>
        </row>
        <row r="311">
          <cell r="D311">
            <v>15.17</v>
          </cell>
          <cell r="E311" t="str">
            <v xml:space="preserve">Mesadas VC /VC Disc. </v>
          </cell>
          <cell r="F311" t="str">
            <v>gl</v>
          </cell>
        </row>
        <row r="312">
          <cell r="D312">
            <v>15.18</v>
          </cell>
        </row>
        <row r="313">
          <cell r="D313">
            <v>15.19</v>
          </cell>
        </row>
        <row r="314">
          <cell r="D314">
            <v>15.2</v>
          </cell>
        </row>
        <row r="315">
          <cell r="A315">
            <v>16</v>
          </cell>
          <cell r="B315" t="str">
            <v>COND.HUMEROS, VENTILAC.</v>
          </cell>
        </row>
        <row r="316">
          <cell r="D316">
            <v>16.010000000000002</v>
          </cell>
          <cell r="E316" t="str">
            <v>COVE baños</v>
          </cell>
          <cell r="F316" t="str">
            <v>gl</v>
          </cell>
        </row>
        <row r="317">
          <cell r="D317">
            <v>16.02</v>
          </cell>
          <cell r="E317" t="str">
            <v>Sombreretes</v>
          </cell>
          <cell r="F317" t="str">
            <v>un</v>
          </cell>
        </row>
        <row r="318">
          <cell r="D318">
            <v>16.03</v>
          </cell>
          <cell r="E318" t="str">
            <v>Rejillas fijas</v>
          </cell>
          <cell r="F318" t="str">
            <v>un</v>
          </cell>
        </row>
        <row r="319">
          <cell r="D319">
            <v>16.04</v>
          </cell>
          <cell r="E319" t="str">
            <v>Rejillas regulables baños</v>
          </cell>
          <cell r="F319" t="str">
            <v>un</v>
          </cell>
        </row>
        <row r="320">
          <cell r="D320">
            <v>16.05</v>
          </cell>
          <cell r="E320" t="str">
            <v>Conducto vent. calefones</v>
          </cell>
          <cell r="F320" t="str">
            <v>ml</v>
          </cell>
        </row>
        <row r="321">
          <cell r="D321">
            <v>16.059999999999999</v>
          </cell>
          <cell r="E321" t="str">
            <v>Conducto medidores gas</v>
          </cell>
          <cell r="F321" t="str">
            <v>ml</v>
          </cell>
        </row>
        <row r="322">
          <cell r="D322">
            <v>16.07</v>
          </cell>
          <cell r="E322" t="str">
            <v>Cierre bajada cloaca/agua</v>
          </cell>
          <cell r="F322" t="str">
            <v>gl</v>
          </cell>
        </row>
        <row r="323">
          <cell r="D323">
            <v>16.079999999999998</v>
          </cell>
        </row>
        <row r="324">
          <cell r="D324">
            <v>16.09</v>
          </cell>
        </row>
        <row r="325">
          <cell r="D325">
            <v>16.100000000000001</v>
          </cell>
        </row>
        <row r="326">
          <cell r="D326">
            <v>16.11</v>
          </cell>
        </row>
        <row r="327">
          <cell r="D327">
            <v>16.12</v>
          </cell>
        </row>
        <row r="328">
          <cell r="D328">
            <v>16.13</v>
          </cell>
        </row>
        <row r="329">
          <cell r="D329">
            <v>16.14</v>
          </cell>
        </row>
        <row r="330">
          <cell r="D330">
            <v>16.149999999999999</v>
          </cell>
        </row>
        <row r="331">
          <cell r="A331">
            <v>17</v>
          </cell>
          <cell r="B331" t="str">
            <v>HERRERIA</v>
          </cell>
        </row>
        <row r="332">
          <cell r="D332">
            <v>17.010000000000002</v>
          </cell>
          <cell r="E332" t="str">
            <v>Baranda balcones</v>
          </cell>
          <cell r="F332" t="str">
            <v>un</v>
          </cell>
        </row>
        <row r="333">
          <cell r="D333">
            <v>17.02</v>
          </cell>
          <cell r="E333" t="str">
            <v>Rejas 1,05 x 1,50</v>
          </cell>
          <cell r="F333" t="str">
            <v>un</v>
          </cell>
        </row>
        <row r="334">
          <cell r="D334">
            <v>17.03</v>
          </cell>
          <cell r="E334" t="str">
            <v>Bb 1</v>
          </cell>
          <cell r="F334" t="str">
            <v>un</v>
          </cell>
        </row>
        <row r="335">
          <cell r="D335">
            <v>17.04</v>
          </cell>
          <cell r="E335" t="str">
            <v>Bb 9</v>
          </cell>
          <cell r="F335" t="str">
            <v>un</v>
          </cell>
        </row>
        <row r="336">
          <cell r="D336">
            <v>17.05</v>
          </cell>
          <cell r="E336" t="str">
            <v>Bb 12</v>
          </cell>
          <cell r="F336" t="str">
            <v>un</v>
          </cell>
        </row>
        <row r="337">
          <cell r="D337">
            <v>17.059999999999999</v>
          </cell>
          <cell r="E337" t="str">
            <v>Bb 5</v>
          </cell>
          <cell r="F337" t="str">
            <v>un</v>
          </cell>
        </row>
        <row r="338">
          <cell r="D338">
            <v>17.07</v>
          </cell>
          <cell r="E338" t="str">
            <v>Bb 3</v>
          </cell>
          <cell r="F338" t="str">
            <v>un</v>
          </cell>
        </row>
        <row r="339">
          <cell r="D339">
            <v>17.079999999999998</v>
          </cell>
          <cell r="E339" t="str">
            <v>Bb 4</v>
          </cell>
          <cell r="F339" t="str">
            <v>un</v>
          </cell>
        </row>
        <row r="340">
          <cell r="D340">
            <v>17.09</v>
          </cell>
          <cell r="E340" t="str">
            <v>Portón de acceso a estacionamiento</v>
          </cell>
          <cell r="F340" t="str">
            <v>un</v>
          </cell>
        </row>
        <row r="341">
          <cell r="D341">
            <v>17.100000000000001</v>
          </cell>
          <cell r="E341" t="str">
            <v>Cerco de malla de metal desplegado</v>
          </cell>
          <cell r="F341" t="str">
            <v>m</v>
          </cell>
        </row>
        <row r="342">
          <cell r="D342">
            <v>17.11</v>
          </cell>
          <cell r="E342" t="str">
            <v>PR 1</v>
          </cell>
          <cell r="F342" t="str">
            <v>un</v>
          </cell>
        </row>
        <row r="343">
          <cell r="D343">
            <v>17.12</v>
          </cell>
          <cell r="E343" t="str">
            <v>BM 1</v>
          </cell>
          <cell r="F343" t="str">
            <v>un</v>
          </cell>
        </row>
        <row r="344">
          <cell r="D344">
            <v>17.13</v>
          </cell>
          <cell r="E344" t="str">
            <v>BM 3</v>
          </cell>
          <cell r="F344" t="str">
            <v>un</v>
          </cell>
        </row>
        <row r="345">
          <cell r="D345">
            <v>17.14</v>
          </cell>
          <cell r="E345" t="str">
            <v>Escalera marinera</v>
          </cell>
          <cell r="F345" t="str">
            <v>un</v>
          </cell>
        </row>
        <row r="346">
          <cell r="D346">
            <v>17.149999999999999</v>
          </cell>
          <cell r="E346" t="str">
            <v>Puerta tanque</v>
          </cell>
          <cell r="F346" t="str">
            <v>un</v>
          </cell>
        </row>
        <row r="347">
          <cell r="D347">
            <v>17.16</v>
          </cell>
          <cell r="E347" t="str">
            <v>Pasamanos escalera</v>
          </cell>
          <cell r="F347" t="str">
            <v>un</v>
          </cell>
        </row>
        <row r="348">
          <cell r="D348">
            <v>17.170000000000002</v>
          </cell>
        </row>
        <row r="349">
          <cell r="D349">
            <v>17.18</v>
          </cell>
        </row>
        <row r="350">
          <cell r="D350">
            <v>17.190000000000001</v>
          </cell>
        </row>
        <row r="351">
          <cell r="D351">
            <v>17.2</v>
          </cell>
        </row>
        <row r="352">
          <cell r="D352">
            <v>17.21</v>
          </cell>
        </row>
        <row r="353">
          <cell r="D353">
            <v>17.22</v>
          </cell>
        </row>
        <row r="354">
          <cell r="D354">
            <v>17.23</v>
          </cell>
        </row>
        <row r="355">
          <cell r="D355">
            <v>17.239999999999998</v>
          </cell>
        </row>
        <row r="356">
          <cell r="D356">
            <v>17.25</v>
          </cell>
        </row>
        <row r="358">
          <cell r="A358">
            <v>18</v>
          </cell>
          <cell r="B358" t="str">
            <v>CARPINTERIA DE MADERA y CHAPA</v>
          </cell>
        </row>
        <row r="359">
          <cell r="D359">
            <v>18.010000000000002</v>
          </cell>
          <cell r="E359" t="str">
            <v>Puertas</v>
          </cell>
          <cell r="F359" t="str">
            <v>gl</v>
          </cell>
        </row>
        <row r="360">
          <cell r="D360">
            <v>18.02</v>
          </cell>
          <cell r="E360" t="str">
            <v>Frente placard</v>
          </cell>
          <cell r="F360" t="str">
            <v>gl</v>
          </cell>
        </row>
        <row r="361">
          <cell r="D361">
            <v>18.03</v>
          </cell>
          <cell r="E361" t="str">
            <v>Interior placard</v>
          </cell>
          <cell r="F361" t="str">
            <v>gl</v>
          </cell>
        </row>
        <row r="362">
          <cell r="D362">
            <v>18.04</v>
          </cell>
          <cell r="E362" t="str">
            <v>Mueble cocina</v>
          </cell>
          <cell r="F362" t="str">
            <v>gl</v>
          </cell>
        </row>
        <row r="363">
          <cell r="D363">
            <v>18.05</v>
          </cell>
          <cell r="E363" t="str">
            <v>Cortina enrrollar c/accesorios</v>
          </cell>
          <cell r="F363" t="str">
            <v>gl</v>
          </cell>
        </row>
        <row r="364">
          <cell r="D364">
            <v>18.059999999999999</v>
          </cell>
          <cell r="E364" t="str">
            <v>Herrajes</v>
          </cell>
          <cell r="F364" t="str">
            <v>gl</v>
          </cell>
        </row>
        <row r="365">
          <cell r="D365">
            <v>18.07</v>
          </cell>
          <cell r="E365" t="str">
            <v>Taparrollos</v>
          </cell>
          <cell r="F365" t="str">
            <v>un</v>
          </cell>
        </row>
        <row r="366">
          <cell r="D366">
            <v>18.079999999999998</v>
          </cell>
          <cell r="E366" t="str">
            <v>Vanitorys</v>
          </cell>
          <cell r="F366" t="str">
            <v>un</v>
          </cell>
        </row>
        <row r="367">
          <cell r="D367">
            <v>18.09</v>
          </cell>
          <cell r="E367" t="str">
            <v>Botiquines</v>
          </cell>
          <cell r="F367" t="str">
            <v>un</v>
          </cell>
        </row>
        <row r="368">
          <cell r="D368">
            <v>18.100000000000001</v>
          </cell>
          <cell r="E368" t="str">
            <v>P1</v>
          </cell>
          <cell r="F368" t="str">
            <v>un</v>
          </cell>
        </row>
        <row r="369">
          <cell r="D369">
            <v>18.11</v>
          </cell>
          <cell r="E369" t="str">
            <v>P2</v>
          </cell>
          <cell r="F369" t="str">
            <v>un</v>
          </cell>
        </row>
        <row r="370">
          <cell r="D370">
            <v>18.12</v>
          </cell>
          <cell r="E370" t="str">
            <v>P3</v>
          </cell>
          <cell r="F370" t="str">
            <v>un</v>
          </cell>
        </row>
        <row r="371">
          <cell r="D371">
            <v>18.13</v>
          </cell>
          <cell r="E371" t="str">
            <v>PI 1 y PI 2</v>
          </cell>
          <cell r="F371" t="str">
            <v>un</v>
          </cell>
        </row>
        <row r="372">
          <cell r="D372">
            <v>18.14</v>
          </cell>
          <cell r="E372" t="str">
            <v>PI 3</v>
          </cell>
          <cell r="F372" t="str">
            <v>un</v>
          </cell>
        </row>
        <row r="373">
          <cell r="D373">
            <v>18.149999999999999</v>
          </cell>
        </row>
        <row r="374">
          <cell r="D374">
            <v>18.16</v>
          </cell>
        </row>
        <row r="375">
          <cell r="D375">
            <v>18.170000000000002</v>
          </cell>
        </row>
        <row r="376">
          <cell r="D376">
            <v>18.18</v>
          </cell>
        </row>
        <row r="377">
          <cell r="D377">
            <v>18.190000000000001</v>
          </cell>
        </row>
        <row r="378">
          <cell r="D378">
            <v>18.2</v>
          </cell>
        </row>
        <row r="379">
          <cell r="A379">
            <v>19</v>
          </cell>
          <cell r="B379" t="str">
            <v>CARPINTERIA ALUMINIO</v>
          </cell>
        </row>
        <row r="380">
          <cell r="D380">
            <v>19.010000000000002</v>
          </cell>
          <cell r="E380" t="str">
            <v xml:space="preserve">Marcos puertas </v>
          </cell>
          <cell r="F380" t="str">
            <v>gl</v>
          </cell>
        </row>
        <row r="381">
          <cell r="D381">
            <v>19.02</v>
          </cell>
          <cell r="E381" t="str">
            <v>Puertas entrada metalica</v>
          </cell>
          <cell r="F381" t="str">
            <v>gl</v>
          </cell>
        </row>
        <row r="382">
          <cell r="D382">
            <v>19.03</v>
          </cell>
          <cell r="E382" t="str">
            <v>Ventanas chapa</v>
          </cell>
          <cell r="F382" t="str">
            <v>gl</v>
          </cell>
        </row>
        <row r="383">
          <cell r="D383">
            <v>19.04</v>
          </cell>
          <cell r="E383" t="str">
            <v>Portón cochera chapa</v>
          </cell>
          <cell r="F383" t="str">
            <v>gl</v>
          </cell>
        </row>
        <row r="384">
          <cell r="D384">
            <v>19.05</v>
          </cell>
          <cell r="E384" t="str">
            <v>Puerta aluminio</v>
          </cell>
          <cell r="F384" t="str">
            <v>gl</v>
          </cell>
        </row>
        <row r="385">
          <cell r="D385">
            <v>19.059999999999999</v>
          </cell>
          <cell r="E385" t="str">
            <v>Ventana aluminio</v>
          </cell>
          <cell r="F385" t="str">
            <v>gl</v>
          </cell>
        </row>
        <row r="386">
          <cell r="D386">
            <v>19.07</v>
          </cell>
          <cell r="E386" t="str">
            <v>Cortina enrrollar aluminio</v>
          </cell>
          <cell r="F386" t="str">
            <v>gl</v>
          </cell>
        </row>
        <row r="387">
          <cell r="D387">
            <v>19.079999999999998</v>
          </cell>
          <cell r="E387" t="str">
            <v>Cortina enrrollar PVC</v>
          </cell>
          <cell r="F387" t="str">
            <v>gl</v>
          </cell>
        </row>
        <row r="388">
          <cell r="D388">
            <v>19.09</v>
          </cell>
          <cell r="E388" t="str">
            <v>Herrajes</v>
          </cell>
          <cell r="F388" t="str">
            <v>gl</v>
          </cell>
        </row>
        <row r="389">
          <cell r="D389">
            <v>19.100000000000001</v>
          </cell>
          <cell r="E389" t="str">
            <v>Carpintería de madera VC</v>
          </cell>
          <cell r="F389" t="str">
            <v>gl</v>
          </cell>
        </row>
        <row r="390">
          <cell r="D390">
            <v>19.11</v>
          </cell>
          <cell r="E390" t="str">
            <v xml:space="preserve">Carpintería de aluminio VC </v>
          </cell>
          <cell r="F390" t="str">
            <v>gl</v>
          </cell>
        </row>
        <row r="391">
          <cell r="D391">
            <v>19.12</v>
          </cell>
        </row>
        <row r="392">
          <cell r="D392">
            <v>19.13</v>
          </cell>
          <cell r="E392" t="str">
            <v>Perfil apoyo tanque</v>
          </cell>
          <cell r="F392" t="str">
            <v>un</v>
          </cell>
        </row>
        <row r="393">
          <cell r="D393">
            <v>19.14</v>
          </cell>
          <cell r="E393" t="str">
            <v xml:space="preserve">Carpintería de madera VC Disc. </v>
          </cell>
          <cell r="F393" t="str">
            <v>gl</v>
          </cell>
        </row>
        <row r="394">
          <cell r="D394">
            <v>19.149999999999999</v>
          </cell>
          <cell r="E394" t="str">
            <v xml:space="preserve">Carpintería de aluminio VC Disc. </v>
          </cell>
          <cell r="F394" t="str">
            <v>gl</v>
          </cell>
        </row>
        <row r="395">
          <cell r="D395">
            <v>19.16</v>
          </cell>
          <cell r="E395" t="str">
            <v>Carpintería y herrería Vdxa</v>
          </cell>
          <cell r="F395" t="str">
            <v>gl</v>
          </cell>
        </row>
        <row r="396">
          <cell r="D396">
            <v>19.170000000000002</v>
          </cell>
          <cell r="E396" t="str">
            <v>Carpintería y herrería Vph</v>
          </cell>
          <cell r="F396" t="str">
            <v>gl</v>
          </cell>
        </row>
        <row r="397">
          <cell r="D397">
            <v>19.18</v>
          </cell>
          <cell r="E397" t="str">
            <v>Carpintería y herrería DU</v>
          </cell>
          <cell r="F397" t="str">
            <v>gl</v>
          </cell>
        </row>
        <row r="398">
          <cell r="D398">
            <v>19.190000000000001</v>
          </cell>
          <cell r="E398" t="str">
            <v>Carpintería y herrería Vecl</v>
          </cell>
          <cell r="F398" t="str">
            <v>gl</v>
          </cell>
        </row>
        <row r="399">
          <cell r="D399">
            <v>19.2</v>
          </cell>
          <cell r="E399" t="str">
            <v>P4</v>
          </cell>
          <cell r="F399" t="str">
            <v>un</v>
          </cell>
        </row>
        <row r="400">
          <cell r="D400">
            <v>19.21</v>
          </cell>
          <cell r="E400" t="str">
            <v>P6</v>
          </cell>
          <cell r="F400" t="str">
            <v>un</v>
          </cell>
        </row>
        <row r="401">
          <cell r="D401">
            <v>19.22</v>
          </cell>
          <cell r="E401" t="str">
            <v>PL 2</v>
          </cell>
          <cell r="F401" t="str">
            <v>un</v>
          </cell>
        </row>
        <row r="402">
          <cell r="D402">
            <v>19.23</v>
          </cell>
          <cell r="E402" t="str">
            <v>PL 3</v>
          </cell>
          <cell r="F402" t="str">
            <v>un</v>
          </cell>
        </row>
        <row r="403">
          <cell r="D403">
            <v>19.239999999999998</v>
          </cell>
          <cell r="E403" t="str">
            <v>PL 1</v>
          </cell>
          <cell r="F403" t="str">
            <v>un</v>
          </cell>
        </row>
        <row r="404">
          <cell r="D404">
            <v>19.25</v>
          </cell>
          <cell r="E404" t="str">
            <v>V3</v>
          </cell>
          <cell r="F404" t="str">
            <v>un</v>
          </cell>
        </row>
        <row r="405">
          <cell r="D405">
            <v>19.260000000000002</v>
          </cell>
          <cell r="E405" t="str">
            <v>PV 1</v>
          </cell>
          <cell r="F405" t="str">
            <v>un</v>
          </cell>
        </row>
        <row r="406">
          <cell r="D406">
            <v>19.27</v>
          </cell>
          <cell r="E406" t="str">
            <v>V4'</v>
          </cell>
          <cell r="F406" t="str">
            <v>un</v>
          </cell>
        </row>
        <row r="407">
          <cell r="D407">
            <v>19.28</v>
          </cell>
          <cell r="E407" t="str">
            <v>V4</v>
          </cell>
          <cell r="F407" t="str">
            <v>un</v>
          </cell>
        </row>
        <row r="408">
          <cell r="D408">
            <v>19.29</v>
          </cell>
          <cell r="E408" t="str">
            <v>V2</v>
          </cell>
          <cell r="F408" t="str">
            <v>un</v>
          </cell>
        </row>
        <row r="409">
          <cell r="D409">
            <v>19.3</v>
          </cell>
          <cell r="E409" t="str">
            <v>V5</v>
          </cell>
          <cell r="F409" t="str">
            <v>un</v>
          </cell>
        </row>
        <row r="410">
          <cell r="D410">
            <v>19.309999999999999</v>
          </cell>
          <cell r="E410" t="str">
            <v>Cortina de enrrollar de PVC</v>
          </cell>
          <cell r="F410" t="str">
            <v>m2</v>
          </cell>
        </row>
        <row r="411">
          <cell r="D411">
            <v>19.32</v>
          </cell>
          <cell r="E411" t="str">
            <v>Picaportes doble balanciín</v>
          </cell>
          <cell r="F411" t="str">
            <v>un</v>
          </cell>
        </row>
        <row r="412">
          <cell r="D412">
            <v>19.329999999999998</v>
          </cell>
        </row>
        <row r="413">
          <cell r="D413">
            <v>19.34</v>
          </cell>
        </row>
        <row r="414">
          <cell r="D414">
            <v>19.350000000000001</v>
          </cell>
        </row>
        <row r="415">
          <cell r="D415">
            <v>19.36</v>
          </cell>
        </row>
        <row r="416">
          <cell r="D416">
            <v>19.37</v>
          </cell>
        </row>
        <row r="417">
          <cell r="D417">
            <v>19.38</v>
          </cell>
        </row>
        <row r="419">
          <cell r="A419">
            <v>20</v>
          </cell>
          <cell r="B419" t="str">
            <v>INSTALACION ELECTRICA</v>
          </cell>
        </row>
        <row r="420">
          <cell r="D420">
            <v>20.010000000000002</v>
          </cell>
          <cell r="E420" t="str">
            <v>Instalación eléctrica edificios</v>
          </cell>
          <cell r="F420" t="str">
            <v>gl</v>
          </cell>
        </row>
        <row r="421">
          <cell r="D421">
            <v>20.02</v>
          </cell>
          <cell r="E421" t="str">
            <v>Instalación eléctrica vivienda 3 dormitorios</v>
          </cell>
          <cell r="F421" t="str">
            <v>gl</v>
          </cell>
        </row>
        <row r="422">
          <cell r="D422">
            <v>20.03</v>
          </cell>
          <cell r="E422" t="str">
            <v>Instalación eléctrica Vph</v>
          </cell>
          <cell r="F422" t="str">
            <v>gl</v>
          </cell>
        </row>
        <row r="423">
          <cell r="D423">
            <v>20.04</v>
          </cell>
          <cell r="E423" t="str">
            <v>Instalación eléctrica DU</v>
          </cell>
          <cell r="F423" t="str">
            <v>gl</v>
          </cell>
        </row>
        <row r="424">
          <cell r="D424">
            <v>20.05</v>
          </cell>
          <cell r="E424" t="str">
            <v>Instalación eléctrica Vdxa</v>
          </cell>
          <cell r="F424" t="str">
            <v>gl</v>
          </cell>
        </row>
        <row r="425">
          <cell r="D425">
            <v>20.059999999999999</v>
          </cell>
          <cell r="E425" t="str">
            <v>Instalación eléctrica Vecl</v>
          </cell>
          <cell r="F425" t="str">
            <v>gl</v>
          </cell>
        </row>
        <row r="426">
          <cell r="D426">
            <v>20.07</v>
          </cell>
          <cell r="E426" t="str">
            <v xml:space="preserve">Instalación eléctrica VC </v>
          </cell>
          <cell r="F426" t="str">
            <v>gl</v>
          </cell>
        </row>
        <row r="427">
          <cell r="D427">
            <v>20.079999999999998</v>
          </cell>
          <cell r="E427" t="str">
            <v xml:space="preserve">Instalación eléctrica VC Disc. </v>
          </cell>
          <cell r="F427" t="str">
            <v>gl</v>
          </cell>
        </row>
        <row r="428">
          <cell r="D428">
            <v>20.09</v>
          </cell>
          <cell r="E428" t="str">
            <v>Alumbrado exterior</v>
          </cell>
          <cell r="F428" t="str">
            <v>gl</v>
          </cell>
        </row>
        <row r="429">
          <cell r="D429">
            <v>20.100000000000001</v>
          </cell>
        </row>
        <row r="430">
          <cell r="A430">
            <v>21</v>
          </cell>
          <cell r="B430" t="str">
            <v>INSTALACION SANITARIA</v>
          </cell>
        </row>
        <row r="431">
          <cell r="D431">
            <v>21.01</v>
          </cell>
          <cell r="E431" t="str">
            <v>Instalación de desagues cloacales</v>
          </cell>
          <cell r="F431" t="str">
            <v>gl</v>
          </cell>
        </row>
        <row r="432">
          <cell r="D432">
            <v>21.02</v>
          </cell>
          <cell r="E432" t="str">
            <v>Instalación de agua fría y caliente</v>
          </cell>
          <cell r="F432" t="str">
            <v>gl</v>
          </cell>
        </row>
        <row r="433">
          <cell r="D433">
            <v>21.03</v>
          </cell>
          <cell r="E433" t="str">
            <v>Artefactos, griferías y accesorios</v>
          </cell>
          <cell r="F433" t="str">
            <v>gl</v>
          </cell>
        </row>
        <row r="434">
          <cell r="D434">
            <v>21.04</v>
          </cell>
          <cell r="E434" t="str">
            <v>Artefactos sanitarios VC losa</v>
          </cell>
          <cell r="F434" t="str">
            <v>gl</v>
          </cell>
        </row>
        <row r="435">
          <cell r="D435">
            <v>21.05</v>
          </cell>
          <cell r="E435" t="str">
            <v>Instalación pluvial</v>
          </cell>
          <cell r="F435" t="str">
            <v>gl</v>
          </cell>
        </row>
        <row r="436">
          <cell r="D436">
            <v>21.06</v>
          </cell>
          <cell r="E436" t="str">
            <v xml:space="preserve">Instalación de desagues cloacales VC Disc. </v>
          </cell>
          <cell r="F436" t="str">
            <v>gl</v>
          </cell>
        </row>
        <row r="437">
          <cell r="D437">
            <v>21.07</v>
          </cell>
          <cell r="E437" t="str">
            <v xml:space="preserve">Instalación de agua fría y caliente VC Disc. </v>
          </cell>
          <cell r="F437" t="str">
            <v>gl</v>
          </cell>
        </row>
        <row r="438">
          <cell r="D438">
            <v>21.08</v>
          </cell>
          <cell r="E438" t="str">
            <v xml:space="preserve">Grifería VC Disc. </v>
          </cell>
          <cell r="F438" t="str">
            <v>gl</v>
          </cell>
        </row>
        <row r="439">
          <cell r="D439">
            <v>21.09</v>
          </cell>
          <cell r="E439" t="str">
            <v xml:space="preserve">Artefactos sanitarios VC Disc. </v>
          </cell>
          <cell r="F439" t="str">
            <v>gl</v>
          </cell>
        </row>
        <row r="440">
          <cell r="D440">
            <v>21.1</v>
          </cell>
          <cell r="E440" t="str">
            <v>Instalación sanitaria Vph</v>
          </cell>
          <cell r="F440" t="str">
            <v>gl</v>
          </cell>
        </row>
        <row r="441">
          <cell r="D441">
            <v>21.11</v>
          </cell>
          <cell r="E441" t="str">
            <v>Instalación sanitaria DU</v>
          </cell>
          <cell r="F441" t="str">
            <v>gl</v>
          </cell>
        </row>
        <row r="442">
          <cell r="D442">
            <v>21.12</v>
          </cell>
          <cell r="E442" t="str">
            <v>Instalación sanitaria Vecl</v>
          </cell>
          <cell r="F442" t="str">
            <v>gl</v>
          </cell>
        </row>
        <row r="443">
          <cell r="D443">
            <v>21.13</v>
          </cell>
          <cell r="E443" t="str">
            <v>Cámara séptica y pozo absorbente</v>
          </cell>
          <cell r="F443" t="str">
            <v>un</v>
          </cell>
        </row>
        <row r="444">
          <cell r="D444">
            <v>21.14</v>
          </cell>
        </row>
        <row r="445">
          <cell r="D445">
            <v>21.15</v>
          </cell>
        </row>
        <row r="446">
          <cell r="A446">
            <v>22</v>
          </cell>
          <cell r="B446" t="str">
            <v>INSTALACION DE GAS</v>
          </cell>
        </row>
        <row r="447">
          <cell r="D447">
            <v>22.01</v>
          </cell>
          <cell r="E447" t="str">
            <v>Instalación de gas</v>
          </cell>
          <cell r="F447" t="str">
            <v>gl</v>
          </cell>
        </row>
        <row r="448">
          <cell r="D448">
            <v>22.02</v>
          </cell>
          <cell r="E448" t="str">
            <v xml:space="preserve">Artefactos </v>
          </cell>
          <cell r="F448" t="str">
            <v>gl</v>
          </cell>
        </row>
        <row r="449">
          <cell r="D449">
            <v>22.03</v>
          </cell>
        </row>
        <row r="450">
          <cell r="D450">
            <v>22.04</v>
          </cell>
          <cell r="E450" t="str">
            <v>Acometida de gas</v>
          </cell>
          <cell r="F450" t="str">
            <v>gl</v>
          </cell>
        </row>
        <row r="451">
          <cell r="D451">
            <v>22.05</v>
          </cell>
          <cell r="E451" t="str">
            <v>Instalación de gas Vdxa</v>
          </cell>
          <cell r="F451" t="str">
            <v>gl</v>
          </cell>
        </row>
        <row r="452">
          <cell r="D452">
            <v>22.06</v>
          </cell>
          <cell r="E452" t="str">
            <v>Instalación de gas DU</v>
          </cell>
          <cell r="F452" t="str">
            <v>gl</v>
          </cell>
        </row>
        <row r="453">
          <cell r="D453">
            <v>22.07</v>
          </cell>
          <cell r="E453" t="str">
            <v xml:space="preserve">Instalación de gas VC Disc. </v>
          </cell>
          <cell r="F453" t="str">
            <v>gl</v>
          </cell>
        </row>
        <row r="454">
          <cell r="D454">
            <v>22.08</v>
          </cell>
          <cell r="E454" t="str">
            <v xml:space="preserve">Instalación de gas VC </v>
          </cell>
          <cell r="F454" t="str">
            <v>gl</v>
          </cell>
        </row>
        <row r="455">
          <cell r="A455">
            <v>23</v>
          </cell>
          <cell r="B455" t="str">
            <v>CALEFACCION</v>
          </cell>
        </row>
        <row r="456">
          <cell r="D456">
            <v>23.01</v>
          </cell>
          <cell r="E456" t="str">
            <v>Instalación de calefacción</v>
          </cell>
          <cell r="F456" t="str">
            <v>gl</v>
          </cell>
        </row>
        <row r="457">
          <cell r="D457">
            <v>23.02</v>
          </cell>
          <cell r="E457" t="str">
            <v>Artefactos</v>
          </cell>
          <cell r="F457" t="str">
            <v>gl</v>
          </cell>
        </row>
        <row r="458">
          <cell r="D458">
            <v>23.03</v>
          </cell>
        </row>
        <row r="459">
          <cell r="D459">
            <v>23.04</v>
          </cell>
        </row>
        <row r="460">
          <cell r="D460">
            <v>23.05</v>
          </cell>
        </row>
        <row r="461">
          <cell r="D461">
            <v>23.06</v>
          </cell>
        </row>
        <row r="462">
          <cell r="D462">
            <v>23.07</v>
          </cell>
        </row>
        <row r="463">
          <cell r="D463">
            <v>23.08</v>
          </cell>
        </row>
        <row r="464">
          <cell r="A464">
            <v>24</v>
          </cell>
          <cell r="B464" t="str">
            <v>AIRE ACONDICIONADO</v>
          </cell>
        </row>
        <row r="465">
          <cell r="D465">
            <v>24.01</v>
          </cell>
        </row>
        <row r="466">
          <cell r="D466">
            <v>24.02</v>
          </cell>
        </row>
        <row r="467">
          <cell r="D467">
            <v>24.03</v>
          </cell>
        </row>
        <row r="468">
          <cell r="D468">
            <v>24.04</v>
          </cell>
        </row>
        <row r="469">
          <cell r="D469">
            <v>24.05</v>
          </cell>
        </row>
        <row r="470">
          <cell r="D470">
            <v>24.06</v>
          </cell>
        </row>
        <row r="471">
          <cell r="D471">
            <v>24.07</v>
          </cell>
        </row>
        <row r="472">
          <cell r="D472">
            <v>24.08</v>
          </cell>
        </row>
        <row r="473">
          <cell r="D473">
            <v>24.09</v>
          </cell>
        </row>
        <row r="474">
          <cell r="A474">
            <v>25</v>
          </cell>
          <cell r="B474" t="str">
            <v>ASCENSORES</v>
          </cell>
        </row>
        <row r="475">
          <cell r="D475">
            <v>25.01</v>
          </cell>
          <cell r="E475" t="str">
            <v>Ascensores</v>
          </cell>
          <cell r="F475" t="str">
            <v>gl</v>
          </cell>
        </row>
        <row r="476">
          <cell r="D476">
            <v>25.02</v>
          </cell>
          <cell r="E476" t="str">
            <v>Revestimiento ascensor</v>
          </cell>
          <cell r="F476" t="str">
            <v>gl</v>
          </cell>
        </row>
        <row r="477">
          <cell r="D477">
            <v>25.03</v>
          </cell>
          <cell r="E477" t="str">
            <v>Puertas exteriores</v>
          </cell>
          <cell r="F477" t="str">
            <v>gl</v>
          </cell>
        </row>
        <row r="478">
          <cell r="D478">
            <v>25.04</v>
          </cell>
        </row>
        <row r="479">
          <cell r="D479">
            <v>25.05</v>
          </cell>
          <cell r="E479" t="str">
            <v>Ascensor 8 paradas</v>
          </cell>
          <cell r="F479" t="str">
            <v>un</v>
          </cell>
        </row>
        <row r="480">
          <cell r="D480">
            <v>25.06</v>
          </cell>
          <cell r="E480" t="str">
            <v>Ascensor 9 paradas</v>
          </cell>
          <cell r="F480" t="str">
            <v>un</v>
          </cell>
        </row>
        <row r="481">
          <cell r="D481">
            <v>25.07</v>
          </cell>
          <cell r="E481" t="str">
            <v>Bombas elevadora de agua</v>
          </cell>
          <cell r="F481" t="str">
            <v>un</v>
          </cell>
        </row>
        <row r="482">
          <cell r="D482">
            <v>25.08</v>
          </cell>
        </row>
        <row r="483">
          <cell r="D483">
            <v>25.09</v>
          </cell>
        </row>
        <row r="484">
          <cell r="A484">
            <v>26</v>
          </cell>
          <cell r="B484" t="str">
            <v>INSTALACION CONTRA INCENDIO</v>
          </cell>
        </row>
        <row r="485">
          <cell r="D485">
            <v>26.01</v>
          </cell>
        </row>
        <row r="486">
          <cell r="D486">
            <v>26.02</v>
          </cell>
        </row>
        <row r="487">
          <cell r="D487">
            <v>26.03</v>
          </cell>
        </row>
        <row r="488">
          <cell r="D488">
            <v>26.04</v>
          </cell>
        </row>
        <row r="489">
          <cell r="D489">
            <v>26.05</v>
          </cell>
        </row>
        <row r="490">
          <cell r="D490">
            <v>26.06</v>
          </cell>
        </row>
        <row r="491">
          <cell r="D491">
            <v>26.07</v>
          </cell>
        </row>
        <row r="492">
          <cell r="D492">
            <v>26.08</v>
          </cell>
        </row>
        <row r="493">
          <cell r="D493">
            <v>26.09</v>
          </cell>
        </row>
        <row r="494">
          <cell r="D494">
            <v>26.1</v>
          </cell>
        </row>
        <row r="495">
          <cell r="D495">
            <v>26.11</v>
          </cell>
        </row>
        <row r="496">
          <cell r="D496">
            <v>26.12</v>
          </cell>
        </row>
        <row r="497">
          <cell r="D497">
            <v>26.13</v>
          </cell>
        </row>
        <row r="498">
          <cell r="A498">
            <v>27</v>
          </cell>
          <cell r="B498" t="str">
            <v>VIDRIOS</v>
          </cell>
        </row>
        <row r="499">
          <cell r="D499">
            <v>27.01</v>
          </cell>
          <cell r="E499" t="str">
            <v>Float 3 mm.</v>
          </cell>
          <cell r="F499" t="str">
            <v>m2</v>
          </cell>
        </row>
        <row r="500">
          <cell r="D500">
            <v>27.02</v>
          </cell>
          <cell r="E500" t="str">
            <v>Vidrios</v>
          </cell>
          <cell r="F500" t="str">
            <v>m2</v>
          </cell>
        </row>
        <row r="501">
          <cell r="D501">
            <v>27.03</v>
          </cell>
          <cell r="E501" t="str">
            <v>Float 5 mm.</v>
          </cell>
          <cell r="F501" t="str">
            <v>m2</v>
          </cell>
        </row>
        <row r="502">
          <cell r="D502">
            <v>27.04</v>
          </cell>
          <cell r="E502" t="str">
            <v>Float 6 mm.</v>
          </cell>
          <cell r="F502" t="str">
            <v>m2</v>
          </cell>
        </row>
        <row r="503">
          <cell r="D503">
            <v>27.05</v>
          </cell>
          <cell r="E503" t="str">
            <v>Float 10 mm.</v>
          </cell>
          <cell r="F503" t="str">
            <v>m2</v>
          </cell>
        </row>
        <row r="504">
          <cell r="D504">
            <v>27.06</v>
          </cell>
          <cell r="E504" t="str">
            <v>Espejos</v>
          </cell>
          <cell r="F504" t="str">
            <v>m2</v>
          </cell>
        </row>
        <row r="505">
          <cell r="D505">
            <v>27.07</v>
          </cell>
          <cell r="E505" t="str">
            <v>Float 4 mm.</v>
          </cell>
          <cell r="F505" t="str">
            <v>m2</v>
          </cell>
        </row>
        <row r="506">
          <cell r="D506">
            <v>27.08</v>
          </cell>
        </row>
        <row r="507">
          <cell r="D507">
            <v>27.09</v>
          </cell>
        </row>
        <row r="508">
          <cell r="D508">
            <v>27.1</v>
          </cell>
        </row>
        <row r="509">
          <cell r="D509">
            <v>27.11</v>
          </cell>
        </row>
        <row r="510">
          <cell r="D510">
            <v>27.12</v>
          </cell>
        </row>
        <row r="511">
          <cell r="D511">
            <v>27.13</v>
          </cell>
        </row>
        <row r="512">
          <cell r="D512">
            <v>27.14</v>
          </cell>
        </row>
        <row r="513">
          <cell r="D513">
            <v>27.15</v>
          </cell>
        </row>
        <row r="514">
          <cell r="A514">
            <v>28</v>
          </cell>
          <cell r="B514" t="str">
            <v>PINTURA</v>
          </cell>
        </row>
        <row r="515">
          <cell r="D515">
            <v>28.01</v>
          </cell>
          <cell r="E515" t="str">
            <v>Pintura general</v>
          </cell>
          <cell r="F515" t="str">
            <v>gl</v>
          </cell>
        </row>
        <row r="516">
          <cell r="D516">
            <v>28.02</v>
          </cell>
          <cell r="E516" t="str">
            <v xml:space="preserve">S/muro interior latex </v>
          </cell>
          <cell r="F516" t="str">
            <v>m2</v>
          </cell>
        </row>
        <row r="517">
          <cell r="D517">
            <v>28.03</v>
          </cell>
          <cell r="E517" t="str">
            <v>S/muro exterior latex</v>
          </cell>
          <cell r="F517" t="str">
            <v>m2</v>
          </cell>
        </row>
        <row r="518">
          <cell r="D518">
            <v>28.04</v>
          </cell>
          <cell r="E518" t="str">
            <v>S/cielorrasos latex antihongos</v>
          </cell>
          <cell r="F518" t="str">
            <v>m2</v>
          </cell>
        </row>
        <row r="519">
          <cell r="D519">
            <v>28.05</v>
          </cell>
          <cell r="E519" t="str">
            <v>Barniz en cielorraso</v>
          </cell>
          <cell r="F519" t="str">
            <v>m2</v>
          </cell>
        </row>
        <row r="520">
          <cell r="D520">
            <v>28.06</v>
          </cell>
          <cell r="E520" t="str">
            <v>Esmalte sintético semimate p/aberturas metálicas</v>
          </cell>
          <cell r="F520" t="str">
            <v>m2</v>
          </cell>
        </row>
        <row r="521">
          <cell r="D521">
            <v>28.07</v>
          </cell>
          <cell r="E521" t="str">
            <v>S/ladrillos vistos siliconado transparente</v>
          </cell>
          <cell r="F521" t="str">
            <v>m2</v>
          </cell>
        </row>
        <row r="522">
          <cell r="D522">
            <v>28.08</v>
          </cell>
        </row>
        <row r="523">
          <cell r="D523">
            <v>28.09</v>
          </cell>
          <cell r="E523" t="str">
            <v xml:space="preserve">Muros exteriores </v>
          </cell>
          <cell r="F523" t="str">
            <v>m2</v>
          </cell>
        </row>
        <row r="524">
          <cell r="D524">
            <v>28.1</v>
          </cell>
          <cell r="E524" t="str">
            <v>Pintura al latex para muros interiores</v>
          </cell>
          <cell r="F524" t="str">
            <v>m2</v>
          </cell>
        </row>
        <row r="525">
          <cell r="D525">
            <v>28.11</v>
          </cell>
          <cell r="E525" t="str">
            <v>Pintura al latex en cielorrasos</v>
          </cell>
          <cell r="F525" t="str">
            <v>m2</v>
          </cell>
        </row>
        <row r="526">
          <cell r="D526">
            <v>28.12</v>
          </cell>
          <cell r="E526" t="str">
            <v>Pintura esmalte sintético en carpintería de madera</v>
          </cell>
          <cell r="F526" t="str">
            <v>m2</v>
          </cell>
        </row>
        <row r="527">
          <cell r="D527">
            <v>28.13</v>
          </cell>
          <cell r="E527" t="str">
            <v>Revestimiento acrílico texturado exterior</v>
          </cell>
          <cell r="F527" t="str">
            <v>m2</v>
          </cell>
        </row>
        <row r="528">
          <cell r="D528">
            <v>28.14</v>
          </cell>
          <cell r="E528" t="str">
            <v>Puertas placas, base blanca y esmalte sintético</v>
          </cell>
          <cell r="F528" t="str">
            <v>m2</v>
          </cell>
        </row>
        <row r="529">
          <cell r="D529">
            <v>28.15</v>
          </cell>
        </row>
        <row r="530">
          <cell r="D530">
            <v>28.16</v>
          </cell>
        </row>
        <row r="531">
          <cell r="D531">
            <v>28.17</v>
          </cell>
        </row>
        <row r="532">
          <cell r="D532">
            <v>28.18</v>
          </cell>
        </row>
        <row r="533">
          <cell r="D533">
            <v>28.19</v>
          </cell>
        </row>
        <row r="534">
          <cell r="D534">
            <v>28.2</v>
          </cell>
        </row>
        <row r="535">
          <cell r="A535">
            <v>29</v>
          </cell>
          <cell r="B535" t="str">
            <v>OBRAS VARIAS</v>
          </cell>
        </row>
        <row r="536">
          <cell r="D536">
            <v>29.01</v>
          </cell>
          <cell r="E536" t="str">
            <v>Nicho regulador gas</v>
          </cell>
          <cell r="F536" t="str">
            <v>gl</v>
          </cell>
        </row>
        <row r="537">
          <cell r="D537">
            <v>29.02</v>
          </cell>
          <cell r="E537" t="str">
            <v>Nicho medidores de luz</v>
          </cell>
          <cell r="F537" t="str">
            <v>gl</v>
          </cell>
        </row>
        <row r="538">
          <cell r="D538">
            <v>29.03</v>
          </cell>
          <cell r="E538" t="str">
            <v>Sala bombas subsuelo</v>
          </cell>
          <cell r="F538" t="str">
            <v>gl</v>
          </cell>
        </row>
        <row r="539">
          <cell r="D539">
            <v>29.04</v>
          </cell>
          <cell r="E539" t="str">
            <v>Terraza</v>
          </cell>
          <cell r="F539" t="str">
            <v>gl</v>
          </cell>
        </row>
        <row r="540">
          <cell r="D540">
            <v>29.05</v>
          </cell>
          <cell r="E540" t="str">
            <v>Cerco frente</v>
          </cell>
          <cell r="F540" t="str">
            <v>ml</v>
          </cell>
        </row>
        <row r="541">
          <cell r="D541">
            <v>29.06</v>
          </cell>
          <cell r="E541" t="str">
            <v>Cerco divisorio frente</v>
          </cell>
          <cell r="F541" t="str">
            <v>ml</v>
          </cell>
        </row>
        <row r="542">
          <cell r="D542">
            <v>29.07</v>
          </cell>
          <cell r="E542" t="str">
            <v>Cerco divisorio lateral y fondo</v>
          </cell>
          <cell r="F542" t="str">
            <v>ml</v>
          </cell>
        </row>
        <row r="543">
          <cell r="D543">
            <v>29.08</v>
          </cell>
          <cell r="E543" t="str">
            <v>Pergolado exterior</v>
          </cell>
          <cell r="F543" t="str">
            <v>m2</v>
          </cell>
        </row>
        <row r="544">
          <cell r="D544">
            <v>29.09</v>
          </cell>
          <cell r="E544" t="str">
            <v>Jardineria</v>
          </cell>
          <cell r="F544" t="str">
            <v>gl</v>
          </cell>
        </row>
        <row r="545">
          <cell r="D545">
            <v>29.1</v>
          </cell>
          <cell r="E545" t="str">
            <v>Terminaciones</v>
          </cell>
          <cell r="F545" t="str">
            <v>gl</v>
          </cell>
        </row>
        <row r="546">
          <cell r="D546">
            <v>29.11</v>
          </cell>
          <cell r="E546" t="str">
            <v>Cerco con portones</v>
          </cell>
          <cell r="F546" t="str">
            <v>gl</v>
          </cell>
        </row>
        <row r="547">
          <cell r="D547">
            <v>29.12</v>
          </cell>
          <cell r="E547" t="str">
            <v>Estudio de suelos</v>
          </cell>
          <cell r="F547" t="str">
            <v>gl</v>
          </cell>
        </row>
        <row r="548">
          <cell r="D548">
            <v>29.13</v>
          </cell>
          <cell r="F548" t="str">
            <v>gl</v>
          </cell>
        </row>
        <row r="549">
          <cell r="D549">
            <v>29.14</v>
          </cell>
          <cell r="E549" t="str">
            <v>Hogar</v>
          </cell>
          <cell r="F549" t="str">
            <v>gl</v>
          </cell>
        </row>
        <row r="550">
          <cell r="D550">
            <v>29.15</v>
          </cell>
          <cell r="E550" t="str">
            <v>Arcadas en galeria</v>
          </cell>
          <cell r="F550" t="str">
            <v>gl</v>
          </cell>
        </row>
        <row r="551">
          <cell r="A551">
            <v>30</v>
          </cell>
          <cell r="B551" t="str">
            <v>HONORARIOS PROFESIONALES</v>
          </cell>
        </row>
        <row r="552">
          <cell r="D552">
            <v>30.01</v>
          </cell>
          <cell r="E552" t="str">
            <v>Honorarios de arquitectura</v>
          </cell>
          <cell r="F552" t="str">
            <v>gl</v>
          </cell>
        </row>
        <row r="553">
          <cell r="D553">
            <v>30.02</v>
          </cell>
          <cell r="E553" t="str">
            <v>Honorarios de ingenieria</v>
          </cell>
          <cell r="F553" t="str">
            <v>gl</v>
          </cell>
        </row>
        <row r="554">
          <cell r="D554">
            <v>30.03</v>
          </cell>
          <cell r="E554" t="str">
            <v>Derecho de dificacion</v>
          </cell>
          <cell r="F554" t="str">
            <v>gl</v>
          </cell>
        </row>
        <row r="555">
          <cell r="D555">
            <v>30.04</v>
          </cell>
          <cell r="E555" t="str">
            <v xml:space="preserve">Mensura y subdivisión </v>
          </cell>
          <cell r="F555" t="str">
            <v>gl</v>
          </cell>
        </row>
        <row r="556">
          <cell r="D556">
            <v>30.05</v>
          </cell>
          <cell r="E556" t="str">
            <v>Honorarios rep.técnico</v>
          </cell>
          <cell r="F556" t="str">
            <v>un</v>
          </cell>
        </row>
        <row r="557">
          <cell r="D557">
            <v>30.06</v>
          </cell>
          <cell r="E557" t="str">
            <v>Planos municipales</v>
          </cell>
          <cell r="F557" t="str">
            <v>un</v>
          </cell>
        </row>
        <row r="558">
          <cell r="D558">
            <v>30.07</v>
          </cell>
          <cell r="E558" t="str">
            <v>Honorarios profesionales-Representación técnica</v>
          </cell>
          <cell r="F558" t="str">
            <v>gl</v>
          </cell>
        </row>
        <row r="559">
          <cell r="D559">
            <v>30.08</v>
          </cell>
        </row>
        <row r="560">
          <cell r="D560">
            <v>30.09</v>
          </cell>
          <cell r="E560" t="str">
            <v>Representación técnica</v>
          </cell>
          <cell r="F560" t="str">
            <v>gl</v>
          </cell>
        </row>
        <row r="561">
          <cell r="D561">
            <v>30.1</v>
          </cell>
          <cell r="E561" t="str">
            <v>Honorarios profesionales, planos, trámites</v>
          </cell>
          <cell r="F561" t="str">
            <v>gl</v>
          </cell>
        </row>
        <row r="562">
          <cell r="D562">
            <v>30.11</v>
          </cell>
        </row>
        <row r="563">
          <cell r="D563">
            <v>30.12</v>
          </cell>
        </row>
        <row r="564">
          <cell r="D564">
            <v>30.13</v>
          </cell>
        </row>
        <row r="565">
          <cell r="D565">
            <v>30.14</v>
          </cell>
        </row>
        <row r="566">
          <cell r="D566">
            <v>30.15</v>
          </cell>
        </row>
        <row r="567">
          <cell r="A567">
            <v>31</v>
          </cell>
          <cell r="B567" t="str">
            <v>LIMPIEZA FINAL</v>
          </cell>
        </row>
        <row r="568">
          <cell r="D568">
            <v>31.01</v>
          </cell>
          <cell r="E568" t="str">
            <v>Interior placard</v>
          </cell>
          <cell r="F568" t="str">
            <v>gl</v>
          </cell>
        </row>
        <row r="569">
          <cell r="D569">
            <v>31.02</v>
          </cell>
          <cell r="E569" t="str">
            <v>Bajo mesada</v>
          </cell>
          <cell r="F569" t="str">
            <v>gl</v>
          </cell>
        </row>
        <row r="570">
          <cell r="D570">
            <v>31.03</v>
          </cell>
          <cell r="E570" t="str">
            <v>Alacena</v>
          </cell>
          <cell r="F570" t="str">
            <v>gl</v>
          </cell>
        </row>
        <row r="571">
          <cell r="D571">
            <v>31.04</v>
          </cell>
          <cell r="E571" t="str">
            <v>Barra/desayunador</v>
          </cell>
          <cell r="F571" t="str">
            <v>gl</v>
          </cell>
        </row>
        <row r="572">
          <cell r="D572">
            <v>31.05</v>
          </cell>
        </row>
        <row r="573">
          <cell r="D573">
            <v>31.06</v>
          </cell>
          <cell r="E573" t="str">
            <v>Minilosas para parrillas y tanque</v>
          </cell>
          <cell r="F573" t="str">
            <v>m2</v>
          </cell>
        </row>
        <row r="574">
          <cell r="D574">
            <v>31.07</v>
          </cell>
          <cell r="E574" t="str">
            <v>Alféizares cerámicos</v>
          </cell>
          <cell r="F574" t="str">
            <v>ml</v>
          </cell>
        </row>
        <row r="575">
          <cell r="D575">
            <v>31.08</v>
          </cell>
          <cell r="E575" t="str">
            <v>Limpieza final</v>
          </cell>
          <cell r="F575" t="str">
            <v>gl</v>
          </cell>
        </row>
        <row r="576">
          <cell r="L576" t="str">
            <v>Veredas peatonales</v>
          </cell>
        </row>
        <row r="577">
          <cell r="A577">
            <v>32</v>
          </cell>
          <cell r="B577" t="str">
            <v>CERCOS</v>
          </cell>
          <cell r="L577" t="str">
            <v>Rampas</v>
          </cell>
        </row>
        <row r="578">
          <cell r="D578">
            <v>32.01</v>
          </cell>
          <cell r="E578" t="str">
            <v>Medianeros</v>
          </cell>
          <cell r="F578" t="str">
            <v>ml</v>
          </cell>
        </row>
        <row r="579">
          <cell r="D579">
            <v>32.020000000000003</v>
          </cell>
          <cell r="E579" t="str">
            <v>Divisorios</v>
          </cell>
          <cell r="F579" t="str">
            <v>ml</v>
          </cell>
        </row>
        <row r="580">
          <cell r="D580">
            <v>32.03</v>
          </cell>
          <cell r="E580" t="str">
            <v>Cerco perimetral</v>
          </cell>
          <cell r="F580" t="str">
            <v>gl</v>
          </cell>
        </row>
        <row r="581">
          <cell r="A581">
            <v>33</v>
          </cell>
          <cell r="B581" t="str">
            <v>REVOQUE INTERIOR</v>
          </cell>
        </row>
        <row r="583">
          <cell r="L583" t="str">
            <v>Red de gas</v>
          </cell>
        </row>
        <row r="584">
          <cell r="A584">
            <v>34</v>
          </cell>
          <cell r="B584" t="str">
            <v>ALFEIZARES Y UMBRALES</v>
          </cell>
        </row>
        <row r="585">
          <cell r="D585">
            <v>34.01</v>
          </cell>
          <cell r="E585" t="str">
            <v>Alfeizares y umbrales</v>
          </cell>
          <cell r="F585" t="str">
            <v>gl</v>
          </cell>
        </row>
        <row r="586">
          <cell r="L586" t="str">
            <v>Alumbrado público</v>
          </cell>
        </row>
        <row r="587">
          <cell r="A587">
            <v>35</v>
          </cell>
          <cell r="B587" t="str">
            <v>INSTALACION ELECTRICA DEL CONJUNTO</v>
          </cell>
        </row>
        <row r="588">
          <cell r="D588">
            <v>35.01</v>
          </cell>
          <cell r="E588" t="str">
            <v>Iluminación del connjunto</v>
          </cell>
          <cell r="F588" t="str">
            <v>gl</v>
          </cell>
        </row>
        <row r="589">
          <cell r="D589">
            <v>35.020000000000003</v>
          </cell>
          <cell r="E589" t="str">
            <v>Instalación eléctrica general</v>
          </cell>
          <cell r="F589" t="str">
            <v>gl</v>
          </cell>
        </row>
        <row r="591">
          <cell r="I591" t="str">
            <v>VEREDAS PEATONALES</v>
          </cell>
        </row>
        <row r="592">
          <cell r="A592">
            <v>36</v>
          </cell>
          <cell r="B592" t="str">
            <v>MESADA DE COCINA</v>
          </cell>
        </row>
        <row r="596">
          <cell r="A596">
            <v>37</v>
          </cell>
          <cell r="B596" t="str">
            <v>FORESTACION DEL CONJUNTO</v>
          </cell>
          <cell r="I596" t="str">
            <v>RED DE GAS</v>
          </cell>
        </row>
        <row r="597">
          <cell r="D597">
            <v>37.01</v>
          </cell>
          <cell r="E597" t="str">
            <v>Arboles espacio común</v>
          </cell>
          <cell r="F597" t="str">
            <v>gl</v>
          </cell>
        </row>
        <row r="600">
          <cell r="A600">
            <v>38</v>
          </cell>
          <cell r="B600" t="str">
            <v>INSTALACIONES DEL CONJUNTO</v>
          </cell>
        </row>
        <row r="601">
          <cell r="D601">
            <v>38.01</v>
          </cell>
          <cell r="E601" t="str">
            <v>Instalación cloaca,agua del conjunto</v>
          </cell>
          <cell r="F601" t="str">
            <v>gl</v>
          </cell>
          <cell r="I601" t="str">
            <v>RED DE ALUMBRADO PUBLICO</v>
          </cell>
        </row>
        <row r="602">
          <cell r="D602">
            <v>38.020000000000003</v>
          </cell>
          <cell r="E602" t="str">
            <v>Instalación de gas del conjunto</v>
          </cell>
          <cell r="F602" t="str">
            <v>gl</v>
          </cell>
        </row>
        <row r="605">
          <cell r="A605">
            <v>39</v>
          </cell>
          <cell r="B605" t="str">
            <v>MOVILIDAD</v>
          </cell>
        </row>
        <row r="606">
          <cell r="D606">
            <v>39.01</v>
          </cell>
          <cell r="E606" t="str">
            <v>Automóvil para inspección</v>
          </cell>
          <cell r="F606" t="str">
            <v>gl</v>
          </cell>
        </row>
        <row r="610">
          <cell r="A610">
            <v>40</v>
          </cell>
          <cell r="B610" t="str">
            <v>RED DE AGUA</v>
          </cell>
        </row>
        <row r="611">
          <cell r="D611">
            <v>40.01</v>
          </cell>
          <cell r="E611" t="str">
            <v>Excavación y tapada para agua de 1 a 1,20m.</v>
          </cell>
          <cell r="F611" t="str">
            <v>ml</v>
          </cell>
        </row>
        <row r="612">
          <cell r="D612">
            <v>40.020000000000003</v>
          </cell>
          <cell r="E612" t="str">
            <v>Prov. Y colocación caño 110mm.</v>
          </cell>
          <cell r="F612" t="str">
            <v>ml</v>
          </cell>
        </row>
        <row r="613">
          <cell r="D613">
            <v>40.03</v>
          </cell>
          <cell r="E613" t="str">
            <v>Provisión y colocación caño 0,050m.</v>
          </cell>
          <cell r="F613" t="str">
            <v>ml</v>
          </cell>
        </row>
        <row r="614">
          <cell r="D614">
            <v>40.04</v>
          </cell>
          <cell r="E614" t="str">
            <v>Prov. Y colocación V.E. 100</v>
          </cell>
          <cell r="F614" t="str">
            <v>gl</v>
          </cell>
        </row>
        <row r="615">
          <cell r="D615">
            <v>40.049999999999997</v>
          </cell>
          <cell r="E615" t="str">
            <v>Prov. Y colocación V.E. 80</v>
          </cell>
          <cell r="F615" t="str">
            <v>un</v>
          </cell>
        </row>
        <row r="616">
          <cell r="D616">
            <v>40.06</v>
          </cell>
          <cell r="E616" t="str">
            <v>Prov. Y colocación V.E. 75</v>
          </cell>
          <cell r="F616" t="str">
            <v>un</v>
          </cell>
        </row>
        <row r="617">
          <cell r="D617">
            <v>40.07</v>
          </cell>
          <cell r="E617" t="str">
            <v>Conexión de agua domiciliaria</v>
          </cell>
          <cell r="F617" t="str">
            <v>un</v>
          </cell>
        </row>
        <row r="618">
          <cell r="D618">
            <v>40.08</v>
          </cell>
          <cell r="E618" t="str">
            <v>Ejecución conexiones largas</v>
          </cell>
          <cell r="F618" t="str">
            <v>un</v>
          </cell>
        </row>
        <row r="619">
          <cell r="D619">
            <v>40.090000000000003</v>
          </cell>
          <cell r="E619" t="str">
            <v>Prov. Y colocación caño 75mm.</v>
          </cell>
          <cell r="F619" t="str">
            <v>ml</v>
          </cell>
        </row>
        <row r="620">
          <cell r="D620">
            <v>40.1</v>
          </cell>
          <cell r="E620" t="str">
            <v>Colocación de hidrante</v>
          </cell>
          <cell r="F620" t="str">
            <v>gl</v>
          </cell>
        </row>
        <row r="621">
          <cell r="D621">
            <v>40.11</v>
          </cell>
          <cell r="E621" t="str">
            <v>Empalme a red existente</v>
          </cell>
          <cell r="F621" t="str">
            <v>gl</v>
          </cell>
        </row>
        <row r="622">
          <cell r="D622">
            <v>40.119999999999997</v>
          </cell>
          <cell r="E622" t="str">
            <v>Provisión y colocación de canilla pública</v>
          </cell>
          <cell r="F622" t="str">
            <v>un</v>
          </cell>
        </row>
        <row r="623">
          <cell r="D623">
            <v>40.130000000000003</v>
          </cell>
          <cell r="E623" t="str">
            <v>Prov. Y colocación caño 75mm.</v>
          </cell>
          <cell r="F623" t="str">
            <v>ml</v>
          </cell>
        </row>
        <row r="624">
          <cell r="D624">
            <v>40.14</v>
          </cell>
          <cell r="E624" t="str">
            <v>Reparación de veredas comunes</v>
          </cell>
          <cell r="F624" t="str">
            <v>gl</v>
          </cell>
        </row>
        <row r="625">
          <cell r="H625">
            <v>43</v>
          </cell>
        </row>
        <row r="626">
          <cell r="A626">
            <v>41</v>
          </cell>
          <cell r="B626" t="str">
            <v>RED DE CLOACA</v>
          </cell>
        </row>
        <row r="627">
          <cell r="D627">
            <v>41.01</v>
          </cell>
          <cell r="E627" t="str">
            <v>Prov. Y coloc. Caño 200mm.</v>
          </cell>
          <cell r="F627" t="str">
            <v>ml</v>
          </cell>
        </row>
        <row r="628">
          <cell r="D628">
            <v>41.02</v>
          </cell>
          <cell r="E628" t="str">
            <v>Provisión y colocación caño 0,160mm.</v>
          </cell>
          <cell r="F628" t="str">
            <v>ml</v>
          </cell>
        </row>
        <row r="629">
          <cell r="D629">
            <v>41.03</v>
          </cell>
          <cell r="E629" t="str">
            <v>Ejecución conexión domiciliaria corta cloaca</v>
          </cell>
          <cell r="F629" t="str">
            <v>un</v>
          </cell>
        </row>
        <row r="630">
          <cell r="D630">
            <v>41.04</v>
          </cell>
          <cell r="E630" t="str">
            <v xml:space="preserve">Conexión domiciliaria </v>
          </cell>
          <cell r="F630" t="str">
            <v>un</v>
          </cell>
          <cell r="H630">
            <v>44</v>
          </cell>
        </row>
        <row r="631">
          <cell r="D631">
            <v>41.05</v>
          </cell>
          <cell r="E631" t="str">
            <v>Cámaras</v>
          </cell>
          <cell r="F631" t="str">
            <v>un</v>
          </cell>
        </row>
        <row r="632">
          <cell r="D632">
            <v>41.06</v>
          </cell>
          <cell r="E632" t="str">
            <v>Excavación a cielo abierto cloaca</v>
          </cell>
          <cell r="F632" t="str">
            <v>ml</v>
          </cell>
        </row>
        <row r="633">
          <cell r="D633">
            <v>41.07</v>
          </cell>
          <cell r="E633" t="str">
            <v>Boca registro</v>
          </cell>
          <cell r="F633" t="str">
            <v>un</v>
          </cell>
        </row>
        <row r="634">
          <cell r="D634">
            <v>41.08</v>
          </cell>
          <cell r="E634" t="str">
            <v>Adecuación cámara registro para conexión caño nuevo</v>
          </cell>
          <cell r="F634" t="str">
            <v>un</v>
          </cell>
        </row>
        <row r="635">
          <cell r="D635">
            <v>41.09</v>
          </cell>
          <cell r="E635" t="str">
            <v>Ejecución losa de techo boca registro en vereda</v>
          </cell>
          <cell r="F635" t="str">
            <v>un</v>
          </cell>
          <cell r="H635">
            <v>45</v>
          </cell>
        </row>
        <row r="636">
          <cell r="D636">
            <v>41.1</v>
          </cell>
          <cell r="E636" t="str">
            <v>Provisión y colocación caño 0,200mm.</v>
          </cell>
          <cell r="F636" t="str">
            <v>ml</v>
          </cell>
        </row>
        <row r="638">
          <cell r="A638">
            <v>42</v>
          </cell>
          <cell r="B638" t="str">
            <v>RED DE ENERGIA ELECTRICA</v>
          </cell>
        </row>
        <row r="639">
          <cell r="D639">
            <v>42.01</v>
          </cell>
          <cell r="E639" t="str">
            <v xml:space="preserve">Red eléctrica </v>
          </cell>
          <cell r="F639" t="str">
            <v>gl</v>
          </cell>
        </row>
        <row r="640">
          <cell r="D640">
            <v>42.02</v>
          </cell>
          <cell r="E640" t="str">
            <v>Red de baja tension</v>
          </cell>
        </row>
        <row r="641">
          <cell r="D641">
            <v>42.03</v>
          </cell>
          <cell r="E641" t="str">
            <v>Conexion a red</v>
          </cell>
          <cell r="F641" t="str">
            <v>gl</v>
          </cell>
        </row>
        <row r="642">
          <cell r="D642">
            <v>42.04</v>
          </cell>
          <cell r="E642" t="str">
            <v>Provisión preensamblado 3x95/50+25 Al 1,1 kv.</v>
          </cell>
          <cell r="F642" t="str">
            <v>ml</v>
          </cell>
        </row>
        <row r="643">
          <cell r="D643">
            <v>42.05</v>
          </cell>
          <cell r="E643" t="str">
            <v>Provisión retención simple terminal TN103k</v>
          </cell>
          <cell r="F643" t="str">
            <v>un</v>
          </cell>
        </row>
        <row r="644">
          <cell r="D644">
            <v>42.06</v>
          </cell>
          <cell r="E644" t="str">
            <v>Provisión suspensión simple TN108i</v>
          </cell>
          <cell r="F644" t="str">
            <v>un</v>
          </cell>
        </row>
        <row r="645">
          <cell r="D645">
            <v>42.07</v>
          </cell>
          <cell r="E645" t="str">
            <v>Provisión columna Hº 8,5/400 MN462</v>
          </cell>
          <cell r="F645" t="str">
            <v>un</v>
          </cell>
        </row>
        <row r="646">
          <cell r="D646">
            <v>42.08</v>
          </cell>
          <cell r="E646" t="str">
            <v>Provisión jabalina en cada columna Hº TN51g</v>
          </cell>
          <cell r="F646" t="str">
            <v>un</v>
          </cell>
        </row>
        <row r="647">
          <cell r="D647">
            <v>42.09</v>
          </cell>
          <cell r="E647" t="str">
            <v>Provisión cable aéreo Al/Ac 50/8mm2 13.2 KV</v>
          </cell>
          <cell r="F647" t="str">
            <v>ml</v>
          </cell>
        </row>
        <row r="648">
          <cell r="D648">
            <v>42.1</v>
          </cell>
          <cell r="E648" t="str">
            <v>Provisión materiales para empalme de media tensión</v>
          </cell>
          <cell r="F648" t="str">
            <v>un</v>
          </cell>
        </row>
        <row r="649">
          <cell r="D649">
            <v>42.11</v>
          </cell>
          <cell r="E649" t="str">
            <v>Provisión conexiones domiciliarias con conductor antifraude 4/4mm2, fusible aéreo de 35A y accesorios</v>
          </cell>
          <cell r="F649" t="str">
            <v>un</v>
          </cell>
        </row>
        <row r="650">
          <cell r="D650">
            <v>42.12</v>
          </cell>
          <cell r="E650" t="str">
            <v>Provisión columna Hº 10/1800 MN473</v>
          </cell>
          <cell r="F650" t="str">
            <v>un</v>
          </cell>
        </row>
        <row r="651">
          <cell r="D651">
            <v>42.13</v>
          </cell>
          <cell r="E651" t="str">
            <v>Provisión columna Hº 10/2400 MN469</v>
          </cell>
          <cell r="F651" t="str">
            <v>un</v>
          </cell>
        </row>
        <row r="652">
          <cell r="D652">
            <v>42.14</v>
          </cell>
          <cell r="E652" t="str">
            <v>Provisión poste de madera de 8,5 m. MN 451</v>
          </cell>
          <cell r="F652" t="str">
            <v>un</v>
          </cell>
        </row>
        <row r="653">
          <cell r="D653">
            <v>42.15</v>
          </cell>
          <cell r="E653" t="str">
            <v>Provisión columna Hº 8,5/1050 MN463</v>
          </cell>
          <cell r="F653" t="str">
            <v>un</v>
          </cell>
        </row>
        <row r="654">
          <cell r="D654">
            <v>42.16</v>
          </cell>
          <cell r="E654" t="str">
            <v>Tendido de CAS 3x185 hasta gabinete 4 vias, zanjas, cableado, ejecucion y montaje de gabinete</v>
          </cell>
          <cell r="F654" t="str">
            <v>gl</v>
          </cell>
        </row>
        <row r="657">
          <cell r="A657">
            <v>46</v>
          </cell>
          <cell r="B657" t="str">
            <v>APERTURA DE CALLES Y DESAGUES PLUVIALES</v>
          </cell>
        </row>
        <row r="658">
          <cell r="D658">
            <v>46.01</v>
          </cell>
          <cell r="E658" t="str">
            <v>Apertura de calles</v>
          </cell>
          <cell r="F658" t="str">
            <v>m2</v>
          </cell>
        </row>
        <row r="659">
          <cell r="D659">
            <v>46.02</v>
          </cell>
          <cell r="E659" t="str">
            <v>Provisión de caño HºPº Ø400</v>
          </cell>
          <cell r="F659" t="str">
            <v>ml</v>
          </cell>
        </row>
        <row r="660">
          <cell r="D660">
            <v>46.03</v>
          </cell>
          <cell r="E660" t="str">
            <v>Captación de zanja simple no sifonada PT 109 M</v>
          </cell>
          <cell r="F660" t="str">
            <v>un</v>
          </cell>
        </row>
        <row r="661">
          <cell r="E661" t="str">
            <v>Calzada con estabilizado granular</v>
          </cell>
          <cell r="F661" t="str">
            <v>m2</v>
          </cell>
        </row>
        <row r="662">
          <cell r="E662" t="str">
            <v>Hormigón 0,18</v>
          </cell>
          <cell r="F662" t="str">
            <v>m3</v>
          </cell>
        </row>
        <row r="663">
          <cell r="E663" t="str">
            <v>Alcantarillas</v>
          </cell>
          <cell r="F663" t="str">
            <v>un</v>
          </cell>
        </row>
        <row r="664">
          <cell r="E664" t="str">
            <v>Concreto asfáltico 3 cm.</v>
          </cell>
          <cell r="F664" t="str">
            <v>m2</v>
          </cell>
        </row>
        <row r="665">
          <cell r="A665">
            <v>47</v>
          </cell>
          <cell r="B665" t="str">
            <v>ESPACIOS VERDES</v>
          </cell>
          <cell r="E665" t="str">
            <v>Riego de liga</v>
          </cell>
          <cell r="F665" t="str">
            <v>m2</v>
          </cell>
        </row>
        <row r="666">
          <cell r="E666" t="str">
            <v>Preparación subrasante</v>
          </cell>
          <cell r="F666" t="str">
            <v>m2</v>
          </cell>
        </row>
        <row r="668">
          <cell r="A668">
            <v>48</v>
          </cell>
          <cell r="B668" t="str">
            <v>ARBOLADO</v>
          </cell>
          <cell r="D668">
            <v>48.01</v>
          </cell>
          <cell r="E668" t="str">
            <v>Provisión de arbolado</v>
          </cell>
          <cell r="F668" t="str">
            <v>un</v>
          </cell>
        </row>
        <row r="669">
          <cell r="D669">
            <v>48.02</v>
          </cell>
          <cell r="E669" t="str">
            <v>Superficie espacios verdes</v>
          </cell>
          <cell r="F669" t="str">
            <v>m2</v>
          </cell>
        </row>
        <row r="671">
          <cell r="E671" t="str">
            <v>Arboles</v>
          </cell>
          <cell r="F671" t="str">
            <v>un</v>
          </cell>
        </row>
        <row r="672">
          <cell r="A672">
            <v>49</v>
          </cell>
          <cell r="B672" t="str">
            <v>HONORARIOS PROFESIONALES</v>
          </cell>
        </row>
        <row r="673">
          <cell r="D673">
            <v>49.01</v>
          </cell>
          <cell r="E673" t="str">
            <v>Proyectos ejecutivos</v>
          </cell>
          <cell r="F673" t="str">
            <v>gl</v>
          </cell>
        </row>
        <row r="674">
          <cell r="D674">
            <v>49.02</v>
          </cell>
          <cell r="E674" t="str">
            <v>Conducción técnica</v>
          </cell>
          <cell r="F674" t="str">
            <v>gl</v>
          </cell>
        </row>
        <row r="675">
          <cell r="D675">
            <v>49.03</v>
          </cell>
          <cell r="E675" t="str">
            <v>Trámites</v>
          </cell>
          <cell r="F675" t="str">
            <v>gl</v>
          </cell>
        </row>
        <row r="676">
          <cell r="D676">
            <v>49.04</v>
          </cell>
          <cell r="E676" t="str">
            <v>Honorarios profesionales, planos, trámites</v>
          </cell>
          <cell r="F676" t="str">
            <v>gl</v>
          </cell>
        </row>
        <row r="678">
          <cell r="A678">
            <v>50</v>
          </cell>
          <cell r="B678" t="str">
            <v>VEREDAS PEATONALES</v>
          </cell>
        </row>
        <row r="679">
          <cell r="D679">
            <v>50.01</v>
          </cell>
          <cell r="E679" t="str">
            <v>Provisión de veredas</v>
          </cell>
          <cell r="F679" t="str">
            <v>m2</v>
          </cell>
        </row>
        <row r="681">
          <cell r="A681">
            <v>51</v>
          </cell>
          <cell r="B681" t="str">
            <v>RED GAS NATURAL</v>
          </cell>
        </row>
        <row r="682">
          <cell r="D682">
            <v>51.01</v>
          </cell>
          <cell r="E682" t="str">
            <v>Red de gas y accesorios</v>
          </cell>
          <cell r="F682" t="str">
            <v>gl</v>
          </cell>
        </row>
        <row r="683">
          <cell r="D683">
            <v>51.02</v>
          </cell>
          <cell r="E683" t="str">
            <v>Provisión columna metálica con brazo 9m.</v>
          </cell>
          <cell r="F683" t="str">
            <v>un</v>
          </cell>
        </row>
        <row r="684">
          <cell r="D684">
            <v>51.03</v>
          </cell>
          <cell r="E684" t="str">
            <v>Provisión conductor Cu 2x1x10 mm2</v>
          </cell>
          <cell r="F684" t="str">
            <v>ml</v>
          </cell>
        </row>
        <row r="685">
          <cell r="D685">
            <v>51.04</v>
          </cell>
          <cell r="E685" t="str">
            <v>Provisión proyector integral Na 150 W</v>
          </cell>
          <cell r="F685" t="str">
            <v>un</v>
          </cell>
        </row>
        <row r="687">
          <cell r="A687">
            <v>60</v>
          </cell>
          <cell r="B687" t="str">
            <v>INFRAESTRUCTURA</v>
          </cell>
        </row>
        <row r="688">
          <cell r="D688">
            <v>60.01</v>
          </cell>
          <cell r="E688" t="str">
            <v>Cerco perimetral tomando 2m. De altura</v>
          </cell>
          <cell r="F688" t="str">
            <v>m3</v>
          </cell>
        </row>
        <row r="689">
          <cell r="D689">
            <v>60.02</v>
          </cell>
          <cell r="E689" t="str">
            <v>Apertura de cajas</v>
          </cell>
          <cell r="F689" t="str">
            <v>m2</v>
          </cell>
        </row>
        <row r="690">
          <cell r="D690">
            <v>60.03</v>
          </cell>
          <cell r="E690" t="str">
            <v>Subrasante, esc. Homog. Compact.</v>
          </cell>
          <cell r="F690" t="str">
            <v>m2</v>
          </cell>
        </row>
        <row r="691">
          <cell r="D691">
            <v>60.04</v>
          </cell>
          <cell r="E691" t="str">
            <v>Jardinería con provisión de árboles(14)</v>
          </cell>
          <cell r="F691" t="str">
            <v>gl</v>
          </cell>
        </row>
        <row r="692">
          <cell r="D692">
            <v>60.05</v>
          </cell>
          <cell r="E692" t="str">
            <v>Base suelo, escoria, arena, cal</v>
          </cell>
          <cell r="F692" t="str">
            <v>m2</v>
          </cell>
        </row>
        <row r="693">
          <cell r="D693">
            <v>60.06</v>
          </cell>
          <cell r="E693" t="str">
            <v>Riego de liga/carpeta de concreto asfáltico</v>
          </cell>
          <cell r="F693" t="str">
            <v>m2</v>
          </cell>
        </row>
        <row r="694">
          <cell r="D694">
            <v>60.07</v>
          </cell>
          <cell r="E694" t="str">
            <v>Cordón cuneta</v>
          </cell>
          <cell r="F694" t="str">
            <v>m</v>
          </cell>
        </row>
        <row r="695">
          <cell r="D695">
            <v>60.08</v>
          </cell>
          <cell r="E695" t="str">
            <v>Piedra partida suelta p/estacionamiento</v>
          </cell>
          <cell r="F695" t="str">
            <v>gl</v>
          </cell>
        </row>
      </sheetData>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Propuesta"/>
      <sheetName val="CyP"/>
      <sheetName val="AP"/>
      <sheetName val="AP (Compl.)"/>
      <sheetName val="Equipos"/>
      <sheetName val="Insumos"/>
      <sheetName val="PTyCI"/>
      <sheetName val="Avance Obra"/>
      <sheetName val="Curva Inversiones"/>
      <sheetName val="Gastos Generales"/>
      <sheetName val="Coef-Equipos"/>
      <sheetName val="Transp. Camión Solo"/>
      <sheetName val="Transp. Camión con Acoplado"/>
      <sheetName val="TRANSP VOLCADOR"/>
      <sheetName val="M.0BRA"/>
      <sheetName val="Indices"/>
      <sheetName val="Items - Códigos"/>
    </sheetNames>
    <sheetDataSet>
      <sheetData sheetId="0"/>
      <sheetData sheetId="1"/>
      <sheetData sheetId="2">
        <row r="25">
          <cell r="B25">
            <v>2.4E-2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Item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
      <sheetName val="Propuesta"/>
      <sheetName val="CyP"/>
      <sheetName val="AP"/>
      <sheetName val="PTyCI"/>
      <sheetName val="Insumos"/>
      <sheetName val="Equipos"/>
      <sheetName val="Rendimiento Equipo"/>
      <sheetName val="Avance Obra"/>
      <sheetName val="Curva Inversiones"/>
      <sheetName val="MED OBRA"/>
      <sheetName val="MED SIGOP"/>
      <sheetName val="Polinomica"/>
      <sheetName val="Coef-Equipos"/>
      <sheetName val="Indices"/>
      <sheetName val="Transp. Camión Solo"/>
      <sheetName val="Transp. Camión con Acoplado"/>
      <sheetName val="MO"/>
      <sheetName val="Items - Códigos"/>
    </sheetNames>
    <sheetDataSet>
      <sheetData sheetId="0"/>
      <sheetData sheetId="1">
        <row r="1">
          <cell r="A1" t="str">
            <v>DATOS A COMPLETAR POR LA REPARTICIÓN</v>
          </cell>
        </row>
        <row r="2">
          <cell r="A2" t="str">
            <v xml:space="preserve">COMITENTE : </v>
          </cell>
          <cell r="C2" t="str">
            <v>DIRECCION PROVINCIAL DE REDES DE GAS</v>
          </cell>
        </row>
        <row r="3">
          <cell r="A3" t="str">
            <v>OBRA :</v>
          </cell>
        </row>
        <row r="4">
          <cell r="A4" t="str">
            <v>SECTOR A:</v>
          </cell>
        </row>
        <row r="5">
          <cell r="A5" t="str">
            <v xml:space="preserve">SECCION I: </v>
          </cell>
        </row>
        <row r="6">
          <cell r="A6" t="str">
            <v xml:space="preserve">SECCION II: </v>
          </cell>
        </row>
        <row r="7">
          <cell r="A7" t="str">
            <v xml:space="preserve">SECCION III: </v>
          </cell>
        </row>
        <row r="8">
          <cell r="A8" t="str">
            <v>UBICACION:</v>
          </cell>
        </row>
        <row r="9">
          <cell r="A9" t="str">
            <v>LICITACIÓN N°:</v>
          </cell>
          <cell r="E9" t="str">
            <v>REFERENCIAS</v>
          </cell>
        </row>
        <row r="10">
          <cell r="A10" t="str">
            <v>EXPEDIENTE N°:</v>
          </cell>
        </row>
        <row r="11">
          <cell r="A11" t="str">
            <v>PRESUPUESTO OFICIAL:</v>
          </cell>
        </row>
        <row r="12">
          <cell r="A12" t="str">
            <v>ANTICIPO FINANCIERO/ACOPIO:</v>
          </cell>
        </row>
        <row r="13">
          <cell r="A13" t="str">
            <v>FECHA APERTURA LICITACIÓN:</v>
          </cell>
        </row>
        <row r="14">
          <cell r="A14" t="str">
            <v>PLAZO DE OBRA:</v>
          </cell>
        </row>
        <row r="16">
          <cell r="A16" t="str">
            <v>DATOS A COMPLETAR POR EL OFERENTE</v>
          </cell>
        </row>
        <row r="17">
          <cell r="A17" t="str">
            <v xml:space="preserve">EMPRESA CONSTRUCTORA:  </v>
          </cell>
        </row>
        <row r="18">
          <cell r="A18" t="str">
            <v>DOMICILIO LEGAL</v>
          </cell>
        </row>
        <row r="19">
          <cell r="A19" t="str">
            <v>FIRMANTES DE LA PROPUESTA</v>
          </cell>
        </row>
        <row r="20">
          <cell r="A20" t="str">
            <v>CARÁCTER DEL FIRMANTE</v>
          </cell>
        </row>
        <row r="21">
          <cell r="A21" t="str">
            <v>FIRMANTES DE LA PROPUESTA</v>
          </cell>
        </row>
        <row r="22">
          <cell r="A22" t="str">
            <v>CARÁCTER DEL FIRMANTE</v>
          </cell>
        </row>
        <row r="23">
          <cell r="A23" t="str">
            <v>COSTO FINANCIERO</v>
          </cell>
        </row>
        <row r="24">
          <cell r="A24" t="str">
            <v>GASTOS GENERALES</v>
          </cell>
        </row>
        <row r="25">
          <cell r="A25" t="str">
            <v>BENEFICIO</v>
          </cell>
        </row>
        <row r="26">
          <cell r="A26" t="str">
            <v>INGRESOS BRUTOS Y L. HOGAR</v>
          </cell>
        </row>
        <row r="27">
          <cell r="A27" t="str">
            <v>IMPUESTO AL VALOR AGREGADO</v>
          </cell>
        </row>
        <row r="28">
          <cell r="A28" t="str">
            <v>COEFICIENTE DE PASO</v>
          </cell>
          <cell r="C28">
            <v>1</v>
          </cell>
        </row>
        <row r="30">
          <cell r="B30" t="str">
            <v>TABLA DE ÍTEMS DEL PROYECTO</v>
          </cell>
        </row>
        <row r="32">
          <cell r="B32" t="str">
            <v>RUBRO ITEM</v>
          </cell>
          <cell r="C32" t="str">
            <v>DESIGNACION</v>
          </cell>
          <cell r="D32" t="str">
            <v>UN.</v>
          </cell>
          <cell r="E32" t="str">
            <v>CANT.</v>
          </cell>
        </row>
        <row r="34">
          <cell r="A34">
            <v>0</v>
          </cell>
          <cell r="B34">
            <v>1</v>
          </cell>
          <cell r="C34">
            <v>0</v>
          </cell>
          <cell r="D34">
            <v>0</v>
          </cell>
        </row>
        <row r="35">
          <cell r="A35">
            <v>0</v>
          </cell>
          <cell r="B35" t="str">
            <v>1.1</v>
          </cell>
          <cell r="C35">
            <v>0</v>
          </cell>
          <cell r="D35">
            <v>0</v>
          </cell>
        </row>
        <row r="36">
          <cell r="A36">
            <v>0</v>
          </cell>
          <cell r="B36" t="str">
            <v>1.2</v>
          </cell>
          <cell r="C36">
            <v>0</v>
          </cell>
          <cell r="D36">
            <v>0</v>
          </cell>
        </row>
        <row r="37">
          <cell r="A37">
            <v>0</v>
          </cell>
          <cell r="B37" t="str">
            <v>1.3</v>
          </cell>
          <cell r="C37">
            <v>0</v>
          </cell>
          <cell r="D37">
            <v>0</v>
          </cell>
        </row>
        <row r="38">
          <cell r="A38">
            <v>0</v>
          </cell>
          <cell r="B38" t="str">
            <v>1.4</v>
          </cell>
          <cell r="C38">
            <v>0</v>
          </cell>
          <cell r="D38">
            <v>0</v>
          </cell>
        </row>
        <row r="39">
          <cell r="A39">
            <v>0</v>
          </cell>
          <cell r="B39" t="str">
            <v>1.5</v>
          </cell>
          <cell r="C39">
            <v>0</v>
          </cell>
          <cell r="D39">
            <v>0</v>
          </cell>
        </row>
        <row r="40">
          <cell r="A40">
            <v>0</v>
          </cell>
          <cell r="B40" t="str">
            <v>1.6</v>
          </cell>
          <cell r="C40">
            <v>0</v>
          </cell>
          <cell r="D40">
            <v>0</v>
          </cell>
        </row>
        <row r="41">
          <cell r="A41">
            <v>0</v>
          </cell>
          <cell r="B41" t="str">
            <v>1.7</v>
          </cell>
          <cell r="C41">
            <v>0</v>
          </cell>
          <cell r="D41">
            <v>0</v>
          </cell>
        </row>
        <row r="42">
          <cell r="A42">
            <v>0</v>
          </cell>
          <cell r="B42" t="str">
            <v>1.8</v>
          </cell>
          <cell r="C42">
            <v>0</v>
          </cell>
          <cell r="D42">
            <v>0</v>
          </cell>
        </row>
        <row r="43">
          <cell r="A43">
            <v>0</v>
          </cell>
          <cell r="B43" t="str">
            <v>1.9</v>
          </cell>
          <cell r="C43">
            <v>0</v>
          </cell>
          <cell r="D43">
            <v>0</v>
          </cell>
        </row>
        <row r="44">
          <cell r="A44">
            <v>0</v>
          </cell>
          <cell r="B44" t="str">
            <v>1.10</v>
          </cell>
          <cell r="C44">
            <v>0</v>
          </cell>
          <cell r="D44">
            <v>0</v>
          </cell>
        </row>
        <row r="45">
          <cell r="A45">
            <v>0</v>
          </cell>
          <cell r="B45" t="str">
            <v>1.11</v>
          </cell>
          <cell r="C45">
            <v>0</v>
          </cell>
          <cell r="D45">
            <v>0</v>
          </cell>
        </row>
        <row r="46">
          <cell r="A46">
            <v>0</v>
          </cell>
          <cell r="B46">
            <v>2</v>
          </cell>
          <cell r="C46">
            <v>0</v>
          </cell>
          <cell r="D46">
            <v>0</v>
          </cell>
        </row>
        <row r="47">
          <cell r="A47">
            <v>0</v>
          </cell>
          <cell r="B47" t="str">
            <v>2.1</v>
          </cell>
          <cell r="C47">
            <v>0</v>
          </cell>
          <cell r="D47">
            <v>0</v>
          </cell>
        </row>
        <row r="48">
          <cell r="A48">
            <v>0</v>
          </cell>
          <cell r="B48" t="str">
            <v>2.2</v>
          </cell>
          <cell r="C48">
            <v>0</v>
          </cell>
          <cell r="D48">
            <v>0</v>
          </cell>
        </row>
        <row r="49">
          <cell r="A49">
            <v>0</v>
          </cell>
          <cell r="B49" t="str">
            <v>2.3</v>
          </cell>
          <cell r="C49">
            <v>0</v>
          </cell>
          <cell r="D49">
            <v>0</v>
          </cell>
        </row>
        <row r="50">
          <cell r="A50">
            <v>0</v>
          </cell>
          <cell r="B50" t="str">
            <v>2.4</v>
          </cell>
          <cell r="C50">
            <v>0</v>
          </cell>
          <cell r="D50">
            <v>0</v>
          </cell>
        </row>
        <row r="51">
          <cell r="A51">
            <v>0</v>
          </cell>
          <cell r="B51" t="str">
            <v>2.5</v>
          </cell>
          <cell r="C51">
            <v>0</v>
          </cell>
          <cell r="D51">
            <v>0</v>
          </cell>
        </row>
        <row r="52">
          <cell r="A52">
            <v>0</v>
          </cell>
          <cell r="B52">
            <v>3</v>
          </cell>
          <cell r="C52">
            <v>0</v>
          </cell>
          <cell r="D52">
            <v>0</v>
          </cell>
        </row>
        <row r="53">
          <cell r="A53">
            <v>0</v>
          </cell>
          <cell r="B53" t="str">
            <v>3.1</v>
          </cell>
          <cell r="C53">
            <v>0</v>
          </cell>
          <cell r="D53">
            <v>0</v>
          </cell>
        </row>
        <row r="54">
          <cell r="A54">
            <v>0</v>
          </cell>
          <cell r="B54">
            <v>4</v>
          </cell>
          <cell r="C54">
            <v>0</v>
          </cell>
          <cell r="D54">
            <v>0</v>
          </cell>
        </row>
        <row r="55">
          <cell r="A55">
            <v>0</v>
          </cell>
          <cell r="B55" t="str">
            <v>4.1</v>
          </cell>
          <cell r="C55">
            <v>0</v>
          </cell>
          <cell r="D55">
            <v>0</v>
          </cell>
        </row>
        <row r="56">
          <cell r="A56">
            <v>0</v>
          </cell>
          <cell r="B56" t="str">
            <v>4.2</v>
          </cell>
          <cell r="C56">
            <v>0</v>
          </cell>
          <cell r="D56">
            <v>0</v>
          </cell>
        </row>
        <row r="57">
          <cell r="A57">
            <v>0</v>
          </cell>
          <cell r="B57" t="str">
            <v>4.3</v>
          </cell>
          <cell r="C57">
            <v>0</v>
          </cell>
          <cell r="D57">
            <v>0</v>
          </cell>
        </row>
        <row r="58">
          <cell r="A58">
            <v>0</v>
          </cell>
          <cell r="B58" t="str">
            <v>4.4</v>
          </cell>
          <cell r="C58">
            <v>0</v>
          </cell>
          <cell r="D58">
            <v>0</v>
          </cell>
        </row>
        <row r="59">
          <cell r="A59">
            <v>0</v>
          </cell>
          <cell r="B59" t="str">
            <v>4.5</v>
          </cell>
          <cell r="C59">
            <v>0</v>
          </cell>
          <cell r="D59">
            <v>0</v>
          </cell>
        </row>
        <row r="60">
          <cell r="A60">
            <v>0</v>
          </cell>
          <cell r="B60" t="str">
            <v>4.6</v>
          </cell>
          <cell r="C60">
            <v>0</v>
          </cell>
          <cell r="D60">
            <v>0</v>
          </cell>
        </row>
        <row r="61">
          <cell r="A61">
            <v>0</v>
          </cell>
          <cell r="B61" t="str">
            <v>4.7</v>
          </cell>
          <cell r="C61">
            <v>0</v>
          </cell>
          <cell r="D61">
            <v>0</v>
          </cell>
        </row>
        <row r="62">
          <cell r="A62">
            <v>0</v>
          </cell>
          <cell r="B62" t="str">
            <v>4.8</v>
          </cell>
          <cell r="C62">
            <v>0</v>
          </cell>
          <cell r="D62">
            <v>0</v>
          </cell>
        </row>
        <row r="63">
          <cell r="A63">
            <v>0</v>
          </cell>
          <cell r="B63" t="str">
            <v>4.9</v>
          </cell>
          <cell r="C63">
            <v>0</v>
          </cell>
          <cell r="D63">
            <v>0</v>
          </cell>
        </row>
        <row r="64">
          <cell r="A64">
            <v>0</v>
          </cell>
          <cell r="B64" t="str">
            <v>4.10</v>
          </cell>
          <cell r="C64">
            <v>0</v>
          </cell>
          <cell r="D64">
            <v>0</v>
          </cell>
        </row>
        <row r="65">
          <cell r="A65">
            <v>0</v>
          </cell>
          <cell r="B65" t="str">
            <v>4.11</v>
          </cell>
          <cell r="C65">
            <v>0</v>
          </cell>
          <cell r="D65">
            <v>0</v>
          </cell>
        </row>
        <row r="66">
          <cell r="A66">
            <v>0</v>
          </cell>
          <cell r="B66" t="str">
            <v>4.12</v>
          </cell>
          <cell r="C66">
            <v>0</v>
          </cell>
          <cell r="D66">
            <v>0</v>
          </cell>
        </row>
        <row r="67">
          <cell r="A67">
            <v>0</v>
          </cell>
          <cell r="B67">
            <v>5</v>
          </cell>
          <cell r="C67">
            <v>0</v>
          </cell>
          <cell r="D67">
            <v>0</v>
          </cell>
        </row>
        <row r="68">
          <cell r="A68">
            <v>0</v>
          </cell>
          <cell r="B68" t="str">
            <v>5.1</v>
          </cell>
          <cell r="C68">
            <v>0</v>
          </cell>
          <cell r="D68">
            <v>0</v>
          </cell>
        </row>
        <row r="69">
          <cell r="A69">
            <v>0</v>
          </cell>
          <cell r="B69" t="str">
            <v>5.2</v>
          </cell>
          <cell r="C69">
            <v>0</v>
          </cell>
          <cell r="D69">
            <v>0</v>
          </cell>
        </row>
        <row r="70">
          <cell r="A70">
            <v>0</v>
          </cell>
          <cell r="B70" t="str">
            <v>5.3</v>
          </cell>
          <cell r="C70">
            <v>0</v>
          </cell>
          <cell r="D70">
            <v>0</v>
          </cell>
        </row>
        <row r="71">
          <cell r="A71">
            <v>0</v>
          </cell>
          <cell r="B71" t="str">
            <v>5.4</v>
          </cell>
          <cell r="C71">
            <v>0</v>
          </cell>
          <cell r="D71">
            <v>0</v>
          </cell>
        </row>
        <row r="72">
          <cell r="A72">
            <v>0</v>
          </cell>
          <cell r="B72" t="str">
            <v>5.5</v>
          </cell>
          <cell r="C72">
            <v>0</v>
          </cell>
          <cell r="D72">
            <v>0</v>
          </cell>
        </row>
        <row r="73">
          <cell r="A73">
            <v>0</v>
          </cell>
          <cell r="B73" t="str">
            <v>5.6</v>
          </cell>
          <cell r="C73">
            <v>0</v>
          </cell>
          <cell r="D73">
            <v>0</v>
          </cell>
        </row>
        <row r="74">
          <cell r="A74">
            <v>0</v>
          </cell>
          <cell r="B74" t="str">
            <v>5.7</v>
          </cell>
          <cell r="C74">
            <v>0</v>
          </cell>
          <cell r="D74">
            <v>0</v>
          </cell>
        </row>
        <row r="75">
          <cell r="A75">
            <v>0</v>
          </cell>
          <cell r="B75">
            <v>6</v>
          </cell>
          <cell r="C75">
            <v>0</v>
          </cell>
          <cell r="D75">
            <v>0</v>
          </cell>
        </row>
        <row r="76">
          <cell r="A76">
            <v>0</v>
          </cell>
          <cell r="B76" t="str">
            <v>6.1</v>
          </cell>
          <cell r="C76">
            <v>0</v>
          </cell>
          <cell r="D76">
            <v>0</v>
          </cell>
        </row>
        <row r="77">
          <cell r="A77">
            <v>0</v>
          </cell>
          <cell r="B77" t="str">
            <v>6.2</v>
          </cell>
          <cell r="C77">
            <v>0</v>
          </cell>
          <cell r="D77">
            <v>0</v>
          </cell>
        </row>
        <row r="78">
          <cell r="A78">
            <v>0</v>
          </cell>
          <cell r="B78" t="str">
            <v>6.3</v>
          </cell>
          <cell r="C78">
            <v>0</v>
          </cell>
          <cell r="D78">
            <v>0</v>
          </cell>
        </row>
        <row r="79">
          <cell r="A79">
            <v>0</v>
          </cell>
          <cell r="B79" t="str">
            <v>6.4</v>
          </cell>
          <cell r="C79">
            <v>0</v>
          </cell>
          <cell r="D79">
            <v>0</v>
          </cell>
        </row>
        <row r="80">
          <cell r="A80">
            <v>0</v>
          </cell>
          <cell r="B80" t="str">
            <v>6.5</v>
          </cell>
          <cell r="C80">
            <v>0</v>
          </cell>
          <cell r="D80">
            <v>0</v>
          </cell>
        </row>
        <row r="81">
          <cell r="A81">
            <v>0</v>
          </cell>
          <cell r="B81" t="str">
            <v>6.6</v>
          </cell>
          <cell r="C81">
            <v>0</v>
          </cell>
          <cell r="D81">
            <v>0</v>
          </cell>
        </row>
        <row r="82">
          <cell r="A82">
            <v>0</v>
          </cell>
          <cell r="B82" t="str">
            <v>6.7</v>
          </cell>
          <cell r="C82">
            <v>0</v>
          </cell>
          <cell r="D82">
            <v>0</v>
          </cell>
        </row>
        <row r="83">
          <cell r="A83">
            <v>0</v>
          </cell>
          <cell r="B83" t="str">
            <v>6.8</v>
          </cell>
          <cell r="C83">
            <v>0</v>
          </cell>
          <cell r="D83">
            <v>0</v>
          </cell>
        </row>
        <row r="84">
          <cell r="A84">
            <v>0</v>
          </cell>
          <cell r="B84" t="str">
            <v>6.9</v>
          </cell>
          <cell r="C84">
            <v>0</v>
          </cell>
          <cell r="D84">
            <v>0</v>
          </cell>
        </row>
        <row r="85">
          <cell r="A85">
            <v>0</v>
          </cell>
          <cell r="B85" t="str">
            <v>6.10</v>
          </cell>
          <cell r="C85">
            <v>0</v>
          </cell>
          <cell r="D85">
            <v>0</v>
          </cell>
        </row>
        <row r="86">
          <cell r="A86">
            <v>0</v>
          </cell>
          <cell r="B86" t="str">
            <v>6.11</v>
          </cell>
          <cell r="C86">
            <v>0</v>
          </cell>
          <cell r="D86">
            <v>0</v>
          </cell>
        </row>
        <row r="87">
          <cell r="A87">
            <v>0</v>
          </cell>
          <cell r="B87">
            <v>7</v>
          </cell>
          <cell r="C87">
            <v>0</v>
          </cell>
          <cell r="D87">
            <v>0</v>
          </cell>
        </row>
        <row r="88">
          <cell r="A88">
            <v>0</v>
          </cell>
          <cell r="B88" t="str">
            <v>7.1</v>
          </cell>
          <cell r="C88">
            <v>0</v>
          </cell>
          <cell r="D88">
            <v>0</v>
          </cell>
        </row>
        <row r="89">
          <cell r="A89">
            <v>0</v>
          </cell>
          <cell r="B89" t="str">
            <v>7.2</v>
          </cell>
          <cell r="C89">
            <v>0</v>
          </cell>
          <cell r="D89">
            <v>0</v>
          </cell>
        </row>
        <row r="90">
          <cell r="A90">
            <v>0</v>
          </cell>
          <cell r="B90">
            <v>8</v>
          </cell>
          <cell r="C90">
            <v>0</v>
          </cell>
          <cell r="D90">
            <v>0</v>
          </cell>
        </row>
        <row r="91">
          <cell r="A91">
            <v>0</v>
          </cell>
          <cell r="B91" t="str">
            <v>8.1</v>
          </cell>
          <cell r="C91">
            <v>0</v>
          </cell>
          <cell r="D91">
            <v>0</v>
          </cell>
        </row>
        <row r="92">
          <cell r="A92">
            <v>0</v>
          </cell>
          <cell r="B92" t="str">
            <v>8.2</v>
          </cell>
          <cell r="C92">
            <v>0</v>
          </cell>
          <cell r="D92">
            <v>0</v>
          </cell>
        </row>
        <row r="93">
          <cell r="A93">
            <v>0</v>
          </cell>
          <cell r="B93" t="str">
            <v>8.3</v>
          </cell>
          <cell r="C93">
            <v>0</v>
          </cell>
          <cell r="D93">
            <v>0</v>
          </cell>
        </row>
        <row r="94">
          <cell r="A94">
            <v>0</v>
          </cell>
          <cell r="B94" t="str">
            <v>8.4</v>
          </cell>
          <cell r="C94">
            <v>0</v>
          </cell>
          <cell r="D94">
            <v>0</v>
          </cell>
        </row>
        <row r="95">
          <cell r="A95">
            <v>0</v>
          </cell>
          <cell r="B95">
            <v>9</v>
          </cell>
          <cell r="C95">
            <v>0</v>
          </cell>
          <cell r="D95">
            <v>0</v>
          </cell>
        </row>
        <row r="96">
          <cell r="A96">
            <v>0</v>
          </cell>
          <cell r="B96" t="str">
            <v>9.1</v>
          </cell>
          <cell r="C96">
            <v>0</v>
          </cell>
          <cell r="D96">
            <v>0</v>
          </cell>
        </row>
        <row r="97">
          <cell r="A97">
            <v>0</v>
          </cell>
          <cell r="B97" t="str">
            <v>9.2</v>
          </cell>
          <cell r="C97">
            <v>0</v>
          </cell>
          <cell r="D97">
            <v>0</v>
          </cell>
        </row>
        <row r="98">
          <cell r="A98">
            <v>0</v>
          </cell>
          <cell r="B98">
            <v>10</v>
          </cell>
          <cell r="C98">
            <v>0</v>
          </cell>
          <cell r="D98">
            <v>0</v>
          </cell>
        </row>
        <row r="99">
          <cell r="A99">
            <v>0</v>
          </cell>
          <cell r="B99" t="str">
            <v>10.1</v>
          </cell>
          <cell r="C99">
            <v>0</v>
          </cell>
          <cell r="D99">
            <v>0</v>
          </cell>
        </row>
        <row r="100">
          <cell r="A100">
            <v>0</v>
          </cell>
          <cell r="B100" t="str">
            <v>10.2</v>
          </cell>
          <cell r="C100">
            <v>0</v>
          </cell>
          <cell r="D100">
            <v>0</v>
          </cell>
        </row>
        <row r="101">
          <cell r="A101">
            <v>0</v>
          </cell>
          <cell r="B101" t="str">
            <v>10.3</v>
          </cell>
          <cell r="C101">
            <v>0</v>
          </cell>
          <cell r="D101">
            <v>0</v>
          </cell>
        </row>
        <row r="102">
          <cell r="A102">
            <v>0</v>
          </cell>
          <cell r="B102" t="str">
            <v>10.4</v>
          </cell>
          <cell r="C102">
            <v>0</v>
          </cell>
          <cell r="D102">
            <v>0</v>
          </cell>
        </row>
        <row r="103">
          <cell r="A103">
            <v>0</v>
          </cell>
          <cell r="B103" t="str">
            <v>10.5</v>
          </cell>
          <cell r="C103">
            <v>0</v>
          </cell>
          <cell r="D103">
            <v>0</v>
          </cell>
        </row>
        <row r="104">
          <cell r="A104">
            <v>0</v>
          </cell>
          <cell r="B104" t="str">
            <v>10.6</v>
          </cell>
          <cell r="C104">
            <v>0</v>
          </cell>
          <cell r="D104">
            <v>0</v>
          </cell>
        </row>
        <row r="105">
          <cell r="A105">
            <v>0</v>
          </cell>
          <cell r="B105" t="str">
            <v>10.7</v>
          </cell>
          <cell r="C105">
            <v>0</v>
          </cell>
          <cell r="D105">
            <v>0</v>
          </cell>
        </row>
        <row r="106">
          <cell r="A106">
            <v>0</v>
          </cell>
          <cell r="B106">
            <v>11</v>
          </cell>
          <cell r="C106">
            <v>0</v>
          </cell>
          <cell r="D106">
            <v>0</v>
          </cell>
        </row>
        <row r="107">
          <cell r="A107">
            <v>0</v>
          </cell>
          <cell r="B107" t="str">
            <v>11.1</v>
          </cell>
          <cell r="C107">
            <v>0</v>
          </cell>
          <cell r="D107">
            <v>0</v>
          </cell>
        </row>
        <row r="108">
          <cell r="A108">
            <v>0</v>
          </cell>
          <cell r="B108" t="str">
            <v>11.2</v>
          </cell>
          <cell r="C108">
            <v>0</v>
          </cell>
          <cell r="D108">
            <v>0</v>
          </cell>
        </row>
        <row r="109">
          <cell r="A109">
            <v>0</v>
          </cell>
          <cell r="B109" t="str">
            <v>11.3</v>
          </cell>
          <cell r="C109">
            <v>0</v>
          </cell>
          <cell r="D109">
            <v>0</v>
          </cell>
        </row>
        <row r="110">
          <cell r="A110">
            <v>0</v>
          </cell>
          <cell r="B110" t="str">
            <v>11.4</v>
          </cell>
          <cell r="C110">
            <v>0</v>
          </cell>
          <cell r="D110">
            <v>0</v>
          </cell>
        </row>
        <row r="111">
          <cell r="A111">
            <v>0</v>
          </cell>
          <cell r="B111" t="str">
            <v>11.5</v>
          </cell>
          <cell r="C111">
            <v>0</v>
          </cell>
          <cell r="D111">
            <v>0</v>
          </cell>
        </row>
        <row r="112">
          <cell r="A112">
            <v>0</v>
          </cell>
          <cell r="B112" t="str">
            <v>11.6</v>
          </cell>
          <cell r="C112">
            <v>0</v>
          </cell>
          <cell r="D112">
            <v>0</v>
          </cell>
        </row>
        <row r="113">
          <cell r="A113">
            <v>0</v>
          </cell>
          <cell r="B113" t="str">
            <v>11.7</v>
          </cell>
          <cell r="C113">
            <v>0</v>
          </cell>
          <cell r="D113">
            <v>0</v>
          </cell>
        </row>
        <row r="114">
          <cell r="A114">
            <v>0</v>
          </cell>
          <cell r="B114">
            <v>12</v>
          </cell>
          <cell r="C114">
            <v>0</v>
          </cell>
          <cell r="D114">
            <v>0</v>
          </cell>
        </row>
        <row r="115">
          <cell r="A115">
            <v>0</v>
          </cell>
          <cell r="B115" t="str">
            <v>12.1</v>
          </cell>
          <cell r="C115">
            <v>0</v>
          </cell>
          <cell r="D115">
            <v>0</v>
          </cell>
        </row>
        <row r="116">
          <cell r="A116">
            <v>0</v>
          </cell>
          <cell r="B116" t="str">
            <v>12.2</v>
          </cell>
          <cell r="C116">
            <v>0</v>
          </cell>
          <cell r="D116">
            <v>0</v>
          </cell>
        </row>
        <row r="117">
          <cell r="A117">
            <v>0</v>
          </cell>
          <cell r="B117" t="str">
            <v>12.3</v>
          </cell>
          <cell r="C117">
            <v>0</v>
          </cell>
          <cell r="D117">
            <v>0</v>
          </cell>
        </row>
        <row r="118">
          <cell r="A118">
            <v>0</v>
          </cell>
          <cell r="B118" t="str">
            <v>12.4</v>
          </cell>
          <cell r="C118">
            <v>0</v>
          </cell>
          <cell r="D118">
            <v>0</v>
          </cell>
        </row>
        <row r="119">
          <cell r="A119">
            <v>0</v>
          </cell>
          <cell r="B119" t="str">
            <v>12.5</v>
          </cell>
          <cell r="C119">
            <v>0</v>
          </cell>
          <cell r="D119">
            <v>0</v>
          </cell>
        </row>
        <row r="120">
          <cell r="A120">
            <v>0</v>
          </cell>
          <cell r="B120" t="str">
            <v>12.6</v>
          </cell>
          <cell r="C120">
            <v>0</v>
          </cell>
          <cell r="D120">
            <v>0</v>
          </cell>
        </row>
        <row r="121">
          <cell r="A121">
            <v>0</v>
          </cell>
          <cell r="B121" t="str">
            <v>12.7</v>
          </cell>
          <cell r="C121">
            <v>0</v>
          </cell>
          <cell r="D121">
            <v>0</v>
          </cell>
        </row>
        <row r="122">
          <cell r="A122">
            <v>0</v>
          </cell>
          <cell r="B122">
            <v>13</v>
          </cell>
          <cell r="C122">
            <v>0</v>
          </cell>
          <cell r="D122">
            <v>0</v>
          </cell>
        </row>
        <row r="123">
          <cell r="A123">
            <v>0</v>
          </cell>
          <cell r="B123" t="str">
            <v>13.1</v>
          </cell>
          <cell r="C123">
            <v>0</v>
          </cell>
          <cell r="D123">
            <v>0</v>
          </cell>
        </row>
        <row r="124">
          <cell r="A124">
            <v>0</v>
          </cell>
          <cell r="B124" t="str">
            <v>13.2</v>
          </cell>
          <cell r="C124">
            <v>0</v>
          </cell>
          <cell r="D124">
            <v>0</v>
          </cell>
        </row>
        <row r="125">
          <cell r="A125">
            <v>0</v>
          </cell>
          <cell r="B125" t="str">
            <v>13.3</v>
          </cell>
          <cell r="C125">
            <v>0</v>
          </cell>
          <cell r="D125">
            <v>0</v>
          </cell>
        </row>
        <row r="126">
          <cell r="A126">
            <v>0</v>
          </cell>
          <cell r="B126" t="str">
            <v>13.4</v>
          </cell>
          <cell r="C126">
            <v>0</v>
          </cell>
          <cell r="D126">
            <v>0</v>
          </cell>
        </row>
        <row r="127">
          <cell r="A127">
            <v>0</v>
          </cell>
          <cell r="B127" t="str">
            <v>13.5</v>
          </cell>
          <cell r="C127">
            <v>0</v>
          </cell>
          <cell r="D127">
            <v>0</v>
          </cell>
        </row>
        <row r="128">
          <cell r="A128">
            <v>0</v>
          </cell>
          <cell r="B128" t="str">
            <v>13.6</v>
          </cell>
          <cell r="C128">
            <v>0</v>
          </cell>
          <cell r="D128">
            <v>0</v>
          </cell>
        </row>
        <row r="129">
          <cell r="A129">
            <v>0</v>
          </cell>
          <cell r="B129" t="str">
            <v>13.7</v>
          </cell>
          <cell r="C129">
            <v>0</v>
          </cell>
          <cell r="D129">
            <v>0</v>
          </cell>
        </row>
        <row r="130">
          <cell r="A130">
            <v>0</v>
          </cell>
          <cell r="B130" t="str">
            <v>13.8</v>
          </cell>
          <cell r="C130">
            <v>0</v>
          </cell>
          <cell r="D130">
            <v>0</v>
          </cell>
        </row>
        <row r="131">
          <cell r="A131">
            <v>0</v>
          </cell>
          <cell r="B131">
            <v>14</v>
          </cell>
          <cell r="C131">
            <v>0</v>
          </cell>
          <cell r="D131">
            <v>0</v>
          </cell>
        </row>
        <row r="132">
          <cell r="A132">
            <v>0</v>
          </cell>
          <cell r="B132" t="str">
            <v>14.1</v>
          </cell>
          <cell r="C132">
            <v>0</v>
          </cell>
          <cell r="D132">
            <v>0</v>
          </cell>
        </row>
        <row r="133">
          <cell r="A133">
            <v>0</v>
          </cell>
          <cell r="B133">
            <v>15</v>
          </cell>
          <cell r="C133">
            <v>0</v>
          </cell>
          <cell r="D133">
            <v>0</v>
          </cell>
        </row>
        <row r="134">
          <cell r="A134">
            <v>0</v>
          </cell>
          <cell r="B134" t="str">
            <v>15.1</v>
          </cell>
          <cell r="C134">
            <v>0</v>
          </cell>
          <cell r="D134">
            <v>0</v>
          </cell>
        </row>
        <row r="135">
          <cell r="A135">
            <v>0</v>
          </cell>
          <cell r="B135">
            <v>16</v>
          </cell>
          <cell r="C135">
            <v>0</v>
          </cell>
          <cell r="D135">
            <v>0</v>
          </cell>
        </row>
        <row r="136">
          <cell r="A136">
            <v>0</v>
          </cell>
          <cell r="B136" t="str">
            <v>16.1</v>
          </cell>
          <cell r="C136">
            <v>0</v>
          </cell>
          <cell r="D136">
            <v>0</v>
          </cell>
        </row>
        <row r="137">
          <cell r="A137">
            <v>0</v>
          </cell>
          <cell r="B137" t="str">
            <v>16.2</v>
          </cell>
          <cell r="C137">
            <v>0</v>
          </cell>
          <cell r="D137">
            <v>0</v>
          </cell>
        </row>
        <row r="138">
          <cell r="A138">
            <v>0</v>
          </cell>
          <cell r="B138" t="str">
            <v>16.3</v>
          </cell>
          <cell r="C138">
            <v>0</v>
          </cell>
          <cell r="D138">
            <v>0</v>
          </cell>
        </row>
        <row r="139">
          <cell r="A139">
            <v>0</v>
          </cell>
          <cell r="B139" t="str">
            <v>16.4</v>
          </cell>
          <cell r="C139">
            <v>0</v>
          </cell>
          <cell r="D139">
            <v>0</v>
          </cell>
        </row>
        <row r="140">
          <cell r="A140">
            <v>0</v>
          </cell>
          <cell r="B140" t="str">
            <v>16.5</v>
          </cell>
          <cell r="C140">
            <v>0</v>
          </cell>
          <cell r="D140">
            <v>0</v>
          </cell>
        </row>
        <row r="141">
          <cell r="A141">
            <v>0</v>
          </cell>
          <cell r="B141" t="str">
            <v>16.6</v>
          </cell>
          <cell r="C141">
            <v>0</v>
          </cell>
          <cell r="D141">
            <v>0</v>
          </cell>
        </row>
        <row r="142">
          <cell r="A142">
            <v>0</v>
          </cell>
          <cell r="B142" t="str">
            <v>16.7</v>
          </cell>
          <cell r="C142">
            <v>0</v>
          </cell>
          <cell r="D142">
            <v>0</v>
          </cell>
        </row>
        <row r="143">
          <cell r="A143">
            <v>0</v>
          </cell>
          <cell r="B143" t="str">
            <v>16.8</v>
          </cell>
          <cell r="C143">
            <v>0</v>
          </cell>
          <cell r="D143">
            <v>0</v>
          </cell>
        </row>
        <row r="144">
          <cell r="A144">
            <v>0</v>
          </cell>
          <cell r="C144">
            <v>0</v>
          </cell>
          <cell r="D144">
            <v>0</v>
          </cell>
        </row>
        <row r="145">
          <cell r="A145">
            <v>0</v>
          </cell>
          <cell r="C145">
            <v>0</v>
          </cell>
          <cell r="D145">
            <v>0</v>
          </cell>
        </row>
        <row r="146">
          <cell r="A146">
            <v>0</v>
          </cell>
          <cell r="C146">
            <v>0</v>
          </cell>
          <cell r="D146">
            <v>0</v>
          </cell>
        </row>
        <row r="147">
          <cell r="A147">
            <v>0</v>
          </cell>
          <cell r="C147">
            <v>0</v>
          </cell>
          <cell r="D147">
            <v>0</v>
          </cell>
        </row>
        <row r="148">
          <cell r="A148">
            <v>0</v>
          </cell>
          <cell r="C148">
            <v>0</v>
          </cell>
          <cell r="D148">
            <v>0</v>
          </cell>
        </row>
        <row r="149">
          <cell r="A149">
            <v>0</v>
          </cell>
          <cell r="C149">
            <v>0</v>
          </cell>
          <cell r="D149">
            <v>0</v>
          </cell>
        </row>
        <row r="150">
          <cell r="A150">
            <v>0</v>
          </cell>
          <cell r="C150">
            <v>0</v>
          </cell>
          <cell r="D150">
            <v>0</v>
          </cell>
        </row>
        <row r="151">
          <cell r="A151">
            <v>0</v>
          </cell>
          <cell r="C151">
            <v>0</v>
          </cell>
          <cell r="D151">
            <v>0</v>
          </cell>
        </row>
        <row r="152">
          <cell r="A152">
            <v>0</v>
          </cell>
          <cell r="C152">
            <v>0</v>
          </cell>
          <cell r="D152">
            <v>0</v>
          </cell>
        </row>
        <row r="153">
          <cell r="A153">
            <v>0</v>
          </cell>
          <cell r="C153">
            <v>0</v>
          </cell>
          <cell r="D153">
            <v>0</v>
          </cell>
        </row>
        <row r="154">
          <cell r="A154">
            <v>0</v>
          </cell>
          <cell r="C154">
            <v>0</v>
          </cell>
          <cell r="D154">
            <v>0</v>
          </cell>
        </row>
        <row r="155">
          <cell r="A155">
            <v>0</v>
          </cell>
          <cell r="C155">
            <v>0</v>
          </cell>
          <cell r="D155">
            <v>0</v>
          </cell>
        </row>
        <row r="156">
          <cell r="A156">
            <v>0</v>
          </cell>
          <cell r="C156">
            <v>0</v>
          </cell>
          <cell r="D156">
            <v>0</v>
          </cell>
        </row>
        <row r="157">
          <cell r="A157">
            <v>0</v>
          </cell>
          <cell r="C157">
            <v>0</v>
          </cell>
          <cell r="D157">
            <v>0</v>
          </cell>
        </row>
        <row r="158">
          <cell r="A158">
            <v>0</v>
          </cell>
          <cell r="C158">
            <v>0</v>
          </cell>
          <cell r="D158">
            <v>0</v>
          </cell>
        </row>
        <row r="159">
          <cell r="A159">
            <v>0</v>
          </cell>
          <cell r="C159">
            <v>0</v>
          </cell>
          <cell r="D159">
            <v>0</v>
          </cell>
        </row>
        <row r="160">
          <cell r="A160">
            <v>0</v>
          </cell>
          <cell r="C160">
            <v>0</v>
          </cell>
          <cell r="D160">
            <v>0</v>
          </cell>
        </row>
        <row r="161">
          <cell r="A161">
            <v>0</v>
          </cell>
          <cell r="C161">
            <v>0</v>
          </cell>
          <cell r="D161">
            <v>0</v>
          </cell>
        </row>
        <row r="162">
          <cell r="A162">
            <v>0</v>
          </cell>
          <cell r="C162">
            <v>0</v>
          </cell>
          <cell r="D162">
            <v>0</v>
          </cell>
        </row>
        <row r="163">
          <cell r="A163">
            <v>0</v>
          </cell>
          <cell r="C163">
            <v>0</v>
          </cell>
          <cell r="D163">
            <v>0</v>
          </cell>
        </row>
        <row r="164">
          <cell r="A164">
            <v>0</v>
          </cell>
          <cell r="C164">
            <v>0</v>
          </cell>
          <cell r="D164">
            <v>0</v>
          </cell>
        </row>
        <row r="165">
          <cell r="A165">
            <v>0</v>
          </cell>
          <cell r="C165">
            <v>0</v>
          </cell>
          <cell r="D165">
            <v>0</v>
          </cell>
        </row>
        <row r="166">
          <cell r="A166">
            <v>0</v>
          </cell>
          <cell r="C166">
            <v>0</v>
          </cell>
          <cell r="D166">
            <v>0</v>
          </cell>
        </row>
        <row r="167">
          <cell r="A167">
            <v>0</v>
          </cell>
          <cell r="C167">
            <v>0</v>
          </cell>
          <cell r="D167">
            <v>0</v>
          </cell>
        </row>
        <row r="168">
          <cell r="A168">
            <v>0</v>
          </cell>
          <cell r="C168">
            <v>0</v>
          </cell>
          <cell r="D168">
            <v>0</v>
          </cell>
        </row>
        <row r="169">
          <cell r="A169">
            <v>0</v>
          </cell>
          <cell r="C169">
            <v>0</v>
          </cell>
          <cell r="D169">
            <v>0</v>
          </cell>
        </row>
        <row r="170">
          <cell r="A170">
            <v>0</v>
          </cell>
          <cell r="C170">
            <v>0</v>
          </cell>
          <cell r="D170">
            <v>0</v>
          </cell>
        </row>
        <row r="171">
          <cell r="A171">
            <v>0</v>
          </cell>
          <cell r="C171">
            <v>0</v>
          </cell>
          <cell r="D171">
            <v>0</v>
          </cell>
        </row>
        <row r="172">
          <cell r="A172">
            <v>0</v>
          </cell>
          <cell r="C172">
            <v>0</v>
          </cell>
          <cell r="D172">
            <v>0</v>
          </cell>
        </row>
        <row r="173">
          <cell r="A173">
            <v>0</v>
          </cell>
          <cell r="C173">
            <v>0</v>
          </cell>
          <cell r="D173">
            <v>0</v>
          </cell>
        </row>
        <row r="174">
          <cell r="A174">
            <v>0</v>
          </cell>
          <cell r="C174">
            <v>0</v>
          </cell>
          <cell r="D174">
            <v>0</v>
          </cell>
        </row>
        <row r="175">
          <cell r="A175">
            <v>0</v>
          </cell>
          <cell r="C175">
            <v>0</v>
          </cell>
          <cell r="D175">
            <v>0</v>
          </cell>
        </row>
        <row r="176">
          <cell r="A176">
            <v>0</v>
          </cell>
          <cell r="C176">
            <v>0</v>
          </cell>
          <cell r="D176">
            <v>0</v>
          </cell>
        </row>
        <row r="177">
          <cell r="A177">
            <v>0</v>
          </cell>
          <cell r="C177">
            <v>0</v>
          </cell>
          <cell r="D177">
            <v>0</v>
          </cell>
        </row>
        <row r="178">
          <cell r="A178">
            <v>0</v>
          </cell>
          <cell r="C178">
            <v>0</v>
          </cell>
          <cell r="D178">
            <v>0</v>
          </cell>
        </row>
        <row r="179">
          <cell r="A179">
            <v>0</v>
          </cell>
          <cell r="C179">
            <v>0</v>
          </cell>
          <cell r="D179">
            <v>0</v>
          </cell>
        </row>
        <row r="180">
          <cell r="A180">
            <v>0</v>
          </cell>
          <cell r="C180">
            <v>0</v>
          </cell>
          <cell r="D180">
            <v>0</v>
          </cell>
        </row>
        <row r="181">
          <cell r="A181">
            <v>0</v>
          </cell>
          <cell r="C181">
            <v>0</v>
          </cell>
          <cell r="D181">
            <v>0</v>
          </cell>
        </row>
        <row r="182">
          <cell r="A182">
            <v>0</v>
          </cell>
          <cell r="C182">
            <v>0</v>
          </cell>
          <cell r="D182">
            <v>0</v>
          </cell>
        </row>
        <row r="183">
          <cell r="A183">
            <v>0</v>
          </cell>
          <cell r="C183">
            <v>0</v>
          </cell>
          <cell r="D183">
            <v>0</v>
          </cell>
        </row>
        <row r="262">
          <cell r="C262">
            <v>5</v>
          </cell>
        </row>
        <row r="312">
          <cell r="C312">
            <v>5</v>
          </cell>
        </row>
        <row r="362">
          <cell r="C362">
            <v>5</v>
          </cell>
        </row>
        <row r="412">
          <cell r="C412">
            <v>5</v>
          </cell>
        </row>
        <row r="462">
          <cell r="C462">
            <v>5</v>
          </cell>
        </row>
        <row r="512">
          <cell r="C512">
            <v>5</v>
          </cell>
        </row>
        <row r="562">
          <cell r="C562">
            <v>5</v>
          </cell>
        </row>
        <row r="612">
          <cell r="C612">
            <v>5</v>
          </cell>
        </row>
        <row r="662">
          <cell r="C662">
            <v>5</v>
          </cell>
        </row>
        <row r="712">
          <cell r="C712">
            <v>5</v>
          </cell>
        </row>
        <row r="762">
          <cell r="C762">
            <v>5</v>
          </cell>
        </row>
        <row r="812">
          <cell r="C812">
            <v>5</v>
          </cell>
        </row>
        <row r="813">
          <cell r="C813" t="e">
            <v>#REF!</v>
          </cell>
        </row>
        <row r="862">
          <cell r="C862">
            <v>5</v>
          </cell>
        </row>
        <row r="863">
          <cell r="C863" t="e">
            <v>#REF!</v>
          </cell>
        </row>
        <row r="912">
          <cell r="C912">
            <v>5</v>
          </cell>
        </row>
        <row r="913">
          <cell r="C913" t="e">
            <v>#REF!</v>
          </cell>
        </row>
        <row r="962">
          <cell r="C962">
            <v>5</v>
          </cell>
        </row>
        <row r="963">
          <cell r="C963" t="e">
            <v>#REF!</v>
          </cell>
        </row>
        <row r="1013">
          <cell r="C1013" t="e">
            <v>#REF!</v>
          </cell>
        </row>
        <row r="1062">
          <cell r="C1062">
            <v>7</v>
          </cell>
        </row>
        <row r="1063">
          <cell r="C1063" t="e">
            <v>#REF!</v>
          </cell>
        </row>
        <row r="1113">
          <cell r="C1113" t="e">
            <v>#REF!</v>
          </cell>
        </row>
        <row r="1162">
          <cell r="C1162">
            <v>8</v>
          </cell>
        </row>
        <row r="1163">
          <cell r="C1163" t="e">
            <v>#REF!</v>
          </cell>
        </row>
        <row r="1212">
          <cell r="C1212">
            <v>8</v>
          </cell>
        </row>
        <row r="1213">
          <cell r="C1213" t="e">
            <v>#REF!</v>
          </cell>
        </row>
        <row r="1262">
          <cell r="C1262">
            <v>8</v>
          </cell>
        </row>
        <row r="1263">
          <cell r="C1263" t="e">
            <v>#REF!</v>
          </cell>
        </row>
        <row r="1312">
          <cell r="C1312">
            <v>8</v>
          </cell>
        </row>
        <row r="1313">
          <cell r="C1313" t="e">
            <v>#REF!</v>
          </cell>
        </row>
        <row r="1362">
          <cell r="C1362">
            <v>8</v>
          </cell>
        </row>
        <row r="1363">
          <cell r="C1363" t="e">
            <v>#REF!</v>
          </cell>
        </row>
        <row r="1413">
          <cell r="C1413" t="e">
            <v>#REF!</v>
          </cell>
        </row>
        <row r="1463">
          <cell r="C1463" t="e">
            <v>#REF!</v>
          </cell>
        </row>
        <row r="1513">
          <cell r="C1513" t="e">
            <v>#REF!</v>
          </cell>
        </row>
        <row r="1562">
          <cell r="C1562">
            <v>12</v>
          </cell>
        </row>
        <row r="1563">
          <cell r="C1563" t="e">
            <v>#REF!</v>
          </cell>
        </row>
        <row r="1612">
          <cell r="C1612">
            <v>12</v>
          </cell>
        </row>
        <row r="1613">
          <cell r="C1613" t="e">
            <v>#REF!</v>
          </cell>
        </row>
        <row r="1662">
          <cell r="C1662">
            <v>12</v>
          </cell>
        </row>
        <row r="1663">
          <cell r="C1663" t="e">
            <v>#REF!</v>
          </cell>
        </row>
        <row r="1712">
          <cell r="C1712">
            <v>12</v>
          </cell>
        </row>
        <row r="1713">
          <cell r="C1713" t="e">
            <v>#REF!</v>
          </cell>
        </row>
        <row r="1762">
          <cell r="C1762">
            <v>12</v>
          </cell>
        </row>
        <row r="1763">
          <cell r="C1763" t="e">
            <v>#REF!</v>
          </cell>
        </row>
        <row r="1812">
          <cell r="C1812">
            <v>13</v>
          </cell>
        </row>
        <row r="1813">
          <cell r="C1813" t="e">
            <v>#REF!</v>
          </cell>
        </row>
        <row r="1862">
          <cell r="C1862">
            <v>13</v>
          </cell>
        </row>
        <row r="1863">
          <cell r="C1863" t="e">
            <v>#REF!</v>
          </cell>
        </row>
      </sheetData>
      <sheetData sheetId="2"/>
      <sheetData sheetId="3">
        <row r="1">
          <cell r="A1" t="str">
            <v xml:space="preserve">COMITENTE : </v>
          </cell>
          <cell r="C1" t="str">
            <v>DIRECCION PROVINCIAL DE REDES DE GAS</v>
          </cell>
        </row>
        <row r="2">
          <cell r="A2" t="str">
            <v>OBRA :</v>
          </cell>
          <cell r="C2">
            <v>0</v>
          </cell>
        </row>
        <row r="3">
          <cell r="A3" t="str">
            <v>SECTOR A:</v>
          </cell>
          <cell r="C3">
            <v>0</v>
          </cell>
        </row>
        <row r="4">
          <cell r="A4" t="str">
            <v>UBICACION:</v>
          </cell>
          <cell r="C4">
            <v>0</v>
          </cell>
        </row>
        <row r="5">
          <cell r="A5" t="str">
            <v>LICITACIÓN N°:</v>
          </cell>
          <cell r="C5">
            <v>0</v>
          </cell>
        </row>
        <row r="6">
          <cell r="A6" t="str">
            <v>EXPEDIENTE N°:</v>
          </cell>
          <cell r="C6">
            <v>0</v>
          </cell>
        </row>
        <row r="7">
          <cell r="A7" t="str">
            <v>PRESUPUESTO OFICIAL:</v>
          </cell>
          <cell r="C7">
            <v>0</v>
          </cell>
        </row>
        <row r="8">
          <cell r="A8" t="str">
            <v>ANTICIPO FINANCIERO/ACOPIO:</v>
          </cell>
          <cell r="C8">
            <v>0</v>
          </cell>
          <cell r="F8" t="e">
            <v>#N/A</v>
          </cell>
        </row>
        <row r="9">
          <cell r="A9" t="str">
            <v>FECHA APERTURA LICITACIÓN:</v>
          </cell>
          <cell r="C9">
            <v>0</v>
          </cell>
        </row>
        <row r="10">
          <cell r="A10" t="str">
            <v>PLAZO DE OBRA:</v>
          </cell>
          <cell r="C10">
            <v>0</v>
          </cell>
        </row>
        <row r="11">
          <cell r="A11" t="str">
            <v xml:space="preserve">EMPRESA CONSTRUCTORA:  </v>
          </cell>
          <cell r="C11">
            <v>0</v>
          </cell>
          <cell r="F11" t="e">
            <v>#N/A</v>
          </cell>
        </row>
        <row r="12">
          <cell r="A12" t="str">
            <v>MONTO DE LA OFERTA:</v>
          </cell>
          <cell r="C12">
            <v>0</v>
          </cell>
        </row>
        <row r="14">
          <cell r="A14" t="str">
            <v xml:space="preserve">COMPUTO Y PRESUPUESTO </v>
          </cell>
        </row>
        <row r="16">
          <cell r="A16" t="str">
            <v>RUBRO ITEM</v>
          </cell>
          <cell r="B16" t="str">
            <v>DESIGNACION</v>
          </cell>
          <cell r="D16" t="str">
            <v>UN.</v>
          </cell>
          <cell r="E16" t="str">
            <v>CANT.</v>
          </cell>
          <cell r="F16" t="str">
            <v>COSTOS UNITARIO</v>
          </cell>
          <cell r="G16" t="str">
            <v>PRECIO UNITARIO</v>
          </cell>
          <cell r="H16" t="str">
            <v>PRECIO TOTAL DEL ITEM</v>
          </cell>
          <cell r="I16" t="str">
            <v>PORCENTAJE INCIDENCIA DEL ITEM</v>
          </cell>
        </row>
        <row r="18">
          <cell r="A18">
            <v>1</v>
          </cell>
          <cell r="B18">
            <v>0</v>
          </cell>
          <cell r="D18">
            <v>0</v>
          </cell>
          <cell r="E18">
            <v>0</v>
          </cell>
          <cell r="F18">
            <v>0</v>
          </cell>
          <cell r="G18">
            <v>0</v>
          </cell>
          <cell r="H18">
            <v>0</v>
          </cell>
          <cell r="I18">
            <v>0</v>
          </cell>
        </row>
        <row r="19">
          <cell r="A19" t="str">
            <v>1.1</v>
          </cell>
          <cell r="B19">
            <v>0</v>
          </cell>
          <cell r="D19">
            <v>0</v>
          </cell>
          <cell r="E19">
            <v>0</v>
          </cell>
          <cell r="F19">
            <v>0</v>
          </cell>
          <cell r="G19">
            <v>0</v>
          </cell>
          <cell r="H19">
            <v>0</v>
          </cell>
          <cell r="I19">
            <v>0</v>
          </cell>
        </row>
        <row r="20">
          <cell r="A20" t="str">
            <v>1.2</v>
          </cell>
          <cell r="B20">
            <v>0</v>
          </cell>
          <cell r="D20">
            <v>0</v>
          </cell>
          <cell r="E20">
            <v>0</v>
          </cell>
          <cell r="F20">
            <v>0</v>
          </cell>
          <cell r="G20">
            <v>0</v>
          </cell>
          <cell r="H20">
            <v>0</v>
          </cell>
          <cell r="I20">
            <v>0</v>
          </cell>
        </row>
        <row r="21">
          <cell r="A21" t="str">
            <v>1.3</v>
          </cell>
          <cell r="B21">
            <v>0</v>
          </cell>
          <cell r="D21">
            <v>0</v>
          </cell>
          <cell r="E21">
            <v>0</v>
          </cell>
          <cell r="F21">
            <v>0</v>
          </cell>
          <cell r="G21">
            <v>0</v>
          </cell>
          <cell r="H21">
            <v>0</v>
          </cell>
          <cell r="I21">
            <v>0</v>
          </cell>
        </row>
        <row r="22">
          <cell r="A22" t="str">
            <v>1.4</v>
          </cell>
          <cell r="B22">
            <v>0</v>
          </cell>
          <cell r="D22">
            <v>0</v>
          </cell>
          <cell r="E22">
            <v>0</v>
          </cell>
          <cell r="F22">
            <v>0</v>
          </cell>
          <cell r="G22">
            <v>0</v>
          </cell>
          <cell r="H22">
            <v>0</v>
          </cell>
          <cell r="I22">
            <v>0</v>
          </cell>
        </row>
        <row r="23">
          <cell r="A23" t="str">
            <v>1.5</v>
          </cell>
          <cell r="B23">
            <v>0</v>
          </cell>
          <cell r="D23">
            <v>0</v>
          </cell>
          <cell r="E23">
            <v>0</v>
          </cell>
          <cell r="F23">
            <v>0</v>
          </cell>
          <cell r="G23">
            <v>0</v>
          </cell>
          <cell r="H23">
            <v>0</v>
          </cell>
          <cell r="I23">
            <v>0</v>
          </cell>
        </row>
        <row r="24">
          <cell r="A24" t="str">
            <v>1.6</v>
          </cell>
          <cell r="B24">
            <v>0</v>
          </cell>
          <cell r="D24">
            <v>0</v>
          </cell>
          <cell r="E24">
            <v>86700</v>
          </cell>
          <cell r="F24">
            <v>0</v>
          </cell>
          <cell r="G24">
            <v>0</v>
          </cell>
          <cell r="H24">
            <v>0</v>
          </cell>
          <cell r="I24">
            <v>0</v>
          </cell>
        </row>
        <row r="25">
          <cell r="A25" t="str">
            <v>1.7</v>
          </cell>
          <cell r="B25">
            <v>0</v>
          </cell>
          <cell r="D25">
            <v>0</v>
          </cell>
          <cell r="E25">
            <v>0</v>
          </cell>
          <cell r="F25">
            <v>0</v>
          </cell>
          <cell r="G25">
            <v>0</v>
          </cell>
          <cell r="H25">
            <v>0</v>
          </cell>
          <cell r="I25">
            <v>0</v>
          </cell>
        </row>
        <row r="26">
          <cell r="A26" t="str">
            <v>1.8</v>
          </cell>
          <cell r="B26">
            <v>0</v>
          </cell>
          <cell r="D26">
            <v>0</v>
          </cell>
          <cell r="E26">
            <v>0</v>
          </cell>
          <cell r="F26">
            <v>0</v>
          </cell>
          <cell r="G26">
            <v>0</v>
          </cell>
          <cell r="H26">
            <v>0</v>
          </cell>
          <cell r="I26">
            <v>0</v>
          </cell>
        </row>
        <row r="27">
          <cell r="A27" t="str">
            <v>1.9</v>
          </cell>
          <cell r="B27">
            <v>0</v>
          </cell>
          <cell r="D27">
            <v>0</v>
          </cell>
          <cell r="E27">
            <v>0</v>
          </cell>
          <cell r="F27">
            <v>0</v>
          </cell>
          <cell r="G27">
            <v>0</v>
          </cell>
          <cell r="H27">
            <v>0</v>
          </cell>
          <cell r="I27">
            <v>0</v>
          </cell>
        </row>
        <row r="28">
          <cell r="A28" t="str">
            <v>1.10</v>
          </cell>
          <cell r="B28">
            <v>0</v>
          </cell>
          <cell r="D28">
            <v>0</v>
          </cell>
          <cell r="E28">
            <v>0</v>
          </cell>
          <cell r="F28">
            <v>0</v>
          </cell>
          <cell r="G28">
            <v>0</v>
          </cell>
          <cell r="H28">
            <v>0</v>
          </cell>
          <cell r="I28">
            <v>0</v>
          </cell>
        </row>
        <row r="29">
          <cell r="A29" t="str">
            <v>1.11</v>
          </cell>
          <cell r="B29">
            <v>0</v>
          </cell>
          <cell r="D29">
            <v>0</v>
          </cell>
          <cell r="E29">
            <v>0</v>
          </cell>
          <cell r="F29">
            <v>0</v>
          </cell>
          <cell r="G29">
            <v>0</v>
          </cell>
          <cell r="H29">
            <v>0</v>
          </cell>
          <cell r="I29">
            <v>0</v>
          </cell>
        </row>
        <row r="30">
          <cell r="A30">
            <v>2</v>
          </cell>
          <cell r="B30">
            <v>0</v>
          </cell>
          <cell r="D30">
            <v>0</v>
          </cell>
          <cell r="E30">
            <v>0</v>
          </cell>
          <cell r="F30">
            <v>0</v>
          </cell>
          <cell r="G30">
            <v>0</v>
          </cell>
          <cell r="H30">
            <v>0</v>
          </cell>
          <cell r="I30">
            <v>0</v>
          </cell>
        </row>
        <row r="31">
          <cell r="A31" t="str">
            <v>2.1</v>
          </cell>
          <cell r="B31">
            <v>0</v>
          </cell>
          <cell r="D31">
            <v>0</v>
          </cell>
          <cell r="E31">
            <v>0</v>
          </cell>
          <cell r="F31">
            <v>0</v>
          </cell>
          <cell r="G31">
            <v>0</v>
          </cell>
          <cell r="H31">
            <v>0</v>
          </cell>
          <cell r="I31">
            <v>0</v>
          </cell>
        </row>
        <row r="32">
          <cell r="A32" t="str">
            <v>2.2</v>
          </cell>
          <cell r="B32">
            <v>0</v>
          </cell>
          <cell r="D32">
            <v>0</v>
          </cell>
          <cell r="E32">
            <v>0</v>
          </cell>
          <cell r="F32">
            <v>0</v>
          </cell>
          <cell r="G32">
            <v>0</v>
          </cell>
          <cell r="H32">
            <v>0</v>
          </cell>
          <cell r="I32">
            <v>0</v>
          </cell>
        </row>
        <row r="33">
          <cell r="A33" t="str">
            <v>2.3</v>
          </cell>
          <cell r="B33">
            <v>0</v>
          </cell>
          <cell r="D33">
            <v>0</v>
          </cell>
          <cell r="E33">
            <v>0</v>
          </cell>
          <cell r="F33">
            <v>0</v>
          </cell>
          <cell r="G33">
            <v>0</v>
          </cell>
          <cell r="H33">
            <v>0</v>
          </cell>
          <cell r="I33">
            <v>0</v>
          </cell>
        </row>
        <row r="34">
          <cell r="A34" t="str">
            <v>2.4</v>
          </cell>
          <cell r="B34">
            <v>0</v>
          </cell>
          <cell r="D34">
            <v>0</v>
          </cell>
          <cell r="E34">
            <v>0</v>
          </cell>
          <cell r="F34">
            <v>0</v>
          </cell>
          <cell r="G34">
            <v>0</v>
          </cell>
          <cell r="H34">
            <v>0</v>
          </cell>
          <cell r="I34">
            <v>0</v>
          </cell>
        </row>
        <row r="35">
          <cell r="A35" t="str">
            <v>2.5</v>
          </cell>
          <cell r="B35">
            <v>0</v>
          </cell>
          <cell r="D35">
            <v>0</v>
          </cell>
          <cell r="E35">
            <v>0</v>
          </cell>
          <cell r="F35">
            <v>0</v>
          </cell>
          <cell r="G35">
            <v>0</v>
          </cell>
          <cell r="H35">
            <v>0</v>
          </cell>
          <cell r="I35">
            <v>0</v>
          </cell>
        </row>
        <row r="36">
          <cell r="A36">
            <v>3</v>
          </cell>
          <cell r="B36">
            <v>0</v>
          </cell>
          <cell r="D36">
            <v>0</v>
          </cell>
          <cell r="E36">
            <v>0</v>
          </cell>
          <cell r="F36">
            <v>0</v>
          </cell>
          <cell r="G36">
            <v>0</v>
          </cell>
          <cell r="H36">
            <v>0</v>
          </cell>
          <cell r="I36">
            <v>0</v>
          </cell>
        </row>
        <row r="37">
          <cell r="A37" t="str">
            <v>3.1</v>
          </cell>
          <cell r="B37">
            <v>0</v>
          </cell>
          <cell r="D37">
            <v>0</v>
          </cell>
          <cell r="E37">
            <v>0</v>
          </cell>
          <cell r="F37">
            <v>0</v>
          </cell>
          <cell r="G37">
            <v>0</v>
          </cell>
          <cell r="H37">
            <v>0</v>
          </cell>
          <cell r="I37">
            <v>0</v>
          </cell>
        </row>
        <row r="38">
          <cell r="A38">
            <v>4</v>
          </cell>
          <cell r="B38">
            <v>0</v>
          </cell>
          <cell r="D38">
            <v>0</v>
          </cell>
          <cell r="E38">
            <v>0</v>
          </cell>
          <cell r="F38">
            <v>0</v>
          </cell>
          <cell r="G38">
            <v>0</v>
          </cell>
          <cell r="H38">
            <v>0</v>
          </cell>
          <cell r="I38">
            <v>0</v>
          </cell>
        </row>
        <row r="39">
          <cell r="A39" t="str">
            <v>4.1</v>
          </cell>
          <cell r="B39">
            <v>0</v>
          </cell>
          <cell r="D39">
            <v>0</v>
          </cell>
          <cell r="E39">
            <v>0</v>
          </cell>
          <cell r="F39">
            <v>0</v>
          </cell>
          <cell r="G39">
            <v>0</v>
          </cell>
          <cell r="H39">
            <v>0</v>
          </cell>
          <cell r="I39">
            <v>0</v>
          </cell>
        </row>
        <row r="40">
          <cell r="A40" t="str">
            <v>4.2</v>
          </cell>
          <cell r="B40">
            <v>0</v>
          </cell>
          <cell r="D40">
            <v>0</v>
          </cell>
          <cell r="E40">
            <v>0</v>
          </cell>
          <cell r="F40">
            <v>0</v>
          </cell>
          <cell r="G40">
            <v>0</v>
          </cell>
          <cell r="H40">
            <v>0</v>
          </cell>
          <cell r="I40">
            <v>0</v>
          </cell>
        </row>
        <row r="41">
          <cell r="A41" t="str">
            <v>4.3</v>
          </cell>
          <cell r="B41">
            <v>0</v>
          </cell>
          <cell r="D41">
            <v>0</v>
          </cell>
          <cell r="E41">
            <v>0</v>
          </cell>
          <cell r="F41">
            <v>0</v>
          </cell>
          <cell r="G41">
            <v>0</v>
          </cell>
          <cell r="H41">
            <v>0</v>
          </cell>
          <cell r="I41">
            <v>0</v>
          </cell>
        </row>
        <row r="42">
          <cell r="A42" t="str">
            <v>4.4</v>
          </cell>
          <cell r="B42">
            <v>0</v>
          </cell>
          <cell r="D42">
            <v>0</v>
          </cell>
          <cell r="E42">
            <v>0</v>
          </cell>
          <cell r="F42">
            <v>0</v>
          </cell>
          <cell r="G42">
            <v>0</v>
          </cell>
          <cell r="H42">
            <v>0</v>
          </cell>
          <cell r="I42">
            <v>0</v>
          </cell>
        </row>
        <row r="43">
          <cell r="A43" t="str">
            <v>4.5</v>
          </cell>
          <cell r="B43">
            <v>0</v>
          </cell>
          <cell r="D43">
            <v>0</v>
          </cell>
          <cell r="E43">
            <v>0</v>
          </cell>
          <cell r="F43">
            <v>0</v>
          </cell>
          <cell r="G43">
            <v>0</v>
          </cell>
          <cell r="H43">
            <v>0</v>
          </cell>
          <cell r="I43">
            <v>0</v>
          </cell>
        </row>
        <row r="44">
          <cell r="A44" t="str">
            <v>4.6</v>
          </cell>
          <cell r="B44">
            <v>0</v>
          </cell>
          <cell r="D44">
            <v>0</v>
          </cell>
          <cell r="E44">
            <v>0</v>
          </cell>
          <cell r="F44">
            <v>0</v>
          </cell>
          <cell r="G44">
            <v>0</v>
          </cell>
          <cell r="H44">
            <v>0</v>
          </cell>
          <cell r="I44">
            <v>0</v>
          </cell>
        </row>
        <row r="45">
          <cell r="A45" t="str">
            <v>4.7</v>
          </cell>
          <cell r="B45">
            <v>0</v>
          </cell>
          <cell r="D45">
            <v>0</v>
          </cell>
          <cell r="E45">
            <v>0</v>
          </cell>
          <cell r="F45">
            <v>0</v>
          </cell>
          <cell r="G45">
            <v>0</v>
          </cell>
          <cell r="H45">
            <v>0</v>
          </cell>
          <cell r="I45">
            <v>0</v>
          </cell>
        </row>
        <row r="46">
          <cell r="A46" t="str">
            <v>4.8</v>
          </cell>
          <cell r="B46">
            <v>0</v>
          </cell>
          <cell r="D46">
            <v>0</v>
          </cell>
          <cell r="E46">
            <v>0</v>
          </cell>
          <cell r="F46">
            <v>0</v>
          </cell>
          <cell r="G46">
            <v>0</v>
          </cell>
          <cell r="H46">
            <v>0</v>
          </cell>
          <cell r="I46">
            <v>0</v>
          </cell>
        </row>
        <row r="47">
          <cell r="A47" t="str">
            <v>4.9</v>
          </cell>
          <cell r="B47">
            <v>0</v>
          </cell>
          <cell r="D47">
            <v>0</v>
          </cell>
          <cell r="E47">
            <v>0</v>
          </cell>
          <cell r="F47">
            <v>0</v>
          </cell>
          <cell r="G47">
            <v>0</v>
          </cell>
          <cell r="H47">
            <v>0</v>
          </cell>
          <cell r="I47">
            <v>0</v>
          </cell>
        </row>
        <row r="48">
          <cell r="A48" t="str">
            <v>4.10</v>
          </cell>
          <cell r="B48">
            <v>0</v>
          </cell>
          <cell r="D48">
            <v>0</v>
          </cell>
          <cell r="E48">
            <v>0</v>
          </cell>
          <cell r="F48">
            <v>0</v>
          </cell>
          <cell r="G48">
            <v>0</v>
          </cell>
          <cell r="H48">
            <v>0</v>
          </cell>
          <cell r="I48">
            <v>0</v>
          </cell>
        </row>
        <row r="49">
          <cell r="A49" t="str">
            <v>4.11</v>
          </cell>
          <cell r="B49">
            <v>0</v>
          </cell>
          <cell r="D49">
            <v>0</v>
          </cell>
          <cell r="E49">
            <v>0</v>
          </cell>
          <cell r="F49">
            <v>0</v>
          </cell>
          <cell r="G49">
            <v>0</v>
          </cell>
          <cell r="H49">
            <v>0</v>
          </cell>
          <cell r="I49">
            <v>0</v>
          </cell>
        </row>
        <row r="50">
          <cell r="A50" t="str">
            <v>4.12</v>
          </cell>
          <cell r="B50">
            <v>0</v>
          </cell>
          <cell r="D50">
            <v>0</v>
          </cell>
          <cell r="E50">
            <v>0</v>
          </cell>
          <cell r="F50">
            <v>0</v>
          </cell>
          <cell r="G50">
            <v>0</v>
          </cell>
          <cell r="H50">
            <v>0</v>
          </cell>
          <cell r="I50">
            <v>0</v>
          </cell>
        </row>
        <row r="51">
          <cell r="A51">
            <v>5</v>
          </cell>
          <cell r="B51">
            <v>0</v>
          </cell>
          <cell r="D51">
            <v>0</v>
          </cell>
          <cell r="E51">
            <v>0</v>
          </cell>
          <cell r="F51">
            <v>0</v>
          </cell>
          <cell r="G51">
            <v>0</v>
          </cell>
          <cell r="H51">
            <v>0</v>
          </cell>
          <cell r="I51">
            <v>0</v>
          </cell>
        </row>
        <row r="52">
          <cell r="A52" t="str">
            <v>5.1</v>
          </cell>
          <cell r="B52">
            <v>0</v>
          </cell>
          <cell r="D52">
            <v>0</v>
          </cell>
          <cell r="E52">
            <v>0</v>
          </cell>
          <cell r="F52">
            <v>0</v>
          </cell>
          <cell r="G52">
            <v>0</v>
          </cell>
          <cell r="H52">
            <v>0</v>
          </cell>
          <cell r="I52">
            <v>0</v>
          </cell>
        </row>
        <row r="53">
          <cell r="A53" t="str">
            <v>5.2</v>
          </cell>
          <cell r="B53">
            <v>0</v>
          </cell>
          <cell r="D53">
            <v>0</v>
          </cell>
          <cell r="E53">
            <v>0</v>
          </cell>
          <cell r="F53">
            <v>0</v>
          </cell>
          <cell r="G53">
            <v>0</v>
          </cell>
          <cell r="H53">
            <v>0</v>
          </cell>
          <cell r="I53">
            <v>0</v>
          </cell>
        </row>
        <row r="54">
          <cell r="A54" t="str">
            <v>5.3</v>
          </cell>
          <cell r="B54">
            <v>0</v>
          </cell>
          <cell r="D54">
            <v>0</v>
          </cell>
          <cell r="E54">
            <v>0</v>
          </cell>
          <cell r="F54">
            <v>0</v>
          </cell>
          <cell r="G54">
            <v>0</v>
          </cell>
          <cell r="H54">
            <v>0</v>
          </cell>
          <cell r="I54">
            <v>0</v>
          </cell>
        </row>
        <row r="55">
          <cell r="A55" t="str">
            <v>5.4</v>
          </cell>
          <cell r="B55">
            <v>0</v>
          </cell>
          <cell r="D55">
            <v>0</v>
          </cell>
          <cell r="E55">
            <v>0</v>
          </cell>
          <cell r="F55">
            <v>0</v>
          </cell>
          <cell r="G55">
            <v>0</v>
          </cell>
          <cell r="H55">
            <v>0</v>
          </cell>
          <cell r="I55">
            <v>0</v>
          </cell>
        </row>
        <row r="56">
          <cell r="A56" t="str">
            <v>5.5</v>
          </cell>
          <cell r="B56">
            <v>0</v>
          </cell>
          <cell r="D56">
            <v>0</v>
          </cell>
          <cell r="E56">
            <v>0</v>
          </cell>
          <cell r="F56">
            <v>0</v>
          </cell>
          <cell r="G56">
            <v>0</v>
          </cell>
          <cell r="H56">
            <v>0</v>
          </cell>
          <cell r="I56">
            <v>0</v>
          </cell>
        </row>
        <row r="57">
          <cell r="A57" t="str">
            <v>5.6</v>
          </cell>
          <cell r="B57">
            <v>0</v>
          </cell>
          <cell r="D57">
            <v>0</v>
          </cell>
          <cell r="E57">
            <v>0</v>
          </cell>
          <cell r="F57">
            <v>0</v>
          </cell>
          <cell r="G57">
            <v>0</v>
          </cell>
          <cell r="H57">
            <v>0</v>
          </cell>
          <cell r="I57">
            <v>0</v>
          </cell>
        </row>
        <row r="58">
          <cell r="A58" t="str">
            <v>5.7</v>
          </cell>
          <cell r="B58">
            <v>0</v>
          </cell>
          <cell r="D58">
            <v>0</v>
          </cell>
          <cell r="E58">
            <v>0</v>
          </cell>
          <cell r="F58">
            <v>0</v>
          </cell>
          <cell r="G58">
            <v>0</v>
          </cell>
          <cell r="H58">
            <v>0</v>
          </cell>
          <cell r="I58">
            <v>0</v>
          </cell>
        </row>
        <row r="59">
          <cell r="A59">
            <v>6</v>
          </cell>
          <cell r="B59">
            <v>0</v>
          </cell>
          <cell r="D59">
            <v>0</v>
          </cell>
          <cell r="E59">
            <v>0</v>
          </cell>
          <cell r="F59">
            <v>0</v>
          </cell>
          <cell r="G59">
            <v>0</v>
          </cell>
          <cell r="H59">
            <v>0</v>
          </cell>
          <cell r="I59">
            <v>0</v>
          </cell>
        </row>
        <row r="60">
          <cell r="A60" t="str">
            <v>6.1</v>
          </cell>
          <cell r="B60">
            <v>0</v>
          </cell>
          <cell r="D60">
            <v>0</v>
          </cell>
          <cell r="E60">
            <v>0</v>
          </cell>
          <cell r="F60">
            <v>0</v>
          </cell>
          <cell r="G60">
            <v>0</v>
          </cell>
          <cell r="H60">
            <v>0</v>
          </cell>
          <cell r="I60">
            <v>0</v>
          </cell>
        </row>
        <row r="61">
          <cell r="A61" t="str">
            <v>6.2</v>
          </cell>
          <cell r="B61">
            <v>0</v>
          </cell>
          <cell r="D61">
            <v>0</v>
          </cell>
          <cell r="E61">
            <v>0</v>
          </cell>
          <cell r="F61">
            <v>0</v>
          </cell>
          <cell r="G61">
            <v>0</v>
          </cell>
          <cell r="H61">
            <v>0</v>
          </cell>
          <cell r="I61">
            <v>0</v>
          </cell>
        </row>
        <row r="62">
          <cell r="A62" t="str">
            <v>6.3</v>
          </cell>
          <cell r="B62">
            <v>0</v>
          </cell>
          <cell r="D62">
            <v>0</v>
          </cell>
          <cell r="E62">
            <v>0</v>
          </cell>
          <cell r="F62">
            <v>0</v>
          </cell>
          <cell r="G62">
            <v>0</v>
          </cell>
          <cell r="H62">
            <v>0</v>
          </cell>
          <cell r="I62">
            <v>0</v>
          </cell>
        </row>
        <row r="63">
          <cell r="A63" t="str">
            <v>6.4</v>
          </cell>
          <cell r="B63">
            <v>0</v>
          </cell>
          <cell r="D63">
            <v>0</v>
          </cell>
          <cell r="E63">
            <v>0</v>
          </cell>
          <cell r="F63">
            <v>0</v>
          </cell>
          <cell r="G63">
            <v>0</v>
          </cell>
          <cell r="H63">
            <v>0</v>
          </cell>
          <cell r="I63">
            <v>0</v>
          </cell>
        </row>
        <row r="64">
          <cell r="A64" t="str">
            <v>6.5</v>
          </cell>
          <cell r="B64">
            <v>0</v>
          </cell>
          <cell r="D64">
            <v>0</v>
          </cell>
          <cell r="E64">
            <v>0</v>
          </cell>
          <cell r="F64">
            <v>0</v>
          </cell>
          <cell r="G64">
            <v>0</v>
          </cell>
          <cell r="H64">
            <v>0</v>
          </cell>
          <cell r="I64">
            <v>0</v>
          </cell>
        </row>
        <row r="65">
          <cell r="A65" t="str">
            <v>6.6</v>
          </cell>
          <cell r="B65">
            <v>0</v>
          </cell>
          <cell r="D65">
            <v>0</v>
          </cell>
          <cell r="E65">
            <v>0</v>
          </cell>
          <cell r="F65">
            <v>0</v>
          </cell>
          <cell r="G65">
            <v>0</v>
          </cell>
          <cell r="H65">
            <v>0</v>
          </cell>
          <cell r="I65">
            <v>0</v>
          </cell>
        </row>
        <row r="66">
          <cell r="A66" t="str">
            <v>6.7</v>
          </cell>
          <cell r="B66">
            <v>0</v>
          </cell>
          <cell r="D66">
            <v>0</v>
          </cell>
          <cell r="E66">
            <v>0</v>
          </cell>
          <cell r="F66">
            <v>0</v>
          </cell>
          <cell r="G66">
            <v>0</v>
          </cell>
          <cell r="H66">
            <v>0</v>
          </cell>
          <cell r="I66">
            <v>0</v>
          </cell>
        </row>
        <row r="67">
          <cell r="A67" t="str">
            <v>6.8</v>
          </cell>
          <cell r="B67">
            <v>0</v>
          </cell>
          <cell r="D67">
            <v>0</v>
          </cell>
          <cell r="E67">
            <v>0</v>
          </cell>
          <cell r="F67">
            <v>0</v>
          </cell>
          <cell r="G67">
            <v>0</v>
          </cell>
          <cell r="H67">
            <v>0</v>
          </cell>
          <cell r="I67">
            <v>0</v>
          </cell>
        </row>
        <row r="68">
          <cell r="A68" t="str">
            <v>6.9</v>
          </cell>
          <cell r="B68">
            <v>0</v>
          </cell>
          <cell r="D68">
            <v>0</v>
          </cell>
          <cell r="E68">
            <v>72</v>
          </cell>
          <cell r="F68">
            <v>0</v>
          </cell>
          <cell r="G68">
            <v>0</v>
          </cell>
          <cell r="H68">
            <v>0</v>
          </cell>
          <cell r="I68">
            <v>0</v>
          </cell>
        </row>
        <row r="69">
          <cell r="A69" t="str">
            <v>6.10</v>
          </cell>
          <cell r="B69">
            <v>0</v>
          </cell>
          <cell r="D69">
            <v>0</v>
          </cell>
          <cell r="E69">
            <v>0</v>
          </cell>
          <cell r="F69">
            <v>0</v>
          </cell>
          <cell r="G69">
            <v>0</v>
          </cell>
          <cell r="H69">
            <v>0</v>
          </cell>
          <cell r="I69">
            <v>0</v>
          </cell>
        </row>
        <row r="70">
          <cell r="A70" t="str">
            <v>6.11</v>
          </cell>
          <cell r="B70">
            <v>0</v>
          </cell>
          <cell r="D70">
            <v>0</v>
          </cell>
          <cell r="E70">
            <v>0</v>
          </cell>
          <cell r="F70">
            <v>0</v>
          </cell>
          <cell r="G70">
            <v>0</v>
          </cell>
          <cell r="H70">
            <v>0</v>
          </cell>
          <cell r="I70">
            <v>0</v>
          </cell>
        </row>
        <row r="71">
          <cell r="A71">
            <v>7</v>
          </cell>
          <cell r="B71">
            <v>0</v>
          </cell>
          <cell r="D71">
            <v>0</v>
          </cell>
          <cell r="E71">
            <v>0</v>
          </cell>
          <cell r="F71">
            <v>0</v>
          </cell>
          <cell r="G71">
            <v>0</v>
          </cell>
          <cell r="H71">
            <v>0</v>
          </cell>
          <cell r="I71">
            <v>0</v>
          </cell>
        </row>
        <row r="72">
          <cell r="A72" t="str">
            <v>7.1</v>
          </cell>
          <cell r="B72">
            <v>0</v>
          </cell>
          <cell r="D72">
            <v>0</v>
          </cell>
          <cell r="E72">
            <v>0</v>
          </cell>
          <cell r="F72">
            <v>0</v>
          </cell>
          <cell r="G72">
            <v>0</v>
          </cell>
          <cell r="H72">
            <v>0</v>
          </cell>
          <cell r="I72">
            <v>0</v>
          </cell>
        </row>
        <row r="73">
          <cell r="A73" t="str">
            <v>7.2</v>
          </cell>
          <cell r="B73">
            <v>0</v>
          </cell>
          <cell r="D73">
            <v>0</v>
          </cell>
          <cell r="E73">
            <v>0</v>
          </cell>
          <cell r="F73">
            <v>0</v>
          </cell>
          <cell r="G73">
            <v>0</v>
          </cell>
          <cell r="H73">
            <v>0</v>
          </cell>
          <cell r="I73">
            <v>0</v>
          </cell>
        </row>
        <row r="74">
          <cell r="A74">
            <v>8</v>
          </cell>
          <cell r="B74">
            <v>0</v>
          </cell>
          <cell r="D74">
            <v>0</v>
          </cell>
          <cell r="E74">
            <v>0</v>
          </cell>
          <cell r="F74">
            <v>0</v>
          </cell>
          <cell r="G74">
            <v>0</v>
          </cell>
          <cell r="H74">
            <v>0</v>
          </cell>
          <cell r="I74">
            <v>0</v>
          </cell>
        </row>
        <row r="75">
          <cell r="A75" t="str">
            <v>8.1</v>
          </cell>
          <cell r="B75">
            <v>0</v>
          </cell>
          <cell r="D75">
            <v>0</v>
          </cell>
          <cell r="E75">
            <v>0</v>
          </cell>
          <cell r="F75">
            <v>0</v>
          </cell>
          <cell r="G75">
            <v>0</v>
          </cell>
          <cell r="H75">
            <v>0</v>
          </cell>
          <cell r="I75">
            <v>0</v>
          </cell>
        </row>
        <row r="76">
          <cell r="A76" t="str">
            <v>8.2</v>
          </cell>
          <cell r="B76">
            <v>0</v>
          </cell>
          <cell r="D76">
            <v>0</v>
          </cell>
          <cell r="E76">
            <v>0</v>
          </cell>
          <cell r="F76">
            <v>0</v>
          </cell>
          <cell r="G76">
            <v>0</v>
          </cell>
          <cell r="H76">
            <v>0</v>
          </cell>
          <cell r="I76">
            <v>0</v>
          </cell>
        </row>
        <row r="77">
          <cell r="A77" t="str">
            <v>8.3</v>
          </cell>
          <cell r="B77">
            <v>0</v>
          </cell>
          <cell r="D77">
            <v>0</v>
          </cell>
          <cell r="E77">
            <v>0</v>
          </cell>
          <cell r="F77">
            <v>0</v>
          </cell>
          <cell r="G77">
            <v>0</v>
          </cell>
          <cell r="H77">
            <v>0</v>
          </cell>
          <cell r="I77">
            <v>0</v>
          </cell>
        </row>
        <row r="78">
          <cell r="A78" t="str">
            <v>8.4</v>
          </cell>
          <cell r="B78">
            <v>0</v>
          </cell>
          <cell r="D78">
            <v>0</v>
          </cell>
          <cell r="E78">
            <v>0</v>
          </cell>
          <cell r="F78">
            <v>0</v>
          </cell>
          <cell r="G78">
            <v>0</v>
          </cell>
          <cell r="H78">
            <v>0</v>
          </cell>
          <cell r="I78">
            <v>0</v>
          </cell>
        </row>
        <row r="79">
          <cell r="A79">
            <v>9</v>
          </cell>
          <cell r="B79">
            <v>0</v>
          </cell>
          <cell r="D79">
            <v>0</v>
          </cell>
          <cell r="E79">
            <v>0</v>
          </cell>
          <cell r="F79">
            <v>0</v>
          </cell>
          <cell r="G79">
            <v>0</v>
          </cell>
          <cell r="H79">
            <v>0</v>
          </cell>
          <cell r="I79">
            <v>0</v>
          </cell>
        </row>
        <row r="80">
          <cell r="A80" t="str">
            <v>9.1</v>
          </cell>
          <cell r="B80">
            <v>0</v>
          </cell>
          <cell r="D80">
            <v>0</v>
          </cell>
          <cell r="E80">
            <v>0</v>
          </cell>
          <cell r="F80">
            <v>0</v>
          </cell>
          <cell r="G80">
            <v>0</v>
          </cell>
          <cell r="H80">
            <v>0</v>
          </cell>
          <cell r="I80">
            <v>0</v>
          </cell>
        </row>
        <row r="81">
          <cell r="A81" t="str">
            <v>9.2</v>
          </cell>
          <cell r="B81">
            <v>0</v>
          </cell>
          <cell r="D81">
            <v>0</v>
          </cell>
          <cell r="E81">
            <v>0</v>
          </cell>
          <cell r="F81">
            <v>0</v>
          </cell>
          <cell r="G81">
            <v>0</v>
          </cell>
          <cell r="H81">
            <v>0</v>
          </cell>
          <cell r="I81">
            <v>0</v>
          </cell>
        </row>
        <row r="82">
          <cell r="A82">
            <v>10</v>
          </cell>
          <cell r="B82">
            <v>0</v>
          </cell>
          <cell r="D82">
            <v>0</v>
          </cell>
          <cell r="E82">
            <v>0</v>
          </cell>
          <cell r="F82">
            <v>0</v>
          </cell>
          <cell r="G82">
            <v>0</v>
          </cell>
          <cell r="H82">
            <v>0</v>
          </cell>
          <cell r="I82">
            <v>0</v>
          </cell>
        </row>
        <row r="83">
          <cell r="A83" t="str">
            <v>10.1</v>
          </cell>
          <cell r="B83">
            <v>0</v>
          </cell>
          <cell r="D83">
            <v>0</v>
          </cell>
          <cell r="E83">
            <v>0</v>
          </cell>
          <cell r="F83">
            <v>0</v>
          </cell>
          <cell r="G83">
            <v>0</v>
          </cell>
          <cell r="H83">
            <v>0</v>
          </cell>
          <cell r="I83">
            <v>0</v>
          </cell>
        </row>
        <row r="84">
          <cell r="A84" t="str">
            <v>10.2</v>
          </cell>
          <cell r="B84">
            <v>0</v>
          </cell>
          <cell r="D84">
            <v>0</v>
          </cell>
          <cell r="E84">
            <v>0</v>
          </cell>
          <cell r="F84">
            <v>0</v>
          </cell>
          <cell r="G84">
            <v>0</v>
          </cell>
          <cell r="H84">
            <v>0</v>
          </cell>
          <cell r="I84">
            <v>0</v>
          </cell>
        </row>
        <row r="85">
          <cell r="A85" t="str">
            <v>10.3</v>
          </cell>
          <cell r="B85">
            <v>0</v>
          </cell>
          <cell r="D85">
            <v>0</v>
          </cell>
          <cell r="E85">
            <v>0</v>
          </cell>
          <cell r="F85">
            <v>0</v>
          </cell>
          <cell r="G85">
            <v>0</v>
          </cell>
          <cell r="H85">
            <v>0</v>
          </cell>
          <cell r="I85">
            <v>0</v>
          </cell>
        </row>
        <row r="86">
          <cell r="A86" t="str">
            <v>10.4</v>
          </cell>
          <cell r="B86">
            <v>0</v>
          </cell>
          <cell r="D86">
            <v>0</v>
          </cell>
          <cell r="E86">
            <v>0</v>
          </cell>
          <cell r="F86">
            <v>0</v>
          </cell>
          <cell r="G86">
            <v>0</v>
          </cell>
          <cell r="H86">
            <v>0</v>
          </cell>
          <cell r="I86">
            <v>0</v>
          </cell>
        </row>
        <row r="87">
          <cell r="A87" t="str">
            <v>10.5</v>
          </cell>
          <cell r="B87">
            <v>0</v>
          </cell>
          <cell r="D87">
            <v>0</v>
          </cell>
          <cell r="E87">
            <v>0</v>
          </cell>
          <cell r="F87">
            <v>0</v>
          </cell>
          <cell r="G87">
            <v>0</v>
          </cell>
          <cell r="H87">
            <v>0</v>
          </cell>
          <cell r="I87">
            <v>0</v>
          </cell>
        </row>
        <row r="88">
          <cell r="A88" t="str">
            <v>10.6</v>
          </cell>
          <cell r="B88">
            <v>0</v>
          </cell>
          <cell r="D88">
            <v>0</v>
          </cell>
          <cell r="E88">
            <v>0</v>
          </cell>
          <cell r="F88">
            <v>0</v>
          </cell>
          <cell r="G88">
            <v>0</v>
          </cell>
          <cell r="H88">
            <v>0</v>
          </cell>
          <cell r="I88">
            <v>0</v>
          </cell>
        </row>
        <row r="89">
          <cell r="A89" t="str">
            <v>10.7</v>
          </cell>
          <cell r="B89">
            <v>0</v>
          </cell>
          <cell r="D89">
            <v>0</v>
          </cell>
          <cell r="E89">
            <v>0</v>
          </cell>
          <cell r="F89">
            <v>0</v>
          </cell>
          <cell r="G89">
            <v>0</v>
          </cell>
          <cell r="H89">
            <v>0</v>
          </cell>
          <cell r="I89">
            <v>0</v>
          </cell>
        </row>
        <row r="90">
          <cell r="A90">
            <v>11</v>
          </cell>
          <cell r="B90">
            <v>0</v>
          </cell>
          <cell r="D90">
            <v>0</v>
          </cell>
          <cell r="E90">
            <v>0</v>
          </cell>
          <cell r="F90">
            <v>0</v>
          </cell>
          <cell r="G90">
            <v>0</v>
          </cell>
          <cell r="H90">
            <v>0</v>
          </cell>
          <cell r="I90">
            <v>0</v>
          </cell>
        </row>
        <row r="91">
          <cell r="A91" t="str">
            <v>11.1</v>
          </cell>
          <cell r="B91">
            <v>0</v>
          </cell>
          <cell r="D91">
            <v>0</v>
          </cell>
          <cell r="E91">
            <v>0</v>
          </cell>
          <cell r="F91">
            <v>0</v>
          </cell>
          <cell r="G91">
            <v>0</v>
          </cell>
          <cell r="H91">
            <v>0</v>
          </cell>
          <cell r="I91">
            <v>0</v>
          </cell>
        </row>
        <row r="92">
          <cell r="A92" t="str">
            <v>11.2</v>
          </cell>
          <cell r="B92">
            <v>0</v>
          </cell>
          <cell r="D92">
            <v>0</v>
          </cell>
          <cell r="E92">
            <v>0</v>
          </cell>
          <cell r="F92">
            <v>0</v>
          </cell>
          <cell r="G92">
            <v>0</v>
          </cell>
          <cell r="H92">
            <v>0</v>
          </cell>
          <cell r="I92">
            <v>0</v>
          </cell>
        </row>
        <row r="93">
          <cell r="A93" t="str">
            <v>11.3</v>
          </cell>
          <cell r="B93">
            <v>0</v>
          </cell>
          <cell r="D93">
            <v>0</v>
          </cell>
          <cell r="E93">
            <v>0</v>
          </cell>
          <cell r="F93">
            <v>0</v>
          </cell>
          <cell r="G93">
            <v>0</v>
          </cell>
          <cell r="H93">
            <v>0</v>
          </cell>
          <cell r="I93">
            <v>0</v>
          </cell>
        </row>
        <row r="94">
          <cell r="A94" t="str">
            <v>11.4</v>
          </cell>
          <cell r="B94">
            <v>0</v>
          </cell>
          <cell r="D94">
            <v>0</v>
          </cell>
          <cell r="E94">
            <v>0</v>
          </cell>
          <cell r="F94">
            <v>0</v>
          </cell>
          <cell r="G94">
            <v>0</v>
          </cell>
          <cell r="H94">
            <v>0</v>
          </cell>
          <cell r="I94">
            <v>0</v>
          </cell>
        </row>
        <row r="95">
          <cell r="A95" t="str">
            <v>11.5</v>
          </cell>
          <cell r="B95">
            <v>0</v>
          </cell>
          <cell r="D95">
            <v>0</v>
          </cell>
          <cell r="E95">
            <v>0</v>
          </cell>
          <cell r="F95">
            <v>0</v>
          </cell>
          <cell r="G95">
            <v>0</v>
          </cell>
          <cell r="H95">
            <v>0</v>
          </cell>
          <cell r="I95">
            <v>0</v>
          </cell>
        </row>
        <row r="96">
          <cell r="A96" t="str">
            <v>11.6</v>
          </cell>
          <cell r="B96">
            <v>0</v>
          </cell>
          <cell r="D96">
            <v>0</v>
          </cell>
          <cell r="E96">
            <v>0</v>
          </cell>
          <cell r="F96">
            <v>0</v>
          </cell>
          <cell r="G96">
            <v>0</v>
          </cell>
          <cell r="H96">
            <v>0</v>
          </cell>
          <cell r="I96">
            <v>0</v>
          </cell>
        </row>
        <row r="97">
          <cell r="A97" t="str">
            <v>11.7</v>
          </cell>
          <cell r="B97">
            <v>0</v>
          </cell>
          <cell r="D97">
            <v>0</v>
          </cell>
          <cell r="E97">
            <v>0</v>
          </cell>
          <cell r="F97">
            <v>0</v>
          </cell>
          <cell r="G97">
            <v>0</v>
          </cell>
          <cell r="H97">
            <v>0</v>
          </cell>
          <cell r="I97">
            <v>0</v>
          </cell>
        </row>
        <row r="98">
          <cell r="A98">
            <v>12</v>
          </cell>
          <cell r="B98">
            <v>0</v>
          </cell>
          <cell r="D98">
            <v>0</v>
          </cell>
          <cell r="E98">
            <v>0</v>
          </cell>
          <cell r="F98">
            <v>0</v>
          </cell>
          <cell r="G98">
            <v>0</v>
          </cell>
          <cell r="H98">
            <v>0</v>
          </cell>
          <cell r="I98">
            <v>0</v>
          </cell>
        </row>
        <row r="99">
          <cell r="A99" t="str">
            <v>12.1</v>
          </cell>
          <cell r="B99">
            <v>0</v>
          </cell>
          <cell r="D99">
            <v>0</v>
          </cell>
          <cell r="E99">
            <v>0</v>
          </cell>
          <cell r="F99">
            <v>0</v>
          </cell>
          <cell r="G99">
            <v>0</v>
          </cell>
          <cell r="H99">
            <v>0</v>
          </cell>
          <cell r="I99">
            <v>0</v>
          </cell>
        </row>
        <row r="100">
          <cell r="A100" t="str">
            <v>12.2</v>
          </cell>
          <cell r="B100">
            <v>0</v>
          </cell>
          <cell r="D100">
            <v>0</v>
          </cell>
          <cell r="E100">
            <v>0</v>
          </cell>
          <cell r="F100">
            <v>0</v>
          </cell>
          <cell r="G100">
            <v>0</v>
          </cell>
          <cell r="H100">
            <v>0</v>
          </cell>
          <cell r="I100">
            <v>0</v>
          </cell>
        </row>
        <row r="101">
          <cell r="A101" t="str">
            <v>12.3</v>
          </cell>
          <cell r="B101">
            <v>0</v>
          </cell>
          <cell r="D101">
            <v>0</v>
          </cell>
          <cell r="E101">
            <v>0</v>
          </cell>
          <cell r="F101">
            <v>0</v>
          </cell>
          <cell r="G101">
            <v>0</v>
          </cell>
          <cell r="H101">
            <v>0</v>
          </cell>
          <cell r="I101">
            <v>0</v>
          </cell>
        </row>
        <row r="102">
          <cell r="A102" t="str">
            <v>12.4</v>
          </cell>
          <cell r="B102">
            <v>0</v>
          </cell>
          <cell r="D102">
            <v>0</v>
          </cell>
          <cell r="E102">
            <v>0</v>
          </cell>
          <cell r="F102">
            <v>0</v>
          </cell>
          <cell r="G102">
            <v>0</v>
          </cell>
          <cell r="H102">
            <v>0</v>
          </cell>
          <cell r="I102">
            <v>0</v>
          </cell>
        </row>
        <row r="103">
          <cell r="A103" t="str">
            <v>12.5</v>
          </cell>
          <cell r="B103">
            <v>0</v>
          </cell>
          <cell r="D103">
            <v>0</v>
          </cell>
          <cell r="E103">
            <v>0</v>
          </cell>
          <cell r="F103">
            <v>0</v>
          </cell>
          <cell r="G103">
            <v>0</v>
          </cell>
          <cell r="H103">
            <v>0</v>
          </cell>
          <cell r="I103">
            <v>0</v>
          </cell>
        </row>
        <row r="104">
          <cell r="A104" t="str">
            <v>12.6</v>
          </cell>
          <cell r="B104">
            <v>0</v>
          </cell>
          <cell r="D104">
            <v>0</v>
          </cell>
          <cell r="E104">
            <v>0</v>
          </cell>
          <cell r="F104">
            <v>0</v>
          </cell>
          <cell r="G104">
            <v>0</v>
          </cell>
          <cell r="H104">
            <v>0</v>
          </cell>
          <cell r="I104">
            <v>0</v>
          </cell>
        </row>
        <row r="105">
          <cell r="A105" t="str">
            <v>12.7</v>
          </cell>
          <cell r="B105">
            <v>0</v>
          </cell>
          <cell r="D105">
            <v>0</v>
          </cell>
          <cell r="E105">
            <v>0</v>
          </cell>
          <cell r="F105">
            <v>0</v>
          </cell>
          <cell r="G105">
            <v>0</v>
          </cell>
          <cell r="H105">
            <v>0</v>
          </cell>
          <cell r="I105">
            <v>0</v>
          </cell>
        </row>
        <row r="106">
          <cell r="A106">
            <v>13</v>
          </cell>
          <cell r="B106">
            <v>0</v>
          </cell>
          <cell r="D106">
            <v>0</v>
          </cell>
          <cell r="E106">
            <v>0</v>
          </cell>
          <cell r="F106">
            <v>0</v>
          </cell>
          <cell r="G106">
            <v>0</v>
          </cell>
          <cell r="H106">
            <v>0</v>
          </cell>
          <cell r="I106">
            <v>0</v>
          </cell>
        </row>
        <row r="107">
          <cell r="A107" t="str">
            <v>13.1</v>
          </cell>
          <cell r="B107">
            <v>0</v>
          </cell>
          <cell r="D107">
            <v>0</v>
          </cell>
          <cell r="E107">
            <v>0</v>
          </cell>
          <cell r="F107">
            <v>0</v>
          </cell>
          <cell r="G107">
            <v>0</v>
          </cell>
          <cell r="H107">
            <v>0</v>
          </cell>
          <cell r="I107">
            <v>0</v>
          </cell>
        </row>
        <row r="108">
          <cell r="A108" t="str">
            <v>13.2</v>
          </cell>
          <cell r="B108">
            <v>0</v>
          </cell>
          <cell r="D108">
            <v>0</v>
          </cell>
          <cell r="E108">
            <v>0</v>
          </cell>
          <cell r="F108">
            <v>0</v>
          </cell>
          <cell r="G108">
            <v>0</v>
          </cell>
          <cell r="H108">
            <v>0</v>
          </cell>
          <cell r="I108">
            <v>0</v>
          </cell>
        </row>
        <row r="109">
          <cell r="A109" t="str">
            <v>13.3</v>
          </cell>
          <cell r="B109">
            <v>0</v>
          </cell>
          <cell r="D109">
            <v>0</v>
          </cell>
          <cell r="E109">
            <v>0</v>
          </cell>
          <cell r="F109">
            <v>0</v>
          </cell>
          <cell r="G109">
            <v>0</v>
          </cell>
          <cell r="H109">
            <v>0</v>
          </cell>
          <cell r="I109">
            <v>0</v>
          </cell>
        </row>
        <row r="110">
          <cell r="A110" t="str">
            <v>13.4</v>
          </cell>
          <cell r="B110">
            <v>0</v>
          </cell>
          <cell r="D110">
            <v>0</v>
          </cell>
          <cell r="E110">
            <v>0</v>
          </cell>
          <cell r="F110">
            <v>0</v>
          </cell>
          <cell r="G110">
            <v>0</v>
          </cell>
          <cell r="H110">
            <v>0</v>
          </cell>
          <cell r="I110">
            <v>0</v>
          </cell>
        </row>
        <row r="111">
          <cell r="A111" t="str">
            <v>13.5</v>
          </cell>
          <cell r="B111">
            <v>0</v>
          </cell>
          <cell r="D111">
            <v>0</v>
          </cell>
          <cell r="E111">
            <v>0</v>
          </cell>
          <cell r="F111">
            <v>0</v>
          </cell>
          <cell r="G111">
            <v>0</v>
          </cell>
          <cell r="H111">
            <v>0</v>
          </cell>
          <cell r="I111">
            <v>0</v>
          </cell>
        </row>
        <row r="112">
          <cell r="A112" t="str">
            <v>13.6</v>
          </cell>
          <cell r="B112">
            <v>0</v>
          </cell>
          <cell r="D112">
            <v>0</v>
          </cell>
          <cell r="E112">
            <v>0</v>
          </cell>
          <cell r="F112">
            <v>0</v>
          </cell>
          <cell r="G112">
            <v>0</v>
          </cell>
          <cell r="H112">
            <v>0</v>
          </cell>
          <cell r="I112">
            <v>0</v>
          </cell>
        </row>
        <row r="113">
          <cell r="A113" t="str">
            <v>13.7</v>
          </cell>
          <cell r="B113">
            <v>0</v>
          </cell>
          <cell r="D113">
            <v>0</v>
          </cell>
          <cell r="E113">
            <v>0</v>
          </cell>
          <cell r="F113">
            <v>0</v>
          </cell>
          <cell r="G113">
            <v>0</v>
          </cell>
          <cell r="H113">
            <v>0</v>
          </cell>
          <cell r="I113">
            <v>0</v>
          </cell>
        </row>
        <row r="114">
          <cell r="A114" t="str">
            <v>13.8</v>
          </cell>
          <cell r="B114">
            <v>0</v>
          </cell>
          <cell r="D114">
            <v>0</v>
          </cell>
          <cell r="E114">
            <v>0</v>
          </cell>
          <cell r="F114">
            <v>0</v>
          </cell>
          <cell r="G114">
            <v>0</v>
          </cell>
          <cell r="H114">
            <v>0</v>
          </cell>
          <cell r="I114">
            <v>0</v>
          </cell>
        </row>
        <row r="115">
          <cell r="A115">
            <v>14</v>
          </cell>
          <cell r="B115">
            <v>0</v>
          </cell>
          <cell r="D115">
            <v>0</v>
          </cell>
          <cell r="E115">
            <v>0</v>
          </cell>
          <cell r="F115">
            <v>0</v>
          </cell>
          <cell r="G115">
            <v>0</v>
          </cell>
          <cell r="H115">
            <v>0</v>
          </cell>
          <cell r="I115">
            <v>0</v>
          </cell>
        </row>
        <row r="116">
          <cell r="A116" t="str">
            <v>14.1</v>
          </cell>
          <cell r="B116">
            <v>0</v>
          </cell>
          <cell r="D116">
            <v>0</v>
          </cell>
          <cell r="E116">
            <v>0</v>
          </cell>
          <cell r="F116">
            <v>0</v>
          </cell>
          <cell r="G116">
            <v>0</v>
          </cell>
          <cell r="H116">
            <v>0</v>
          </cell>
          <cell r="I116">
            <v>0</v>
          </cell>
        </row>
        <row r="117">
          <cell r="A117">
            <v>15</v>
          </cell>
          <cell r="B117">
            <v>0</v>
          </cell>
          <cell r="D117">
            <v>0</v>
          </cell>
          <cell r="E117">
            <v>0</v>
          </cell>
          <cell r="F117">
            <v>0</v>
          </cell>
          <cell r="G117">
            <v>0</v>
          </cell>
          <cell r="H117">
            <v>0</v>
          </cell>
          <cell r="I117">
            <v>0</v>
          </cell>
        </row>
        <row r="118">
          <cell r="A118" t="str">
            <v>15.1</v>
          </cell>
          <cell r="B118">
            <v>0</v>
          </cell>
          <cell r="D118">
            <v>0</v>
          </cell>
          <cell r="E118">
            <v>0</v>
          </cell>
          <cell r="F118">
            <v>0</v>
          </cell>
          <cell r="G118">
            <v>0</v>
          </cell>
          <cell r="H118">
            <v>0</v>
          </cell>
          <cell r="I118">
            <v>0</v>
          </cell>
        </row>
        <row r="119">
          <cell r="A119">
            <v>16</v>
          </cell>
          <cell r="B119">
            <v>0</v>
          </cell>
          <cell r="D119">
            <v>0</v>
          </cell>
          <cell r="E119">
            <v>0</v>
          </cell>
          <cell r="F119">
            <v>0</v>
          </cell>
          <cell r="G119">
            <v>0</v>
          </cell>
          <cell r="H119">
            <v>0</v>
          </cell>
          <cell r="I119">
            <v>0</v>
          </cell>
        </row>
        <row r="120">
          <cell r="A120" t="str">
            <v>16.1</v>
          </cell>
          <cell r="B120">
            <v>0</v>
          </cell>
          <cell r="D120">
            <v>0</v>
          </cell>
          <cell r="E120">
            <v>0</v>
          </cell>
          <cell r="F120">
            <v>0</v>
          </cell>
          <cell r="G120">
            <v>0</v>
          </cell>
          <cell r="H120">
            <v>0</v>
          </cell>
          <cell r="I120">
            <v>0</v>
          </cell>
        </row>
        <row r="121">
          <cell r="A121" t="str">
            <v>16.2</v>
          </cell>
          <cell r="B121">
            <v>0</v>
          </cell>
          <cell r="D121">
            <v>0</v>
          </cell>
          <cell r="E121">
            <v>0</v>
          </cell>
          <cell r="F121">
            <v>0</v>
          </cell>
          <cell r="G121">
            <v>0</v>
          </cell>
          <cell r="H121">
            <v>0</v>
          </cell>
          <cell r="I121">
            <v>0</v>
          </cell>
        </row>
        <row r="122">
          <cell r="A122" t="str">
            <v>16.3</v>
          </cell>
          <cell r="B122">
            <v>0</v>
          </cell>
          <cell r="D122">
            <v>0</v>
          </cell>
          <cell r="E122">
            <v>0</v>
          </cell>
          <cell r="F122">
            <v>0</v>
          </cell>
          <cell r="G122">
            <v>0</v>
          </cell>
          <cell r="H122">
            <v>0</v>
          </cell>
          <cell r="I122">
            <v>0</v>
          </cell>
        </row>
        <row r="123">
          <cell r="A123" t="str">
            <v>16.4</v>
          </cell>
          <cell r="B123">
            <v>0</v>
          </cell>
          <cell r="D123">
            <v>0</v>
          </cell>
          <cell r="E123">
            <v>0</v>
          </cell>
          <cell r="F123">
            <v>0</v>
          </cell>
          <cell r="G123">
            <v>0</v>
          </cell>
          <cell r="H123">
            <v>0</v>
          </cell>
          <cell r="I123">
            <v>0</v>
          </cell>
        </row>
        <row r="124">
          <cell r="A124" t="str">
            <v>16.5</v>
          </cell>
          <cell r="B124">
            <v>0</v>
          </cell>
          <cell r="D124">
            <v>0</v>
          </cell>
          <cell r="E124">
            <v>0</v>
          </cell>
          <cell r="F124">
            <v>0</v>
          </cell>
          <cell r="G124">
            <v>0</v>
          </cell>
          <cell r="H124">
            <v>0</v>
          </cell>
          <cell r="I124">
            <v>0</v>
          </cell>
        </row>
        <row r="125">
          <cell r="A125" t="str">
            <v>16.6</v>
          </cell>
          <cell r="B125">
            <v>0</v>
          </cell>
          <cell r="D125">
            <v>0</v>
          </cell>
          <cell r="E125">
            <v>0</v>
          </cell>
          <cell r="F125">
            <v>0</v>
          </cell>
          <cell r="G125">
            <v>0</v>
          </cell>
          <cell r="H125">
            <v>0</v>
          </cell>
          <cell r="I125">
            <v>0</v>
          </cell>
        </row>
        <row r="126">
          <cell r="A126" t="str">
            <v>16.7</v>
          </cell>
          <cell r="B126">
            <v>0</v>
          </cell>
          <cell r="D126">
            <v>0</v>
          </cell>
          <cell r="E126">
            <v>0</v>
          </cell>
          <cell r="F126">
            <v>0</v>
          </cell>
          <cell r="G126">
            <v>0</v>
          </cell>
          <cell r="H126">
            <v>0</v>
          </cell>
          <cell r="I126">
            <v>0</v>
          </cell>
        </row>
        <row r="127">
          <cell r="A127" t="str">
            <v>16.8</v>
          </cell>
          <cell r="B127">
            <v>0</v>
          </cell>
          <cell r="D127">
            <v>0</v>
          </cell>
          <cell r="E127">
            <v>0</v>
          </cell>
          <cell r="F127">
            <v>0</v>
          </cell>
          <cell r="G127">
            <v>0</v>
          </cell>
          <cell r="H127">
            <v>0</v>
          </cell>
          <cell r="I127">
            <v>0</v>
          </cell>
        </row>
        <row r="128">
          <cell r="A128">
            <v>0</v>
          </cell>
          <cell r="B128" t="str">
            <v/>
          </cell>
          <cell r="D128" t="str">
            <v/>
          </cell>
          <cell r="E128">
            <v>0</v>
          </cell>
          <cell r="F128">
            <v>0</v>
          </cell>
          <cell r="G128">
            <v>0</v>
          </cell>
          <cell r="H128">
            <v>0</v>
          </cell>
          <cell r="I128">
            <v>0</v>
          </cell>
        </row>
        <row r="129">
          <cell r="A129">
            <v>0</v>
          </cell>
          <cell r="B129" t="str">
            <v/>
          </cell>
          <cell r="D129" t="str">
            <v/>
          </cell>
          <cell r="E129">
            <v>0</v>
          </cell>
          <cell r="F129">
            <v>0</v>
          </cell>
          <cell r="G129">
            <v>0</v>
          </cell>
          <cell r="H129">
            <v>0</v>
          </cell>
          <cell r="I129">
            <v>0</v>
          </cell>
        </row>
        <row r="130">
          <cell r="A130">
            <v>0</v>
          </cell>
          <cell r="B130" t="str">
            <v/>
          </cell>
          <cell r="D130" t="str">
            <v/>
          </cell>
          <cell r="E130">
            <v>0</v>
          </cell>
          <cell r="F130">
            <v>0</v>
          </cell>
          <cell r="G130">
            <v>0</v>
          </cell>
          <cell r="H130">
            <v>0</v>
          </cell>
          <cell r="I130">
            <v>0</v>
          </cell>
        </row>
        <row r="131">
          <cell r="A131" t="str">
            <v xml:space="preserve"> </v>
          </cell>
          <cell r="B131" t="str">
            <v>TOTAL COSTO</v>
          </cell>
          <cell r="E131" t="str">
            <v>TOTAL OFERTA</v>
          </cell>
          <cell r="G131">
            <v>0</v>
          </cell>
          <cell r="H131">
            <v>0</v>
          </cell>
          <cell r="I131">
            <v>0</v>
          </cell>
        </row>
        <row r="133">
          <cell r="A133" t="str">
            <v>1-</v>
          </cell>
          <cell r="B133" t="str">
            <v>COSTO OFERTA</v>
          </cell>
          <cell r="H133">
            <v>0</v>
          </cell>
        </row>
        <row r="134">
          <cell r="A134" t="str">
            <v>2-</v>
          </cell>
          <cell r="B134" t="str">
            <v>COSTO FINANCIERO  0 % de ( 1 )</v>
          </cell>
          <cell r="E134">
            <v>0</v>
          </cell>
          <cell r="H134">
            <v>0</v>
          </cell>
        </row>
        <row r="135">
          <cell r="A135" t="str">
            <v>3-</v>
          </cell>
          <cell r="B135" t="str">
            <v>COSTO COSTO ( 1 + 2 )</v>
          </cell>
          <cell r="H135">
            <v>0</v>
          </cell>
        </row>
        <row r="136">
          <cell r="A136" t="str">
            <v>4-</v>
          </cell>
          <cell r="B136" t="str">
            <v>GASTOS GENERALES  0 % de ( 3 )</v>
          </cell>
          <cell r="E136">
            <v>0</v>
          </cell>
          <cell r="H136">
            <v>0</v>
          </cell>
        </row>
        <row r="137">
          <cell r="A137" t="str">
            <v>5-</v>
          </cell>
          <cell r="B137" t="str">
            <v>BENEFICIOS  0 % de ( 3 )</v>
          </cell>
          <cell r="E137">
            <v>0</v>
          </cell>
          <cell r="H137">
            <v>0</v>
          </cell>
        </row>
        <row r="138">
          <cell r="A138">
            <v>6</v>
          </cell>
          <cell r="B138" t="str">
            <v>SUB TOTAL ( 3 + 4 + 5 )</v>
          </cell>
          <cell r="H138">
            <v>0</v>
          </cell>
        </row>
        <row r="139">
          <cell r="A139" t="str">
            <v>7-</v>
          </cell>
          <cell r="B139" t="str">
            <v>INGRESOS BRUTOS Y LOTE HOGAR  0 % de ( 6 )</v>
          </cell>
          <cell r="E139">
            <v>0</v>
          </cell>
          <cell r="H139">
            <v>0</v>
          </cell>
        </row>
        <row r="140">
          <cell r="A140" t="str">
            <v>8-</v>
          </cell>
          <cell r="B140" t="str">
            <v>IMPUESTO AL VALOR AGREGADO 0 % de ( 6 )</v>
          </cell>
          <cell r="E140">
            <v>0</v>
          </cell>
          <cell r="H140">
            <v>0</v>
          </cell>
        </row>
        <row r="142">
          <cell r="B142" t="str">
            <v>PRECIO TOTAL OFERTA ( 6 + 7 + 8 )</v>
          </cell>
          <cell r="H142">
            <v>0</v>
          </cell>
        </row>
        <row r="144">
          <cell r="A144" t="str">
            <v>El presente presupuesto asciende a la suma de: CERO PESOS CON 00/100</v>
          </cell>
        </row>
        <row r="145">
          <cell r="A145" t="str">
            <v>FIN</v>
          </cell>
        </row>
      </sheetData>
      <sheetData sheetId="4">
        <row r="1">
          <cell r="A1" t="str">
            <v>ANALISIS DE PRECIOS</v>
          </cell>
        </row>
        <row r="2">
          <cell r="A2" t="str">
            <v>COMITENTE:</v>
          </cell>
          <cell r="B2" t="str">
            <v>DIRECCION PROVINCIAL DE REDES DE GAS</v>
          </cell>
        </row>
        <row r="3">
          <cell r="A3" t="str">
            <v>CONTRATISTA:</v>
          </cell>
          <cell r="B3">
            <v>0</v>
          </cell>
        </row>
        <row r="4">
          <cell r="A4" t="str">
            <v>OBRA:</v>
          </cell>
          <cell r="B4">
            <v>0</v>
          </cell>
          <cell r="F4" t="str">
            <v>PRECIOS A:</v>
          </cell>
          <cell r="G4">
            <v>0</v>
          </cell>
        </row>
        <row r="5">
          <cell r="A5" t="str">
            <v>SECTOR A:</v>
          </cell>
          <cell r="B5">
            <v>0</v>
          </cell>
          <cell r="G5">
            <v>0</v>
          </cell>
        </row>
        <row r="6">
          <cell r="A6" t="str">
            <v>UBICACIÓN:</v>
          </cell>
          <cell r="B6">
            <v>0</v>
          </cell>
        </row>
        <row r="7">
          <cell r="A7" t="str">
            <v>RUBRO:</v>
          </cell>
          <cell r="B7" t="str">
            <v/>
          </cell>
          <cell r="C7">
            <v>0</v>
          </cell>
        </row>
        <row r="8">
          <cell r="A8" t="str">
            <v>ITEM:</v>
          </cell>
          <cell r="B8" t="str">
            <v/>
          </cell>
          <cell r="C8">
            <v>0</v>
          </cell>
          <cell r="F8" t="str">
            <v>UNIDAD:</v>
          </cell>
          <cell r="G8">
            <v>0</v>
          </cell>
        </row>
        <row r="10">
          <cell r="C10" t="str">
            <v>DESCRIPCIÓN EQUIPO DE PRODUCCIÓN Y RENDIMIENTO</v>
          </cell>
        </row>
        <row r="12">
          <cell r="C12" t="str">
            <v>Equipo</v>
          </cell>
          <cell r="D12" t="str">
            <v>Cantidad</v>
          </cell>
          <cell r="E12" t="str">
            <v>Potencia</v>
          </cell>
          <cell r="F12" t="str">
            <v>Costo Unitario</v>
          </cell>
          <cell r="G12" t="str">
            <v>Costo Total</v>
          </cell>
        </row>
        <row r="13">
          <cell r="C13" t="str">
            <v>Camion volcador</v>
          </cell>
          <cell r="D13">
            <v>6</v>
          </cell>
          <cell r="E13">
            <v>430</v>
          </cell>
          <cell r="F13">
            <v>11500000</v>
          </cell>
          <cell r="G13">
            <v>69000000</v>
          </cell>
        </row>
        <row r="14">
          <cell r="C14" t="str">
            <v>Cargadora</v>
          </cell>
          <cell r="D14">
            <v>2</v>
          </cell>
          <cell r="E14">
            <v>217</v>
          </cell>
          <cell r="F14">
            <v>17000000</v>
          </cell>
          <cell r="G14">
            <v>34000000</v>
          </cell>
        </row>
        <row r="15">
          <cell r="C15" t="str">
            <v>Topadora tipo D6</v>
          </cell>
          <cell r="D15">
            <v>1</v>
          </cell>
          <cell r="E15">
            <v>200</v>
          </cell>
          <cell r="F15">
            <v>31000000</v>
          </cell>
          <cell r="G15">
            <v>31000000</v>
          </cell>
        </row>
        <row r="16">
          <cell r="C16" t="str">
            <v>Excavadora</v>
          </cell>
          <cell r="D16">
            <v>0.5</v>
          </cell>
          <cell r="E16">
            <v>155</v>
          </cell>
          <cell r="F16">
            <v>15000000</v>
          </cell>
          <cell r="G16">
            <v>7500000</v>
          </cell>
        </row>
        <row r="17">
          <cell r="E17">
            <v>0</v>
          </cell>
          <cell r="F17">
            <v>0</v>
          </cell>
          <cell r="G17">
            <v>0</v>
          </cell>
        </row>
        <row r="18">
          <cell r="E18">
            <v>0</v>
          </cell>
          <cell r="F18">
            <v>0</v>
          </cell>
          <cell r="G18">
            <v>0</v>
          </cell>
        </row>
        <row r="19">
          <cell r="E19">
            <v>0</v>
          </cell>
          <cell r="F19">
            <v>0</v>
          </cell>
          <cell r="G19">
            <v>0</v>
          </cell>
        </row>
        <row r="20">
          <cell r="E20">
            <v>0</v>
          </cell>
          <cell r="F20">
            <v>0</v>
          </cell>
          <cell r="G20">
            <v>0</v>
          </cell>
        </row>
        <row r="21">
          <cell r="E21">
            <v>0</v>
          </cell>
          <cell r="F21">
            <v>0</v>
          </cell>
          <cell r="G21">
            <v>0</v>
          </cell>
        </row>
        <row r="22">
          <cell r="E22">
            <v>0</v>
          </cell>
          <cell r="F22">
            <v>0</v>
          </cell>
          <cell r="G22">
            <v>0</v>
          </cell>
        </row>
        <row r="24">
          <cell r="C24" t="str">
            <v>TOTALES</v>
          </cell>
          <cell r="D24" t="str">
            <v>Potencia</v>
          </cell>
          <cell r="E24">
            <v>3291.5</v>
          </cell>
          <cell r="F24" t="str">
            <v>Costo Equipos</v>
          </cell>
          <cell r="G24">
            <v>141500000</v>
          </cell>
        </row>
        <row r="26">
          <cell r="C26" t="str">
            <v>Rendimiento equipo de producción</v>
          </cell>
          <cell r="D26">
            <v>1.5</v>
          </cell>
          <cell r="E26" t="str">
            <v>0/día</v>
          </cell>
        </row>
        <row r="28">
          <cell r="A28" t="str">
            <v>DATOS REDETERMINACION</v>
          </cell>
          <cell r="C28" t="str">
            <v>DESIGNACION</v>
          </cell>
          <cell r="D28" t="str">
            <v>Coeficiente Equipo</v>
          </cell>
          <cell r="E28" t="str">
            <v>$ / día
Coef. x Costo Eq. o
HP x Costo Gas Oil</v>
          </cell>
          <cell r="F28" t="str">
            <v>Rendimiento</v>
          </cell>
          <cell r="G28" t="str">
            <v>$ Parcial</v>
          </cell>
        </row>
        <row r="29">
          <cell r="A29" t="str">
            <v>CÓDIGO</v>
          </cell>
          <cell r="B29" t="str">
            <v>DESCRIPCIÓN</v>
          </cell>
        </row>
        <row r="30">
          <cell r="C30" t="str">
            <v>A - EQUIPOS</v>
          </cell>
        </row>
        <row r="31">
          <cell r="A31" t="str">
            <v>INDEC-DCTO - Inciso j)</v>
          </cell>
          <cell r="B31" t="str">
            <v>Equipo - Amortización de equipo</v>
          </cell>
          <cell r="C31" t="str">
            <v>Amortizaciones equipos</v>
          </cell>
          <cell r="D31">
            <v>8.0000000000000004E-4</v>
          </cell>
          <cell r="E31">
            <v>113200</v>
          </cell>
          <cell r="F31">
            <v>1.5</v>
          </cell>
          <cell r="G31">
            <v>75466.67</v>
          </cell>
        </row>
        <row r="32">
          <cell r="A32" t="str">
            <v>INDEC-DCTO - Inciso j)</v>
          </cell>
          <cell r="B32" t="str">
            <v>Equipo - Amortización de equipo</v>
          </cell>
          <cell r="C32" t="str">
            <v>Interés equipos</v>
          </cell>
          <cell r="D32">
            <v>8.0000000000000007E-5</v>
          </cell>
          <cell r="E32">
            <v>11320.000000000002</v>
          </cell>
          <cell r="F32">
            <v>1.5</v>
          </cell>
          <cell r="G32">
            <v>7546.67</v>
          </cell>
        </row>
        <row r="33">
          <cell r="A33" t="str">
            <v>INDEC-PB - 33360-1</v>
          </cell>
          <cell r="B33" t="str">
            <v xml:space="preserve">Gas oil                                                                </v>
          </cell>
          <cell r="C33" t="str">
            <v>Combustibles equipos</v>
          </cell>
          <cell r="D33">
            <v>99.173553719008268</v>
          </cell>
          <cell r="E33">
            <v>326429.75206611573</v>
          </cell>
          <cell r="F33">
            <v>1.5</v>
          </cell>
          <cell r="G33">
            <v>217619.83</v>
          </cell>
        </row>
        <row r="34">
          <cell r="A34" t="str">
            <v>INDEC-PB - 33380-1</v>
          </cell>
          <cell r="B34" t="str">
            <v xml:space="preserve">Aceites lubricantes                                                    </v>
          </cell>
          <cell r="C34" t="str">
            <v>Lubricantes equipos</v>
          </cell>
          <cell r="D34">
            <v>18</v>
          </cell>
          <cell r="E34">
            <v>59247</v>
          </cell>
          <cell r="F34">
            <v>1.5</v>
          </cell>
          <cell r="G34">
            <v>39498</v>
          </cell>
        </row>
        <row r="35">
          <cell r="F35" t="str">
            <v>Total A</v>
          </cell>
          <cell r="G35">
            <v>340131.17</v>
          </cell>
        </row>
        <row r="36">
          <cell r="C36" t="str">
            <v>B - MANO DE OBRA</v>
          </cell>
        </row>
        <row r="37">
          <cell r="A37" t="str">
            <v>DATOS REDETERMINACION</v>
          </cell>
          <cell r="C37" t="str">
            <v>DESIGNACION</v>
          </cell>
          <cell r="D37" t="str">
            <v>Cantidad</v>
          </cell>
          <cell r="E37" t="str">
            <v>$ / día</v>
          </cell>
          <cell r="F37" t="str">
            <v>Rendimiento</v>
          </cell>
          <cell r="G37" t="str">
            <v>$ Parcial</v>
          </cell>
        </row>
        <row r="38">
          <cell r="A38" t="str">
            <v>CÓDIGO</v>
          </cell>
          <cell r="B38" t="str">
            <v>DESCRIPCIÓN</v>
          </cell>
        </row>
        <row r="39">
          <cell r="A39" t="str">
            <v>IIEE-SJ - 101000</v>
          </cell>
          <cell r="B39" t="str">
            <v>Oficial Especializado</v>
          </cell>
          <cell r="C39" t="str">
            <v>Oficial Especializado</v>
          </cell>
          <cell r="D39">
            <v>3</v>
          </cell>
          <cell r="E39">
            <v>6000</v>
          </cell>
          <cell r="F39">
            <v>1.5</v>
          </cell>
          <cell r="G39">
            <v>12000</v>
          </cell>
        </row>
        <row r="40">
          <cell r="A40" t="str">
            <v>IIEE-SJ - 102000</v>
          </cell>
          <cell r="B40" t="str">
            <v xml:space="preserve">Oficial </v>
          </cell>
          <cell r="C40" t="str">
            <v>Oficial</v>
          </cell>
          <cell r="D40">
            <v>4</v>
          </cell>
          <cell r="E40">
            <v>5000</v>
          </cell>
          <cell r="F40">
            <v>1.5</v>
          </cell>
          <cell r="G40">
            <v>13333.33</v>
          </cell>
        </row>
        <row r="41">
          <cell r="A41" t="str">
            <v>IIEE-SJ - 103000</v>
          </cell>
          <cell r="B41" t="str">
            <v>Ayudante</v>
          </cell>
          <cell r="C41" t="str">
            <v>Medio Oficial</v>
          </cell>
          <cell r="E41">
            <v>4500</v>
          </cell>
          <cell r="F41">
            <v>1.5</v>
          </cell>
          <cell r="G41">
            <v>0</v>
          </cell>
        </row>
        <row r="42">
          <cell r="A42" t="str">
            <v>IIEE-SJ - 103000</v>
          </cell>
          <cell r="B42" t="str">
            <v>Ayudante</v>
          </cell>
          <cell r="C42" t="str">
            <v>Ayudante</v>
          </cell>
          <cell r="D42">
            <v>2</v>
          </cell>
          <cell r="E42">
            <v>4000</v>
          </cell>
          <cell r="F42">
            <v>1.5</v>
          </cell>
          <cell r="G42">
            <v>5333.33</v>
          </cell>
        </row>
        <row r="43">
          <cell r="A43">
            <v>0</v>
          </cell>
          <cell r="B43">
            <v>0</v>
          </cell>
          <cell r="E43">
            <v>0</v>
          </cell>
          <cell r="F43">
            <v>0</v>
          </cell>
          <cell r="G43">
            <v>0</v>
          </cell>
        </row>
        <row r="44">
          <cell r="F44" t="str">
            <v>Total B</v>
          </cell>
          <cell r="G44">
            <v>30666.660000000003</v>
          </cell>
        </row>
        <row r="45">
          <cell r="C45" t="str">
            <v>C - MATERIALES</v>
          </cell>
        </row>
        <row r="46">
          <cell r="A46" t="str">
            <v>DATOS REDETERMINACION</v>
          </cell>
          <cell r="C46" t="str">
            <v>DESIGNACION</v>
          </cell>
          <cell r="D46" t="str">
            <v>Un</v>
          </cell>
          <cell r="E46" t="str">
            <v>Cantidad</v>
          </cell>
          <cell r="F46" t="str">
            <v>$ Unitarios</v>
          </cell>
          <cell r="G46" t="str">
            <v>$ Parcial</v>
          </cell>
        </row>
        <row r="47">
          <cell r="A47" t="str">
            <v>CÓDIGO</v>
          </cell>
          <cell r="B47" t="str">
            <v>DESCRIPCIÓN</v>
          </cell>
        </row>
        <row r="48">
          <cell r="A48">
            <v>0</v>
          </cell>
          <cell r="B48">
            <v>0</v>
          </cell>
          <cell r="D48">
            <v>0</v>
          </cell>
          <cell r="F48">
            <v>0</v>
          </cell>
          <cell r="G48">
            <v>0</v>
          </cell>
        </row>
        <row r="49">
          <cell r="A49">
            <v>0</v>
          </cell>
          <cell r="B49">
            <v>0</v>
          </cell>
          <cell r="D49">
            <v>0</v>
          </cell>
          <cell r="F49">
            <v>0</v>
          </cell>
          <cell r="G49">
            <v>0</v>
          </cell>
        </row>
        <row r="50">
          <cell r="A50">
            <v>0</v>
          </cell>
          <cell r="B50">
            <v>0</v>
          </cell>
          <cell r="D50">
            <v>0</v>
          </cell>
          <cell r="F50">
            <v>0</v>
          </cell>
          <cell r="G50">
            <v>0</v>
          </cell>
        </row>
        <row r="51">
          <cell r="A51">
            <v>0</v>
          </cell>
          <cell r="B51">
            <v>0</v>
          </cell>
          <cell r="D51">
            <v>0</v>
          </cell>
          <cell r="F51">
            <v>0</v>
          </cell>
          <cell r="G51">
            <v>0</v>
          </cell>
        </row>
        <row r="52">
          <cell r="A52">
            <v>0</v>
          </cell>
          <cell r="B52">
            <v>0</v>
          </cell>
          <cell r="D52">
            <v>0</v>
          </cell>
          <cell r="F52">
            <v>0</v>
          </cell>
          <cell r="G52">
            <v>0</v>
          </cell>
        </row>
        <row r="53">
          <cell r="A53">
            <v>0</v>
          </cell>
          <cell r="B53">
            <v>0</v>
          </cell>
          <cell r="D53">
            <v>0</v>
          </cell>
          <cell r="F53">
            <v>0</v>
          </cell>
          <cell r="G53">
            <v>0</v>
          </cell>
        </row>
        <row r="54">
          <cell r="A54">
            <v>0</v>
          </cell>
          <cell r="B54">
            <v>0</v>
          </cell>
          <cell r="D54">
            <v>0</v>
          </cell>
          <cell r="F54">
            <v>0</v>
          </cell>
          <cell r="G54">
            <v>0</v>
          </cell>
        </row>
        <row r="55">
          <cell r="A55">
            <v>0</v>
          </cell>
          <cell r="B55">
            <v>0</v>
          </cell>
          <cell r="D55">
            <v>0</v>
          </cell>
          <cell r="F55">
            <v>0</v>
          </cell>
          <cell r="G55">
            <v>0</v>
          </cell>
        </row>
        <row r="56">
          <cell r="A56">
            <v>0</v>
          </cell>
          <cell r="B56">
            <v>0</v>
          </cell>
          <cell r="D56">
            <v>0</v>
          </cell>
          <cell r="F56">
            <v>0</v>
          </cell>
          <cell r="G56">
            <v>0</v>
          </cell>
        </row>
        <row r="57">
          <cell r="A57">
            <v>0</v>
          </cell>
          <cell r="B57">
            <v>0</v>
          </cell>
          <cell r="D57">
            <v>0</v>
          </cell>
          <cell r="F57">
            <v>0</v>
          </cell>
          <cell r="G57">
            <v>0</v>
          </cell>
        </row>
        <row r="58">
          <cell r="A58">
            <v>0</v>
          </cell>
          <cell r="B58">
            <v>0</v>
          </cell>
          <cell r="D58">
            <v>0</v>
          </cell>
          <cell r="F58">
            <v>0</v>
          </cell>
          <cell r="G58">
            <v>0</v>
          </cell>
        </row>
        <row r="59">
          <cell r="F59" t="str">
            <v>Total C</v>
          </cell>
          <cell r="G59">
            <v>0</v>
          </cell>
        </row>
        <row r="60">
          <cell r="C60" t="str">
            <v>D - TRANSPORTE</v>
          </cell>
        </row>
        <row r="61">
          <cell r="A61" t="str">
            <v>DATOS REDETERMINACION</v>
          </cell>
          <cell r="C61" t="str">
            <v>DESIGNACION</v>
          </cell>
          <cell r="D61" t="str">
            <v>Un</v>
          </cell>
          <cell r="E61" t="str">
            <v>Cantidad</v>
          </cell>
          <cell r="F61" t="str">
            <v>$ Unitarios</v>
          </cell>
          <cell r="G61" t="str">
            <v>$ Parcial</v>
          </cell>
        </row>
        <row r="62">
          <cell r="A62" t="str">
            <v>CÓDIGO</v>
          </cell>
          <cell r="B62" t="str">
            <v>DESCRIPCIÓN</v>
          </cell>
        </row>
        <row r="63">
          <cell r="A63">
            <v>0</v>
          </cell>
          <cell r="B63">
            <v>0</v>
          </cell>
          <cell r="D63">
            <v>0</v>
          </cell>
          <cell r="F63">
            <v>0</v>
          </cell>
          <cell r="G63">
            <v>0</v>
          </cell>
        </row>
        <row r="64">
          <cell r="A64">
            <v>0</v>
          </cell>
          <cell r="B64">
            <v>0</v>
          </cell>
          <cell r="D64">
            <v>0</v>
          </cell>
          <cell r="F64">
            <v>0</v>
          </cell>
          <cell r="G64">
            <v>0</v>
          </cell>
        </row>
        <row r="65">
          <cell r="F65" t="str">
            <v>Total D</v>
          </cell>
          <cell r="G65">
            <v>0</v>
          </cell>
        </row>
        <row r="67">
          <cell r="A67" t="str">
            <v/>
          </cell>
          <cell r="B67">
            <v>0</v>
          </cell>
          <cell r="D67" t="str">
            <v>Costo  Neto</v>
          </cell>
          <cell r="F67" t="str">
            <v>$/0</v>
          </cell>
          <cell r="G67">
            <v>370797.83</v>
          </cell>
        </row>
        <row r="68">
          <cell r="D68" t="str">
            <v>Precio</v>
          </cell>
          <cell r="F68" t="str">
            <v>$/0</v>
          </cell>
          <cell r="G68">
            <v>370797.83</v>
          </cell>
        </row>
        <row r="69">
          <cell r="A69" t="str">
            <v>ANALISIS DE PRECIOS</v>
          </cell>
        </row>
        <row r="70">
          <cell r="A70" t="str">
            <v>COMITENTE:</v>
          </cell>
          <cell r="B70" t="str">
            <v>DIRECCION PROVINCIAL DE REDES DE GAS</v>
          </cell>
        </row>
        <row r="71">
          <cell r="A71" t="str">
            <v>CONTRATISTA:</v>
          </cell>
          <cell r="B71">
            <v>0</v>
          </cell>
        </row>
        <row r="72">
          <cell r="A72" t="str">
            <v>OBRA:</v>
          </cell>
          <cell r="B72">
            <v>0</v>
          </cell>
          <cell r="F72" t="str">
            <v>PRECIOS A:</v>
          </cell>
          <cell r="G72">
            <v>0</v>
          </cell>
        </row>
        <row r="73">
          <cell r="A73" t="str">
            <v>SECTOR A:</v>
          </cell>
          <cell r="B73">
            <v>0</v>
          </cell>
          <cell r="G73">
            <v>0</v>
          </cell>
        </row>
        <row r="74">
          <cell r="A74" t="str">
            <v>UBICACIÓN:</v>
          </cell>
          <cell r="B74">
            <v>0</v>
          </cell>
        </row>
        <row r="75">
          <cell r="A75" t="str">
            <v>RUBRO:</v>
          </cell>
          <cell r="B75" t="str">
            <v/>
          </cell>
          <cell r="C75">
            <v>0</v>
          </cell>
        </row>
        <row r="76">
          <cell r="A76" t="str">
            <v>ITEM:</v>
          </cell>
          <cell r="B76" t="str">
            <v/>
          </cell>
          <cell r="C76">
            <v>0</v>
          </cell>
          <cell r="F76" t="str">
            <v>UNIDAD:</v>
          </cell>
          <cell r="G76">
            <v>0</v>
          </cell>
        </row>
        <row r="78">
          <cell r="C78" t="str">
            <v>DESCRIPCIÓN EQUIPO DE PRODUCCIÓN Y RENDIMIENTO</v>
          </cell>
        </row>
        <row r="80">
          <cell r="C80" t="str">
            <v>Equipo</v>
          </cell>
          <cell r="D80" t="str">
            <v>Cantidad</v>
          </cell>
          <cell r="E80" t="str">
            <v>Potencia</v>
          </cell>
          <cell r="F80" t="str">
            <v>Costo Unitario</v>
          </cell>
          <cell r="G80" t="str">
            <v>Costo Total</v>
          </cell>
        </row>
        <row r="81">
          <cell r="C81" t="str">
            <v>Herramientas varias</v>
          </cell>
          <cell r="D81">
            <v>1</v>
          </cell>
          <cell r="E81">
            <v>0</v>
          </cell>
          <cell r="F81">
            <v>450000</v>
          </cell>
          <cell r="G81">
            <v>450000</v>
          </cell>
        </row>
        <row r="82">
          <cell r="E82">
            <v>0</v>
          </cell>
          <cell r="F82">
            <v>0</v>
          </cell>
          <cell r="G82">
            <v>0</v>
          </cell>
        </row>
        <row r="83">
          <cell r="E83">
            <v>0</v>
          </cell>
          <cell r="F83">
            <v>0</v>
          </cell>
          <cell r="G83">
            <v>0</v>
          </cell>
        </row>
        <row r="84">
          <cell r="E84">
            <v>0</v>
          </cell>
          <cell r="F84">
            <v>0</v>
          </cell>
          <cell r="G84">
            <v>0</v>
          </cell>
        </row>
        <row r="85">
          <cell r="E85">
            <v>0</v>
          </cell>
          <cell r="F85">
            <v>0</v>
          </cell>
          <cell r="G85">
            <v>0</v>
          </cell>
        </row>
        <row r="86">
          <cell r="E86">
            <v>0</v>
          </cell>
          <cell r="F86">
            <v>0</v>
          </cell>
          <cell r="G86">
            <v>0</v>
          </cell>
        </row>
        <row r="87">
          <cell r="E87">
            <v>0</v>
          </cell>
          <cell r="F87">
            <v>0</v>
          </cell>
          <cell r="G87">
            <v>0</v>
          </cell>
        </row>
        <row r="88">
          <cell r="E88">
            <v>0</v>
          </cell>
          <cell r="F88">
            <v>0</v>
          </cell>
          <cell r="G88">
            <v>0</v>
          </cell>
        </row>
        <row r="89">
          <cell r="E89">
            <v>0</v>
          </cell>
          <cell r="F89">
            <v>0</v>
          </cell>
          <cell r="G89">
            <v>0</v>
          </cell>
        </row>
        <row r="90">
          <cell r="E90">
            <v>0</v>
          </cell>
          <cell r="F90">
            <v>0</v>
          </cell>
          <cell r="G90">
            <v>0</v>
          </cell>
        </row>
        <row r="92">
          <cell r="C92" t="str">
            <v>TOTALES</v>
          </cell>
          <cell r="D92" t="str">
            <v>Potencia</v>
          </cell>
          <cell r="E92">
            <v>0</v>
          </cell>
          <cell r="F92" t="str">
            <v>Costo Equipos</v>
          </cell>
          <cell r="G92">
            <v>450000</v>
          </cell>
        </row>
        <row r="94">
          <cell r="C94" t="str">
            <v>Rendimiento equipo de producción</v>
          </cell>
          <cell r="D94">
            <v>1.6666666666666666E-2</v>
          </cell>
          <cell r="E94" t="str">
            <v>0/día</v>
          </cell>
        </row>
        <row r="96">
          <cell r="A96" t="str">
            <v>DATOS REDETERMINACION</v>
          </cell>
          <cell r="C96" t="str">
            <v>DESIGNACION</v>
          </cell>
          <cell r="D96" t="str">
            <v>Coeficiente Equipo</v>
          </cell>
          <cell r="E96" t="str">
            <v>$ / día
Coef. x Costo Eq. o
HP x Costo Gas Oil</v>
          </cell>
          <cell r="F96" t="str">
            <v>Rendimiento</v>
          </cell>
          <cell r="G96" t="str">
            <v>$ Parcial</v>
          </cell>
        </row>
        <row r="97">
          <cell r="A97" t="str">
            <v>CÓDIGO</v>
          </cell>
          <cell r="B97" t="str">
            <v>DESCRIPCIÓN</v>
          </cell>
        </row>
        <row r="98">
          <cell r="C98" t="str">
            <v>A - EQUIPOS</v>
          </cell>
        </row>
        <row r="99">
          <cell r="A99" t="str">
            <v>INDEC-DCTO - Inciso j)</v>
          </cell>
          <cell r="B99" t="str">
            <v>Equipo - Amortización de equipo</v>
          </cell>
          <cell r="C99" t="str">
            <v>Amortizaciones equipos</v>
          </cell>
          <cell r="D99">
            <v>8.0000000000000004E-4</v>
          </cell>
          <cell r="E99">
            <v>360</v>
          </cell>
          <cell r="F99">
            <v>1.6666666666666666E-2</v>
          </cell>
          <cell r="G99">
            <v>21600</v>
          </cell>
        </row>
        <row r="100">
          <cell r="A100" t="str">
            <v>INDEC-DCTO - Inciso j)</v>
          </cell>
          <cell r="B100" t="str">
            <v>Equipo - Amortización de equipo</v>
          </cell>
          <cell r="C100" t="str">
            <v>Interés equipos</v>
          </cell>
          <cell r="D100">
            <v>8.0000000000000007E-5</v>
          </cell>
          <cell r="E100">
            <v>36</v>
          </cell>
          <cell r="F100">
            <v>1.6666666666666666E-2</v>
          </cell>
          <cell r="G100">
            <v>2160</v>
          </cell>
        </row>
        <row r="101">
          <cell r="A101" t="str">
            <v>INDEC-PB - 33360-1</v>
          </cell>
          <cell r="B101" t="str">
            <v xml:space="preserve">Gas oil                                                                </v>
          </cell>
          <cell r="C101" t="str">
            <v>Combustibles equipos</v>
          </cell>
          <cell r="D101">
            <v>99.173553719008268</v>
          </cell>
          <cell r="E101">
            <v>0</v>
          </cell>
          <cell r="F101">
            <v>1.6666666666666666E-2</v>
          </cell>
          <cell r="G101">
            <v>0</v>
          </cell>
        </row>
        <row r="102">
          <cell r="A102" t="str">
            <v>INDEC-PB - 33380-1</v>
          </cell>
          <cell r="B102" t="str">
            <v xml:space="preserve">Aceites lubricantes                                                    </v>
          </cell>
          <cell r="C102" t="str">
            <v>Lubricantes equipos</v>
          </cell>
          <cell r="D102">
            <v>18</v>
          </cell>
          <cell r="E102">
            <v>0</v>
          </cell>
          <cell r="F102">
            <v>1.6666666666666666E-2</v>
          </cell>
          <cell r="G102">
            <v>0</v>
          </cell>
        </row>
        <row r="103">
          <cell r="A103">
            <v>0</v>
          </cell>
          <cell r="B103">
            <v>0</v>
          </cell>
          <cell r="D103">
            <v>0</v>
          </cell>
          <cell r="F103">
            <v>0</v>
          </cell>
          <cell r="G103">
            <v>0</v>
          </cell>
        </row>
        <row r="104">
          <cell r="A104">
            <v>0</v>
          </cell>
          <cell r="B104">
            <v>0</v>
          </cell>
          <cell r="D104">
            <v>0</v>
          </cell>
          <cell r="F104">
            <v>0</v>
          </cell>
          <cell r="G104">
            <v>0</v>
          </cell>
        </row>
        <row r="105">
          <cell r="A105">
            <v>0</v>
          </cell>
          <cell r="B105">
            <v>0</v>
          </cell>
          <cell r="D105">
            <v>0</v>
          </cell>
          <cell r="F105">
            <v>0</v>
          </cell>
          <cell r="G105">
            <v>0</v>
          </cell>
        </row>
        <row r="106">
          <cell r="A106">
            <v>0</v>
          </cell>
          <cell r="B106">
            <v>0</v>
          </cell>
          <cell r="D106">
            <v>0</v>
          </cell>
          <cell r="F106">
            <v>0</v>
          </cell>
          <cell r="G106">
            <v>0</v>
          </cell>
        </row>
        <row r="107">
          <cell r="A107">
            <v>0</v>
          </cell>
          <cell r="B107">
            <v>0</v>
          </cell>
          <cell r="D107">
            <v>0</v>
          </cell>
          <cell r="F107">
            <v>0</v>
          </cell>
          <cell r="G107">
            <v>0</v>
          </cell>
        </row>
        <row r="108">
          <cell r="F108" t="str">
            <v>Total A</v>
          </cell>
          <cell r="G108">
            <v>23760</v>
          </cell>
        </row>
        <row r="109">
          <cell r="C109" t="str">
            <v>B - MANO DE OBRA</v>
          </cell>
        </row>
        <row r="110">
          <cell r="A110" t="str">
            <v>DATOS REDETERMINACION</v>
          </cell>
          <cell r="C110" t="str">
            <v>DESIGNACION</v>
          </cell>
          <cell r="D110" t="str">
            <v>Cantidad</v>
          </cell>
          <cell r="E110" t="str">
            <v>$ / día</v>
          </cell>
          <cell r="F110" t="str">
            <v>Rendimiento</v>
          </cell>
          <cell r="G110" t="str">
            <v>$ Parcial</v>
          </cell>
        </row>
        <row r="111">
          <cell r="A111" t="str">
            <v>CÓDIGO</v>
          </cell>
          <cell r="B111" t="str">
            <v>DESCRIPCIÓN</v>
          </cell>
        </row>
        <row r="112">
          <cell r="A112" t="str">
            <v>IIEE-SJ - 101000</v>
          </cell>
          <cell r="B112" t="str">
            <v>Oficial Especializado</v>
          </cell>
          <cell r="C112" t="str">
            <v>Oficial Especializado</v>
          </cell>
          <cell r="D112">
            <v>2</v>
          </cell>
          <cell r="E112">
            <v>6000</v>
          </cell>
          <cell r="F112">
            <v>1.6666666666666666E-2</v>
          </cell>
          <cell r="G112">
            <v>360000</v>
          </cell>
        </row>
        <row r="113">
          <cell r="A113" t="str">
            <v>IIEE-SJ - 102000</v>
          </cell>
          <cell r="B113" t="str">
            <v xml:space="preserve">Oficial </v>
          </cell>
          <cell r="C113" t="str">
            <v>Oficial</v>
          </cell>
          <cell r="D113">
            <v>4</v>
          </cell>
          <cell r="E113">
            <v>5000</v>
          </cell>
          <cell r="F113">
            <v>1.6666666666666666E-2</v>
          </cell>
          <cell r="G113">
            <v>300000</v>
          </cell>
        </row>
        <row r="114">
          <cell r="A114" t="str">
            <v>IIEE-SJ - 103000</v>
          </cell>
          <cell r="B114" t="str">
            <v>Ayudante</v>
          </cell>
          <cell r="C114" t="str">
            <v>Medio Oficial</v>
          </cell>
          <cell r="E114">
            <v>4500</v>
          </cell>
          <cell r="F114">
            <v>1.6666666666666666E-2</v>
          </cell>
          <cell r="G114">
            <v>270000</v>
          </cell>
        </row>
        <row r="115">
          <cell r="A115" t="str">
            <v>IIEE-SJ - 103000</v>
          </cell>
          <cell r="B115" t="str">
            <v>Ayudante</v>
          </cell>
          <cell r="C115" t="str">
            <v>Ayudante</v>
          </cell>
          <cell r="D115">
            <v>4</v>
          </cell>
          <cell r="E115">
            <v>4000</v>
          </cell>
          <cell r="F115">
            <v>1.6666666666666666E-2</v>
          </cell>
          <cell r="G115">
            <v>240000</v>
          </cell>
        </row>
        <row r="116">
          <cell r="A116">
            <v>0</v>
          </cell>
          <cell r="B116">
            <v>0</v>
          </cell>
          <cell r="E116">
            <v>0</v>
          </cell>
          <cell r="F116">
            <v>0</v>
          </cell>
          <cell r="G116">
            <v>0</v>
          </cell>
        </row>
        <row r="117">
          <cell r="A117">
            <v>0</v>
          </cell>
          <cell r="B117">
            <v>0</v>
          </cell>
          <cell r="E117">
            <v>0</v>
          </cell>
          <cell r="F117">
            <v>0</v>
          </cell>
          <cell r="G117">
            <v>0</v>
          </cell>
        </row>
        <row r="118">
          <cell r="A118">
            <v>0</v>
          </cell>
          <cell r="B118">
            <v>0</v>
          </cell>
          <cell r="E118">
            <v>0</v>
          </cell>
          <cell r="F118">
            <v>0</v>
          </cell>
          <cell r="G118">
            <v>0</v>
          </cell>
        </row>
        <row r="119">
          <cell r="F119" t="str">
            <v>Total B</v>
          </cell>
          <cell r="G119">
            <v>1170000</v>
          </cell>
        </row>
        <row r="120">
          <cell r="C120" t="str">
            <v>C - MATERIALES</v>
          </cell>
        </row>
        <row r="121">
          <cell r="A121" t="str">
            <v>DATOS REDETERMINACION</v>
          </cell>
          <cell r="C121" t="str">
            <v>DESIGNACION</v>
          </cell>
          <cell r="D121" t="str">
            <v>Un</v>
          </cell>
          <cell r="E121" t="str">
            <v>Cantidad</v>
          </cell>
          <cell r="F121" t="str">
            <v>$ Unitarios</v>
          </cell>
          <cell r="G121" t="str">
            <v>$ Parcial</v>
          </cell>
        </row>
        <row r="122">
          <cell r="A122" t="str">
            <v>CÓDIGO</v>
          </cell>
          <cell r="B122" t="str">
            <v>DESCRIPCIÓN</v>
          </cell>
        </row>
        <row r="123">
          <cell r="A123" t="str">
            <v>INDEC-CM - 37510-11</v>
          </cell>
          <cell r="B123" t="str">
            <v>Hormigón elaborado</v>
          </cell>
          <cell r="C123" t="str">
            <v>HORMIGON H25</v>
          </cell>
          <cell r="D123" t="str">
            <v>m3</v>
          </cell>
          <cell r="E123">
            <v>98.6</v>
          </cell>
          <cell r="F123">
            <v>5800</v>
          </cell>
          <cell r="G123">
            <v>571880</v>
          </cell>
        </row>
        <row r="124">
          <cell r="A124" t="str">
            <v>INDEC-PB - 31420-1</v>
          </cell>
          <cell r="B124" t="str">
            <v xml:space="preserve">Maderas terciadas fenólicas                                            </v>
          </cell>
          <cell r="C124" t="str">
            <v>Equipo de encofrado</v>
          </cell>
          <cell r="D124" t="str">
            <v>m2</v>
          </cell>
          <cell r="E124">
            <v>40</v>
          </cell>
          <cell r="F124">
            <v>1076.3888888888889</v>
          </cell>
          <cell r="G124">
            <v>43055.56</v>
          </cell>
        </row>
        <row r="125">
          <cell r="A125" t="str">
            <v>INDEC-CM - 41242-11</v>
          </cell>
          <cell r="B125" t="str">
            <v>Acero aletado conformado, en barra</v>
          </cell>
          <cell r="C125" t="str">
            <v>Clavos</v>
          </cell>
          <cell r="D125" t="str">
            <v>Kg</v>
          </cell>
          <cell r="E125">
            <v>40</v>
          </cell>
          <cell r="F125">
            <v>320</v>
          </cell>
          <cell r="G125">
            <v>12800</v>
          </cell>
        </row>
        <row r="126">
          <cell r="A126" t="str">
            <v>INDEC-CM - 41242-11</v>
          </cell>
          <cell r="B126" t="str">
            <v>Acero aletado conformado, en barra</v>
          </cell>
          <cell r="C126" t="str">
            <v>Alambre</v>
          </cell>
          <cell r="D126" t="str">
            <v>Kg</v>
          </cell>
          <cell r="E126">
            <v>40</v>
          </cell>
          <cell r="F126">
            <v>320</v>
          </cell>
          <cell r="G126">
            <v>12800</v>
          </cell>
        </row>
        <row r="127">
          <cell r="A127" t="str">
            <v>INDEC-CM - 41242-11</v>
          </cell>
          <cell r="B127" t="str">
            <v>Acero aletado conformado, en barra</v>
          </cell>
          <cell r="C127" t="str">
            <v>ACERO ESPECIAL diam varios</v>
          </cell>
          <cell r="D127" t="str">
            <v>kg</v>
          </cell>
          <cell r="E127">
            <v>5916</v>
          </cell>
          <cell r="F127">
            <v>180</v>
          </cell>
          <cell r="G127">
            <v>1064880</v>
          </cell>
        </row>
        <row r="128">
          <cell r="A128">
            <v>0</v>
          </cell>
          <cell r="B128">
            <v>0</v>
          </cell>
          <cell r="D128">
            <v>0</v>
          </cell>
          <cell r="F128">
            <v>0</v>
          </cell>
          <cell r="G128">
            <v>0</v>
          </cell>
        </row>
        <row r="129">
          <cell r="A129">
            <v>0</v>
          </cell>
          <cell r="B129">
            <v>0</v>
          </cell>
          <cell r="D129">
            <v>0</v>
          </cell>
          <cell r="F129">
            <v>0</v>
          </cell>
          <cell r="G129">
            <v>0</v>
          </cell>
        </row>
        <row r="130">
          <cell r="A130">
            <v>0</v>
          </cell>
          <cell r="B130">
            <v>0</v>
          </cell>
          <cell r="D130">
            <v>0</v>
          </cell>
          <cell r="F130">
            <v>0</v>
          </cell>
          <cell r="G130">
            <v>0</v>
          </cell>
        </row>
        <row r="131">
          <cell r="A131">
            <v>0</v>
          </cell>
          <cell r="B131">
            <v>0</v>
          </cell>
          <cell r="D131">
            <v>0</v>
          </cell>
          <cell r="F131">
            <v>0</v>
          </cell>
          <cell r="G131">
            <v>0</v>
          </cell>
        </row>
        <row r="132">
          <cell r="A132">
            <v>0</v>
          </cell>
          <cell r="B132">
            <v>0</v>
          </cell>
          <cell r="D132">
            <v>0</v>
          </cell>
          <cell r="F132">
            <v>0</v>
          </cell>
          <cell r="G132">
            <v>0</v>
          </cell>
        </row>
        <row r="133">
          <cell r="A133">
            <v>0</v>
          </cell>
          <cell r="B133">
            <v>0</v>
          </cell>
          <cell r="D133">
            <v>0</v>
          </cell>
          <cell r="F133">
            <v>0</v>
          </cell>
          <cell r="G133">
            <v>0</v>
          </cell>
        </row>
        <row r="134">
          <cell r="F134" t="str">
            <v>Total C</v>
          </cell>
          <cell r="G134">
            <v>1705415.56</v>
          </cell>
        </row>
        <row r="135">
          <cell r="C135" t="str">
            <v>D - TRANSPORTE</v>
          </cell>
        </row>
        <row r="136">
          <cell r="A136" t="str">
            <v>DATOS REDETERMINACION</v>
          </cell>
          <cell r="C136" t="str">
            <v>DESIGNACION</v>
          </cell>
          <cell r="D136" t="str">
            <v>Un</v>
          </cell>
          <cell r="E136" t="str">
            <v>Cantidad</v>
          </cell>
          <cell r="F136" t="str">
            <v>$ Unitarios</v>
          </cell>
          <cell r="G136" t="str">
            <v>$ Parcial</v>
          </cell>
        </row>
        <row r="137">
          <cell r="A137" t="str">
            <v>CÓDIGO</v>
          </cell>
          <cell r="B137" t="str">
            <v>DESCRIPCIÓN</v>
          </cell>
        </row>
        <row r="138">
          <cell r="A138">
            <v>0</v>
          </cell>
          <cell r="B138">
            <v>0</v>
          </cell>
          <cell r="D138">
            <v>0</v>
          </cell>
          <cell r="F138">
            <v>0</v>
          </cell>
          <cell r="G138">
            <v>0</v>
          </cell>
        </row>
        <row r="139">
          <cell r="A139">
            <v>0</v>
          </cell>
          <cell r="B139">
            <v>0</v>
          </cell>
          <cell r="D139">
            <v>0</v>
          </cell>
          <cell r="F139">
            <v>0</v>
          </cell>
          <cell r="G139">
            <v>0</v>
          </cell>
        </row>
        <row r="140">
          <cell r="F140" t="str">
            <v>Total D</v>
          </cell>
          <cell r="G140">
            <v>0</v>
          </cell>
        </row>
        <row r="142">
          <cell r="A142" t="str">
            <v/>
          </cell>
          <cell r="B142">
            <v>0</v>
          </cell>
          <cell r="D142" t="str">
            <v>Costo  Neto</v>
          </cell>
          <cell r="F142" t="str">
            <v>$/0</v>
          </cell>
          <cell r="G142">
            <v>2899175.56</v>
          </cell>
        </row>
        <row r="143">
          <cell r="D143" t="str">
            <v>Precio</v>
          </cell>
          <cell r="F143" t="str">
            <v>$/0</v>
          </cell>
          <cell r="G143">
            <v>2899175.56</v>
          </cell>
        </row>
        <row r="144">
          <cell r="A144" t="str">
            <v>ANALISIS DE PRECIOS</v>
          </cell>
        </row>
        <row r="145">
          <cell r="A145" t="str">
            <v>COMITENTE:</v>
          </cell>
          <cell r="B145" t="str">
            <v>DIRECCION PROVINCIAL DE REDES DE GAS</v>
          </cell>
        </row>
        <row r="146">
          <cell r="A146" t="str">
            <v>CONTRATISTA:</v>
          </cell>
          <cell r="B146">
            <v>0</v>
          </cell>
        </row>
        <row r="147">
          <cell r="A147" t="str">
            <v>OBRA:</v>
          </cell>
          <cell r="B147">
            <v>0</v>
          </cell>
          <cell r="F147" t="str">
            <v>PRECIOS A:</v>
          </cell>
          <cell r="G147">
            <v>0</v>
          </cell>
        </row>
        <row r="148">
          <cell r="A148" t="str">
            <v>SECTOR A:</v>
          </cell>
          <cell r="B148">
            <v>0</v>
          </cell>
          <cell r="G148">
            <v>0</v>
          </cell>
        </row>
        <row r="149">
          <cell r="A149" t="str">
            <v>UBICACIÓN:</v>
          </cell>
          <cell r="B149">
            <v>0</v>
          </cell>
        </row>
        <row r="150">
          <cell r="A150" t="str">
            <v>RUBRO:</v>
          </cell>
          <cell r="B150" t="str">
            <v/>
          </cell>
          <cell r="C150">
            <v>0</v>
          </cell>
        </row>
        <row r="151">
          <cell r="A151" t="str">
            <v>ITEM:</v>
          </cell>
          <cell r="B151" t="str">
            <v/>
          </cell>
          <cell r="C151">
            <v>0</v>
          </cell>
          <cell r="F151" t="str">
            <v>UNIDAD:</v>
          </cell>
          <cell r="G151">
            <v>0</v>
          </cell>
        </row>
        <row r="153">
          <cell r="C153" t="str">
            <v>DESCRIPCIÓN EQUIPO DE PRODUCCIÓN Y RENDIMIENTO</v>
          </cell>
        </row>
        <row r="155">
          <cell r="C155" t="str">
            <v>Equipo</v>
          </cell>
          <cell r="D155" t="str">
            <v>Cantidad</v>
          </cell>
          <cell r="E155" t="str">
            <v>Potencia</v>
          </cell>
          <cell r="F155" t="str">
            <v>Costo Unitario</v>
          </cell>
          <cell r="G155" t="str">
            <v>Costo Total</v>
          </cell>
        </row>
        <row r="156">
          <cell r="C156" t="str">
            <v>Camion volcador</v>
          </cell>
          <cell r="D156">
            <v>0.5</v>
          </cell>
          <cell r="E156">
            <v>430</v>
          </cell>
          <cell r="F156">
            <v>11500000</v>
          </cell>
          <cell r="G156">
            <v>5750000</v>
          </cell>
        </row>
        <row r="157">
          <cell r="C157" t="str">
            <v>Excavadora</v>
          </cell>
          <cell r="D157">
            <v>0.2</v>
          </cell>
          <cell r="E157">
            <v>155</v>
          </cell>
          <cell r="F157">
            <v>15000000</v>
          </cell>
          <cell r="G157">
            <v>3000000</v>
          </cell>
        </row>
        <row r="158">
          <cell r="C158" t="str">
            <v>Camion regador</v>
          </cell>
          <cell r="D158">
            <v>0.25</v>
          </cell>
          <cell r="E158">
            <v>319</v>
          </cell>
          <cell r="F158">
            <v>8700000</v>
          </cell>
          <cell r="G158">
            <v>2175000</v>
          </cell>
        </row>
        <row r="159">
          <cell r="C159" t="str">
            <v>Vibrocompactador autopropulsado</v>
          </cell>
          <cell r="D159">
            <v>0.1</v>
          </cell>
          <cell r="E159">
            <v>130</v>
          </cell>
          <cell r="F159">
            <v>11800000</v>
          </cell>
          <cell r="G159">
            <v>1180000</v>
          </cell>
        </row>
        <row r="160">
          <cell r="C160" t="str">
            <v>Motoniveladora</v>
          </cell>
          <cell r="D160">
            <v>0.2</v>
          </cell>
          <cell r="E160">
            <v>190</v>
          </cell>
          <cell r="F160">
            <v>19000000</v>
          </cell>
          <cell r="G160">
            <v>3800000</v>
          </cell>
        </row>
        <row r="161">
          <cell r="C161" t="str">
            <v>Herramientas varias</v>
          </cell>
          <cell r="D161">
            <v>1</v>
          </cell>
          <cell r="E161">
            <v>0</v>
          </cell>
          <cell r="F161">
            <v>450000</v>
          </cell>
          <cell r="G161">
            <v>450000</v>
          </cell>
        </row>
        <row r="162">
          <cell r="E162">
            <v>0</v>
          </cell>
          <cell r="F162">
            <v>0</v>
          </cell>
          <cell r="G162">
            <v>0</v>
          </cell>
        </row>
        <row r="163">
          <cell r="E163">
            <v>0</v>
          </cell>
          <cell r="F163">
            <v>0</v>
          </cell>
          <cell r="G163">
            <v>0</v>
          </cell>
        </row>
        <row r="164">
          <cell r="E164">
            <v>0</v>
          </cell>
          <cell r="F164">
            <v>0</v>
          </cell>
          <cell r="G164">
            <v>0</v>
          </cell>
        </row>
        <row r="165">
          <cell r="E165">
            <v>0</v>
          </cell>
          <cell r="F165">
            <v>0</v>
          </cell>
          <cell r="G165">
            <v>0</v>
          </cell>
        </row>
        <row r="167">
          <cell r="C167" t="str">
            <v>TOTALES</v>
          </cell>
          <cell r="D167" t="str">
            <v>Potencia</v>
          </cell>
          <cell r="E167">
            <v>376.75</v>
          </cell>
          <cell r="F167" t="str">
            <v>Costo Equipos</v>
          </cell>
          <cell r="G167">
            <v>16355000</v>
          </cell>
        </row>
        <row r="169">
          <cell r="C169" t="str">
            <v>Rendimiento equipo de producción</v>
          </cell>
          <cell r="D169">
            <v>2.2222222222222223E-2</v>
          </cell>
          <cell r="E169" t="str">
            <v>0/día</v>
          </cell>
        </row>
        <row r="171">
          <cell r="A171" t="str">
            <v>DATOS REDETERMINACION</v>
          </cell>
          <cell r="C171" t="str">
            <v>DESIGNACION</v>
          </cell>
          <cell r="D171" t="str">
            <v>Coeficiente Equipo</v>
          </cell>
          <cell r="E171" t="str">
            <v>$ / día
Coef. x Costo Eq. o
HP x Costo Gas Oil</v>
          </cell>
          <cell r="F171" t="str">
            <v>Rendimiento</v>
          </cell>
          <cell r="G171" t="str">
            <v>$ Parcial</v>
          </cell>
        </row>
        <row r="172">
          <cell r="A172" t="str">
            <v>CÓDIGO</v>
          </cell>
          <cell r="B172" t="str">
            <v>DESCRIPCIÓN</v>
          </cell>
        </row>
        <row r="173">
          <cell r="C173" t="str">
            <v>A - EQUIPOS</v>
          </cell>
        </row>
        <row r="174">
          <cell r="A174" t="str">
            <v>INDEC-DCTO - Inciso j)</v>
          </cell>
          <cell r="B174" t="str">
            <v>Equipo - Amortización de equipo</v>
          </cell>
          <cell r="C174" t="str">
            <v>Amortizaciones equipos</v>
          </cell>
          <cell r="D174">
            <v>8.0000000000000004E-4</v>
          </cell>
          <cell r="E174">
            <v>13084</v>
          </cell>
          <cell r="F174">
            <v>2.2222222222222223E-2</v>
          </cell>
          <cell r="G174">
            <v>588780</v>
          </cell>
        </row>
        <row r="175">
          <cell r="A175" t="str">
            <v>INDEC-DCTO - Inciso j)</v>
          </cell>
          <cell r="B175" t="str">
            <v>Equipo - Amortización de equipo</v>
          </cell>
          <cell r="C175" t="str">
            <v>Interés equipos</v>
          </cell>
          <cell r="D175">
            <v>8.0000000000000007E-5</v>
          </cell>
          <cell r="E175">
            <v>1308.4000000000001</v>
          </cell>
          <cell r="F175">
            <v>2.2222222222222223E-2</v>
          </cell>
          <cell r="G175">
            <v>58878</v>
          </cell>
        </row>
        <row r="176">
          <cell r="A176" t="str">
            <v>INDEC-PB - 33360-1</v>
          </cell>
          <cell r="B176" t="str">
            <v xml:space="preserve">Gas oil                                                                </v>
          </cell>
          <cell r="C176" t="str">
            <v>Combustibles equipos</v>
          </cell>
          <cell r="D176">
            <v>99.173553719008268</v>
          </cell>
          <cell r="E176">
            <v>37363.636363636368</v>
          </cell>
          <cell r="F176">
            <v>2.2222222222222223E-2</v>
          </cell>
          <cell r="G176">
            <v>1681363.64</v>
          </cell>
        </row>
        <row r="177">
          <cell r="A177" t="str">
            <v>INDEC-PB - 33380-1</v>
          </cell>
          <cell r="B177" t="str">
            <v xml:space="preserve">Aceites lubricantes                                                    </v>
          </cell>
          <cell r="C177" t="str">
            <v>Lubricantes equipos</v>
          </cell>
          <cell r="D177">
            <v>18</v>
          </cell>
          <cell r="E177">
            <v>6781.5</v>
          </cell>
          <cell r="F177">
            <v>2.2222222222222223E-2</v>
          </cell>
          <cell r="G177">
            <v>305167.5</v>
          </cell>
        </row>
        <row r="178">
          <cell r="A178">
            <v>0</v>
          </cell>
          <cell r="B178">
            <v>0</v>
          </cell>
          <cell r="D178">
            <v>0</v>
          </cell>
          <cell r="F178">
            <v>0</v>
          </cell>
          <cell r="G178">
            <v>0</v>
          </cell>
        </row>
        <row r="179">
          <cell r="A179">
            <v>0</v>
          </cell>
          <cell r="B179">
            <v>0</v>
          </cell>
          <cell r="D179">
            <v>0</v>
          </cell>
          <cell r="F179">
            <v>0</v>
          </cell>
          <cell r="G179">
            <v>0</v>
          </cell>
        </row>
        <row r="180">
          <cell r="A180">
            <v>0</v>
          </cell>
          <cell r="B180">
            <v>0</v>
          </cell>
          <cell r="D180">
            <v>0</v>
          </cell>
          <cell r="F180">
            <v>0</v>
          </cell>
          <cell r="G180">
            <v>0</v>
          </cell>
        </row>
        <row r="181">
          <cell r="A181">
            <v>0</v>
          </cell>
          <cell r="B181">
            <v>0</v>
          </cell>
          <cell r="D181">
            <v>0</v>
          </cell>
          <cell r="F181">
            <v>0</v>
          </cell>
          <cell r="G181">
            <v>0</v>
          </cell>
        </row>
        <row r="182">
          <cell r="A182">
            <v>0</v>
          </cell>
          <cell r="B182">
            <v>0</v>
          </cell>
          <cell r="D182">
            <v>0</v>
          </cell>
          <cell r="F182">
            <v>0</v>
          </cell>
          <cell r="G182">
            <v>0</v>
          </cell>
        </row>
        <row r="183">
          <cell r="F183" t="str">
            <v>Total A</v>
          </cell>
          <cell r="G183">
            <v>2634189.1399999997</v>
          </cell>
        </row>
        <row r="184">
          <cell r="C184" t="str">
            <v>B - MANO DE OBRA</v>
          </cell>
        </row>
        <row r="185">
          <cell r="A185" t="str">
            <v>DATOS REDETERMINACION</v>
          </cell>
          <cell r="C185" t="str">
            <v>DESIGNACION</v>
          </cell>
          <cell r="D185" t="str">
            <v>Cantidad</v>
          </cell>
          <cell r="E185" t="str">
            <v>$ / día</v>
          </cell>
          <cell r="F185" t="str">
            <v>Rendimiento</v>
          </cell>
          <cell r="G185" t="str">
            <v>$ Parcial</v>
          </cell>
        </row>
        <row r="186">
          <cell r="A186" t="str">
            <v>CÓDIGO</v>
          </cell>
          <cell r="B186" t="str">
            <v>DESCRIPCIÓN</v>
          </cell>
        </row>
        <row r="187">
          <cell r="A187" t="str">
            <v>IIEE-SJ - 101000</v>
          </cell>
          <cell r="B187" t="str">
            <v>Oficial Especializado</v>
          </cell>
          <cell r="C187" t="str">
            <v>Oficial Especializado</v>
          </cell>
          <cell r="D187">
            <v>2</v>
          </cell>
          <cell r="E187">
            <v>6000</v>
          </cell>
          <cell r="F187">
            <v>2.2222222222222223E-2</v>
          </cell>
          <cell r="G187">
            <v>540000</v>
          </cell>
        </row>
        <row r="188">
          <cell r="A188" t="str">
            <v>IIEE-SJ - 102000</v>
          </cell>
          <cell r="B188" t="str">
            <v xml:space="preserve">Oficial </v>
          </cell>
          <cell r="C188" t="str">
            <v>Oficial</v>
          </cell>
          <cell r="D188">
            <v>3</v>
          </cell>
          <cell r="E188">
            <v>5000</v>
          </cell>
          <cell r="F188">
            <v>2.2222222222222223E-2</v>
          </cell>
          <cell r="G188">
            <v>675000</v>
          </cell>
        </row>
        <row r="189">
          <cell r="A189" t="str">
            <v>IIEE-SJ - 103000</v>
          </cell>
          <cell r="B189" t="str">
            <v>Ayudante</v>
          </cell>
          <cell r="C189" t="str">
            <v>Medio Oficial</v>
          </cell>
          <cell r="E189">
            <v>4500</v>
          </cell>
          <cell r="F189">
            <v>2.2222222222222223E-2</v>
          </cell>
          <cell r="G189">
            <v>0</v>
          </cell>
        </row>
        <row r="190">
          <cell r="A190" t="str">
            <v>IIEE-SJ - 103000</v>
          </cell>
          <cell r="B190" t="str">
            <v>Ayudante</v>
          </cell>
          <cell r="C190" t="str">
            <v>Ayudante</v>
          </cell>
          <cell r="D190">
            <v>4</v>
          </cell>
          <cell r="E190">
            <v>4000</v>
          </cell>
          <cell r="F190">
            <v>2.2222222222222223E-2</v>
          </cell>
          <cell r="G190">
            <v>720000</v>
          </cell>
        </row>
        <row r="191">
          <cell r="A191">
            <v>0</v>
          </cell>
          <cell r="B191">
            <v>0</v>
          </cell>
          <cell r="E191">
            <v>0</v>
          </cell>
          <cell r="F191">
            <v>0</v>
          </cell>
          <cell r="G191">
            <v>0</v>
          </cell>
        </row>
        <row r="192">
          <cell r="A192">
            <v>0</v>
          </cell>
          <cell r="B192">
            <v>0</v>
          </cell>
          <cell r="E192">
            <v>0</v>
          </cell>
          <cell r="F192">
            <v>0</v>
          </cell>
          <cell r="G192">
            <v>0</v>
          </cell>
        </row>
        <row r="193">
          <cell r="A193">
            <v>0</v>
          </cell>
          <cell r="B193">
            <v>0</v>
          </cell>
          <cell r="E193">
            <v>0</v>
          </cell>
          <cell r="F193">
            <v>0</v>
          </cell>
          <cell r="G193">
            <v>0</v>
          </cell>
        </row>
        <row r="194">
          <cell r="F194" t="str">
            <v>Total B</v>
          </cell>
          <cell r="G194">
            <v>1935000</v>
          </cell>
        </row>
        <row r="195">
          <cell r="C195" t="str">
            <v>C - MATERIALES</v>
          </cell>
        </row>
        <row r="196">
          <cell r="A196" t="str">
            <v>DATOS REDETERMINACION</v>
          </cell>
          <cell r="C196" t="str">
            <v>DESIGNACION</v>
          </cell>
          <cell r="D196" t="str">
            <v>Un</v>
          </cell>
          <cell r="E196" t="str">
            <v>Cantidad</v>
          </cell>
          <cell r="F196" t="str">
            <v>$ Unitarios</v>
          </cell>
          <cell r="G196" t="str">
            <v>$ Parcial</v>
          </cell>
        </row>
        <row r="197">
          <cell r="A197" t="str">
            <v>CÓDIGO</v>
          </cell>
          <cell r="B197" t="str">
            <v>DESCRIPCIÓN</v>
          </cell>
        </row>
        <row r="198">
          <cell r="A198" t="str">
            <v>INDEC-CM - 37510-11</v>
          </cell>
          <cell r="B198" t="str">
            <v>Hormigón elaborado</v>
          </cell>
          <cell r="C198" t="str">
            <v>HORMIGON H25</v>
          </cell>
          <cell r="D198" t="str">
            <v>m3</v>
          </cell>
          <cell r="E198">
            <v>40.6</v>
          </cell>
          <cell r="F198">
            <v>5800</v>
          </cell>
          <cell r="G198">
            <v>235480</v>
          </cell>
        </row>
        <row r="199">
          <cell r="A199" t="str">
            <v>INDEC-PB - 31420-1</v>
          </cell>
          <cell r="B199" t="str">
            <v xml:space="preserve">Maderas terciadas fenólicas                                            </v>
          </cell>
          <cell r="C199" t="str">
            <v>Equipo de encofrado</v>
          </cell>
          <cell r="D199" t="str">
            <v>m2</v>
          </cell>
          <cell r="E199">
            <v>10</v>
          </cell>
          <cell r="F199">
            <v>1076.3888888888889</v>
          </cell>
          <cell r="G199">
            <v>10763.89</v>
          </cell>
        </row>
        <row r="200">
          <cell r="A200" t="str">
            <v>INDEC-CM - 41242-11</v>
          </cell>
          <cell r="B200" t="str">
            <v>Acero aletado conformado, en barra</v>
          </cell>
          <cell r="C200" t="str">
            <v>Clavos</v>
          </cell>
          <cell r="D200" t="str">
            <v>Kg</v>
          </cell>
          <cell r="E200">
            <v>40</v>
          </cell>
          <cell r="F200">
            <v>320</v>
          </cell>
          <cell r="G200">
            <v>12800</v>
          </cell>
        </row>
        <row r="201">
          <cell r="A201" t="str">
            <v>INDEC-CM - 41242-11</v>
          </cell>
          <cell r="B201" t="str">
            <v>Acero aletado conformado, en barra</v>
          </cell>
          <cell r="C201" t="str">
            <v>Alambre</v>
          </cell>
          <cell r="D201" t="str">
            <v>Kg</v>
          </cell>
          <cell r="E201">
            <v>40</v>
          </cell>
          <cell r="F201">
            <v>320</v>
          </cell>
          <cell r="G201">
            <v>12800</v>
          </cell>
        </row>
        <row r="202">
          <cell r="A202">
            <v>0</v>
          </cell>
          <cell r="B202">
            <v>0</v>
          </cell>
          <cell r="D202">
            <v>0</v>
          </cell>
          <cell r="F202">
            <v>0</v>
          </cell>
          <cell r="G202">
            <v>0</v>
          </cell>
        </row>
        <row r="203">
          <cell r="A203">
            <v>0</v>
          </cell>
          <cell r="B203">
            <v>0</v>
          </cell>
          <cell r="D203">
            <v>0</v>
          </cell>
          <cell r="F203">
            <v>0</v>
          </cell>
          <cell r="G203">
            <v>0</v>
          </cell>
        </row>
        <row r="204">
          <cell r="A204">
            <v>0</v>
          </cell>
          <cell r="B204">
            <v>0</v>
          </cell>
          <cell r="D204">
            <v>0</v>
          </cell>
          <cell r="F204">
            <v>0</v>
          </cell>
          <cell r="G204">
            <v>0</v>
          </cell>
        </row>
        <row r="205">
          <cell r="A205">
            <v>0</v>
          </cell>
          <cell r="B205">
            <v>0</v>
          </cell>
          <cell r="D205">
            <v>0</v>
          </cell>
          <cell r="F205">
            <v>0</v>
          </cell>
          <cell r="G205">
            <v>0</v>
          </cell>
        </row>
        <row r="206">
          <cell r="A206">
            <v>0</v>
          </cell>
          <cell r="B206">
            <v>0</v>
          </cell>
          <cell r="D206">
            <v>0</v>
          </cell>
          <cell r="F206">
            <v>0</v>
          </cell>
          <cell r="G206">
            <v>0</v>
          </cell>
        </row>
        <row r="207">
          <cell r="A207">
            <v>0</v>
          </cell>
          <cell r="B207">
            <v>0</v>
          </cell>
          <cell r="D207">
            <v>0</v>
          </cell>
          <cell r="F207">
            <v>0</v>
          </cell>
          <cell r="G207">
            <v>0</v>
          </cell>
        </row>
        <row r="208">
          <cell r="A208">
            <v>0</v>
          </cell>
          <cell r="B208">
            <v>0</v>
          </cell>
          <cell r="D208">
            <v>0</v>
          </cell>
          <cell r="F208">
            <v>0</v>
          </cell>
          <cell r="G208">
            <v>0</v>
          </cell>
        </row>
        <row r="209">
          <cell r="F209" t="str">
            <v>Total C</v>
          </cell>
          <cell r="G209">
            <v>271843.89</v>
          </cell>
        </row>
        <row r="210">
          <cell r="C210" t="str">
            <v>D - TRANSPORTE</v>
          </cell>
        </row>
        <row r="211">
          <cell r="A211" t="str">
            <v>DATOS REDETERMINACION</v>
          </cell>
          <cell r="C211" t="str">
            <v>DESIGNACION</v>
          </cell>
          <cell r="D211" t="str">
            <v>Un</v>
          </cell>
          <cell r="E211" t="str">
            <v>Cantidad</v>
          </cell>
          <cell r="F211" t="str">
            <v>$ Unitarios</v>
          </cell>
          <cell r="G211" t="str">
            <v>$ Parcial</v>
          </cell>
        </row>
        <row r="212">
          <cell r="A212" t="str">
            <v>CÓDIGO</v>
          </cell>
          <cell r="B212" t="str">
            <v>DESCRIPCIÓN</v>
          </cell>
        </row>
        <row r="213">
          <cell r="A213">
            <v>0</v>
          </cell>
          <cell r="B213">
            <v>0</v>
          </cell>
          <cell r="D213">
            <v>0</v>
          </cell>
          <cell r="F213">
            <v>0</v>
          </cell>
          <cell r="G213">
            <v>0</v>
          </cell>
        </row>
        <row r="214">
          <cell r="A214">
            <v>0</v>
          </cell>
          <cell r="B214">
            <v>0</v>
          </cell>
          <cell r="D214">
            <v>0</v>
          </cell>
          <cell r="F214">
            <v>0</v>
          </cell>
          <cell r="G214">
            <v>0</v>
          </cell>
        </row>
        <row r="215">
          <cell r="F215" t="str">
            <v>Total D</v>
          </cell>
          <cell r="G215">
            <v>0</v>
          </cell>
        </row>
        <row r="217">
          <cell r="A217" t="str">
            <v/>
          </cell>
          <cell r="B217">
            <v>0</v>
          </cell>
          <cell r="D217" t="str">
            <v>Costo  Neto</v>
          </cell>
          <cell r="F217" t="str">
            <v>$/0</v>
          </cell>
          <cell r="G217">
            <v>4841033.0299999993</v>
          </cell>
        </row>
        <row r="218">
          <cell r="D218" t="str">
            <v>Precio</v>
          </cell>
          <cell r="F218" t="str">
            <v>$/0</v>
          </cell>
          <cell r="G218">
            <v>4841033.03</v>
          </cell>
        </row>
        <row r="219">
          <cell r="A219" t="str">
            <v>ANALISIS DE PRECIOS</v>
          </cell>
        </row>
        <row r="220">
          <cell r="A220" t="str">
            <v>COMITENTE:</v>
          </cell>
          <cell r="B220" t="str">
            <v>DIRECCION PROVINCIAL DE REDES DE GAS</v>
          </cell>
        </row>
        <row r="221">
          <cell r="A221" t="str">
            <v>CONTRATISTA:</v>
          </cell>
          <cell r="B221">
            <v>0</v>
          </cell>
        </row>
        <row r="222">
          <cell r="A222" t="str">
            <v>OBRA:</v>
          </cell>
          <cell r="B222">
            <v>0</v>
          </cell>
          <cell r="F222" t="str">
            <v>PRECIOS A:</v>
          </cell>
          <cell r="G222">
            <v>0</v>
          </cell>
        </row>
        <row r="223">
          <cell r="A223" t="str">
            <v>SECTOR A:</v>
          </cell>
          <cell r="B223">
            <v>0</v>
          </cell>
          <cell r="G223">
            <v>0</v>
          </cell>
        </row>
        <row r="224">
          <cell r="A224" t="str">
            <v>UBICACIÓN:</v>
          </cell>
          <cell r="B224">
            <v>0</v>
          </cell>
        </row>
        <row r="225">
          <cell r="A225" t="str">
            <v>RUBRO:</v>
          </cell>
          <cell r="B225" t="str">
            <v/>
          </cell>
          <cell r="C225">
            <v>0</v>
          </cell>
        </row>
        <row r="226">
          <cell r="A226" t="str">
            <v>ITEM:</v>
          </cell>
          <cell r="B226" t="str">
            <v/>
          </cell>
          <cell r="C226">
            <v>0</v>
          </cell>
          <cell r="F226" t="str">
            <v>UNIDAD:</v>
          </cell>
          <cell r="G226">
            <v>0</v>
          </cell>
        </row>
        <row r="228">
          <cell r="C228" t="str">
            <v>DESCRIPCIÓN EQUIPO DE PRODUCCIÓN Y RENDIMIENTO</v>
          </cell>
        </row>
        <row r="230">
          <cell r="C230" t="str">
            <v>Equipo</v>
          </cell>
          <cell r="D230" t="str">
            <v>Cantidad</v>
          </cell>
          <cell r="E230" t="str">
            <v>Potencia</v>
          </cell>
          <cell r="F230" t="str">
            <v>Costo Unitario</v>
          </cell>
          <cell r="G230" t="str">
            <v>Costo Total</v>
          </cell>
        </row>
        <row r="231">
          <cell r="C231" t="str">
            <v>Herramientas varias</v>
          </cell>
          <cell r="D231">
            <v>1</v>
          </cell>
          <cell r="E231">
            <v>0</v>
          </cell>
          <cell r="F231">
            <v>450000</v>
          </cell>
          <cell r="G231">
            <v>450000</v>
          </cell>
        </row>
        <row r="232">
          <cell r="E232">
            <v>0</v>
          </cell>
          <cell r="F232">
            <v>0</v>
          </cell>
          <cell r="G232">
            <v>0</v>
          </cell>
        </row>
        <row r="233">
          <cell r="E233">
            <v>0</v>
          </cell>
          <cell r="F233">
            <v>0</v>
          </cell>
          <cell r="G233">
            <v>0</v>
          </cell>
        </row>
        <row r="234">
          <cell r="E234">
            <v>0</v>
          </cell>
          <cell r="F234">
            <v>0</v>
          </cell>
          <cell r="G234">
            <v>0</v>
          </cell>
        </row>
        <row r="235">
          <cell r="E235">
            <v>0</v>
          </cell>
          <cell r="F235">
            <v>0</v>
          </cell>
          <cell r="G235">
            <v>0</v>
          </cell>
        </row>
        <row r="236">
          <cell r="E236">
            <v>0</v>
          </cell>
          <cell r="F236">
            <v>0</v>
          </cell>
          <cell r="G236">
            <v>0</v>
          </cell>
        </row>
        <row r="237">
          <cell r="E237">
            <v>0</v>
          </cell>
          <cell r="F237">
            <v>0</v>
          </cell>
          <cell r="G237">
            <v>0</v>
          </cell>
        </row>
        <row r="238">
          <cell r="E238">
            <v>0</v>
          </cell>
          <cell r="F238">
            <v>0</v>
          </cell>
          <cell r="G238">
            <v>0</v>
          </cell>
        </row>
        <row r="239">
          <cell r="E239">
            <v>0</v>
          </cell>
          <cell r="F239">
            <v>0</v>
          </cell>
          <cell r="G239">
            <v>0</v>
          </cell>
        </row>
        <row r="240">
          <cell r="E240">
            <v>0</v>
          </cell>
          <cell r="F240">
            <v>0</v>
          </cell>
          <cell r="G240">
            <v>0</v>
          </cell>
        </row>
        <row r="242">
          <cell r="C242" t="str">
            <v>TOTALES</v>
          </cell>
          <cell r="D242" t="str">
            <v>Potencia</v>
          </cell>
          <cell r="E242">
            <v>0</v>
          </cell>
          <cell r="F242" t="str">
            <v>Costo Equipos</v>
          </cell>
          <cell r="G242">
            <v>450000</v>
          </cell>
        </row>
        <row r="244">
          <cell r="C244" t="str">
            <v>Rendimiento equipo de producción</v>
          </cell>
          <cell r="D244">
            <v>0.1</v>
          </cell>
          <cell r="E244" t="str">
            <v>0/día</v>
          </cell>
        </row>
        <row r="246">
          <cell r="A246" t="str">
            <v>DATOS REDETERMINACION</v>
          </cell>
          <cell r="C246" t="str">
            <v>DESIGNACION</v>
          </cell>
          <cell r="D246" t="str">
            <v>Coeficiente Equipo</v>
          </cell>
          <cell r="E246" t="str">
            <v>$ / día
Coef. x Costo Eq. o
HP x Costo Gas Oil</v>
          </cell>
          <cell r="F246" t="str">
            <v>Rendimiento</v>
          </cell>
          <cell r="G246" t="str">
            <v>$ Parcial</v>
          </cell>
        </row>
        <row r="247">
          <cell r="A247" t="str">
            <v>CÓDIGO</v>
          </cell>
          <cell r="B247" t="str">
            <v>DESCRIPCIÓN</v>
          </cell>
        </row>
        <row r="248">
          <cell r="C248" t="str">
            <v>A - EQUIPOS</v>
          </cell>
        </row>
        <row r="249">
          <cell r="A249" t="str">
            <v>INDEC-DCTO - Inciso j)</v>
          </cell>
          <cell r="B249" t="str">
            <v>Equipo - Amortización de equipo</v>
          </cell>
          <cell r="C249" t="str">
            <v>Amortizaciones equipos</v>
          </cell>
          <cell r="D249">
            <v>8.0000000000000004E-4</v>
          </cell>
          <cell r="E249">
            <v>360</v>
          </cell>
          <cell r="F249">
            <v>0.1</v>
          </cell>
          <cell r="G249">
            <v>3600</v>
          </cell>
        </row>
        <row r="250">
          <cell r="A250" t="str">
            <v>INDEC-DCTO - Inciso j)</v>
          </cell>
          <cell r="B250" t="str">
            <v>Equipo - Amortización de equipo</v>
          </cell>
          <cell r="C250" t="str">
            <v>Interés equipos</v>
          </cell>
          <cell r="D250">
            <v>8.0000000000000007E-5</v>
          </cell>
          <cell r="E250">
            <v>36</v>
          </cell>
          <cell r="F250">
            <v>0.1</v>
          </cell>
          <cell r="G250">
            <v>360</v>
          </cell>
        </row>
        <row r="251">
          <cell r="A251" t="str">
            <v>INDEC-PB - 33360-1</v>
          </cell>
          <cell r="B251" t="str">
            <v xml:space="preserve">Gas oil                                                                </v>
          </cell>
          <cell r="C251" t="str">
            <v>Combustibles equipos</v>
          </cell>
          <cell r="D251">
            <v>99.173553719008268</v>
          </cell>
          <cell r="E251">
            <v>0</v>
          </cell>
          <cell r="F251">
            <v>0.1</v>
          </cell>
          <cell r="G251">
            <v>0</v>
          </cell>
        </row>
        <row r="252">
          <cell r="A252" t="str">
            <v>INDEC-PB - 33380-1</v>
          </cell>
          <cell r="B252" t="str">
            <v xml:space="preserve">Aceites lubricantes                                                    </v>
          </cell>
          <cell r="C252" t="str">
            <v>Lubricantes equipos</v>
          </cell>
          <cell r="D252">
            <v>18</v>
          </cell>
          <cell r="E252">
            <v>0</v>
          </cell>
          <cell r="F252">
            <v>0.1</v>
          </cell>
          <cell r="G252">
            <v>0</v>
          </cell>
        </row>
        <row r="253">
          <cell r="A253">
            <v>0</v>
          </cell>
          <cell r="B253">
            <v>0</v>
          </cell>
          <cell r="D253">
            <v>0</v>
          </cell>
          <cell r="F253">
            <v>0</v>
          </cell>
          <cell r="G253">
            <v>0</v>
          </cell>
        </row>
        <row r="254">
          <cell r="A254">
            <v>0</v>
          </cell>
          <cell r="B254">
            <v>0</v>
          </cell>
          <cell r="D254">
            <v>0</v>
          </cell>
          <cell r="F254">
            <v>0</v>
          </cell>
          <cell r="G254">
            <v>0</v>
          </cell>
        </row>
        <row r="255">
          <cell r="A255">
            <v>0</v>
          </cell>
          <cell r="B255">
            <v>0</v>
          </cell>
          <cell r="D255">
            <v>0</v>
          </cell>
          <cell r="F255">
            <v>0</v>
          </cell>
          <cell r="G255">
            <v>0</v>
          </cell>
        </row>
        <row r="256">
          <cell r="A256">
            <v>0</v>
          </cell>
          <cell r="B256">
            <v>0</v>
          </cell>
          <cell r="D256">
            <v>0</v>
          </cell>
          <cell r="F256">
            <v>0</v>
          </cell>
          <cell r="G256">
            <v>0</v>
          </cell>
        </row>
        <row r="257">
          <cell r="A257">
            <v>0</v>
          </cell>
          <cell r="B257">
            <v>0</v>
          </cell>
          <cell r="D257">
            <v>0</v>
          </cell>
          <cell r="F257">
            <v>0</v>
          </cell>
          <cell r="G257">
            <v>0</v>
          </cell>
        </row>
        <row r="258">
          <cell r="F258" t="str">
            <v>Total A</v>
          </cell>
          <cell r="G258">
            <v>3960</v>
          </cell>
        </row>
        <row r="259">
          <cell r="C259" t="str">
            <v>B - MANO DE OBRA</v>
          </cell>
        </row>
        <row r="260">
          <cell r="A260" t="str">
            <v>DATOS REDETERMINACION</v>
          </cell>
          <cell r="C260" t="str">
            <v>DESIGNACION</v>
          </cell>
          <cell r="D260" t="str">
            <v>Cantidad</v>
          </cell>
          <cell r="E260" t="str">
            <v>$ / día</v>
          </cell>
          <cell r="F260" t="str">
            <v>Rendimiento</v>
          </cell>
          <cell r="G260" t="str">
            <v>$ Parcial</v>
          </cell>
        </row>
        <row r="261">
          <cell r="A261" t="str">
            <v>CÓDIGO</v>
          </cell>
          <cell r="B261" t="str">
            <v>DESCRIPCIÓN</v>
          </cell>
        </row>
        <row r="262">
          <cell r="A262" t="str">
            <v>IIEE-SJ - 101000</v>
          </cell>
          <cell r="B262" t="str">
            <v>Oficial Especializado</v>
          </cell>
          <cell r="C262" t="str">
            <v>Oficial Especializado</v>
          </cell>
          <cell r="D262">
            <v>1</v>
          </cell>
          <cell r="E262">
            <v>6000</v>
          </cell>
          <cell r="F262">
            <v>0.1</v>
          </cell>
          <cell r="G262">
            <v>60000</v>
          </cell>
        </row>
        <row r="263">
          <cell r="A263" t="str">
            <v>IIEE-SJ - 102000</v>
          </cell>
          <cell r="B263" t="str">
            <v xml:space="preserve">Oficial </v>
          </cell>
          <cell r="C263" t="str">
            <v>Oficial</v>
          </cell>
          <cell r="D263">
            <v>2</v>
          </cell>
          <cell r="E263">
            <v>5000</v>
          </cell>
          <cell r="F263">
            <v>0.1</v>
          </cell>
          <cell r="G263">
            <v>100000</v>
          </cell>
        </row>
        <row r="264">
          <cell r="A264" t="str">
            <v>IIEE-SJ - 103000</v>
          </cell>
          <cell r="B264" t="str">
            <v>Ayudante</v>
          </cell>
          <cell r="C264" t="str">
            <v>Medio Oficial</v>
          </cell>
          <cell r="E264">
            <v>4500</v>
          </cell>
          <cell r="F264">
            <v>0.1</v>
          </cell>
          <cell r="G264">
            <v>0</v>
          </cell>
        </row>
        <row r="265">
          <cell r="A265" t="str">
            <v>IIEE-SJ - 103000</v>
          </cell>
          <cell r="B265" t="str">
            <v>Ayudante</v>
          </cell>
          <cell r="C265" t="str">
            <v>Ayudante</v>
          </cell>
          <cell r="D265">
            <v>2</v>
          </cell>
          <cell r="E265">
            <v>4000</v>
          </cell>
          <cell r="F265">
            <v>0.1</v>
          </cell>
          <cell r="G265">
            <v>80000</v>
          </cell>
        </row>
        <row r="266">
          <cell r="A266">
            <v>0</v>
          </cell>
          <cell r="B266">
            <v>0</v>
          </cell>
          <cell r="E266">
            <v>0</v>
          </cell>
          <cell r="F266">
            <v>0</v>
          </cell>
          <cell r="G266">
            <v>0</v>
          </cell>
        </row>
        <row r="267">
          <cell r="A267">
            <v>0</v>
          </cell>
          <cell r="B267">
            <v>0</v>
          </cell>
          <cell r="E267">
            <v>0</v>
          </cell>
          <cell r="F267">
            <v>0</v>
          </cell>
          <cell r="G267">
            <v>0</v>
          </cell>
        </row>
        <row r="268">
          <cell r="A268">
            <v>0</v>
          </cell>
          <cell r="B268">
            <v>0</v>
          </cell>
          <cell r="E268">
            <v>0</v>
          </cell>
          <cell r="F268">
            <v>0</v>
          </cell>
          <cell r="G268">
            <v>0</v>
          </cell>
        </row>
        <row r="269">
          <cell r="F269" t="str">
            <v>Total B</v>
          </cell>
          <cell r="G269">
            <v>240000</v>
          </cell>
        </row>
        <row r="270">
          <cell r="C270" t="str">
            <v>C - MATERIALES</v>
          </cell>
        </row>
        <row r="271">
          <cell r="A271" t="str">
            <v>DATOS REDETERMINACION</v>
          </cell>
          <cell r="C271" t="str">
            <v>DESIGNACION</v>
          </cell>
          <cell r="D271" t="str">
            <v>Un</v>
          </cell>
          <cell r="E271" t="str">
            <v>Cantidad</v>
          </cell>
          <cell r="F271" t="str">
            <v>$ Unitarios</v>
          </cell>
          <cell r="G271" t="str">
            <v>$ Parcial</v>
          </cell>
        </row>
        <row r="272">
          <cell r="A272" t="str">
            <v>CÓDIGO</v>
          </cell>
          <cell r="B272" t="str">
            <v>DESCRIPCIÓN</v>
          </cell>
        </row>
        <row r="273">
          <cell r="A273" t="str">
            <v>INDEC-CM - 41242-11</v>
          </cell>
          <cell r="B273" t="str">
            <v>Acero aletado conformado, en barra</v>
          </cell>
          <cell r="C273" t="str">
            <v>COMPUERTAS SISTEMA INGRESO/INTERCONEX.</v>
          </cell>
          <cell r="D273" t="str">
            <v>Pza</v>
          </cell>
          <cell r="E273">
            <v>10</v>
          </cell>
          <cell r="F273">
            <v>50000</v>
          </cell>
          <cell r="G273">
            <v>500000</v>
          </cell>
        </row>
        <row r="274">
          <cell r="A274">
            <v>0</v>
          </cell>
          <cell r="B274">
            <v>0</v>
          </cell>
          <cell r="D274">
            <v>0</v>
          </cell>
          <cell r="F274">
            <v>0</v>
          </cell>
          <cell r="G274">
            <v>0</v>
          </cell>
        </row>
        <row r="275">
          <cell r="A275">
            <v>0</v>
          </cell>
          <cell r="B275">
            <v>0</v>
          </cell>
          <cell r="D275">
            <v>0</v>
          </cell>
          <cell r="F275">
            <v>0</v>
          </cell>
          <cell r="G275">
            <v>0</v>
          </cell>
        </row>
        <row r="276">
          <cell r="A276">
            <v>0</v>
          </cell>
          <cell r="B276">
            <v>0</v>
          </cell>
          <cell r="D276">
            <v>0</v>
          </cell>
          <cell r="F276">
            <v>0</v>
          </cell>
          <cell r="G276">
            <v>0</v>
          </cell>
        </row>
        <row r="277">
          <cell r="A277">
            <v>0</v>
          </cell>
          <cell r="B277">
            <v>0</v>
          </cell>
          <cell r="D277">
            <v>0</v>
          </cell>
          <cell r="F277">
            <v>0</v>
          </cell>
          <cell r="G277">
            <v>0</v>
          </cell>
        </row>
        <row r="278">
          <cell r="A278">
            <v>0</v>
          </cell>
          <cell r="B278">
            <v>0</v>
          </cell>
          <cell r="D278">
            <v>0</v>
          </cell>
          <cell r="F278">
            <v>0</v>
          </cell>
          <cell r="G278">
            <v>0</v>
          </cell>
        </row>
        <row r="279">
          <cell r="A279">
            <v>0</v>
          </cell>
          <cell r="B279">
            <v>0</v>
          </cell>
          <cell r="D279">
            <v>0</v>
          </cell>
          <cell r="F279">
            <v>0</v>
          </cell>
          <cell r="G279">
            <v>0</v>
          </cell>
        </row>
        <row r="280">
          <cell r="A280">
            <v>0</v>
          </cell>
          <cell r="B280">
            <v>0</v>
          </cell>
          <cell r="D280">
            <v>0</v>
          </cell>
          <cell r="F280">
            <v>0</v>
          </cell>
          <cell r="G280">
            <v>0</v>
          </cell>
        </row>
        <row r="281">
          <cell r="A281">
            <v>0</v>
          </cell>
          <cell r="B281">
            <v>0</v>
          </cell>
          <cell r="D281">
            <v>0</v>
          </cell>
          <cell r="F281">
            <v>0</v>
          </cell>
          <cell r="G281">
            <v>0</v>
          </cell>
        </row>
        <row r="282">
          <cell r="A282">
            <v>0</v>
          </cell>
          <cell r="B282">
            <v>0</v>
          </cell>
          <cell r="D282">
            <v>0</v>
          </cell>
          <cell r="F282">
            <v>0</v>
          </cell>
          <cell r="G282">
            <v>0</v>
          </cell>
        </row>
        <row r="283">
          <cell r="A283">
            <v>0</v>
          </cell>
          <cell r="B283">
            <v>0</v>
          </cell>
          <cell r="D283">
            <v>0</v>
          </cell>
          <cell r="F283">
            <v>0</v>
          </cell>
          <cell r="G283">
            <v>0</v>
          </cell>
        </row>
        <row r="284">
          <cell r="F284" t="str">
            <v>Total C</v>
          </cell>
          <cell r="G284">
            <v>500000</v>
          </cell>
        </row>
        <row r="285">
          <cell r="C285" t="str">
            <v>D - TRANSPORTE</v>
          </cell>
        </row>
        <row r="286">
          <cell r="A286" t="str">
            <v>DATOS REDETERMINACION</v>
          </cell>
          <cell r="C286" t="str">
            <v>DESIGNACION</v>
          </cell>
          <cell r="D286" t="str">
            <v>Un</v>
          </cell>
          <cell r="E286" t="str">
            <v>Cantidad</v>
          </cell>
          <cell r="F286" t="str">
            <v>$ Unitarios</v>
          </cell>
          <cell r="G286" t="str">
            <v>$ Parcial</v>
          </cell>
        </row>
        <row r="287">
          <cell r="A287" t="str">
            <v>CÓDIGO</v>
          </cell>
          <cell r="B287" t="str">
            <v>DESCRIPCIÓN</v>
          </cell>
        </row>
        <row r="288">
          <cell r="A288">
            <v>0</v>
          </cell>
          <cell r="B288">
            <v>0</v>
          </cell>
          <cell r="D288">
            <v>0</v>
          </cell>
          <cell r="F288">
            <v>0</v>
          </cell>
          <cell r="G288">
            <v>0</v>
          </cell>
        </row>
        <row r="289">
          <cell r="A289">
            <v>0</v>
          </cell>
          <cell r="B289">
            <v>0</v>
          </cell>
          <cell r="D289">
            <v>0</v>
          </cell>
          <cell r="F289">
            <v>0</v>
          </cell>
          <cell r="G289">
            <v>0</v>
          </cell>
        </row>
        <row r="290">
          <cell r="F290" t="str">
            <v>Total D</v>
          </cell>
          <cell r="G290">
            <v>0</v>
          </cell>
        </row>
        <row r="292">
          <cell r="A292" t="str">
            <v/>
          </cell>
          <cell r="B292">
            <v>0</v>
          </cell>
          <cell r="D292" t="str">
            <v>Costo  Neto</v>
          </cell>
          <cell r="F292" t="str">
            <v>$/0</v>
          </cell>
          <cell r="G292">
            <v>743960</v>
          </cell>
        </row>
        <row r="293">
          <cell r="D293" t="str">
            <v>Precio</v>
          </cell>
          <cell r="F293" t="str">
            <v>$/0</v>
          </cell>
          <cell r="G293">
            <v>743960</v>
          </cell>
        </row>
        <row r="294">
          <cell r="A294" t="str">
            <v>ANALISIS DE PRECIOS</v>
          </cell>
        </row>
        <row r="295">
          <cell r="A295" t="str">
            <v>COMITENTE:</v>
          </cell>
          <cell r="B295" t="str">
            <v>DIRECCION PROVINCIAL DE REDES DE GAS</v>
          </cell>
        </row>
        <row r="296">
          <cell r="A296" t="str">
            <v>CONTRATISTA:</v>
          </cell>
          <cell r="B296">
            <v>0</v>
          </cell>
        </row>
        <row r="297">
          <cell r="A297" t="str">
            <v>OBRA:</v>
          </cell>
          <cell r="B297">
            <v>0</v>
          </cell>
          <cell r="F297" t="str">
            <v>PRECIOS A:</v>
          </cell>
          <cell r="G297">
            <v>0</v>
          </cell>
        </row>
        <row r="298">
          <cell r="A298" t="str">
            <v>SECTOR A:</v>
          </cell>
          <cell r="B298">
            <v>0</v>
          </cell>
          <cell r="G298">
            <v>0</v>
          </cell>
        </row>
        <row r="299">
          <cell r="A299" t="str">
            <v>UBICACIÓN:</v>
          </cell>
          <cell r="B299">
            <v>0</v>
          </cell>
        </row>
        <row r="300">
          <cell r="A300" t="str">
            <v>RUBRO:</v>
          </cell>
          <cell r="B300" t="str">
            <v/>
          </cell>
          <cell r="C300">
            <v>0</v>
          </cell>
        </row>
        <row r="301">
          <cell r="A301" t="str">
            <v>ITEM:</v>
          </cell>
          <cell r="B301" t="str">
            <v/>
          </cell>
          <cell r="C301">
            <v>0</v>
          </cell>
          <cell r="F301" t="str">
            <v>UNIDAD:</v>
          </cell>
          <cell r="G301">
            <v>0</v>
          </cell>
        </row>
        <row r="303">
          <cell r="C303" t="str">
            <v>DESCRIPCIÓN EQUIPO DE PRODUCCIÓN Y RENDIMIENTO</v>
          </cell>
        </row>
        <row r="305">
          <cell r="C305" t="str">
            <v>Equipo</v>
          </cell>
          <cell r="D305" t="str">
            <v>Cantidad</v>
          </cell>
          <cell r="E305" t="str">
            <v>Potencia</v>
          </cell>
          <cell r="F305" t="str">
            <v>Costo Unitario</v>
          </cell>
          <cell r="G305" t="str">
            <v>Costo Total</v>
          </cell>
        </row>
        <row r="306">
          <cell r="C306" t="str">
            <v>Camion regador</v>
          </cell>
          <cell r="D306">
            <v>3</v>
          </cell>
          <cell r="E306">
            <v>319</v>
          </cell>
          <cell r="F306">
            <v>8700000</v>
          </cell>
          <cell r="G306">
            <v>26100000</v>
          </cell>
        </row>
        <row r="307">
          <cell r="C307" t="str">
            <v>Cargadora</v>
          </cell>
          <cell r="D307">
            <v>1</v>
          </cell>
          <cell r="E307">
            <v>217</v>
          </cell>
          <cell r="F307">
            <v>17000000</v>
          </cell>
          <cell r="G307">
            <v>17000000</v>
          </cell>
        </row>
        <row r="308">
          <cell r="C308" t="str">
            <v>Topadora tipo D6</v>
          </cell>
          <cell r="D308">
            <v>0.5</v>
          </cell>
          <cell r="E308">
            <v>200</v>
          </cell>
          <cell r="F308">
            <v>31000000</v>
          </cell>
          <cell r="G308">
            <v>15500000</v>
          </cell>
        </row>
        <row r="309">
          <cell r="C309" t="str">
            <v>Motoniveladora</v>
          </cell>
          <cell r="D309">
            <v>1</v>
          </cell>
          <cell r="E309">
            <v>190</v>
          </cell>
          <cell r="F309">
            <v>19000000</v>
          </cell>
          <cell r="G309">
            <v>19000000</v>
          </cell>
        </row>
        <row r="310">
          <cell r="C310" t="str">
            <v>Pala de arrastre incluido tractor</v>
          </cell>
          <cell r="D310">
            <v>4</v>
          </cell>
          <cell r="E310">
            <v>150</v>
          </cell>
          <cell r="F310">
            <v>12000000</v>
          </cell>
          <cell r="G310">
            <v>48000000</v>
          </cell>
        </row>
        <row r="311">
          <cell r="C311" t="str">
            <v>Rodillo pata de cabra</v>
          </cell>
          <cell r="D311">
            <v>1</v>
          </cell>
          <cell r="E311">
            <v>145</v>
          </cell>
          <cell r="F311">
            <v>11000000</v>
          </cell>
          <cell r="G311">
            <v>11000000</v>
          </cell>
        </row>
        <row r="312">
          <cell r="C312" t="str">
            <v>Rodillo neumatico autopropulsado</v>
          </cell>
          <cell r="D312">
            <v>0.5</v>
          </cell>
          <cell r="E312">
            <v>145</v>
          </cell>
          <cell r="F312">
            <v>11000000</v>
          </cell>
          <cell r="G312">
            <v>5500000</v>
          </cell>
        </row>
        <row r="313">
          <cell r="C313" t="str">
            <v>Vibrocompactador autopropulsado</v>
          </cell>
          <cell r="D313">
            <v>1</v>
          </cell>
          <cell r="E313">
            <v>130</v>
          </cell>
          <cell r="F313">
            <v>11800000</v>
          </cell>
          <cell r="G313">
            <v>11800000</v>
          </cell>
        </row>
        <row r="314">
          <cell r="C314" t="str">
            <v>Camion volcador</v>
          </cell>
          <cell r="D314">
            <v>2</v>
          </cell>
          <cell r="E314">
            <v>430</v>
          </cell>
          <cell r="F314">
            <v>11500000</v>
          </cell>
          <cell r="G314">
            <v>23000000</v>
          </cell>
        </row>
        <row r="315">
          <cell r="E315">
            <v>0</v>
          </cell>
          <cell r="F315">
            <v>0</v>
          </cell>
          <cell r="G315">
            <v>0</v>
          </cell>
        </row>
        <row r="317">
          <cell r="C317" t="str">
            <v>TOTALES</v>
          </cell>
          <cell r="D317" t="str">
            <v>Potencia</v>
          </cell>
          <cell r="E317">
            <v>3271.5</v>
          </cell>
          <cell r="F317" t="str">
            <v>Costo Equipos</v>
          </cell>
          <cell r="G317">
            <v>176900000</v>
          </cell>
        </row>
        <row r="319">
          <cell r="C319" t="str">
            <v>Rendimiento equipo de producción</v>
          </cell>
          <cell r="D319">
            <v>800</v>
          </cell>
          <cell r="E319" t="str">
            <v>0/día</v>
          </cell>
        </row>
        <row r="321">
          <cell r="A321" t="str">
            <v>DATOS REDETERMINACION</v>
          </cell>
          <cell r="C321" t="str">
            <v>DESIGNACION</v>
          </cell>
          <cell r="D321" t="str">
            <v>Coeficiente Equipo</v>
          </cell>
          <cell r="E321" t="str">
            <v>$ / día
Coef. x Costo Eq. o
HP x Costo Gas Oil</v>
          </cell>
          <cell r="F321" t="str">
            <v>Rendimiento</v>
          </cell>
          <cell r="G321" t="str">
            <v>$ Parcial</v>
          </cell>
        </row>
        <row r="322">
          <cell r="A322" t="str">
            <v>CÓDIGO</v>
          </cell>
          <cell r="B322" t="str">
            <v>DESCRIPCIÓN</v>
          </cell>
        </row>
        <row r="323">
          <cell r="C323" t="str">
            <v>A - EQUIPOS</v>
          </cell>
        </row>
        <row r="324">
          <cell r="A324" t="str">
            <v>INDEC-DCTO - Inciso j)</v>
          </cell>
          <cell r="B324" t="str">
            <v>Equipo - Amortización de equipo</v>
          </cell>
          <cell r="C324" t="str">
            <v>Amortizaciones equipos</v>
          </cell>
          <cell r="D324">
            <v>8.0000000000000004E-4</v>
          </cell>
          <cell r="E324">
            <v>141520</v>
          </cell>
          <cell r="F324">
            <v>800</v>
          </cell>
          <cell r="G324">
            <v>176.9</v>
          </cell>
        </row>
        <row r="325">
          <cell r="A325" t="str">
            <v>INDEC-DCTO - Inciso j)</v>
          </cell>
          <cell r="B325" t="str">
            <v>Equipo - Amortización de equipo</v>
          </cell>
          <cell r="C325" t="str">
            <v>Interés equipos</v>
          </cell>
          <cell r="D325">
            <v>8.0000000000000007E-5</v>
          </cell>
          <cell r="E325">
            <v>14152.000000000002</v>
          </cell>
          <cell r="F325">
            <v>800</v>
          </cell>
          <cell r="G325">
            <v>17.690000000000001</v>
          </cell>
        </row>
        <row r="326">
          <cell r="A326" t="str">
            <v>INDEC-PB - 33360-1</v>
          </cell>
          <cell r="B326" t="str">
            <v xml:space="preserve">Gas oil                                                                </v>
          </cell>
          <cell r="C326" t="str">
            <v>Combustibles equipos</v>
          </cell>
          <cell r="D326">
            <v>99.173553719008268</v>
          </cell>
          <cell r="E326">
            <v>324446.28099173558</v>
          </cell>
          <cell r="F326">
            <v>800</v>
          </cell>
          <cell r="G326">
            <v>405.56</v>
          </cell>
        </row>
        <row r="327">
          <cell r="A327" t="str">
            <v>INDEC-PB - 33380-1</v>
          </cell>
          <cell r="B327" t="str">
            <v xml:space="preserve">Aceites lubricantes                                                    </v>
          </cell>
          <cell r="C327" t="str">
            <v>Lubricantes equipos</v>
          </cell>
          <cell r="D327">
            <v>18</v>
          </cell>
          <cell r="E327">
            <v>58887</v>
          </cell>
          <cell r="F327">
            <v>800</v>
          </cell>
          <cell r="G327">
            <v>73.61</v>
          </cell>
        </row>
        <row r="328">
          <cell r="A328">
            <v>0</v>
          </cell>
          <cell r="B328">
            <v>0</v>
          </cell>
          <cell r="D328">
            <v>0</v>
          </cell>
          <cell r="F328">
            <v>0</v>
          </cell>
          <cell r="G328">
            <v>0</v>
          </cell>
        </row>
        <row r="329">
          <cell r="A329">
            <v>0</v>
          </cell>
          <cell r="B329">
            <v>0</v>
          </cell>
          <cell r="D329">
            <v>0</v>
          </cell>
          <cell r="F329">
            <v>0</v>
          </cell>
          <cell r="G329">
            <v>0</v>
          </cell>
        </row>
        <row r="330">
          <cell r="A330">
            <v>0</v>
          </cell>
          <cell r="B330">
            <v>0</v>
          </cell>
          <cell r="D330">
            <v>0</v>
          </cell>
          <cell r="F330">
            <v>0</v>
          </cell>
          <cell r="G330">
            <v>0</v>
          </cell>
        </row>
        <row r="331">
          <cell r="A331">
            <v>0</v>
          </cell>
          <cell r="B331">
            <v>0</v>
          </cell>
          <cell r="D331">
            <v>0</v>
          </cell>
          <cell r="F331">
            <v>0</v>
          </cell>
          <cell r="G331">
            <v>0</v>
          </cell>
        </row>
        <row r="332">
          <cell r="A332">
            <v>0</v>
          </cell>
          <cell r="B332">
            <v>0</v>
          </cell>
          <cell r="D332">
            <v>0</v>
          </cell>
          <cell r="F332">
            <v>0</v>
          </cell>
          <cell r="G332">
            <v>0</v>
          </cell>
        </row>
        <row r="333">
          <cell r="F333" t="str">
            <v>Total A</v>
          </cell>
          <cell r="G333">
            <v>673.76</v>
          </cell>
        </row>
        <row r="334">
          <cell r="C334" t="str">
            <v>B - MANO DE OBRA</v>
          </cell>
        </row>
        <row r="335">
          <cell r="A335" t="str">
            <v>DATOS REDETERMINACION</v>
          </cell>
          <cell r="C335" t="str">
            <v>DESIGNACION</v>
          </cell>
          <cell r="D335" t="str">
            <v>Cantidad</v>
          </cell>
          <cell r="E335" t="str">
            <v>$ / día</v>
          </cell>
          <cell r="F335" t="str">
            <v>Rendimiento</v>
          </cell>
          <cell r="G335" t="str">
            <v>$ Parcial</v>
          </cell>
        </row>
        <row r="336">
          <cell r="A336" t="str">
            <v>CÓDIGO</v>
          </cell>
          <cell r="B336" t="str">
            <v>DESCRIPCIÓN</v>
          </cell>
        </row>
        <row r="337">
          <cell r="A337" t="str">
            <v>IIEE-SJ - 101000</v>
          </cell>
          <cell r="B337" t="str">
            <v>Oficial Especializado</v>
          </cell>
          <cell r="C337" t="str">
            <v>Oficial Especializado</v>
          </cell>
          <cell r="D337">
            <v>5</v>
          </cell>
          <cell r="E337">
            <v>6000</v>
          </cell>
          <cell r="F337">
            <v>800</v>
          </cell>
          <cell r="G337">
            <v>37.5</v>
          </cell>
        </row>
        <row r="338">
          <cell r="A338" t="str">
            <v>IIEE-SJ - 102000</v>
          </cell>
          <cell r="B338" t="str">
            <v xml:space="preserve">Oficial </v>
          </cell>
          <cell r="C338" t="str">
            <v>Oficial</v>
          </cell>
          <cell r="D338">
            <v>5</v>
          </cell>
          <cell r="E338">
            <v>5000</v>
          </cell>
          <cell r="F338">
            <v>800</v>
          </cell>
          <cell r="G338">
            <v>31.25</v>
          </cell>
        </row>
        <row r="339">
          <cell r="A339" t="str">
            <v>IIEE-SJ - 103000</v>
          </cell>
          <cell r="B339" t="str">
            <v>Ayudante</v>
          </cell>
          <cell r="C339" t="str">
            <v>Medio Oficial</v>
          </cell>
          <cell r="E339">
            <v>4500</v>
          </cell>
          <cell r="F339">
            <v>800</v>
          </cell>
          <cell r="G339">
            <v>0</v>
          </cell>
        </row>
        <row r="340">
          <cell r="A340" t="str">
            <v>IIEE-SJ - 103000</v>
          </cell>
          <cell r="B340" t="str">
            <v>Ayudante</v>
          </cell>
          <cell r="C340" t="str">
            <v>Ayudante</v>
          </cell>
          <cell r="D340">
            <v>3</v>
          </cell>
          <cell r="E340">
            <v>4000</v>
          </cell>
          <cell r="F340">
            <v>800</v>
          </cell>
          <cell r="G340">
            <v>15</v>
          </cell>
        </row>
        <row r="341">
          <cell r="A341">
            <v>0</v>
          </cell>
          <cell r="B341">
            <v>0</v>
          </cell>
          <cell r="E341">
            <v>0</v>
          </cell>
          <cell r="F341">
            <v>0</v>
          </cell>
          <cell r="G341">
            <v>0</v>
          </cell>
        </row>
        <row r="342">
          <cell r="A342">
            <v>0</v>
          </cell>
          <cell r="B342">
            <v>0</v>
          </cell>
          <cell r="E342">
            <v>0</v>
          </cell>
          <cell r="F342">
            <v>0</v>
          </cell>
          <cell r="G342">
            <v>0</v>
          </cell>
        </row>
        <row r="343">
          <cell r="A343">
            <v>0</v>
          </cell>
          <cell r="B343">
            <v>0</v>
          </cell>
          <cell r="E343">
            <v>0</v>
          </cell>
          <cell r="F343">
            <v>0</v>
          </cell>
          <cell r="G343">
            <v>0</v>
          </cell>
        </row>
        <row r="344">
          <cell r="F344" t="str">
            <v>Total B</v>
          </cell>
          <cell r="G344">
            <v>83.75</v>
          </cell>
        </row>
        <row r="345">
          <cell r="C345" t="str">
            <v>C - MATERIALES</v>
          </cell>
        </row>
        <row r="346">
          <cell r="A346" t="str">
            <v>DATOS REDETERMINACION</v>
          </cell>
          <cell r="C346" t="str">
            <v>DESIGNACION</v>
          </cell>
          <cell r="D346" t="str">
            <v>Un</v>
          </cell>
          <cell r="E346" t="str">
            <v>Cantidad</v>
          </cell>
          <cell r="F346" t="str">
            <v>$ Unitarios</v>
          </cell>
          <cell r="G346" t="str">
            <v>$ Parcial</v>
          </cell>
        </row>
        <row r="347">
          <cell r="A347" t="str">
            <v>CÓDIGO</v>
          </cell>
          <cell r="B347" t="str">
            <v>DESCRIPCIÓN</v>
          </cell>
        </row>
        <row r="348">
          <cell r="A348">
            <v>0</v>
          </cell>
          <cell r="B348">
            <v>0</v>
          </cell>
          <cell r="D348">
            <v>0</v>
          </cell>
          <cell r="F348">
            <v>0</v>
          </cell>
          <cell r="G348">
            <v>0</v>
          </cell>
        </row>
        <row r="349">
          <cell r="A349">
            <v>0</v>
          </cell>
          <cell r="B349">
            <v>0</v>
          </cell>
          <cell r="D349">
            <v>0</v>
          </cell>
          <cell r="F349">
            <v>0</v>
          </cell>
          <cell r="G349">
            <v>0</v>
          </cell>
        </row>
        <row r="350">
          <cell r="A350">
            <v>0</v>
          </cell>
          <cell r="B350">
            <v>0</v>
          </cell>
          <cell r="D350">
            <v>0</v>
          </cell>
          <cell r="F350">
            <v>0</v>
          </cell>
          <cell r="G350">
            <v>0</v>
          </cell>
        </row>
        <row r="351">
          <cell r="A351">
            <v>0</v>
          </cell>
          <cell r="B351">
            <v>0</v>
          </cell>
          <cell r="D351">
            <v>0</v>
          </cell>
          <cell r="F351">
            <v>0</v>
          </cell>
          <cell r="G351">
            <v>0</v>
          </cell>
        </row>
        <row r="352">
          <cell r="A352">
            <v>0</v>
          </cell>
          <cell r="B352">
            <v>0</v>
          </cell>
          <cell r="D352">
            <v>0</v>
          </cell>
          <cell r="F352">
            <v>0</v>
          </cell>
          <cell r="G352">
            <v>0</v>
          </cell>
        </row>
        <row r="353">
          <cell r="A353">
            <v>0</v>
          </cell>
          <cell r="B353">
            <v>0</v>
          </cell>
          <cell r="D353">
            <v>0</v>
          </cell>
          <cell r="F353">
            <v>0</v>
          </cell>
          <cell r="G353">
            <v>0</v>
          </cell>
        </row>
        <row r="354">
          <cell r="A354">
            <v>0</v>
          </cell>
          <cell r="B354">
            <v>0</v>
          </cell>
          <cell r="D354">
            <v>0</v>
          </cell>
          <cell r="F354">
            <v>0</v>
          </cell>
          <cell r="G354">
            <v>0</v>
          </cell>
        </row>
        <row r="355">
          <cell r="A355">
            <v>0</v>
          </cell>
          <cell r="B355">
            <v>0</v>
          </cell>
          <cell r="D355">
            <v>0</v>
          </cell>
          <cell r="F355">
            <v>0</v>
          </cell>
          <cell r="G355">
            <v>0</v>
          </cell>
        </row>
        <row r="356">
          <cell r="A356">
            <v>0</v>
          </cell>
          <cell r="B356">
            <v>0</v>
          </cell>
          <cell r="D356">
            <v>0</v>
          </cell>
          <cell r="F356">
            <v>0</v>
          </cell>
          <cell r="G356">
            <v>0</v>
          </cell>
        </row>
        <row r="357">
          <cell r="A357">
            <v>0</v>
          </cell>
          <cell r="B357">
            <v>0</v>
          </cell>
          <cell r="D357">
            <v>0</v>
          </cell>
          <cell r="F357">
            <v>0</v>
          </cell>
          <cell r="G357">
            <v>0</v>
          </cell>
        </row>
        <row r="358">
          <cell r="A358">
            <v>0</v>
          </cell>
          <cell r="B358">
            <v>0</v>
          </cell>
          <cell r="D358">
            <v>0</v>
          </cell>
          <cell r="F358">
            <v>0</v>
          </cell>
          <cell r="G358">
            <v>0</v>
          </cell>
        </row>
        <row r="359">
          <cell r="F359" t="str">
            <v>Total C</v>
          </cell>
          <cell r="G359">
            <v>0</v>
          </cell>
        </row>
        <row r="360">
          <cell r="C360" t="str">
            <v>D - TRANSPORTE</v>
          </cell>
        </row>
        <row r="361">
          <cell r="A361" t="str">
            <v>DATOS REDETERMINACION</v>
          </cell>
          <cell r="C361" t="str">
            <v>DESIGNACION</v>
          </cell>
          <cell r="D361" t="str">
            <v>Un</v>
          </cell>
          <cell r="E361" t="str">
            <v>Cantidad</v>
          </cell>
          <cell r="F361" t="str">
            <v>$ Unitarios</v>
          </cell>
          <cell r="G361" t="str">
            <v>$ Parcial</v>
          </cell>
        </row>
        <row r="362">
          <cell r="A362" t="str">
            <v>CÓDIGO</v>
          </cell>
          <cell r="B362" t="str">
            <v>DESCRIPCIÓN</v>
          </cell>
        </row>
        <row r="363">
          <cell r="A363">
            <v>0</v>
          </cell>
          <cell r="B363">
            <v>0</v>
          </cell>
          <cell r="D363">
            <v>0</v>
          </cell>
          <cell r="F363">
            <v>0</v>
          </cell>
          <cell r="G363">
            <v>0</v>
          </cell>
        </row>
        <row r="364">
          <cell r="A364">
            <v>0</v>
          </cell>
          <cell r="B364">
            <v>0</v>
          </cell>
          <cell r="D364">
            <v>0</v>
          </cell>
          <cell r="F364">
            <v>0</v>
          </cell>
          <cell r="G364">
            <v>0</v>
          </cell>
        </row>
        <row r="365">
          <cell r="F365" t="str">
            <v>Total D</v>
          </cell>
          <cell r="G365">
            <v>0</v>
          </cell>
        </row>
        <row r="367">
          <cell r="A367" t="str">
            <v/>
          </cell>
          <cell r="B367">
            <v>0</v>
          </cell>
          <cell r="D367" t="str">
            <v>Costo  Neto</v>
          </cell>
          <cell r="F367" t="str">
            <v>$/0</v>
          </cell>
          <cell r="G367">
            <v>757.51</v>
          </cell>
        </row>
        <row r="368">
          <cell r="D368" t="str">
            <v>Precio</v>
          </cell>
          <cell r="F368" t="str">
            <v>$/0</v>
          </cell>
          <cell r="G368">
            <v>757.51</v>
          </cell>
        </row>
        <row r="369">
          <cell r="A369" t="str">
            <v>ANALISIS DE PRECIOS</v>
          </cell>
        </row>
        <row r="370">
          <cell r="A370" t="str">
            <v>COMITENTE:</v>
          </cell>
          <cell r="B370" t="str">
            <v>DIRECCION PROVINCIAL DE REDES DE GAS</v>
          </cell>
        </row>
        <row r="371">
          <cell r="A371" t="str">
            <v>CONTRATISTA:</v>
          </cell>
          <cell r="B371">
            <v>0</v>
          </cell>
        </row>
        <row r="372">
          <cell r="A372" t="str">
            <v>OBRA:</v>
          </cell>
          <cell r="B372">
            <v>0</v>
          </cell>
          <cell r="F372" t="str">
            <v>PRECIOS A:</v>
          </cell>
          <cell r="G372">
            <v>0</v>
          </cell>
        </row>
        <row r="373">
          <cell r="A373" t="str">
            <v>SECTOR A:</v>
          </cell>
          <cell r="B373">
            <v>0</v>
          </cell>
          <cell r="G373">
            <v>0</v>
          </cell>
        </row>
        <row r="374">
          <cell r="A374" t="str">
            <v>UBICACIÓN:</v>
          </cell>
          <cell r="B374">
            <v>0</v>
          </cell>
        </row>
        <row r="375">
          <cell r="A375" t="str">
            <v>RUBRO:</v>
          </cell>
          <cell r="B375" t="str">
            <v/>
          </cell>
          <cell r="C375">
            <v>0</v>
          </cell>
        </row>
        <row r="376">
          <cell r="A376" t="str">
            <v>ITEM:</v>
          </cell>
          <cell r="B376" t="str">
            <v/>
          </cell>
          <cell r="C376">
            <v>0</v>
          </cell>
          <cell r="F376" t="str">
            <v>UNIDAD:</v>
          </cell>
          <cell r="G376">
            <v>0</v>
          </cell>
        </row>
        <row r="378">
          <cell r="C378" t="str">
            <v>DESCRIPCIÓN EQUIPO DE PRODUCCIÓN Y RENDIMIENTO</v>
          </cell>
        </row>
        <row r="380">
          <cell r="C380" t="str">
            <v>Equipo</v>
          </cell>
          <cell r="D380" t="str">
            <v>Cantidad</v>
          </cell>
          <cell r="E380" t="str">
            <v>Potencia</v>
          </cell>
          <cell r="F380" t="str">
            <v>Costo Unitario</v>
          </cell>
          <cell r="G380" t="str">
            <v>Costo Total</v>
          </cell>
        </row>
        <row r="381">
          <cell r="C381" t="str">
            <v>Camion regador</v>
          </cell>
          <cell r="D381">
            <v>3</v>
          </cell>
          <cell r="E381">
            <v>319</v>
          </cell>
          <cell r="F381">
            <v>8700000</v>
          </cell>
          <cell r="G381">
            <v>26100000</v>
          </cell>
        </row>
        <row r="382">
          <cell r="C382" t="str">
            <v>Cargadora</v>
          </cell>
          <cell r="D382">
            <v>0.5</v>
          </cell>
          <cell r="E382">
            <v>217</v>
          </cell>
          <cell r="F382">
            <v>17000000</v>
          </cell>
          <cell r="G382">
            <v>8500000</v>
          </cell>
        </row>
        <row r="383">
          <cell r="C383" t="str">
            <v>Camion volcador</v>
          </cell>
          <cell r="D383">
            <v>1</v>
          </cell>
          <cell r="E383">
            <v>430</v>
          </cell>
          <cell r="F383">
            <v>11500000</v>
          </cell>
          <cell r="G383">
            <v>11500000</v>
          </cell>
        </row>
        <row r="384">
          <cell r="C384" t="str">
            <v>Motoniveladora</v>
          </cell>
          <cell r="D384">
            <v>1</v>
          </cell>
          <cell r="E384">
            <v>190</v>
          </cell>
          <cell r="F384">
            <v>19000000</v>
          </cell>
          <cell r="G384">
            <v>19000000</v>
          </cell>
        </row>
        <row r="385">
          <cell r="C385" t="str">
            <v>Pala de arrastre incluido tractor</v>
          </cell>
          <cell r="D385">
            <v>4</v>
          </cell>
          <cell r="E385">
            <v>150</v>
          </cell>
          <cell r="F385">
            <v>12000000</v>
          </cell>
          <cell r="G385">
            <v>48000000</v>
          </cell>
        </row>
        <row r="386">
          <cell r="C386" t="str">
            <v>Rodillo pata de cabra</v>
          </cell>
          <cell r="D386">
            <v>1</v>
          </cell>
          <cell r="E386">
            <v>145</v>
          </cell>
          <cell r="F386">
            <v>11000000</v>
          </cell>
          <cell r="G386">
            <v>11000000</v>
          </cell>
        </row>
        <row r="387">
          <cell r="C387" t="str">
            <v>Rodillo neumatico autopropulsado</v>
          </cell>
          <cell r="D387">
            <v>0.5</v>
          </cell>
          <cell r="E387">
            <v>145</v>
          </cell>
          <cell r="F387">
            <v>11000000</v>
          </cell>
          <cell r="G387">
            <v>5500000</v>
          </cell>
        </row>
        <row r="388">
          <cell r="C388" t="str">
            <v>Vibrocompactador autopropulsado</v>
          </cell>
          <cell r="D388">
            <v>1</v>
          </cell>
          <cell r="E388">
            <v>130</v>
          </cell>
          <cell r="F388">
            <v>11800000</v>
          </cell>
          <cell r="G388">
            <v>11800000</v>
          </cell>
        </row>
        <row r="389">
          <cell r="E389">
            <v>0</v>
          </cell>
          <cell r="F389">
            <v>0</v>
          </cell>
          <cell r="G389">
            <v>0</v>
          </cell>
        </row>
        <row r="390">
          <cell r="E390">
            <v>0</v>
          </cell>
          <cell r="F390">
            <v>0</v>
          </cell>
          <cell r="G390">
            <v>0</v>
          </cell>
        </row>
        <row r="392">
          <cell r="C392" t="str">
            <v>TOTALES</v>
          </cell>
          <cell r="D392" t="str">
            <v>Potencia</v>
          </cell>
          <cell r="E392">
            <v>2633</v>
          </cell>
          <cell r="F392" t="str">
            <v>Costo Equipos</v>
          </cell>
          <cell r="G392">
            <v>141400000</v>
          </cell>
        </row>
        <row r="394">
          <cell r="C394" t="str">
            <v>Rendimiento equipo de producción</v>
          </cell>
          <cell r="D394">
            <v>600</v>
          </cell>
          <cell r="E394" t="str">
            <v>0/día</v>
          </cell>
        </row>
        <row r="396">
          <cell r="A396" t="str">
            <v>DATOS REDETERMINACION</v>
          </cell>
          <cell r="C396" t="str">
            <v>DESIGNACION</v>
          </cell>
          <cell r="D396" t="str">
            <v>Coeficiente Equipo</v>
          </cell>
          <cell r="E396" t="str">
            <v>$ / día
Coef. x Costo Eq. o
HP x Costo Gas Oil</v>
          </cell>
          <cell r="F396" t="str">
            <v>Rendimiento</v>
          </cell>
          <cell r="G396" t="str">
            <v>$ Parcial</v>
          </cell>
        </row>
        <row r="397">
          <cell r="A397" t="str">
            <v>CÓDIGO</v>
          </cell>
          <cell r="B397" t="str">
            <v>DESCRIPCIÓN</v>
          </cell>
        </row>
        <row r="398">
          <cell r="C398" t="str">
            <v>A - EQUIPOS</v>
          </cell>
        </row>
        <row r="399">
          <cell r="A399" t="str">
            <v>INDEC-DCTO - Inciso j)</v>
          </cell>
          <cell r="B399" t="str">
            <v>Equipo - Amortización de equipo</v>
          </cell>
          <cell r="C399" t="str">
            <v>Amortizaciones equipos</v>
          </cell>
          <cell r="D399">
            <v>8.0000000000000004E-4</v>
          </cell>
          <cell r="E399">
            <v>113120</v>
          </cell>
          <cell r="F399">
            <v>600</v>
          </cell>
          <cell r="G399">
            <v>188.53</v>
          </cell>
        </row>
        <row r="400">
          <cell r="A400" t="str">
            <v>INDEC-DCTO - Inciso j)</v>
          </cell>
          <cell r="B400" t="str">
            <v>Equipo - Amortización de equipo</v>
          </cell>
          <cell r="C400" t="str">
            <v>Interés equipos</v>
          </cell>
          <cell r="D400">
            <v>8.0000000000000007E-5</v>
          </cell>
          <cell r="E400">
            <v>11312.000000000002</v>
          </cell>
          <cell r="F400">
            <v>600</v>
          </cell>
          <cell r="G400">
            <v>18.850000000000001</v>
          </cell>
        </row>
        <row r="401">
          <cell r="A401" t="str">
            <v>INDEC-PB - 33360-1</v>
          </cell>
          <cell r="B401" t="str">
            <v xml:space="preserve">Gas oil                                                                </v>
          </cell>
          <cell r="C401" t="str">
            <v>Combustibles equipos</v>
          </cell>
          <cell r="D401">
            <v>99.173553719008268</v>
          </cell>
          <cell r="E401">
            <v>261123.96694214878</v>
          </cell>
          <cell r="F401">
            <v>600</v>
          </cell>
          <cell r="G401">
            <v>435.21</v>
          </cell>
        </row>
        <row r="402">
          <cell r="A402" t="str">
            <v>INDEC-PB - 33380-1</v>
          </cell>
          <cell r="B402" t="str">
            <v xml:space="preserve">Aceites lubricantes                                                    </v>
          </cell>
          <cell r="C402" t="str">
            <v>Lubricantes equipos</v>
          </cell>
          <cell r="D402">
            <v>18</v>
          </cell>
          <cell r="E402">
            <v>47394</v>
          </cell>
          <cell r="F402">
            <v>600</v>
          </cell>
          <cell r="G402">
            <v>78.989999999999995</v>
          </cell>
        </row>
        <row r="403">
          <cell r="A403">
            <v>0</v>
          </cell>
          <cell r="B403">
            <v>0</v>
          </cell>
          <cell r="D403">
            <v>0</v>
          </cell>
          <cell r="F403">
            <v>0</v>
          </cell>
          <cell r="G403">
            <v>0</v>
          </cell>
        </row>
        <row r="404">
          <cell r="A404">
            <v>0</v>
          </cell>
          <cell r="B404">
            <v>0</v>
          </cell>
          <cell r="D404">
            <v>0</v>
          </cell>
          <cell r="F404">
            <v>0</v>
          </cell>
          <cell r="G404">
            <v>0</v>
          </cell>
        </row>
        <row r="405">
          <cell r="A405">
            <v>0</v>
          </cell>
          <cell r="B405">
            <v>0</v>
          </cell>
          <cell r="D405">
            <v>0</v>
          </cell>
          <cell r="F405">
            <v>0</v>
          </cell>
          <cell r="G405">
            <v>0</v>
          </cell>
        </row>
        <row r="406">
          <cell r="A406">
            <v>0</v>
          </cell>
          <cell r="B406">
            <v>0</v>
          </cell>
          <cell r="D406">
            <v>0</v>
          </cell>
          <cell r="F406">
            <v>0</v>
          </cell>
          <cell r="G406">
            <v>0</v>
          </cell>
        </row>
        <row r="407">
          <cell r="A407">
            <v>0</v>
          </cell>
          <cell r="B407">
            <v>0</v>
          </cell>
          <cell r="D407">
            <v>0</v>
          </cell>
          <cell r="F407">
            <v>0</v>
          </cell>
          <cell r="G407">
            <v>0</v>
          </cell>
        </row>
        <row r="408">
          <cell r="F408" t="str">
            <v>Total A</v>
          </cell>
          <cell r="G408">
            <v>721.57999999999993</v>
          </cell>
        </row>
        <row r="409">
          <cell r="C409" t="str">
            <v>B - MANO DE OBRA</v>
          </cell>
        </row>
        <row r="410">
          <cell r="A410" t="str">
            <v>DATOS REDETERMINACION</v>
          </cell>
          <cell r="C410" t="str">
            <v>DESIGNACION</v>
          </cell>
          <cell r="D410" t="str">
            <v>Cantidad</v>
          </cell>
          <cell r="E410" t="str">
            <v>$ / día</v>
          </cell>
          <cell r="F410" t="str">
            <v>Rendimiento</v>
          </cell>
          <cell r="G410" t="str">
            <v>$ Parcial</v>
          </cell>
        </row>
        <row r="411">
          <cell r="A411" t="str">
            <v>CÓDIGO</v>
          </cell>
          <cell r="B411" t="str">
            <v>DESCRIPCIÓN</v>
          </cell>
        </row>
        <row r="412">
          <cell r="A412" t="str">
            <v>IIEE-SJ - 101000</v>
          </cell>
          <cell r="B412" t="str">
            <v>Oficial Especializado</v>
          </cell>
          <cell r="C412" t="str">
            <v>Oficial Especializado</v>
          </cell>
          <cell r="D412">
            <v>5</v>
          </cell>
          <cell r="E412">
            <v>6000</v>
          </cell>
          <cell r="F412">
            <v>600</v>
          </cell>
          <cell r="G412">
            <v>50</v>
          </cell>
        </row>
        <row r="413">
          <cell r="A413" t="str">
            <v>IIEE-SJ - 102000</v>
          </cell>
          <cell r="B413" t="str">
            <v xml:space="preserve">Oficial </v>
          </cell>
          <cell r="C413" t="str">
            <v>Oficial</v>
          </cell>
          <cell r="D413">
            <v>5</v>
          </cell>
          <cell r="E413">
            <v>5000</v>
          </cell>
          <cell r="F413">
            <v>600</v>
          </cell>
          <cell r="G413">
            <v>41.67</v>
          </cell>
        </row>
        <row r="414">
          <cell r="A414" t="str">
            <v>IIEE-SJ - 103000</v>
          </cell>
          <cell r="B414" t="str">
            <v>Ayudante</v>
          </cell>
          <cell r="C414" t="str">
            <v>Medio Oficial</v>
          </cell>
          <cell r="E414">
            <v>4500</v>
          </cell>
          <cell r="F414">
            <v>600</v>
          </cell>
          <cell r="G414">
            <v>0</v>
          </cell>
        </row>
        <row r="415">
          <cell r="A415" t="str">
            <v>IIEE-SJ - 103000</v>
          </cell>
          <cell r="B415" t="str">
            <v>Ayudante</v>
          </cell>
          <cell r="C415" t="str">
            <v>Ayudante</v>
          </cell>
          <cell r="D415">
            <v>3</v>
          </cell>
          <cell r="E415">
            <v>4000</v>
          </cell>
          <cell r="F415">
            <v>600</v>
          </cell>
          <cell r="G415">
            <v>20</v>
          </cell>
        </row>
        <row r="416">
          <cell r="A416">
            <v>0</v>
          </cell>
          <cell r="B416">
            <v>0</v>
          </cell>
          <cell r="E416">
            <v>0</v>
          </cell>
          <cell r="F416">
            <v>0</v>
          </cell>
          <cell r="G416">
            <v>0</v>
          </cell>
        </row>
        <row r="417">
          <cell r="A417">
            <v>0</v>
          </cell>
          <cell r="B417">
            <v>0</v>
          </cell>
          <cell r="E417">
            <v>0</v>
          </cell>
          <cell r="F417">
            <v>0</v>
          </cell>
          <cell r="G417">
            <v>0</v>
          </cell>
        </row>
        <row r="418">
          <cell r="A418">
            <v>0</v>
          </cell>
          <cell r="B418">
            <v>0</v>
          </cell>
          <cell r="E418">
            <v>0</v>
          </cell>
          <cell r="F418">
            <v>0</v>
          </cell>
          <cell r="G418">
            <v>0</v>
          </cell>
        </row>
        <row r="419">
          <cell r="F419" t="str">
            <v>Total B</v>
          </cell>
          <cell r="G419">
            <v>111.67</v>
          </cell>
        </row>
        <row r="420">
          <cell r="C420" t="str">
            <v>C - MATERIALES</v>
          </cell>
        </row>
        <row r="421">
          <cell r="A421" t="str">
            <v>DATOS REDETERMINACION</v>
          </cell>
          <cell r="C421" t="str">
            <v>DESIGNACION</v>
          </cell>
          <cell r="D421" t="str">
            <v>Un</v>
          </cell>
          <cell r="E421" t="str">
            <v>Cantidad</v>
          </cell>
          <cell r="F421" t="str">
            <v>$ Unitarios</v>
          </cell>
          <cell r="G421" t="str">
            <v>$ Parcial</v>
          </cell>
        </row>
        <row r="422">
          <cell r="A422" t="str">
            <v>CÓDIGO</v>
          </cell>
          <cell r="B422" t="str">
            <v>DESCRIPCIÓN</v>
          </cell>
        </row>
        <row r="423">
          <cell r="A423" t="str">
            <v>IIEE-SJ - 203002</v>
          </cell>
          <cell r="B423" t="str">
            <v>Canto rodado clasificado</v>
          </cell>
          <cell r="C423" t="str">
            <v>Material granular A-1-a</v>
          </cell>
          <cell r="D423" t="str">
            <v>m3</v>
          </cell>
          <cell r="E423">
            <v>0.15</v>
          </cell>
          <cell r="F423">
            <v>730</v>
          </cell>
          <cell r="G423">
            <v>109.5</v>
          </cell>
        </row>
        <row r="424">
          <cell r="A424">
            <v>0</v>
          </cell>
          <cell r="B424">
            <v>0</v>
          </cell>
          <cell r="D424">
            <v>0</v>
          </cell>
          <cell r="F424">
            <v>0</v>
          </cell>
          <cell r="G424">
            <v>0</v>
          </cell>
        </row>
        <row r="425">
          <cell r="A425">
            <v>0</v>
          </cell>
          <cell r="B425">
            <v>0</v>
          </cell>
          <cell r="D425">
            <v>0</v>
          </cell>
          <cell r="F425">
            <v>0</v>
          </cell>
          <cell r="G425">
            <v>0</v>
          </cell>
        </row>
        <row r="426">
          <cell r="A426">
            <v>0</v>
          </cell>
          <cell r="B426">
            <v>0</v>
          </cell>
          <cell r="D426">
            <v>0</v>
          </cell>
          <cell r="F426">
            <v>0</v>
          </cell>
          <cell r="G426">
            <v>0</v>
          </cell>
        </row>
        <row r="427">
          <cell r="A427">
            <v>0</v>
          </cell>
          <cell r="B427">
            <v>0</v>
          </cell>
          <cell r="D427">
            <v>0</v>
          </cell>
          <cell r="F427">
            <v>0</v>
          </cell>
          <cell r="G427">
            <v>0</v>
          </cell>
        </row>
        <row r="428">
          <cell r="A428">
            <v>0</v>
          </cell>
          <cell r="B428">
            <v>0</v>
          </cell>
          <cell r="D428">
            <v>0</v>
          </cell>
          <cell r="F428">
            <v>0</v>
          </cell>
          <cell r="G428">
            <v>0</v>
          </cell>
        </row>
        <row r="429">
          <cell r="A429">
            <v>0</v>
          </cell>
          <cell r="B429">
            <v>0</v>
          </cell>
          <cell r="D429">
            <v>0</v>
          </cell>
          <cell r="F429">
            <v>0</v>
          </cell>
          <cell r="G429">
            <v>0</v>
          </cell>
        </row>
        <row r="430">
          <cell r="A430">
            <v>0</v>
          </cell>
          <cell r="B430">
            <v>0</v>
          </cell>
          <cell r="D430">
            <v>0</v>
          </cell>
          <cell r="F430">
            <v>0</v>
          </cell>
          <cell r="G430">
            <v>0</v>
          </cell>
        </row>
        <row r="431">
          <cell r="A431">
            <v>0</v>
          </cell>
          <cell r="B431">
            <v>0</v>
          </cell>
          <cell r="D431">
            <v>0</v>
          </cell>
          <cell r="F431">
            <v>0</v>
          </cell>
          <cell r="G431">
            <v>0</v>
          </cell>
        </row>
        <row r="432">
          <cell r="A432">
            <v>0</v>
          </cell>
          <cell r="B432">
            <v>0</v>
          </cell>
          <cell r="D432">
            <v>0</v>
          </cell>
          <cell r="F432">
            <v>0</v>
          </cell>
          <cell r="G432">
            <v>0</v>
          </cell>
        </row>
        <row r="433">
          <cell r="A433">
            <v>0</v>
          </cell>
          <cell r="B433">
            <v>0</v>
          </cell>
          <cell r="D433">
            <v>0</v>
          </cell>
          <cell r="F433">
            <v>0</v>
          </cell>
          <cell r="G433">
            <v>0</v>
          </cell>
        </row>
        <row r="434">
          <cell r="F434" t="str">
            <v>Total C</v>
          </cell>
          <cell r="G434">
            <v>109.5</v>
          </cell>
        </row>
        <row r="435">
          <cell r="C435" t="str">
            <v>D - TRANSPORTE</v>
          </cell>
        </row>
        <row r="436">
          <cell r="A436" t="str">
            <v>DATOS REDETERMINACION</v>
          </cell>
          <cell r="C436" t="str">
            <v>DESIGNACION</v>
          </cell>
          <cell r="D436" t="str">
            <v>Un</v>
          </cell>
          <cell r="E436" t="str">
            <v>Cantidad</v>
          </cell>
          <cell r="F436" t="str">
            <v>$ Unitarios</v>
          </cell>
          <cell r="G436" t="str">
            <v>$ Parcial</v>
          </cell>
        </row>
        <row r="437">
          <cell r="A437" t="str">
            <v>CÓDIGO</v>
          </cell>
          <cell r="B437" t="str">
            <v>DESCRIPCIÓN</v>
          </cell>
        </row>
        <row r="438">
          <cell r="A438">
            <v>0</v>
          </cell>
          <cell r="B438">
            <v>0</v>
          </cell>
          <cell r="D438">
            <v>0</v>
          </cell>
          <cell r="F438">
            <v>0</v>
          </cell>
          <cell r="G438">
            <v>0</v>
          </cell>
        </row>
        <row r="439">
          <cell r="A439">
            <v>0</v>
          </cell>
          <cell r="B439">
            <v>0</v>
          </cell>
          <cell r="D439">
            <v>0</v>
          </cell>
          <cell r="F439">
            <v>0</v>
          </cell>
          <cell r="G439">
            <v>0</v>
          </cell>
        </row>
        <row r="440">
          <cell r="F440" t="str">
            <v>Total D</v>
          </cell>
          <cell r="G440">
            <v>0</v>
          </cell>
        </row>
        <row r="442">
          <cell r="A442" t="str">
            <v/>
          </cell>
          <cell r="B442">
            <v>0</v>
          </cell>
          <cell r="D442" t="str">
            <v>Costo  Neto</v>
          </cell>
          <cell r="F442" t="str">
            <v>$/0</v>
          </cell>
          <cell r="G442">
            <v>942.74999999999989</v>
          </cell>
        </row>
        <row r="443">
          <cell r="D443" t="str">
            <v>Precio</v>
          </cell>
          <cell r="F443" t="str">
            <v>$/0</v>
          </cell>
          <cell r="G443">
            <v>942.75</v>
          </cell>
        </row>
        <row r="444">
          <cell r="A444" t="str">
            <v>ANALISIS DE PRECIOS</v>
          </cell>
        </row>
        <row r="445">
          <cell r="A445" t="str">
            <v>COMITENTE:</v>
          </cell>
          <cell r="B445" t="str">
            <v>DIRECCION PROVINCIAL DE REDES DE GAS</v>
          </cell>
        </row>
        <row r="446">
          <cell r="A446" t="str">
            <v>CONTRATISTA:</v>
          </cell>
          <cell r="B446">
            <v>0</v>
          </cell>
        </row>
        <row r="447">
          <cell r="A447" t="str">
            <v>OBRA:</v>
          </cell>
          <cell r="B447">
            <v>0</v>
          </cell>
          <cell r="F447" t="str">
            <v>PRECIOS A:</v>
          </cell>
          <cell r="G447">
            <v>0</v>
          </cell>
        </row>
        <row r="448">
          <cell r="A448" t="str">
            <v>SECTOR A:</v>
          </cell>
          <cell r="B448">
            <v>0</v>
          </cell>
          <cell r="G448">
            <v>0</v>
          </cell>
        </row>
        <row r="449">
          <cell r="A449" t="str">
            <v>UBICACIÓN:</v>
          </cell>
          <cell r="B449">
            <v>0</v>
          </cell>
        </row>
        <row r="450">
          <cell r="A450" t="str">
            <v>RUBRO:</v>
          </cell>
          <cell r="B450" t="str">
            <v/>
          </cell>
          <cell r="C450">
            <v>0</v>
          </cell>
        </row>
        <row r="451">
          <cell r="A451" t="str">
            <v>ITEM:</v>
          </cell>
          <cell r="B451" t="str">
            <v/>
          </cell>
          <cell r="C451">
            <v>0</v>
          </cell>
          <cell r="F451" t="str">
            <v>UNIDAD:</v>
          </cell>
          <cell r="G451">
            <v>0</v>
          </cell>
        </row>
        <row r="453">
          <cell r="C453" t="str">
            <v>DESCRIPCIÓN EQUIPO DE PRODUCCIÓN Y RENDIMIENTO</v>
          </cell>
        </row>
        <row r="455">
          <cell r="C455" t="str">
            <v>Equipo</v>
          </cell>
          <cell r="D455" t="str">
            <v>Cantidad</v>
          </cell>
          <cell r="E455" t="str">
            <v>Potencia</v>
          </cell>
          <cell r="F455" t="str">
            <v>Costo Unitario</v>
          </cell>
          <cell r="G455" t="str">
            <v>Costo Total</v>
          </cell>
        </row>
        <row r="456">
          <cell r="C456" t="str">
            <v>Herramientas varias</v>
          </cell>
          <cell r="D456">
            <v>2</v>
          </cell>
          <cell r="E456">
            <v>0</v>
          </cell>
          <cell r="F456">
            <v>450000</v>
          </cell>
          <cell r="G456">
            <v>900000</v>
          </cell>
        </row>
        <row r="457">
          <cell r="C457" t="str">
            <v>Cargadora</v>
          </cell>
          <cell r="D457">
            <v>0.5</v>
          </cell>
          <cell r="E457">
            <v>217</v>
          </cell>
          <cell r="F457">
            <v>17000000</v>
          </cell>
          <cell r="G457">
            <v>8500000</v>
          </cell>
        </row>
        <row r="458">
          <cell r="E458">
            <v>0</v>
          </cell>
          <cell r="F458">
            <v>0</v>
          </cell>
          <cell r="G458">
            <v>0</v>
          </cell>
        </row>
        <row r="459">
          <cell r="E459">
            <v>0</v>
          </cell>
          <cell r="F459">
            <v>0</v>
          </cell>
          <cell r="G459">
            <v>0</v>
          </cell>
        </row>
        <row r="460">
          <cell r="E460">
            <v>0</v>
          </cell>
          <cell r="F460">
            <v>0</v>
          </cell>
          <cell r="G460">
            <v>0</v>
          </cell>
        </row>
        <row r="461">
          <cell r="E461">
            <v>0</v>
          </cell>
          <cell r="F461">
            <v>0</v>
          </cell>
          <cell r="G461">
            <v>0</v>
          </cell>
        </row>
        <row r="462">
          <cell r="E462">
            <v>0</v>
          </cell>
          <cell r="F462">
            <v>0</v>
          </cell>
          <cell r="G462">
            <v>0</v>
          </cell>
        </row>
        <row r="463">
          <cell r="E463">
            <v>0</v>
          </cell>
          <cell r="F463">
            <v>0</v>
          </cell>
          <cell r="G463">
            <v>0</v>
          </cell>
        </row>
        <row r="464">
          <cell r="E464">
            <v>0</v>
          </cell>
          <cell r="F464">
            <v>0</v>
          </cell>
          <cell r="G464">
            <v>0</v>
          </cell>
        </row>
        <row r="465">
          <cell r="E465">
            <v>0</v>
          </cell>
          <cell r="F465">
            <v>0</v>
          </cell>
          <cell r="G465">
            <v>0</v>
          </cell>
        </row>
        <row r="467">
          <cell r="C467" t="str">
            <v>TOTALES</v>
          </cell>
          <cell r="D467" t="str">
            <v>Potencia</v>
          </cell>
          <cell r="E467">
            <v>108.5</v>
          </cell>
          <cell r="F467" t="str">
            <v>Costo Equipos</v>
          </cell>
          <cell r="G467">
            <v>9400000</v>
          </cell>
        </row>
        <row r="469">
          <cell r="C469" t="str">
            <v>Rendimiento equipo de producción</v>
          </cell>
          <cell r="D469">
            <v>2444.4444444444443</v>
          </cell>
          <cell r="E469" t="str">
            <v>0/día</v>
          </cell>
        </row>
        <row r="471">
          <cell r="A471" t="str">
            <v>DATOS REDETERMINACION</v>
          </cell>
          <cell r="C471" t="str">
            <v>DESIGNACION</v>
          </cell>
          <cell r="D471" t="str">
            <v>Coeficiente Equipo</v>
          </cell>
          <cell r="E471" t="str">
            <v>$ / día
Coef. x Costo Eq. o
HP x Costo Gas Oil</v>
          </cell>
          <cell r="F471" t="str">
            <v>Rendimiento</v>
          </cell>
          <cell r="G471" t="str">
            <v>$ Parcial</v>
          </cell>
        </row>
        <row r="472">
          <cell r="A472" t="str">
            <v>CÓDIGO</v>
          </cell>
          <cell r="B472" t="str">
            <v>DESCRIPCIÓN</v>
          </cell>
        </row>
        <row r="473">
          <cell r="C473" t="str">
            <v>A - EQUIPOS</v>
          </cell>
        </row>
        <row r="474">
          <cell r="A474" t="str">
            <v>INDEC-DCTO - Inciso j)</v>
          </cell>
          <cell r="B474" t="str">
            <v>Equipo - Amortización de equipo</v>
          </cell>
          <cell r="C474" t="str">
            <v>Amortizaciones equipos</v>
          </cell>
          <cell r="D474">
            <v>8.0000000000000004E-4</v>
          </cell>
          <cell r="E474">
            <v>7520</v>
          </cell>
          <cell r="F474">
            <v>2444.4444444444443</v>
          </cell>
          <cell r="G474">
            <v>3.08</v>
          </cell>
        </row>
        <row r="475">
          <cell r="A475" t="str">
            <v>INDEC-DCTO - Inciso j)</v>
          </cell>
          <cell r="B475" t="str">
            <v>Equipo - Amortización de equipo</v>
          </cell>
          <cell r="C475" t="str">
            <v>Interés equipos</v>
          </cell>
          <cell r="D475">
            <v>8.0000000000000007E-5</v>
          </cell>
          <cell r="E475">
            <v>752.00000000000011</v>
          </cell>
          <cell r="F475">
            <v>2444.4444444444443</v>
          </cell>
          <cell r="G475">
            <v>0.31</v>
          </cell>
        </row>
        <row r="476">
          <cell r="A476" t="str">
            <v>INDEC-PB - 33360-1</v>
          </cell>
          <cell r="B476" t="str">
            <v xml:space="preserve">Gas oil                                                                </v>
          </cell>
          <cell r="C476" t="str">
            <v>Combustibles equipos</v>
          </cell>
          <cell r="D476">
            <v>99.173553719008268</v>
          </cell>
          <cell r="E476">
            <v>10760.330578512398</v>
          </cell>
          <cell r="F476">
            <v>2444.4444444444443</v>
          </cell>
          <cell r="G476">
            <v>4.4000000000000004</v>
          </cell>
        </row>
        <row r="477">
          <cell r="A477" t="str">
            <v>INDEC-PB - 33380-1</v>
          </cell>
          <cell r="B477" t="str">
            <v xml:space="preserve">Aceites lubricantes                                                    </v>
          </cell>
          <cell r="C477" t="str">
            <v>Lubricantes equipos</v>
          </cell>
          <cell r="D477">
            <v>18</v>
          </cell>
          <cell r="E477">
            <v>1953</v>
          </cell>
          <cell r="F477">
            <v>2444.4444444444443</v>
          </cell>
          <cell r="G477">
            <v>0.8</v>
          </cell>
        </row>
        <row r="478">
          <cell r="A478">
            <v>0</v>
          </cell>
          <cell r="B478">
            <v>0</v>
          </cell>
          <cell r="D478">
            <v>0</v>
          </cell>
          <cell r="F478">
            <v>0</v>
          </cell>
          <cell r="G478">
            <v>0</v>
          </cell>
        </row>
        <row r="479">
          <cell r="A479">
            <v>0</v>
          </cell>
          <cell r="B479">
            <v>0</v>
          </cell>
          <cell r="D479">
            <v>0</v>
          </cell>
          <cell r="F479">
            <v>0</v>
          </cell>
          <cell r="G479">
            <v>0</v>
          </cell>
        </row>
        <row r="480">
          <cell r="A480">
            <v>0</v>
          </cell>
          <cell r="B480">
            <v>0</v>
          </cell>
          <cell r="D480">
            <v>0</v>
          </cell>
          <cell r="F480">
            <v>0</v>
          </cell>
          <cell r="G480">
            <v>0</v>
          </cell>
        </row>
        <row r="481">
          <cell r="A481">
            <v>0</v>
          </cell>
          <cell r="B481">
            <v>0</v>
          </cell>
          <cell r="D481">
            <v>0</v>
          </cell>
          <cell r="F481">
            <v>0</v>
          </cell>
          <cell r="G481">
            <v>0</v>
          </cell>
        </row>
        <row r="482">
          <cell r="A482">
            <v>0</v>
          </cell>
          <cell r="B482">
            <v>0</v>
          </cell>
          <cell r="D482">
            <v>0</v>
          </cell>
          <cell r="F482">
            <v>0</v>
          </cell>
          <cell r="G482">
            <v>0</v>
          </cell>
        </row>
        <row r="483">
          <cell r="F483" t="str">
            <v>Total A</v>
          </cell>
          <cell r="G483">
            <v>8.5900000000000016</v>
          </cell>
        </row>
        <row r="484">
          <cell r="C484" t="str">
            <v>B - MANO DE OBRA</v>
          </cell>
        </row>
        <row r="485">
          <cell r="A485" t="str">
            <v>DATOS REDETERMINACION</v>
          </cell>
          <cell r="C485" t="str">
            <v>DESIGNACION</v>
          </cell>
          <cell r="D485" t="str">
            <v>Cantidad</v>
          </cell>
          <cell r="E485" t="str">
            <v>$ / día</v>
          </cell>
          <cell r="F485" t="str">
            <v>Rendimiento</v>
          </cell>
          <cell r="G485" t="str">
            <v>$ Parcial</v>
          </cell>
        </row>
        <row r="486">
          <cell r="A486" t="str">
            <v>CÓDIGO</v>
          </cell>
          <cell r="B486" t="str">
            <v>DESCRIPCIÓN</v>
          </cell>
        </row>
        <row r="487">
          <cell r="A487" t="str">
            <v>IIEE-SJ - 101000</v>
          </cell>
          <cell r="B487" t="str">
            <v>Oficial Especializado</v>
          </cell>
          <cell r="C487" t="str">
            <v>Oficial Especializado</v>
          </cell>
          <cell r="D487">
            <v>8</v>
          </cell>
          <cell r="E487">
            <v>6000</v>
          </cell>
          <cell r="F487">
            <v>2444.4444444444443</v>
          </cell>
          <cell r="G487">
            <v>19.64</v>
          </cell>
        </row>
        <row r="488">
          <cell r="A488" t="str">
            <v>IIEE-SJ - 102000</v>
          </cell>
          <cell r="B488" t="str">
            <v xml:space="preserve">Oficial </v>
          </cell>
          <cell r="C488" t="str">
            <v>Oficial</v>
          </cell>
          <cell r="D488">
            <v>8</v>
          </cell>
          <cell r="E488">
            <v>5000</v>
          </cell>
          <cell r="F488">
            <v>2444.4444444444443</v>
          </cell>
          <cell r="G488">
            <v>16.36</v>
          </cell>
        </row>
        <row r="489">
          <cell r="A489" t="str">
            <v>IIEE-SJ - 103000</v>
          </cell>
          <cell r="B489" t="str">
            <v>Ayudante</v>
          </cell>
          <cell r="C489" t="str">
            <v>Medio Oficial</v>
          </cell>
          <cell r="E489">
            <v>4500</v>
          </cell>
          <cell r="F489">
            <v>2444.4444444444443</v>
          </cell>
          <cell r="G489">
            <v>0</v>
          </cell>
        </row>
        <row r="490">
          <cell r="A490" t="str">
            <v>IIEE-SJ - 103000</v>
          </cell>
          <cell r="B490" t="str">
            <v>Ayudante</v>
          </cell>
          <cell r="C490" t="str">
            <v>Ayudante</v>
          </cell>
          <cell r="D490">
            <v>10</v>
          </cell>
          <cell r="E490">
            <v>4000</v>
          </cell>
          <cell r="F490">
            <v>2444.4444444444443</v>
          </cell>
          <cell r="G490">
            <v>16.36</v>
          </cell>
        </row>
        <row r="491">
          <cell r="A491">
            <v>0</v>
          </cell>
          <cell r="B491">
            <v>0</v>
          </cell>
          <cell r="E491">
            <v>0</v>
          </cell>
          <cell r="F491">
            <v>0</v>
          </cell>
          <cell r="G491">
            <v>0</v>
          </cell>
        </row>
        <row r="492">
          <cell r="A492">
            <v>0</v>
          </cell>
          <cell r="B492">
            <v>0</v>
          </cell>
          <cell r="E492">
            <v>0</v>
          </cell>
          <cell r="F492">
            <v>0</v>
          </cell>
          <cell r="G492">
            <v>0</v>
          </cell>
        </row>
        <row r="493">
          <cell r="A493">
            <v>0</v>
          </cell>
          <cell r="B493">
            <v>0</v>
          </cell>
          <cell r="E493">
            <v>0</v>
          </cell>
          <cell r="F493">
            <v>0</v>
          </cell>
          <cell r="G493">
            <v>0</v>
          </cell>
        </row>
        <row r="494">
          <cell r="F494" t="str">
            <v>Total B</v>
          </cell>
          <cell r="G494">
            <v>52.36</v>
          </cell>
        </row>
        <row r="495">
          <cell r="C495" t="str">
            <v>C - MATERIALES</v>
          </cell>
        </row>
        <row r="496">
          <cell r="A496" t="str">
            <v>DATOS REDETERMINACION</v>
          </cell>
          <cell r="C496" t="str">
            <v>DESIGNACION</v>
          </cell>
          <cell r="D496" t="str">
            <v>Un</v>
          </cell>
          <cell r="E496" t="str">
            <v>Cantidad</v>
          </cell>
          <cell r="F496" t="str">
            <v>$ Unitarios</v>
          </cell>
          <cell r="G496" t="str">
            <v>$ Parcial</v>
          </cell>
        </row>
        <row r="497">
          <cell r="A497" t="str">
            <v>CÓDIGO</v>
          </cell>
          <cell r="B497" t="str">
            <v>DESCRIPCIÓN</v>
          </cell>
        </row>
        <row r="498">
          <cell r="A498" t="str">
            <v>INDEC-PB - 36990-1</v>
          </cell>
          <cell r="B498" t="str">
            <v xml:space="preserve">Telas plásticas                                                        </v>
          </cell>
          <cell r="C498" t="str">
            <v>Membrana de PEAD</v>
          </cell>
          <cell r="D498" t="str">
            <v>m2</v>
          </cell>
          <cell r="E498">
            <v>1.1000000000000001</v>
          </cell>
          <cell r="F498">
            <v>245.29515418502203</v>
          </cell>
          <cell r="G498">
            <v>269.82</v>
          </cell>
        </row>
        <row r="499">
          <cell r="A499" t="str">
            <v>INDEC-PB - 36990-1</v>
          </cell>
          <cell r="B499" t="str">
            <v xml:space="preserve">Telas plásticas                                                        </v>
          </cell>
          <cell r="C499" t="str">
            <v>Materiales varios p/coloc. membr. PEAD</v>
          </cell>
          <cell r="D499" t="str">
            <v>Gl</v>
          </cell>
          <cell r="E499">
            <v>1</v>
          </cell>
          <cell r="F499">
            <v>12.264757709251102</v>
          </cell>
          <cell r="G499">
            <v>12.26</v>
          </cell>
        </row>
        <row r="500">
          <cell r="A500">
            <v>0</v>
          </cell>
          <cell r="B500">
            <v>0</v>
          </cell>
          <cell r="D500">
            <v>0</v>
          </cell>
          <cell r="F500">
            <v>0</v>
          </cell>
          <cell r="G500">
            <v>0</v>
          </cell>
        </row>
        <row r="501">
          <cell r="A501">
            <v>0</v>
          </cell>
          <cell r="B501">
            <v>0</v>
          </cell>
          <cell r="D501">
            <v>0</v>
          </cell>
          <cell r="F501">
            <v>0</v>
          </cell>
          <cell r="G501">
            <v>0</v>
          </cell>
        </row>
        <row r="502">
          <cell r="A502">
            <v>0</v>
          </cell>
          <cell r="B502">
            <v>0</v>
          </cell>
          <cell r="D502">
            <v>0</v>
          </cell>
          <cell r="F502">
            <v>0</v>
          </cell>
          <cell r="G502">
            <v>0</v>
          </cell>
        </row>
        <row r="503">
          <cell r="A503">
            <v>0</v>
          </cell>
          <cell r="B503">
            <v>0</v>
          </cell>
          <cell r="D503">
            <v>0</v>
          </cell>
          <cell r="F503">
            <v>0</v>
          </cell>
          <cell r="G503">
            <v>0</v>
          </cell>
        </row>
        <row r="504">
          <cell r="A504">
            <v>0</v>
          </cell>
          <cell r="B504">
            <v>0</v>
          </cell>
          <cell r="D504">
            <v>0</v>
          </cell>
          <cell r="F504">
            <v>0</v>
          </cell>
          <cell r="G504">
            <v>0</v>
          </cell>
        </row>
        <row r="505">
          <cell r="A505">
            <v>0</v>
          </cell>
          <cell r="B505">
            <v>0</v>
          </cell>
          <cell r="D505">
            <v>0</v>
          </cell>
          <cell r="F505">
            <v>0</v>
          </cell>
          <cell r="G505">
            <v>0</v>
          </cell>
        </row>
        <row r="506">
          <cell r="A506">
            <v>0</v>
          </cell>
          <cell r="B506">
            <v>0</v>
          </cell>
          <cell r="D506">
            <v>0</v>
          </cell>
          <cell r="F506">
            <v>0</v>
          </cell>
          <cell r="G506">
            <v>0</v>
          </cell>
        </row>
        <row r="507">
          <cell r="A507">
            <v>0</v>
          </cell>
          <cell r="B507">
            <v>0</v>
          </cell>
          <cell r="D507">
            <v>0</v>
          </cell>
          <cell r="F507">
            <v>0</v>
          </cell>
          <cell r="G507">
            <v>0</v>
          </cell>
        </row>
        <row r="508">
          <cell r="A508">
            <v>0</v>
          </cell>
          <cell r="B508">
            <v>0</v>
          </cell>
          <cell r="D508">
            <v>0</v>
          </cell>
          <cell r="F508">
            <v>0</v>
          </cell>
          <cell r="G508">
            <v>0</v>
          </cell>
        </row>
        <row r="509">
          <cell r="F509" t="str">
            <v>Total C</v>
          </cell>
          <cell r="G509">
            <v>282.08</v>
          </cell>
        </row>
        <row r="510">
          <cell r="C510" t="str">
            <v>D - TRANSPORTE</v>
          </cell>
        </row>
        <row r="511">
          <cell r="A511" t="str">
            <v>DATOS REDETERMINACION</v>
          </cell>
          <cell r="C511" t="str">
            <v>DESIGNACION</v>
          </cell>
          <cell r="D511" t="str">
            <v>Un</v>
          </cell>
          <cell r="E511" t="str">
            <v>Cantidad</v>
          </cell>
          <cell r="F511" t="str">
            <v>$ Unitarios</v>
          </cell>
          <cell r="G511" t="str">
            <v>$ Parcial</v>
          </cell>
        </row>
        <row r="512">
          <cell r="A512" t="str">
            <v>CÓDIGO</v>
          </cell>
          <cell r="B512" t="str">
            <v>DESCRIPCIÓN</v>
          </cell>
        </row>
        <row r="513">
          <cell r="A513">
            <v>0</v>
          </cell>
          <cell r="B513">
            <v>0</v>
          </cell>
          <cell r="D513">
            <v>0</v>
          </cell>
          <cell r="F513">
            <v>0</v>
          </cell>
          <cell r="G513">
            <v>0</v>
          </cell>
        </row>
        <row r="514">
          <cell r="A514">
            <v>0</v>
          </cell>
          <cell r="B514">
            <v>0</v>
          </cell>
          <cell r="D514">
            <v>0</v>
          </cell>
          <cell r="F514">
            <v>0</v>
          </cell>
          <cell r="G514">
            <v>0</v>
          </cell>
        </row>
        <row r="515">
          <cell r="F515" t="str">
            <v>Total D</v>
          </cell>
          <cell r="G515">
            <v>0</v>
          </cell>
        </row>
        <row r="517">
          <cell r="A517" t="str">
            <v/>
          </cell>
          <cell r="B517">
            <v>0</v>
          </cell>
          <cell r="D517" t="str">
            <v>Costo  Neto</v>
          </cell>
          <cell r="F517" t="str">
            <v>$/0</v>
          </cell>
          <cell r="G517">
            <v>343.03</v>
          </cell>
        </row>
        <row r="518">
          <cell r="D518" t="str">
            <v>Precio</v>
          </cell>
          <cell r="F518" t="str">
            <v>$/0</v>
          </cell>
          <cell r="G518">
            <v>343.03</v>
          </cell>
        </row>
        <row r="519">
          <cell r="A519" t="str">
            <v>ANALISIS DE PRECIOS</v>
          </cell>
        </row>
        <row r="520">
          <cell r="A520" t="str">
            <v>COMITENTE:</v>
          </cell>
          <cell r="B520" t="str">
            <v>DIRECCION PROVINCIAL DE REDES DE GAS</v>
          </cell>
        </row>
        <row r="521">
          <cell r="A521" t="str">
            <v>CONTRATISTA:</v>
          </cell>
          <cell r="B521">
            <v>0</v>
          </cell>
        </row>
        <row r="522">
          <cell r="A522" t="str">
            <v>OBRA:</v>
          </cell>
          <cell r="B522">
            <v>0</v>
          </cell>
          <cell r="F522" t="str">
            <v>PRECIOS A:</v>
          </cell>
          <cell r="G522">
            <v>0</v>
          </cell>
        </row>
        <row r="523">
          <cell r="A523" t="str">
            <v>SECTOR A:</v>
          </cell>
          <cell r="B523">
            <v>0</v>
          </cell>
          <cell r="G523">
            <v>0</v>
          </cell>
        </row>
        <row r="524">
          <cell r="A524" t="str">
            <v>UBICACIÓN:</v>
          </cell>
          <cell r="B524">
            <v>0</v>
          </cell>
        </row>
        <row r="525">
          <cell r="A525" t="str">
            <v>RUBRO:</v>
          </cell>
          <cell r="B525" t="str">
            <v/>
          </cell>
          <cell r="C525">
            <v>0</v>
          </cell>
        </row>
        <row r="526">
          <cell r="A526" t="str">
            <v>ITEM:</v>
          </cell>
          <cell r="B526" t="str">
            <v/>
          </cell>
          <cell r="C526">
            <v>0</v>
          </cell>
          <cell r="F526" t="str">
            <v>UNIDAD:</v>
          </cell>
          <cell r="G526">
            <v>0</v>
          </cell>
        </row>
        <row r="528">
          <cell r="C528" t="str">
            <v>DESCRIPCIÓN EQUIPO DE PRODUCCIÓN Y RENDIMIENTO</v>
          </cell>
        </row>
        <row r="530">
          <cell r="C530" t="str">
            <v>Equipo</v>
          </cell>
          <cell r="D530" t="str">
            <v>Cantidad</v>
          </cell>
          <cell r="E530" t="str">
            <v>Potencia</v>
          </cell>
          <cell r="F530" t="str">
            <v>Costo Unitario</v>
          </cell>
          <cell r="G530" t="str">
            <v>Costo Total</v>
          </cell>
        </row>
        <row r="531">
          <cell r="C531" t="str">
            <v>Herramientas varias</v>
          </cell>
          <cell r="D531">
            <v>0.5</v>
          </cell>
          <cell r="E531">
            <v>0</v>
          </cell>
          <cell r="F531">
            <v>450000</v>
          </cell>
          <cell r="G531">
            <v>225000</v>
          </cell>
        </row>
        <row r="532">
          <cell r="E532">
            <v>0</v>
          </cell>
          <cell r="F532">
            <v>0</v>
          </cell>
          <cell r="G532">
            <v>0</v>
          </cell>
        </row>
        <row r="533">
          <cell r="E533">
            <v>0</v>
          </cell>
          <cell r="F533">
            <v>0</v>
          </cell>
          <cell r="G533">
            <v>0</v>
          </cell>
        </row>
        <row r="534">
          <cell r="E534">
            <v>0</v>
          </cell>
          <cell r="F534">
            <v>0</v>
          </cell>
          <cell r="G534">
            <v>0</v>
          </cell>
        </row>
        <row r="535">
          <cell r="E535">
            <v>0</v>
          </cell>
          <cell r="F535">
            <v>0</v>
          </cell>
          <cell r="G535">
            <v>0</v>
          </cell>
        </row>
        <row r="536">
          <cell r="E536">
            <v>0</v>
          </cell>
          <cell r="F536">
            <v>0</v>
          </cell>
          <cell r="G536">
            <v>0</v>
          </cell>
        </row>
        <row r="537">
          <cell r="E537">
            <v>0</v>
          </cell>
          <cell r="F537">
            <v>0</v>
          </cell>
          <cell r="G537">
            <v>0</v>
          </cell>
        </row>
        <row r="538">
          <cell r="E538">
            <v>0</v>
          </cell>
          <cell r="F538">
            <v>0</v>
          </cell>
          <cell r="G538">
            <v>0</v>
          </cell>
        </row>
        <row r="539">
          <cell r="E539">
            <v>0</v>
          </cell>
          <cell r="F539">
            <v>0</v>
          </cell>
          <cell r="G539">
            <v>0</v>
          </cell>
        </row>
        <row r="540">
          <cell r="E540">
            <v>0</v>
          </cell>
          <cell r="F540">
            <v>0</v>
          </cell>
          <cell r="G540">
            <v>0</v>
          </cell>
        </row>
        <row r="542">
          <cell r="C542" t="str">
            <v>TOTALES</v>
          </cell>
          <cell r="D542" t="str">
            <v>Potencia</v>
          </cell>
          <cell r="E542">
            <v>0</v>
          </cell>
          <cell r="F542" t="str">
            <v>Costo Equipos</v>
          </cell>
          <cell r="G542">
            <v>225000</v>
          </cell>
        </row>
        <row r="544">
          <cell r="C544" t="str">
            <v>Rendimiento equipo de producción</v>
          </cell>
          <cell r="D544">
            <v>3.3333333333333333E-2</v>
          </cell>
          <cell r="E544" t="str">
            <v>0/día</v>
          </cell>
        </row>
        <row r="546">
          <cell r="A546" t="str">
            <v>DATOS REDETERMINACION</v>
          </cell>
          <cell r="C546" t="str">
            <v>DESIGNACION</v>
          </cell>
          <cell r="D546" t="str">
            <v>Coeficiente Equipo</v>
          </cell>
          <cell r="E546" t="str">
            <v>$ / día
Coef. x Costo Eq. o
HP x Costo Gas Oil</v>
          </cell>
          <cell r="F546" t="str">
            <v>Rendimiento</v>
          </cell>
          <cell r="G546" t="str">
            <v>$ Parcial</v>
          </cell>
        </row>
        <row r="547">
          <cell r="A547" t="str">
            <v>CÓDIGO</v>
          </cell>
          <cell r="B547" t="str">
            <v>DESCRIPCIÓN</v>
          </cell>
        </row>
        <row r="548">
          <cell r="C548" t="str">
            <v>A - EQUIPOS</v>
          </cell>
        </row>
        <row r="549">
          <cell r="A549" t="str">
            <v>INDEC-DCTO - Inciso j)</v>
          </cell>
          <cell r="B549" t="str">
            <v>Equipo - Amortización de equipo</v>
          </cell>
          <cell r="C549" t="str">
            <v>Amortizaciones equipos</v>
          </cell>
          <cell r="D549">
            <v>8.0000000000000004E-4</v>
          </cell>
          <cell r="E549">
            <v>180</v>
          </cell>
          <cell r="F549">
            <v>3.3333333333333333E-2</v>
          </cell>
          <cell r="G549">
            <v>5400</v>
          </cell>
        </row>
        <row r="550">
          <cell r="A550" t="str">
            <v>INDEC-DCTO - Inciso j)</v>
          </cell>
          <cell r="B550" t="str">
            <v>Equipo - Amortización de equipo</v>
          </cell>
          <cell r="C550" t="str">
            <v>Interés equipos</v>
          </cell>
          <cell r="D550">
            <v>8.0000000000000007E-5</v>
          </cell>
          <cell r="E550">
            <v>18</v>
          </cell>
          <cell r="F550">
            <v>3.3333333333333333E-2</v>
          </cell>
          <cell r="G550">
            <v>540</v>
          </cell>
        </row>
        <row r="551">
          <cell r="A551" t="str">
            <v>INDEC-PB - 33360-1</v>
          </cell>
          <cell r="B551" t="str">
            <v xml:space="preserve">Gas oil                                                                </v>
          </cell>
          <cell r="C551" t="str">
            <v>Combustibles equipos</v>
          </cell>
          <cell r="D551">
            <v>99.173553719008268</v>
          </cell>
          <cell r="E551">
            <v>0</v>
          </cell>
          <cell r="F551">
            <v>3.3333333333333333E-2</v>
          </cell>
          <cell r="G551">
            <v>0</v>
          </cell>
        </row>
        <row r="552">
          <cell r="A552" t="str">
            <v>INDEC-PB - 33380-1</v>
          </cell>
          <cell r="B552" t="str">
            <v xml:space="preserve">Aceites lubricantes                                                    </v>
          </cell>
          <cell r="C552" t="str">
            <v>Lubricantes equipos</v>
          </cell>
          <cell r="D552">
            <v>18</v>
          </cell>
          <cell r="E552">
            <v>0</v>
          </cell>
          <cell r="F552">
            <v>3.3333333333333333E-2</v>
          </cell>
          <cell r="G552">
            <v>0</v>
          </cell>
        </row>
        <row r="553">
          <cell r="A553">
            <v>0</v>
          </cell>
          <cell r="B553">
            <v>0</v>
          </cell>
          <cell r="D553">
            <v>0</v>
          </cell>
          <cell r="F553">
            <v>0</v>
          </cell>
          <cell r="G553">
            <v>0</v>
          </cell>
        </row>
        <row r="554">
          <cell r="A554">
            <v>0</v>
          </cell>
          <cell r="B554">
            <v>0</v>
          </cell>
          <cell r="D554">
            <v>0</v>
          </cell>
          <cell r="F554">
            <v>0</v>
          </cell>
          <cell r="G554">
            <v>0</v>
          </cell>
        </row>
        <row r="555">
          <cell r="A555">
            <v>0</v>
          </cell>
          <cell r="B555">
            <v>0</v>
          </cell>
          <cell r="D555">
            <v>0</v>
          </cell>
          <cell r="F555">
            <v>0</v>
          </cell>
          <cell r="G555">
            <v>0</v>
          </cell>
        </row>
        <row r="556">
          <cell r="A556">
            <v>0</v>
          </cell>
          <cell r="B556">
            <v>0</v>
          </cell>
          <cell r="D556">
            <v>0</v>
          </cell>
          <cell r="F556">
            <v>0</v>
          </cell>
          <cell r="G556">
            <v>0</v>
          </cell>
        </row>
        <row r="557">
          <cell r="A557">
            <v>0</v>
          </cell>
          <cell r="B557">
            <v>0</v>
          </cell>
          <cell r="D557">
            <v>0</v>
          </cell>
          <cell r="F557">
            <v>0</v>
          </cell>
          <cell r="G557">
            <v>0</v>
          </cell>
        </row>
        <row r="558">
          <cell r="F558" t="str">
            <v>Total A</v>
          </cell>
          <cell r="G558">
            <v>5940</v>
          </cell>
        </row>
        <row r="559">
          <cell r="C559" t="str">
            <v>B - MANO DE OBRA</v>
          </cell>
        </row>
        <row r="560">
          <cell r="A560" t="str">
            <v>DATOS REDETERMINACION</v>
          </cell>
          <cell r="C560" t="str">
            <v>DESIGNACION</v>
          </cell>
          <cell r="D560" t="str">
            <v>Cantidad</v>
          </cell>
          <cell r="E560" t="str">
            <v>$ / día</v>
          </cell>
          <cell r="F560" t="str">
            <v>Rendimiento</v>
          </cell>
          <cell r="G560" t="str">
            <v>$ Parcial</v>
          </cell>
        </row>
        <row r="561">
          <cell r="A561" t="str">
            <v>CÓDIGO</v>
          </cell>
          <cell r="B561" t="str">
            <v>DESCRIPCIÓN</v>
          </cell>
        </row>
        <row r="562">
          <cell r="A562" t="str">
            <v>IIEE-SJ - 101000</v>
          </cell>
          <cell r="B562" t="str">
            <v>Oficial Especializado</v>
          </cell>
          <cell r="C562" t="str">
            <v>Oficial Especializado</v>
          </cell>
          <cell r="D562">
            <v>1</v>
          </cell>
          <cell r="E562">
            <v>6000</v>
          </cell>
          <cell r="F562">
            <v>3.3333333333333333E-2</v>
          </cell>
          <cell r="G562">
            <v>180000</v>
          </cell>
        </row>
        <row r="563">
          <cell r="A563" t="str">
            <v>IIEE-SJ - 102000</v>
          </cell>
          <cell r="B563" t="str">
            <v xml:space="preserve">Oficial </v>
          </cell>
          <cell r="C563" t="str">
            <v>Oficial</v>
          </cell>
          <cell r="D563">
            <v>4</v>
          </cell>
          <cell r="E563">
            <v>5000</v>
          </cell>
          <cell r="F563">
            <v>3.3333333333333333E-2</v>
          </cell>
          <cell r="G563">
            <v>600000</v>
          </cell>
        </row>
        <row r="564">
          <cell r="A564" t="str">
            <v>IIEE-SJ - 103000</v>
          </cell>
          <cell r="B564" t="str">
            <v>Ayudante</v>
          </cell>
          <cell r="C564" t="str">
            <v>Medio Oficial</v>
          </cell>
          <cell r="E564">
            <v>4500</v>
          </cell>
          <cell r="F564">
            <v>3.3333333333333333E-2</v>
          </cell>
          <cell r="G564">
            <v>0</v>
          </cell>
        </row>
        <row r="565">
          <cell r="A565" t="str">
            <v>IIEE-SJ - 103000</v>
          </cell>
          <cell r="B565" t="str">
            <v>Ayudante</v>
          </cell>
          <cell r="C565" t="str">
            <v>Ayudante</v>
          </cell>
          <cell r="D565">
            <v>3</v>
          </cell>
          <cell r="E565">
            <v>4000</v>
          </cell>
          <cell r="F565">
            <v>3.3333333333333333E-2</v>
          </cell>
          <cell r="G565">
            <v>360000</v>
          </cell>
        </row>
        <row r="566">
          <cell r="A566">
            <v>0</v>
          </cell>
          <cell r="B566">
            <v>0</v>
          </cell>
          <cell r="E566">
            <v>0</v>
          </cell>
          <cell r="F566">
            <v>0</v>
          </cell>
          <cell r="G566">
            <v>0</v>
          </cell>
        </row>
        <row r="567">
          <cell r="A567">
            <v>0</v>
          </cell>
          <cell r="B567">
            <v>0</v>
          </cell>
          <cell r="E567">
            <v>0</v>
          </cell>
          <cell r="F567">
            <v>0</v>
          </cell>
          <cell r="G567">
            <v>0</v>
          </cell>
        </row>
        <row r="568">
          <cell r="A568">
            <v>0</v>
          </cell>
          <cell r="B568">
            <v>0</v>
          </cell>
          <cell r="E568">
            <v>0</v>
          </cell>
          <cell r="F568">
            <v>0</v>
          </cell>
          <cell r="G568">
            <v>0</v>
          </cell>
        </row>
        <row r="569">
          <cell r="F569" t="str">
            <v>Total B</v>
          </cell>
          <cell r="G569">
            <v>1140000</v>
          </cell>
        </row>
        <row r="570">
          <cell r="C570" t="str">
            <v>C - MATERIALES</v>
          </cell>
        </row>
        <row r="571">
          <cell r="A571" t="str">
            <v>DATOS REDETERMINACION</v>
          </cell>
          <cell r="C571" t="str">
            <v>DESIGNACION</v>
          </cell>
          <cell r="D571" t="str">
            <v>Un</v>
          </cell>
          <cell r="E571" t="str">
            <v>Cantidad</v>
          </cell>
          <cell r="F571" t="str">
            <v>$ Unitarios</v>
          </cell>
          <cell r="G571" t="str">
            <v>$ Parcial</v>
          </cell>
        </row>
        <row r="572">
          <cell r="A572" t="str">
            <v>CÓDIGO</v>
          </cell>
          <cell r="B572" t="str">
            <v>DESCRIPCIÓN</v>
          </cell>
        </row>
        <row r="573">
          <cell r="A573" t="str">
            <v>INDEC-CM - 37510-11</v>
          </cell>
          <cell r="B573" t="str">
            <v>Hormigón elaborado</v>
          </cell>
          <cell r="C573" t="str">
            <v>HORMIGON H25</v>
          </cell>
          <cell r="D573" t="str">
            <v>m3</v>
          </cell>
          <cell r="E573">
            <v>54</v>
          </cell>
          <cell r="F573">
            <v>5800</v>
          </cell>
          <cell r="G573">
            <v>313200</v>
          </cell>
        </row>
        <row r="574">
          <cell r="A574" t="str">
            <v>INDEC-CM - 41242-11</v>
          </cell>
          <cell r="B574" t="str">
            <v>Acero aletado conformado, en barra</v>
          </cell>
          <cell r="C574" t="str">
            <v>ACERO ESPECIAL diam varios</v>
          </cell>
          <cell r="D574" t="str">
            <v>kg</v>
          </cell>
          <cell r="E574">
            <v>2700</v>
          </cell>
          <cell r="F574">
            <v>180</v>
          </cell>
          <cell r="G574">
            <v>486000</v>
          </cell>
        </row>
        <row r="575">
          <cell r="A575" t="str">
            <v>INDEC-PB - 36320-1</v>
          </cell>
          <cell r="B575" t="str">
            <v xml:space="preserve">Caños y tubos de PVC                                                   </v>
          </cell>
          <cell r="C575" t="str">
            <v>Caño clocaal PVC diam 200mm</v>
          </cell>
          <cell r="D575" t="str">
            <v>m</v>
          </cell>
          <cell r="E575">
            <v>450</v>
          </cell>
          <cell r="F575">
            <v>1252.5</v>
          </cell>
          <cell r="G575">
            <v>563625</v>
          </cell>
        </row>
        <row r="576">
          <cell r="A576" t="str">
            <v>INDEC-PB - 36320-1</v>
          </cell>
          <cell r="B576" t="str">
            <v xml:space="preserve">Caños y tubos de PVC                                                   </v>
          </cell>
          <cell r="C576" t="str">
            <v>Materiales varios interconex.</v>
          </cell>
          <cell r="D576" t="str">
            <v>Gl</v>
          </cell>
          <cell r="E576">
            <v>30</v>
          </cell>
          <cell r="F576">
            <v>125.25</v>
          </cell>
          <cell r="G576">
            <v>3757.5</v>
          </cell>
        </row>
        <row r="577">
          <cell r="A577" t="str">
            <v>INDEC-CM - 41242-11</v>
          </cell>
          <cell r="B577" t="str">
            <v>Acero aletado conformado, en barra</v>
          </cell>
          <cell r="C577" t="str">
            <v>COMPUERTAS SISTEMA INGRESO/INTERCONEX.</v>
          </cell>
          <cell r="D577" t="str">
            <v>Pza</v>
          </cell>
          <cell r="E577">
            <v>30</v>
          </cell>
          <cell r="F577">
            <v>50000</v>
          </cell>
          <cell r="G577">
            <v>1500000</v>
          </cell>
        </row>
        <row r="578">
          <cell r="A578">
            <v>0</v>
          </cell>
          <cell r="B578">
            <v>0</v>
          </cell>
          <cell r="D578">
            <v>0</v>
          </cell>
          <cell r="F578">
            <v>0</v>
          </cell>
          <cell r="G578">
            <v>0</v>
          </cell>
        </row>
        <row r="579">
          <cell r="A579">
            <v>0</v>
          </cell>
          <cell r="B579">
            <v>0</v>
          </cell>
          <cell r="D579">
            <v>0</v>
          </cell>
          <cell r="F579">
            <v>0</v>
          </cell>
          <cell r="G579">
            <v>0</v>
          </cell>
        </row>
        <row r="580">
          <cell r="A580">
            <v>0</v>
          </cell>
          <cell r="B580">
            <v>0</v>
          </cell>
          <cell r="D580">
            <v>0</v>
          </cell>
          <cell r="F580">
            <v>0</v>
          </cell>
          <cell r="G580">
            <v>0</v>
          </cell>
        </row>
        <row r="581">
          <cell r="A581">
            <v>0</v>
          </cell>
          <cell r="B581">
            <v>0</v>
          </cell>
          <cell r="D581">
            <v>0</v>
          </cell>
          <cell r="F581">
            <v>0</v>
          </cell>
          <cell r="G581">
            <v>0</v>
          </cell>
        </row>
        <row r="582">
          <cell r="A582">
            <v>0</v>
          </cell>
          <cell r="B582">
            <v>0</v>
          </cell>
          <cell r="D582">
            <v>0</v>
          </cell>
          <cell r="F582">
            <v>0</v>
          </cell>
          <cell r="G582">
            <v>0</v>
          </cell>
        </row>
        <row r="583">
          <cell r="A583">
            <v>0</v>
          </cell>
          <cell r="B583">
            <v>0</v>
          </cell>
          <cell r="D583">
            <v>0</v>
          </cell>
          <cell r="F583">
            <v>0</v>
          </cell>
          <cell r="G583">
            <v>0</v>
          </cell>
        </row>
        <row r="584">
          <cell r="F584" t="str">
            <v>Total C</v>
          </cell>
          <cell r="G584">
            <v>2866582.5</v>
          </cell>
        </row>
        <row r="585">
          <cell r="C585" t="str">
            <v>D - TRANSPORTE</v>
          </cell>
        </row>
        <row r="586">
          <cell r="A586" t="str">
            <v>DATOS REDETERMINACION</v>
          </cell>
          <cell r="C586" t="str">
            <v>DESIGNACION</v>
          </cell>
          <cell r="D586" t="str">
            <v>Un</v>
          </cell>
          <cell r="E586" t="str">
            <v>Cantidad</v>
          </cell>
          <cell r="F586" t="str">
            <v>$ Unitarios</v>
          </cell>
          <cell r="G586" t="str">
            <v>$ Parcial</v>
          </cell>
        </row>
        <row r="587">
          <cell r="A587" t="str">
            <v>CÓDIGO</v>
          </cell>
          <cell r="B587" t="str">
            <v>DESCRIPCIÓN</v>
          </cell>
        </row>
        <row r="588">
          <cell r="A588">
            <v>0</v>
          </cell>
          <cell r="B588">
            <v>0</v>
          </cell>
          <cell r="D588">
            <v>0</v>
          </cell>
          <cell r="F588">
            <v>0</v>
          </cell>
          <cell r="G588">
            <v>0</v>
          </cell>
        </row>
        <row r="589">
          <cell r="A589">
            <v>0</v>
          </cell>
          <cell r="B589">
            <v>0</v>
          </cell>
          <cell r="D589">
            <v>0</v>
          </cell>
          <cell r="F589">
            <v>0</v>
          </cell>
          <cell r="G589">
            <v>0</v>
          </cell>
        </row>
        <row r="590">
          <cell r="F590" t="str">
            <v>Total D</v>
          </cell>
          <cell r="G590">
            <v>0</v>
          </cell>
        </row>
        <row r="592">
          <cell r="A592" t="str">
            <v/>
          </cell>
          <cell r="B592">
            <v>0</v>
          </cell>
          <cell r="D592" t="str">
            <v>Costo  Neto</v>
          </cell>
          <cell r="F592" t="str">
            <v>$/0</v>
          </cell>
          <cell r="G592">
            <v>4012522.5</v>
          </cell>
        </row>
        <row r="593">
          <cell r="D593" t="str">
            <v>Precio</v>
          </cell>
          <cell r="F593" t="str">
            <v>$/0</v>
          </cell>
          <cell r="G593">
            <v>4012522.5</v>
          </cell>
        </row>
        <row r="594">
          <cell r="A594" t="str">
            <v>ANALISIS DE PRECIOS</v>
          </cell>
        </row>
        <row r="595">
          <cell r="A595" t="str">
            <v>COMITENTE:</v>
          </cell>
          <cell r="B595" t="str">
            <v>DIRECCION PROVINCIAL DE REDES DE GAS</v>
          </cell>
        </row>
        <row r="596">
          <cell r="A596" t="str">
            <v>CONTRATISTA:</v>
          </cell>
          <cell r="B596">
            <v>0</v>
          </cell>
        </row>
        <row r="597">
          <cell r="A597" t="str">
            <v>OBRA:</v>
          </cell>
          <cell r="B597">
            <v>0</v>
          </cell>
          <cell r="F597" t="str">
            <v>PRECIOS A:</v>
          </cell>
          <cell r="G597">
            <v>0</v>
          </cell>
        </row>
        <row r="598">
          <cell r="A598" t="str">
            <v>SECTOR A:</v>
          </cell>
          <cell r="B598">
            <v>0</v>
          </cell>
          <cell r="G598">
            <v>0</v>
          </cell>
        </row>
        <row r="599">
          <cell r="A599" t="str">
            <v>UBICACIÓN:</v>
          </cell>
          <cell r="B599">
            <v>0</v>
          </cell>
        </row>
        <row r="600">
          <cell r="A600" t="str">
            <v>RUBRO:</v>
          </cell>
          <cell r="B600" t="str">
            <v/>
          </cell>
          <cell r="C600">
            <v>0</v>
          </cell>
        </row>
        <row r="601">
          <cell r="A601" t="str">
            <v>ITEM:</v>
          </cell>
          <cell r="B601" t="str">
            <v/>
          </cell>
          <cell r="C601">
            <v>0</v>
          </cell>
          <cell r="F601" t="str">
            <v>UNIDAD:</v>
          </cell>
          <cell r="G601">
            <v>0</v>
          </cell>
        </row>
        <row r="603">
          <cell r="C603" t="str">
            <v>DESCRIPCIÓN EQUIPO DE PRODUCCIÓN Y RENDIMIENTO</v>
          </cell>
        </row>
        <row r="605">
          <cell r="C605" t="str">
            <v>Equipo</v>
          </cell>
          <cell r="D605" t="str">
            <v>Cantidad</v>
          </cell>
          <cell r="E605" t="str">
            <v>Potencia</v>
          </cell>
          <cell r="F605" t="str">
            <v>Costo Unitario</v>
          </cell>
          <cell r="G605" t="str">
            <v>Costo Total</v>
          </cell>
        </row>
        <row r="606">
          <cell r="C606" t="str">
            <v>Excavadora</v>
          </cell>
          <cell r="D606">
            <v>0.3</v>
          </cell>
          <cell r="E606">
            <v>155</v>
          </cell>
          <cell r="F606">
            <v>15000000</v>
          </cell>
          <cell r="G606">
            <v>4500000</v>
          </cell>
        </row>
        <row r="607">
          <cell r="C607" t="str">
            <v>Cargadora</v>
          </cell>
          <cell r="D607">
            <v>0.25</v>
          </cell>
          <cell r="E607">
            <v>217</v>
          </cell>
          <cell r="F607">
            <v>17000000</v>
          </cell>
          <cell r="G607">
            <v>4250000</v>
          </cell>
        </row>
        <row r="608">
          <cell r="C608" t="str">
            <v>Camion regador</v>
          </cell>
          <cell r="D608">
            <v>0.5</v>
          </cell>
          <cell r="E608">
            <v>319</v>
          </cell>
          <cell r="F608">
            <v>8700000</v>
          </cell>
          <cell r="G608">
            <v>4350000</v>
          </cell>
        </row>
        <row r="609">
          <cell r="C609" t="str">
            <v>Camion volcador</v>
          </cell>
          <cell r="D609">
            <v>0.25</v>
          </cell>
          <cell r="E609">
            <v>430</v>
          </cell>
          <cell r="F609">
            <v>11500000</v>
          </cell>
          <cell r="G609">
            <v>2875000</v>
          </cell>
        </row>
        <row r="610">
          <cell r="C610" t="str">
            <v>Rodillo neumatico autopropulsado</v>
          </cell>
          <cell r="E610">
            <v>145</v>
          </cell>
          <cell r="F610">
            <v>11000000</v>
          </cell>
          <cell r="G610">
            <v>0</v>
          </cell>
        </row>
        <row r="611">
          <cell r="C611" t="str">
            <v>Rodillo pata de cabra</v>
          </cell>
          <cell r="D611">
            <v>0.5</v>
          </cell>
          <cell r="E611">
            <v>145</v>
          </cell>
          <cell r="F611">
            <v>11000000</v>
          </cell>
          <cell r="G611">
            <v>5500000</v>
          </cell>
        </row>
        <row r="612">
          <cell r="C612" t="str">
            <v>Vibrocompactador autopropulsado</v>
          </cell>
          <cell r="D612">
            <v>0.5</v>
          </cell>
          <cell r="E612">
            <v>130</v>
          </cell>
          <cell r="F612">
            <v>11800000</v>
          </cell>
          <cell r="G612">
            <v>5900000</v>
          </cell>
        </row>
        <row r="613">
          <cell r="C613" t="str">
            <v>Herramientas varias</v>
          </cell>
          <cell r="D613">
            <v>0.5</v>
          </cell>
          <cell r="E613">
            <v>0</v>
          </cell>
          <cell r="F613">
            <v>450000</v>
          </cell>
          <cell r="G613">
            <v>225000</v>
          </cell>
        </row>
        <row r="614">
          <cell r="E614">
            <v>0</v>
          </cell>
          <cell r="F614">
            <v>0</v>
          </cell>
          <cell r="G614">
            <v>0</v>
          </cell>
        </row>
        <row r="615">
          <cell r="E615">
            <v>0</v>
          </cell>
          <cell r="F615">
            <v>0</v>
          </cell>
          <cell r="G615">
            <v>0</v>
          </cell>
        </row>
        <row r="617">
          <cell r="C617" t="str">
            <v>TOTALES</v>
          </cell>
          <cell r="D617" t="str">
            <v>Potencia</v>
          </cell>
          <cell r="E617">
            <v>505.25</v>
          </cell>
          <cell r="F617" t="str">
            <v>Costo Equipos</v>
          </cell>
          <cell r="G617">
            <v>27600000</v>
          </cell>
        </row>
        <row r="619">
          <cell r="C619" t="str">
            <v>Rendimiento equipo de producción</v>
          </cell>
          <cell r="D619">
            <v>0.05</v>
          </cell>
          <cell r="E619" t="str">
            <v>0/día</v>
          </cell>
        </row>
        <row r="621">
          <cell r="A621" t="str">
            <v>DATOS REDETERMINACION</v>
          </cell>
          <cell r="C621" t="str">
            <v>DESIGNACION</v>
          </cell>
          <cell r="D621" t="str">
            <v>Coeficiente Equipo</v>
          </cell>
          <cell r="E621" t="str">
            <v>$ / día
Coef. x Costo Eq. o
HP x Costo Gas Oil</v>
          </cell>
          <cell r="F621" t="str">
            <v>Rendimiento</v>
          </cell>
          <cell r="G621" t="str">
            <v>$ Parcial</v>
          </cell>
        </row>
        <row r="622">
          <cell r="A622" t="str">
            <v>CÓDIGO</v>
          </cell>
          <cell r="B622" t="str">
            <v>DESCRIPCIÓN</v>
          </cell>
        </row>
        <row r="623">
          <cell r="C623" t="str">
            <v>A - EQUIPOS</v>
          </cell>
        </row>
        <row r="624">
          <cell r="A624" t="str">
            <v>INDEC-DCTO - Inciso j)</v>
          </cell>
          <cell r="B624" t="str">
            <v>Equipo - Amortización de equipo</v>
          </cell>
          <cell r="C624" t="str">
            <v>Amortizaciones equipos</v>
          </cell>
          <cell r="D624">
            <v>8.0000000000000004E-4</v>
          </cell>
          <cell r="E624">
            <v>22080</v>
          </cell>
          <cell r="F624">
            <v>0.05</v>
          </cell>
          <cell r="G624">
            <v>441600</v>
          </cell>
        </row>
        <row r="625">
          <cell r="A625" t="str">
            <v>INDEC-DCTO - Inciso j)</v>
          </cell>
          <cell r="B625" t="str">
            <v>Equipo - Amortización de equipo</v>
          </cell>
          <cell r="C625" t="str">
            <v>Interés equipos</v>
          </cell>
          <cell r="D625">
            <v>8.0000000000000007E-5</v>
          </cell>
          <cell r="E625">
            <v>2208</v>
          </cell>
          <cell r="F625">
            <v>0.05</v>
          </cell>
          <cell r="G625">
            <v>44160</v>
          </cell>
        </row>
        <row r="626">
          <cell r="A626" t="str">
            <v>INDEC-PB - 33360-1</v>
          </cell>
          <cell r="B626" t="str">
            <v xml:space="preserve">Gas oil                                                                </v>
          </cell>
          <cell r="C626" t="str">
            <v>Combustibles equipos</v>
          </cell>
          <cell r="D626">
            <v>99.173553719008268</v>
          </cell>
          <cell r="E626">
            <v>50107.438016528926</v>
          </cell>
          <cell r="F626">
            <v>0.05</v>
          </cell>
          <cell r="G626">
            <v>1002148.76</v>
          </cell>
        </row>
        <row r="627">
          <cell r="A627" t="str">
            <v>INDEC-PB - 33380-1</v>
          </cell>
          <cell r="B627" t="str">
            <v xml:space="preserve">Aceites lubricantes                                                    </v>
          </cell>
          <cell r="C627" t="str">
            <v>Lubricantes equipos</v>
          </cell>
          <cell r="D627">
            <v>18</v>
          </cell>
          <cell r="E627">
            <v>9094.5</v>
          </cell>
          <cell r="F627">
            <v>0.05</v>
          </cell>
          <cell r="G627">
            <v>181890</v>
          </cell>
        </row>
        <row r="628">
          <cell r="A628">
            <v>0</v>
          </cell>
          <cell r="B628">
            <v>0</v>
          </cell>
          <cell r="D628">
            <v>0</v>
          </cell>
          <cell r="F628">
            <v>0</v>
          </cell>
          <cell r="G628">
            <v>0</v>
          </cell>
        </row>
        <row r="629">
          <cell r="A629">
            <v>0</v>
          </cell>
          <cell r="B629">
            <v>0</v>
          </cell>
          <cell r="D629">
            <v>0</v>
          </cell>
          <cell r="F629">
            <v>0</v>
          </cell>
          <cell r="G629">
            <v>0</v>
          </cell>
        </row>
        <row r="630">
          <cell r="A630">
            <v>0</v>
          </cell>
          <cell r="B630">
            <v>0</v>
          </cell>
          <cell r="D630">
            <v>0</v>
          </cell>
          <cell r="F630">
            <v>0</v>
          </cell>
          <cell r="G630">
            <v>0</v>
          </cell>
        </row>
        <row r="631">
          <cell r="A631">
            <v>0</v>
          </cell>
          <cell r="B631">
            <v>0</v>
          </cell>
          <cell r="D631">
            <v>0</v>
          </cell>
          <cell r="F631">
            <v>0</v>
          </cell>
          <cell r="G631">
            <v>0</v>
          </cell>
        </row>
        <row r="632">
          <cell r="A632">
            <v>0</v>
          </cell>
          <cell r="B632">
            <v>0</v>
          </cell>
          <cell r="D632">
            <v>0</v>
          </cell>
          <cell r="F632">
            <v>0</v>
          </cell>
          <cell r="G632">
            <v>0</v>
          </cell>
        </row>
        <row r="633">
          <cell r="F633" t="str">
            <v>Total A</v>
          </cell>
          <cell r="G633">
            <v>1669798.76</v>
          </cell>
        </row>
        <row r="634">
          <cell r="C634" t="str">
            <v>B - MANO DE OBRA</v>
          </cell>
        </row>
        <row r="635">
          <cell r="A635" t="str">
            <v>DATOS REDETERMINACION</v>
          </cell>
          <cell r="C635" t="str">
            <v>DESIGNACION</v>
          </cell>
          <cell r="D635" t="str">
            <v>Cantidad</v>
          </cell>
          <cell r="E635" t="str">
            <v>$ / día</v>
          </cell>
          <cell r="F635" t="str">
            <v>Rendimiento</v>
          </cell>
          <cell r="G635" t="str">
            <v>$ Parcial</v>
          </cell>
        </row>
        <row r="636">
          <cell r="A636" t="str">
            <v>CÓDIGO</v>
          </cell>
          <cell r="B636" t="str">
            <v>DESCRIPCIÓN</v>
          </cell>
        </row>
        <row r="637">
          <cell r="A637" t="str">
            <v>IIEE-SJ - 101000</v>
          </cell>
          <cell r="B637" t="str">
            <v>Oficial Especializado</v>
          </cell>
          <cell r="C637" t="str">
            <v>Oficial Especializado</v>
          </cell>
          <cell r="D637">
            <v>2</v>
          </cell>
          <cell r="E637">
            <v>6000</v>
          </cell>
          <cell r="F637">
            <v>0.05</v>
          </cell>
          <cell r="G637">
            <v>240000</v>
          </cell>
        </row>
        <row r="638">
          <cell r="A638" t="str">
            <v>IIEE-SJ - 102000</v>
          </cell>
          <cell r="B638" t="str">
            <v xml:space="preserve">Oficial </v>
          </cell>
          <cell r="C638" t="str">
            <v>Oficial</v>
          </cell>
          <cell r="D638">
            <v>2</v>
          </cell>
          <cell r="E638">
            <v>5000</v>
          </cell>
          <cell r="F638">
            <v>0.05</v>
          </cell>
          <cell r="G638">
            <v>200000</v>
          </cell>
        </row>
        <row r="639">
          <cell r="A639" t="str">
            <v>IIEE-SJ - 103000</v>
          </cell>
          <cell r="B639" t="str">
            <v>Ayudante</v>
          </cell>
          <cell r="C639" t="str">
            <v>Medio Oficial</v>
          </cell>
          <cell r="E639">
            <v>4500</v>
          </cell>
          <cell r="F639">
            <v>0.05</v>
          </cell>
          <cell r="G639">
            <v>0</v>
          </cell>
        </row>
        <row r="640">
          <cell r="A640" t="str">
            <v>IIEE-SJ - 103000</v>
          </cell>
          <cell r="B640" t="str">
            <v>Ayudante</v>
          </cell>
          <cell r="C640" t="str">
            <v>Ayudante</v>
          </cell>
          <cell r="D640">
            <v>2</v>
          </cell>
          <cell r="E640">
            <v>4000</v>
          </cell>
          <cell r="F640">
            <v>0.05</v>
          </cell>
          <cell r="G640">
            <v>160000</v>
          </cell>
        </row>
        <row r="641">
          <cell r="A641">
            <v>0</v>
          </cell>
          <cell r="B641">
            <v>0</v>
          </cell>
          <cell r="E641">
            <v>0</v>
          </cell>
          <cell r="F641">
            <v>0</v>
          </cell>
          <cell r="G641">
            <v>0</v>
          </cell>
        </row>
        <row r="642">
          <cell r="A642">
            <v>0</v>
          </cell>
          <cell r="B642">
            <v>0</v>
          </cell>
          <cell r="E642">
            <v>0</v>
          </cell>
          <cell r="F642">
            <v>0</v>
          </cell>
          <cell r="G642">
            <v>0</v>
          </cell>
        </row>
        <row r="643">
          <cell r="A643">
            <v>0</v>
          </cell>
          <cell r="B643">
            <v>0</v>
          </cell>
          <cell r="E643">
            <v>0</v>
          </cell>
          <cell r="F643">
            <v>0</v>
          </cell>
          <cell r="G643">
            <v>0</v>
          </cell>
        </row>
        <row r="644">
          <cell r="F644" t="str">
            <v>Total B</v>
          </cell>
          <cell r="G644">
            <v>600000</v>
          </cell>
        </row>
        <row r="645">
          <cell r="C645" t="str">
            <v>C - MATERIALES</v>
          </cell>
        </row>
        <row r="646">
          <cell r="A646" t="str">
            <v>DATOS REDETERMINACION</v>
          </cell>
          <cell r="C646" t="str">
            <v>DESIGNACION</v>
          </cell>
          <cell r="D646" t="str">
            <v>Un</v>
          </cell>
          <cell r="E646" t="str">
            <v>Cantidad</v>
          </cell>
          <cell r="F646" t="str">
            <v>$ Unitarios</v>
          </cell>
          <cell r="G646" t="str">
            <v>$ Parcial</v>
          </cell>
        </row>
        <row r="647">
          <cell r="A647" t="str">
            <v>CÓDIGO</v>
          </cell>
          <cell r="B647" t="str">
            <v>DESCRIPCIÓN</v>
          </cell>
        </row>
        <row r="648">
          <cell r="A648" t="str">
            <v>INDEC-PB - 36990-1</v>
          </cell>
          <cell r="B648" t="str">
            <v xml:space="preserve">Telas plásticas                                                        </v>
          </cell>
          <cell r="C648" t="str">
            <v>Membrana de PEAD</v>
          </cell>
          <cell r="D648" t="str">
            <v>m2</v>
          </cell>
          <cell r="E648">
            <v>980</v>
          </cell>
          <cell r="F648">
            <v>245.29515418502203</v>
          </cell>
          <cell r="G648">
            <v>240389.25</v>
          </cell>
        </row>
        <row r="649">
          <cell r="A649" t="str">
            <v>INDEC-PB - 36990-1</v>
          </cell>
          <cell r="B649" t="str">
            <v xml:space="preserve">Telas plásticas                                                        </v>
          </cell>
          <cell r="C649" t="str">
            <v>Materiales varios p/coloc. membr. PEAD</v>
          </cell>
          <cell r="D649" t="str">
            <v>Gl</v>
          </cell>
          <cell r="E649">
            <v>980</v>
          </cell>
          <cell r="F649">
            <v>12.264757709251102</v>
          </cell>
          <cell r="G649">
            <v>12019.46</v>
          </cell>
        </row>
        <row r="650">
          <cell r="A650">
            <v>0</v>
          </cell>
          <cell r="B650">
            <v>0</v>
          </cell>
          <cell r="D650">
            <v>0</v>
          </cell>
          <cell r="F650">
            <v>0</v>
          </cell>
          <cell r="G650">
            <v>0</v>
          </cell>
        </row>
        <row r="651">
          <cell r="A651">
            <v>0</v>
          </cell>
          <cell r="B651">
            <v>0</v>
          </cell>
          <cell r="D651">
            <v>0</v>
          </cell>
          <cell r="F651">
            <v>0</v>
          </cell>
          <cell r="G651">
            <v>0</v>
          </cell>
        </row>
        <row r="652">
          <cell r="A652">
            <v>0</v>
          </cell>
          <cell r="B652">
            <v>0</v>
          </cell>
          <cell r="D652">
            <v>0</v>
          </cell>
          <cell r="F652">
            <v>0</v>
          </cell>
          <cell r="G652">
            <v>0</v>
          </cell>
        </row>
        <row r="653">
          <cell r="A653">
            <v>0</v>
          </cell>
          <cell r="B653">
            <v>0</v>
          </cell>
          <cell r="D653">
            <v>0</v>
          </cell>
          <cell r="F653">
            <v>0</v>
          </cell>
          <cell r="G653">
            <v>0</v>
          </cell>
        </row>
        <row r="654">
          <cell r="A654">
            <v>0</v>
          </cell>
          <cell r="B654">
            <v>0</v>
          </cell>
          <cell r="D654">
            <v>0</v>
          </cell>
          <cell r="F654">
            <v>0</v>
          </cell>
          <cell r="G654">
            <v>0</v>
          </cell>
        </row>
        <row r="655">
          <cell r="A655">
            <v>0</v>
          </cell>
          <cell r="B655">
            <v>0</v>
          </cell>
          <cell r="D655">
            <v>0</v>
          </cell>
          <cell r="F655">
            <v>0</v>
          </cell>
          <cell r="G655">
            <v>0</v>
          </cell>
        </row>
        <row r="656">
          <cell r="A656">
            <v>0</v>
          </cell>
          <cell r="B656">
            <v>0</v>
          </cell>
          <cell r="D656">
            <v>0</v>
          </cell>
          <cell r="F656">
            <v>0</v>
          </cell>
          <cell r="G656">
            <v>0</v>
          </cell>
        </row>
        <row r="657">
          <cell r="A657">
            <v>0</v>
          </cell>
          <cell r="B657">
            <v>0</v>
          </cell>
          <cell r="D657">
            <v>0</v>
          </cell>
          <cell r="F657">
            <v>0</v>
          </cell>
          <cell r="G657">
            <v>0</v>
          </cell>
        </row>
        <row r="658">
          <cell r="A658">
            <v>0</v>
          </cell>
          <cell r="B658">
            <v>0</v>
          </cell>
          <cell r="D658">
            <v>0</v>
          </cell>
          <cell r="F658">
            <v>0</v>
          </cell>
          <cell r="G658">
            <v>0</v>
          </cell>
        </row>
        <row r="659">
          <cell r="F659" t="str">
            <v>Total C</v>
          </cell>
          <cell r="G659">
            <v>252408.71</v>
          </cell>
        </row>
        <row r="660">
          <cell r="C660" t="str">
            <v>D - TRANSPORTE</v>
          </cell>
        </row>
        <row r="661">
          <cell r="A661" t="str">
            <v>DATOS REDETERMINACION</v>
          </cell>
          <cell r="C661" t="str">
            <v>DESIGNACION</v>
          </cell>
          <cell r="D661" t="str">
            <v>Un</v>
          </cell>
          <cell r="E661" t="str">
            <v>Cantidad</v>
          </cell>
          <cell r="F661" t="str">
            <v>$ Unitarios</v>
          </cell>
          <cell r="G661" t="str">
            <v>$ Parcial</v>
          </cell>
        </row>
        <row r="662">
          <cell r="A662" t="str">
            <v>CÓDIGO</v>
          </cell>
          <cell r="B662" t="str">
            <v>DESCRIPCIÓN</v>
          </cell>
        </row>
        <row r="663">
          <cell r="A663">
            <v>0</v>
          </cell>
          <cell r="B663">
            <v>0</v>
          </cell>
          <cell r="D663">
            <v>0</v>
          </cell>
          <cell r="F663">
            <v>0</v>
          </cell>
          <cell r="G663">
            <v>0</v>
          </cell>
        </row>
        <row r="664">
          <cell r="A664">
            <v>0</v>
          </cell>
          <cell r="B664">
            <v>0</v>
          </cell>
          <cell r="D664">
            <v>0</v>
          </cell>
          <cell r="F664">
            <v>0</v>
          </cell>
          <cell r="G664">
            <v>0</v>
          </cell>
        </row>
        <row r="665">
          <cell r="F665" t="str">
            <v>Total D</v>
          </cell>
          <cell r="G665">
            <v>0</v>
          </cell>
        </row>
        <row r="667">
          <cell r="A667" t="str">
            <v/>
          </cell>
          <cell r="B667">
            <v>0</v>
          </cell>
          <cell r="D667" t="str">
            <v>Costo  Neto</v>
          </cell>
          <cell r="F667" t="str">
            <v>$/0</v>
          </cell>
          <cell r="G667">
            <v>2522207.4699999997</v>
          </cell>
        </row>
        <row r="668">
          <cell r="D668" t="str">
            <v>Precio</v>
          </cell>
          <cell r="F668" t="str">
            <v>$/0</v>
          </cell>
          <cell r="G668">
            <v>2522207.4700000002</v>
          </cell>
        </row>
        <row r="669">
          <cell r="A669" t="str">
            <v>ANALISIS DE PRECIOS</v>
          </cell>
        </row>
        <row r="670">
          <cell r="A670" t="str">
            <v>COMITENTE:</v>
          </cell>
          <cell r="B670" t="str">
            <v>DIRECCION PROVINCIAL DE REDES DE GAS</v>
          </cell>
        </row>
        <row r="671">
          <cell r="A671" t="str">
            <v>CONTRATISTA:</v>
          </cell>
          <cell r="B671">
            <v>0</v>
          </cell>
        </row>
        <row r="672">
          <cell r="A672" t="str">
            <v>OBRA:</v>
          </cell>
          <cell r="B672">
            <v>0</v>
          </cell>
          <cell r="F672" t="str">
            <v>PRECIOS A:</v>
          </cell>
          <cell r="G672">
            <v>0</v>
          </cell>
        </row>
        <row r="673">
          <cell r="A673" t="str">
            <v>SECTOR A:</v>
          </cell>
          <cell r="B673">
            <v>0</v>
          </cell>
          <cell r="G673">
            <v>0</v>
          </cell>
        </row>
        <row r="674">
          <cell r="A674" t="str">
            <v>UBICACIÓN:</v>
          </cell>
          <cell r="B674">
            <v>0</v>
          </cell>
        </row>
        <row r="675">
          <cell r="A675" t="str">
            <v>RUBRO:</v>
          </cell>
          <cell r="B675" t="str">
            <v/>
          </cell>
          <cell r="C675">
            <v>0</v>
          </cell>
        </row>
        <row r="676">
          <cell r="A676" t="str">
            <v>ITEM:</v>
          </cell>
          <cell r="B676" t="str">
            <v/>
          </cell>
          <cell r="C676">
            <v>0</v>
          </cell>
          <cell r="F676" t="str">
            <v>UNIDAD:</v>
          </cell>
          <cell r="G676">
            <v>0</v>
          </cell>
        </row>
        <row r="678">
          <cell r="C678" t="str">
            <v>DESCRIPCIÓN EQUIPO DE PRODUCCIÓN Y RENDIMIENTO</v>
          </cell>
        </row>
        <row r="680">
          <cell r="C680" t="str">
            <v>Equipo</v>
          </cell>
          <cell r="D680" t="str">
            <v>Cantidad</v>
          </cell>
          <cell r="E680" t="str">
            <v>Potencia</v>
          </cell>
          <cell r="F680" t="str">
            <v>Costo Unitario</v>
          </cell>
          <cell r="G680" t="str">
            <v>Costo Total</v>
          </cell>
        </row>
        <row r="681">
          <cell r="C681" t="str">
            <v>Herramientas varias</v>
          </cell>
          <cell r="D681">
            <v>2</v>
          </cell>
          <cell r="E681">
            <v>0</v>
          </cell>
          <cell r="F681">
            <v>450000</v>
          </cell>
          <cell r="G681">
            <v>900000</v>
          </cell>
        </row>
        <row r="682">
          <cell r="E682">
            <v>0</v>
          </cell>
          <cell r="F682">
            <v>0</v>
          </cell>
          <cell r="G682">
            <v>0</v>
          </cell>
        </row>
        <row r="683">
          <cell r="E683">
            <v>0</v>
          </cell>
          <cell r="F683">
            <v>0</v>
          </cell>
          <cell r="G683">
            <v>0</v>
          </cell>
        </row>
        <row r="684">
          <cell r="E684">
            <v>0</v>
          </cell>
          <cell r="F684">
            <v>0</v>
          </cell>
          <cell r="G684">
            <v>0</v>
          </cell>
        </row>
        <row r="685">
          <cell r="E685">
            <v>0</v>
          </cell>
          <cell r="F685">
            <v>0</v>
          </cell>
          <cell r="G685">
            <v>0</v>
          </cell>
        </row>
        <row r="686">
          <cell r="E686">
            <v>0</v>
          </cell>
          <cell r="F686">
            <v>0</v>
          </cell>
          <cell r="G686">
            <v>0</v>
          </cell>
        </row>
        <row r="687">
          <cell r="E687">
            <v>0</v>
          </cell>
          <cell r="F687">
            <v>0</v>
          </cell>
          <cell r="G687">
            <v>0</v>
          </cell>
        </row>
        <row r="688">
          <cell r="E688">
            <v>0</v>
          </cell>
          <cell r="F688">
            <v>0</v>
          </cell>
          <cell r="G688">
            <v>0</v>
          </cell>
        </row>
        <row r="689">
          <cell r="E689">
            <v>0</v>
          </cell>
          <cell r="F689">
            <v>0</v>
          </cell>
          <cell r="G689">
            <v>0</v>
          </cell>
        </row>
        <row r="690">
          <cell r="E690">
            <v>0</v>
          </cell>
          <cell r="F690">
            <v>0</v>
          </cell>
          <cell r="G690">
            <v>0</v>
          </cell>
        </row>
        <row r="692">
          <cell r="C692" t="str">
            <v>TOTALES</v>
          </cell>
          <cell r="D692" t="str">
            <v>Potencia</v>
          </cell>
          <cell r="E692">
            <v>0</v>
          </cell>
          <cell r="F692" t="str">
            <v>Costo Equipos</v>
          </cell>
          <cell r="G692">
            <v>900000</v>
          </cell>
        </row>
        <row r="694">
          <cell r="C694" t="str">
            <v>Rendimiento equipo de producción</v>
          </cell>
          <cell r="D694">
            <v>193.33333333333334</v>
          </cell>
          <cell r="E694" t="str">
            <v>0/día</v>
          </cell>
        </row>
        <row r="696">
          <cell r="A696" t="str">
            <v>DATOS REDETERMINACION</v>
          </cell>
          <cell r="C696" t="str">
            <v>DESIGNACION</v>
          </cell>
          <cell r="D696" t="str">
            <v>Coeficiente Equipo</v>
          </cell>
          <cell r="E696" t="str">
            <v>$ / día
Coef. x Costo Eq. o
HP x Costo Gas Oil</v>
          </cell>
          <cell r="F696" t="str">
            <v>Rendimiento</v>
          </cell>
          <cell r="G696" t="str">
            <v>$ Parcial</v>
          </cell>
        </row>
        <row r="697">
          <cell r="A697" t="str">
            <v>CÓDIGO</v>
          </cell>
          <cell r="B697" t="str">
            <v>DESCRIPCIÓN</v>
          </cell>
        </row>
        <row r="698">
          <cell r="C698" t="str">
            <v>A - EQUIPOS</v>
          </cell>
        </row>
        <row r="699">
          <cell r="A699" t="str">
            <v>INDEC-DCTO - Inciso j)</v>
          </cell>
          <cell r="B699" t="str">
            <v>Equipo - Amortización de equipo</v>
          </cell>
          <cell r="C699" t="str">
            <v>Amortizaciones equipos</v>
          </cell>
          <cell r="D699">
            <v>8.0000000000000004E-4</v>
          </cell>
          <cell r="E699">
            <v>720</v>
          </cell>
          <cell r="F699">
            <v>193.33333333333334</v>
          </cell>
          <cell r="G699">
            <v>3.72</v>
          </cell>
        </row>
        <row r="700">
          <cell r="A700" t="str">
            <v>INDEC-DCTO - Inciso j)</v>
          </cell>
          <cell r="B700" t="str">
            <v>Equipo - Amortización de equipo</v>
          </cell>
          <cell r="C700" t="str">
            <v>Interés equipos</v>
          </cell>
          <cell r="D700">
            <v>8.0000000000000007E-5</v>
          </cell>
          <cell r="E700">
            <v>72</v>
          </cell>
          <cell r="F700">
            <v>193.33333333333334</v>
          </cell>
          <cell r="G700">
            <v>0.37</v>
          </cell>
        </row>
        <row r="701">
          <cell r="A701" t="str">
            <v>INDEC-PB - 33360-1</v>
          </cell>
          <cell r="B701" t="str">
            <v xml:space="preserve">Gas oil                                                                </v>
          </cell>
          <cell r="C701" t="str">
            <v>Combustibles equipos</v>
          </cell>
          <cell r="D701">
            <v>99.173553719008268</v>
          </cell>
          <cell r="E701">
            <v>0</v>
          </cell>
          <cell r="F701">
            <v>193.33333333333334</v>
          </cell>
          <cell r="G701">
            <v>0</v>
          </cell>
        </row>
        <row r="702">
          <cell r="A702" t="str">
            <v>INDEC-PB - 33380-1</v>
          </cell>
          <cell r="B702" t="str">
            <v xml:space="preserve">Aceites lubricantes                                                    </v>
          </cell>
          <cell r="C702" t="str">
            <v>Lubricantes equipos</v>
          </cell>
          <cell r="D702">
            <v>18</v>
          </cell>
          <cell r="E702">
            <v>0</v>
          </cell>
          <cell r="F702">
            <v>193.33333333333334</v>
          </cell>
          <cell r="G702">
            <v>0</v>
          </cell>
        </row>
        <row r="703">
          <cell r="A703">
            <v>0</v>
          </cell>
          <cell r="B703">
            <v>0</v>
          </cell>
          <cell r="D703">
            <v>0</v>
          </cell>
          <cell r="F703">
            <v>0</v>
          </cell>
          <cell r="G703">
            <v>0</v>
          </cell>
        </row>
        <row r="704">
          <cell r="A704">
            <v>0</v>
          </cell>
          <cell r="B704">
            <v>0</v>
          </cell>
          <cell r="D704">
            <v>0</v>
          </cell>
          <cell r="F704">
            <v>0</v>
          </cell>
          <cell r="G704">
            <v>0</v>
          </cell>
        </row>
        <row r="705">
          <cell r="A705">
            <v>0</v>
          </cell>
          <cell r="B705">
            <v>0</v>
          </cell>
          <cell r="D705">
            <v>0</v>
          </cell>
          <cell r="F705">
            <v>0</v>
          </cell>
          <cell r="G705">
            <v>0</v>
          </cell>
        </row>
        <row r="706">
          <cell r="A706">
            <v>0</v>
          </cell>
          <cell r="B706">
            <v>0</v>
          </cell>
          <cell r="D706">
            <v>0</v>
          </cell>
          <cell r="F706">
            <v>0</v>
          </cell>
          <cell r="G706">
            <v>0</v>
          </cell>
        </row>
        <row r="707">
          <cell r="A707">
            <v>0</v>
          </cell>
          <cell r="B707">
            <v>0</v>
          </cell>
          <cell r="D707">
            <v>0</v>
          </cell>
          <cell r="F707">
            <v>0</v>
          </cell>
          <cell r="G707">
            <v>0</v>
          </cell>
        </row>
        <row r="708">
          <cell r="F708" t="str">
            <v>Total A</v>
          </cell>
          <cell r="G708">
            <v>4.09</v>
          </cell>
        </row>
        <row r="709">
          <cell r="C709" t="str">
            <v>B - MANO DE OBRA</v>
          </cell>
        </row>
        <row r="710">
          <cell r="A710" t="str">
            <v>DATOS REDETERMINACION</v>
          </cell>
          <cell r="C710" t="str">
            <v>DESIGNACION</v>
          </cell>
          <cell r="D710" t="str">
            <v>Cantidad</v>
          </cell>
          <cell r="E710" t="str">
            <v>$ / día</v>
          </cell>
          <cell r="F710" t="str">
            <v>Rendimiento</v>
          </cell>
          <cell r="G710" t="str">
            <v>$ Parcial</v>
          </cell>
        </row>
        <row r="711">
          <cell r="A711" t="str">
            <v>CÓDIGO</v>
          </cell>
          <cell r="B711" t="str">
            <v>DESCRIPCIÓN</v>
          </cell>
        </row>
        <row r="712">
          <cell r="A712" t="str">
            <v>IIEE-SJ - 101000</v>
          </cell>
          <cell r="B712" t="str">
            <v>Oficial Especializado</v>
          </cell>
          <cell r="C712" t="str">
            <v>Oficial Especializado</v>
          </cell>
          <cell r="D712">
            <v>1</v>
          </cell>
          <cell r="E712">
            <v>6000</v>
          </cell>
          <cell r="F712">
            <v>193.33333333333334</v>
          </cell>
          <cell r="G712">
            <v>31.03</v>
          </cell>
        </row>
        <row r="713">
          <cell r="A713" t="str">
            <v>IIEE-SJ - 102000</v>
          </cell>
          <cell r="B713" t="str">
            <v xml:space="preserve">Oficial </v>
          </cell>
          <cell r="C713" t="str">
            <v>Oficial</v>
          </cell>
          <cell r="D713">
            <v>4</v>
          </cell>
          <cell r="E713">
            <v>5000</v>
          </cell>
          <cell r="F713">
            <v>193.33333333333334</v>
          </cell>
          <cell r="G713">
            <v>103.45</v>
          </cell>
        </row>
        <row r="714">
          <cell r="A714" t="str">
            <v>IIEE-SJ - 103000</v>
          </cell>
          <cell r="B714" t="str">
            <v>Ayudante</v>
          </cell>
          <cell r="C714" t="str">
            <v>Medio Oficial</v>
          </cell>
          <cell r="E714">
            <v>4500</v>
          </cell>
          <cell r="F714">
            <v>193.33333333333334</v>
          </cell>
          <cell r="G714">
            <v>0</v>
          </cell>
        </row>
        <row r="715">
          <cell r="A715" t="str">
            <v>IIEE-SJ - 103000</v>
          </cell>
          <cell r="B715" t="str">
            <v>Ayudante</v>
          </cell>
          <cell r="C715" t="str">
            <v>Ayudante</v>
          </cell>
          <cell r="D715">
            <v>4</v>
          </cell>
          <cell r="E715">
            <v>4000</v>
          </cell>
          <cell r="F715">
            <v>193.33333333333334</v>
          </cell>
          <cell r="G715">
            <v>82.76</v>
          </cell>
        </row>
        <row r="716">
          <cell r="A716">
            <v>0</v>
          </cell>
          <cell r="B716">
            <v>0</v>
          </cell>
          <cell r="E716">
            <v>0</v>
          </cell>
          <cell r="F716">
            <v>0</v>
          </cell>
          <cell r="G716">
            <v>0</v>
          </cell>
        </row>
        <row r="717">
          <cell r="A717">
            <v>0</v>
          </cell>
          <cell r="B717">
            <v>0</v>
          </cell>
          <cell r="E717">
            <v>0</v>
          </cell>
          <cell r="F717">
            <v>0</v>
          </cell>
          <cell r="G717">
            <v>0</v>
          </cell>
        </row>
        <row r="718">
          <cell r="A718">
            <v>0</v>
          </cell>
          <cell r="B718">
            <v>0</v>
          </cell>
          <cell r="E718">
            <v>0</v>
          </cell>
          <cell r="F718">
            <v>0</v>
          </cell>
          <cell r="G718">
            <v>0</v>
          </cell>
        </row>
        <row r="719">
          <cell r="F719" t="str">
            <v>Total B</v>
          </cell>
          <cell r="G719">
            <v>217.24</v>
          </cell>
        </row>
        <row r="720">
          <cell r="C720" t="str">
            <v>C - MATERIALES</v>
          </cell>
        </row>
        <row r="721">
          <cell r="A721" t="str">
            <v>DATOS REDETERMINACION</v>
          </cell>
          <cell r="C721" t="str">
            <v>DESIGNACION</v>
          </cell>
          <cell r="D721" t="str">
            <v>Un</v>
          </cell>
          <cell r="E721" t="str">
            <v>Cantidad</v>
          </cell>
          <cell r="F721" t="str">
            <v>$ Unitarios</v>
          </cell>
          <cell r="G721" t="str">
            <v>$ Parcial</v>
          </cell>
        </row>
        <row r="722">
          <cell r="A722" t="str">
            <v>CÓDIGO</v>
          </cell>
          <cell r="B722" t="str">
            <v>DESCRIPCIÓN</v>
          </cell>
        </row>
        <row r="723">
          <cell r="A723" t="str">
            <v>INDEC-CM - 37510-11</v>
          </cell>
          <cell r="B723" t="str">
            <v>Hormigón elaborado</v>
          </cell>
          <cell r="C723" t="str">
            <v>HORMIGON H25</v>
          </cell>
          <cell r="D723" t="str">
            <v>m3</v>
          </cell>
          <cell r="E723">
            <v>0.13999999999999999</v>
          </cell>
          <cell r="F723">
            <v>5800</v>
          </cell>
          <cell r="G723">
            <v>812</v>
          </cell>
        </row>
        <row r="724">
          <cell r="A724" t="str">
            <v>INDEC-CM - 41242-11</v>
          </cell>
          <cell r="B724" t="str">
            <v>Acero aletado conformado, en barra</v>
          </cell>
          <cell r="C724" t="str">
            <v>ACERO ESPECIAL diam varios</v>
          </cell>
          <cell r="D724" t="str">
            <v>kg</v>
          </cell>
          <cell r="E724">
            <v>5.4339622641509431</v>
          </cell>
          <cell r="F724">
            <v>180</v>
          </cell>
          <cell r="G724">
            <v>978.11</v>
          </cell>
        </row>
        <row r="725">
          <cell r="A725" t="str">
            <v>INDEC-PB - 31420-1</v>
          </cell>
          <cell r="B725" t="str">
            <v xml:space="preserve">Maderas terciadas fenólicas                                            </v>
          </cell>
          <cell r="C725" t="str">
            <v>Equipo de encofrado</v>
          </cell>
          <cell r="D725" t="str">
            <v>m2</v>
          </cell>
          <cell r="E725">
            <v>1</v>
          </cell>
          <cell r="F725">
            <v>1076.3888888888889</v>
          </cell>
          <cell r="G725">
            <v>1076.3900000000001</v>
          </cell>
        </row>
        <row r="726">
          <cell r="A726" t="str">
            <v>INDEC-CM - 41242-11</v>
          </cell>
          <cell r="B726" t="str">
            <v>Acero aletado conformado, en barra</v>
          </cell>
          <cell r="C726" t="str">
            <v>Clavos</v>
          </cell>
          <cell r="D726" t="str">
            <v>Kg</v>
          </cell>
          <cell r="E726">
            <v>0.2</v>
          </cell>
          <cell r="F726">
            <v>320</v>
          </cell>
          <cell r="G726">
            <v>64</v>
          </cell>
        </row>
        <row r="727">
          <cell r="A727" t="str">
            <v>INDEC-CM - 41242-11</v>
          </cell>
          <cell r="B727" t="str">
            <v>Acero aletado conformado, en barra</v>
          </cell>
          <cell r="C727" t="str">
            <v>Alambre</v>
          </cell>
          <cell r="D727" t="str">
            <v>Kg</v>
          </cell>
          <cell r="E727">
            <v>0.2</v>
          </cell>
          <cell r="F727">
            <v>320</v>
          </cell>
          <cell r="G727">
            <v>64</v>
          </cell>
        </row>
        <row r="728">
          <cell r="A728" t="str">
            <v>INDEC-PB - 36990-1</v>
          </cell>
          <cell r="B728" t="str">
            <v xml:space="preserve">Telas plásticas                                                        </v>
          </cell>
          <cell r="C728" t="str">
            <v>Geoceldas</v>
          </cell>
          <cell r="D728" t="str">
            <v>m2</v>
          </cell>
          <cell r="E728">
            <v>1.04</v>
          </cell>
          <cell r="F728">
            <v>781.00000000000011</v>
          </cell>
          <cell r="G728">
            <v>812.24</v>
          </cell>
        </row>
        <row r="729">
          <cell r="A729" t="str">
            <v>INDEC-PB - 36990-1</v>
          </cell>
          <cell r="B729" t="str">
            <v xml:space="preserve">Telas plásticas                                                        </v>
          </cell>
          <cell r="C729" t="str">
            <v>Materiales varios p/coloc. Geocelda</v>
          </cell>
          <cell r="D729" t="str">
            <v>Gl</v>
          </cell>
          <cell r="E729">
            <v>1</v>
          </cell>
          <cell r="F729">
            <v>39.050000000000011</v>
          </cell>
          <cell r="G729">
            <v>39.049999999999997</v>
          </cell>
        </row>
        <row r="730">
          <cell r="A730">
            <v>0</v>
          </cell>
          <cell r="B730">
            <v>0</v>
          </cell>
          <cell r="D730">
            <v>0</v>
          </cell>
          <cell r="F730">
            <v>0</v>
          </cell>
          <cell r="G730">
            <v>0</v>
          </cell>
        </row>
        <row r="731">
          <cell r="A731">
            <v>0</v>
          </cell>
          <cell r="B731">
            <v>0</v>
          </cell>
          <cell r="D731">
            <v>0</v>
          </cell>
          <cell r="F731">
            <v>0</v>
          </cell>
          <cell r="G731">
            <v>0</v>
          </cell>
        </row>
        <row r="732">
          <cell r="A732">
            <v>0</v>
          </cell>
          <cell r="B732">
            <v>0</v>
          </cell>
          <cell r="D732">
            <v>0</v>
          </cell>
          <cell r="F732">
            <v>0</v>
          </cell>
          <cell r="G732">
            <v>0</v>
          </cell>
        </row>
        <row r="733">
          <cell r="A733">
            <v>0</v>
          </cell>
          <cell r="B733">
            <v>0</v>
          </cell>
          <cell r="D733">
            <v>0</v>
          </cell>
          <cell r="F733">
            <v>0</v>
          </cell>
          <cell r="G733">
            <v>0</v>
          </cell>
        </row>
        <row r="734">
          <cell r="F734" t="str">
            <v>Total C</v>
          </cell>
          <cell r="G734">
            <v>3845.79</v>
          </cell>
        </row>
        <row r="735">
          <cell r="C735" t="str">
            <v>D - TRANSPORTE</v>
          </cell>
        </row>
        <row r="736">
          <cell r="A736" t="str">
            <v>DATOS REDETERMINACION</v>
          </cell>
          <cell r="C736" t="str">
            <v>DESIGNACION</v>
          </cell>
          <cell r="D736" t="str">
            <v>Un</v>
          </cell>
          <cell r="E736" t="str">
            <v>Cantidad</v>
          </cell>
          <cell r="F736" t="str">
            <v>$ Unitarios</v>
          </cell>
          <cell r="G736" t="str">
            <v>$ Parcial</v>
          </cell>
        </row>
        <row r="737">
          <cell r="A737" t="str">
            <v>CÓDIGO</v>
          </cell>
          <cell r="B737" t="str">
            <v>DESCRIPCIÓN</v>
          </cell>
        </row>
        <row r="738">
          <cell r="A738">
            <v>0</v>
          </cell>
          <cell r="B738">
            <v>0</v>
          </cell>
          <cell r="D738">
            <v>0</v>
          </cell>
          <cell r="F738">
            <v>0</v>
          </cell>
          <cell r="G738">
            <v>0</v>
          </cell>
        </row>
        <row r="739">
          <cell r="A739">
            <v>0</v>
          </cell>
          <cell r="B739">
            <v>0</v>
          </cell>
          <cell r="D739">
            <v>0</v>
          </cell>
          <cell r="F739">
            <v>0</v>
          </cell>
          <cell r="G739">
            <v>0</v>
          </cell>
        </row>
        <row r="740">
          <cell r="F740" t="str">
            <v>Total D</v>
          </cell>
          <cell r="G740">
            <v>0</v>
          </cell>
        </row>
        <row r="742">
          <cell r="A742" t="str">
            <v/>
          </cell>
          <cell r="B742">
            <v>0</v>
          </cell>
          <cell r="D742" t="str">
            <v>Costo  Neto</v>
          </cell>
          <cell r="F742" t="str">
            <v>$/0</v>
          </cell>
          <cell r="G742">
            <v>4067.12</v>
          </cell>
        </row>
        <row r="743">
          <cell r="D743" t="str">
            <v>Precio</v>
          </cell>
          <cell r="F743" t="str">
            <v>$/0</v>
          </cell>
          <cell r="G743">
            <v>4067.12</v>
          </cell>
        </row>
        <row r="744">
          <cell r="A744" t="str">
            <v>ANALISIS DE PRECIOS</v>
          </cell>
        </row>
        <row r="745">
          <cell r="A745" t="str">
            <v>COMITENTE:</v>
          </cell>
          <cell r="B745" t="str">
            <v>DIRECCION PROVINCIAL DE REDES DE GAS</v>
          </cell>
        </row>
        <row r="746">
          <cell r="A746" t="str">
            <v>CONTRATISTA:</v>
          </cell>
          <cell r="B746">
            <v>0</v>
          </cell>
        </row>
        <row r="747">
          <cell r="A747" t="str">
            <v>OBRA:</v>
          </cell>
          <cell r="B747">
            <v>0</v>
          </cell>
          <cell r="F747" t="str">
            <v>PRECIOS A:</v>
          </cell>
          <cell r="G747">
            <v>0</v>
          </cell>
        </row>
        <row r="748">
          <cell r="A748" t="str">
            <v>SECTOR A:</v>
          </cell>
          <cell r="B748">
            <v>0</v>
          </cell>
          <cell r="G748">
            <v>0</v>
          </cell>
        </row>
        <row r="749">
          <cell r="A749" t="str">
            <v>UBICACIÓN:</v>
          </cell>
          <cell r="B749">
            <v>0</v>
          </cell>
        </row>
        <row r="750">
          <cell r="A750" t="str">
            <v>RUBRO:</v>
          </cell>
          <cell r="B750" t="str">
            <v/>
          </cell>
          <cell r="C750">
            <v>0</v>
          </cell>
        </row>
        <row r="751">
          <cell r="A751" t="str">
            <v>ITEM:</v>
          </cell>
          <cell r="B751" t="str">
            <v/>
          </cell>
          <cell r="C751">
            <v>0</v>
          </cell>
          <cell r="F751" t="str">
            <v>UNIDAD:</v>
          </cell>
          <cell r="G751">
            <v>0</v>
          </cell>
        </row>
        <row r="753">
          <cell r="C753" t="str">
            <v>DESCRIPCIÓN EQUIPO DE PRODUCCIÓN Y RENDIMIENTO</v>
          </cell>
        </row>
        <row r="755">
          <cell r="C755" t="str">
            <v>Equipo</v>
          </cell>
          <cell r="D755" t="str">
            <v>Cantidad</v>
          </cell>
          <cell r="E755" t="str">
            <v>Potencia</v>
          </cell>
          <cell r="F755" t="str">
            <v>Costo Unitario</v>
          </cell>
          <cell r="G755" t="str">
            <v>Costo Total</v>
          </cell>
        </row>
        <row r="756">
          <cell r="C756" t="str">
            <v>Excavadora</v>
          </cell>
          <cell r="D756">
            <v>0.1</v>
          </cell>
          <cell r="E756">
            <v>155</v>
          </cell>
          <cell r="F756">
            <v>15000000</v>
          </cell>
          <cell r="G756">
            <v>1500000</v>
          </cell>
        </row>
        <row r="757">
          <cell r="C757" t="str">
            <v>Cargadora</v>
          </cell>
          <cell r="D757">
            <v>0.1</v>
          </cell>
          <cell r="E757">
            <v>217</v>
          </cell>
          <cell r="F757">
            <v>17000000</v>
          </cell>
          <cell r="G757">
            <v>1700000</v>
          </cell>
        </row>
        <row r="758">
          <cell r="C758" t="str">
            <v>Camion regador</v>
          </cell>
          <cell r="D758">
            <v>0.1</v>
          </cell>
          <cell r="E758">
            <v>319</v>
          </cell>
          <cell r="F758">
            <v>8700000</v>
          </cell>
          <cell r="G758">
            <v>870000</v>
          </cell>
        </row>
        <row r="759">
          <cell r="C759" t="str">
            <v>Camion volcador</v>
          </cell>
          <cell r="D759">
            <v>0.1</v>
          </cell>
          <cell r="E759">
            <v>430</v>
          </cell>
          <cell r="F759">
            <v>11500000</v>
          </cell>
          <cell r="G759">
            <v>1150000</v>
          </cell>
        </row>
        <row r="760">
          <cell r="C760" t="str">
            <v>Herramientas varias</v>
          </cell>
          <cell r="D760">
            <v>0.2</v>
          </cell>
          <cell r="E760">
            <v>0</v>
          </cell>
          <cell r="F760">
            <v>450000</v>
          </cell>
          <cell r="G760">
            <v>90000</v>
          </cell>
        </row>
        <row r="761">
          <cell r="C761" t="str">
            <v>Vibrocompactador autopropulsado</v>
          </cell>
          <cell r="D761">
            <v>0.1</v>
          </cell>
          <cell r="E761">
            <v>130</v>
          </cell>
          <cell r="F761">
            <v>11800000</v>
          </cell>
          <cell r="G761">
            <v>1180000</v>
          </cell>
        </row>
        <row r="762">
          <cell r="E762">
            <v>0</v>
          </cell>
          <cell r="F762">
            <v>0</v>
          </cell>
          <cell r="G762">
            <v>0</v>
          </cell>
        </row>
        <row r="763">
          <cell r="E763">
            <v>0</v>
          </cell>
          <cell r="F763">
            <v>0</v>
          </cell>
          <cell r="G763">
            <v>0</v>
          </cell>
        </row>
        <row r="764">
          <cell r="E764">
            <v>0</v>
          </cell>
          <cell r="F764">
            <v>0</v>
          </cell>
          <cell r="G764">
            <v>0</v>
          </cell>
        </row>
        <row r="765">
          <cell r="E765">
            <v>0</v>
          </cell>
          <cell r="F765">
            <v>0</v>
          </cell>
          <cell r="G765">
            <v>0</v>
          </cell>
        </row>
        <row r="767">
          <cell r="C767" t="str">
            <v>TOTALES</v>
          </cell>
          <cell r="D767" t="str">
            <v>Potencia</v>
          </cell>
          <cell r="E767">
            <v>125.10000000000001</v>
          </cell>
          <cell r="F767" t="str">
            <v>Costo Equipos</v>
          </cell>
          <cell r="G767">
            <v>6490000</v>
          </cell>
        </row>
        <row r="769">
          <cell r="C769" t="str">
            <v>Rendimiento equipo de producción</v>
          </cell>
          <cell r="D769">
            <v>1.1111111111111112E-2</v>
          </cell>
          <cell r="E769" t="str">
            <v>0/día</v>
          </cell>
        </row>
        <row r="771">
          <cell r="A771" t="str">
            <v>DATOS REDETERMINACION</v>
          </cell>
          <cell r="C771" t="str">
            <v>DESIGNACION</v>
          </cell>
          <cell r="D771" t="str">
            <v>Coeficiente Equipo</v>
          </cell>
          <cell r="E771" t="str">
            <v>$ / día
Coef. x Costo Eq. o
HP x Costo Gas Oil</v>
          </cell>
          <cell r="F771" t="str">
            <v>Rendimiento</v>
          </cell>
          <cell r="G771" t="str">
            <v>$ Parcial</v>
          </cell>
        </row>
        <row r="772">
          <cell r="A772" t="str">
            <v>CÓDIGO</v>
          </cell>
          <cell r="B772" t="str">
            <v>DESCRIPCIÓN</v>
          </cell>
        </row>
        <row r="773">
          <cell r="C773" t="str">
            <v>A - EQUIPOS</v>
          </cell>
        </row>
        <row r="774">
          <cell r="A774" t="str">
            <v>INDEC-DCTO - Inciso j)</v>
          </cell>
          <cell r="B774" t="str">
            <v>Equipo - Amortización de equipo</v>
          </cell>
          <cell r="C774" t="str">
            <v>Amortizaciones equipos</v>
          </cell>
          <cell r="D774">
            <v>8.0000000000000004E-4</v>
          </cell>
          <cell r="E774">
            <v>5192</v>
          </cell>
          <cell r="F774">
            <v>1.1111111111111112E-2</v>
          </cell>
          <cell r="G774">
            <v>467280</v>
          </cell>
        </row>
        <row r="775">
          <cell r="A775" t="str">
            <v>INDEC-DCTO - Inciso j)</v>
          </cell>
          <cell r="B775" t="str">
            <v>Equipo - Amortización de equipo</v>
          </cell>
          <cell r="C775" t="str">
            <v>Interés equipos</v>
          </cell>
          <cell r="D775">
            <v>8.0000000000000007E-5</v>
          </cell>
          <cell r="E775">
            <v>519.20000000000005</v>
          </cell>
          <cell r="F775">
            <v>1.1111111111111112E-2</v>
          </cell>
          <cell r="G775">
            <v>46728</v>
          </cell>
        </row>
        <row r="776">
          <cell r="A776" t="str">
            <v>INDEC-PB - 33360-1</v>
          </cell>
          <cell r="B776" t="str">
            <v xml:space="preserve">Gas oil                                                                </v>
          </cell>
          <cell r="C776" t="str">
            <v>Combustibles equipos</v>
          </cell>
          <cell r="D776">
            <v>99.173553719008268</v>
          </cell>
          <cell r="E776">
            <v>12406.611570247935</v>
          </cell>
          <cell r="F776">
            <v>1.1111111111111112E-2</v>
          </cell>
          <cell r="G776">
            <v>1116595.04</v>
          </cell>
        </row>
        <row r="777">
          <cell r="A777" t="str">
            <v>INDEC-PB - 33380-1</v>
          </cell>
          <cell r="B777" t="str">
            <v xml:space="preserve">Aceites lubricantes                                                    </v>
          </cell>
          <cell r="C777" t="str">
            <v>Lubricantes equipos</v>
          </cell>
          <cell r="D777">
            <v>18</v>
          </cell>
          <cell r="E777">
            <v>2251.8000000000002</v>
          </cell>
          <cell r="F777">
            <v>1.1111111111111112E-2</v>
          </cell>
          <cell r="G777">
            <v>202662</v>
          </cell>
        </row>
        <row r="778">
          <cell r="A778">
            <v>0</v>
          </cell>
          <cell r="B778">
            <v>0</v>
          </cell>
          <cell r="D778">
            <v>0</v>
          </cell>
          <cell r="F778">
            <v>0</v>
          </cell>
          <cell r="G778">
            <v>0</v>
          </cell>
        </row>
        <row r="779">
          <cell r="A779">
            <v>0</v>
          </cell>
          <cell r="B779">
            <v>0</v>
          </cell>
          <cell r="D779">
            <v>0</v>
          </cell>
          <cell r="F779">
            <v>0</v>
          </cell>
          <cell r="G779">
            <v>0</v>
          </cell>
        </row>
        <row r="780">
          <cell r="A780">
            <v>0</v>
          </cell>
          <cell r="B780">
            <v>0</v>
          </cell>
          <cell r="D780">
            <v>0</v>
          </cell>
          <cell r="F780">
            <v>0</v>
          </cell>
          <cell r="G780">
            <v>0</v>
          </cell>
        </row>
        <row r="781">
          <cell r="A781">
            <v>0</v>
          </cell>
          <cell r="B781">
            <v>0</v>
          </cell>
          <cell r="D781">
            <v>0</v>
          </cell>
          <cell r="F781">
            <v>0</v>
          </cell>
          <cell r="G781">
            <v>0</v>
          </cell>
        </row>
        <row r="782">
          <cell r="A782">
            <v>0</v>
          </cell>
          <cell r="B782">
            <v>0</v>
          </cell>
          <cell r="D782">
            <v>0</v>
          </cell>
          <cell r="F782">
            <v>0</v>
          </cell>
          <cell r="G782">
            <v>0</v>
          </cell>
        </row>
        <row r="783">
          <cell r="F783" t="str">
            <v>Total A</v>
          </cell>
          <cell r="G783">
            <v>1833265.04</v>
          </cell>
        </row>
        <row r="784">
          <cell r="C784" t="str">
            <v>B - MANO DE OBRA</v>
          </cell>
        </row>
        <row r="785">
          <cell r="A785" t="str">
            <v>DATOS REDETERMINACION</v>
          </cell>
          <cell r="C785" t="str">
            <v>DESIGNACION</v>
          </cell>
          <cell r="D785" t="str">
            <v>Cantidad</v>
          </cell>
          <cell r="E785" t="str">
            <v>$ / día</v>
          </cell>
          <cell r="F785" t="str">
            <v>Rendimiento</v>
          </cell>
          <cell r="G785" t="str">
            <v>$ Parcial</v>
          </cell>
        </row>
        <row r="786">
          <cell r="A786" t="str">
            <v>CÓDIGO</v>
          </cell>
          <cell r="B786" t="str">
            <v>DESCRIPCIÓN</v>
          </cell>
        </row>
        <row r="787">
          <cell r="A787" t="str">
            <v>IIEE-SJ - 101000</v>
          </cell>
          <cell r="B787" t="str">
            <v>Oficial Especializado</v>
          </cell>
          <cell r="C787" t="str">
            <v>Oficial Especializado</v>
          </cell>
          <cell r="D787">
            <v>2</v>
          </cell>
          <cell r="E787">
            <v>6000</v>
          </cell>
          <cell r="F787">
            <v>1.1111111111111112E-2</v>
          </cell>
          <cell r="G787">
            <v>1080000</v>
          </cell>
        </row>
        <row r="788">
          <cell r="A788" t="str">
            <v>IIEE-SJ - 102000</v>
          </cell>
          <cell r="B788" t="str">
            <v xml:space="preserve">Oficial </v>
          </cell>
          <cell r="C788" t="str">
            <v>Oficial</v>
          </cell>
          <cell r="E788">
            <v>5000</v>
          </cell>
          <cell r="F788">
            <v>1.1111111111111112E-2</v>
          </cell>
          <cell r="G788">
            <v>0</v>
          </cell>
        </row>
        <row r="789">
          <cell r="A789" t="str">
            <v>IIEE-SJ - 103000</v>
          </cell>
          <cell r="B789" t="str">
            <v>Ayudante</v>
          </cell>
          <cell r="C789" t="str">
            <v>Medio Oficial</v>
          </cell>
          <cell r="D789">
            <v>4</v>
          </cell>
          <cell r="E789">
            <v>4500</v>
          </cell>
          <cell r="F789">
            <v>1.1111111111111112E-2</v>
          </cell>
          <cell r="G789">
            <v>1620000</v>
          </cell>
        </row>
        <row r="790">
          <cell r="A790" t="str">
            <v>IIEE-SJ - 103000</v>
          </cell>
          <cell r="B790" t="str">
            <v>Ayudante</v>
          </cell>
          <cell r="C790" t="str">
            <v>Ayudante</v>
          </cell>
          <cell r="D790">
            <v>3</v>
          </cell>
          <cell r="E790">
            <v>4000</v>
          </cell>
          <cell r="F790">
            <v>1.1111111111111112E-2</v>
          </cell>
          <cell r="G790">
            <v>1080000</v>
          </cell>
        </row>
        <row r="791">
          <cell r="A791">
            <v>0</v>
          </cell>
          <cell r="B791">
            <v>0</v>
          </cell>
          <cell r="E791">
            <v>0</v>
          </cell>
          <cell r="F791">
            <v>0</v>
          </cell>
          <cell r="G791">
            <v>0</v>
          </cell>
        </row>
        <row r="792">
          <cell r="A792">
            <v>0</v>
          </cell>
          <cell r="B792">
            <v>0</v>
          </cell>
          <cell r="E792">
            <v>0</v>
          </cell>
          <cell r="F792">
            <v>0</v>
          </cell>
          <cell r="G792">
            <v>0</v>
          </cell>
        </row>
        <row r="793">
          <cell r="A793">
            <v>0</v>
          </cell>
          <cell r="B793">
            <v>0</v>
          </cell>
          <cell r="E793">
            <v>0</v>
          </cell>
          <cell r="F793">
            <v>0</v>
          </cell>
          <cell r="G793">
            <v>0</v>
          </cell>
        </row>
        <row r="794">
          <cell r="F794" t="str">
            <v>Total B</v>
          </cell>
          <cell r="G794">
            <v>3780000</v>
          </cell>
        </row>
        <row r="795">
          <cell r="C795" t="str">
            <v>C - MATERIALES</v>
          </cell>
        </row>
        <row r="796">
          <cell r="A796" t="str">
            <v>DATOS REDETERMINACION</v>
          </cell>
          <cell r="C796" t="str">
            <v>DESIGNACION</v>
          </cell>
          <cell r="D796" t="str">
            <v>Un</v>
          </cell>
          <cell r="E796" t="str">
            <v>Cantidad</v>
          </cell>
          <cell r="F796" t="str">
            <v>$ Unitarios</v>
          </cell>
          <cell r="G796" t="str">
            <v>$ Parcial</v>
          </cell>
        </row>
        <row r="797">
          <cell r="A797" t="str">
            <v>CÓDIGO</v>
          </cell>
          <cell r="B797" t="str">
            <v>DESCRIPCIÓN</v>
          </cell>
        </row>
        <row r="798">
          <cell r="A798" t="str">
            <v>INDEC-CM - 37510-11</v>
          </cell>
          <cell r="B798" t="str">
            <v>Hormigón elaborado</v>
          </cell>
          <cell r="C798" t="str">
            <v>HORMIGON H25</v>
          </cell>
          <cell r="D798" t="str">
            <v>m3</v>
          </cell>
          <cell r="E798">
            <v>36</v>
          </cell>
          <cell r="F798">
            <v>5800</v>
          </cell>
          <cell r="G798">
            <v>208800</v>
          </cell>
        </row>
        <row r="799">
          <cell r="A799" t="str">
            <v>INDEC-CM - 41242-11</v>
          </cell>
          <cell r="B799" t="str">
            <v>Acero aletado conformado, en barra</v>
          </cell>
          <cell r="C799" t="str">
            <v>ACERO ESPECIAL diam varios</v>
          </cell>
          <cell r="D799" t="str">
            <v>kg</v>
          </cell>
          <cell r="E799">
            <v>2520</v>
          </cell>
          <cell r="F799">
            <v>180</v>
          </cell>
          <cell r="G799">
            <v>453600</v>
          </cell>
        </row>
        <row r="800">
          <cell r="A800" t="str">
            <v>INDEC-PB - 31420-1</v>
          </cell>
          <cell r="B800" t="str">
            <v xml:space="preserve">Maderas terciadas fenólicas                                            </v>
          </cell>
          <cell r="C800" t="str">
            <v>Equipo de encofrado</v>
          </cell>
          <cell r="D800" t="str">
            <v>m2</v>
          </cell>
          <cell r="E800">
            <v>40</v>
          </cell>
          <cell r="F800">
            <v>1076.3888888888889</v>
          </cell>
          <cell r="G800">
            <v>43055.56</v>
          </cell>
        </row>
        <row r="801">
          <cell r="A801" t="str">
            <v>INDEC-CM - 41242-11</v>
          </cell>
          <cell r="B801" t="str">
            <v>Acero aletado conformado, en barra</v>
          </cell>
          <cell r="C801" t="str">
            <v>Clavos</v>
          </cell>
          <cell r="D801" t="str">
            <v>Kg</v>
          </cell>
          <cell r="E801">
            <v>40</v>
          </cell>
          <cell r="F801">
            <v>320</v>
          </cell>
          <cell r="G801">
            <v>12800</v>
          </cell>
        </row>
        <row r="802">
          <cell r="A802" t="str">
            <v>INDEC-CM - 41242-11</v>
          </cell>
          <cell r="B802" t="str">
            <v>Acero aletado conformado, en barra</v>
          </cell>
          <cell r="C802" t="str">
            <v>Alambre</v>
          </cell>
          <cell r="D802" t="str">
            <v>Kg</v>
          </cell>
          <cell r="E802">
            <v>40</v>
          </cell>
          <cell r="F802">
            <v>320</v>
          </cell>
          <cell r="G802">
            <v>12800</v>
          </cell>
        </row>
        <row r="803">
          <cell r="A803">
            <v>0</v>
          </cell>
          <cell r="B803">
            <v>0</v>
          </cell>
          <cell r="C803" t="str">
            <v>Material granular para pedraplen</v>
          </cell>
          <cell r="D803">
            <v>0</v>
          </cell>
          <cell r="E803">
            <v>40</v>
          </cell>
          <cell r="F803">
            <v>0</v>
          </cell>
          <cell r="G803">
            <v>0</v>
          </cell>
        </row>
        <row r="804">
          <cell r="A804" t="str">
            <v>IIEE-SJ - 203002</v>
          </cell>
          <cell r="B804" t="str">
            <v>Canto rodado clasificado</v>
          </cell>
          <cell r="C804" t="str">
            <v>Material granular s/PETP</v>
          </cell>
          <cell r="D804" t="str">
            <v>m3</v>
          </cell>
          <cell r="E804">
            <v>40</v>
          </cell>
          <cell r="F804">
            <v>450</v>
          </cell>
          <cell r="G804">
            <v>18000</v>
          </cell>
        </row>
        <row r="805">
          <cell r="A805" t="str">
            <v>INDEC-CM - 41242-11</v>
          </cell>
          <cell r="B805" t="str">
            <v>Acero aletado conformado, en barra</v>
          </cell>
          <cell r="C805" t="str">
            <v>Materiales varios camara contacto</v>
          </cell>
          <cell r="D805" t="str">
            <v>Gl</v>
          </cell>
          <cell r="E805">
            <v>1</v>
          </cell>
          <cell r="F805">
            <v>35000</v>
          </cell>
          <cell r="G805">
            <v>35000</v>
          </cell>
        </row>
        <row r="806">
          <cell r="A806" t="str">
            <v>INDEC-PB - 2520-1</v>
          </cell>
          <cell r="B806" t="str">
            <v>Plásticos en formas básicas (incluye: Caños y tubos de PVC, Caños y tubos de polipropileno y Caños y tubos de polietileno)</v>
          </cell>
          <cell r="C806" t="str">
            <v>Depósito de P.R.F.V. capacidad s400 litros.</v>
          </cell>
          <cell r="D806" t="str">
            <v>Pza</v>
          </cell>
          <cell r="E806">
            <v>1</v>
          </cell>
          <cell r="F806">
            <v>5000</v>
          </cell>
          <cell r="G806">
            <v>5000</v>
          </cell>
        </row>
        <row r="807">
          <cell r="A807" t="str">
            <v>INDEC-CM - 43220-12</v>
          </cell>
          <cell r="B807" t="str">
            <v>Electrobomba monofásica 3/4 HP</v>
          </cell>
          <cell r="C807" t="str">
            <v>Bomba dosificadora será Serie Milenio Modelo 035</v>
          </cell>
          <cell r="D807" t="str">
            <v>Pza</v>
          </cell>
          <cell r="E807">
            <v>1</v>
          </cell>
          <cell r="F807">
            <v>35000</v>
          </cell>
          <cell r="G807">
            <v>35000</v>
          </cell>
        </row>
        <row r="808">
          <cell r="A808">
            <v>0</v>
          </cell>
          <cell r="B808">
            <v>0</v>
          </cell>
          <cell r="D808">
            <v>0</v>
          </cell>
          <cell r="F808">
            <v>0</v>
          </cell>
          <cell r="G808">
            <v>0</v>
          </cell>
        </row>
        <row r="809">
          <cell r="F809" t="str">
            <v>Total C</v>
          </cell>
          <cell r="G809">
            <v>824055.56</v>
          </cell>
        </row>
        <row r="810">
          <cell r="C810" t="str">
            <v>D - TRANSPORTE</v>
          </cell>
        </row>
        <row r="811">
          <cell r="A811" t="str">
            <v>DATOS REDETERMINACION</v>
          </cell>
          <cell r="C811" t="str">
            <v>DESIGNACION</v>
          </cell>
          <cell r="D811" t="str">
            <v>Un</v>
          </cell>
          <cell r="E811" t="str">
            <v>Cantidad</v>
          </cell>
          <cell r="F811" t="str">
            <v>$ Unitarios</v>
          </cell>
          <cell r="G811" t="str">
            <v>$ Parcial</v>
          </cell>
        </row>
        <row r="812">
          <cell r="A812" t="str">
            <v>CÓDIGO</v>
          </cell>
          <cell r="B812" t="str">
            <v>DESCRIPCIÓN</v>
          </cell>
        </row>
        <row r="813">
          <cell r="A813">
            <v>0</v>
          </cell>
          <cell r="B813">
            <v>0</v>
          </cell>
          <cell r="D813">
            <v>0</v>
          </cell>
          <cell r="F813">
            <v>0</v>
          </cell>
          <cell r="G813">
            <v>0</v>
          </cell>
        </row>
        <row r="814">
          <cell r="A814">
            <v>0</v>
          </cell>
          <cell r="B814">
            <v>0</v>
          </cell>
          <cell r="D814">
            <v>0</v>
          </cell>
          <cell r="F814">
            <v>0</v>
          </cell>
          <cell r="G814">
            <v>0</v>
          </cell>
        </row>
        <row r="815">
          <cell r="F815" t="str">
            <v>Total D</v>
          </cell>
          <cell r="G815">
            <v>0</v>
          </cell>
        </row>
        <row r="817">
          <cell r="A817" t="str">
            <v/>
          </cell>
          <cell r="B817">
            <v>0</v>
          </cell>
          <cell r="D817" t="str">
            <v>Costo  Neto</v>
          </cell>
          <cell r="F817" t="str">
            <v>$/0</v>
          </cell>
          <cell r="G817">
            <v>6437320.5999999996</v>
          </cell>
        </row>
        <row r="818">
          <cell r="D818" t="str">
            <v>Precio</v>
          </cell>
          <cell r="F818" t="str">
            <v>$/0</v>
          </cell>
          <cell r="G818">
            <v>6437320.5999999996</v>
          </cell>
        </row>
        <row r="819">
          <cell r="A819" t="str">
            <v>ANALISIS DE PRECIOS</v>
          </cell>
        </row>
        <row r="820">
          <cell r="A820" t="str">
            <v>COMITENTE:</v>
          </cell>
          <cell r="B820" t="str">
            <v>DIRECCION PROVINCIAL DE REDES DE GAS</v>
          </cell>
        </row>
        <row r="821">
          <cell r="A821" t="str">
            <v>CONTRATISTA:</v>
          </cell>
          <cell r="B821">
            <v>0</v>
          </cell>
        </row>
        <row r="822">
          <cell r="A822" t="str">
            <v>OBRA:</v>
          </cell>
          <cell r="B822">
            <v>0</v>
          </cell>
          <cell r="F822" t="str">
            <v>PRECIOS A:</v>
          </cell>
          <cell r="G822">
            <v>0</v>
          </cell>
        </row>
        <row r="823">
          <cell r="A823" t="str">
            <v>SECTOR A:</v>
          </cell>
          <cell r="B823">
            <v>0</v>
          </cell>
          <cell r="G823">
            <v>0</v>
          </cell>
        </row>
        <row r="824">
          <cell r="A824" t="str">
            <v>UBICACIÓN:</v>
          </cell>
          <cell r="B824">
            <v>0</v>
          </cell>
        </row>
        <row r="825">
          <cell r="A825" t="str">
            <v>RUBRO:</v>
          </cell>
          <cell r="B825" t="str">
            <v/>
          </cell>
          <cell r="C825">
            <v>0</v>
          </cell>
        </row>
        <row r="826">
          <cell r="A826" t="str">
            <v>ITEM:</v>
          </cell>
          <cell r="B826" t="str">
            <v/>
          </cell>
          <cell r="C826">
            <v>0</v>
          </cell>
          <cell r="F826" t="str">
            <v>UNIDAD:</v>
          </cell>
          <cell r="G826">
            <v>0</v>
          </cell>
        </row>
        <row r="828">
          <cell r="C828" t="str">
            <v>DESCRIPCIÓN EQUIPO DE PRODUCCIÓN Y RENDIMIENTO</v>
          </cell>
        </row>
        <row r="830">
          <cell r="C830" t="str">
            <v>Equipo</v>
          </cell>
          <cell r="D830" t="str">
            <v>Cantidad</v>
          </cell>
          <cell r="E830" t="str">
            <v>Potencia</v>
          </cell>
          <cell r="F830" t="str">
            <v>Costo Unitario</v>
          </cell>
          <cell r="G830" t="str">
            <v>Costo Total</v>
          </cell>
        </row>
        <row r="831">
          <cell r="C831" t="str">
            <v>Camion volcador</v>
          </cell>
          <cell r="D831">
            <v>4</v>
          </cell>
          <cell r="E831">
            <v>430</v>
          </cell>
          <cell r="F831">
            <v>11500000</v>
          </cell>
          <cell r="G831">
            <v>46000000</v>
          </cell>
        </row>
        <row r="832">
          <cell r="C832" t="str">
            <v>Cargadora</v>
          </cell>
          <cell r="D832">
            <v>2</v>
          </cell>
          <cell r="E832">
            <v>217</v>
          </cell>
          <cell r="F832">
            <v>17000000</v>
          </cell>
          <cell r="G832">
            <v>34000000</v>
          </cell>
        </row>
        <row r="833">
          <cell r="C833" t="str">
            <v>Topadora tipo D6</v>
          </cell>
          <cell r="D833">
            <v>1</v>
          </cell>
          <cell r="E833">
            <v>200</v>
          </cell>
          <cell r="F833">
            <v>31000000</v>
          </cell>
          <cell r="G833">
            <v>31000000</v>
          </cell>
        </row>
        <row r="834">
          <cell r="E834">
            <v>0</v>
          </cell>
          <cell r="F834">
            <v>0</v>
          </cell>
          <cell r="G834">
            <v>0</v>
          </cell>
        </row>
        <row r="835">
          <cell r="E835">
            <v>0</v>
          </cell>
          <cell r="F835">
            <v>0</v>
          </cell>
          <cell r="G835">
            <v>0</v>
          </cell>
        </row>
        <row r="836">
          <cell r="E836">
            <v>0</v>
          </cell>
          <cell r="F836">
            <v>0</v>
          </cell>
          <cell r="G836">
            <v>0</v>
          </cell>
        </row>
        <row r="837">
          <cell r="E837">
            <v>0</v>
          </cell>
          <cell r="F837">
            <v>0</v>
          </cell>
          <cell r="G837">
            <v>0</v>
          </cell>
        </row>
        <row r="838">
          <cell r="E838">
            <v>0</v>
          </cell>
          <cell r="F838">
            <v>0</v>
          </cell>
          <cell r="G838">
            <v>0</v>
          </cell>
        </row>
        <row r="839">
          <cell r="E839">
            <v>0</v>
          </cell>
          <cell r="F839">
            <v>0</v>
          </cell>
          <cell r="G839">
            <v>0</v>
          </cell>
        </row>
        <row r="840">
          <cell r="E840">
            <v>0</v>
          </cell>
          <cell r="F840">
            <v>0</v>
          </cell>
          <cell r="G840">
            <v>0</v>
          </cell>
        </row>
        <row r="842">
          <cell r="C842" t="str">
            <v>TOTALES</v>
          </cell>
          <cell r="D842" t="str">
            <v>Potencia</v>
          </cell>
          <cell r="E842">
            <v>2354</v>
          </cell>
          <cell r="F842" t="str">
            <v>Costo Equipos</v>
          </cell>
          <cell r="G842">
            <v>111000000</v>
          </cell>
        </row>
        <row r="844">
          <cell r="C844" t="str">
            <v>Rendimiento equipo de producción</v>
          </cell>
          <cell r="D844">
            <v>3</v>
          </cell>
          <cell r="E844" t="str">
            <v>0/día</v>
          </cell>
        </row>
        <row r="846">
          <cell r="A846" t="str">
            <v>DATOS REDETERMINACION</v>
          </cell>
          <cell r="C846" t="str">
            <v>DESIGNACION</v>
          </cell>
          <cell r="D846" t="str">
            <v>Coeficiente Equipo</v>
          </cell>
          <cell r="E846" t="str">
            <v>$ / día
Coef. x Costo Eq. o
HP x Costo Gas Oil</v>
          </cell>
          <cell r="F846" t="str">
            <v>Rendimiento</v>
          </cell>
          <cell r="G846" t="str">
            <v>$ Parcial</v>
          </cell>
        </row>
        <row r="847">
          <cell r="A847" t="str">
            <v>CÓDIGO</v>
          </cell>
          <cell r="B847" t="str">
            <v>DESCRIPCIÓN</v>
          </cell>
        </row>
        <row r="848">
          <cell r="C848" t="str">
            <v>A - EQUIPOS</v>
          </cell>
        </row>
        <row r="849">
          <cell r="A849" t="str">
            <v>INDEC-DCTO - Inciso j)</v>
          </cell>
          <cell r="B849" t="str">
            <v>Equipo - Amortización de equipo</v>
          </cell>
          <cell r="C849" t="str">
            <v>Amortizaciones equipos</v>
          </cell>
          <cell r="D849">
            <v>8.0000000000000004E-4</v>
          </cell>
          <cell r="E849">
            <v>88800</v>
          </cell>
          <cell r="F849">
            <v>3</v>
          </cell>
          <cell r="G849">
            <v>29600</v>
          </cell>
        </row>
        <row r="850">
          <cell r="A850" t="str">
            <v>INDEC-DCTO - Inciso j)</v>
          </cell>
          <cell r="B850" t="str">
            <v>Equipo - Amortización de equipo</v>
          </cell>
          <cell r="C850" t="str">
            <v>Interés equipos</v>
          </cell>
          <cell r="D850">
            <v>8.0000000000000007E-5</v>
          </cell>
          <cell r="E850">
            <v>8880</v>
          </cell>
          <cell r="F850">
            <v>3</v>
          </cell>
          <cell r="G850">
            <v>2960</v>
          </cell>
        </row>
        <row r="851">
          <cell r="A851" t="str">
            <v>INDEC-PB - 33360-1</v>
          </cell>
          <cell r="B851" t="str">
            <v xml:space="preserve">Gas oil                                                                </v>
          </cell>
          <cell r="C851" t="str">
            <v>Combustibles equipos</v>
          </cell>
          <cell r="D851">
            <v>99.173553719008268</v>
          </cell>
          <cell r="E851">
            <v>233454.54545454547</v>
          </cell>
          <cell r="F851">
            <v>3</v>
          </cell>
          <cell r="G851">
            <v>77818.179999999993</v>
          </cell>
        </row>
        <row r="852">
          <cell r="A852" t="str">
            <v>INDEC-PB - 33380-1</v>
          </cell>
          <cell r="B852" t="str">
            <v xml:space="preserve">Aceites lubricantes                                                    </v>
          </cell>
          <cell r="C852" t="str">
            <v>Lubricantes equipos</v>
          </cell>
          <cell r="D852">
            <v>18</v>
          </cell>
          <cell r="E852">
            <v>42372</v>
          </cell>
          <cell r="F852">
            <v>3</v>
          </cell>
          <cell r="G852">
            <v>14124</v>
          </cell>
        </row>
        <row r="853">
          <cell r="A853">
            <v>0</v>
          </cell>
          <cell r="B853">
            <v>0</v>
          </cell>
          <cell r="D853">
            <v>0</v>
          </cell>
          <cell r="F853">
            <v>0</v>
          </cell>
          <cell r="G853">
            <v>0</v>
          </cell>
        </row>
        <row r="854">
          <cell r="A854">
            <v>0</v>
          </cell>
          <cell r="B854">
            <v>0</v>
          </cell>
          <cell r="D854">
            <v>0</v>
          </cell>
          <cell r="F854">
            <v>0</v>
          </cell>
          <cell r="G854">
            <v>0</v>
          </cell>
        </row>
        <row r="855">
          <cell r="A855">
            <v>0</v>
          </cell>
          <cell r="B855">
            <v>0</v>
          </cell>
          <cell r="D855">
            <v>0</v>
          </cell>
          <cell r="F855">
            <v>0</v>
          </cell>
          <cell r="G855">
            <v>0</v>
          </cell>
        </row>
        <row r="856">
          <cell r="A856">
            <v>0</v>
          </cell>
          <cell r="B856">
            <v>0</v>
          </cell>
          <cell r="D856">
            <v>0</v>
          </cell>
          <cell r="F856">
            <v>0</v>
          </cell>
          <cell r="G856">
            <v>0</v>
          </cell>
        </row>
        <row r="857">
          <cell r="A857">
            <v>0</v>
          </cell>
          <cell r="B857">
            <v>0</v>
          </cell>
          <cell r="D857">
            <v>0</v>
          </cell>
          <cell r="F857">
            <v>0</v>
          </cell>
          <cell r="G857">
            <v>0</v>
          </cell>
        </row>
        <row r="858">
          <cell r="F858" t="str">
            <v>Total A</v>
          </cell>
          <cell r="G858">
            <v>124502.18</v>
          </cell>
        </row>
        <row r="859">
          <cell r="C859" t="str">
            <v>B - MANO DE OBRA</v>
          </cell>
        </row>
        <row r="860">
          <cell r="A860" t="str">
            <v>DATOS REDETERMINACION</v>
          </cell>
          <cell r="C860" t="str">
            <v>DESIGNACION</v>
          </cell>
          <cell r="D860" t="str">
            <v>Cantidad</v>
          </cell>
          <cell r="E860" t="str">
            <v>$ / día</v>
          </cell>
          <cell r="F860" t="str">
            <v>Rendimiento</v>
          </cell>
          <cell r="G860" t="str">
            <v>$ Parcial</v>
          </cell>
        </row>
        <row r="861">
          <cell r="A861" t="str">
            <v>CÓDIGO</v>
          </cell>
          <cell r="B861" t="str">
            <v>DESCRIPCIÓN</v>
          </cell>
        </row>
        <row r="862">
          <cell r="A862" t="str">
            <v>IIEE-SJ - 101000</v>
          </cell>
          <cell r="B862" t="str">
            <v>Oficial Especializado</v>
          </cell>
          <cell r="C862" t="str">
            <v>Oficial Especializado</v>
          </cell>
          <cell r="D862">
            <v>3</v>
          </cell>
          <cell r="E862">
            <v>6000</v>
          </cell>
          <cell r="F862">
            <v>3</v>
          </cell>
          <cell r="G862">
            <v>6000</v>
          </cell>
        </row>
        <row r="863">
          <cell r="A863" t="str">
            <v>IIEE-SJ - 102000</v>
          </cell>
          <cell r="B863" t="str">
            <v xml:space="preserve">Oficial </v>
          </cell>
          <cell r="C863" t="str">
            <v>Oficial</v>
          </cell>
          <cell r="D863">
            <v>4</v>
          </cell>
          <cell r="E863">
            <v>5000</v>
          </cell>
          <cell r="F863">
            <v>3</v>
          </cell>
          <cell r="G863">
            <v>6666.67</v>
          </cell>
        </row>
        <row r="864">
          <cell r="A864" t="str">
            <v>IIEE-SJ - 103000</v>
          </cell>
          <cell r="B864" t="str">
            <v>Ayudante</v>
          </cell>
          <cell r="C864" t="str">
            <v>Medio Oficial</v>
          </cell>
          <cell r="E864">
            <v>4500</v>
          </cell>
          <cell r="F864">
            <v>3</v>
          </cell>
          <cell r="G864">
            <v>0</v>
          </cell>
        </row>
        <row r="865">
          <cell r="A865" t="str">
            <v>IIEE-SJ - 103000</v>
          </cell>
          <cell r="B865" t="str">
            <v>Ayudante</v>
          </cell>
          <cell r="C865" t="str">
            <v>Ayudante</v>
          </cell>
          <cell r="D865">
            <v>2</v>
          </cell>
          <cell r="E865">
            <v>4000</v>
          </cell>
          <cell r="F865">
            <v>3</v>
          </cell>
          <cell r="G865">
            <v>2666.67</v>
          </cell>
        </row>
        <row r="866">
          <cell r="A866">
            <v>0</v>
          </cell>
          <cell r="B866">
            <v>0</v>
          </cell>
          <cell r="E866">
            <v>0</v>
          </cell>
          <cell r="F866">
            <v>0</v>
          </cell>
          <cell r="G866">
            <v>0</v>
          </cell>
        </row>
        <row r="867">
          <cell r="A867">
            <v>0</v>
          </cell>
          <cell r="B867">
            <v>0</v>
          </cell>
          <cell r="E867">
            <v>0</v>
          </cell>
          <cell r="F867">
            <v>0</v>
          </cell>
          <cell r="G867">
            <v>0</v>
          </cell>
        </row>
        <row r="868">
          <cell r="A868">
            <v>0</v>
          </cell>
          <cell r="B868">
            <v>0</v>
          </cell>
          <cell r="E868">
            <v>0</v>
          </cell>
          <cell r="F868">
            <v>0</v>
          </cell>
          <cell r="G868">
            <v>0</v>
          </cell>
        </row>
        <row r="869">
          <cell r="F869" t="str">
            <v>Total B</v>
          </cell>
          <cell r="G869">
            <v>15333.34</v>
          </cell>
        </row>
        <row r="870">
          <cell r="C870" t="str">
            <v>C - MATERIALES</v>
          </cell>
        </row>
        <row r="871">
          <cell r="A871" t="str">
            <v>DATOS REDETERMINACION</v>
          </cell>
          <cell r="C871" t="str">
            <v>DESIGNACION</v>
          </cell>
          <cell r="D871" t="str">
            <v>Un</v>
          </cell>
          <cell r="E871" t="str">
            <v>Cantidad</v>
          </cell>
          <cell r="F871" t="str">
            <v>$ Unitarios</v>
          </cell>
          <cell r="G871" t="str">
            <v>$ Parcial</v>
          </cell>
        </row>
        <row r="872">
          <cell r="A872" t="str">
            <v>CÓDIGO</v>
          </cell>
          <cell r="B872" t="str">
            <v>DESCRIPCIÓN</v>
          </cell>
        </row>
        <row r="873">
          <cell r="A873">
            <v>0</v>
          </cell>
          <cell r="B873">
            <v>0</v>
          </cell>
          <cell r="D873">
            <v>0</v>
          </cell>
          <cell r="F873">
            <v>0</v>
          </cell>
          <cell r="G873">
            <v>0</v>
          </cell>
        </row>
        <row r="874">
          <cell r="A874">
            <v>0</v>
          </cell>
          <cell r="B874">
            <v>0</v>
          </cell>
          <cell r="D874">
            <v>0</v>
          </cell>
          <cell r="F874">
            <v>0</v>
          </cell>
          <cell r="G874">
            <v>0</v>
          </cell>
        </row>
        <row r="875">
          <cell r="A875">
            <v>0</v>
          </cell>
          <cell r="B875">
            <v>0</v>
          </cell>
          <cell r="D875">
            <v>0</v>
          </cell>
          <cell r="F875">
            <v>0</v>
          </cell>
          <cell r="G875">
            <v>0</v>
          </cell>
        </row>
        <row r="876">
          <cell r="A876">
            <v>0</v>
          </cell>
          <cell r="B876">
            <v>0</v>
          </cell>
          <cell r="D876">
            <v>0</v>
          </cell>
          <cell r="F876">
            <v>0</v>
          </cell>
          <cell r="G876">
            <v>0</v>
          </cell>
        </row>
        <row r="877">
          <cell r="A877">
            <v>0</v>
          </cell>
          <cell r="B877">
            <v>0</v>
          </cell>
          <cell r="D877">
            <v>0</v>
          </cell>
          <cell r="F877">
            <v>0</v>
          </cell>
          <cell r="G877">
            <v>0</v>
          </cell>
        </row>
        <row r="878">
          <cell r="A878">
            <v>0</v>
          </cell>
          <cell r="B878">
            <v>0</v>
          </cell>
          <cell r="D878">
            <v>0</v>
          </cell>
          <cell r="F878">
            <v>0</v>
          </cell>
          <cell r="G878">
            <v>0</v>
          </cell>
        </row>
        <row r="879">
          <cell r="A879">
            <v>0</v>
          </cell>
          <cell r="B879">
            <v>0</v>
          </cell>
          <cell r="D879">
            <v>0</v>
          </cell>
          <cell r="F879">
            <v>0</v>
          </cell>
          <cell r="G879">
            <v>0</v>
          </cell>
        </row>
        <row r="880">
          <cell r="A880">
            <v>0</v>
          </cell>
          <cell r="B880">
            <v>0</v>
          </cell>
          <cell r="D880">
            <v>0</v>
          </cell>
          <cell r="F880">
            <v>0</v>
          </cell>
          <cell r="G880">
            <v>0</v>
          </cell>
        </row>
        <row r="881">
          <cell r="A881">
            <v>0</v>
          </cell>
          <cell r="B881">
            <v>0</v>
          </cell>
          <cell r="D881">
            <v>0</v>
          </cell>
          <cell r="F881">
            <v>0</v>
          </cell>
          <cell r="G881">
            <v>0</v>
          </cell>
        </row>
        <row r="882">
          <cell r="A882">
            <v>0</v>
          </cell>
          <cell r="B882">
            <v>0</v>
          </cell>
          <cell r="D882">
            <v>0</v>
          </cell>
          <cell r="F882">
            <v>0</v>
          </cell>
          <cell r="G882">
            <v>0</v>
          </cell>
        </row>
        <row r="883">
          <cell r="A883">
            <v>0</v>
          </cell>
          <cell r="B883">
            <v>0</v>
          </cell>
          <cell r="D883">
            <v>0</v>
          </cell>
          <cell r="F883">
            <v>0</v>
          </cell>
          <cell r="G883">
            <v>0</v>
          </cell>
        </row>
        <row r="884">
          <cell r="F884" t="str">
            <v>Total C</v>
          </cell>
          <cell r="G884">
            <v>0</v>
          </cell>
        </row>
        <row r="885">
          <cell r="C885" t="str">
            <v>D - TRANSPORTE</v>
          </cell>
        </row>
        <row r="886">
          <cell r="A886" t="str">
            <v>DATOS REDETERMINACION</v>
          </cell>
          <cell r="C886" t="str">
            <v>DESIGNACION</v>
          </cell>
          <cell r="D886" t="str">
            <v>Un</v>
          </cell>
          <cell r="E886" t="str">
            <v>Cantidad</v>
          </cell>
          <cell r="F886" t="str">
            <v>$ Unitarios</v>
          </cell>
          <cell r="G886" t="str">
            <v>$ Parcial</v>
          </cell>
        </row>
        <row r="887">
          <cell r="A887" t="str">
            <v>CÓDIGO</v>
          </cell>
          <cell r="B887" t="str">
            <v>DESCRIPCIÓN</v>
          </cell>
        </row>
        <row r="888">
          <cell r="A888">
            <v>0</v>
          </cell>
          <cell r="B888">
            <v>0</v>
          </cell>
          <cell r="D888">
            <v>0</v>
          </cell>
          <cell r="F888">
            <v>0</v>
          </cell>
          <cell r="G888">
            <v>0</v>
          </cell>
        </row>
        <row r="889">
          <cell r="A889">
            <v>0</v>
          </cell>
          <cell r="B889">
            <v>0</v>
          </cell>
          <cell r="D889">
            <v>0</v>
          </cell>
          <cell r="F889">
            <v>0</v>
          </cell>
          <cell r="G889">
            <v>0</v>
          </cell>
        </row>
        <row r="890">
          <cell r="F890" t="str">
            <v>Total D</v>
          </cell>
          <cell r="G890">
            <v>0</v>
          </cell>
        </row>
        <row r="892">
          <cell r="A892" t="str">
            <v/>
          </cell>
          <cell r="B892">
            <v>0</v>
          </cell>
          <cell r="D892" t="str">
            <v>Costo  Neto</v>
          </cell>
          <cell r="F892" t="str">
            <v>$/0</v>
          </cell>
          <cell r="G892">
            <v>139835.52000000002</v>
          </cell>
        </row>
        <row r="893">
          <cell r="D893" t="str">
            <v>Precio</v>
          </cell>
          <cell r="F893" t="str">
            <v>$/0</v>
          </cell>
          <cell r="G893">
            <v>139835.51999999999</v>
          </cell>
        </row>
        <row r="894">
          <cell r="A894" t="str">
            <v>ANALISIS DE PRECIOS</v>
          </cell>
        </row>
        <row r="895">
          <cell r="A895" t="str">
            <v>COMITENTE:</v>
          </cell>
          <cell r="B895" t="str">
            <v>DIRECCION PROVINCIAL DE REDES DE GAS</v>
          </cell>
        </row>
        <row r="896">
          <cell r="A896" t="str">
            <v>CONTRATISTA:</v>
          </cell>
          <cell r="B896">
            <v>0</v>
          </cell>
        </row>
        <row r="897">
          <cell r="A897" t="str">
            <v>OBRA:</v>
          </cell>
          <cell r="B897">
            <v>0</v>
          </cell>
          <cell r="F897" t="str">
            <v>PRECIOS A:</v>
          </cell>
          <cell r="G897">
            <v>0</v>
          </cell>
        </row>
        <row r="898">
          <cell r="A898" t="str">
            <v>SECTOR A:</v>
          </cell>
          <cell r="B898">
            <v>0</v>
          </cell>
          <cell r="G898">
            <v>0</v>
          </cell>
        </row>
        <row r="899">
          <cell r="A899" t="str">
            <v>UBICACIÓN:</v>
          </cell>
          <cell r="B899">
            <v>0</v>
          </cell>
        </row>
        <row r="900">
          <cell r="A900" t="str">
            <v>RUBRO:</v>
          </cell>
          <cell r="B900" t="str">
            <v/>
          </cell>
          <cell r="C900">
            <v>0</v>
          </cell>
        </row>
        <row r="901">
          <cell r="A901" t="str">
            <v>ITEM:</v>
          </cell>
          <cell r="B901" t="str">
            <v/>
          </cell>
          <cell r="C901">
            <v>0</v>
          </cell>
          <cell r="F901" t="str">
            <v>UNIDAD:</v>
          </cell>
          <cell r="G901">
            <v>0</v>
          </cell>
        </row>
        <row r="903">
          <cell r="C903" t="str">
            <v>DESCRIPCIÓN EQUIPO DE PRODUCCIÓN Y RENDIMIENTO</v>
          </cell>
        </row>
        <row r="905">
          <cell r="C905" t="str">
            <v>Equipo</v>
          </cell>
          <cell r="D905" t="str">
            <v>Cantidad</v>
          </cell>
          <cell r="E905" t="str">
            <v>Potencia</v>
          </cell>
          <cell r="F905" t="str">
            <v>Costo Unitario</v>
          </cell>
          <cell r="G905" t="str">
            <v>Costo Total</v>
          </cell>
        </row>
        <row r="906">
          <cell r="C906" t="str">
            <v>Camion regador</v>
          </cell>
          <cell r="D906">
            <v>2</v>
          </cell>
          <cell r="E906">
            <v>319</v>
          </cell>
          <cell r="F906">
            <v>8700000</v>
          </cell>
          <cell r="G906">
            <v>17400000</v>
          </cell>
        </row>
        <row r="907">
          <cell r="C907" t="str">
            <v>Cargadora</v>
          </cell>
          <cell r="E907">
            <v>217</v>
          </cell>
          <cell r="F907">
            <v>17000000</v>
          </cell>
          <cell r="G907">
            <v>0</v>
          </cell>
        </row>
        <row r="908">
          <cell r="C908" t="str">
            <v>Topadora tipo D6</v>
          </cell>
          <cell r="E908">
            <v>200</v>
          </cell>
          <cell r="F908">
            <v>31000000</v>
          </cell>
          <cell r="G908">
            <v>0</v>
          </cell>
        </row>
        <row r="909">
          <cell r="C909" t="str">
            <v>Motoniveladora</v>
          </cell>
          <cell r="D909">
            <v>1</v>
          </cell>
          <cell r="E909">
            <v>190</v>
          </cell>
          <cell r="F909">
            <v>19000000</v>
          </cell>
          <cell r="G909">
            <v>19000000</v>
          </cell>
        </row>
        <row r="910">
          <cell r="C910" t="str">
            <v>Pala de arrastre incluido tractor</v>
          </cell>
          <cell r="E910">
            <v>150</v>
          </cell>
          <cell r="F910">
            <v>12000000</v>
          </cell>
          <cell r="G910">
            <v>0</v>
          </cell>
        </row>
        <row r="911">
          <cell r="C911" t="str">
            <v>Rodillo pata de cabra</v>
          </cell>
          <cell r="E911">
            <v>145</v>
          </cell>
          <cell r="F911">
            <v>11000000</v>
          </cell>
          <cell r="G911">
            <v>0</v>
          </cell>
        </row>
        <row r="912">
          <cell r="C912" t="str">
            <v>Rodillo neumatico autopropulsado</v>
          </cell>
          <cell r="E912">
            <v>145</v>
          </cell>
          <cell r="F912">
            <v>11000000</v>
          </cell>
          <cell r="G912">
            <v>0</v>
          </cell>
        </row>
        <row r="913">
          <cell r="C913" t="str">
            <v>Vibrocompactador autopropulsado</v>
          </cell>
          <cell r="D913">
            <v>1</v>
          </cell>
          <cell r="E913">
            <v>130</v>
          </cell>
          <cell r="F913">
            <v>11800000</v>
          </cell>
          <cell r="G913">
            <v>11800000</v>
          </cell>
        </row>
        <row r="914">
          <cell r="E914">
            <v>0</v>
          </cell>
          <cell r="F914">
            <v>0</v>
          </cell>
          <cell r="G914">
            <v>0</v>
          </cell>
        </row>
        <row r="915">
          <cell r="E915">
            <v>0</v>
          </cell>
          <cell r="F915">
            <v>0</v>
          </cell>
          <cell r="G915">
            <v>0</v>
          </cell>
        </row>
        <row r="917">
          <cell r="C917" t="str">
            <v>TOTALES</v>
          </cell>
          <cell r="D917" t="str">
            <v>Potencia</v>
          </cell>
          <cell r="E917">
            <v>958</v>
          </cell>
          <cell r="F917" t="str">
            <v>Costo Equipos</v>
          </cell>
          <cell r="G917">
            <v>48200000</v>
          </cell>
        </row>
        <row r="919">
          <cell r="C919" t="str">
            <v>Rendimiento equipo de producción</v>
          </cell>
          <cell r="D919">
            <v>800</v>
          </cell>
          <cell r="E919" t="str">
            <v>0/día</v>
          </cell>
        </row>
        <row r="921">
          <cell r="A921" t="str">
            <v>DATOS REDETERMINACION</v>
          </cell>
          <cell r="C921" t="str">
            <v>DESIGNACION</v>
          </cell>
          <cell r="D921" t="str">
            <v>Coeficiente Equipo</v>
          </cell>
          <cell r="E921" t="str">
            <v>$ / día
Coef. x Costo Eq. o
HP x Costo Gas Oil</v>
          </cell>
          <cell r="F921" t="str">
            <v>Rendimiento</v>
          </cell>
          <cell r="G921" t="str">
            <v>$ Parcial</v>
          </cell>
        </row>
        <row r="922">
          <cell r="A922" t="str">
            <v>CÓDIGO</v>
          </cell>
          <cell r="B922" t="str">
            <v>DESCRIPCIÓN</v>
          </cell>
        </row>
        <row r="923">
          <cell r="C923" t="str">
            <v>A - EQUIPOS</v>
          </cell>
        </row>
        <row r="924">
          <cell r="A924" t="str">
            <v>INDEC-DCTO - Inciso j)</v>
          </cell>
          <cell r="B924" t="str">
            <v>Equipo - Amortización de equipo</v>
          </cell>
          <cell r="C924" t="str">
            <v>Amortizaciones equipos</v>
          </cell>
          <cell r="D924">
            <v>8.0000000000000004E-4</v>
          </cell>
          <cell r="E924">
            <v>38560</v>
          </cell>
          <cell r="F924">
            <v>800</v>
          </cell>
          <cell r="G924">
            <v>48.2</v>
          </cell>
        </row>
        <row r="925">
          <cell r="A925" t="str">
            <v>INDEC-DCTO - Inciso j)</v>
          </cell>
          <cell r="B925" t="str">
            <v>Equipo - Amortización de equipo</v>
          </cell>
          <cell r="C925" t="str">
            <v>Interés equipos</v>
          </cell>
          <cell r="D925">
            <v>8.0000000000000007E-5</v>
          </cell>
          <cell r="E925">
            <v>3856.0000000000005</v>
          </cell>
          <cell r="F925">
            <v>800</v>
          </cell>
          <cell r="G925">
            <v>4.82</v>
          </cell>
        </row>
        <row r="926">
          <cell r="A926" t="str">
            <v>INDEC-PB - 33360-1</v>
          </cell>
          <cell r="B926" t="str">
            <v xml:space="preserve">Gas oil                                                                </v>
          </cell>
          <cell r="C926" t="str">
            <v>Combustibles equipos</v>
          </cell>
          <cell r="D926">
            <v>99.173553719008268</v>
          </cell>
          <cell r="E926">
            <v>95008.264462809922</v>
          </cell>
          <cell r="F926">
            <v>800</v>
          </cell>
          <cell r="G926">
            <v>118.76</v>
          </cell>
        </row>
        <row r="927">
          <cell r="A927" t="str">
            <v>INDEC-PB - 33380-1</v>
          </cell>
          <cell r="B927" t="str">
            <v xml:space="preserve">Aceites lubricantes                                                    </v>
          </cell>
          <cell r="C927" t="str">
            <v>Lubricantes equipos</v>
          </cell>
          <cell r="D927">
            <v>18</v>
          </cell>
          <cell r="E927">
            <v>17244</v>
          </cell>
          <cell r="F927">
            <v>800</v>
          </cell>
          <cell r="G927">
            <v>21.56</v>
          </cell>
        </row>
        <row r="928">
          <cell r="A928">
            <v>0</v>
          </cell>
          <cell r="B928">
            <v>0</v>
          </cell>
          <cell r="D928">
            <v>0</v>
          </cell>
          <cell r="F928">
            <v>0</v>
          </cell>
          <cell r="G928">
            <v>0</v>
          </cell>
        </row>
        <row r="929">
          <cell r="A929">
            <v>0</v>
          </cell>
          <cell r="B929">
            <v>0</v>
          </cell>
          <cell r="D929">
            <v>0</v>
          </cell>
          <cell r="F929">
            <v>0</v>
          </cell>
          <cell r="G929">
            <v>0</v>
          </cell>
        </row>
        <row r="930">
          <cell r="A930">
            <v>0</v>
          </cell>
          <cell r="B930">
            <v>0</v>
          </cell>
          <cell r="D930">
            <v>0</v>
          </cell>
          <cell r="F930">
            <v>0</v>
          </cell>
          <cell r="G930">
            <v>0</v>
          </cell>
        </row>
        <row r="931">
          <cell r="A931">
            <v>0</v>
          </cell>
          <cell r="B931">
            <v>0</v>
          </cell>
          <cell r="D931">
            <v>0</v>
          </cell>
          <cell r="F931">
            <v>0</v>
          </cell>
          <cell r="G931">
            <v>0</v>
          </cell>
        </row>
        <row r="932">
          <cell r="A932">
            <v>0</v>
          </cell>
          <cell r="B932">
            <v>0</v>
          </cell>
          <cell r="D932">
            <v>0</v>
          </cell>
          <cell r="F932">
            <v>0</v>
          </cell>
          <cell r="G932">
            <v>0</v>
          </cell>
        </row>
        <row r="933">
          <cell r="F933" t="str">
            <v>Total A</v>
          </cell>
          <cell r="G933">
            <v>193.34</v>
          </cell>
        </row>
        <row r="934">
          <cell r="C934" t="str">
            <v>B - MANO DE OBRA</v>
          </cell>
        </row>
        <row r="935">
          <cell r="A935" t="str">
            <v>DATOS REDETERMINACION</v>
          </cell>
          <cell r="C935" t="str">
            <v>DESIGNACION</v>
          </cell>
          <cell r="D935" t="str">
            <v>Cantidad</v>
          </cell>
          <cell r="E935" t="str">
            <v>$ / día</v>
          </cell>
          <cell r="F935" t="str">
            <v>Rendimiento</v>
          </cell>
          <cell r="G935" t="str">
            <v>$ Parcial</v>
          </cell>
        </row>
        <row r="936">
          <cell r="A936" t="str">
            <v>CÓDIGO</v>
          </cell>
          <cell r="B936" t="str">
            <v>DESCRIPCIÓN</v>
          </cell>
        </row>
        <row r="937">
          <cell r="A937" t="str">
            <v>IIEE-SJ - 101000</v>
          </cell>
          <cell r="B937" t="str">
            <v>Oficial Especializado</v>
          </cell>
          <cell r="C937" t="str">
            <v>Oficial Especializado</v>
          </cell>
          <cell r="D937">
            <v>5</v>
          </cell>
          <cell r="E937">
            <v>6000</v>
          </cell>
          <cell r="F937">
            <v>800</v>
          </cell>
          <cell r="G937">
            <v>37.5</v>
          </cell>
        </row>
        <row r="938">
          <cell r="A938" t="str">
            <v>IIEE-SJ - 102000</v>
          </cell>
          <cell r="B938" t="str">
            <v xml:space="preserve">Oficial </v>
          </cell>
          <cell r="C938" t="str">
            <v>Oficial</v>
          </cell>
          <cell r="D938">
            <v>3</v>
          </cell>
          <cell r="E938">
            <v>5000</v>
          </cell>
          <cell r="F938">
            <v>800</v>
          </cell>
          <cell r="G938">
            <v>18.75</v>
          </cell>
        </row>
        <row r="939">
          <cell r="A939" t="str">
            <v>IIEE-SJ - 103000</v>
          </cell>
          <cell r="B939" t="str">
            <v>Ayudante</v>
          </cell>
          <cell r="C939" t="str">
            <v>Medio Oficial</v>
          </cell>
          <cell r="E939">
            <v>4500</v>
          </cell>
          <cell r="F939">
            <v>800</v>
          </cell>
          <cell r="G939">
            <v>0</v>
          </cell>
        </row>
        <row r="940">
          <cell r="A940" t="str">
            <v>IIEE-SJ - 103000</v>
          </cell>
          <cell r="B940" t="str">
            <v>Ayudante</v>
          </cell>
          <cell r="C940" t="str">
            <v>Ayudante</v>
          </cell>
          <cell r="D940">
            <v>5</v>
          </cell>
          <cell r="E940">
            <v>4000</v>
          </cell>
          <cell r="F940">
            <v>800</v>
          </cell>
          <cell r="G940">
            <v>25</v>
          </cell>
        </row>
        <row r="941">
          <cell r="A941">
            <v>0</v>
          </cell>
          <cell r="B941">
            <v>0</v>
          </cell>
          <cell r="E941">
            <v>0</v>
          </cell>
          <cell r="F941">
            <v>0</v>
          </cell>
          <cell r="G941">
            <v>0</v>
          </cell>
        </row>
        <row r="942">
          <cell r="A942">
            <v>0</v>
          </cell>
          <cell r="B942">
            <v>0</v>
          </cell>
          <cell r="E942">
            <v>0</v>
          </cell>
          <cell r="F942">
            <v>0</v>
          </cell>
          <cell r="G942">
            <v>0</v>
          </cell>
        </row>
        <row r="943">
          <cell r="A943">
            <v>0</v>
          </cell>
          <cell r="B943">
            <v>0</v>
          </cell>
          <cell r="E943">
            <v>0</v>
          </cell>
          <cell r="F943">
            <v>0</v>
          </cell>
          <cell r="G943">
            <v>0</v>
          </cell>
        </row>
        <row r="944">
          <cell r="F944" t="str">
            <v>Total B</v>
          </cell>
          <cell r="G944">
            <v>81.25</v>
          </cell>
        </row>
        <row r="945">
          <cell r="C945" t="str">
            <v>C - MATERIALES</v>
          </cell>
        </row>
        <row r="946">
          <cell r="A946" t="str">
            <v>DATOS REDETERMINACION</v>
          </cell>
          <cell r="C946" t="str">
            <v>DESIGNACION</v>
          </cell>
          <cell r="D946" t="str">
            <v>Un</v>
          </cell>
          <cell r="E946" t="str">
            <v>Cantidad</v>
          </cell>
          <cell r="F946" t="str">
            <v>$ Unitarios</v>
          </cell>
          <cell r="G946" t="str">
            <v>$ Parcial</v>
          </cell>
        </row>
        <row r="947">
          <cell r="A947" t="str">
            <v>CÓDIGO</v>
          </cell>
          <cell r="B947" t="str">
            <v>DESCRIPCIÓN</v>
          </cell>
        </row>
        <row r="948">
          <cell r="A948" t="str">
            <v>IIEE-SJ - 203002</v>
          </cell>
          <cell r="B948" t="str">
            <v>Canto rodado clasificado</v>
          </cell>
          <cell r="C948" t="str">
            <v>Material granular s/PETP</v>
          </cell>
          <cell r="D948" t="str">
            <v>m3</v>
          </cell>
          <cell r="E948">
            <v>1.25</v>
          </cell>
          <cell r="F948">
            <v>450</v>
          </cell>
          <cell r="G948">
            <v>562.5</v>
          </cell>
        </row>
        <row r="949">
          <cell r="A949">
            <v>0</v>
          </cell>
          <cell r="B949">
            <v>0</v>
          </cell>
          <cell r="D949">
            <v>0</v>
          </cell>
          <cell r="F949">
            <v>0</v>
          </cell>
          <cell r="G949">
            <v>0</v>
          </cell>
        </row>
        <row r="950">
          <cell r="A950">
            <v>0</v>
          </cell>
          <cell r="B950">
            <v>0</v>
          </cell>
          <cell r="D950">
            <v>0</v>
          </cell>
          <cell r="F950">
            <v>0</v>
          </cell>
          <cell r="G950">
            <v>0</v>
          </cell>
        </row>
        <row r="951">
          <cell r="A951">
            <v>0</v>
          </cell>
          <cell r="B951">
            <v>0</v>
          </cell>
          <cell r="D951">
            <v>0</v>
          </cell>
          <cell r="F951">
            <v>0</v>
          </cell>
          <cell r="G951">
            <v>0</v>
          </cell>
        </row>
        <row r="952">
          <cell r="A952">
            <v>0</v>
          </cell>
          <cell r="B952">
            <v>0</v>
          </cell>
          <cell r="D952">
            <v>0</v>
          </cell>
          <cell r="F952">
            <v>0</v>
          </cell>
          <cell r="G952">
            <v>0</v>
          </cell>
        </row>
        <row r="953">
          <cell r="A953">
            <v>0</v>
          </cell>
          <cell r="B953">
            <v>0</v>
          </cell>
          <cell r="D953">
            <v>0</v>
          </cell>
          <cell r="F953">
            <v>0</v>
          </cell>
          <cell r="G953">
            <v>0</v>
          </cell>
        </row>
        <row r="954">
          <cell r="A954">
            <v>0</v>
          </cell>
          <cell r="B954">
            <v>0</v>
          </cell>
          <cell r="D954">
            <v>0</v>
          </cell>
          <cell r="F954">
            <v>0</v>
          </cell>
          <cell r="G954">
            <v>0</v>
          </cell>
        </row>
        <row r="955">
          <cell r="A955">
            <v>0</v>
          </cell>
          <cell r="B955">
            <v>0</v>
          </cell>
          <cell r="D955">
            <v>0</v>
          </cell>
          <cell r="F955">
            <v>0</v>
          </cell>
          <cell r="G955">
            <v>0</v>
          </cell>
        </row>
        <row r="956">
          <cell r="A956">
            <v>0</v>
          </cell>
          <cell r="B956">
            <v>0</v>
          </cell>
          <cell r="D956">
            <v>0</v>
          </cell>
          <cell r="F956">
            <v>0</v>
          </cell>
          <cell r="G956">
            <v>0</v>
          </cell>
        </row>
        <row r="957">
          <cell r="A957">
            <v>0</v>
          </cell>
          <cell r="B957">
            <v>0</v>
          </cell>
          <cell r="D957">
            <v>0</v>
          </cell>
          <cell r="F957">
            <v>0</v>
          </cell>
          <cell r="G957">
            <v>0</v>
          </cell>
        </row>
        <row r="958">
          <cell r="A958">
            <v>0</v>
          </cell>
          <cell r="B958">
            <v>0</v>
          </cell>
          <cell r="D958">
            <v>0</v>
          </cell>
          <cell r="F958">
            <v>0</v>
          </cell>
          <cell r="G958">
            <v>0</v>
          </cell>
        </row>
        <row r="959">
          <cell r="F959" t="str">
            <v>Total C</v>
          </cell>
          <cell r="G959">
            <v>562.5</v>
          </cell>
        </row>
        <row r="960">
          <cell r="C960" t="str">
            <v>D - TRANSPORTE</v>
          </cell>
        </row>
        <row r="961">
          <cell r="A961" t="str">
            <v>DATOS REDETERMINACION</v>
          </cell>
          <cell r="C961" t="str">
            <v>DESIGNACION</v>
          </cell>
          <cell r="D961" t="str">
            <v>Un</v>
          </cell>
          <cell r="E961" t="str">
            <v>Cantidad</v>
          </cell>
          <cell r="F961" t="str">
            <v>$ Unitarios</v>
          </cell>
          <cell r="G961" t="str">
            <v>$ Parcial</v>
          </cell>
        </row>
        <row r="962">
          <cell r="A962" t="str">
            <v>CÓDIGO</v>
          </cell>
          <cell r="B962" t="str">
            <v>DESCRIPCIÓN</v>
          </cell>
        </row>
        <row r="963">
          <cell r="A963">
            <v>0</v>
          </cell>
          <cell r="B963">
            <v>0</v>
          </cell>
          <cell r="D963">
            <v>0</v>
          </cell>
          <cell r="F963">
            <v>0</v>
          </cell>
          <cell r="G963">
            <v>0</v>
          </cell>
        </row>
        <row r="964">
          <cell r="A964">
            <v>0</v>
          </cell>
          <cell r="B964">
            <v>0</v>
          </cell>
          <cell r="D964">
            <v>0</v>
          </cell>
          <cell r="F964">
            <v>0</v>
          </cell>
          <cell r="G964">
            <v>0</v>
          </cell>
        </row>
        <row r="965">
          <cell r="F965" t="str">
            <v>Total D</v>
          </cell>
          <cell r="G965">
            <v>0</v>
          </cell>
        </row>
        <row r="967">
          <cell r="A967" t="str">
            <v/>
          </cell>
          <cell r="B967">
            <v>0</v>
          </cell>
          <cell r="D967" t="str">
            <v>Costo  Neto</v>
          </cell>
          <cell r="F967" t="str">
            <v>$/0</v>
          </cell>
          <cell r="G967">
            <v>837.09</v>
          </cell>
        </row>
        <row r="968">
          <cell r="D968" t="str">
            <v>Precio</v>
          </cell>
          <cell r="F968" t="str">
            <v>$/0</v>
          </cell>
          <cell r="G968">
            <v>837.09</v>
          </cell>
        </row>
        <row r="969">
          <cell r="A969" t="str">
            <v>ANALISIS DE PRECIOS</v>
          </cell>
        </row>
        <row r="970">
          <cell r="A970" t="str">
            <v>COMITENTE:</v>
          </cell>
          <cell r="B970" t="str">
            <v>DIRECCION PROVINCIAL DE REDES DE GAS</v>
          </cell>
        </row>
        <row r="971">
          <cell r="A971" t="str">
            <v>CONTRATISTA:</v>
          </cell>
          <cell r="B971">
            <v>0</v>
          </cell>
        </row>
        <row r="972">
          <cell r="A972" t="str">
            <v>OBRA:</v>
          </cell>
          <cell r="B972">
            <v>0</v>
          </cell>
          <cell r="F972" t="str">
            <v>PRECIOS A:</v>
          </cell>
          <cell r="G972">
            <v>0</v>
          </cell>
        </row>
        <row r="973">
          <cell r="A973" t="str">
            <v>SECTOR A:</v>
          </cell>
          <cell r="B973">
            <v>0</v>
          </cell>
          <cell r="G973">
            <v>0</v>
          </cell>
        </row>
        <row r="974">
          <cell r="A974" t="str">
            <v>UBICACIÓN:</v>
          </cell>
          <cell r="B974">
            <v>0</v>
          </cell>
        </row>
        <row r="975">
          <cell r="A975" t="str">
            <v>RUBRO:</v>
          </cell>
          <cell r="B975" t="str">
            <v/>
          </cell>
          <cell r="C975">
            <v>0</v>
          </cell>
        </row>
        <row r="976">
          <cell r="A976" t="str">
            <v>ITEM:</v>
          </cell>
          <cell r="B976" t="str">
            <v/>
          </cell>
          <cell r="C976">
            <v>0</v>
          </cell>
          <cell r="F976" t="str">
            <v>UNIDAD:</v>
          </cell>
          <cell r="G976">
            <v>0</v>
          </cell>
        </row>
        <row r="978">
          <cell r="C978" t="str">
            <v>DESCRIPCIÓN EQUIPO DE PRODUCCIÓN Y RENDIMIENTO</v>
          </cell>
        </row>
        <row r="980">
          <cell r="C980" t="str">
            <v>Equipo</v>
          </cell>
          <cell r="D980" t="str">
            <v>Cantidad</v>
          </cell>
          <cell r="E980" t="str">
            <v>Potencia</v>
          </cell>
          <cell r="F980" t="str">
            <v>Costo Unitario</v>
          </cell>
          <cell r="G980" t="str">
            <v>Costo Total</v>
          </cell>
        </row>
        <row r="981">
          <cell r="C981" t="str">
            <v>Camion regador</v>
          </cell>
          <cell r="D981">
            <v>2</v>
          </cell>
          <cell r="E981">
            <v>319</v>
          </cell>
          <cell r="F981">
            <v>8700000</v>
          </cell>
          <cell r="G981">
            <v>17400000</v>
          </cell>
        </row>
        <row r="982">
          <cell r="C982" t="str">
            <v>Cargadora</v>
          </cell>
          <cell r="E982">
            <v>217</v>
          </cell>
          <cell r="F982">
            <v>17000000</v>
          </cell>
          <cell r="G982">
            <v>0</v>
          </cell>
        </row>
        <row r="983">
          <cell r="C983" t="str">
            <v>Topadora tipo D6</v>
          </cell>
          <cell r="E983">
            <v>200</v>
          </cell>
          <cell r="F983">
            <v>31000000</v>
          </cell>
          <cell r="G983">
            <v>0</v>
          </cell>
        </row>
        <row r="984">
          <cell r="C984" t="str">
            <v>Motoniveladora</v>
          </cell>
          <cell r="D984">
            <v>1</v>
          </cell>
          <cell r="E984">
            <v>190</v>
          </cell>
          <cell r="F984">
            <v>19000000</v>
          </cell>
          <cell r="G984">
            <v>19000000</v>
          </cell>
        </row>
        <row r="985">
          <cell r="C985" t="str">
            <v>Pala de arrastre incluido tractor</v>
          </cell>
          <cell r="E985">
            <v>150</v>
          </cell>
          <cell r="F985">
            <v>12000000</v>
          </cell>
          <cell r="G985">
            <v>0</v>
          </cell>
        </row>
        <row r="986">
          <cell r="C986" t="str">
            <v>Rodillo pata de cabra</v>
          </cell>
          <cell r="E986">
            <v>145</v>
          </cell>
          <cell r="F986">
            <v>11000000</v>
          </cell>
          <cell r="G986">
            <v>0</v>
          </cell>
        </row>
        <row r="987">
          <cell r="C987" t="str">
            <v>Rodillo neumatico autopropulsado</v>
          </cell>
          <cell r="E987">
            <v>145</v>
          </cell>
          <cell r="F987">
            <v>11000000</v>
          </cell>
          <cell r="G987">
            <v>0</v>
          </cell>
        </row>
        <row r="988">
          <cell r="C988" t="str">
            <v>Vibrocompactador autopropulsado</v>
          </cell>
          <cell r="D988">
            <v>1</v>
          </cell>
          <cell r="E988">
            <v>130</v>
          </cell>
          <cell r="F988">
            <v>11800000</v>
          </cell>
          <cell r="G988">
            <v>11800000</v>
          </cell>
        </row>
        <row r="989">
          <cell r="E989">
            <v>0</v>
          </cell>
          <cell r="F989">
            <v>0</v>
          </cell>
          <cell r="G989">
            <v>0</v>
          </cell>
        </row>
        <row r="990">
          <cell r="E990">
            <v>0</v>
          </cell>
          <cell r="F990">
            <v>0</v>
          </cell>
          <cell r="G990">
            <v>0</v>
          </cell>
        </row>
        <row r="992">
          <cell r="C992" t="str">
            <v>TOTALES</v>
          </cell>
          <cell r="D992" t="str">
            <v>Potencia</v>
          </cell>
          <cell r="E992">
            <v>958</v>
          </cell>
          <cell r="F992" t="str">
            <v>Costo Equipos</v>
          </cell>
          <cell r="G992">
            <v>48200000</v>
          </cell>
        </row>
        <row r="994">
          <cell r="C994" t="str">
            <v>Rendimiento equipo de producción</v>
          </cell>
          <cell r="D994">
            <v>2666.666666666667</v>
          </cell>
          <cell r="E994" t="str">
            <v>0/día</v>
          </cell>
        </row>
        <row r="996">
          <cell r="A996" t="str">
            <v>DATOS REDETERMINACION</v>
          </cell>
          <cell r="C996" t="str">
            <v>DESIGNACION</v>
          </cell>
          <cell r="D996" t="str">
            <v>Coeficiente Equipo</v>
          </cell>
          <cell r="E996" t="str">
            <v>$ / día
Coef. x Costo Eq. o
HP x Costo Gas Oil</v>
          </cell>
          <cell r="F996" t="str">
            <v>Rendimiento</v>
          </cell>
          <cell r="G996" t="str">
            <v>$ Parcial</v>
          </cell>
        </row>
        <row r="997">
          <cell r="A997" t="str">
            <v>CÓDIGO</v>
          </cell>
          <cell r="B997" t="str">
            <v>DESCRIPCIÓN</v>
          </cell>
        </row>
        <row r="998">
          <cell r="C998" t="str">
            <v>A - EQUIPOS</v>
          </cell>
        </row>
        <row r="999">
          <cell r="A999" t="str">
            <v>INDEC-DCTO - Inciso j)</v>
          </cell>
          <cell r="B999" t="str">
            <v>Equipo - Amortización de equipo</v>
          </cell>
          <cell r="C999" t="str">
            <v>Amortizaciones equipos</v>
          </cell>
          <cell r="D999">
            <v>8.0000000000000004E-4</v>
          </cell>
          <cell r="E999">
            <v>38560</v>
          </cell>
          <cell r="F999">
            <v>2666.666666666667</v>
          </cell>
          <cell r="G999">
            <v>14.46</v>
          </cell>
        </row>
        <row r="1000">
          <cell r="A1000" t="str">
            <v>INDEC-DCTO - Inciso j)</v>
          </cell>
          <cell r="B1000" t="str">
            <v>Equipo - Amortización de equipo</v>
          </cell>
          <cell r="C1000" t="str">
            <v>Interés equipos</v>
          </cell>
          <cell r="D1000">
            <v>8.0000000000000007E-5</v>
          </cell>
          <cell r="E1000">
            <v>3856.0000000000005</v>
          </cell>
          <cell r="F1000">
            <v>2666.666666666667</v>
          </cell>
          <cell r="G1000">
            <v>1.45</v>
          </cell>
        </row>
        <row r="1001">
          <cell r="A1001" t="str">
            <v>INDEC-PB - 33360-1</v>
          </cell>
          <cell r="B1001" t="str">
            <v xml:space="preserve">Gas oil                                                                </v>
          </cell>
          <cell r="C1001" t="str">
            <v>Combustibles equipos</v>
          </cell>
          <cell r="D1001">
            <v>99.173553719008268</v>
          </cell>
          <cell r="E1001">
            <v>95008.264462809922</v>
          </cell>
          <cell r="F1001">
            <v>2666.666666666667</v>
          </cell>
          <cell r="G1001">
            <v>35.630000000000003</v>
          </cell>
        </row>
        <row r="1002">
          <cell r="A1002" t="str">
            <v>INDEC-PB - 33380-1</v>
          </cell>
          <cell r="B1002" t="str">
            <v xml:space="preserve">Aceites lubricantes                                                    </v>
          </cell>
          <cell r="C1002" t="str">
            <v>Lubricantes equipos</v>
          </cell>
          <cell r="D1002">
            <v>18</v>
          </cell>
          <cell r="E1002">
            <v>17244</v>
          </cell>
          <cell r="F1002">
            <v>2666.666666666667</v>
          </cell>
          <cell r="G1002">
            <v>6.47</v>
          </cell>
        </row>
        <row r="1003">
          <cell r="A1003">
            <v>0</v>
          </cell>
          <cell r="B1003">
            <v>0</v>
          </cell>
          <cell r="D1003">
            <v>0</v>
          </cell>
          <cell r="F1003">
            <v>0</v>
          </cell>
          <cell r="G1003">
            <v>0</v>
          </cell>
        </row>
        <row r="1004">
          <cell r="A1004">
            <v>0</v>
          </cell>
          <cell r="B1004">
            <v>0</v>
          </cell>
          <cell r="D1004">
            <v>0</v>
          </cell>
          <cell r="F1004">
            <v>0</v>
          </cell>
          <cell r="G1004">
            <v>0</v>
          </cell>
        </row>
        <row r="1005">
          <cell r="A1005">
            <v>0</v>
          </cell>
          <cell r="B1005">
            <v>0</v>
          </cell>
          <cell r="D1005">
            <v>0</v>
          </cell>
          <cell r="F1005">
            <v>0</v>
          </cell>
          <cell r="G1005">
            <v>0</v>
          </cell>
        </row>
        <row r="1006">
          <cell r="A1006">
            <v>0</v>
          </cell>
          <cell r="B1006">
            <v>0</v>
          </cell>
          <cell r="D1006">
            <v>0</v>
          </cell>
          <cell r="F1006">
            <v>0</v>
          </cell>
          <cell r="G1006">
            <v>0</v>
          </cell>
        </row>
        <row r="1007">
          <cell r="A1007">
            <v>0</v>
          </cell>
          <cell r="B1007">
            <v>0</v>
          </cell>
          <cell r="D1007">
            <v>0</v>
          </cell>
          <cell r="F1007">
            <v>0</v>
          </cell>
          <cell r="G1007">
            <v>0</v>
          </cell>
        </row>
        <row r="1008">
          <cell r="F1008" t="str">
            <v>Total A</v>
          </cell>
          <cell r="G1008">
            <v>58.010000000000005</v>
          </cell>
        </row>
        <row r="1009">
          <cell r="C1009" t="str">
            <v>B - MANO DE OBRA</v>
          </cell>
        </row>
        <row r="1010">
          <cell r="A1010" t="str">
            <v>DATOS REDETERMINACION</v>
          </cell>
          <cell r="C1010" t="str">
            <v>DESIGNACION</v>
          </cell>
          <cell r="D1010" t="str">
            <v>Cantidad</v>
          </cell>
          <cell r="E1010" t="str">
            <v>$ / día</v>
          </cell>
          <cell r="F1010" t="str">
            <v>Rendimiento</v>
          </cell>
          <cell r="G1010" t="str">
            <v>$ Parcial</v>
          </cell>
        </row>
        <row r="1011">
          <cell r="A1011" t="str">
            <v>CÓDIGO</v>
          </cell>
          <cell r="B1011" t="str">
            <v>DESCRIPCIÓN</v>
          </cell>
        </row>
        <row r="1012">
          <cell r="A1012" t="str">
            <v>IIEE-SJ - 101000</v>
          </cell>
          <cell r="B1012" t="str">
            <v>Oficial Especializado</v>
          </cell>
          <cell r="C1012" t="str">
            <v>Oficial Especializado</v>
          </cell>
          <cell r="D1012">
            <v>5</v>
          </cell>
          <cell r="E1012">
            <v>6000</v>
          </cell>
          <cell r="F1012">
            <v>2666.666666666667</v>
          </cell>
          <cell r="G1012">
            <v>11.25</v>
          </cell>
        </row>
        <row r="1013">
          <cell r="A1013" t="str">
            <v>IIEE-SJ - 102000</v>
          </cell>
          <cell r="B1013" t="str">
            <v xml:space="preserve">Oficial </v>
          </cell>
          <cell r="C1013" t="str">
            <v>Oficial</v>
          </cell>
          <cell r="D1013">
            <v>3</v>
          </cell>
          <cell r="E1013">
            <v>5000</v>
          </cell>
          <cell r="F1013">
            <v>2666.666666666667</v>
          </cell>
          <cell r="G1013">
            <v>5.63</v>
          </cell>
        </row>
        <row r="1014">
          <cell r="A1014" t="str">
            <v>IIEE-SJ - 103000</v>
          </cell>
          <cell r="B1014" t="str">
            <v>Ayudante</v>
          </cell>
          <cell r="C1014" t="str">
            <v>Medio Oficial</v>
          </cell>
          <cell r="E1014">
            <v>4500</v>
          </cell>
          <cell r="F1014">
            <v>2666.666666666667</v>
          </cell>
          <cell r="G1014">
            <v>0</v>
          </cell>
        </row>
        <row r="1015">
          <cell r="A1015" t="str">
            <v>IIEE-SJ - 103000</v>
          </cell>
          <cell r="B1015" t="str">
            <v>Ayudante</v>
          </cell>
          <cell r="C1015" t="str">
            <v>Ayudante</v>
          </cell>
          <cell r="D1015">
            <v>5</v>
          </cell>
          <cell r="E1015">
            <v>4000</v>
          </cell>
          <cell r="F1015">
            <v>2666.666666666667</v>
          </cell>
          <cell r="G1015">
            <v>7.5</v>
          </cell>
        </row>
        <row r="1016">
          <cell r="A1016">
            <v>0</v>
          </cell>
          <cell r="B1016">
            <v>0</v>
          </cell>
          <cell r="E1016">
            <v>0</v>
          </cell>
          <cell r="F1016">
            <v>0</v>
          </cell>
          <cell r="G1016">
            <v>0</v>
          </cell>
        </row>
        <row r="1017">
          <cell r="A1017">
            <v>0</v>
          </cell>
          <cell r="B1017">
            <v>0</v>
          </cell>
          <cell r="E1017">
            <v>0</v>
          </cell>
          <cell r="F1017">
            <v>0</v>
          </cell>
          <cell r="G1017">
            <v>0</v>
          </cell>
        </row>
        <row r="1018">
          <cell r="A1018">
            <v>0</v>
          </cell>
          <cell r="B1018">
            <v>0</v>
          </cell>
          <cell r="E1018">
            <v>0</v>
          </cell>
          <cell r="F1018">
            <v>0</v>
          </cell>
          <cell r="G1018">
            <v>0</v>
          </cell>
        </row>
        <row r="1019">
          <cell r="F1019" t="str">
            <v>Total B</v>
          </cell>
          <cell r="G1019">
            <v>24.38</v>
          </cell>
        </row>
        <row r="1020">
          <cell r="C1020" t="str">
            <v>C - MATERIALES</v>
          </cell>
        </row>
        <row r="1021">
          <cell r="A1021" t="str">
            <v>DATOS REDETERMINACION</v>
          </cell>
          <cell r="C1021" t="str">
            <v>DESIGNACION</v>
          </cell>
          <cell r="D1021" t="str">
            <v>Un</v>
          </cell>
          <cell r="E1021" t="str">
            <v>Cantidad</v>
          </cell>
          <cell r="F1021" t="str">
            <v>$ Unitarios</v>
          </cell>
          <cell r="G1021" t="str">
            <v>$ Parcial</v>
          </cell>
        </row>
        <row r="1022">
          <cell r="A1022" t="str">
            <v>CÓDIGO</v>
          </cell>
          <cell r="B1022" t="str">
            <v>DESCRIPCIÓN</v>
          </cell>
        </row>
        <row r="1023">
          <cell r="A1023" t="str">
            <v>IIEE-SJ - 203002</v>
          </cell>
          <cell r="B1023" t="str">
            <v>Canto rodado clasificado</v>
          </cell>
          <cell r="C1023" t="str">
            <v>Material granular s/PETP</v>
          </cell>
          <cell r="D1023" t="str">
            <v>m3</v>
          </cell>
          <cell r="E1023">
            <v>1.25</v>
          </cell>
          <cell r="F1023">
            <v>450</v>
          </cell>
          <cell r="G1023">
            <v>562.5</v>
          </cell>
        </row>
        <row r="1024">
          <cell r="A1024">
            <v>0</v>
          </cell>
          <cell r="B1024">
            <v>0</v>
          </cell>
          <cell r="D1024">
            <v>0</v>
          </cell>
          <cell r="F1024">
            <v>0</v>
          </cell>
          <cell r="G1024">
            <v>0</v>
          </cell>
        </row>
        <row r="1025">
          <cell r="A1025">
            <v>0</v>
          </cell>
          <cell r="B1025">
            <v>0</v>
          </cell>
          <cell r="D1025">
            <v>0</v>
          </cell>
          <cell r="F1025">
            <v>0</v>
          </cell>
          <cell r="G1025">
            <v>0</v>
          </cell>
        </row>
        <row r="1026">
          <cell r="A1026">
            <v>0</v>
          </cell>
          <cell r="B1026">
            <v>0</v>
          </cell>
          <cell r="D1026">
            <v>0</v>
          </cell>
          <cell r="F1026">
            <v>0</v>
          </cell>
          <cell r="G1026">
            <v>0</v>
          </cell>
        </row>
        <row r="1027">
          <cell r="A1027">
            <v>0</v>
          </cell>
          <cell r="B1027">
            <v>0</v>
          </cell>
          <cell r="D1027">
            <v>0</v>
          </cell>
          <cell r="F1027">
            <v>0</v>
          </cell>
          <cell r="G1027">
            <v>0</v>
          </cell>
        </row>
        <row r="1028">
          <cell r="A1028">
            <v>0</v>
          </cell>
          <cell r="B1028">
            <v>0</v>
          </cell>
          <cell r="D1028">
            <v>0</v>
          </cell>
          <cell r="F1028">
            <v>0</v>
          </cell>
          <cell r="G1028">
            <v>0</v>
          </cell>
        </row>
        <row r="1029">
          <cell r="A1029">
            <v>0</v>
          </cell>
          <cell r="B1029">
            <v>0</v>
          </cell>
          <cell r="D1029">
            <v>0</v>
          </cell>
          <cell r="F1029">
            <v>0</v>
          </cell>
          <cell r="G1029">
            <v>0</v>
          </cell>
        </row>
        <row r="1030">
          <cell r="A1030">
            <v>0</v>
          </cell>
          <cell r="B1030">
            <v>0</v>
          </cell>
          <cell r="D1030">
            <v>0</v>
          </cell>
          <cell r="F1030">
            <v>0</v>
          </cell>
          <cell r="G1030">
            <v>0</v>
          </cell>
        </row>
        <row r="1031">
          <cell r="A1031">
            <v>0</v>
          </cell>
          <cell r="B1031">
            <v>0</v>
          </cell>
          <cell r="D1031">
            <v>0</v>
          </cell>
          <cell r="F1031">
            <v>0</v>
          </cell>
          <cell r="G1031">
            <v>0</v>
          </cell>
        </row>
        <row r="1032">
          <cell r="A1032">
            <v>0</v>
          </cell>
          <cell r="B1032">
            <v>0</v>
          </cell>
          <cell r="D1032">
            <v>0</v>
          </cell>
          <cell r="F1032">
            <v>0</v>
          </cell>
          <cell r="G1032">
            <v>0</v>
          </cell>
        </row>
        <row r="1033">
          <cell r="A1033">
            <v>0</v>
          </cell>
          <cell r="B1033">
            <v>0</v>
          </cell>
          <cell r="D1033">
            <v>0</v>
          </cell>
          <cell r="F1033">
            <v>0</v>
          </cell>
          <cell r="G1033">
            <v>0</v>
          </cell>
        </row>
        <row r="1034">
          <cell r="F1034" t="str">
            <v>Total C</v>
          </cell>
          <cell r="G1034">
            <v>562.5</v>
          </cell>
        </row>
        <row r="1035">
          <cell r="C1035" t="str">
            <v>D - TRANSPORTE</v>
          </cell>
        </row>
        <row r="1036">
          <cell r="A1036" t="str">
            <v>DATOS REDETERMINACION</v>
          </cell>
          <cell r="C1036" t="str">
            <v>DESIGNACION</v>
          </cell>
          <cell r="D1036" t="str">
            <v>Un</v>
          </cell>
          <cell r="E1036" t="str">
            <v>Cantidad</v>
          </cell>
          <cell r="F1036" t="str">
            <v>$ Unitarios</v>
          </cell>
          <cell r="G1036" t="str">
            <v>$ Parcial</v>
          </cell>
        </row>
        <row r="1037">
          <cell r="A1037" t="str">
            <v>CÓDIGO</v>
          </cell>
          <cell r="B1037" t="str">
            <v>DESCRIPCIÓN</v>
          </cell>
        </row>
        <row r="1038">
          <cell r="A1038">
            <v>0</v>
          </cell>
          <cell r="B1038">
            <v>0</v>
          </cell>
          <cell r="D1038">
            <v>0</v>
          </cell>
          <cell r="F1038">
            <v>0</v>
          </cell>
          <cell r="G1038">
            <v>0</v>
          </cell>
        </row>
        <row r="1039">
          <cell r="A1039">
            <v>0</v>
          </cell>
          <cell r="B1039">
            <v>0</v>
          </cell>
          <cell r="D1039">
            <v>0</v>
          </cell>
          <cell r="F1039">
            <v>0</v>
          </cell>
          <cell r="G1039">
            <v>0</v>
          </cell>
        </row>
        <row r="1040">
          <cell r="F1040" t="str">
            <v>Total D</v>
          </cell>
          <cell r="G1040">
            <v>0</v>
          </cell>
        </row>
        <row r="1042">
          <cell r="A1042" t="str">
            <v/>
          </cell>
          <cell r="B1042">
            <v>0</v>
          </cell>
          <cell r="D1042" t="str">
            <v>Costo  Neto</v>
          </cell>
          <cell r="F1042" t="str">
            <v>$/0</v>
          </cell>
          <cell r="G1042">
            <v>644.89</v>
          </cell>
        </row>
        <row r="1043">
          <cell r="D1043" t="str">
            <v>Precio</v>
          </cell>
          <cell r="F1043" t="str">
            <v>$/0</v>
          </cell>
          <cell r="G1043">
            <v>644.89</v>
          </cell>
        </row>
        <row r="1044">
          <cell r="A1044" t="str">
            <v>ANALISIS DE PRECIOS</v>
          </cell>
        </row>
        <row r="1045">
          <cell r="A1045" t="str">
            <v>COMITENTE:</v>
          </cell>
          <cell r="B1045" t="str">
            <v>DIRECCION PROVINCIAL DE REDES DE GAS</v>
          </cell>
        </row>
        <row r="1046">
          <cell r="A1046" t="str">
            <v>CONTRATISTA:</v>
          </cell>
          <cell r="B1046">
            <v>0</v>
          </cell>
        </row>
        <row r="1047">
          <cell r="A1047" t="str">
            <v>OBRA:</v>
          </cell>
          <cell r="B1047">
            <v>0</v>
          </cell>
          <cell r="F1047" t="str">
            <v>PRECIOS A:</v>
          </cell>
          <cell r="G1047">
            <v>0</v>
          </cell>
        </row>
        <row r="1048">
          <cell r="A1048" t="str">
            <v>SECTOR A:</v>
          </cell>
          <cell r="B1048">
            <v>0</v>
          </cell>
          <cell r="G1048">
            <v>0</v>
          </cell>
        </row>
        <row r="1049">
          <cell r="A1049" t="str">
            <v>UBICACIÓN:</v>
          </cell>
          <cell r="B1049">
            <v>0</v>
          </cell>
        </row>
        <row r="1050">
          <cell r="A1050" t="str">
            <v>RUBRO:</v>
          </cell>
          <cell r="B1050" t="str">
            <v/>
          </cell>
          <cell r="C1050">
            <v>0</v>
          </cell>
        </row>
        <row r="1051">
          <cell r="A1051" t="str">
            <v>ITEM:</v>
          </cell>
          <cell r="B1051" t="str">
            <v/>
          </cell>
          <cell r="C1051">
            <v>0</v>
          </cell>
          <cell r="F1051" t="str">
            <v>UNIDAD:</v>
          </cell>
          <cell r="G1051">
            <v>0</v>
          </cell>
        </row>
        <row r="1053">
          <cell r="C1053" t="str">
            <v>DESCRIPCIÓN EQUIPO DE PRODUCCIÓN Y RENDIMIENTO</v>
          </cell>
        </row>
        <row r="1055">
          <cell r="C1055" t="str">
            <v>Equipo</v>
          </cell>
          <cell r="D1055" t="str">
            <v>Cantidad</v>
          </cell>
          <cell r="E1055" t="str">
            <v>Potencia</v>
          </cell>
          <cell r="F1055" t="str">
            <v>Costo Unitario</v>
          </cell>
          <cell r="G1055" t="str">
            <v>Costo Total</v>
          </cell>
        </row>
        <row r="1056">
          <cell r="C1056" t="str">
            <v>Camion regador</v>
          </cell>
          <cell r="D1056">
            <v>2</v>
          </cell>
          <cell r="E1056">
            <v>319</v>
          </cell>
          <cell r="F1056">
            <v>8700000</v>
          </cell>
          <cell r="G1056">
            <v>17400000</v>
          </cell>
        </row>
        <row r="1057">
          <cell r="C1057" t="str">
            <v>Cargadora</v>
          </cell>
          <cell r="E1057">
            <v>217</v>
          </cell>
          <cell r="F1057">
            <v>17000000</v>
          </cell>
          <cell r="G1057">
            <v>0</v>
          </cell>
        </row>
        <row r="1058">
          <cell r="C1058" t="str">
            <v>Topadora tipo D6</v>
          </cell>
          <cell r="E1058">
            <v>200</v>
          </cell>
          <cell r="F1058">
            <v>31000000</v>
          </cell>
          <cell r="G1058">
            <v>0</v>
          </cell>
        </row>
        <row r="1059">
          <cell r="C1059" t="str">
            <v>Motoniveladora</v>
          </cell>
          <cell r="D1059">
            <v>1</v>
          </cell>
          <cell r="E1059">
            <v>190</v>
          </cell>
          <cell r="F1059">
            <v>19000000</v>
          </cell>
          <cell r="G1059">
            <v>19000000</v>
          </cell>
        </row>
        <row r="1060">
          <cell r="C1060" t="str">
            <v>Pala de arrastre incluido tractor</v>
          </cell>
          <cell r="E1060">
            <v>150</v>
          </cell>
          <cell r="F1060">
            <v>12000000</v>
          </cell>
          <cell r="G1060">
            <v>0</v>
          </cell>
        </row>
        <row r="1061">
          <cell r="C1061" t="str">
            <v>Rodillo pata de cabra</v>
          </cell>
          <cell r="E1061">
            <v>145</v>
          </cell>
          <cell r="F1061">
            <v>11000000</v>
          </cell>
          <cell r="G1061">
            <v>0</v>
          </cell>
        </row>
        <row r="1062">
          <cell r="C1062" t="str">
            <v>Rodillo neumatico autopropulsado</v>
          </cell>
          <cell r="E1062">
            <v>145</v>
          </cell>
          <cell r="F1062">
            <v>11000000</v>
          </cell>
          <cell r="G1062">
            <v>0</v>
          </cell>
        </row>
        <row r="1063">
          <cell r="C1063" t="str">
            <v>Vibrocompactador autopropulsado</v>
          </cell>
          <cell r="D1063">
            <v>1</v>
          </cell>
          <cell r="E1063">
            <v>130</v>
          </cell>
          <cell r="F1063">
            <v>11800000</v>
          </cell>
          <cell r="G1063">
            <v>11800000</v>
          </cell>
        </row>
        <row r="1064">
          <cell r="E1064">
            <v>0</v>
          </cell>
          <cell r="F1064">
            <v>0</v>
          </cell>
          <cell r="G1064">
            <v>0</v>
          </cell>
        </row>
        <row r="1065">
          <cell r="E1065">
            <v>0</v>
          </cell>
          <cell r="F1065">
            <v>0</v>
          </cell>
          <cell r="G1065">
            <v>0</v>
          </cell>
        </row>
        <row r="1067">
          <cell r="C1067" t="str">
            <v>TOTALES</v>
          </cell>
          <cell r="D1067" t="str">
            <v>Potencia</v>
          </cell>
          <cell r="E1067">
            <v>958</v>
          </cell>
          <cell r="F1067" t="str">
            <v>Costo Equipos</v>
          </cell>
          <cell r="G1067">
            <v>48200000</v>
          </cell>
        </row>
        <row r="1069">
          <cell r="C1069" t="str">
            <v>Rendimiento equipo de producción</v>
          </cell>
          <cell r="D1069">
            <v>2666.666666666667</v>
          </cell>
          <cell r="E1069" t="str">
            <v>0/día</v>
          </cell>
        </row>
        <row r="1071">
          <cell r="A1071" t="str">
            <v>DATOS REDETERMINACION</v>
          </cell>
          <cell r="C1071" t="str">
            <v>DESIGNACION</v>
          </cell>
          <cell r="D1071" t="str">
            <v>Coeficiente Equipo</v>
          </cell>
          <cell r="E1071" t="str">
            <v>$ / día
Coef. x Costo Eq. o
HP x Costo Gas Oil</v>
          </cell>
          <cell r="F1071" t="str">
            <v>Rendimiento</v>
          </cell>
          <cell r="G1071" t="str">
            <v>$ Parcial</v>
          </cell>
        </row>
        <row r="1072">
          <cell r="A1072" t="str">
            <v>CÓDIGO</v>
          </cell>
          <cell r="B1072" t="str">
            <v>DESCRIPCIÓN</v>
          </cell>
        </row>
        <row r="1073">
          <cell r="C1073" t="str">
            <v>A - EQUIPOS</v>
          </cell>
        </row>
        <row r="1074">
          <cell r="A1074" t="str">
            <v>INDEC-DCTO - Inciso j)</v>
          </cell>
          <cell r="B1074" t="str">
            <v>Equipo - Amortización de equipo</v>
          </cell>
          <cell r="C1074" t="str">
            <v>Amortizaciones equipos</v>
          </cell>
          <cell r="D1074">
            <v>8.0000000000000004E-4</v>
          </cell>
          <cell r="E1074">
            <v>38560</v>
          </cell>
          <cell r="F1074">
            <v>2666.666666666667</v>
          </cell>
          <cell r="G1074">
            <v>14.46</v>
          </cell>
        </row>
        <row r="1075">
          <cell r="A1075" t="str">
            <v>INDEC-DCTO - Inciso j)</v>
          </cell>
          <cell r="B1075" t="str">
            <v>Equipo - Amortización de equipo</v>
          </cell>
          <cell r="C1075" t="str">
            <v>Interés equipos</v>
          </cell>
          <cell r="D1075">
            <v>8.0000000000000007E-5</v>
          </cell>
          <cell r="E1075">
            <v>3856.0000000000005</v>
          </cell>
          <cell r="F1075">
            <v>2666.666666666667</v>
          </cell>
          <cell r="G1075">
            <v>1.45</v>
          </cell>
        </row>
        <row r="1076">
          <cell r="A1076" t="str">
            <v>INDEC-PB - 33360-1</v>
          </cell>
          <cell r="B1076" t="str">
            <v xml:space="preserve">Gas oil                                                                </v>
          </cell>
          <cell r="C1076" t="str">
            <v>Combustibles equipos</v>
          </cell>
          <cell r="D1076">
            <v>99.173553719008268</v>
          </cell>
          <cell r="E1076">
            <v>95008.264462809922</v>
          </cell>
          <cell r="F1076">
            <v>2666.666666666667</v>
          </cell>
          <cell r="G1076">
            <v>35.630000000000003</v>
          </cell>
        </row>
        <row r="1077">
          <cell r="A1077" t="str">
            <v>INDEC-PB - 33380-1</v>
          </cell>
          <cell r="B1077" t="str">
            <v xml:space="preserve">Aceites lubricantes                                                    </v>
          </cell>
          <cell r="C1077" t="str">
            <v>Lubricantes equipos</v>
          </cell>
          <cell r="D1077">
            <v>18</v>
          </cell>
          <cell r="E1077">
            <v>17244</v>
          </cell>
          <cell r="F1077">
            <v>2666.666666666667</v>
          </cell>
          <cell r="G1077">
            <v>6.47</v>
          </cell>
        </row>
        <row r="1078">
          <cell r="A1078">
            <v>0</v>
          </cell>
          <cell r="B1078">
            <v>0</v>
          </cell>
          <cell r="D1078">
            <v>0</v>
          </cell>
          <cell r="F1078">
            <v>0</v>
          </cell>
          <cell r="G1078">
            <v>0</v>
          </cell>
        </row>
        <row r="1079">
          <cell r="A1079">
            <v>0</v>
          </cell>
          <cell r="B1079">
            <v>0</v>
          </cell>
          <cell r="D1079">
            <v>0</v>
          </cell>
          <cell r="F1079">
            <v>0</v>
          </cell>
          <cell r="G1079">
            <v>0</v>
          </cell>
        </row>
        <row r="1080">
          <cell r="A1080">
            <v>0</v>
          </cell>
          <cell r="B1080">
            <v>0</v>
          </cell>
          <cell r="D1080">
            <v>0</v>
          </cell>
          <cell r="F1080">
            <v>0</v>
          </cell>
          <cell r="G1080">
            <v>0</v>
          </cell>
        </row>
        <row r="1081">
          <cell r="A1081">
            <v>0</v>
          </cell>
          <cell r="B1081">
            <v>0</v>
          </cell>
          <cell r="D1081">
            <v>0</v>
          </cell>
          <cell r="F1081">
            <v>0</v>
          </cell>
          <cell r="G1081">
            <v>0</v>
          </cell>
        </row>
        <row r="1082">
          <cell r="A1082">
            <v>0</v>
          </cell>
          <cell r="B1082">
            <v>0</v>
          </cell>
          <cell r="D1082">
            <v>0</v>
          </cell>
          <cell r="F1082">
            <v>0</v>
          </cell>
          <cell r="G1082">
            <v>0</v>
          </cell>
        </row>
        <row r="1083">
          <cell r="F1083" t="str">
            <v>Total A</v>
          </cell>
          <cell r="G1083">
            <v>58.010000000000005</v>
          </cell>
        </row>
        <row r="1084">
          <cell r="C1084" t="str">
            <v>B - MANO DE OBRA</v>
          </cell>
        </row>
        <row r="1085">
          <cell r="A1085" t="str">
            <v>DATOS REDETERMINACION</v>
          </cell>
          <cell r="C1085" t="str">
            <v>DESIGNACION</v>
          </cell>
          <cell r="D1085" t="str">
            <v>Cantidad</v>
          </cell>
          <cell r="E1085" t="str">
            <v>$ / día</v>
          </cell>
          <cell r="F1085" t="str">
            <v>Rendimiento</v>
          </cell>
          <cell r="G1085" t="str">
            <v>$ Parcial</v>
          </cell>
        </row>
        <row r="1086">
          <cell r="A1086" t="str">
            <v>CÓDIGO</v>
          </cell>
          <cell r="B1086" t="str">
            <v>DESCRIPCIÓN</v>
          </cell>
        </row>
        <row r="1087">
          <cell r="A1087" t="str">
            <v>IIEE-SJ - 101000</v>
          </cell>
          <cell r="B1087" t="str">
            <v>Oficial Especializado</v>
          </cell>
          <cell r="C1087" t="str">
            <v>Oficial Especializado</v>
          </cell>
          <cell r="D1087">
            <v>5</v>
          </cell>
          <cell r="E1087">
            <v>6000</v>
          </cell>
          <cell r="F1087">
            <v>2666.666666666667</v>
          </cell>
          <cell r="G1087">
            <v>11.25</v>
          </cell>
        </row>
        <row r="1088">
          <cell r="A1088" t="str">
            <v>IIEE-SJ - 102000</v>
          </cell>
          <cell r="B1088" t="str">
            <v xml:space="preserve">Oficial </v>
          </cell>
          <cell r="C1088" t="str">
            <v>Oficial</v>
          </cell>
          <cell r="D1088">
            <v>3</v>
          </cell>
          <cell r="E1088">
            <v>5000</v>
          </cell>
          <cell r="F1088">
            <v>2666.666666666667</v>
          </cell>
          <cell r="G1088">
            <v>5.63</v>
          </cell>
        </row>
        <row r="1089">
          <cell r="A1089" t="str">
            <v>IIEE-SJ - 103000</v>
          </cell>
          <cell r="B1089" t="str">
            <v>Ayudante</v>
          </cell>
          <cell r="C1089" t="str">
            <v>Medio Oficial</v>
          </cell>
          <cell r="E1089">
            <v>4500</v>
          </cell>
          <cell r="F1089">
            <v>2666.666666666667</v>
          </cell>
          <cell r="G1089">
            <v>0</v>
          </cell>
        </row>
        <row r="1090">
          <cell r="A1090" t="str">
            <v>IIEE-SJ - 103000</v>
          </cell>
          <cell r="B1090" t="str">
            <v>Ayudante</v>
          </cell>
          <cell r="C1090" t="str">
            <v>Ayudante</v>
          </cell>
          <cell r="D1090">
            <v>5</v>
          </cell>
          <cell r="E1090">
            <v>4000</v>
          </cell>
          <cell r="F1090">
            <v>2666.666666666667</v>
          </cell>
          <cell r="G1090">
            <v>7.5</v>
          </cell>
        </row>
        <row r="1091">
          <cell r="A1091">
            <v>0</v>
          </cell>
          <cell r="B1091">
            <v>0</v>
          </cell>
          <cell r="E1091">
            <v>0</v>
          </cell>
          <cell r="F1091">
            <v>0</v>
          </cell>
          <cell r="G1091">
            <v>0</v>
          </cell>
        </row>
        <row r="1092">
          <cell r="A1092">
            <v>0</v>
          </cell>
          <cell r="B1092">
            <v>0</v>
          </cell>
          <cell r="E1092">
            <v>0</v>
          </cell>
          <cell r="F1092">
            <v>0</v>
          </cell>
          <cell r="G1092">
            <v>0</v>
          </cell>
        </row>
        <row r="1093">
          <cell r="A1093">
            <v>0</v>
          </cell>
          <cell r="B1093">
            <v>0</v>
          </cell>
          <cell r="E1093">
            <v>0</v>
          </cell>
          <cell r="F1093">
            <v>0</v>
          </cell>
          <cell r="G1093">
            <v>0</v>
          </cell>
        </row>
        <row r="1094">
          <cell r="F1094" t="str">
            <v>Total B</v>
          </cell>
          <cell r="G1094">
            <v>24.38</v>
          </cell>
        </row>
        <row r="1095">
          <cell r="C1095" t="str">
            <v>C - MATERIALES</v>
          </cell>
        </row>
        <row r="1096">
          <cell r="A1096" t="str">
            <v>DATOS REDETERMINACION</v>
          </cell>
          <cell r="C1096" t="str">
            <v>DESIGNACION</v>
          </cell>
          <cell r="D1096" t="str">
            <v>Un</v>
          </cell>
          <cell r="E1096" t="str">
            <v>Cantidad</v>
          </cell>
          <cell r="F1096" t="str">
            <v>$ Unitarios</v>
          </cell>
          <cell r="G1096" t="str">
            <v>$ Parcial</v>
          </cell>
        </row>
        <row r="1097">
          <cell r="A1097" t="str">
            <v>CÓDIGO</v>
          </cell>
          <cell r="B1097" t="str">
            <v>DESCRIPCIÓN</v>
          </cell>
        </row>
        <row r="1098">
          <cell r="A1098" t="str">
            <v>IIEE-SJ - 203002</v>
          </cell>
          <cell r="B1098" t="str">
            <v>Canto rodado clasificado</v>
          </cell>
          <cell r="C1098" t="str">
            <v>Material granular s/PETP</v>
          </cell>
          <cell r="D1098" t="str">
            <v>m3</v>
          </cell>
          <cell r="E1098">
            <v>1.25</v>
          </cell>
          <cell r="F1098">
            <v>450</v>
          </cell>
          <cell r="G1098">
            <v>562.5</v>
          </cell>
        </row>
        <row r="1099">
          <cell r="A1099">
            <v>0</v>
          </cell>
          <cell r="B1099">
            <v>0</v>
          </cell>
          <cell r="D1099">
            <v>0</v>
          </cell>
          <cell r="F1099">
            <v>0</v>
          </cell>
          <cell r="G1099">
            <v>0</v>
          </cell>
        </row>
        <row r="1100">
          <cell r="A1100">
            <v>0</v>
          </cell>
          <cell r="B1100">
            <v>0</v>
          </cell>
          <cell r="D1100">
            <v>0</v>
          </cell>
          <cell r="F1100">
            <v>0</v>
          </cell>
          <cell r="G1100">
            <v>0</v>
          </cell>
        </row>
        <row r="1101">
          <cell r="A1101">
            <v>0</v>
          </cell>
          <cell r="B1101">
            <v>0</v>
          </cell>
          <cell r="D1101">
            <v>0</v>
          </cell>
          <cell r="F1101">
            <v>0</v>
          </cell>
          <cell r="G1101">
            <v>0</v>
          </cell>
        </row>
        <row r="1102">
          <cell r="A1102">
            <v>0</v>
          </cell>
          <cell r="B1102">
            <v>0</v>
          </cell>
          <cell r="D1102">
            <v>0</v>
          </cell>
          <cell r="F1102">
            <v>0</v>
          </cell>
          <cell r="G1102">
            <v>0</v>
          </cell>
        </row>
        <row r="1103">
          <cell r="A1103">
            <v>0</v>
          </cell>
          <cell r="B1103">
            <v>0</v>
          </cell>
          <cell r="D1103">
            <v>0</v>
          </cell>
          <cell r="F1103">
            <v>0</v>
          </cell>
          <cell r="G1103">
            <v>0</v>
          </cell>
        </row>
        <row r="1104">
          <cell r="A1104">
            <v>0</v>
          </cell>
          <cell r="B1104">
            <v>0</v>
          </cell>
          <cell r="D1104">
            <v>0</v>
          </cell>
          <cell r="F1104">
            <v>0</v>
          </cell>
          <cell r="G1104">
            <v>0</v>
          </cell>
        </row>
        <row r="1105">
          <cell r="A1105">
            <v>0</v>
          </cell>
          <cell r="B1105">
            <v>0</v>
          </cell>
          <cell r="D1105">
            <v>0</v>
          </cell>
          <cell r="F1105">
            <v>0</v>
          </cell>
          <cell r="G1105">
            <v>0</v>
          </cell>
        </row>
        <row r="1106">
          <cell r="A1106">
            <v>0</v>
          </cell>
          <cell r="B1106">
            <v>0</v>
          </cell>
          <cell r="D1106">
            <v>0</v>
          </cell>
          <cell r="F1106">
            <v>0</v>
          </cell>
          <cell r="G1106">
            <v>0</v>
          </cell>
        </row>
        <row r="1107">
          <cell r="A1107">
            <v>0</v>
          </cell>
          <cell r="B1107">
            <v>0</v>
          </cell>
          <cell r="D1107">
            <v>0</v>
          </cell>
          <cell r="F1107">
            <v>0</v>
          </cell>
          <cell r="G1107">
            <v>0</v>
          </cell>
        </row>
        <row r="1108">
          <cell r="A1108">
            <v>0</v>
          </cell>
          <cell r="B1108">
            <v>0</v>
          </cell>
          <cell r="D1108">
            <v>0</v>
          </cell>
          <cell r="F1108">
            <v>0</v>
          </cell>
          <cell r="G1108">
            <v>0</v>
          </cell>
        </row>
        <row r="1109">
          <cell r="F1109" t="str">
            <v>Total C</v>
          </cell>
          <cell r="G1109">
            <v>562.5</v>
          </cell>
        </row>
        <row r="1110">
          <cell r="C1110" t="str">
            <v>D - TRANSPORTE</v>
          </cell>
        </row>
        <row r="1111">
          <cell r="A1111" t="str">
            <v>DATOS REDETERMINACION</v>
          </cell>
          <cell r="C1111" t="str">
            <v>DESIGNACION</v>
          </cell>
          <cell r="D1111" t="str">
            <v>Un</v>
          </cell>
          <cell r="E1111" t="str">
            <v>Cantidad</v>
          </cell>
          <cell r="F1111" t="str">
            <v>$ Unitarios</v>
          </cell>
          <cell r="G1111" t="str">
            <v>$ Parcial</v>
          </cell>
        </row>
        <row r="1112">
          <cell r="A1112" t="str">
            <v>CÓDIGO</v>
          </cell>
          <cell r="B1112" t="str">
            <v>DESCRIPCIÓN</v>
          </cell>
        </row>
        <row r="1113">
          <cell r="A1113">
            <v>0</v>
          </cell>
          <cell r="B1113">
            <v>0</v>
          </cell>
          <cell r="D1113">
            <v>0</v>
          </cell>
          <cell r="F1113">
            <v>0</v>
          </cell>
          <cell r="G1113">
            <v>0</v>
          </cell>
        </row>
        <row r="1114">
          <cell r="A1114">
            <v>0</v>
          </cell>
          <cell r="B1114">
            <v>0</v>
          </cell>
          <cell r="D1114">
            <v>0</v>
          </cell>
          <cell r="F1114">
            <v>0</v>
          </cell>
          <cell r="G1114">
            <v>0</v>
          </cell>
        </row>
        <row r="1115">
          <cell r="F1115" t="str">
            <v>Total D</v>
          </cell>
          <cell r="G1115">
            <v>0</v>
          </cell>
        </row>
        <row r="1117">
          <cell r="A1117" t="str">
            <v/>
          </cell>
          <cell r="B1117">
            <v>0</v>
          </cell>
          <cell r="D1117" t="str">
            <v>Costo  Neto</v>
          </cell>
          <cell r="F1117" t="str">
            <v>$/0</v>
          </cell>
          <cell r="G1117">
            <v>644.89</v>
          </cell>
        </row>
        <row r="1118">
          <cell r="D1118" t="str">
            <v>Precio</v>
          </cell>
          <cell r="F1118" t="str">
            <v>$/0</v>
          </cell>
          <cell r="G1118">
            <v>644.89</v>
          </cell>
        </row>
        <row r="1119">
          <cell r="A1119" t="str">
            <v>ANALISIS DE PRECIOS</v>
          </cell>
        </row>
        <row r="1120">
          <cell r="A1120" t="str">
            <v>COMITENTE:</v>
          </cell>
          <cell r="B1120" t="str">
            <v>DIRECCION PROVINCIAL DE REDES DE GAS</v>
          </cell>
        </row>
        <row r="1121">
          <cell r="A1121" t="str">
            <v>CONTRATISTA:</v>
          </cell>
          <cell r="B1121">
            <v>0</v>
          </cell>
        </row>
        <row r="1122">
          <cell r="A1122" t="str">
            <v>OBRA:</v>
          </cell>
          <cell r="B1122">
            <v>0</v>
          </cell>
          <cell r="F1122" t="str">
            <v>PRECIOS A:</v>
          </cell>
          <cell r="G1122">
            <v>0</v>
          </cell>
        </row>
        <row r="1123">
          <cell r="A1123" t="str">
            <v>SECTOR A:</v>
          </cell>
          <cell r="B1123">
            <v>0</v>
          </cell>
          <cell r="G1123">
            <v>0</v>
          </cell>
        </row>
        <row r="1124">
          <cell r="A1124" t="str">
            <v>UBICACIÓN:</v>
          </cell>
          <cell r="B1124">
            <v>0</v>
          </cell>
        </row>
        <row r="1125">
          <cell r="A1125" t="str">
            <v>RUBRO:</v>
          </cell>
          <cell r="B1125" t="str">
            <v/>
          </cell>
          <cell r="C1125">
            <v>0</v>
          </cell>
        </row>
        <row r="1126">
          <cell r="A1126" t="str">
            <v>ITEM:</v>
          </cell>
          <cell r="B1126" t="str">
            <v/>
          </cell>
          <cell r="C1126">
            <v>0</v>
          </cell>
          <cell r="F1126" t="str">
            <v>UNIDAD:</v>
          </cell>
          <cell r="G1126">
            <v>0</v>
          </cell>
        </row>
        <row r="1128">
          <cell r="C1128" t="str">
            <v>DESCRIPCIÓN EQUIPO DE PRODUCCIÓN Y RENDIMIENTO</v>
          </cell>
        </row>
        <row r="1130">
          <cell r="C1130" t="str">
            <v>Equipo</v>
          </cell>
          <cell r="D1130" t="str">
            <v>Cantidad</v>
          </cell>
          <cell r="E1130" t="str">
            <v>Potencia</v>
          </cell>
          <cell r="F1130" t="str">
            <v>Costo Unitario</v>
          </cell>
          <cell r="G1130" t="str">
            <v>Costo Total</v>
          </cell>
        </row>
        <row r="1131">
          <cell r="C1131" t="str">
            <v>Herramientas varias</v>
          </cell>
          <cell r="D1131">
            <v>1</v>
          </cell>
          <cell r="E1131">
            <v>0</v>
          </cell>
          <cell r="F1131">
            <v>450000</v>
          </cell>
          <cell r="G1131">
            <v>450000</v>
          </cell>
        </row>
        <row r="1132">
          <cell r="E1132">
            <v>0</v>
          </cell>
          <cell r="F1132">
            <v>0</v>
          </cell>
          <cell r="G1132">
            <v>0</v>
          </cell>
        </row>
        <row r="1133">
          <cell r="E1133">
            <v>0</v>
          </cell>
          <cell r="F1133">
            <v>0</v>
          </cell>
          <cell r="G1133">
            <v>0</v>
          </cell>
        </row>
        <row r="1134">
          <cell r="E1134">
            <v>0</v>
          </cell>
          <cell r="F1134">
            <v>0</v>
          </cell>
          <cell r="G1134">
            <v>0</v>
          </cell>
        </row>
        <row r="1135">
          <cell r="E1135">
            <v>0</v>
          </cell>
          <cell r="F1135">
            <v>0</v>
          </cell>
          <cell r="G1135">
            <v>0</v>
          </cell>
        </row>
        <row r="1136">
          <cell r="E1136">
            <v>0</v>
          </cell>
          <cell r="F1136">
            <v>0</v>
          </cell>
          <cell r="G1136">
            <v>0</v>
          </cell>
        </row>
        <row r="1137">
          <cell r="E1137">
            <v>0</v>
          </cell>
          <cell r="F1137">
            <v>0</v>
          </cell>
          <cell r="G1137">
            <v>0</v>
          </cell>
        </row>
        <row r="1138">
          <cell r="E1138">
            <v>0</v>
          </cell>
          <cell r="F1138">
            <v>0</v>
          </cell>
          <cell r="G1138">
            <v>0</v>
          </cell>
        </row>
        <row r="1139">
          <cell r="E1139">
            <v>0</v>
          </cell>
          <cell r="F1139">
            <v>0</v>
          </cell>
          <cell r="G1139">
            <v>0</v>
          </cell>
        </row>
        <row r="1140">
          <cell r="E1140">
            <v>0</v>
          </cell>
          <cell r="F1140">
            <v>0</v>
          </cell>
          <cell r="G1140">
            <v>0</v>
          </cell>
        </row>
        <row r="1142">
          <cell r="C1142" t="str">
            <v>TOTALES</v>
          </cell>
          <cell r="D1142" t="str">
            <v>Potencia</v>
          </cell>
          <cell r="E1142">
            <v>0</v>
          </cell>
          <cell r="F1142" t="str">
            <v>Costo Equipos</v>
          </cell>
          <cell r="G1142">
            <v>450000</v>
          </cell>
        </row>
        <row r="1144">
          <cell r="C1144" t="str">
            <v>Rendimiento equipo de producción</v>
          </cell>
          <cell r="D1144">
            <v>0.1</v>
          </cell>
          <cell r="E1144" t="str">
            <v>0/día</v>
          </cell>
        </row>
        <row r="1146">
          <cell r="A1146" t="str">
            <v>DATOS REDETERMINACION</v>
          </cell>
          <cell r="C1146" t="str">
            <v>DESIGNACION</v>
          </cell>
          <cell r="D1146" t="str">
            <v>Coeficiente Equipo</v>
          </cell>
          <cell r="E1146" t="str">
            <v>$ / día
Coef. x Costo Eq. o
HP x Costo Gas Oil</v>
          </cell>
          <cell r="F1146" t="str">
            <v>Rendimiento</v>
          </cell>
          <cell r="G1146" t="str">
            <v>$ Parcial</v>
          </cell>
        </row>
        <row r="1147">
          <cell r="A1147" t="str">
            <v>CÓDIGO</v>
          </cell>
          <cell r="B1147" t="str">
            <v>DESCRIPCIÓN</v>
          </cell>
        </row>
        <row r="1148">
          <cell r="C1148" t="str">
            <v>A - EQUIPOS</v>
          </cell>
        </row>
        <row r="1149">
          <cell r="A1149" t="str">
            <v>INDEC-DCTO - Inciso j)</v>
          </cell>
          <cell r="B1149" t="str">
            <v>Equipo - Amortización de equipo</v>
          </cell>
          <cell r="C1149" t="str">
            <v>Amortizaciones equipos</v>
          </cell>
          <cell r="D1149">
            <v>8.0000000000000004E-4</v>
          </cell>
          <cell r="E1149">
            <v>360</v>
          </cell>
          <cell r="F1149">
            <v>0.1</v>
          </cell>
          <cell r="G1149">
            <v>3600</v>
          </cell>
        </row>
        <row r="1150">
          <cell r="A1150" t="str">
            <v>INDEC-DCTO - Inciso j)</v>
          </cell>
          <cell r="B1150" t="str">
            <v>Equipo - Amortización de equipo</v>
          </cell>
          <cell r="C1150" t="str">
            <v>Interés equipos</v>
          </cell>
          <cell r="D1150">
            <v>8.0000000000000007E-5</v>
          </cell>
          <cell r="E1150">
            <v>36</v>
          </cell>
          <cell r="F1150">
            <v>0.1</v>
          </cell>
          <cell r="G1150">
            <v>360</v>
          </cell>
        </row>
        <row r="1151">
          <cell r="A1151" t="str">
            <v>INDEC-PB - 33360-1</v>
          </cell>
          <cell r="B1151" t="str">
            <v xml:space="preserve">Gas oil                                                                </v>
          </cell>
          <cell r="C1151" t="str">
            <v>Combustibles equipos</v>
          </cell>
          <cell r="D1151">
            <v>99.173553719008268</v>
          </cell>
          <cell r="E1151">
            <v>0</v>
          </cell>
          <cell r="F1151">
            <v>0.1</v>
          </cell>
          <cell r="G1151">
            <v>0</v>
          </cell>
        </row>
        <row r="1152">
          <cell r="A1152" t="str">
            <v>INDEC-PB - 33380-1</v>
          </cell>
          <cell r="B1152" t="str">
            <v xml:space="preserve">Aceites lubricantes                                                    </v>
          </cell>
          <cell r="C1152" t="str">
            <v>Lubricantes equipos</v>
          </cell>
          <cell r="D1152">
            <v>18</v>
          </cell>
          <cell r="F1152">
            <v>0.1</v>
          </cell>
          <cell r="G1152">
            <v>0</v>
          </cell>
        </row>
        <row r="1153">
          <cell r="A1153">
            <v>0</v>
          </cell>
          <cell r="B1153">
            <v>0</v>
          </cell>
          <cell r="D1153">
            <v>0</v>
          </cell>
          <cell r="F1153">
            <v>0</v>
          </cell>
          <cell r="G1153">
            <v>0</v>
          </cell>
        </row>
        <row r="1154">
          <cell r="A1154">
            <v>0</v>
          </cell>
          <cell r="B1154">
            <v>0</v>
          </cell>
          <cell r="D1154">
            <v>0</v>
          </cell>
          <cell r="F1154">
            <v>0</v>
          </cell>
          <cell r="G1154">
            <v>0</v>
          </cell>
        </row>
        <row r="1155">
          <cell r="A1155">
            <v>0</v>
          </cell>
          <cell r="B1155">
            <v>0</v>
          </cell>
          <cell r="D1155">
            <v>0</v>
          </cell>
          <cell r="F1155">
            <v>0</v>
          </cell>
          <cell r="G1155">
            <v>0</v>
          </cell>
        </row>
        <row r="1156">
          <cell r="A1156">
            <v>0</v>
          </cell>
          <cell r="B1156">
            <v>0</v>
          </cell>
          <cell r="D1156">
            <v>0</v>
          </cell>
          <cell r="F1156">
            <v>0</v>
          </cell>
          <cell r="G1156">
            <v>0</v>
          </cell>
        </row>
        <row r="1157">
          <cell r="A1157">
            <v>0</v>
          </cell>
          <cell r="B1157">
            <v>0</v>
          </cell>
          <cell r="D1157">
            <v>0</v>
          </cell>
          <cell r="F1157">
            <v>0</v>
          </cell>
          <cell r="G1157">
            <v>0</v>
          </cell>
        </row>
        <row r="1158">
          <cell r="F1158" t="str">
            <v>Total A</v>
          </cell>
          <cell r="G1158">
            <v>3960</v>
          </cell>
        </row>
        <row r="1159">
          <cell r="C1159" t="str">
            <v>B - MANO DE OBRA</v>
          </cell>
        </row>
        <row r="1160">
          <cell r="A1160" t="str">
            <v>DATOS REDETERMINACION</v>
          </cell>
          <cell r="C1160" t="str">
            <v>DESIGNACION</v>
          </cell>
          <cell r="D1160" t="str">
            <v>Cantidad</v>
          </cell>
          <cell r="E1160" t="str">
            <v>$ / día</v>
          </cell>
          <cell r="F1160" t="str">
            <v>Rendimiento</v>
          </cell>
          <cell r="G1160" t="str">
            <v>$ Parcial</v>
          </cell>
        </row>
        <row r="1161">
          <cell r="A1161" t="str">
            <v>CÓDIGO</v>
          </cell>
          <cell r="B1161" t="str">
            <v>DESCRIPCIÓN</v>
          </cell>
        </row>
        <row r="1162">
          <cell r="A1162" t="str">
            <v>IIEE-SJ - 101000</v>
          </cell>
          <cell r="B1162" t="str">
            <v>Oficial Especializado</v>
          </cell>
          <cell r="C1162" t="str">
            <v>Oficial Especializado</v>
          </cell>
          <cell r="D1162">
            <v>1</v>
          </cell>
          <cell r="E1162">
            <v>6000</v>
          </cell>
          <cell r="F1162">
            <v>0.1</v>
          </cell>
          <cell r="G1162">
            <v>60000</v>
          </cell>
        </row>
        <row r="1163">
          <cell r="A1163" t="str">
            <v>IIEE-SJ - 102000</v>
          </cell>
          <cell r="B1163" t="str">
            <v xml:space="preserve">Oficial </v>
          </cell>
          <cell r="C1163" t="str">
            <v>Oficial</v>
          </cell>
          <cell r="D1163">
            <v>2</v>
          </cell>
          <cell r="E1163">
            <v>5000</v>
          </cell>
          <cell r="F1163">
            <v>0.1</v>
          </cell>
          <cell r="G1163">
            <v>100000</v>
          </cell>
        </row>
        <row r="1164">
          <cell r="A1164" t="str">
            <v>IIEE-SJ - 103000</v>
          </cell>
          <cell r="B1164" t="str">
            <v>Ayudante</v>
          </cell>
          <cell r="C1164" t="str">
            <v>Medio Oficial</v>
          </cell>
          <cell r="E1164">
            <v>4500</v>
          </cell>
          <cell r="F1164">
            <v>0.1</v>
          </cell>
          <cell r="G1164">
            <v>0</v>
          </cell>
        </row>
        <row r="1165">
          <cell r="A1165" t="str">
            <v>IIEE-SJ - 103000</v>
          </cell>
          <cell r="B1165" t="str">
            <v>Ayudante</v>
          </cell>
          <cell r="C1165" t="str">
            <v>Ayudante</v>
          </cell>
          <cell r="D1165">
            <v>3</v>
          </cell>
          <cell r="E1165">
            <v>4000</v>
          </cell>
          <cell r="F1165">
            <v>0.1</v>
          </cell>
          <cell r="G1165">
            <v>120000</v>
          </cell>
        </row>
        <row r="1166">
          <cell r="A1166">
            <v>0</v>
          </cell>
          <cell r="B1166">
            <v>0</v>
          </cell>
          <cell r="E1166">
            <v>0</v>
          </cell>
          <cell r="F1166">
            <v>0</v>
          </cell>
          <cell r="G1166">
            <v>0</v>
          </cell>
        </row>
        <row r="1167">
          <cell r="A1167">
            <v>0</v>
          </cell>
          <cell r="B1167">
            <v>0</v>
          </cell>
          <cell r="E1167">
            <v>0</v>
          </cell>
          <cell r="F1167">
            <v>0</v>
          </cell>
          <cell r="G1167">
            <v>0</v>
          </cell>
        </row>
        <row r="1168">
          <cell r="A1168">
            <v>0</v>
          </cell>
          <cell r="B1168">
            <v>0</v>
          </cell>
          <cell r="E1168">
            <v>0</v>
          </cell>
          <cell r="F1168">
            <v>0</v>
          </cell>
          <cell r="G1168">
            <v>0</v>
          </cell>
        </row>
        <row r="1169">
          <cell r="F1169" t="str">
            <v>Total B</v>
          </cell>
          <cell r="G1169">
            <v>280000</v>
          </cell>
        </row>
        <row r="1170">
          <cell r="C1170" t="str">
            <v>C - MATERIALES</v>
          </cell>
        </row>
        <row r="1171">
          <cell r="A1171" t="str">
            <v>DATOS REDETERMINACION</v>
          </cell>
          <cell r="C1171" t="str">
            <v>DESIGNACION</v>
          </cell>
          <cell r="D1171" t="str">
            <v>Un</v>
          </cell>
          <cell r="E1171" t="str">
            <v>Cantidad</v>
          </cell>
          <cell r="F1171" t="str">
            <v>$ Unitarios</v>
          </cell>
          <cell r="G1171" t="str">
            <v>$ Parcial</v>
          </cell>
        </row>
        <row r="1172">
          <cell r="A1172" t="str">
            <v>CÓDIGO</v>
          </cell>
          <cell r="B1172" t="str">
            <v>DESCRIPCIÓN</v>
          </cell>
        </row>
        <row r="1173">
          <cell r="A1173" t="str">
            <v>DNV-T I - 28</v>
          </cell>
          <cell r="B1173" t="str">
            <v>Aluminio en chapa p/ señalamiento</v>
          </cell>
          <cell r="C1173" t="str">
            <v>Señal. vertical - Placas de Al de 3 mm de espesor</v>
          </cell>
          <cell r="D1173" t="str">
            <v>m2</v>
          </cell>
          <cell r="E1173">
            <v>11.25</v>
          </cell>
          <cell r="F1173">
            <v>13000</v>
          </cell>
          <cell r="G1173">
            <v>146250</v>
          </cell>
        </row>
        <row r="1174">
          <cell r="A1174" t="str">
            <v>INDEC-CM - 31210-22</v>
          </cell>
          <cell r="B1174" t="str">
            <v>Tirante  cepillado</v>
          </cell>
          <cell r="C1174" t="str">
            <v>Señal. vertical - Sostenes: postes de madera</v>
          </cell>
          <cell r="D1174" t="str">
            <v>Pza</v>
          </cell>
          <cell r="E1174">
            <v>10</v>
          </cell>
          <cell r="F1174">
            <v>2500</v>
          </cell>
          <cell r="G1174">
            <v>25000</v>
          </cell>
        </row>
        <row r="1175">
          <cell r="A1175">
            <v>0</v>
          </cell>
          <cell r="B1175">
            <v>0</v>
          </cell>
          <cell r="D1175">
            <v>0</v>
          </cell>
          <cell r="F1175">
            <v>0</v>
          </cell>
          <cell r="G1175">
            <v>0</v>
          </cell>
        </row>
        <row r="1176">
          <cell r="A1176">
            <v>0</v>
          </cell>
          <cell r="B1176">
            <v>0</v>
          </cell>
          <cell r="D1176">
            <v>0</v>
          </cell>
          <cell r="F1176">
            <v>0</v>
          </cell>
          <cell r="G1176">
            <v>0</v>
          </cell>
        </row>
        <row r="1177">
          <cell r="A1177">
            <v>0</v>
          </cell>
          <cell r="B1177">
            <v>0</v>
          </cell>
          <cell r="D1177">
            <v>0</v>
          </cell>
          <cell r="F1177">
            <v>0</v>
          </cell>
          <cell r="G1177">
            <v>0</v>
          </cell>
        </row>
        <row r="1178">
          <cell r="A1178">
            <v>0</v>
          </cell>
          <cell r="B1178">
            <v>0</v>
          </cell>
          <cell r="D1178">
            <v>0</v>
          </cell>
          <cell r="F1178">
            <v>0</v>
          </cell>
          <cell r="G1178">
            <v>0</v>
          </cell>
        </row>
        <row r="1179">
          <cell r="A1179">
            <v>0</v>
          </cell>
          <cell r="B1179">
            <v>0</v>
          </cell>
          <cell r="D1179">
            <v>0</v>
          </cell>
          <cell r="F1179">
            <v>0</v>
          </cell>
          <cell r="G1179">
            <v>0</v>
          </cell>
        </row>
        <row r="1180">
          <cell r="A1180">
            <v>0</v>
          </cell>
          <cell r="B1180">
            <v>0</v>
          </cell>
          <cell r="D1180">
            <v>0</v>
          </cell>
          <cell r="F1180">
            <v>0</v>
          </cell>
          <cell r="G1180">
            <v>0</v>
          </cell>
        </row>
        <row r="1181">
          <cell r="A1181">
            <v>0</v>
          </cell>
          <cell r="B1181">
            <v>0</v>
          </cell>
          <cell r="D1181">
            <v>0</v>
          </cell>
          <cell r="F1181">
            <v>0</v>
          </cell>
          <cell r="G1181">
            <v>0</v>
          </cell>
        </row>
        <row r="1182">
          <cell r="A1182">
            <v>0</v>
          </cell>
          <cell r="B1182">
            <v>0</v>
          </cell>
          <cell r="D1182">
            <v>0</v>
          </cell>
          <cell r="F1182">
            <v>0</v>
          </cell>
          <cell r="G1182">
            <v>0</v>
          </cell>
        </row>
        <row r="1183">
          <cell r="A1183">
            <v>0</v>
          </cell>
          <cell r="B1183">
            <v>0</v>
          </cell>
          <cell r="D1183">
            <v>0</v>
          </cell>
          <cell r="F1183">
            <v>0</v>
          </cell>
          <cell r="G1183">
            <v>0</v>
          </cell>
        </row>
        <row r="1184">
          <cell r="F1184" t="str">
            <v>Total C</v>
          </cell>
          <cell r="G1184">
            <v>171250</v>
          </cell>
        </row>
        <row r="1185">
          <cell r="C1185" t="str">
            <v>D - TRANSPORTE</v>
          </cell>
        </row>
        <row r="1186">
          <cell r="A1186" t="str">
            <v>DATOS REDETERMINACION</v>
          </cell>
          <cell r="C1186" t="str">
            <v>DESIGNACION</v>
          </cell>
          <cell r="D1186" t="str">
            <v>Un</v>
          </cell>
          <cell r="E1186" t="str">
            <v>Cantidad</v>
          </cell>
          <cell r="F1186" t="str">
            <v>$ Unitarios</v>
          </cell>
          <cell r="G1186" t="str">
            <v>$ Parcial</v>
          </cell>
        </row>
        <row r="1187">
          <cell r="A1187" t="str">
            <v>CÓDIGO</v>
          </cell>
          <cell r="B1187" t="str">
            <v>DESCRIPCIÓN</v>
          </cell>
        </row>
        <row r="1188">
          <cell r="A1188">
            <v>0</v>
          </cell>
          <cell r="B1188">
            <v>0</v>
          </cell>
          <cell r="D1188">
            <v>0</v>
          </cell>
          <cell r="F1188">
            <v>0</v>
          </cell>
          <cell r="G1188">
            <v>0</v>
          </cell>
        </row>
        <row r="1189">
          <cell r="A1189">
            <v>0</v>
          </cell>
          <cell r="B1189">
            <v>0</v>
          </cell>
          <cell r="D1189">
            <v>0</v>
          </cell>
          <cell r="F1189">
            <v>0</v>
          </cell>
          <cell r="G1189">
            <v>0</v>
          </cell>
        </row>
        <row r="1190">
          <cell r="F1190" t="str">
            <v>Total D</v>
          </cell>
          <cell r="G1190">
            <v>0</v>
          </cell>
        </row>
        <row r="1192">
          <cell r="A1192" t="str">
            <v/>
          </cell>
          <cell r="B1192">
            <v>0</v>
          </cell>
          <cell r="D1192" t="str">
            <v>Costo  Neto</v>
          </cell>
          <cell r="F1192" t="str">
            <v>$/0</v>
          </cell>
          <cell r="G1192">
            <v>455210</v>
          </cell>
        </row>
        <row r="1193">
          <cell r="D1193" t="str">
            <v>Precio</v>
          </cell>
          <cell r="F1193" t="str">
            <v>$/0</v>
          </cell>
          <cell r="G1193">
            <v>455210</v>
          </cell>
        </row>
        <row r="1194">
          <cell r="A1194" t="str">
            <v>ANALISIS DE PRECIOS</v>
          </cell>
        </row>
        <row r="1195">
          <cell r="A1195" t="str">
            <v>COMITENTE:</v>
          </cell>
          <cell r="B1195" t="str">
            <v>DIRECCION PROVINCIAL DE REDES DE GAS</v>
          </cell>
        </row>
        <row r="1196">
          <cell r="A1196" t="str">
            <v>CONTRATISTA:</v>
          </cell>
          <cell r="B1196">
            <v>0</v>
          </cell>
        </row>
        <row r="1197">
          <cell r="A1197" t="str">
            <v>OBRA:</v>
          </cell>
          <cell r="B1197">
            <v>0</v>
          </cell>
          <cell r="F1197" t="str">
            <v>PRECIOS A:</v>
          </cell>
          <cell r="G1197">
            <v>0</v>
          </cell>
        </row>
        <row r="1198">
          <cell r="A1198" t="str">
            <v>SECTOR A:</v>
          </cell>
          <cell r="B1198">
            <v>0</v>
          </cell>
          <cell r="G1198">
            <v>0</v>
          </cell>
        </row>
        <row r="1199">
          <cell r="A1199" t="str">
            <v>UBICACIÓN:</v>
          </cell>
          <cell r="B1199">
            <v>0</v>
          </cell>
        </row>
        <row r="1200">
          <cell r="A1200" t="str">
            <v>RUBRO:</v>
          </cell>
          <cell r="B1200" t="str">
            <v/>
          </cell>
          <cell r="C1200">
            <v>0</v>
          </cell>
        </row>
        <row r="1201">
          <cell r="A1201" t="str">
            <v>ITEM:</v>
          </cell>
          <cell r="B1201" t="str">
            <v/>
          </cell>
          <cell r="C1201">
            <v>0</v>
          </cell>
          <cell r="F1201" t="str">
            <v>UNIDAD:</v>
          </cell>
          <cell r="G1201">
            <v>0</v>
          </cell>
        </row>
        <row r="1203">
          <cell r="C1203" t="str">
            <v>DESCRIPCIÓN EQUIPO DE PRODUCCIÓN Y RENDIMIENTO</v>
          </cell>
        </row>
        <row r="1205">
          <cell r="C1205" t="str">
            <v>Equipo</v>
          </cell>
          <cell r="D1205" t="str">
            <v>Cantidad</v>
          </cell>
          <cell r="E1205" t="str">
            <v>Potencia</v>
          </cell>
          <cell r="F1205" t="str">
            <v>Costo Unitario</v>
          </cell>
          <cell r="G1205" t="str">
            <v>Costo Total</v>
          </cell>
        </row>
        <row r="1206">
          <cell r="C1206" t="str">
            <v>Herramientas varias</v>
          </cell>
          <cell r="D1206">
            <v>1</v>
          </cell>
          <cell r="E1206">
            <v>0</v>
          </cell>
          <cell r="F1206">
            <v>450000</v>
          </cell>
          <cell r="G1206">
            <v>450000</v>
          </cell>
        </row>
        <row r="1207">
          <cell r="E1207">
            <v>0</v>
          </cell>
          <cell r="F1207">
            <v>0</v>
          </cell>
          <cell r="G1207">
            <v>0</v>
          </cell>
        </row>
        <row r="1208">
          <cell r="E1208">
            <v>0</v>
          </cell>
          <cell r="F1208">
            <v>0</v>
          </cell>
          <cell r="G1208">
            <v>0</v>
          </cell>
        </row>
        <row r="1209">
          <cell r="E1209">
            <v>0</v>
          </cell>
          <cell r="F1209">
            <v>0</v>
          </cell>
          <cell r="G1209">
            <v>0</v>
          </cell>
        </row>
        <row r="1210">
          <cell r="E1210">
            <v>0</v>
          </cell>
          <cell r="F1210">
            <v>0</v>
          </cell>
          <cell r="G1210">
            <v>0</v>
          </cell>
        </row>
        <row r="1211">
          <cell r="E1211">
            <v>0</v>
          </cell>
          <cell r="F1211">
            <v>0</v>
          </cell>
          <cell r="G1211">
            <v>0</v>
          </cell>
        </row>
        <row r="1212">
          <cell r="E1212">
            <v>0</v>
          </cell>
          <cell r="F1212">
            <v>0</v>
          </cell>
          <cell r="G1212">
            <v>0</v>
          </cell>
        </row>
        <row r="1213">
          <cell r="E1213">
            <v>0</v>
          </cell>
          <cell r="F1213">
            <v>0</v>
          </cell>
          <cell r="G1213">
            <v>0</v>
          </cell>
        </row>
        <row r="1214">
          <cell r="E1214">
            <v>0</v>
          </cell>
          <cell r="F1214">
            <v>0</v>
          </cell>
          <cell r="G1214">
            <v>0</v>
          </cell>
        </row>
        <row r="1215">
          <cell r="E1215">
            <v>0</v>
          </cell>
          <cell r="F1215">
            <v>0</v>
          </cell>
          <cell r="G1215">
            <v>0</v>
          </cell>
        </row>
        <row r="1217">
          <cell r="C1217" t="str">
            <v>TOTALES</v>
          </cell>
          <cell r="D1217" t="str">
            <v>Potencia</v>
          </cell>
          <cell r="E1217">
            <v>0</v>
          </cell>
          <cell r="F1217" t="str">
            <v>Costo Equipos</v>
          </cell>
          <cell r="G1217">
            <v>450000</v>
          </cell>
        </row>
        <row r="1219">
          <cell r="C1219" t="str">
            <v>Rendimiento equipo de producción</v>
          </cell>
          <cell r="D1219">
            <v>8.3333333333333332E-3</v>
          </cell>
          <cell r="E1219" t="str">
            <v>0/día</v>
          </cell>
        </row>
        <row r="1221">
          <cell r="A1221" t="str">
            <v>DATOS REDETERMINACION</v>
          </cell>
          <cell r="C1221" t="str">
            <v>DESIGNACION</v>
          </cell>
          <cell r="D1221" t="str">
            <v>Coeficiente Equipo</v>
          </cell>
          <cell r="E1221" t="str">
            <v>$ / día
Coef. x Costo Eq. o
HP x Costo Gas Oil</v>
          </cell>
          <cell r="F1221" t="str">
            <v>Rendimiento</v>
          </cell>
          <cell r="G1221" t="str">
            <v>$ Parcial</v>
          </cell>
        </row>
        <row r="1222">
          <cell r="A1222" t="str">
            <v>CÓDIGO</v>
          </cell>
          <cell r="B1222" t="str">
            <v>DESCRIPCIÓN</v>
          </cell>
        </row>
        <row r="1223">
          <cell r="C1223" t="str">
            <v>A - EQUIPOS</v>
          </cell>
        </row>
        <row r="1224">
          <cell r="A1224" t="str">
            <v>INDEC-DCTO - Inciso j)</v>
          </cell>
          <cell r="B1224" t="str">
            <v>Equipo - Amortización de equipo</v>
          </cell>
          <cell r="C1224" t="str">
            <v>Amortizaciones equipos</v>
          </cell>
          <cell r="D1224">
            <v>8.0000000000000004E-4</v>
          </cell>
          <cell r="E1224">
            <v>360</v>
          </cell>
          <cell r="F1224">
            <v>8.3333333333333332E-3</v>
          </cell>
          <cell r="G1224">
            <v>43200</v>
          </cell>
        </row>
        <row r="1225">
          <cell r="A1225" t="str">
            <v>INDEC-DCTO - Inciso j)</v>
          </cell>
          <cell r="B1225" t="str">
            <v>Equipo - Amortización de equipo</v>
          </cell>
          <cell r="C1225" t="str">
            <v>Interés equipos</v>
          </cell>
          <cell r="D1225">
            <v>8.0000000000000007E-5</v>
          </cell>
          <cell r="E1225">
            <v>36</v>
          </cell>
          <cell r="F1225">
            <v>8.3333333333333332E-3</v>
          </cell>
          <cell r="G1225">
            <v>4320</v>
          </cell>
        </row>
        <row r="1226">
          <cell r="A1226" t="str">
            <v>INDEC-PB - 33360-1</v>
          </cell>
          <cell r="B1226" t="str">
            <v xml:space="preserve">Gas oil                                                                </v>
          </cell>
          <cell r="C1226" t="str">
            <v>Combustibles equipos</v>
          </cell>
          <cell r="D1226">
            <v>99.173553719008268</v>
          </cell>
          <cell r="E1226">
            <v>0</v>
          </cell>
          <cell r="F1226">
            <v>8.3333333333333332E-3</v>
          </cell>
          <cell r="G1226">
            <v>0</v>
          </cell>
        </row>
        <row r="1227">
          <cell r="A1227" t="str">
            <v>INDEC-PB - 33380-1</v>
          </cell>
          <cell r="B1227" t="str">
            <v xml:space="preserve">Aceites lubricantes                                                    </v>
          </cell>
          <cell r="C1227" t="str">
            <v>Lubricantes equipos</v>
          </cell>
          <cell r="D1227">
            <v>18</v>
          </cell>
          <cell r="E1227">
            <v>0</v>
          </cell>
          <cell r="F1227">
            <v>8.3333333333333332E-3</v>
          </cell>
          <cell r="G1227">
            <v>0</v>
          </cell>
        </row>
        <row r="1228">
          <cell r="A1228">
            <v>0</v>
          </cell>
          <cell r="B1228">
            <v>0</v>
          </cell>
          <cell r="D1228">
            <v>0</v>
          </cell>
          <cell r="F1228">
            <v>0</v>
          </cell>
          <cell r="G1228">
            <v>0</v>
          </cell>
        </row>
        <row r="1229">
          <cell r="A1229">
            <v>0</v>
          </cell>
          <cell r="B1229">
            <v>0</v>
          </cell>
          <cell r="D1229">
            <v>0</v>
          </cell>
          <cell r="F1229">
            <v>0</v>
          </cell>
          <cell r="G1229">
            <v>0</v>
          </cell>
        </row>
        <row r="1230">
          <cell r="A1230">
            <v>0</v>
          </cell>
          <cell r="B1230">
            <v>0</v>
          </cell>
          <cell r="D1230">
            <v>0</v>
          </cell>
          <cell r="F1230">
            <v>0</v>
          </cell>
          <cell r="G1230">
            <v>0</v>
          </cell>
        </row>
        <row r="1231">
          <cell r="A1231">
            <v>0</v>
          </cell>
          <cell r="B1231">
            <v>0</v>
          </cell>
          <cell r="D1231">
            <v>0</v>
          </cell>
          <cell r="F1231">
            <v>0</v>
          </cell>
          <cell r="G1231">
            <v>0</v>
          </cell>
        </row>
        <row r="1232">
          <cell r="A1232">
            <v>0</v>
          </cell>
          <cell r="B1232">
            <v>0</v>
          </cell>
          <cell r="D1232">
            <v>0</v>
          </cell>
          <cell r="F1232">
            <v>0</v>
          </cell>
          <cell r="G1232">
            <v>0</v>
          </cell>
        </row>
        <row r="1233">
          <cell r="F1233" t="str">
            <v>Total A</v>
          </cell>
          <cell r="G1233">
            <v>47520</v>
          </cell>
        </row>
        <row r="1234">
          <cell r="C1234" t="str">
            <v>B - MANO DE OBRA</v>
          </cell>
        </row>
        <row r="1235">
          <cell r="A1235" t="str">
            <v>DATOS REDETERMINACION</v>
          </cell>
          <cell r="C1235" t="str">
            <v>DESIGNACION</v>
          </cell>
          <cell r="D1235" t="str">
            <v>Cantidad</v>
          </cell>
          <cell r="E1235" t="str">
            <v>$ / día</v>
          </cell>
          <cell r="F1235" t="str">
            <v>Rendimiento</v>
          </cell>
          <cell r="G1235" t="str">
            <v>$ Parcial</v>
          </cell>
        </row>
        <row r="1236">
          <cell r="A1236" t="str">
            <v>CÓDIGO</v>
          </cell>
          <cell r="B1236" t="str">
            <v>DESCRIPCIÓN</v>
          </cell>
        </row>
        <row r="1237">
          <cell r="A1237" t="str">
            <v>IIEE-SJ - 101000</v>
          </cell>
          <cell r="B1237" t="str">
            <v>Oficial Especializado</v>
          </cell>
          <cell r="C1237" t="str">
            <v>Oficial Especializado</v>
          </cell>
          <cell r="D1237">
            <v>5</v>
          </cell>
          <cell r="E1237">
            <v>6000</v>
          </cell>
          <cell r="F1237">
            <v>8.3333333333333332E-3</v>
          </cell>
          <cell r="G1237">
            <v>3600000</v>
          </cell>
        </row>
        <row r="1238">
          <cell r="A1238" t="str">
            <v>IIEE-SJ - 102000</v>
          </cell>
          <cell r="B1238" t="str">
            <v xml:space="preserve">Oficial </v>
          </cell>
          <cell r="C1238" t="str">
            <v>Oficial</v>
          </cell>
          <cell r="D1238">
            <v>10</v>
          </cell>
          <cell r="E1238">
            <v>5000</v>
          </cell>
          <cell r="F1238">
            <v>8.3333333333333332E-3</v>
          </cell>
          <cell r="G1238">
            <v>6000000</v>
          </cell>
        </row>
        <row r="1239">
          <cell r="A1239" t="str">
            <v>IIEE-SJ - 103000</v>
          </cell>
          <cell r="B1239" t="str">
            <v>Ayudante</v>
          </cell>
          <cell r="C1239" t="str">
            <v>Medio Oficial</v>
          </cell>
          <cell r="E1239">
            <v>4500</v>
          </cell>
          <cell r="F1239">
            <v>8.3333333333333332E-3</v>
          </cell>
          <cell r="G1239">
            <v>0</v>
          </cell>
        </row>
        <row r="1240">
          <cell r="A1240" t="str">
            <v>IIEE-SJ - 103000</v>
          </cell>
          <cell r="B1240" t="str">
            <v>Ayudante</v>
          </cell>
          <cell r="C1240" t="str">
            <v>Ayudante</v>
          </cell>
          <cell r="D1240">
            <v>15</v>
          </cell>
          <cell r="E1240">
            <v>4000</v>
          </cell>
          <cell r="F1240">
            <v>8.3333333333333332E-3</v>
          </cell>
          <cell r="G1240">
            <v>7200000</v>
          </cell>
        </row>
        <row r="1241">
          <cell r="A1241">
            <v>0</v>
          </cell>
          <cell r="B1241">
            <v>0</v>
          </cell>
          <cell r="E1241">
            <v>0</v>
          </cell>
          <cell r="F1241">
            <v>0</v>
          </cell>
          <cell r="G1241">
            <v>0</v>
          </cell>
        </row>
        <row r="1242">
          <cell r="A1242">
            <v>0</v>
          </cell>
          <cell r="B1242">
            <v>0</v>
          </cell>
          <cell r="E1242">
            <v>0</v>
          </cell>
          <cell r="F1242">
            <v>0</v>
          </cell>
          <cell r="G1242">
            <v>0</v>
          </cell>
        </row>
        <row r="1243">
          <cell r="A1243">
            <v>0</v>
          </cell>
          <cell r="B1243">
            <v>0</v>
          </cell>
          <cell r="E1243">
            <v>0</v>
          </cell>
          <cell r="F1243">
            <v>0</v>
          </cell>
          <cell r="G1243">
            <v>0</v>
          </cell>
        </row>
        <row r="1244">
          <cell r="F1244" t="str">
            <v>Total B</v>
          </cell>
          <cell r="G1244">
            <v>16800000</v>
          </cell>
        </row>
        <row r="1245">
          <cell r="C1245" t="str">
            <v>C - MATERIALES</v>
          </cell>
        </row>
        <row r="1246">
          <cell r="A1246" t="str">
            <v>DATOS REDETERMINACION</v>
          </cell>
          <cell r="C1246" t="str">
            <v>DESIGNACION</v>
          </cell>
          <cell r="D1246" t="str">
            <v>Un</v>
          </cell>
          <cell r="E1246" t="str">
            <v>Cantidad</v>
          </cell>
          <cell r="F1246" t="str">
            <v>$ Unitarios</v>
          </cell>
          <cell r="G1246" t="str">
            <v>$ Parcial</v>
          </cell>
        </row>
        <row r="1247">
          <cell r="A1247" t="str">
            <v>CÓDIGO</v>
          </cell>
          <cell r="B1247" t="str">
            <v>DESCRIPCIÓN</v>
          </cell>
        </row>
        <row r="1248">
          <cell r="A1248" t="str">
            <v>INDEC-CM - 37510-11</v>
          </cell>
          <cell r="B1248" t="str">
            <v>Hormigón elaborado</v>
          </cell>
          <cell r="C1248" t="str">
            <v>HORMIGON H30</v>
          </cell>
          <cell r="D1248" t="str">
            <v>m3</v>
          </cell>
          <cell r="E1248">
            <v>145</v>
          </cell>
          <cell r="F1248">
            <v>6250</v>
          </cell>
          <cell r="G1248">
            <v>906250</v>
          </cell>
        </row>
        <row r="1249">
          <cell r="A1249" t="str">
            <v>INDEC-CM - 41242-11</v>
          </cell>
          <cell r="B1249" t="str">
            <v>Acero aletado conformado, en barra</v>
          </cell>
          <cell r="C1249" t="str">
            <v>ACERO ESPECIAL diam varios</v>
          </cell>
          <cell r="D1249" t="str">
            <v>kg</v>
          </cell>
          <cell r="E1249">
            <v>5800</v>
          </cell>
          <cell r="F1249">
            <v>180</v>
          </cell>
          <cell r="G1249">
            <v>1044000</v>
          </cell>
        </row>
        <row r="1250">
          <cell r="A1250" t="str">
            <v>INDEC-PB - 31420-1</v>
          </cell>
          <cell r="B1250" t="str">
            <v xml:space="preserve">Maderas terciadas fenólicas                                            </v>
          </cell>
          <cell r="C1250" t="str">
            <v>Equipo de encofrado</v>
          </cell>
          <cell r="D1250" t="str">
            <v>m2</v>
          </cell>
          <cell r="E1250">
            <v>60</v>
          </cell>
          <cell r="F1250">
            <v>1076.3888888888889</v>
          </cell>
          <cell r="G1250">
            <v>64583.33</v>
          </cell>
        </row>
        <row r="1251">
          <cell r="A1251" t="str">
            <v>INDEC-CM - 41242-11</v>
          </cell>
          <cell r="B1251" t="str">
            <v>Acero aletado conformado, en barra</v>
          </cell>
          <cell r="C1251" t="str">
            <v xml:space="preserve">Clavos y alambres </v>
          </cell>
          <cell r="D1251" t="str">
            <v>Kg</v>
          </cell>
          <cell r="E1251">
            <v>40</v>
          </cell>
          <cell r="F1251">
            <v>320</v>
          </cell>
          <cell r="G1251">
            <v>12800</v>
          </cell>
        </row>
        <row r="1252">
          <cell r="A1252" t="str">
            <v>INDEC-CM - 41242-11</v>
          </cell>
          <cell r="B1252" t="str">
            <v>Acero aletado conformado, en barra</v>
          </cell>
          <cell r="C1252" t="str">
            <v>Elementos metálicos s/PETP</v>
          </cell>
          <cell r="D1252" t="str">
            <v>Kg</v>
          </cell>
          <cell r="E1252">
            <v>18580</v>
          </cell>
          <cell r="F1252">
            <v>1025</v>
          </cell>
          <cell r="G1252">
            <v>19044500</v>
          </cell>
        </row>
        <row r="1253">
          <cell r="A1253" t="str">
            <v>INDEC-PB - 37440-1</v>
          </cell>
          <cell r="B1253" t="str">
            <v xml:space="preserve">Cemento portland                                                       </v>
          </cell>
          <cell r="C1253" t="str">
            <v>Cemento Portland</v>
          </cell>
          <cell r="D1253" t="str">
            <v>Kg</v>
          </cell>
          <cell r="E1253">
            <v>6075</v>
          </cell>
          <cell r="F1253">
            <v>13.223140495867769</v>
          </cell>
          <cell r="G1253">
            <v>80330.58</v>
          </cell>
        </row>
        <row r="1254">
          <cell r="A1254" t="str">
            <v>INDEC-PB - 37930-1</v>
          </cell>
          <cell r="B1254" t="str">
            <v xml:space="preserve">Membranas asfálticas                                                   </v>
          </cell>
          <cell r="C1254" t="str">
            <v>Hidrofugo</v>
          </cell>
          <cell r="D1254" t="str">
            <v>Lts</v>
          </cell>
          <cell r="E1254">
            <v>1215</v>
          </cell>
          <cell r="F1254">
            <v>45</v>
          </cell>
          <cell r="G1254">
            <v>54675</v>
          </cell>
        </row>
        <row r="1255">
          <cell r="A1255" t="str">
            <v>IIEE-SJ - 203002</v>
          </cell>
          <cell r="B1255" t="str">
            <v>Canto rodado clasificado</v>
          </cell>
          <cell r="C1255" t="str">
            <v>Arena Lavada</v>
          </cell>
          <cell r="D1255" t="str">
            <v>m3</v>
          </cell>
          <cell r="E1255">
            <v>40.5</v>
          </cell>
          <cell r="F1255">
            <v>600</v>
          </cell>
          <cell r="G1255">
            <v>24300</v>
          </cell>
        </row>
        <row r="1256">
          <cell r="A1256" t="str">
            <v>INDEC-CM - 41242-11</v>
          </cell>
          <cell r="B1256" t="str">
            <v>Acero aletado conformado, en barra</v>
          </cell>
          <cell r="C1256" t="str">
            <v>Equipode bombeo, cañerías y accesorios EEBB</v>
          </cell>
          <cell r="D1256" t="str">
            <v>Pza</v>
          </cell>
          <cell r="E1256">
            <v>6</v>
          </cell>
          <cell r="F1256">
            <v>11500000</v>
          </cell>
          <cell r="G1256">
            <v>69000000</v>
          </cell>
        </row>
        <row r="1257">
          <cell r="A1257" t="str">
            <v>INDEC-PB - 46113-1</v>
          </cell>
          <cell r="B1257" t="str">
            <v xml:space="preserve">Grupos electrógenos                                                    </v>
          </cell>
          <cell r="C1257" t="str">
            <v>Grupo electrogeno tablero de comandos EEBB</v>
          </cell>
          <cell r="D1257" t="str">
            <v>Pza</v>
          </cell>
          <cell r="E1257">
            <v>1</v>
          </cell>
          <cell r="F1257">
            <v>7980000</v>
          </cell>
          <cell r="G1257">
            <v>7980000</v>
          </cell>
        </row>
        <row r="1258">
          <cell r="A1258" t="str">
            <v>INDEC-CM - 41242-11</v>
          </cell>
          <cell r="B1258" t="str">
            <v>Acero aletado conformado, en barra</v>
          </cell>
          <cell r="C1258" t="str">
            <v>Materiales varios EEBB</v>
          </cell>
          <cell r="D1258" t="str">
            <v>Gl</v>
          </cell>
          <cell r="E1258">
            <v>1</v>
          </cell>
          <cell r="F1258">
            <v>350000</v>
          </cell>
          <cell r="G1258">
            <v>350000</v>
          </cell>
        </row>
        <row r="1259">
          <cell r="F1259" t="str">
            <v>Total C</v>
          </cell>
          <cell r="G1259">
            <v>98561438.909999996</v>
          </cell>
        </row>
        <row r="1260">
          <cell r="C1260" t="str">
            <v>D - TRANSPORTE</v>
          </cell>
        </row>
        <row r="1261">
          <cell r="A1261" t="str">
            <v>DATOS REDETERMINACION</v>
          </cell>
          <cell r="C1261" t="str">
            <v>DESIGNACION</v>
          </cell>
          <cell r="D1261" t="str">
            <v>Un</v>
          </cell>
          <cell r="E1261" t="str">
            <v>Cantidad</v>
          </cell>
          <cell r="F1261" t="str">
            <v>$ Unitarios</v>
          </cell>
          <cell r="G1261" t="str">
            <v>$ Parcial</v>
          </cell>
        </row>
        <row r="1262">
          <cell r="A1262" t="str">
            <v>CÓDIGO</v>
          </cell>
          <cell r="B1262" t="str">
            <v>DESCRIPCIÓN</v>
          </cell>
        </row>
        <row r="1263">
          <cell r="A1263">
            <v>0</v>
          </cell>
          <cell r="B1263">
            <v>0</v>
          </cell>
          <cell r="D1263">
            <v>0</v>
          </cell>
          <cell r="F1263">
            <v>0</v>
          </cell>
          <cell r="G1263">
            <v>0</v>
          </cell>
        </row>
        <row r="1264">
          <cell r="A1264">
            <v>0</v>
          </cell>
          <cell r="B1264">
            <v>0</v>
          </cell>
          <cell r="D1264">
            <v>0</v>
          </cell>
          <cell r="F1264">
            <v>0</v>
          </cell>
          <cell r="G1264">
            <v>0</v>
          </cell>
        </row>
        <row r="1265">
          <cell r="F1265" t="str">
            <v>Total D</v>
          </cell>
          <cell r="G1265">
            <v>0</v>
          </cell>
        </row>
        <row r="1267">
          <cell r="A1267" t="str">
            <v/>
          </cell>
          <cell r="B1267">
            <v>0</v>
          </cell>
          <cell r="D1267" t="str">
            <v>Costo  Neto</v>
          </cell>
          <cell r="F1267" t="str">
            <v>$/0</v>
          </cell>
          <cell r="G1267">
            <v>115408958.91</v>
          </cell>
        </row>
        <row r="1268">
          <cell r="D1268" t="str">
            <v>Precio</v>
          </cell>
          <cell r="F1268" t="str">
            <v>$/0</v>
          </cell>
          <cell r="G1268">
            <v>115408958.91</v>
          </cell>
        </row>
        <row r="1269">
          <cell r="A1269" t="str">
            <v>ANALISIS DE PRECIOS</v>
          </cell>
        </row>
        <row r="1270">
          <cell r="A1270" t="str">
            <v>COMITENTE:</v>
          </cell>
          <cell r="B1270" t="str">
            <v>DIRECCION PROVINCIAL DE REDES DE GAS</v>
          </cell>
        </row>
        <row r="1271">
          <cell r="A1271" t="str">
            <v>CONTRATISTA:</v>
          </cell>
          <cell r="B1271">
            <v>0</v>
          </cell>
        </row>
        <row r="1272">
          <cell r="A1272" t="str">
            <v>OBRA:</v>
          </cell>
          <cell r="B1272">
            <v>0</v>
          </cell>
          <cell r="F1272" t="str">
            <v>PRECIOS A:</v>
          </cell>
          <cell r="G1272">
            <v>0</v>
          </cell>
        </row>
        <row r="1273">
          <cell r="A1273" t="str">
            <v>SECTOR A:</v>
          </cell>
          <cell r="B1273">
            <v>0</v>
          </cell>
          <cell r="G1273">
            <v>0</v>
          </cell>
        </row>
        <row r="1274">
          <cell r="A1274" t="str">
            <v>UBICACIÓN:</v>
          </cell>
          <cell r="B1274">
            <v>0</v>
          </cell>
        </row>
        <row r="1275">
          <cell r="A1275" t="str">
            <v>RUBRO:</v>
          </cell>
          <cell r="B1275" t="str">
            <v/>
          </cell>
          <cell r="C1275">
            <v>0</v>
          </cell>
        </row>
        <row r="1276">
          <cell r="A1276" t="str">
            <v>ITEM:</v>
          </cell>
          <cell r="B1276" t="str">
            <v/>
          </cell>
          <cell r="C1276">
            <v>0</v>
          </cell>
          <cell r="F1276" t="str">
            <v>UNIDAD:</v>
          </cell>
          <cell r="G1276">
            <v>0</v>
          </cell>
        </row>
        <row r="1278">
          <cell r="C1278" t="str">
            <v>DESCRIPCIÓN EQUIPO DE PRODUCCIÓN Y RENDIMIENTO</v>
          </cell>
        </row>
        <row r="1280">
          <cell r="C1280" t="str">
            <v>Equipo</v>
          </cell>
          <cell r="D1280" t="str">
            <v>Cantidad</v>
          </cell>
          <cell r="E1280" t="str">
            <v>Potencia</v>
          </cell>
          <cell r="F1280" t="str">
            <v>Costo Unitario</v>
          </cell>
          <cell r="G1280" t="str">
            <v>Costo Total</v>
          </cell>
        </row>
        <row r="1281">
          <cell r="C1281" t="str">
            <v>Herramientas varias</v>
          </cell>
          <cell r="D1281">
            <v>1</v>
          </cell>
          <cell r="E1281">
            <v>0</v>
          </cell>
          <cell r="F1281">
            <v>450000</v>
          </cell>
          <cell r="G1281">
            <v>450000</v>
          </cell>
        </row>
        <row r="1282">
          <cell r="E1282">
            <v>0</v>
          </cell>
          <cell r="F1282">
            <v>0</v>
          </cell>
          <cell r="G1282">
            <v>0</v>
          </cell>
        </row>
        <row r="1283">
          <cell r="E1283">
            <v>0</v>
          </cell>
          <cell r="F1283">
            <v>0</v>
          </cell>
          <cell r="G1283">
            <v>0</v>
          </cell>
        </row>
        <row r="1284">
          <cell r="E1284">
            <v>0</v>
          </cell>
          <cell r="F1284">
            <v>0</v>
          </cell>
          <cell r="G1284">
            <v>0</v>
          </cell>
        </row>
        <row r="1285">
          <cell r="E1285">
            <v>0</v>
          </cell>
          <cell r="F1285">
            <v>0</v>
          </cell>
          <cell r="G1285">
            <v>0</v>
          </cell>
        </row>
        <row r="1286">
          <cell r="E1286">
            <v>0</v>
          </cell>
          <cell r="F1286">
            <v>0</v>
          </cell>
          <cell r="G1286">
            <v>0</v>
          </cell>
        </row>
        <row r="1287">
          <cell r="E1287">
            <v>0</v>
          </cell>
          <cell r="F1287">
            <v>0</v>
          </cell>
          <cell r="G1287">
            <v>0</v>
          </cell>
        </row>
        <row r="1288">
          <cell r="E1288">
            <v>0</v>
          </cell>
          <cell r="F1288">
            <v>0</v>
          </cell>
          <cell r="G1288">
            <v>0</v>
          </cell>
        </row>
        <row r="1289">
          <cell r="E1289">
            <v>0</v>
          </cell>
          <cell r="F1289">
            <v>0</v>
          </cell>
          <cell r="G1289">
            <v>0</v>
          </cell>
        </row>
        <row r="1290">
          <cell r="E1290">
            <v>0</v>
          </cell>
          <cell r="F1290">
            <v>0</v>
          </cell>
          <cell r="G1290">
            <v>0</v>
          </cell>
        </row>
        <row r="1292">
          <cell r="C1292" t="str">
            <v>TOTALES</v>
          </cell>
          <cell r="D1292" t="str">
            <v>Potencia</v>
          </cell>
          <cell r="E1292">
            <v>0</v>
          </cell>
          <cell r="F1292" t="str">
            <v>Costo Equipos</v>
          </cell>
          <cell r="G1292">
            <v>450000</v>
          </cell>
        </row>
        <row r="1294">
          <cell r="C1294" t="str">
            <v>Rendimiento equipo de producción</v>
          </cell>
          <cell r="D1294">
            <v>1000</v>
          </cell>
          <cell r="E1294" t="str">
            <v>0/día</v>
          </cell>
        </row>
        <row r="1296">
          <cell r="A1296" t="str">
            <v>DATOS REDETERMINACION</v>
          </cell>
          <cell r="C1296" t="str">
            <v>DESIGNACION</v>
          </cell>
          <cell r="D1296" t="str">
            <v>Coeficiente Equipo</v>
          </cell>
          <cell r="E1296" t="str">
            <v>$ / día
Coef. x Costo Eq. o
HP x Costo Gas Oil</v>
          </cell>
          <cell r="F1296" t="str">
            <v>Rendimiento</v>
          </cell>
          <cell r="G1296" t="str">
            <v>$ Parcial</v>
          </cell>
        </row>
        <row r="1297">
          <cell r="A1297" t="str">
            <v>CÓDIGO</v>
          </cell>
          <cell r="B1297" t="str">
            <v>DESCRIPCIÓN</v>
          </cell>
        </row>
        <row r="1298">
          <cell r="C1298" t="str">
            <v>A - EQUIPOS</v>
          </cell>
        </row>
        <row r="1299">
          <cell r="A1299" t="str">
            <v>INDEC-DCTO - Inciso j)</v>
          </cell>
          <cell r="B1299" t="str">
            <v>Equipo - Amortización de equipo</v>
          </cell>
          <cell r="C1299" t="str">
            <v>Amortizaciones equipos</v>
          </cell>
          <cell r="D1299">
            <v>8.0000000000000004E-4</v>
          </cell>
          <cell r="E1299">
            <v>360</v>
          </cell>
          <cell r="F1299">
            <v>1000</v>
          </cell>
          <cell r="G1299">
            <v>0.36</v>
          </cell>
        </row>
        <row r="1300">
          <cell r="A1300" t="str">
            <v>INDEC-DCTO - Inciso j)</v>
          </cell>
          <cell r="B1300" t="str">
            <v>Equipo - Amortización de equipo</v>
          </cell>
          <cell r="C1300" t="str">
            <v>Interés equipos</v>
          </cell>
          <cell r="D1300">
            <v>8.0000000000000007E-5</v>
          </cell>
          <cell r="E1300">
            <v>36</v>
          </cell>
          <cell r="F1300">
            <v>1000</v>
          </cell>
          <cell r="G1300">
            <v>0.04</v>
          </cell>
        </row>
        <row r="1301">
          <cell r="A1301" t="str">
            <v>INDEC-PB - 33360-1</v>
          </cell>
          <cell r="B1301" t="str">
            <v xml:space="preserve">Gas oil                                                                </v>
          </cell>
          <cell r="C1301" t="str">
            <v>Combustibles equipos</v>
          </cell>
          <cell r="D1301">
            <v>99.173553719008268</v>
          </cell>
          <cell r="E1301">
            <v>0</v>
          </cell>
          <cell r="F1301">
            <v>1000</v>
          </cell>
          <cell r="G1301">
            <v>0</v>
          </cell>
        </row>
        <row r="1302">
          <cell r="A1302" t="str">
            <v>INDEC-PB - 33380-1</v>
          </cell>
          <cell r="B1302" t="str">
            <v xml:space="preserve">Aceites lubricantes                                                    </v>
          </cell>
          <cell r="C1302" t="str">
            <v>Lubricantes equipos</v>
          </cell>
          <cell r="D1302">
            <v>18</v>
          </cell>
          <cell r="E1302">
            <v>0</v>
          </cell>
          <cell r="F1302">
            <v>1000</v>
          </cell>
          <cell r="G1302">
            <v>0</v>
          </cell>
        </row>
        <row r="1303">
          <cell r="A1303">
            <v>0</v>
          </cell>
          <cell r="B1303">
            <v>0</v>
          </cell>
          <cell r="D1303">
            <v>0</v>
          </cell>
          <cell r="F1303">
            <v>0</v>
          </cell>
          <cell r="G1303">
            <v>0</v>
          </cell>
        </row>
        <row r="1304">
          <cell r="A1304">
            <v>0</v>
          </cell>
          <cell r="B1304">
            <v>0</v>
          </cell>
          <cell r="D1304">
            <v>0</v>
          </cell>
          <cell r="F1304">
            <v>0</v>
          </cell>
          <cell r="G1304">
            <v>0</v>
          </cell>
        </row>
        <row r="1305">
          <cell r="A1305">
            <v>0</v>
          </cell>
          <cell r="B1305">
            <v>0</v>
          </cell>
          <cell r="D1305">
            <v>0</v>
          </cell>
          <cell r="F1305">
            <v>0</v>
          </cell>
          <cell r="G1305">
            <v>0</v>
          </cell>
        </row>
        <row r="1306">
          <cell r="A1306">
            <v>0</v>
          </cell>
          <cell r="B1306">
            <v>0</v>
          </cell>
          <cell r="D1306">
            <v>0</v>
          </cell>
          <cell r="F1306">
            <v>0</v>
          </cell>
          <cell r="G1306">
            <v>0</v>
          </cell>
        </row>
        <row r="1307">
          <cell r="A1307">
            <v>0</v>
          </cell>
          <cell r="B1307">
            <v>0</v>
          </cell>
          <cell r="D1307">
            <v>0</v>
          </cell>
          <cell r="F1307">
            <v>0</v>
          </cell>
          <cell r="G1307">
            <v>0</v>
          </cell>
        </row>
        <row r="1308">
          <cell r="F1308" t="str">
            <v>Total A</v>
          </cell>
          <cell r="G1308">
            <v>0.39999999999999997</v>
          </cell>
        </row>
        <row r="1309">
          <cell r="C1309" t="str">
            <v>B - MANO DE OBRA</v>
          </cell>
        </row>
        <row r="1310">
          <cell r="A1310" t="str">
            <v>DATOS REDETERMINACION</v>
          </cell>
          <cell r="C1310" t="str">
            <v>DESIGNACION</v>
          </cell>
          <cell r="D1310" t="str">
            <v>Cantidad</v>
          </cell>
          <cell r="E1310" t="str">
            <v>$ / día</v>
          </cell>
          <cell r="F1310" t="str">
            <v>Rendimiento</v>
          </cell>
          <cell r="G1310" t="str">
            <v>$ Parcial</v>
          </cell>
        </row>
        <row r="1311">
          <cell r="A1311" t="str">
            <v>CÓDIGO</v>
          </cell>
          <cell r="B1311" t="str">
            <v>DESCRIPCIÓN</v>
          </cell>
        </row>
        <row r="1312">
          <cell r="A1312" t="str">
            <v>IIEE-SJ - 101000</v>
          </cell>
          <cell r="B1312" t="str">
            <v>Oficial Especializado</v>
          </cell>
          <cell r="C1312" t="str">
            <v>Oficial Especializado</v>
          </cell>
          <cell r="D1312">
            <v>1</v>
          </cell>
          <cell r="E1312">
            <v>6000</v>
          </cell>
          <cell r="F1312">
            <v>1000</v>
          </cell>
          <cell r="G1312">
            <v>6</v>
          </cell>
        </row>
        <row r="1313">
          <cell r="A1313" t="str">
            <v>IIEE-SJ - 102000</v>
          </cell>
          <cell r="B1313" t="str">
            <v xml:space="preserve">Oficial </v>
          </cell>
          <cell r="C1313" t="str">
            <v>Oficial</v>
          </cell>
          <cell r="D1313">
            <v>1</v>
          </cell>
          <cell r="E1313">
            <v>5000</v>
          </cell>
          <cell r="F1313">
            <v>1000</v>
          </cell>
          <cell r="G1313">
            <v>5</v>
          </cell>
        </row>
        <row r="1314">
          <cell r="A1314" t="str">
            <v>IIEE-SJ - 103000</v>
          </cell>
          <cell r="B1314" t="str">
            <v>Ayudante</v>
          </cell>
          <cell r="C1314" t="str">
            <v>Medio Oficial</v>
          </cell>
          <cell r="E1314">
            <v>4500</v>
          </cell>
          <cell r="F1314">
            <v>1000</v>
          </cell>
          <cell r="G1314">
            <v>0</v>
          </cell>
        </row>
        <row r="1315">
          <cell r="A1315" t="str">
            <v>IIEE-SJ - 103000</v>
          </cell>
          <cell r="B1315" t="str">
            <v>Ayudante</v>
          </cell>
          <cell r="C1315" t="str">
            <v>Ayudante</v>
          </cell>
          <cell r="D1315">
            <v>1</v>
          </cell>
          <cell r="E1315">
            <v>4000</v>
          </cell>
          <cell r="F1315">
            <v>1000</v>
          </cell>
          <cell r="G1315">
            <v>4</v>
          </cell>
        </row>
        <row r="1316">
          <cell r="A1316">
            <v>0</v>
          </cell>
          <cell r="B1316">
            <v>0</v>
          </cell>
          <cell r="E1316">
            <v>0</v>
          </cell>
          <cell r="F1316">
            <v>0</v>
          </cell>
          <cell r="G1316">
            <v>0</v>
          </cell>
        </row>
        <row r="1317">
          <cell r="A1317">
            <v>0</v>
          </cell>
          <cell r="B1317">
            <v>0</v>
          </cell>
          <cell r="E1317">
            <v>0</v>
          </cell>
          <cell r="F1317">
            <v>0</v>
          </cell>
          <cell r="G1317">
            <v>0</v>
          </cell>
        </row>
        <row r="1318">
          <cell r="A1318">
            <v>0</v>
          </cell>
          <cell r="B1318">
            <v>0</v>
          </cell>
          <cell r="E1318">
            <v>0</v>
          </cell>
          <cell r="F1318">
            <v>0</v>
          </cell>
          <cell r="G1318">
            <v>0</v>
          </cell>
        </row>
        <row r="1319">
          <cell r="F1319" t="str">
            <v>Total B</v>
          </cell>
          <cell r="G1319">
            <v>15</v>
          </cell>
        </row>
        <row r="1320">
          <cell r="C1320" t="str">
            <v>C - MATERIALES</v>
          </cell>
        </row>
        <row r="1321">
          <cell r="A1321" t="str">
            <v>DATOS REDETERMINACION</v>
          </cell>
          <cell r="C1321" t="str">
            <v>DESIGNACION</v>
          </cell>
          <cell r="D1321" t="str">
            <v>Un</v>
          </cell>
          <cell r="E1321" t="str">
            <v>Cantidad</v>
          </cell>
          <cell r="F1321" t="str">
            <v>$ Unitarios</v>
          </cell>
          <cell r="G1321" t="str">
            <v>$ Parcial</v>
          </cell>
        </row>
        <row r="1322">
          <cell r="A1322" t="str">
            <v>CÓDIGO</v>
          </cell>
          <cell r="B1322" t="str">
            <v>DESCRIPCIÓN</v>
          </cell>
        </row>
        <row r="1323">
          <cell r="A1323" t="str">
            <v>INDEC-CM - 41242-11</v>
          </cell>
          <cell r="B1323" t="str">
            <v>Acero aletado conformado, en barra</v>
          </cell>
          <cell r="C1323" t="str">
            <v>Materiales varios plataforma</v>
          </cell>
          <cell r="D1323" t="str">
            <v>Gl</v>
          </cell>
          <cell r="E1323">
            <v>1</v>
          </cell>
          <cell r="F1323">
            <v>100</v>
          </cell>
          <cell r="G1323">
            <v>100</v>
          </cell>
        </row>
        <row r="1324">
          <cell r="A1324">
            <v>0</v>
          </cell>
          <cell r="B1324">
            <v>0</v>
          </cell>
          <cell r="D1324">
            <v>0</v>
          </cell>
          <cell r="F1324">
            <v>0</v>
          </cell>
          <cell r="G1324">
            <v>0</v>
          </cell>
        </row>
        <row r="1325">
          <cell r="A1325">
            <v>0</v>
          </cell>
          <cell r="B1325">
            <v>0</v>
          </cell>
          <cell r="D1325">
            <v>0</v>
          </cell>
          <cell r="F1325">
            <v>0</v>
          </cell>
          <cell r="G1325">
            <v>0</v>
          </cell>
        </row>
        <row r="1326">
          <cell r="A1326">
            <v>0</v>
          </cell>
          <cell r="B1326">
            <v>0</v>
          </cell>
          <cell r="D1326">
            <v>0</v>
          </cell>
          <cell r="F1326">
            <v>0</v>
          </cell>
          <cell r="G1326">
            <v>0</v>
          </cell>
        </row>
        <row r="1327">
          <cell r="A1327">
            <v>0</v>
          </cell>
          <cell r="B1327">
            <v>0</v>
          </cell>
          <cell r="D1327">
            <v>0</v>
          </cell>
          <cell r="F1327">
            <v>0</v>
          </cell>
          <cell r="G1327">
            <v>0</v>
          </cell>
        </row>
        <row r="1328">
          <cell r="A1328">
            <v>0</v>
          </cell>
          <cell r="B1328">
            <v>0</v>
          </cell>
          <cell r="D1328">
            <v>0</v>
          </cell>
          <cell r="F1328">
            <v>0</v>
          </cell>
          <cell r="G1328">
            <v>0</v>
          </cell>
        </row>
        <row r="1329">
          <cell r="A1329">
            <v>0</v>
          </cell>
          <cell r="B1329">
            <v>0</v>
          </cell>
          <cell r="D1329">
            <v>0</v>
          </cell>
          <cell r="F1329">
            <v>0</v>
          </cell>
          <cell r="G1329">
            <v>0</v>
          </cell>
        </row>
        <row r="1330">
          <cell r="A1330">
            <v>0</v>
          </cell>
          <cell r="B1330">
            <v>0</v>
          </cell>
          <cell r="D1330">
            <v>0</v>
          </cell>
          <cell r="F1330">
            <v>0</v>
          </cell>
          <cell r="G1330">
            <v>0</v>
          </cell>
        </row>
        <row r="1331">
          <cell r="A1331">
            <v>0</v>
          </cell>
          <cell r="B1331">
            <v>0</v>
          </cell>
          <cell r="D1331">
            <v>0</v>
          </cell>
          <cell r="F1331">
            <v>0</v>
          </cell>
          <cell r="G1331">
            <v>0</v>
          </cell>
        </row>
        <row r="1332">
          <cell r="A1332">
            <v>0</v>
          </cell>
          <cell r="B1332">
            <v>0</v>
          </cell>
          <cell r="D1332">
            <v>0</v>
          </cell>
          <cell r="F1332">
            <v>0</v>
          </cell>
          <cell r="G1332">
            <v>0</v>
          </cell>
        </row>
        <row r="1333">
          <cell r="A1333">
            <v>0</v>
          </cell>
          <cell r="B1333">
            <v>0</v>
          </cell>
          <cell r="D1333">
            <v>0</v>
          </cell>
          <cell r="F1333">
            <v>0</v>
          </cell>
          <cell r="G1333">
            <v>0</v>
          </cell>
        </row>
        <row r="1334">
          <cell r="F1334" t="str">
            <v>Total C</v>
          </cell>
          <cell r="G1334">
            <v>100</v>
          </cell>
        </row>
        <row r="1335">
          <cell r="C1335" t="str">
            <v>D - TRANSPORTE</v>
          </cell>
        </row>
        <row r="1336">
          <cell r="A1336" t="str">
            <v>DATOS REDETERMINACION</v>
          </cell>
          <cell r="C1336" t="str">
            <v>DESIGNACION</v>
          </cell>
          <cell r="D1336" t="str">
            <v>Un</v>
          </cell>
          <cell r="E1336" t="str">
            <v>Cantidad</v>
          </cell>
          <cell r="F1336" t="str">
            <v>$ Unitarios</v>
          </cell>
          <cell r="G1336" t="str">
            <v>$ Parcial</v>
          </cell>
        </row>
        <row r="1337">
          <cell r="A1337" t="str">
            <v>CÓDIGO</v>
          </cell>
          <cell r="B1337" t="str">
            <v>DESCRIPCIÓN</v>
          </cell>
        </row>
        <row r="1338">
          <cell r="A1338">
            <v>0</v>
          </cell>
          <cell r="B1338">
            <v>0</v>
          </cell>
          <cell r="D1338">
            <v>0</v>
          </cell>
          <cell r="F1338">
            <v>0</v>
          </cell>
          <cell r="G1338">
            <v>0</v>
          </cell>
        </row>
        <row r="1339">
          <cell r="A1339">
            <v>0</v>
          </cell>
          <cell r="B1339">
            <v>0</v>
          </cell>
          <cell r="D1339">
            <v>0</v>
          </cell>
          <cell r="F1339">
            <v>0</v>
          </cell>
          <cell r="G1339">
            <v>0</v>
          </cell>
        </row>
        <row r="1340">
          <cell r="F1340" t="str">
            <v>Total D</v>
          </cell>
          <cell r="G1340">
            <v>0</v>
          </cell>
        </row>
        <row r="1342">
          <cell r="A1342" t="str">
            <v/>
          </cell>
          <cell r="B1342">
            <v>0</v>
          </cell>
          <cell r="D1342" t="str">
            <v>Costo  Neto</v>
          </cell>
          <cell r="F1342" t="str">
            <v>$/0</v>
          </cell>
          <cell r="G1342">
            <v>115.4</v>
          </cell>
        </row>
        <row r="1343">
          <cell r="D1343" t="str">
            <v>Precio</v>
          </cell>
          <cell r="F1343" t="str">
            <v>$/0</v>
          </cell>
          <cell r="G1343">
            <v>115.4</v>
          </cell>
        </row>
        <row r="1344">
          <cell r="A1344" t="str">
            <v>ANALISIS DE PRECIOS</v>
          </cell>
        </row>
        <row r="1345">
          <cell r="A1345" t="str">
            <v>COMITENTE:</v>
          </cell>
          <cell r="B1345" t="str">
            <v>DIRECCION PROVINCIAL DE REDES DE GAS</v>
          </cell>
        </row>
        <row r="1346">
          <cell r="A1346" t="str">
            <v>CONTRATISTA:</v>
          </cell>
          <cell r="B1346">
            <v>0</v>
          </cell>
        </row>
        <row r="1347">
          <cell r="A1347" t="str">
            <v>OBRA:</v>
          </cell>
          <cell r="B1347">
            <v>0</v>
          </cell>
          <cell r="F1347" t="str">
            <v>PRECIOS A:</v>
          </cell>
          <cell r="G1347">
            <v>0</v>
          </cell>
        </row>
        <row r="1348">
          <cell r="A1348" t="str">
            <v>SECTOR A:</v>
          </cell>
          <cell r="B1348">
            <v>0</v>
          </cell>
          <cell r="G1348">
            <v>0</v>
          </cell>
        </row>
        <row r="1349">
          <cell r="A1349" t="str">
            <v>UBICACIÓN:</v>
          </cell>
          <cell r="B1349">
            <v>0</v>
          </cell>
        </row>
        <row r="1350">
          <cell r="A1350" t="str">
            <v>RUBRO:</v>
          </cell>
          <cell r="B1350" t="str">
            <v/>
          </cell>
          <cell r="C1350">
            <v>0</v>
          </cell>
        </row>
        <row r="1351">
          <cell r="A1351" t="str">
            <v>ITEM:</v>
          </cell>
          <cell r="B1351" t="str">
            <v/>
          </cell>
          <cell r="C1351">
            <v>0</v>
          </cell>
          <cell r="F1351" t="str">
            <v>UNIDAD:</v>
          </cell>
          <cell r="G1351">
            <v>0</v>
          </cell>
        </row>
        <row r="1353">
          <cell r="C1353" t="str">
            <v>DESCRIPCIÓN EQUIPO DE PRODUCCIÓN Y RENDIMIENTO</v>
          </cell>
        </row>
        <row r="1355">
          <cell r="C1355" t="str">
            <v>Equipo</v>
          </cell>
          <cell r="D1355" t="str">
            <v>Cantidad</v>
          </cell>
          <cell r="E1355" t="str">
            <v>Potencia</v>
          </cell>
          <cell r="F1355" t="str">
            <v>Costo Unitario</v>
          </cell>
          <cell r="G1355" t="str">
            <v>Costo Total</v>
          </cell>
        </row>
        <row r="1356">
          <cell r="C1356" t="str">
            <v>Retroexcavadora</v>
          </cell>
          <cell r="D1356">
            <v>1</v>
          </cell>
          <cell r="E1356">
            <v>100</v>
          </cell>
          <cell r="F1356">
            <v>8600000</v>
          </cell>
          <cell r="G1356">
            <v>8600000</v>
          </cell>
        </row>
        <row r="1357">
          <cell r="E1357">
            <v>0</v>
          </cell>
          <cell r="F1357">
            <v>0</v>
          </cell>
          <cell r="G1357">
            <v>0</v>
          </cell>
        </row>
        <row r="1358">
          <cell r="E1358">
            <v>0</v>
          </cell>
          <cell r="F1358">
            <v>0</v>
          </cell>
          <cell r="G1358">
            <v>0</v>
          </cell>
        </row>
        <row r="1359">
          <cell r="E1359">
            <v>0</v>
          </cell>
          <cell r="F1359">
            <v>0</v>
          </cell>
          <cell r="G1359">
            <v>0</v>
          </cell>
        </row>
        <row r="1360">
          <cell r="E1360">
            <v>0</v>
          </cell>
          <cell r="F1360">
            <v>0</v>
          </cell>
          <cell r="G1360">
            <v>0</v>
          </cell>
        </row>
        <row r="1361">
          <cell r="E1361">
            <v>0</v>
          </cell>
          <cell r="F1361">
            <v>0</v>
          </cell>
          <cell r="G1361">
            <v>0</v>
          </cell>
        </row>
        <row r="1362">
          <cell r="E1362">
            <v>0</v>
          </cell>
          <cell r="F1362">
            <v>0</v>
          </cell>
          <cell r="G1362">
            <v>0</v>
          </cell>
        </row>
        <row r="1363">
          <cell r="E1363">
            <v>0</v>
          </cell>
          <cell r="F1363">
            <v>0</v>
          </cell>
          <cell r="G1363">
            <v>0</v>
          </cell>
        </row>
        <row r="1364">
          <cell r="E1364">
            <v>0</v>
          </cell>
          <cell r="F1364">
            <v>0</v>
          </cell>
          <cell r="G1364">
            <v>0</v>
          </cell>
        </row>
        <row r="1365">
          <cell r="E1365">
            <v>0</v>
          </cell>
          <cell r="F1365">
            <v>0</v>
          </cell>
          <cell r="G1365">
            <v>0</v>
          </cell>
        </row>
        <row r="1367">
          <cell r="C1367" t="str">
            <v>TOTALES</v>
          </cell>
          <cell r="D1367" t="str">
            <v>Potencia</v>
          </cell>
          <cell r="E1367">
            <v>100</v>
          </cell>
          <cell r="F1367" t="str">
            <v>Costo Equipos</v>
          </cell>
          <cell r="G1367">
            <v>8600000</v>
          </cell>
        </row>
        <row r="1369">
          <cell r="C1369" t="str">
            <v>Rendimiento equipo de producción</v>
          </cell>
          <cell r="D1369">
            <v>60</v>
          </cell>
          <cell r="E1369" t="str">
            <v>0/día</v>
          </cell>
        </row>
        <row r="1371">
          <cell r="A1371" t="str">
            <v>DATOS REDETERMINACION</v>
          </cell>
          <cell r="C1371" t="str">
            <v>DESIGNACION</v>
          </cell>
          <cell r="D1371" t="str">
            <v>Coeficiente Equipo</v>
          </cell>
          <cell r="E1371" t="str">
            <v>$ / día
Coef. x Costo Eq. o
HP x Costo Gas Oil</v>
          </cell>
          <cell r="F1371" t="str">
            <v>Rendimiento</v>
          </cell>
          <cell r="G1371" t="str">
            <v>$ Parcial</v>
          </cell>
        </row>
        <row r="1372">
          <cell r="A1372" t="str">
            <v>CÓDIGO</v>
          </cell>
          <cell r="B1372" t="str">
            <v>DESCRIPCIÓN</v>
          </cell>
        </row>
        <row r="1373">
          <cell r="C1373" t="str">
            <v>A - EQUIPOS</v>
          </cell>
        </row>
        <row r="1374">
          <cell r="A1374" t="str">
            <v>INDEC-DCTO - Inciso j)</v>
          </cell>
          <cell r="B1374" t="str">
            <v>Equipo - Amortización de equipo</v>
          </cell>
          <cell r="C1374" t="str">
            <v>Amortizaciones equipos</v>
          </cell>
          <cell r="D1374">
            <v>8.0000000000000004E-4</v>
          </cell>
          <cell r="E1374">
            <v>6880</v>
          </cell>
          <cell r="F1374">
            <v>60</v>
          </cell>
          <cell r="G1374">
            <v>114.67</v>
          </cell>
        </row>
        <row r="1375">
          <cell r="A1375" t="str">
            <v>INDEC-DCTO - Inciso j)</v>
          </cell>
          <cell r="B1375" t="str">
            <v>Equipo - Amortización de equipo</v>
          </cell>
          <cell r="C1375" t="str">
            <v>Interés equipos</v>
          </cell>
          <cell r="D1375">
            <v>8.0000000000000007E-5</v>
          </cell>
          <cell r="E1375">
            <v>688</v>
          </cell>
          <cell r="F1375">
            <v>60</v>
          </cell>
          <cell r="G1375">
            <v>11.47</v>
          </cell>
        </row>
        <row r="1376">
          <cell r="A1376" t="str">
            <v>INDEC-PB - 33360-1</v>
          </cell>
          <cell r="B1376" t="str">
            <v xml:space="preserve">Gas oil                                                                </v>
          </cell>
          <cell r="C1376" t="str">
            <v>Combustibles equipos</v>
          </cell>
          <cell r="D1376">
            <v>99.173553719008268</v>
          </cell>
          <cell r="E1376">
            <v>9917.3553719008269</v>
          </cell>
          <cell r="F1376">
            <v>60</v>
          </cell>
          <cell r="G1376">
            <v>165.29</v>
          </cell>
        </row>
        <row r="1377">
          <cell r="A1377" t="str">
            <v>INDEC-PB - 33380-1</v>
          </cell>
          <cell r="B1377" t="str">
            <v xml:space="preserve">Aceites lubricantes                                                    </v>
          </cell>
          <cell r="C1377" t="str">
            <v>Lubricantes equipos</v>
          </cell>
          <cell r="D1377">
            <v>18</v>
          </cell>
          <cell r="E1377">
            <v>1800</v>
          </cell>
          <cell r="F1377">
            <v>60</v>
          </cell>
          <cell r="G1377">
            <v>30</v>
          </cell>
        </row>
        <row r="1378">
          <cell r="A1378">
            <v>0</v>
          </cell>
          <cell r="B1378">
            <v>0</v>
          </cell>
          <cell r="D1378">
            <v>0</v>
          </cell>
          <cell r="F1378">
            <v>0</v>
          </cell>
          <cell r="G1378">
            <v>0</v>
          </cell>
        </row>
        <row r="1379">
          <cell r="A1379">
            <v>0</v>
          </cell>
          <cell r="B1379">
            <v>0</v>
          </cell>
          <cell r="D1379">
            <v>0</v>
          </cell>
          <cell r="F1379">
            <v>0</v>
          </cell>
          <cell r="G1379">
            <v>0</v>
          </cell>
        </row>
        <row r="1380">
          <cell r="A1380">
            <v>0</v>
          </cell>
          <cell r="B1380">
            <v>0</v>
          </cell>
          <cell r="D1380">
            <v>0</v>
          </cell>
          <cell r="F1380">
            <v>0</v>
          </cell>
          <cell r="G1380">
            <v>0</v>
          </cell>
        </row>
        <row r="1381">
          <cell r="A1381">
            <v>0</v>
          </cell>
          <cell r="B1381">
            <v>0</v>
          </cell>
          <cell r="D1381">
            <v>0</v>
          </cell>
          <cell r="F1381">
            <v>0</v>
          </cell>
          <cell r="G1381">
            <v>0</v>
          </cell>
        </row>
        <row r="1382">
          <cell r="A1382">
            <v>0</v>
          </cell>
          <cell r="B1382">
            <v>0</v>
          </cell>
          <cell r="D1382">
            <v>0</v>
          </cell>
          <cell r="F1382">
            <v>0</v>
          </cell>
          <cell r="G1382">
            <v>0</v>
          </cell>
        </row>
        <row r="1383">
          <cell r="F1383" t="str">
            <v>Total A</v>
          </cell>
          <cell r="G1383">
            <v>321.43</v>
          </cell>
        </row>
        <row r="1384">
          <cell r="C1384" t="str">
            <v>B - MANO DE OBRA</v>
          </cell>
        </row>
        <row r="1385">
          <cell r="A1385" t="str">
            <v>DATOS REDETERMINACION</v>
          </cell>
          <cell r="C1385" t="str">
            <v>DESIGNACION</v>
          </cell>
          <cell r="D1385" t="str">
            <v>Cantidad</v>
          </cell>
          <cell r="E1385" t="str">
            <v>$ / día</v>
          </cell>
          <cell r="F1385" t="str">
            <v>Rendimiento</v>
          </cell>
          <cell r="G1385" t="str">
            <v>$ Parcial</v>
          </cell>
        </row>
        <row r="1386">
          <cell r="A1386" t="str">
            <v>CÓDIGO</v>
          </cell>
          <cell r="B1386" t="str">
            <v>DESCRIPCIÓN</v>
          </cell>
        </row>
        <row r="1387">
          <cell r="A1387" t="str">
            <v>IIEE-SJ - 101000</v>
          </cell>
          <cell r="B1387" t="str">
            <v>Oficial Especializado</v>
          </cell>
          <cell r="C1387" t="str">
            <v>Oficial Especializado</v>
          </cell>
          <cell r="D1387">
            <v>1</v>
          </cell>
          <cell r="E1387">
            <v>6000</v>
          </cell>
          <cell r="F1387">
            <v>60</v>
          </cell>
          <cell r="G1387">
            <v>100</v>
          </cell>
        </row>
        <row r="1388">
          <cell r="A1388" t="str">
            <v>IIEE-SJ - 102000</v>
          </cell>
          <cell r="B1388" t="str">
            <v xml:space="preserve">Oficial </v>
          </cell>
          <cell r="C1388" t="str">
            <v>Oficial</v>
          </cell>
          <cell r="D1388">
            <v>1</v>
          </cell>
          <cell r="E1388">
            <v>5000</v>
          </cell>
          <cell r="F1388">
            <v>60</v>
          </cell>
          <cell r="G1388">
            <v>83.33</v>
          </cell>
        </row>
        <row r="1389">
          <cell r="A1389" t="str">
            <v>IIEE-SJ - 103000</v>
          </cell>
          <cell r="B1389" t="str">
            <v>Ayudante</v>
          </cell>
          <cell r="C1389" t="str">
            <v>Medio Oficial</v>
          </cell>
          <cell r="E1389">
            <v>4500</v>
          </cell>
          <cell r="F1389">
            <v>60</v>
          </cell>
          <cell r="G1389">
            <v>0</v>
          </cell>
        </row>
        <row r="1390">
          <cell r="A1390" t="str">
            <v>IIEE-SJ - 103000</v>
          </cell>
          <cell r="B1390" t="str">
            <v>Ayudante</v>
          </cell>
          <cell r="C1390" t="str">
            <v>Ayudante</v>
          </cell>
          <cell r="D1390">
            <v>3</v>
          </cell>
          <cell r="E1390">
            <v>4000</v>
          </cell>
          <cell r="F1390">
            <v>60</v>
          </cell>
          <cell r="G1390">
            <v>200</v>
          </cell>
        </row>
        <row r="1391">
          <cell r="A1391">
            <v>0</v>
          </cell>
          <cell r="B1391">
            <v>0</v>
          </cell>
          <cell r="E1391">
            <v>0</v>
          </cell>
          <cell r="F1391">
            <v>0</v>
          </cell>
          <cell r="G1391">
            <v>0</v>
          </cell>
        </row>
        <row r="1392">
          <cell r="A1392">
            <v>0</v>
          </cell>
          <cell r="B1392">
            <v>0</v>
          </cell>
          <cell r="E1392">
            <v>0</v>
          </cell>
          <cell r="F1392">
            <v>0</v>
          </cell>
          <cell r="G1392">
            <v>0</v>
          </cell>
        </row>
        <row r="1393">
          <cell r="A1393">
            <v>0</v>
          </cell>
          <cell r="B1393">
            <v>0</v>
          </cell>
          <cell r="E1393">
            <v>0</v>
          </cell>
          <cell r="F1393">
            <v>0</v>
          </cell>
          <cell r="G1393">
            <v>0</v>
          </cell>
        </row>
        <row r="1394">
          <cell r="F1394" t="str">
            <v>Total B</v>
          </cell>
          <cell r="G1394">
            <v>383.33</v>
          </cell>
        </row>
        <row r="1395">
          <cell r="C1395" t="str">
            <v>C - MATERIALES</v>
          </cell>
        </row>
        <row r="1396">
          <cell r="A1396" t="str">
            <v>DATOS REDETERMINACION</v>
          </cell>
          <cell r="C1396" t="str">
            <v>DESIGNACION</v>
          </cell>
          <cell r="D1396" t="str">
            <v>Un</v>
          </cell>
          <cell r="E1396" t="str">
            <v>Cantidad</v>
          </cell>
          <cell r="F1396" t="str">
            <v>$ Unitarios</v>
          </cell>
          <cell r="G1396" t="str">
            <v>$ Parcial</v>
          </cell>
        </row>
        <row r="1397">
          <cell r="A1397" t="str">
            <v>CÓDIGO</v>
          </cell>
          <cell r="B1397" t="str">
            <v>DESCRIPCIÓN</v>
          </cell>
        </row>
        <row r="1398">
          <cell r="A1398">
            <v>0</v>
          </cell>
          <cell r="B1398">
            <v>0</v>
          </cell>
          <cell r="D1398">
            <v>0</v>
          </cell>
          <cell r="F1398">
            <v>0</v>
          </cell>
          <cell r="G1398">
            <v>0</v>
          </cell>
        </row>
        <row r="1399">
          <cell r="A1399">
            <v>0</v>
          </cell>
          <cell r="B1399">
            <v>0</v>
          </cell>
          <cell r="D1399">
            <v>0</v>
          </cell>
          <cell r="F1399">
            <v>0</v>
          </cell>
          <cell r="G1399">
            <v>0</v>
          </cell>
        </row>
        <row r="1400">
          <cell r="A1400">
            <v>0</v>
          </cell>
          <cell r="B1400">
            <v>0</v>
          </cell>
          <cell r="D1400">
            <v>0</v>
          </cell>
          <cell r="F1400">
            <v>0</v>
          </cell>
          <cell r="G1400">
            <v>0</v>
          </cell>
        </row>
        <row r="1401">
          <cell r="A1401">
            <v>0</v>
          </cell>
          <cell r="B1401">
            <v>0</v>
          </cell>
          <cell r="D1401">
            <v>0</v>
          </cell>
          <cell r="F1401">
            <v>0</v>
          </cell>
          <cell r="G1401">
            <v>0</v>
          </cell>
        </row>
        <row r="1402">
          <cell r="A1402">
            <v>0</v>
          </cell>
          <cell r="B1402">
            <v>0</v>
          </cell>
          <cell r="D1402">
            <v>0</v>
          </cell>
          <cell r="F1402">
            <v>0</v>
          </cell>
          <cell r="G1402">
            <v>0</v>
          </cell>
        </row>
        <row r="1403">
          <cell r="A1403">
            <v>0</v>
          </cell>
          <cell r="B1403">
            <v>0</v>
          </cell>
          <cell r="D1403">
            <v>0</v>
          </cell>
          <cell r="F1403">
            <v>0</v>
          </cell>
          <cell r="G1403">
            <v>0</v>
          </cell>
        </row>
        <row r="1404">
          <cell r="A1404">
            <v>0</v>
          </cell>
          <cell r="B1404">
            <v>0</v>
          </cell>
          <cell r="D1404">
            <v>0</v>
          </cell>
          <cell r="F1404">
            <v>0</v>
          </cell>
          <cell r="G1404">
            <v>0</v>
          </cell>
        </row>
        <row r="1405">
          <cell r="A1405">
            <v>0</v>
          </cell>
          <cell r="B1405">
            <v>0</v>
          </cell>
          <cell r="D1405">
            <v>0</v>
          </cell>
          <cell r="F1405">
            <v>0</v>
          </cell>
          <cell r="G1405">
            <v>0</v>
          </cell>
        </row>
        <row r="1406">
          <cell r="A1406">
            <v>0</v>
          </cell>
          <cell r="B1406">
            <v>0</v>
          </cell>
          <cell r="D1406">
            <v>0</v>
          </cell>
          <cell r="F1406">
            <v>0</v>
          </cell>
          <cell r="G1406">
            <v>0</v>
          </cell>
        </row>
        <row r="1407">
          <cell r="A1407">
            <v>0</v>
          </cell>
          <cell r="B1407">
            <v>0</v>
          </cell>
          <cell r="D1407">
            <v>0</v>
          </cell>
          <cell r="F1407">
            <v>0</v>
          </cell>
          <cell r="G1407">
            <v>0</v>
          </cell>
        </row>
        <row r="1408">
          <cell r="A1408">
            <v>0</v>
          </cell>
          <cell r="B1408">
            <v>0</v>
          </cell>
          <cell r="D1408">
            <v>0</v>
          </cell>
          <cell r="F1408">
            <v>0</v>
          </cell>
          <cell r="G1408">
            <v>0</v>
          </cell>
        </row>
        <row r="1409">
          <cell r="F1409" t="str">
            <v>Total C</v>
          </cell>
          <cell r="G1409">
            <v>0</v>
          </cell>
        </row>
        <row r="1410">
          <cell r="C1410" t="str">
            <v>D - TRANSPORTE</v>
          </cell>
        </row>
        <row r="1411">
          <cell r="A1411" t="str">
            <v>DATOS REDETERMINACION</v>
          </cell>
          <cell r="C1411" t="str">
            <v>DESIGNACION</v>
          </cell>
          <cell r="D1411" t="str">
            <v>Un</v>
          </cell>
          <cell r="E1411" t="str">
            <v>Cantidad</v>
          </cell>
          <cell r="F1411" t="str">
            <v>$ Unitarios</v>
          </cell>
          <cell r="G1411" t="str">
            <v>$ Parcial</v>
          </cell>
        </row>
        <row r="1412">
          <cell r="A1412" t="str">
            <v>CÓDIGO</v>
          </cell>
          <cell r="B1412" t="str">
            <v>DESCRIPCIÓN</v>
          </cell>
        </row>
        <row r="1413">
          <cell r="A1413">
            <v>0</v>
          </cell>
          <cell r="B1413">
            <v>0</v>
          </cell>
          <cell r="D1413">
            <v>0</v>
          </cell>
          <cell r="F1413">
            <v>0</v>
          </cell>
          <cell r="G1413">
            <v>0</v>
          </cell>
        </row>
        <row r="1414">
          <cell r="A1414">
            <v>0</v>
          </cell>
          <cell r="B1414">
            <v>0</v>
          </cell>
          <cell r="D1414">
            <v>0</v>
          </cell>
          <cell r="F1414">
            <v>0</v>
          </cell>
          <cell r="G1414">
            <v>0</v>
          </cell>
        </row>
        <row r="1415">
          <cell r="F1415" t="str">
            <v>Total D</v>
          </cell>
          <cell r="G1415">
            <v>0</v>
          </cell>
        </row>
        <row r="1417">
          <cell r="A1417" t="str">
            <v/>
          </cell>
          <cell r="B1417">
            <v>0</v>
          </cell>
          <cell r="D1417" t="str">
            <v>Costo  Neto</v>
          </cell>
          <cell r="F1417" t="str">
            <v>$/0</v>
          </cell>
          <cell r="G1417">
            <v>704.76</v>
          </cell>
        </row>
        <row r="1418">
          <cell r="D1418" t="str">
            <v>Precio</v>
          </cell>
          <cell r="F1418" t="str">
            <v>$/0</v>
          </cell>
          <cell r="G1418">
            <v>704.76</v>
          </cell>
        </row>
        <row r="1419">
          <cell r="A1419" t="str">
            <v>ANALISIS DE PRECIOS</v>
          </cell>
        </row>
        <row r="1420">
          <cell r="A1420" t="str">
            <v>COMITENTE:</v>
          </cell>
          <cell r="B1420" t="str">
            <v>DIRECCION PROVINCIAL DE REDES DE GAS</v>
          </cell>
        </row>
        <row r="1421">
          <cell r="A1421" t="str">
            <v>CONTRATISTA:</v>
          </cell>
          <cell r="B1421">
            <v>0</v>
          </cell>
        </row>
        <row r="1422">
          <cell r="A1422" t="str">
            <v>OBRA:</v>
          </cell>
          <cell r="B1422">
            <v>0</v>
          </cell>
          <cell r="F1422" t="str">
            <v>PRECIOS A:</v>
          </cell>
          <cell r="G1422">
            <v>0</v>
          </cell>
        </row>
        <row r="1423">
          <cell r="A1423" t="str">
            <v>SECTOR A:</v>
          </cell>
          <cell r="B1423">
            <v>0</v>
          </cell>
          <cell r="G1423">
            <v>0</v>
          </cell>
        </row>
        <row r="1424">
          <cell r="A1424" t="str">
            <v>UBICACIÓN:</v>
          </cell>
          <cell r="B1424">
            <v>0</v>
          </cell>
        </row>
        <row r="1425">
          <cell r="A1425" t="str">
            <v>RUBRO:</v>
          </cell>
          <cell r="B1425" t="str">
            <v/>
          </cell>
          <cell r="C1425">
            <v>0</v>
          </cell>
        </row>
        <row r="1426">
          <cell r="A1426" t="str">
            <v>ITEM:</v>
          </cell>
          <cell r="B1426" t="str">
            <v/>
          </cell>
          <cell r="C1426">
            <v>0</v>
          </cell>
          <cell r="F1426" t="str">
            <v>UNIDAD:</v>
          </cell>
          <cell r="G1426">
            <v>0</v>
          </cell>
        </row>
        <row r="1428">
          <cell r="C1428" t="str">
            <v>DESCRIPCIÓN EQUIPO DE PRODUCCIÓN Y RENDIMIENTO</v>
          </cell>
        </row>
        <row r="1430">
          <cell r="C1430" t="str">
            <v>Equipo</v>
          </cell>
          <cell r="D1430" t="str">
            <v>Cantidad</v>
          </cell>
          <cell r="E1430" t="str">
            <v>Potencia</v>
          </cell>
          <cell r="F1430" t="str">
            <v>Costo Unitario</v>
          </cell>
          <cell r="G1430" t="str">
            <v>Costo Total</v>
          </cell>
        </row>
        <row r="1431">
          <cell r="C1431" t="str">
            <v>Camion volcador</v>
          </cell>
          <cell r="D1431">
            <v>0.2</v>
          </cell>
          <cell r="E1431">
            <v>430</v>
          </cell>
          <cell r="F1431">
            <v>11500000</v>
          </cell>
          <cell r="G1431">
            <v>2300000</v>
          </cell>
        </row>
        <row r="1432">
          <cell r="C1432" t="str">
            <v>Retroexcavadora</v>
          </cell>
          <cell r="D1432">
            <v>0.5</v>
          </cell>
          <cell r="E1432">
            <v>100</v>
          </cell>
          <cell r="F1432">
            <v>8600000</v>
          </cell>
          <cell r="G1432">
            <v>4300000</v>
          </cell>
        </row>
        <row r="1433">
          <cell r="C1433" t="str">
            <v>Herramientas varias</v>
          </cell>
          <cell r="D1433">
            <v>0.5</v>
          </cell>
          <cell r="E1433">
            <v>0</v>
          </cell>
          <cell r="F1433">
            <v>450000</v>
          </cell>
          <cell r="G1433">
            <v>225000</v>
          </cell>
        </row>
        <row r="1434">
          <cell r="E1434">
            <v>0</v>
          </cell>
          <cell r="F1434">
            <v>0</v>
          </cell>
          <cell r="G1434">
            <v>0</v>
          </cell>
        </row>
        <row r="1435">
          <cell r="E1435">
            <v>0</v>
          </cell>
          <cell r="F1435">
            <v>0</v>
          </cell>
          <cell r="G1435">
            <v>0</v>
          </cell>
        </row>
        <row r="1436">
          <cell r="E1436">
            <v>0</v>
          </cell>
          <cell r="F1436">
            <v>0</v>
          </cell>
          <cell r="G1436">
            <v>0</v>
          </cell>
        </row>
        <row r="1437">
          <cell r="E1437">
            <v>0</v>
          </cell>
          <cell r="F1437">
            <v>0</v>
          </cell>
          <cell r="G1437">
            <v>0</v>
          </cell>
        </row>
        <row r="1438">
          <cell r="E1438">
            <v>0</v>
          </cell>
          <cell r="F1438">
            <v>0</v>
          </cell>
          <cell r="G1438">
            <v>0</v>
          </cell>
        </row>
        <row r="1439">
          <cell r="E1439">
            <v>0</v>
          </cell>
          <cell r="F1439">
            <v>0</v>
          </cell>
          <cell r="G1439">
            <v>0</v>
          </cell>
        </row>
        <row r="1440">
          <cell r="E1440">
            <v>0</v>
          </cell>
          <cell r="F1440">
            <v>0</v>
          </cell>
          <cell r="G1440">
            <v>0</v>
          </cell>
        </row>
        <row r="1442">
          <cell r="C1442" t="str">
            <v>TOTALES</v>
          </cell>
          <cell r="D1442" t="str">
            <v>Potencia</v>
          </cell>
          <cell r="E1442">
            <v>136</v>
          </cell>
          <cell r="F1442" t="str">
            <v>Costo Equipos</v>
          </cell>
          <cell r="G1442">
            <v>6825000</v>
          </cell>
        </row>
        <row r="1444">
          <cell r="C1444" t="str">
            <v>Rendimiento equipo de producción</v>
          </cell>
          <cell r="D1444">
            <v>100</v>
          </cell>
          <cell r="E1444" t="str">
            <v>0/día</v>
          </cell>
        </row>
        <row r="1446">
          <cell r="A1446" t="str">
            <v>DATOS REDETERMINACION</v>
          </cell>
          <cell r="C1446" t="str">
            <v>DESIGNACION</v>
          </cell>
          <cell r="D1446" t="str">
            <v>Coeficiente Equipo</v>
          </cell>
          <cell r="E1446" t="str">
            <v>$ / día
Coef. x Costo Eq. o
HP x Costo Gas Oil</v>
          </cell>
          <cell r="F1446" t="str">
            <v>Rendimiento</v>
          </cell>
          <cell r="G1446" t="str">
            <v>$ Parcial</v>
          </cell>
        </row>
        <row r="1447">
          <cell r="A1447" t="str">
            <v>CÓDIGO</v>
          </cell>
          <cell r="B1447" t="str">
            <v>DESCRIPCIÓN</v>
          </cell>
        </row>
        <row r="1448">
          <cell r="C1448" t="str">
            <v>A - EQUIPOS</v>
          </cell>
        </row>
        <row r="1449">
          <cell r="A1449" t="str">
            <v>INDEC-DCTO - Inciso j)</v>
          </cell>
          <cell r="B1449" t="str">
            <v>Equipo - Amortización de equipo</v>
          </cell>
          <cell r="C1449" t="str">
            <v>Amortizaciones equipos</v>
          </cell>
          <cell r="D1449">
            <v>8.0000000000000004E-4</v>
          </cell>
          <cell r="E1449">
            <v>5460</v>
          </cell>
          <cell r="F1449">
            <v>100</v>
          </cell>
          <cell r="G1449">
            <v>54.6</v>
          </cell>
        </row>
        <row r="1450">
          <cell r="A1450" t="str">
            <v>INDEC-DCTO - Inciso j)</v>
          </cell>
          <cell r="B1450" t="str">
            <v>Equipo - Amortización de equipo</v>
          </cell>
          <cell r="C1450" t="str">
            <v>Interés equipos</v>
          </cell>
          <cell r="D1450">
            <v>8.0000000000000007E-5</v>
          </cell>
          <cell r="E1450">
            <v>546</v>
          </cell>
          <cell r="F1450">
            <v>100</v>
          </cell>
          <cell r="G1450">
            <v>5.46</v>
          </cell>
        </row>
        <row r="1451">
          <cell r="A1451" t="str">
            <v>INDEC-PB - 33360-1</v>
          </cell>
          <cell r="B1451" t="str">
            <v xml:space="preserve">Gas oil                                                                </v>
          </cell>
          <cell r="C1451" t="str">
            <v>Combustibles equipos</v>
          </cell>
          <cell r="D1451">
            <v>99.173553719008268</v>
          </cell>
          <cell r="E1451">
            <v>13487.603305785124</v>
          </cell>
          <cell r="F1451">
            <v>100</v>
          </cell>
          <cell r="G1451">
            <v>134.88</v>
          </cell>
        </row>
        <row r="1452">
          <cell r="A1452" t="str">
            <v>INDEC-PB - 33380-1</v>
          </cell>
          <cell r="B1452" t="str">
            <v xml:space="preserve">Aceites lubricantes                                                    </v>
          </cell>
          <cell r="C1452" t="str">
            <v>Lubricantes equipos</v>
          </cell>
          <cell r="D1452">
            <v>18</v>
          </cell>
          <cell r="E1452">
            <v>2448</v>
          </cell>
          <cell r="F1452">
            <v>100</v>
          </cell>
          <cell r="G1452">
            <v>24.48</v>
          </cell>
        </row>
        <row r="1453">
          <cell r="A1453">
            <v>0</v>
          </cell>
          <cell r="B1453">
            <v>0</v>
          </cell>
          <cell r="D1453">
            <v>0</v>
          </cell>
          <cell r="F1453">
            <v>0</v>
          </cell>
          <cell r="G1453">
            <v>0</v>
          </cell>
        </row>
        <row r="1454">
          <cell r="A1454">
            <v>0</v>
          </cell>
          <cell r="B1454">
            <v>0</v>
          </cell>
          <cell r="D1454">
            <v>0</v>
          </cell>
          <cell r="F1454">
            <v>0</v>
          </cell>
          <cell r="G1454">
            <v>0</v>
          </cell>
        </row>
        <row r="1455">
          <cell r="A1455">
            <v>0</v>
          </cell>
          <cell r="B1455">
            <v>0</v>
          </cell>
          <cell r="D1455">
            <v>0</v>
          </cell>
          <cell r="F1455">
            <v>0</v>
          </cell>
          <cell r="G1455">
            <v>0</v>
          </cell>
        </row>
        <row r="1456">
          <cell r="A1456">
            <v>0</v>
          </cell>
          <cell r="B1456">
            <v>0</v>
          </cell>
          <cell r="D1456">
            <v>0</v>
          </cell>
          <cell r="F1456">
            <v>0</v>
          </cell>
          <cell r="G1456">
            <v>0</v>
          </cell>
        </row>
        <row r="1457">
          <cell r="A1457">
            <v>0</v>
          </cell>
          <cell r="B1457">
            <v>0</v>
          </cell>
          <cell r="D1457">
            <v>0</v>
          </cell>
          <cell r="F1457">
            <v>0</v>
          </cell>
          <cell r="G1457">
            <v>0</v>
          </cell>
        </row>
        <row r="1458">
          <cell r="F1458" t="str">
            <v>Total A</v>
          </cell>
          <cell r="G1458">
            <v>219.42</v>
          </cell>
        </row>
        <row r="1459">
          <cell r="C1459" t="str">
            <v>B - MANO DE OBRA</v>
          </cell>
        </row>
        <row r="1460">
          <cell r="A1460" t="str">
            <v>DATOS REDETERMINACION</v>
          </cell>
          <cell r="C1460" t="str">
            <v>DESIGNACION</v>
          </cell>
          <cell r="D1460" t="str">
            <v>Cantidad</v>
          </cell>
          <cell r="E1460" t="str">
            <v>$ / día</v>
          </cell>
          <cell r="F1460" t="str">
            <v>Rendimiento</v>
          </cell>
          <cell r="G1460" t="str">
            <v>$ Parcial</v>
          </cell>
        </row>
        <row r="1461">
          <cell r="A1461" t="str">
            <v>CÓDIGO</v>
          </cell>
          <cell r="B1461" t="str">
            <v>DESCRIPCIÓN</v>
          </cell>
        </row>
        <row r="1462">
          <cell r="A1462" t="str">
            <v>IIEE-SJ - 101000</v>
          </cell>
          <cell r="B1462" t="str">
            <v>Oficial Especializado</v>
          </cell>
          <cell r="C1462" t="str">
            <v>Oficial Especializado</v>
          </cell>
          <cell r="D1462">
            <v>2</v>
          </cell>
          <cell r="E1462">
            <v>6000</v>
          </cell>
          <cell r="F1462">
            <v>100</v>
          </cell>
        </row>
        <row r="1463">
          <cell r="A1463" t="str">
            <v>IIEE-SJ - 102000</v>
          </cell>
          <cell r="B1463" t="str">
            <v xml:space="preserve">Oficial </v>
          </cell>
          <cell r="C1463" t="str">
            <v>Oficial</v>
          </cell>
          <cell r="D1463">
            <v>1</v>
          </cell>
          <cell r="E1463">
            <v>5000</v>
          </cell>
          <cell r="F1463">
            <v>100</v>
          </cell>
          <cell r="G1463">
            <v>50</v>
          </cell>
        </row>
        <row r="1464">
          <cell r="A1464" t="str">
            <v>IIEE-SJ - 103000</v>
          </cell>
          <cell r="B1464" t="str">
            <v>Ayudante</v>
          </cell>
          <cell r="C1464" t="str">
            <v>Medio Oficial</v>
          </cell>
          <cell r="E1464">
            <v>4500</v>
          </cell>
          <cell r="F1464">
            <v>100</v>
          </cell>
          <cell r="G1464">
            <v>0</v>
          </cell>
        </row>
        <row r="1465">
          <cell r="A1465" t="str">
            <v>IIEE-SJ - 103000</v>
          </cell>
          <cell r="B1465" t="str">
            <v>Ayudante</v>
          </cell>
          <cell r="C1465" t="str">
            <v>Ayudante</v>
          </cell>
          <cell r="D1465">
            <v>2</v>
          </cell>
          <cell r="E1465">
            <v>4000</v>
          </cell>
          <cell r="F1465">
            <v>100</v>
          </cell>
          <cell r="G1465">
            <v>80</v>
          </cell>
        </row>
        <row r="1466">
          <cell r="A1466">
            <v>0</v>
          </cell>
          <cell r="B1466">
            <v>0</v>
          </cell>
          <cell r="E1466">
            <v>0</v>
          </cell>
          <cell r="F1466">
            <v>0</v>
          </cell>
          <cell r="G1466">
            <v>0</v>
          </cell>
        </row>
        <row r="1467">
          <cell r="A1467">
            <v>0</v>
          </cell>
          <cell r="B1467">
            <v>0</v>
          </cell>
          <cell r="E1467">
            <v>0</v>
          </cell>
          <cell r="F1467">
            <v>0</v>
          </cell>
          <cell r="G1467">
            <v>0</v>
          </cell>
        </row>
        <row r="1468">
          <cell r="A1468">
            <v>0</v>
          </cell>
          <cell r="B1468">
            <v>0</v>
          </cell>
          <cell r="E1468">
            <v>0</v>
          </cell>
          <cell r="F1468">
            <v>0</v>
          </cell>
          <cell r="G1468">
            <v>0</v>
          </cell>
        </row>
        <row r="1469">
          <cell r="F1469" t="str">
            <v>Total B</v>
          </cell>
          <cell r="G1469">
            <v>130</v>
          </cell>
        </row>
        <row r="1470">
          <cell r="C1470" t="str">
            <v>C - MATERIALES</v>
          </cell>
        </row>
        <row r="1471">
          <cell r="A1471" t="str">
            <v>DATOS REDETERMINACION</v>
          </cell>
          <cell r="C1471" t="str">
            <v>DESIGNACION</v>
          </cell>
          <cell r="D1471" t="str">
            <v>Un</v>
          </cell>
          <cell r="E1471" t="str">
            <v>Cantidad</v>
          </cell>
          <cell r="F1471" t="str">
            <v>$ Unitarios</v>
          </cell>
          <cell r="G1471" t="str">
            <v>$ Parcial</v>
          </cell>
        </row>
        <row r="1472">
          <cell r="A1472" t="str">
            <v>CÓDIGO</v>
          </cell>
          <cell r="B1472" t="str">
            <v>DESCRIPCIÓN</v>
          </cell>
        </row>
        <row r="1473">
          <cell r="A1473" t="str">
            <v>IIEE-SJ - 203002</v>
          </cell>
          <cell r="B1473" t="str">
            <v>Canto rodado clasificado</v>
          </cell>
          <cell r="C1473" t="str">
            <v>Material granular para pedraplen s/PETP</v>
          </cell>
          <cell r="D1473" t="str">
            <v>m3</v>
          </cell>
          <cell r="E1473">
            <v>1.4</v>
          </cell>
          <cell r="F1473">
            <v>350</v>
          </cell>
          <cell r="G1473">
            <v>490</v>
          </cell>
        </row>
        <row r="1474">
          <cell r="A1474">
            <v>0</v>
          </cell>
          <cell r="B1474">
            <v>0</v>
          </cell>
          <cell r="D1474">
            <v>0</v>
          </cell>
          <cell r="F1474">
            <v>0</v>
          </cell>
          <cell r="G1474">
            <v>0</v>
          </cell>
        </row>
        <row r="1475">
          <cell r="A1475">
            <v>0</v>
          </cell>
          <cell r="B1475">
            <v>0</v>
          </cell>
          <cell r="D1475">
            <v>0</v>
          </cell>
          <cell r="F1475">
            <v>0</v>
          </cell>
          <cell r="G1475">
            <v>0</v>
          </cell>
        </row>
        <row r="1476">
          <cell r="A1476">
            <v>0</v>
          </cell>
          <cell r="B1476">
            <v>0</v>
          </cell>
          <cell r="D1476">
            <v>0</v>
          </cell>
          <cell r="F1476">
            <v>0</v>
          </cell>
          <cell r="G1476">
            <v>0</v>
          </cell>
        </row>
        <row r="1477">
          <cell r="A1477">
            <v>0</v>
          </cell>
          <cell r="B1477">
            <v>0</v>
          </cell>
          <cell r="D1477">
            <v>0</v>
          </cell>
          <cell r="F1477">
            <v>0</v>
          </cell>
          <cell r="G1477">
            <v>0</v>
          </cell>
        </row>
        <row r="1478">
          <cell r="A1478">
            <v>0</v>
          </cell>
          <cell r="B1478">
            <v>0</v>
          </cell>
          <cell r="D1478">
            <v>0</v>
          </cell>
          <cell r="F1478">
            <v>0</v>
          </cell>
          <cell r="G1478">
            <v>0</v>
          </cell>
        </row>
        <row r="1479">
          <cell r="A1479">
            <v>0</v>
          </cell>
          <cell r="B1479">
            <v>0</v>
          </cell>
          <cell r="D1479">
            <v>0</v>
          </cell>
          <cell r="F1479">
            <v>0</v>
          </cell>
          <cell r="G1479">
            <v>0</v>
          </cell>
        </row>
        <row r="1480">
          <cell r="A1480">
            <v>0</v>
          </cell>
          <cell r="B1480">
            <v>0</v>
          </cell>
          <cell r="D1480">
            <v>0</v>
          </cell>
          <cell r="F1480">
            <v>0</v>
          </cell>
          <cell r="G1480">
            <v>0</v>
          </cell>
        </row>
        <row r="1481">
          <cell r="A1481">
            <v>0</v>
          </cell>
          <cell r="B1481">
            <v>0</v>
          </cell>
          <cell r="D1481">
            <v>0</v>
          </cell>
          <cell r="F1481">
            <v>0</v>
          </cell>
          <cell r="G1481">
            <v>0</v>
          </cell>
        </row>
        <row r="1482">
          <cell r="A1482">
            <v>0</v>
          </cell>
          <cell r="B1482">
            <v>0</v>
          </cell>
          <cell r="D1482">
            <v>0</v>
          </cell>
          <cell r="F1482">
            <v>0</v>
          </cell>
          <cell r="G1482">
            <v>0</v>
          </cell>
        </row>
        <row r="1483">
          <cell r="A1483">
            <v>0</v>
          </cell>
          <cell r="B1483">
            <v>0</v>
          </cell>
          <cell r="D1483">
            <v>0</v>
          </cell>
          <cell r="F1483">
            <v>0</v>
          </cell>
          <cell r="G1483">
            <v>0</v>
          </cell>
        </row>
        <row r="1484">
          <cell r="F1484" t="str">
            <v>Total C</v>
          </cell>
          <cell r="G1484">
            <v>490</v>
          </cell>
        </row>
        <row r="1485">
          <cell r="C1485" t="str">
            <v>D - TRANSPORTE</v>
          </cell>
        </row>
        <row r="1486">
          <cell r="A1486" t="str">
            <v>DATOS REDETERMINACION</v>
          </cell>
          <cell r="C1486" t="str">
            <v>DESIGNACION</v>
          </cell>
          <cell r="D1486" t="str">
            <v>Un</v>
          </cell>
          <cell r="E1486" t="str">
            <v>Cantidad</v>
          </cell>
          <cell r="F1486" t="str">
            <v>$ Unitarios</v>
          </cell>
          <cell r="G1486" t="str">
            <v>$ Parcial</v>
          </cell>
        </row>
        <row r="1487">
          <cell r="A1487" t="str">
            <v>CÓDIGO</v>
          </cell>
          <cell r="B1487" t="str">
            <v>DESCRIPCIÓN</v>
          </cell>
        </row>
        <row r="1488">
          <cell r="A1488">
            <v>0</v>
          </cell>
          <cell r="B1488">
            <v>0</v>
          </cell>
          <cell r="D1488">
            <v>0</v>
          </cell>
          <cell r="F1488">
            <v>0</v>
          </cell>
          <cell r="G1488">
            <v>0</v>
          </cell>
        </row>
        <row r="1489">
          <cell r="A1489">
            <v>0</v>
          </cell>
          <cell r="B1489">
            <v>0</v>
          </cell>
          <cell r="D1489">
            <v>0</v>
          </cell>
          <cell r="F1489">
            <v>0</v>
          </cell>
          <cell r="G1489">
            <v>0</v>
          </cell>
        </row>
        <row r="1490">
          <cell r="F1490" t="str">
            <v>Total D</v>
          </cell>
          <cell r="G1490">
            <v>0</v>
          </cell>
        </row>
        <row r="1492">
          <cell r="A1492" t="str">
            <v/>
          </cell>
          <cell r="B1492">
            <v>0</v>
          </cell>
          <cell r="D1492" t="str">
            <v>Costo  Neto</v>
          </cell>
          <cell r="F1492" t="str">
            <v>$/0</v>
          </cell>
          <cell r="G1492">
            <v>839.42</v>
          </cell>
        </row>
        <row r="1493">
          <cell r="D1493" t="str">
            <v>Precio</v>
          </cell>
          <cell r="F1493" t="str">
            <v>$/0</v>
          </cell>
          <cell r="G1493">
            <v>839.42</v>
          </cell>
        </row>
        <row r="1494">
          <cell r="A1494" t="str">
            <v>ANALISIS DE PRECIOS</v>
          </cell>
        </row>
        <row r="1495">
          <cell r="A1495" t="str">
            <v>COMITENTE:</v>
          </cell>
          <cell r="B1495" t="str">
            <v>DIRECCION PROVINCIAL DE REDES DE GAS</v>
          </cell>
        </row>
        <row r="1496">
          <cell r="A1496" t="str">
            <v>CONTRATISTA:</v>
          </cell>
          <cell r="B1496">
            <v>0</v>
          </cell>
        </row>
        <row r="1497">
          <cell r="A1497" t="str">
            <v>OBRA:</v>
          </cell>
          <cell r="B1497">
            <v>0</v>
          </cell>
          <cell r="F1497" t="str">
            <v>PRECIOS A:</v>
          </cell>
          <cell r="G1497">
            <v>0</v>
          </cell>
        </row>
        <row r="1498">
          <cell r="A1498" t="str">
            <v>SECTOR A:</v>
          </cell>
          <cell r="B1498">
            <v>0</v>
          </cell>
          <cell r="G1498">
            <v>0</v>
          </cell>
        </row>
        <row r="1499">
          <cell r="A1499" t="str">
            <v>UBICACIÓN:</v>
          </cell>
          <cell r="B1499">
            <v>0</v>
          </cell>
        </row>
        <row r="1500">
          <cell r="A1500" t="str">
            <v>RUBRO:</v>
          </cell>
          <cell r="B1500" t="str">
            <v/>
          </cell>
          <cell r="C1500">
            <v>0</v>
          </cell>
        </row>
        <row r="1501">
          <cell r="A1501" t="str">
            <v>ITEM:</v>
          </cell>
          <cell r="B1501" t="str">
            <v/>
          </cell>
          <cell r="C1501">
            <v>0</v>
          </cell>
          <cell r="F1501" t="str">
            <v>UNIDAD:</v>
          </cell>
          <cell r="G1501">
            <v>0</v>
          </cell>
        </row>
        <row r="1503">
          <cell r="C1503" t="str">
            <v>DESCRIPCIÓN EQUIPO DE PRODUCCIÓN Y RENDIMIENTO</v>
          </cell>
        </row>
        <row r="1505">
          <cell r="C1505" t="str">
            <v>Equipo</v>
          </cell>
          <cell r="D1505" t="str">
            <v>Cantidad</v>
          </cell>
          <cell r="E1505" t="str">
            <v>Potencia</v>
          </cell>
          <cell r="F1505" t="str">
            <v>Costo Unitario</v>
          </cell>
          <cell r="G1505" t="str">
            <v>Costo Total</v>
          </cell>
        </row>
        <row r="1506">
          <cell r="C1506" t="str">
            <v>Camion volcador</v>
          </cell>
          <cell r="D1506">
            <v>0.2</v>
          </cell>
          <cell r="E1506">
            <v>430</v>
          </cell>
          <cell r="F1506">
            <v>11500000</v>
          </cell>
          <cell r="G1506">
            <v>2300000</v>
          </cell>
        </row>
        <row r="1507">
          <cell r="C1507" t="str">
            <v>Camion regador</v>
          </cell>
          <cell r="D1507">
            <v>0.2</v>
          </cell>
          <cell r="E1507">
            <v>319</v>
          </cell>
          <cell r="F1507">
            <v>8700000</v>
          </cell>
          <cell r="G1507">
            <v>1740000</v>
          </cell>
        </row>
        <row r="1508">
          <cell r="C1508" t="str">
            <v>Retroexcavadora</v>
          </cell>
          <cell r="D1508">
            <v>0.5</v>
          </cell>
          <cell r="E1508">
            <v>100</v>
          </cell>
          <cell r="F1508">
            <v>8600000</v>
          </cell>
          <cell r="G1508">
            <v>4300000</v>
          </cell>
        </row>
        <row r="1509">
          <cell r="C1509" t="str">
            <v>Vibrocompactador autopropulsado</v>
          </cell>
          <cell r="D1509">
            <v>0.2</v>
          </cell>
          <cell r="E1509">
            <v>130</v>
          </cell>
          <cell r="F1509">
            <v>11800000</v>
          </cell>
          <cell r="G1509">
            <v>2360000</v>
          </cell>
        </row>
        <row r="1510">
          <cell r="C1510" t="str">
            <v>Herramientas varias</v>
          </cell>
          <cell r="D1510">
            <v>0.5</v>
          </cell>
          <cell r="E1510">
            <v>0</v>
          </cell>
          <cell r="F1510">
            <v>450000</v>
          </cell>
          <cell r="G1510">
            <v>225000</v>
          </cell>
        </row>
        <row r="1511">
          <cell r="E1511">
            <v>0</v>
          </cell>
          <cell r="F1511">
            <v>0</v>
          </cell>
          <cell r="G1511">
            <v>0</v>
          </cell>
        </row>
        <row r="1512">
          <cell r="E1512">
            <v>0</v>
          </cell>
          <cell r="F1512">
            <v>0</v>
          </cell>
          <cell r="G1512">
            <v>0</v>
          </cell>
        </row>
        <row r="1513">
          <cell r="E1513">
            <v>0</v>
          </cell>
          <cell r="F1513">
            <v>0</v>
          </cell>
          <cell r="G1513">
            <v>0</v>
          </cell>
        </row>
        <row r="1514">
          <cell r="E1514">
            <v>0</v>
          </cell>
          <cell r="F1514">
            <v>0</v>
          </cell>
          <cell r="G1514">
            <v>0</v>
          </cell>
        </row>
        <row r="1515">
          <cell r="E1515">
            <v>0</v>
          </cell>
          <cell r="F1515">
            <v>0</v>
          </cell>
          <cell r="G1515">
            <v>0</v>
          </cell>
        </row>
        <row r="1517">
          <cell r="C1517" t="str">
            <v>TOTALES</v>
          </cell>
          <cell r="D1517" t="str">
            <v>Potencia</v>
          </cell>
          <cell r="E1517">
            <v>225.8</v>
          </cell>
          <cell r="F1517" t="str">
            <v>Costo Equipos</v>
          </cell>
          <cell r="G1517">
            <v>10925000</v>
          </cell>
        </row>
        <row r="1519">
          <cell r="C1519" t="str">
            <v>Rendimiento equipo de producción</v>
          </cell>
          <cell r="D1519">
            <v>70</v>
          </cell>
          <cell r="E1519" t="str">
            <v>0/día</v>
          </cell>
        </row>
        <row r="1521">
          <cell r="A1521" t="str">
            <v>DATOS REDETERMINACION</v>
          </cell>
          <cell r="C1521" t="str">
            <v>DESIGNACION</v>
          </cell>
          <cell r="D1521" t="str">
            <v>Coeficiente Equipo</v>
          </cell>
          <cell r="E1521" t="str">
            <v>$ / día
Coef. x Costo Eq. o
HP x Costo Gas Oil</v>
          </cell>
          <cell r="F1521" t="str">
            <v>Rendimiento</v>
          </cell>
          <cell r="G1521" t="str">
            <v>$ Parcial</v>
          </cell>
        </row>
        <row r="1522">
          <cell r="A1522" t="str">
            <v>CÓDIGO</v>
          </cell>
          <cell r="B1522" t="str">
            <v>DESCRIPCIÓN</v>
          </cell>
        </row>
        <row r="1523">
          <cell r="C1523" t="str">
            <v>A - EQUIPOS</v>
          </cell>
        </row>
        <row r="1524">
          <cell r="A1524" t="str">
            <v>INDEC-DCTO - Inciso j)</v>
          </cell>
          <cell r="B1524" t="str">
            <v>Equipo - Amortización de equipo</v>
          </cell>
          <cell r="C1524" t="str">
            <v>Amortizaciones equipos</v>
          </cell>
          <cell r="D1524">
            <v>8.0000000000000004E-4</v>
          </cell>
          <cell r="E1524">
            <v>8740</v>
          </cell>
          <cell r="F1524">
            <v>70</v>
          </cell>
          <cell r="G1524">
            <v>124.86</v>
          </cell>
        </row>
        <row r="1525">
          <cell r="A1525" t="str">
            <v>INDEC-DCTO - Inciso j)</v>
          </cell>
          <cell r="B1525" t="str">
            <v>Equipo - Amortización de equipo</v>
          </cell>
          <cell r="C1525" t="str">
            <v>Interés equipos</v>
          </cell>
          <cell r="D1525">
            <v>8.0000000000000007E-5</v>
          </cell>
          <cell r="E1525">
            <v>874.00000000000011</v>
          </cell>
          <cell r="F1525">
            <v>70</v>
          </cell>
          <cell r="G1525">
            <v>12.49</v>
          </cell>
        </row>
        <row r="1526">
          <cell r="A1526" t="str">
            <v>INDEC-PB - 33360-1</v>
          </cell>
          <cell r="B1526" t="str">
            <v xml:space="preserve">Gas oil                                                                </v>
          </cell>
          <cell r="C1526" t="str">
            <v>Combustibles equipos</v>
          </cell>
          <cell r="D1526">
            <v>99.173553719008268</v>
          </cell>
          <cell r="E1526">
            <v>22393.388429752067</v>
          </cell>
          <cell r="F1526">
            <v>70</v>
          </cell>
          <cell r="G1526">
            <v>319.91000000000003</v>
          </cell>
        </row>
        <row r="1527">
          <cell r="A1527" t="str">
            <v>INDEC-PB - 33380-1</v>
          </cell>
          <cell r="B1527" t="str">
            <v xml:space="preserve">Aceites lubricantes                                                    </v>
          </cell>
          <cell r="C1527" t="str">
            <v>Lubricantes equipos</v>
          </cell>
          <cell r="D1527">
            <v>18</v>
          </cell>
          <cell r="E1527">
            <v>4064.4</v>
          </cell>
          <cell r="F1527">
            <v>70</v>
          </cell>
          <cell r="G1527">
            <v>58.06</v>
          </cell>
        </row>
        <row r="1528">
          <cell r="A1528">
            <v>0</v>
          </cell>
          <cell r="B1528">
            <v>0</v>
          </cell>
          <cell r="D1528">
            <v>0</v>
          </cell>
          <cell r="F1528">
            <v>0</v>
          </cell>
          <cell r="G1528">
            <v>0</v>
          </cell>
        </row>
        <row r="1529">
          <cell r="A1529">
            <v>0</v>
          </cell>
          <cell r="B1529">
            <v>0</v>
          </cell>
          <cell r="D1529">
            <v>0</v>
          </cell>
          <cell r="F1529">
            <v>0</v>
          </cell>
          <cell r="G1529">
            <v>0</v>
          </cell>
        </row>
        <row r="1530">
          <cell r="A1530">
            <v>0</v>
          </cell>
          <cell r="B1530">
            <v>0</v>
          </cell>
          <cell r="D1530">
            <v>0</v>
          </cell>
          <cell r="F1530">
            <v>0</v>
          </cell>
          <cell r="G1530">
            <v>0</v>
          </cell>
        </row>
        <row r="1531">
          <cell r="A1531">
            <v>0</v>
          </cell>
          <cell r="B1531">
            <v>0</v>
          </cell>
          <cell r="D1531">
            <v>0</v>
          </cell>
          <cell r="F1531">
            <v>0</v>
          </cell>
          <cell r="G1531">
            <v>0</v>
          </cell>
        </row>
        <row r="1532">
          <cell r="A1532">
            <v>0</v>
          </cell>
          <cell r="B1532">
            <v>0</v>
          </cell>
          <cell r="D1532">
            <v>0</v>
          </cell>
          <cell r="F1532">
            <v>0</v>
          </cell>
          <cell r="G1532">
            <v>0</v>
          </cell>
        </row>
        <row r="1533">
          <cell r="F1533" t="str">
            <v>Total A</v>
          </cell>
          <cell r="G1533">
            <v>515.31999999999994</v>
          </cell>
        </row>
        <row r="1534">
          <cell r="C1534" t="str">
            <v>B - MANO DE OBRA</v>
          </cell>
        </row>
        <row r="1535">
          <cell r="A1535" t="str">
            <v>DATOS REDETERMINACION</v>
          </cell>
          <cell r="C1535" t="str">
            <v>DESIGNACION</v>
          </cell>
          <cell r="D1535" t="str">
            <v>Cantidad</v>
          </cell>
          <cell r="E1535" t="str">
            <v>$ / día</v>
          </cell>
          <cell r="F1535" t="str">
            <v>Rendimiento</v>
          </cell>
          <cell r="G1535" t="str">
            <v>$ Parcial</v>
          </cell>
        </row>
        <row r="1536">
          <cell r="A1536" t="str">
            <v>CÓDIGO</v>
          </cell>
          <cell r="B1536" t="str">
            <v>DESCRIPCIÓN</v>
          </cell>
        </row>
        <row r="1537">
          <cell r="A1537" t="str">
            <v>IIEE-SJ - 101000</v>
          </cell>
          <cell r="B1537" t="str">
            <v>Oficial Especializado</v>
          </cell>
          <cell r="C1537" t="str">
            <v>Oficial Especializado</v>
          </cell>
          <cell r="D1537">
            <v>2</v>
          </cell>
          <cell r="E1537">
            <v>6000</v>
          </cell>
          <cell r="F1537">
            <v>70</v>
          </cell>
          <cell r="G1537">
            <v>171.43</v>
          </cell>
        </row>
        <row r="1538">
          <cell r="A1538" t="str">
            <v>IIEE-SJ - 102000</v>
          </cell>
          <cell r="B1538" t="str">
            <v xml:space="preserve">Oficial </v>
          </cell>
          <cell r="C1538" t="str">
            <v>Oficial</v>
          </cell>
          <cell r="D1538">
            <v>2</v>
          </cell>
          <cell r="E1538">
            <v>5000</v>
          </cell>
          <cell r="F1538">
            <v>70</v>
          </cell>
          <cell r="G1538">
            <v>142.86000000000001</v>
          </cell>
        </row>
        <row r="1539">
          <cell r="A1539" t="str">
            <v>IIEE-SJ - 103000</v>
          </cell>
          <cell r="B1539" t="str">
            <v>Ayudante</v>
          </cell>
          <cell r="C1539" t="str">
            <v>Medio Oficial</v>
          </cell>
          <cell r="E1539">
            <v>4500</v>
          </cell>
          <cell r="F1539">
            <v>70</v>
          </cell>
          <cell r="G1539">
            <v>0</v>
          </cell>
        </row>
        <row r="1540">
          <cell r="A1540" t="str">
            <v>IIEE-SJ - 103000</v>
          </cell>
          <cell r="B1540" t="str">
            <v>Ayudante</v>
          </cell>
          <cell r="C1540" t="str">
            <v>Ayudante</v>
          </cell>
          <cell r="D1540">
            <v>2</v>
          </cell>
          <cell r="E1540">
            <v>4000</v>
          </cell>
          <cell r="F1540">
            <v>70</v>
          </cell>
          <cell r="G1540">
            <v>114.29</v>
          </cell>
        </row>
        <row r="1541">
          <cell r="A1541">
            <v>0</v>
          </cell>
          <cell r="B1541">
            <v>0</v>
          </cell>
          <cell r="E1541">
            <v>0</v>
          </cell>
          <cell r="F1541">
            <v>0</v>
          </cell>
          <cell r="G1541">
            <v>0</v>
          </cell>
        </row>
        <row r="1542">
          <cell r="A1542">
            <v>0</v>
          </cell>
          <cell r="B1542">
            <v>0</v>
          </cell>
          <cell r="E1542">
            <v>0</v>
          </cell>
          <cell r="F1542">
            <v>0</v>
          </cell>
          <cell r="G1542">
            <v>0</v>
          </cell>
        </row>
        <row r="1543">
          <cell r="A1543">
            <v>0</v>
          </cell>
          <cell r="B1543">
            <v>0</v>
          </cell>
          <cell r="E1543">
            <v>0</v>
          </cell>
          <cell r="F1543">
            <v>0</v>
          </cell>
          <cell r="G1543">
            <v>0</v>
          </cell>
        </row>
        <row r="1544">
          <cell r="F1544" t="str">
            <v>Total B</v>
          </cell>
          <cell r="G1544">
            <v>428.58000000000004</v>
          </cell>
        </row>
        <row r="1545">
          <cell r="C1545" t="str">
            <v>C - MATERIALES</v>
          </cell>
        </row>
        <row r="1546">
          <cell r="A1546" t="str">
            <v>DATOS REDETERMINACION</v>
          </cell>
          <cell r="C1546" t="str">
            <v>DESIGNACION</v>
          </cell>
          <cell r="D1546" t="str">
            <v>Un</v>
          </cell>
          <cell r="E1546" t="str">
            <v>Cantidad</v>
          </cell>
          <cell r="F1546" t="str">
            <v>$ Unitarios</v>
          </cell>
          <cell r="G1546" t="str">
            <v>$ Parcial</v>
          </cell>
        </row>
        <row r="1547">
          <cell r="A1547" t="str">
            <v>CÓDIGO</v>
          </cell>
          <cell r="B1547" t="str">
            <v>DESCRIPCIÓN</v>
          </cell>
        </row>
        <row r="1548">
          <cell r="A1548" t="str">
            <v>IIEE-SJ - 203002</v>
          </cell>
          <cell r="B1548" t="str">
            <v>Canto rodado clasificado</v>
          </cell>
          <cell r="C1548" t="str">
            <v>Material granular A-1-a</v>
          </cell>
          <cell r="D1548" t="str">
            <v>m3</v>
          </cell>
          <cell r="E1548">
            <v>1.25</v>
          </cell>
          <cell r="F1548">
            <v>730</v>
          </cell>
          <cell r="G1548">
            <v>912.5</v>
          </cell>
        </row>
        <row r="1549">
          <cell r="A1549">
            <v>0</v>
          </cell>
          <cell r="B1549">
            <v>0</v>
          </cell>
          <cell r="D1549">
            <v>0</v>
          </cell>
          <cell r="F1549">
            <v>0</v>
          </cell>
          <cell r="G1549">
            <v>0</v>
          </cell>
        </row>
        <row r="1550">
          <cell r="A1550">
            <v>0</v>
          </cell>
          <cell r="B1550">
            <v>0</v>
          </cell>
          <cell r="D1550">
            <v>0</v>
          </cell>
          <cell r="F1550">
            <v>0</v>
          </cell>
          <cell r="G1550">
            <v>0</v>
          </cell>
        </row>
        <row r="1551">
          <cell r="A1551">
            <v>0</v>
          </cell>
          <cell r="B1551">
            <v>0</v>
          </cell>
          <cell r="D1551">
            <v>0</v>
          </cell>
          <cell r="F1551">
            <v>0</v>
          </cell>
          <cell r="G1551">
            <v>0</v>
          </cell>
        </row>
        <row r="1552">
          <cell r="A1552">
            <v>0</v>
          </cell>
          <cell r="B1552">
            <v>0</v>
          </cell>
          <cell r="D1552">
            <v>0</v>
          </cell>
          <cell r="F1552">
            <v>0</v>
          </cell>
          <cell r="G1552">
            <v>0</v>
          </cell>
        </row>
        <row r="1553">
          <cell r="A1553">
            <v>0</v>
          </cell>
          <cell r="B1553">
            <v>0</v>
          </cell>
          <cell r="D1553">
            <v>0</v>
          </cell>
          <cell r="F1553">
            <v>0</v>
          </cell>
          <cell r="G1553">
            <v>0</v>
          </cell>
        </row>
        <row r="1554">
          <cell r="A1554">
            <v>0</v>
          </cell>
          <cell r="B1554">
            <v>0</v>
          </cell>
          <cell r="D1554">
            <v>0</v>
          </cell>
          <cell r="F1554">
            <v>0</v>
          </cell>
          <cell r="G1554">
            <v>0</v>
          </cell>
        </row>
        <row r="1555">
          <cell r="A1555">
            <v>0</v>
          </cell>
          <cell r="B1555">
            <v>0</v>
          </cell>
          <cell r="D1555">
            <v>0</v>
          </cell>
          <cell r="F1555">
            <v>0</v>
          </cell>
          <cell r="G1555">
            <v>0</v>
          </cell>
        </row>
        <row r="1556">
          <cell r="A1556">
            <v>0</v>
          </cell>
          <cell r="B1556">
            <v>0</v>
          </cell>
          <cell r="D1556">
            <v>0</v>
          </cell>
          <cell r="F1556">
            <v>0</v>
          </cell>
          <cell r="G1556">
            <v>0</v>
          </cell>
        </row>
        <row r="1557">
          <cell r="A1557">
            <v>0</v>
          </cell>
          <cell r="B1557">
            <v>0</v>
          </cell>
          <cell r="D1557">
            <v>0</v>
          </cell>
          <cell r="F1557">
            <v>0</v>
          </cell>
          <cell r="G1557">
            <v>0</v>
          </cell>
        </row>
        <row r="1558">
          <cell r="A1558">
            <v>0</v>
          </cell>
          <cell r="B1558">
            <v>0</v>
          </cell>
          <cell r="D1558">
            <v>0</v>
          </cell>
          <cell r="F1558">
            <v>0</v>
          </cell>
          <cell r="G1558">
            <v>0</v>
          </cell>
        </row>
        <row r="1559">
          <cell r="F1559" t="str">
            <v>Total C</v>
          </cell>
          <cell r="G1559">
            <v>912.5</v>
          </cell>
        </row>
        <row r="1560">
          <cell r="C1560" t="str">
            <v>D - TRANSPORTE</v>
          </cell>
        </row>
        <row r="1561">
          <cell r="A1561" t="str">
            <v>DATOS REDETERMINACION</v>
          </cell>
          <cell r="C1561" t="str">
            <v>DESIGNACION</v>
          </cell>
          <cell r="D1561" t="str">
            <v>Un</v>
          </cell>
          <cell r="E1561" t="str">
            <v>Cantidad</v>
          </cell>
          <cell r="F1561" t="str">
            <v>$ Unitarios</v>
          </cell>
          <cell r="G1561" t="str">
            <v>$ Parcial</v>
          </cell>
        </row>
        <row r="1562">
          <cell r="A1562" t="str">
            <v>CÓDIGO</v>
          </cell>
          <cell r="B1562" t="str">
            <v>DESCRIPCIÓN</v>
          </cell>
        </row>
        <row r="1563">
          <cell r="A1563">
            <v>0</v>
          </cell>
          <cell r="B1563">
            <v>0</v>
          </cell>
          <cell r="D1563">
            <v>0</v>
          </cell>
          <cell r="F1563">
            <v>0</v>
          </cell>
          <cell r="G1563">
            <v>0</v>
          </cell>
        </row>
        <row r="1564">
          <cell r="A1564">
            <v>0</v>
          </cell>
          <cell r="B1564">
            <v>0</v>
          </cell>
          <cell r="D1564">
            <v>0</v>
          </cell>
          <cell r="F1564">
            <v>0</v>
          </cell>
          <cell r="G1564">
            <v>0</v>
          </cell>
        </row>
        <row r="1565">
          <cell r="F1565" t="str">
            <v>Total D</v>
          </cell>
          <cell r="G1565">
            <v>0</v>
          </cell>
        </row>
        <row r="1567">
          <cell r="A1567" t="str">
            <v/>
          </cell>
          <cell r="B1567">
            <v>0</v>
          </cell>
          <cell r="D1567" t="str">
            <v>Costo  Neto</v>
          </cell>
          <cell r="F1567" t="str">
            <v>$/0</v>
          </cell>
          <cell r="G1567">
            <v>1856.4</v>
          </cell>
        </row>
        <row r="1568">
          <cell r="D1568" t="str">
            <v>Precio</v>
          </cell>
          <cell r="F1568" t="str">
            <v>$/0</v>
          </cell>
          <cell r="G1568">
            <v>1856.4</v>
          </cell>
        </row>
        <row r="1569">
          <cell r="A1569" t="str">
            <v>ANALISIS DE PRECIOS</v>
          </cell>
        </row>
        <row r="1570">
          <cell r="A1570" t="str">
            <v>COMITENTE:</v>
          </cell>
          <cell r="B1570" t="str">
            <v>DIRECCION PROVINCIAL DE REDES DE GAS</v>
          </cell>
        </row>
        <row r="1571">
          <cell r="A1571" t="str">
            <v>CONTRATISTA:</v>
          </cell>
          <cell r="B1571">
            <v>0</v>
          </cell>
        </row>
        <row r="1572">
          <cell r="A1572" t="str">
            <v>OBRA:</v>
          </cell>
          <cell r="B1572">
            <v>0</v>
          </cell>
          <cell r="F1572" t="str">
            <v>PRECIOS A:</v>
          </cell>
          <cell r="G1572">
            <v>0</v>
          </cell>
        </row>
        <row r="1573">
          <cell r="A1573" t="str">
            <v>SECTOR A:</v>
          </cell>
          <cell r="B1573">
            <v>0</v>
          </cell>
          <cell r="G1573">
            <v>0</v>
          </cell>
        </row>
        <row r="1574">
          <cell r="A1574" t="str">
            <v>UBICACIÓN:</v>
          </cell>
          <cell r="B1574">
            <v>0</v>
          </cell>
        </row>
        <row r="1575">
          <cell r="A1575" t="str">
            <v>RUBRO:</v>
          </cell>
          <cell r="B1575" t="str">
            <v/>
          </cell>
          <cell r="C1575">
            <v>0</v>
          </cell>
        </row>
        <row r="1576">
          <cell r="A1576" t="str">
            <v>ITEM:</v>
          </cell>
          <cell r="B1576" t="str">
            <v/>
          </cell>
          <cell r="C1576">
            <v>0</v>
          </cell>
          <cell r="F1576" t="str">
            <v>UNIDAD:</v>
          </cell>
          <cell r="G1576">
            <v>0</v>
          </cell>
        </row>
        <row r="1578">
          <cell r="C1578" t="str">
            <v>DESCRIPCIÓN EQUIPO DE PRODUCCIÓN Y RENDIMIENTO</v>
          </cell>
        </row>
        <row r="1580">
          <cell r="C1580" t="str">
            <v>Equipo</v>
          </cell>
          <cell r="D1580" t="str">
            <v>Cantidad</v>
          </cell>
          <cell r="E1580" t="str">
            <v>Potencia</v>
          </cell>
          <cell r="F1580" t="str">
            <v>Costo Unitario</v>
          </cell>
          <cell r="G1580" t="str">
            <v>Costo Total</v>
          </cell>
        </row>
        <row r="1581">
          <cell r="C1581" t="str">
            <v>Herramientas varias</v>
          </cell>
          <cell r="D1581">
            <v>1</v>
          </cell>
          <cell r="E1581">
            <v>0</v>
          </cell>
          <cell r="F1581">
            <v>450000</v>
          </cell>
          <cell r="G1581">
            <v>450000</v>
          </cell>
        </row>
        <row r="1582">
          <cell r="E1582">
            <v>0</v>
          </cell>
          <cell r="F1582">
            <v>0</v>
          </cell>
          <cell r="G1582">
            <v>0</v>
          </cell>
        </row>
        <row r="1583">
          <cell r="E1583">
            <v>0</v>
          </cell>
          <cell r="F1583">
            <v>0</v>
          </cell>
          <cell r="G1583">
            <v>0</v>
          </cell>
        </row>
        <row r="1584">
          <cell r="E1584">
            <v>0</v>
          </cell>
          <cell r="F1584">
            <v>0</v>
          </cell>
          <cell r="G1584">
            <v>0</v>
          </cell>
        </row>
        <row r="1585">
          <cell r="E1585">
            <v>0</v>
          </cell>
          <cell r="F1585">
            <v>0</v>
          </cell>
          <cell r="G1585">
            <v>0</v>
          </cell>
        </row>
        <row r="1586">
          <cell r="E1586">
            <v>0</v>
          </cell>
          <cell r="F1586">
            <v>0</v>
          </cell>
          <cell r="G1586">
            <v>0</v>
          </cell>
        </row>
        <row r="1587">
          <cell r="E1587">
            <v>0</v>
          </cell>
          <cell r="F1587">
            <v>0</v>
          </cell>
          <cell r="G1587">
            <v>0</v>
          </cell>
        </row>
        <row r="1588">
          <cell r="E1588">
            <v>0</v>
          </cell>
          <cell r="F1588">
            <v>0</v>
          </cell>
          <cell r="G1588">
            <v>0</v>
          </cell>
        </row>
        <row r="1589">
          <cell r="E1589">
            <v>0</v>
          </cell>
          <cell r="F1589">
            <v>0</v>
          </cell>
          <cell r="G1589">
            <v>0</v>
          </cell>
        </row>
        <row r="1590">
          <cell r="E1590">
            <v>0</v>
          </cell>
          <cell r="F1590">
            <v>0</v>
          </cell>
          <cell r="G1590">
            <v>0</v>
          </cell>
        </row>
        <row r="1592">
          <cell r="C1592" t="str">
            <v>TOTALES</v>
          </cell>
          <cell r="D1592" t="str">
            <v>Potencia</v>
          </cell>
          <cell r="E1592">
            <v>0</v>
          </cell>
          <cell r="F1592" t="str">
            <v>Costo Equipos</v>
          </cell>
          <cell r="G1592">
            <v>450000</v>
          </cell>
        </row>
        <row r="1594">
          <cell r="C1594" t="str">
            <v>Rendimiento equipo de producción</v>
          </cell>
          <cell r="D1594">
            <v>50</v>
          </cell>
          <cell r="E1594" t="str">
            <v>0/día</v>
          </cell>
        </row>
        <row r="1596">
          <cell r="A1596" t="str">
            <v>DATOS REDETERMINACION</v>
          </cell>
          <cell r="C1596" t="str">
            <v>DESIGNACION</v>
          </cell>
          <cell r="D1596" t="str">
            <v>Coeficiente Equipo</v>
          </cell>
          <cell r="E1596" t="str">
            <v>$ / día
Coef. x Costo Eq. o
HP x Costo Gas Oil</v>
          </cell>
          <cell r="F1596" t="str">
            <v>Rendimiento</v>
          </cell>
          <cell r="G1596" t="str">
            <v>$ Parcial</v>
          </cell>
        </row>
        <row r="1597">
          <cell r="A1597" t="str">
            <v>CÓDIGO</v>
          </cell>
          <cell r="B1597" t="str">
            <v>DESCRIPCIÓN</v>
          </cell>
        </row>
        <row r="1598">
          <cell r="C1598" t="str">
            <v>A - EQUIPOS</v>
          </cell>
        </row>
        <row r="1599">
          <cell r="A1599" t="str">
            <v>INDEC-DCTO - Inciso j)</v>
          </cell>
          <cell r="B1599" t="str">
            <v>Equipo - Amortización de equipo</v>
          </cell>
          <cell r="C1599" t="str">
            <v>Amortizaciones equipos</v>
          </cell>
          <cell r="D1599">
            <v>8.0000000000000004E-4</v>
          </cell>
          <cell r="E1599">
            <v>360</v>
          </cell>
          <cell r="F1599">
            <v>50</v>
          </cell>
          <cell r="G1599">
            <v>7.2</v>
          </cell>
        </row>
        <row r="1600">
          <cell r="A1600" t="str">
            <v>INDEC-DCTO - Inciso j)</v>
          </cell>
          <cell r="B1600" t="str">
            <v>Equipo - Amortización de equipo</v>
          </cell>
          <cell r="C1600" t="str">
            <v>Interés equipos</v>
          </cell>
          <cell r="D1600">
            <v>8.0000000000000007E-5</v>
          </cell>
          <cell r="E1600">
            <v>36</v>
          </cell>
          <cell r="F1600">
            <v>50</v>
          </cell>
          <cell r="G1600">
            <v>0.72</v>
          </cell>
        </row>
        <row r="1601">
          <cell r="A1601" t="str">
            <v>INDEC-PB - 33360-1</v>
          </cell>
          <cell r="B1601" t="str">
            <v xml:space="preserve">Gas oil                                                                </v>
          </cell>
          <cell r="C1601" t="str">
            <v>Combustibles equipos</v>
          </cell>
          <cell r="D1601">
            <v>99.173553719008268</v>
          </cell>
          <cell r="E1601">
            <v>0</v>
          </cell>
          <cell r="F1601">
            <v>50</v>
          </cell>
          <cell r="G1601">
            <v>0</v>
          </cell>
        </row>
        <row r="1602">
          <cell r="A1602" t="str">
            <v>INDEC-PB - 33380-1</v>
          </cell>
          <cell r="B1602" t="str">
            <v xml:space="preserve">Aceites lubricantes                                                    </v>
          </cell>
          <cell r="C1602" t="str">
            <v>Lubricantes equipos</v>
          </cell>
          <cell r="D1602">
            <v>18</v>
          </cell>
          <cell r="E1602">
            <v>0</v>
          </cell>
          <cell r="F1602">
            <v>50</v>
          </cell>
          <cell r="G1602">
            <v>0</v>
          </cell>
        </row>
        <row r="1603">
          <cell r="A1603">
            <v>0</v>
          </cell>
          <cell r="B1603">
            <v>0</v>
          </cell>
          <cell r="D1603">
            <v>0</v>
          </cell>
          <cell r="F1603">
            <v>0</v>
          </cell>
          <cell r="G1603">
            <v>0</v>
          </cell>
        </row>
        <row r="1604">
          <cell r="A1604">
            <v>0</v>
          </cell>
          <cell r="B1604">
            <v>0</v>
          </cell>
          <cell r="D1604">
            <v>0</v>
          </cell>
          <cell r="F1604">
            <v>0</v>
          </cell>
          <cell r="G1604">
            <v>0</v>
          </cell>
        </row>
        <row r="1605">
          <cell r="A1605">
            <v>0</v>
          </cell>
          <cell r="B1605">
            <v>0</v>
          </cell>
          <cell r="D1605">
            <v>0</v>
          </cell>
          <cell r="F1605">
            <v>0</v>
          </cell>
          <cell r="G1605">
            <v>0</v>
          </cell>
        </row>
        <row r="1606">
          <cell r="A1606">
            <v>0</v>
          </cell>
          <cell r="B1606">
            <v>0</v>
          </cell>
          <cell r="D1606">
            <v>0</v>
          </cell>
          <cell r="F1606">
            <v>0</v>
          </cell>
          <cell r="G1606">
            <v>0</v>
          </cell>
        </row>
        <row r="1607">
          <cell r="A1607">
            <v>0</v>
          </cell>
          <cell r="B1607">
            <v>0</v>
          </cell>
          <cell r="D1607">
            <v>0</v>
          </cell>
          <cell r="F1607">
            <v>0</v>
          </cell>
          <cell r="G1607">
            <v>0</v>
          </cell>
        </row>
        <row r="1608">
          <cell r="F1608" t="str">
            <v>Total A</v>
          </cell>
          <cell r="G1608">
            <v>7.92</v>
          </cell>
        </row>
        <row r="1609">
          <cell r="C1609" t="str">
            <v>B - MANO DE OBRA</v>
          </cell>
        </row>
        <row r="1610">
          <cell r="A1610" t="str">
            <v>DATOS REDETERMINACION</v>
          </cell>
          <cell r="C1610" t="str">
            <v>DESIGNACION</v>
          </cell>
          <cell r="D1610" t="str">
            <v>Cantidad</v>
          </cell>
          <cell r="E1610" t="str">
            <v>$ / día</v>
          </cell>
          <cell r="F1610" t="str">
            <v>Rendimiento</v>
          </cell>
          <cell r="G1610" t="str">
            <v>$ Parcial</v>
          </cell>
        </row>
        <row r="1611">
          <cell r="A1611" t="str">
            <v>CÓDIGO</v>
          </cell>
          <cell r="B1611" t="str">
            <v>DESCRIPCIÓN</v>
          </cell>
        </row>
        <row r="1612">
          <cell r="A1612" t="str">
            <v>IIEE-SJ - 101000</v>
          </cell>
          <cell r="B1612" t="str">
            <v>Oficial Especializado</v>
          </cell>
          <cell r="C1612" t="str">
            <v>Oficial Especializado</v>
          </cell>
          <cell r="D1612">
            <v>1</v>
          </cell>
          <cell r="E1612">
            <v>6000</v>
          </cell>
          <cell r="F1612">
            <v>50</v>
          </cell>
          <cell r="G1612">
            <v>120</v>
          </cell>
        </row>
        <row r="1613">
          <cell r="A1613" t="str">
            <v>IIEE-SJ - 102000</v>
          </cell>
          <cell r="B1613" t="str">
            <v xml:space="preserve">Oficial </v>
          </cell>
          <cell r="C1613" t="str">
            <v>Oficial</v>
          </cell>
          <cell r="D1613">
            <v>5</v>
          </cell>
          <cell r="E1613">
            <v>5000</v>
          </cell>
          <cell r="F1613">
            <v>50</v>
          </cell>
          <cell r="G1613">
            <v>500</v>
          </cell>
        </row>
        <row r="1614">
          <cell r="A1614" t="str">
            <v>IIEE-SJ - 103000</v>
          </cell>
          <cell r="B1614" t="str">
            <v>Ayudante</v>
          </cell>
          <cell r="C1614" t="str">
            <v>Medio Oficial</v>
          </cell>
          <cell r="E1614">
            <v>4500</v>
          </cell>
          <cell r="F1614">
            <v>50</v>
          </cell>
          <cell r="G1614">
            <v>0</v>
          </cell>
        </row>
        <row r="1615">
          <cell r="A1615" t="str">
            <v>IIEE-SJ - 103000</v>
          </cell>
          <cell r="B1615" t="str">
            <v>Ayudante</v>
          </cell>
          <cell r="C1615" t="str">
            <v>Ayudante</v>
          </cell>
          <cell r="D1615">
            <v>5</v>
          </cell>
          <cell r="E1615">
            <v>4000</v>
          </cell>
          <cell r="F1615">
            <v>50</v>
          </cell>
          <cell r="G1615">
            <v>400</v>
          </cell>
        </row>
        <row r="1616">
          <cell r="A1616">
            <v>0</v>
          </cell>
          <cell r="B1616">
            <v>0</v>
          </cell>
          <cell r="E1616">
            <v>0</v>
          </cell>
          <cell r="F1616">
            <v>0</v>
          </cell>
          <cell r="G1616">
            <v>0</v>
          </cell>
        </row>
        <row r="1617">
          <cell r="A1617">
            <v>0</v>
          </cell>
          <cell r="B1617">
            <v>0</v>
          </cell>
          <cell r="E1617">
            <v>0</v>
          </cell>
          <cell r="F1617">
            <v>0</v>
          </cell>
          <cell r="G1617">
            <v>0</v>
          </cell>
        </row>
        <row r="1618">
          <cell r="A1618">
            <v>0</v>
          </cell>
          <cell r="B1618">
            <v>0</v>
          </cell>
          <cell r="E1618">
            <v>0</v>
          </cell>
          <cell r="F1618">
            <v>0</v>
          </cell>
          <cell r="G1618">
            <v>0</v>
          </cell>
        </row>
        <row r="1619">
          <cell r="F1619" t="str">
            <v>Total B</v>
          </cell>
          <cell r="G1619">
            <v>1020</v>
          </cell>
        </row>
        <row r="1620">
          <cell r="C1620" t="str">
            <v>C - MATERIALES</v>
          </cell>
        </row>
        <row r="1621">
          <cell r="A1621" t="str">
            <v>DATOS REDETERMINACION</v>
          </cell>
          <cell r="C1621" t="str">
            <v>DESIGNACION</v>
          </cell>
          <cell r="D1621" t="str">
            <v>Un</v>
          </cell>
          <cell r="E1621" t="str">
            <v>Cantidad</v>
          </cell>
          <cell r="F1621" t="str">
            <v>$ Unitarios</v>
          </cell>
          <cell r="G1621" t="str">
            <v>$ Parcial</v>
          </cell>
        </row>
        <row r="1622">
          <cell r="A1622" t="str">
            <v>CÓDIGO</v>
          </cell>
          <cell r="B1622" t="str">
            <v>DESCRIPCIÓN</v>
          </cell>
        </row>
        <row r="1623">
          <cell r="A1623" t="str">
            <v>INDEC-CM - 37510-11</v>
          </cell>
          <cell r="B1623" t="str">
            <v>Hormigón elaborado</v>
          </cell>
          <cell r="C1623" t="str">
            <v>HORMIGON H30</v>
          </cell>
          <cell r="D1623" t="str">
            <v>m3</v>
          </cell>
          <cell r="E1623">
            <v>1.03</v>
          </cell>
          <cell r="F1623">
            <v>6250</v>
          </cell>
          <cell r="G1623">
            <v>6437.5</v>
          </cell>
        </row>
        <row r="1624">
          <cell r="A1624" t="str">
            <v>INDEC-CM - 41242-11</v>
          </cell>
          <cell r="B1624" t="str">
            <v>Acero aletado conformado, en barra</v>
          </cell>
          <cell r="C1624" t="str">
            <v xml:space="preserve">Clavos y alambres </v>
          </cell>
          <cell r="D1624" t="str">
            <v>Kg</v>
          </cell>
          <cell r="E1624">
            <v>0.4</v>
          </cell>
          <cell r="F1624">
            <v>320</v>
          </cell>
          <cell r="G1624">
            <v>128</v>
          </cell>
        </row>
        <row r="1625">
          <cell r="A1625" t="str">
            <v>INDEC-CM - 41242-11</v>
          </cell>
          <cell r="B1625" t="str">
            <v>Acero aletado conformado, en barra</v>
          </cell>
          <cell r="C1625" t="str">
            <v>ACERO ESPECIAL diam varios</v>
          </cell>
          <cell r="D1625" t="str">
            <v>kg</v>
          </cell>
          <cell r="E1625">
            <v>15</v>
          </cell>
          <cell r="F1625">
            <v>180</v>
          </cell>
          <cell r="G1625">
            <v>2700</v>
          </cell>
        </row>
        <row r="1626">
          <cell r="A1626" t="str">
            <v>INDEC-CM - 41242-11</v>
          </cell>
          <cell r="B1626" t="str">
            <v>Acero aletado conformado, en barra</v>
          </cell>
          <cell r="C1626" t="str">
            <v>Materiales varios plataforma</v>
          </cell>
          <cell r="D1626" t="str">
            <v>Gl</v>
          </cell>
          <cell r="E1626">
            <v>5</v>
          </cell>
          <cell r="F1626">
            <v>100</v>
          </cell>
          <cell r="G1626">
            <v>500</v>
          </cell>
        </row>
        <row r="1627">
          <cell r="A1627">
            <v>0</v>
          </cell>
          <cell r="B1627">
            <v>0</v>
          </cell>
          <cell r="D1627">
            <v>0</v>
          </cell>
          <cell r="F1627">
            <v>0</v>
          </cell>
          <cell r="G1627">
            <v>0</v>
          </cell>
        </row>
        <row r="1628">
          <cell r="A1628">
            <v>0</v>
          </cell>
          <cell r="B1628">
            <v>0</v>
          </cell>
          <cell r="D1628">
            <v>0</v>
          </cell>
          <cell r="F1628">
            <v>0</v>
          </cell>
          <cell r="G1628">
            <v>0</v>
          </cell>
        </row>
        <row r="1629">
          <cell r="A1629">
            <v>0</v>
          </cell>
          <cell r="B1629">
            <v>0</v>
          </cell>
          <cell r="D1629">
            <v>0</v>
          </cell>
          <cell r="F1629">
            <v>0</v>
          </cell>
          <cell r="G1629">
            <v>0</v>
          </cell>
        </row>
        <row r="1630">
          <cell r="A1630">
            <v>0</v>
          </cell>
          <cell r="B1630">
            <v>0</v>
          </cell>
          <cell r="D1630">
            <v>0</v>
          </cell>
          <cell r="F1630">
            <v>0</v>
          </cell>
          <cell r="G1630">
            <v>0</v>
          </cell>
        </row>
        <row r="1631">
          <cell r="A1631">
            <v>0</v>
          </cell>
          <cell r="B1631">
            <v>0</v>
          </cell>
          <cell r="D1631">
            <v>0</v>
          </cell>
          <cell r="F1631">
            <v>0</v>
          </cell>
          <cell r="G1631">
            <v>0</v>
          </cell>
        </row>
        <row r="1632">
          <cell r="A1632">
            <v>0</v>
          </cell>
          <cell r="B1632">
            <v>0</v>
          </cell>
          <cell r="D1632">
            <v>0</v>
          </cell>
          <cell r="F1632">
            <v>0</v>
          </cell>
          <cell r="G1632">
            <v>0</v>
          </cell>
        </row>
        <row r="1633">
          <cell r="A1633">
            <v>0</v>
          </cell>
          <cell r="B1633">
            <v>0</v>
          </cell>
          <cell r="D1633">
            <v>0</v>
          </cell>
          <cell r="F1633">
            <v>0</v>
          </cell>
          <cell r="G1633">
            <v>0</v>
          </cell>
        </row>
        <row r="1634">
          <cell r="F1634" t="str">
            <v>Total C</v>
          </cell>
          <cell r="G1634">
            <v>9765.5</v>
          </cell>
        </row>
        <row r="1635">
          <cell r="C1635" t="str">
            <v>D - TRANSPORTE</v>
          </cell>
        </row>
        <row r="1636">
          <cell r="A1636" t="str">
            <v>DATOS REDETERMINACION</v>
          </cell>
          <cell r="C1636" t="str">
            <v>DESIGNACION</v>
          </cell>
          <cell r="D1636" t="str">
            <v>Un</v>
          </cell>
          <cell r="E1636" t="str">
            <v>Cantidad</v>
          </cell>
          <cell r="F1636" t="str">
            <v>$ Unitarios</v>
          </cell>
          <cell r="G1636" t="str">
            <v>$ Parcial</v>
          </cell>
        </row>
        <row r="1637">
          <cell r="A1637" t="str">
            <v>CÓDIGO</v>
          </cell>
          <cell r="B1637" t="str">
            <v>DESCRIPCIÓN</v>
          </cell>
        </row>
        <row r="1638">
          <cell r="A1638">
            <v>0</v>
          </cell>
          <cell r="B1638">
            <v>0</v>
          </cell>
          <cell r="D1638">
            <v>0</v>
          </cell>
          <cell r="F1638">
            <v>0</v>
          </cell>
          <cell r="G1638">
            <v>0</v>
          </cell>
        </row>
        <row r="1639">
          <cell r="A1639">
            <v>0</v>
          </cell>
          <cell r="B1639">
            <v>0</v>
          </cell>
          <cell r="D1639">
            <v>0</v>
          </cell>
          <cell r="F1639">
            <v>0</v>
          </cell>
          <cell r="G1639">
            <v>0</v>
          </cell>
        </row>
        <row r="1640">
          <cell r="F1640" t="str">
            <v>Total D</v>
          </cell>
          <cell r="G1640">
            <v>0</v>
          </cell>
        </row>
        <row r="1642">
          <cell r="A1642" t="str">
            <v/>
          </cell>
          <cell r="B1642">
            <v>0</v>
          </cell>
          <cell r="D1642" t="str">
            <v>Costo  Neto</v>
          </cell>
          <cell r="F1642" t="str">
            <v>$/0</v>
          </cell>
          <cell r="G1642">
            <v>10793.42</v>
          </cell>
        </row>
        <row r="1643">
          <cell r="D1643" t="str">
            <v>Precio</v>
          </cell>
          <cell r="F1643" t="str">
            <v>$/0</v>
          </cell>
          <cell r="G1643">
            <v>10793.42</v>
          </cell>
        </row>
        <row r="1644">
          <cell r="A1644" t="str">
            <v>ANALISIS DE PRECIOS</v>
          </cell>
        </row>
        <row r="1645">
          <cell r="A1645" t="str">
            <v>COMITENTE:</v>
          </cell>
          <cell r="B1645" t="str">
            <v>DIRECCION PROVINCIAL DE REDES DE GAS</v>
          </cell>
        </row>
        <row r="1646">
          <cell r="A1646" t="str">
            <v>CONTRATISTA:</v>
          </cell>
          <cell r="B1646">
            <v>0</v>
          </cell>
        </row>
        <row r="1647">
          <cell r="A1647" t="str">
            <v>OBRA:</v>
          </cell>
          <cell r="B1647">
            <v>0</v>
          </cell>
          <cell r="F1647" t="str">
            <v>PRECIOS A:</v>
          </cell>
          <cell r="G1647">
            <v>0</v>
          </cell>
        </row>
        <row r="1648">
          <cell r="A1648" t="str">
            <v>SECTOR A:</v>
          </cell>
          <cell r="B1648">
            <v>0</v>
          </cell>
          <cell r="G1648">
            <v>0</v>
          </cell>
        </row>
        <row r="1649">
          <cell r="A1649" t="str">
            <v>UBICACIÓN:</v>
          </cell>
          <cell r="B1649">
            <v>0</v>
          </cell>
        </row>
        <row r="1650">
          <cell r="A1650" t="str">
            <v>RUBRO:</v>
          </cell>
          <cell r="B1650" t="str">
            <v/>
          </cell>
          <cell r="C1650">
            <v>0</v>
          </cell>
        </row>
        <row r="1651">
          <cell r="A1651" t="str">
            <v>ITEM:</v>
          </cell>
          <cell r="B1651" t="str">
            <v/>
          </cell>
          <cell r="C1651">
            <v>0</v>
          </cell>
          <cell r="F1651" t="str">
            <v>UNIDAD:</v>
          </cell>
          <cell r="G1651">
            <v>0</v>
          </cell>
        </row>
        <row r="1653">
          <cell r="C1653" t="str">
            <v>DESCRIPCIÓN EQUIPO DE PRODUCCIÓN Y RENDIMIENTO</v>
          </cell>
        </row>
        <row r="1655">
          <cell r="C1655" t="str">
            <v>Equipo</v>
          </cell>
          <cell r="D1655" t="str">
            <v>Cantidad</v>
          </cell>
          <cell r="E1655" t="str">
            <v>Potencia</v>
          </cell>
          <cell r="F1655" t="str">
            <v>Costo Unitario</v>
          </cell>
          <cell r="G1655" t="str">
            <v>Costo Total</v>
          </cell>
        </row>
        <row r="1656">
          <cell r="C1656" t="str">
            <v>Herramientas varias</v>
          </cell>
          <cell r="D1656">
            <v>1</v>
          </cell>
          <cell r="E1656">
            <v>0</v>
          </cell>
          <cell r="F1656">
            <v>450000</v>
          </cell>
          <cell r="G1656">
            <v>450000</v>
          </cell>
        </row>
        <row r="1657">
          <cell r="E1657">
            <v>0</v>
          </cell>
          <cell r="F1657">
            <v>0</v>
          </cell>
          <cell r="G1657">
            <v>0</v>
          </cell>
        </row>
        <row r="1658">
          <cell r="E1658">
            <v>0</v>
          </cell>
          <cell r="F1658">
            <v>0</v>
          </cell>
          <cell r="G1658">
            <v>0</v>
          </cell>
        </row>
        <row r="1659">
          <cell r="E1659">
            <v>0</v>
          </cell>
          <cell r="F1659">
            <v>0</v>
          </cell>
          <cell r="G1659">
            <v>0</v>
          </cell>
        </row>
        <row r="1660">
          <cell r="E1660">
            <v>0</v>
          </cell>
          <cell r="F1660">
            <v>0</v>
          </cell>
          <cell r="G1660">
            <v>0</v>
          </cell>
        </row>
        <row r="1661">
          <cell r="E1661">
            <v>0</v>
          </cell>
          <cell r="F1661">
            <v>0</v>
          </cell>
          <cell r="G1661">
            <v>0</v>
          </cell>
        </row>
        <row r="1662">
          <cell r="E1662">
            <v>0</v>
          </cell>
          <cell r="F1662">
            <v>0</v>
          </cell>
          <cell r="G1662">
            <v>0</v>
          </cell>
        </row>
        <row r="1663">
          <cell r="E1663">
            <v>0</v>
          </cell>
          <cell r="F1663">
            <v>0</v>
          </cell>
          <cell r="G1663">
            <v>0</v>
          </cell>
        </row>
        <row r="1664">
          <cell r="E1664">
            <v>0</v>
          </cell>
          <cell r="F1664">
            <v>0</v>
          </cell>
          <cell r="G1664">
            <v>0</v>
          </cell>
        </row>
        <row r="1665">
          <cell r="E1665">
            <v>0</v>
          </cell>
          <cell r="F1665">
            <v>0</v>
          </cell>
          <cell r="G1665">
            <v>0</v>
          </cell>
        </row>
        <row r="1667">
          <cell r="C1667" t="str">
            <v>TOTALES</v>
          </cell>
          <cell r="D1667" t="str">
            <v>Potencia</v>
          </cell>
          <cell r="E1667">
            <v>0</v>
          </cell>
          <cell r="F1667" t="str">
            <v>Costo Equipos</v>
          </cell>
          <cell r="G1667">
            <v>450000</v>
          </cell>
        </row>
        <row r="1669">
          <cell r="C1669" t="str">
            <v>Rendimiento equipo de producción</v>
          </cell>
          <cell r="D1669">
            <v>5</v>
          </cell>
          <cell r="E1669" t="str">
            <v>0/día</v>
          </cell>
        </row>
        <row r="1671">
          <cell r="A1671" t="str">
            <v>DATOS REDETERMINACION</v>
          </cell>
          <cell r="C1671" t="str">
            <v>DESIGNACION</v>
          </cell>
          <cell r="D1671" t="str">
            <v>Coeficiente Equipo</v>
          </cell>
          <cell r="E1671" t="str">
            <v>$ / día
Coef. x Costo Eq. o
HP x Costo Gas Oil</v>
          </cell>
          <cell r="F1671" t="str">
            <v>Rendimiento</v>
          </cell>
          <cell r="G1671" t="str">
            <v>$ Parcial</v>
          </cell>
        </row>
        <row r="1672">
          <cell r="A1672" t="str">
            <v>CÓDIGO</v>
          </cell>
          <cell r="B1672" t="str">
            <v>DESCRIPCIÓN</v>
          </cell>
        </row>
        <row r="1673">
          <cell r="C1673" t="str">
            <v>A - EQUIPOS</v>
          </cell>
        </row>
        <row r="1674">
          <cell r="A1674" t="str">
            <v>INDEC-DCTO - Inciso j)</v>
          </cell>
          <cell r="B1674" t="str">
            <v>Equipo - Amortización de equipo</v>
          </cell>
          <cell r="C1674" t="str">
            <v>Amortizaciones equipos</v>
          </cell>
          <cell r="D1674">
            <v>8.0000000000000004E-4</v>
          </cell>
          <cell r="E1674">
            <v>360</v>
          </cell>
          <cell r="F1674">
            <v>5</v>
          </cell>
          <cell r="G1674">
            <v>72</v>
          </cell>
        </row>
        <row r="1675">
          <cell r="A1675" t="str">
            <v>INDEC-DCTO - Inciso j)</v>
          </cell>
          <cell r="B1675" t="str">
            <v>Equipo - Amortización de equipo</v>
          </cell>
          <cell r="C1675" t="str">
            <v>Interés equipos</v>
          </cell>
          <cell r="D1675">
            <v>8.0000000000000007E-5</v>
          </cell>
          <cell r="E1675">
            <v>36</v>
          </cell>
          <cell r="F1675">
            <v>5</v>
          </cell>
          <cell r="G1675">
            <v>7.2</v>
          </cell>
        </row>
        <row r="1676">
          <cell r="A1676" t="str">
            <v>INDEC-PB - 33360-1</v>
          </cell>
          <cell r="B1676" t="str">
            <v xml:space="preserve">Gas oil                                                                </v>
          </cell>
          <cell r="C1676" t="str">
            <v>Combustibles equipos</v>
          </cell>
          <cell r="D1676">
            <v>99.173553719008268</v>
          </cell>
          <cell r="E1676">
            <v>0</v>
          </cell>
          <cell r="F1676">
            <v>5</v>
          </cell>
          <cell r="G1676">
            <v>0</v>
          </cell>
        </row>
        <row r="1677">
          <cell r="A1677" t="str">
            <v>INDEC-PB - 33380-1</v>
          </cell>
          <cell r="B1677" t="str">
            <v xml:space="preserve">Aceites lubricantes                                                    </v>
          </cell>
          <cell r="C1677" t="str">
            <v>Lubricantes equipos</v>
          </cell>
          <cell r="D1677">
            <v>18</v>
          </cell>
          <cell r="E1677">
            <v>0</v>
          </cell>
          <cell r="F1677">
            <v>5</v>
          </cell>
          <cell r="G1677">
            <v>0</v>
          </cell>
        </row>
        <row r="1678">
          <cell r="A1678">
            <v>0</v>
          </cell>
          <cell r="B1678">
            <v>0</v>
          </cell>
          <cell r="D1678">
            <v>0</v>
          </cell>
          <cell r="F1678">
            <v>0</v>
          </cell>
          <cell r="G1678">
            <v>0</v>
          </cell>
        </row>
        <row r="1679">
          <cell r="A1679">
            <v>0</v>
          </cell>
          <cell r="B1679">
            <v>0</v>
          </cell>
          <cell r="D1679">
            <v>0</v>
          </cell>
          <cell r="F1679">
            <v>0</v>
          </cell>
          <cell r="G1679">
            <v>0</v>
          </cell>
        </row>
        <row r="1680">
          <cell r="A1680">
            <v>0</v>
          </cell>
          <cell r="B1680">
            <v>0</v>
          </cell>
          <cell r="D1680">
            <v>0</v>
          </cell>
          <cell r="F1680">
            <v>0</v>
          </cell>
          <cell r="G1680">
            <v>0</v>
          </cell>
        </row>
        <row r="1681">
          <cell r="A1681">
            <v>0</v>
          </cell>
          <cell r="B1681">
            <v>0</v>
          </cell>
          <cell r="D1681">
            <v>0</v>
          </cell>
          <cell r="F1681">
            <v>0</v>
          </cell>
          <cell r="G1681">
            <v>0</v>
          </cell>
        </row>
        <row r="1682">
          <cell r="A1682">
            <v>0</v>
          </cell>
          <cell r="B1682">
            <v>0</v>
          </cell>
          <cell r="D1682">
            <v>0</v>
          </cell>
          <cell r="F1682">
            <v>0</v>
          </cell>
          <cell r="G1682">
            <v>0</v>
          </cell>
        </row>
        <row r="1683">
          <cell r="F1683" t="str">
            <v>Total A</v>
          </cell>
          <cell r="G1683">
            <v>79.2</v>
          </cell>
        </row>
        <row r="1684">
          <cell r="C1684" t="str">
            <v>B - MANO DE OBRA</v>
          </cell>
        </row>
        <row r="1685">
          <cell r="A1685" t="str">
            <v>DATOS REDETERMINACION</v>
          </cell>
          <cell r="C1685" t="str">
            <v>DESIGNACION</v>
          </cell>
          <cell r="D1685" t="str">
            <v>Cantidad</v>
          </cell>
          <cell r="E1685" t="str">
            <v>$ / día</v>
          </cell>
          <cell r="F1685" t="str">
            <v>Rendimiento</v>
          </cell>
          <cell r="G1685" t="str">
            <v>$ Parcial</v>
          </cell>
        </row>
        <row r="1686">
          <cell r="A1686" t="str">
            <v>CÓDIGO</v>
          </cell>
          <cell r="B1686" t="str">
            <v>DESCRIPCIÓN</v>
          </cell>
        </row>
        <row r="1687">
          <cell r="A1687" t="str">
            <v>IIEE-SJ - 101000</v>
          </cell>
          <cell r="B1687" t="str">
            <v>Oficial Especializado</v>
          </cell>
          <cell r="C1687" t="str">
            <v>Oficial Especializado</v>
          </cell>
          <cell r="E1687">
            <v>6000</v>
          </cell>
          <cell r="F1687">
            <v>5</v>
          </cell>
        </row>
        <row r="1688">
          <cell r="A1688" t="str">
            <v>IIEE-SJ - 102000</v>
          </cell>
          <cell r="B1688" t="str">
            <v xml:space="preserve">Oficial </v>
          </cell>
          <cell r="C1688" t="str">
            <v>Oficial</v>
          </cell>
          <cell r="D1688">
            <v>1</v>
          </cell>
          <cell r="E1688">
            <v>5000</v>
          </cell>
          <cell r="F1688">
            <v>5</v>
          </cell>
          <cell r="G1688">
            <v>1000</v>
          </cell>
        </row>
        <row r="1689">
          <cell r="A1689" t="str">
            <v>IIEE-SJ - 103000</v>
          </cell>
          <cell r="B1689" t="str">
            <v>Ayudante</v>
          </cell>
          <cell r="C1689" t="str">
            <v>Medio Oficial</v>
          </cell>
          <cell r="E1689">
            <v>4500</v>
          </cell>
          <cell r="F1689">
            <v>5</v>
          </cell>
          <cell r="G1689">
            <v>0</v>
          </cell>
        </row>
        <row r="1690">
          <cell r="A1690" t="str">
            <v>IIEE-SJ - 103000</v>
          </cell>
          <cell r="B1690" t="str">
            <v>Ayudante</v>
          </cell>
          <cell r="C1690" t="str">
            <v>Ayudante</v>
          </cell>
          <cell r="D1690">
            <v>1</v>
          </cell>
          <cell r="E1690">
            <v>4000</v>
          </cell>
          <cell r="F1690">
            <v>5</v>
          </cell>
          <cell r="G1690">
            <v>800</v>
          </cell>
        </row>
        <row r="1691">
          <cell r="A1691">
            <v>0</v>
          </cell>
          <cell r="B1691">
            <v>0</v>
          </cell>
          <cell r="E1691">
            <v>0</v>
          </cell>
          <cell r="F1691">
            <v>0</v>
          </cell>
          <cell r="G1691">
            <v>0</v>
          </cell>
        </row>
        <row r="1692">
          <cell r="A1692">
            <v>0</v>
          </cell>
          <cell r="B1692">
            <v>0</v>
          </cell>
          <cell r="E1692">
            <v>0</v>
          </cell>
          <cell r="F1692">
            <v>0</v>
          </cell>
          <cell r="G1692">
            <v>0</v>
          </cell>
        </row>
        <row r="1693">
          <cell r="A1693">
            <v>0</v>
          </cell>
          <cell r="B1693">
            <v>0</v>
          </cell>
          <cell r="E1693">
            <v>0</v>
          </cell>
          <cell r="F1693">
            <v>0</v>
          </cell>
          <cell r="G1693">
            <v>0</v>
          </cell>
        </row>
        <row r="1694">
          <cell r="F1694" t="str">
            <v>Total B</v>
          </cell>
          <cell r="G1694">
            <v>1800</v>
          </cell>
        </row>
        <row r="1695">
          <cell r="C1695" t="str">
            <v>C - MATERIALES</v>
          </cell>
        </row>
        <row r="1696">
          <cell r="A1696" t="str">
            <v>DATOS REDETERMINACION</v>
          </cell>
          <cell r="C1696" t="str">
            <v>DESIGNACION</v>
          </cell>
          <cell r="D1696" t="str">
            <v>Un</v>
          </cell>
          <cell r="E1696" t="str">
            <v>Cantidad</v>
          </cell>
          <cell r="F1696" t="str">
            <v>$ Unitarios</v>
          </cell>
          <cell r="G1696" t="str">
            <v>$ Parcial</v>
          </cell>
        </row>
        <row r="1697">
          <cell r="A1697" t="str">
            <v>CÓDIGO</v>
          </cell>
          <cell r="B1697" t="str">
            <v>DESCRIPCIÓN</v>
          </cell>
        </row>
        <row r="1698">
          <cell r="A1698" t="str">
            <v>INDEC-CM - 41242-11</v>
          </cell>
          <cell r="B1698" t="str">
            <v>Acero aletado conformado, en barra</v>
          </cell>
          <cell r="C1698" t="str">
            <v>Rejilla de derrame plataforma</v>
          </cell>
          <cell r="D1698" t="str">
            <v>Kg</v>
          </cell>
          <cell r="E1698">
            <v>10.16</v>
          </cell>
          <cell r="F1698">
            <v>1025</v>
          </cell>
          <cell r="G1698">
            <v>10414</v>
          </cell>
        </row>
        <row r="1699">
          <cell r="A1699" t="str">
            <v>INDEC-CM - 41242-11</v>
          </cell>
          <cell r="B1699" t="str">
            <v>Acero aletado conformado, en barra</v>
          </cell>
          <cell r="C1699" t="str">
            <v>Materiales varios plataforma</v>
          </cell>
          <cell r="D1699" t="str">
            <v>Gl</v>
          </cell>
          <cell r="E1699">
            <v>5</v>
          </cell>
          <cell r="F1699">
            <v>100</v>
          </cell>
          <cell r="G1699">
            <v>500</v>
          </cell>
        </row>
        <row r="1700">
          <cell r="A1700">
            <v>0</v>
          </cell>
          <cell r="B1700">
            <v>0</v>
          </cell>
          <cell r="D1700">
            <v>0</v>
          </cell>
          <cell r="F1700">
            <v>0</v>
          </cell>
          <cell r="G1700">
            <v>0</v>
          </cell>
        </row>
        <row r="1701">
          <cell r="A1701">
            <v>0</v>
          </cell>
          <cell r="B1701">
            <v>0</v>
          </cell>
          <cell r="D1701">
            <v>0</v>
          </cell>
          <cell r="F1701">
            <v>0</v>
          </cell>
          <cell r="G1701">
            <v>0</v>
          </cell>
        </row>
        <row r="1702">
          <cell r="A1702">
            <v>0</v>
          </cell>
          <cell r="B1702">
            <v>0</v>
          </cell>
          <cell r="D1702">
            <v>0</v>
          </cell>
          <cell r="F1702">
            <v>0</v>
          </cell>
          <cell r="G1702">
            <v>0</v>
          </cell>
        </row>
        <row r="1703">
          <cell r="A1703">
            <v>0</v>
          </cell>
          <cell r="B1703">
            <v>0</v>
          </cell>
          <cell r="D1703">
            <v>0</v>
          </cell>
          <cell r="F1703">
            <v>0</v>
          </cell>
          <cell r="G1703">
            <v>0</v>
          </cell>
        </row>
        <row r="1704">
          <cell r="A1704">
            <v>0</v>
          </cell>
          <cell r="B1704">
            <v>0</v>
          </cell>
          <cell r="D1704">
            <v>0</v>
          </cell>
          <cell r="F1704">
            <v>0</v>
          </cell>
          <cell r="G1704">
            <v>0</v>
          </cell>
        </row>
        <row r="1705">
          <cell r="A1705">
            <v>0</v>
          </cell>
          <cell r="B1705">
            <v>0</v>
          </cell>
          <cell r="D1705">
            <v>0</v>
          </cell>
          <cell r="F1705">
            <v>0</v>
          </cell>
          <cell r="G1705">
            <v>0</v>
          </cell>
        </row>
        <row r="1706">
          <cell r="A1706">
            <v>0</v>
          </cell>
          <cell r="B1706">
            <v>0</v>
          </cell>
          <cell r="D1706">
            <v>0</v>
          </cell>
          <cell r="F1706">
            <v>0</v>
          </cell>
          <cell r="G1706">
            <v>0</v>
          </cell>
        </row>
        <row r="1707">
          <cell r="A1707">
            <v>0</v>
          </cell>
          <cell r="B1707">
            <v>0</v>
          </cell>
          <cell r="D1707">
            <v>0</v>
          </cell>
          <cell r="F1707">
            <v>0</v>
          </cell>
          <cell r="G1707">
            <v>0</v>
          </cell>
        </row>
        <row r="1708">
          <cell r="A1708">
            <v>0</v>
          </cell>
          <cell r="B1708">
            <v>0</v>
          </cell>
          <cell r="D1708">
            <v>0</v>
          </cell>
          <cell r="F1708">
            <v>0</v>
          </cell>
          <cell r="G1708">
            <v>0</v>
          </cell>
        </row>
        <row r="1709">
          <cell r="F1709" t="str">
            <v>Total C</v>
          </cell>
          <cell r="G1709">
            <v>10914</v>
          </cell>
        </row>
        <row r="1710">
          <cell r="C1710" t="str">
            <v>D - TRANSPORTE</v>
          </cell>
        </row>
        <row r="1711">
          <cell r="A1711" t="str">
            <v>DATOS REDETERMINACION</v>
          </cell>
          <cell r="C1711" t="str">
            <v>DESIGNACION</v>
          </cell>
          <cell r="D1711" t="str">
            <v>Un</v>
          </cell>
          <cell r="E1711" t="str">
            <v>Cantidad</v>
          </cell>
          <cell r="F1711" t="str">
            <v>$ Unitarios</v>
          </cell>
          <cell r="G1711" t="str">
            <v>$ Parcial</v>
          </cell>
        </row>
        <row r="1712">
          <cell r="A1712" t="str">
            <v>CÓDIGO</v>
          </cell>
          <cell r="B1712" t="str">
            <v>DESCRIPCIÓN</v>
          </cell>
        </row>
        <row r="1713">
          <cell r="A1713">
            <v>0</v>
          </cell>
          <cell r="B1713">
            <v>0</v>
          </cell>
          <cell r="D1713">
            <v>0</v>
          </cell>
          <cell r="F1713">
            <v>0</v>
          </cell>
          <cell r="G1713">
            <v>0</v>
          </cell>
        </row>
        <row r="1714">
          <cell r="A1714">
            <v>0</v>
          </cell>
          <cell r="B1714">
            <v>0</v>
          </cell>
          <cell r="D1714">
            <v>0</v>
          </cell>
          <cell r="F1714">
            <v>0</v>
          </cell>
          <cell r="G1714">
            <v>0</v>
          </cell>
        </row>
        <row r="1715">
          <cell r="F1715" t="str">
            <v>Total D</v>
          </cell>
          <cell r="G1715">
            <v>0</v>
          </cell>
        </row>
        <row r="1717">
          <cell r="A1717" t="str">
            <v/>
          </cell>
          <cell r="B1717">
            <v>0</v>
          </cell>
          <cell r="D1717" t="str">
            <v>Costo  Neto</v>
          </cell>
          <cell r="F1717" t="str">
            <v>$/0</v>
          </cell>
          <cell r="G1717">
            <v>12793.2</v>
          </cell>
        </row>
        <row r="1718">
          <cell r="D1718" t="str">
            <v>Precio</v>
          </cell>
          <cell r="F1718" t="str">
            <v>$/0</v>
          </cell>
          <cell r="G1718">
            <v>12793.2</v>
          </cell>
        </row>
        <row r="1719">
          <cell r="A1719" t="str">
            <v>ANALISIS DE PRECIOS</v>
          </cell>
        </row>
        <row r="1720">
          <cell r="A1720" t="str">
            <v>COMITENTE:</v>
          </cell>
          <cell r="B1720" t="str">
            <v>DIRECCION PROVINCIAL DE REDES DE GAS</v>
          </cell>
        </row>
        <row r="1721">
          <cell r="A1721" t="str">
            <v>CONTRATISTA:</v>
          </cell>
          <cell r="B1721">
            <v>0</v>
          </cell>
        </row>
        <row r="1722">
          <cell r="A1722" t="str">
            <v>OBRA:</v>
          </cell>
          <cell r="B1722">
            <v>0</v>
          </cell>
          <cell r="F1722" t="str">
            <v>PRECIOS A:</v>
          </cell>
          <cell r="G1722">
            <v>0</v>
          </cell>
        </row>
        <row r="1723">
          <cell r="A1723" t="str">
            <v>SECTOR A:</v>
          </cell>
          <cell r="B1723">
            <v>0</v>
          </cell>
          <cell r="G1723">
            <v>0</v>
          </cell>
        </row>
        <row r="1724">
          <cell r="A1724" t="str">
            <v>UBICACIÓN:</v>
          </cell>
          <cell r="B1724">
            <v>0</v>
          </cell>
        </row>
        <row r="1725">
          <cell r="A1725" t="str">
            <v>RUBRO:</v>
          </cell>
          <cell r="B1725" t="str">
            <v/>
          </cell>
          <cell r="C1725">
            <v>0</v>
          </cell>
        </row>
        <row r="1726">
          <cell r="A1726" t="str">
            <v>ITEM:</v>
          </cell>
          <cell r="B1726" t="str">
            <v/>
          </cell>
          <cell r="C1726">
            <v>0</v>
          </cell>
          <cell r="F1726" t="str">
            <v>UNIDAD:</v>
          </cell>
          <cell r="G1726">
            <v>0</v>
          </cell>
        </row>
        <row r="1728">
          <cell r="C1728" t="str">
            <v>DESCRIPCIÓN EQUIPO DE PRODUCCIÓN Y RENDIMIENTO</v>
          </cell>
        </row>
        <row r="1730">
          <cell r="C1730" t="str">
            <v>Equipo</v>
          </cell>
          <cell r="D1730" t="str">
            <v>Cantidad</v>
          </cell>
          <cell r="E1730" t="str">
            <v>Potencia</v>
          </cell>
          <cell r="F1730" t="str">
            <v>Costo Unitario</v>
          </cell>
          <cell r="G1730" t="str">
            <v>Costo Total</v>
          </cell>
        </row>
        <row r="1731">
          <cell r="C1731" t="str">
            <v>Retroexcavadora</v>
          </cell>
          <cell r="D1731">
            <v>0.2</v>
          </cell>
          <cell r="E1731">
            <v>100</v>
          </cell>
          <cell r="F1731">
            <v>8600000</v>
          </cell>
          <cell r="G1731">
            <v>1720000</v>
          </cell>
        </row>
        <row r="1732">
          <cell r="C1732" t="str">
            <v>Camion volcador</v>
          </cell>
          <cell r="D1732">
            <v>0.1</v>
          </cell>
          <cell r="E1732">
            <v>430</v>
          </cell>
          <cell r="F1732">
            <v>11500000</v>
          </cell>
          <cell r="G1732">
            <v>1150000</v>
          </cell>
        </row>
        <row r="1733">
          <cell r="C1733" t="str">
            <v>Herramientas varias</v>
          </cell>
          <cell r="D1733">
            <v>0.2</v>
          </cell>
          <cell r="E1733">
            <v>0</v>
          </cell>
          <cell r="F1733">
            <v>450000</v>
          </cell>
          <cell r="G1733">
            <v>90000</v>
          </cell>
        </row>
        <row r="1734">
          <cell r="E1734">
            <v>0</v>
          </cell>
          <cell r="F1734">
            <v>0</v>
          </cell>
          <cell r="G1734">
            <v>0</v>
          </cell>
        </row>
        <row r="1735">
          <cell r="E1735">
            <v>0</v>
          </cell>
          <cell r="F1735">
            <v>0</v>
          </cell>
          <cell r="G1735">
            <v>0</v>
          </cell>
        </row>
        <row r="1736">
          <cell r="E1736">
            <v>0</v>
          </cell>
          <cell r="F1736">
            <v>0</v>
          </cell>
          <cell r="G1736">
            <v>0</v>
          </cell>
        </row>
        <row r="1737">
          <cell r="E1737">
            <v>0</v>
          </cell>
          <cell r="F1737">
            <v>0</v>
          </cell>
          <cell r="G1737">
            <v>0</v>
          </cell>
        </row>
        <row r="1738">
          <cell r="E1738">
            <v>0</v>
          </cell>
          <cell r="F1738">
            <v>0</v>
          </cell>
          <cell r="G1738">
            <v>0</v>
          </cell>
        </row>
        <row r="1739">
          <cell r="E1739">
            <v>0</v>
          </cell>
          <cell r="F1739">
            <v>0</v>
          </cell>
          <cell r="G1739">
            <v>0</v>
          </cell>
        </row>
        <row r="1740">
          <cell r="E1740">
            <v>0</v>
          </cell>
          <cell r="F1740">
            <v>0</v>
          </cell>
          <cell r="G1740">
            <v>0</v>
          </cell>
        </row>
        <row r="1742">
          <cell r="C1742" t="str">
            <v>TOTALES</v>
          </cell>
          <cell r="D1742" t="str">
            <v>Potencia</v>
          </cell>
          <cell r="E1742">
            <v>63</v>
          </cell>
          <cell r="F1742" t="str">
            <v>Costo Equipos</v>
          </cell>
          <cell r="G1742">
            <v>2960000</v>
          </cell>
        </row>
        <row r="1744">
          <cell r="C1744" t="str">
            <v>Rendimiento equipo de producción</v>
          </cell>
          <cell r="D1744">
            <v>0.33333333333333331</v>
          </cell>
          <cell r="E1744" t="str">
            <v>0/día</v>
          </cell>
        </row>
        <row r="1746">
          <cell r="A1746" t="str">
            <v>DATOS REDETERMINACION</v>
          </cell>
          <cell r="C1746" t="str">
            <v>DESIGNACION</v>
          </cell>
          <cell r="D1746" t="str">
            <v>Coeficiente Equipo</v>
          </cell>
          <cell r="E1746" t="str">
            <v>$ / día
Coef. x Costo Eq. o
HP x Costo Gas Oil</v>
          </cell>
          <cell r="F1746" t="str">
            <v>Rendimiento</v>
          </cell>
          <cell r="G1746" t="str">
            <v>$ Parcial</v>
          </cell>
        </row>
        <row r="1747">
          <cell r="A1747" t="str">
            <v>CÓDIGO</v>
          </cell>
          <cell r="B1747" t="str">
            <v>DESCRIPCIÓN</v>
          </cell>
        </row>
        <row r="1748">
          <cell r="C1748" t="str">
            <v>A - EQUIPOS</v>
          </cell>
        </row>
        <row r="1749">
          <cell r="A1749" t="str">
            <v>INDEC-DCTO - Inciso j)</v>
          </cell>
          <cell r="B1749" t="str">
            <v>Equipo - Amortización de equipo</v>
          </cell>
          <cell r="C1749" t="str">
            <v>Amortizaciones equipos</v>
          </cell>
          <cell r="D1749">
            <v>8.0000000000000004E-4</v>
          </cell>
          <cell r="E1749">
            <v>2368</v>
          </cell>
          <cell r="F1749">
            <v>0.33333333333333331</v>
          </cell>
          <cell r="G1749">
            <v>7104</v>
          </cell>
        </row>
        <row r="1750">
          <cell r="A1750" t="str">
            <v>INDEC-DCTO - Inciso j)</v>
          </cell>
          <cell r="B1750" t="str">
            <v>Equipo - Amortización de equipo</v>
          </cell>
          <cell r="C1750" t="str">
            <v>Interés equipos</v>
          </cell>
          <cell r="D1750">
            <v>8.0000000000000007E-5</v>
          </cell>
          <cell r="E1750">
            <v>236.8</v>
          </cell>
          <cell r="F1750">
            <v>0.33333333333333331</v>
          </cell>
          <cell r="G1750">
            <v>710.4</v>
          </cell>
        </row>
        <row r="1751">
          <cell r="A1751" t="str">
            <v>INDEC-PB - 33360-1</v>
          </cell>
          <cell r="B1751" t="str">
            <v xml:space="preserve">Gas oil                                                                </v>
          </cell>
          <cell r="C1751" t="str">
            <v>Combustibles equipos</v>
          </cell>
          <cell r="D1751">
            <v>99.173553719008268</v>
          </cell>
          <cell r="E1751">
            <v>6247.9338842975212</v>
          </cell>
          <cell r="F1751">
            <v>0.33333333333333331</v>
          </cell>
          <cell r="G1751">
            <v>18743.8</v>
          </cell>
        </row>
        <row r="1752">
          <cell r="A1752" t="str">
            <v>INDEC-PB - 33380-1</v>
          </cell>
          <cell r="B1752" t="str">
            <v xml:space="preserve">Aceites lubricantes                                                    </v>
          </cell>
          <cell r="C1752" t="str">
            <v>Lubricantes equipos</v>
          </cell>
          <cell r="D1752">
            <v>18</v>
          </cell>
          <cell r="E1752">
            <v>1134</v>
          </cell>
          <cell r="F1752">
            <v>0.33333333333333331</v>
          </cell>
          <cell r="G1752">
            <v>3402</v>
          </cell>
        </row>
        <row r="1753">
          <cell r="A1753">
            <v>0</v>
          </cell>
          <cell r="B1753">
            <v>0</v>
          </cell>
          <cell r="D1753">
            <v>0</v>
          </cell>
          <cell r="F1753">
            <v>0</v>
          </cell>
          <cell r="G1753">
            <v>0</v>
          </cell>
        </row>
        <row r="1754">
          <cell r="A1754">
            <v>0</v>
          </cell>
          <cell r="B1754">
            <v>0</v>
          </cell>
          <cell r="D1754">
            <v>0</v>
          </cell>
          <cell r="F1754">
            <v>0</v>
          </cell>
          <cell r="G1754">
            <v>0</v>
          </cell>
        </row>
        <row r="1755">
          <cell r="A1755">
            <v>0</v>
          </cell>
          <cell r="B1755">
            <v>0</v>
          </cell>
          <cell r="D1755">
            <v>0</v>
          </cell>
          <cell r="F1755">
            <v>0</v>
          </cell>
          <cell r="G1755">
            <v>0</v>
          </cell>
        </row>
        <row r="1756">
          <cell r="A1756">
            <v>0</v>
          </cell>
          <cell r="B1756">
            <v>0</v>
          </cell>
          <cell r="D1756">
            <v>0</v>
          </cell>
          <cell r="F1756">
            <v>0</v>
          </cell>
          <cell r="G1756">
            <v>0</v>
          </cell>
        </row>
        <row r="1757">
          <cell r="A1757">
            <v>0</v>
          </cell>
          <cell r="B1757">
            <v>0</v>
          </cell>
          <cell r="D1757">
            <v>0</v>
          </cell>
          <cell r="F1757">
            <v>0</v>
          </cell>
          <cell r="G1757">
            <v>0</v>
          </cell>
        </row>
        <row r="1758">
          <cell r="F1758" t="str">
            <v>Total A</v>
          </cell>
          <cell r="G1758">
            <v>29960.199999999997</v>
          </cell>
        </row>
        <row r="1759">
          <cell r="C1759" t="str">
            <v>B - MANO DE OBRA</v>
          </cell>
        </row>
        <row r="1760">
          <cell r="A1760" t="str">
            <v>DATOS REDETERMINACION</v>
          </cell>
          <cell r="C1760" t="str">
            <v>DESIGNACION</v>
          </cell>
          <cell r="D1760" t="str">
            <v>Cantidad</v>
          </cell>
          <cell r="E1760" t="str">
            <v>$ / día</v>
          </cell>
          <cell r="F1760" t="str">
            <v>Rendimiento</v>
          </cell>
          <cell r="G1760" t="str">
            <v>$ Parcial</v>
          </cell>
        </row>
        <row r="1761">
          <cell r="A1761" t="str">
            <v>CÓDIGO</v>
          </cell>
          <cell r="B1761" t="str">
            <v>DESCRIPCIÓN</v>
          </cell>
        </row>
        <row r="1762">
          <cell r="A1762" t="str">
            <v>IIEE-SJ - 101000</v>
          </cell>
          <cell r="B1762" t="str">
            <v>Oficial Especializado</v>
          </cell>
          <cell r="C1762" t="str">
            <v>Oficial Especializado</v>
          </cell>
          <cell r="E1762">
            <v>6000</v>
          </cell>
          <cell r="F1762">
            <v>0.33333333333333331</v>
          </cell>
          <cell r="G1762">
            <v>0</v>
          </cell>
        </row>
        <row r="1763">
          <cell r="A1763" t="str">
            <v>IIEE-SJ - 102000</v>
          </cell>
          <cell r="B1763" t="str">
            <v xml:space="preserve">Oficial </v>
          </cell>
          <cell r="C1763" t="str">
            <v>Oficial</v>
          </cell>
          <cell r="D1763">
            <v>3</v>
          </cell>
          <cell r="E1763">
            <v>5000</v>
          </cell>
          <cell r="F1763">
            <v>0.33333333333333331</v>
          </cell>
          <cell r="G1763">
            <v>45000</v>
          </cell>
        </row>
        <row r="1764">
          <cell r="A1764" t="str">
            <v>IIEE-SJ - 103000</v>
          </cell>
          <cell r="B1764" t="str">
            <v>Ayudante</v>
          </cell>
          <cell r="C1764" t="str">
            <v>Medio Oficial</v>
          </cell>
          <cell r="E1764">
            <v>4500</v>
          </cell>
          <cell r="F1764">
            <v>0.33333333333333331</v>
          </cell>
          <cell r="G1764">
            <v>0</v>
          </cell>
        </row>
        <row r="1765">
          <cell r="A1765" t="str">
            <v>IIEE-SJ - 103000</v>
          </cell>
          <cell r="B1765" t="str">
            <v>Ayudante</v>
          </cell>
          <cell r="C1765" t="str">
            <v>Ayudante</v>
          </cell>
          <cell r="D1765">
            <v>3</v>
          </cell>
          <cell r="E1765">
            <v>4000</v>
          </cell>
          <cell r="F1765">
            <v>0.33333333333333331</v>
          </cell>
          <cell r="G1765">
            <v>36000</v>
          </cell>
        </row>
        <row r="1766">
          <cell r="A1766">
            <v>0</v>
          </cell>
          <cell r="B1766">
            <v>0</v>
          </cell>
          <cell r="E1766">
            <v>0</v>
          </cell>
          <cell r="F1766">
            <v>0</v>
          </cell>
          <cell r="G1766">
            <v>0</v>
          </cell>
        </row>
        <row r="1767">
          <cell r="A1767">
            <v>0</v>
          </cell>
          <cell r="B1767">
            <v>0</v>
          </cell>
          <cell r="E1767">
            <v>0</v>
          </cell>
          <cell r="F1767">
            <v>0</v>
          </cell>
          <cell r="G1767">
            <v>0</v>
          </cell>
        </row>
        <row r="1768">
          <cell r="A1768">
            <v>0</v>
          </cell>
          <cell r="B1768">
            <v>0</v>
          </cell>
          <cell r="E1768">
            <v>0</v>
          </cell>
          <cell r="F1768">
            <v>0</v>
          </cell>
          <cell r="G1768">
            <v>0</v>
          </cell>
        </row>
        <row r="1769">
          <cell r="F1769" t="str">
            <v>Total B</v>
          </cell>
          <cell r="G1769">
            <v>81000</v>
          </cell>
        </row>
        <row r="1770">
          <cell r="C1770" t="str">
            <v>C - MATERIALES</v>
          </cell>
        </row>
        <row r="1771">
          <cell r="A1771" t="str">
            <v>DATOS REDETERMINACION</v>
          </cell>
          <cell r="C1771" t="str">
            <v>DESIGNACION</v>
          </cell>
          <cell r="D1771" t="str">
            <v>Un</v>
          </cell>
          <cell r="E1771" t="str">
            <v>Cantidad</v>
          </cell>
          <cell r="F1771" t="str">
            <v>$ Unitarios</v>
          </cell>
          <cell r="G1771" t="str">
            <v>$ Parcial</v>
          </cell>
        </row>
        <row r="1772">
          <cell r="A1772" t="str">
            <v>CÓDIGO</v>
          </cell>
          <cell r="B1772" t="str">
            <v>DESCRIPCIÓN</v>
          </cell>
        </row>
        <row r="1773">
          <cell r="A1773" t="str">
            <v>INDEC-CM - 41242-11</v>
          </cell>
          <cell r="B1773" t="str">
            <v>Acero aletado conformado, en barra</v>
          </cell>
          <cell r="C1773" t="str">
            <v>Marco y Tapa de BR</v>
          </cell>
          <cell r="D1773" t="str">
            <v>Pza</v>
          </cell>
          <cell r="E1773">
            <v>1</v>
          </cell>
          <cell r="F1773">
            <v>12000</v>
          </cell>
          <cell r="G1773">
            <v>12000</v>
          </cell>
        </row>
        <row r="1774">
          <cell r="A1774" t="str">
            <v>INDEC-CM - 37510-11</v>
          </cell>
          <cell r="B1774" t="str">
            <v>Hormigón elaborado</v>
          </cell>
          <cell r="C1774" t="str">
            <v>HORMIGON H25</v>
          </cell>
          <cell r="D1774" t="str">
            <v>m3</v>
          </cell>
          <cell r="E1774">
            <v>1.9</v>
          </cell>
          <cell r="F1774">
            <v>5800</v>
          </cell>
          <cell r="G1774">
            <v>11020</v>
          </cell>
        </row>
        <row r="1775">
          <cell r="A1775" t="str">
            <v>INDEC-CM - 41242-11</v>
          </cell>
          <cell r="B1775" t="str">
            <v>Acero aletado conformado, en barra</v>
          </cell>
          <cell r="C1775" t="str">
            <v>ACERO ESPECIAL diam varios</v>
          </cell>
          <cell r="D1775" t="str">
            <v>kg</v>
          </cell>
          <cell r="E1775">
            <v>57</v>
          </cell>
          <cell r="F1775">
            <v>180</v>
          </cell>
          <cell r="G1775">
            <v>10260</v>
          </cell>
        </row>
        <row r="1776">
          <cell r="A1776" t="str">
            <v>INDEC-CM - 41242-11</v>
          </cell>
          <cell r="B1776" t="str">
            <v>Acero aletado conformado, en barra</v>
          </cell>
          <cell r="C1776" t="str">
            <v xml:space="preserve">Clavos y alambres </v>
          </cell>
          <cell r="D1776" t="str">
            <v>Kg</v>
          </cell>
          <cell r="E1776">
            <v>3</v>
          </cell>
          <cell r="F1776">
            <v>320</v>
          </cell>
          <cell r="G1776">
            <v>960</v>
          </cell>
        </row>
        <row r="1777">
          <cell r="A1777" t="str">
            <v>INDEC-CM - 41242-11</v>
          </cell>
          <cell r="B1777" t="str">
            <v>Acero aletado conformado, en barra</v>
          </cell>
          <cell r="C1777" t="str">
            <v>Materiales varios plataforma</v>
          </cell>
          <cell r="D1777" t="str">
            <v>Gl</v>
          </cell>
          <cell r="E1777">
            <v>50</v>
          </cell>
          <cell r="F1777">
            <v>100</v>
          </cell>
          <cell r="G1777">
            <v>5000</v>
          </cell>
        </row>
        <row r="1778">
          <cell r="A1778">
            <v>0</v>
          </cell>
          <cell r="B1778">
            <v>0</v>
          </cell>
          <cell r="D1778">
            <v>0</v>
          </cell>
          <cell r="F1778">
            <v>0</v>
          </cell>
          <cell r="G1778">
            <v>0</v>
          </cell>
        </row>
        <row r="1779">
          <cell r="A1779">
            <v>0</v>
          </cell>
          <cell r="B1779">
            <v>0</v>
          </cell>
          <cell r="D1779">
            <v>0</v>
          </cell>
          <cell r="F1779">
            <v>0</v>
          </cell>
          <cell r="G1779">
            <v>0</v>
          </cell>
        </row>
        <row r="1780">
          <cell r="A1780">
            <v>0</v>
          </cell>
          <cell r="B1780">
            <v>0</v>
          </cell>
          <cell r="D1780">
            <v>0</v>
          </cell>
          <cell r="F1780">
            <v>0</v>
          </cell>
          <cell r="G1780">
            <v>0</v>
          </cell>
        </row>
        <row r="1781">
          <cell r="A1781">
            <v>0</v>
          </cell>
          <cell r="B1781">
            <v>0</v>
          </cell>
          <cell r="D1781">
            <v>0</v>
          </cell>
          <cell r="F1781">
            <v>0</v>
          </cell>
          <cell r="G1781">
            <v>0</v>
          </cell>
        </row>
        <row r="1782">
          <cell r="A1782">
            <v>0</v>
          </cell>
          <cell r="B1782">
            <v>0</v>
          </cell>
          <cell r="D1782">
            <v>0</v>
          </cell>
          <cell r="F1782">
            <v>0</v>
          </cell>
          <cell r="G1782">
            <v>0</v>
          </cell>
        </row>
        <row r="1783">
          <cell r="A1783">
            <v>0</v>
          </cell>
          <cell r="B1783">
            <v>0</v>
          </cell>
          <cell r="D1783">
            <v>0</v>
          </cell>
          <cell r="F1783">
            <v>0</v>
          </cell>
          <cell r="G1783">
            <v>0</v>
          </cell>
        </row>
        <row r="1784">
          <cell r="F1784" t="str">
            <v>Total C</v>
          </cell>
          <cell r="G1784">
            <v>39240</v>
          </cell>
        </row>
        <row r="1785">
          <cell r="C1785" t="str">
            <v>D - TRANSPORTE</v>
          </cell>
        </row>
        <row r="1786">
          <cell r="A1786" t="str">
            <v>DATOS REDETERMINACION</v>
          </cell>
          <cell r="C1786" t="str">
            <v>DESIGNACION</v>
          </cell>
          <cell r="D1786" t="str">
            <v>Un</v>
          </cell>
          <cell r="E1786" t="str">
            <v>Cantidad</v>
          </cell>
          <cell r="F1786" t="str">
            <v>$ Unitarios</v>
          </cell>
          <cell r="G1786" t="str">
            <v>$ Parcial</v>
          </cell>
        </row>
        <row r="1787">
          <cell r="A1787" t="str">
            <v>CÓDIGO</v>
          </cell>
          <cell r="B1787" t="str">
            <v>DESCRIPCIÓN</v>
          </cell>
        </row>
        <row r="1788">
          <cell r="A1788">
            <v>0</v>
          </cell>
          <cell r="B1788">
            <v>0</v>
          </cell>
          <cell r="D1788">
            <v>0</v>
          </cell>
          <cell r="F1788">
            <v>0</v>
          </cell>
          <cell r="G1788">
            <v>0</v>
          </cell>
        </row>
        <row r="1789">
          <cell r="A1789">
            <v>0</v>
          </cell>
          <cell r="B1789">
            <v>0</v>
          </cell>
          <cell r="D1789">
            <v>0</v>
          </cell>
          <cell r="F1789">
            <v>0</v>
          </cell>
          <cell r="G1789">
            <v>0</v>
          </cell>
        </row>
        <row r="1790">
          <cell r="F1790" t="str">
            <v>Total D</v>
          </cell>
          <cell r="G1790">
            <v>0</v>
          </cell>
        </row>
        <row r="1792">
          <cell r="A1792" t="str">
            <v/>
          </cell>
          <cell r="B1792">
            <v>0</v>
          </cell>
          <cell r="D1792" t="str">
            <v>Costo  Neto</v>
          </cell>
          <cell r="F1792" t="str">
            <v>$/0</v>
          </cell>
          <cell r="G1792">
            <v>150200.20000000001</v>
          </cell>
        </row>
        <row r="1793">
          <cell r="D1793" t="str">
            <v>Precio</v>
          </cell>
          <cell r="F1793" t="str">
            <v>$/0</v>
          </cell>
          <cell r="G1793">
            <v>150200.20000000001</v>
          </cell>
        </row>
        <row r="1794">
          <cell r="A1794" t="str">
            <v>ANALISIS DE PRECIOS</v>
          </cell>
        </row>
        <row r="1795">
          <cell r="A1795" t="str">
            <v>COMITENTE:</v>
          </cell>
          <cell r="B1795" t="str">
            <v>DIRECCION PROVINCIAL DE REDES DE GAS</v>
          </cell>
        </row>
        <row r="1796">
          <cell r="A1796" t="str">
            <v>CONTRATISTA:</v>
          </cell>
          <cell r="B1796">
            <v>0</v>
          </cell>
        </row>
        <row r="1797">
          <cell r="A1797" t="str">
            <v>OBRA:</v>
          </cell>
          <cell r="B1797">
            <v>0</v>
          </cell>
          <cell r="F1797" t="str">
            <v>PRECIOS A:</v>
          </cell>
          <cell r="G1797">
            <v>0</v>
          </cell>
        </row>
        <row r="1798">
          <cell r="A1798" t="str">
            <v>SECTOR A:</v>
          </cell>
          <cell r="B1798">
            <v>0</v>
          </cell>
          <cell r="G1798">
            <v>0</v>
          </cell>
        </row>
        <row r="1799">
          <cell r="A1799" t="str">
            <v>UBICACIÓN:</v>
          </cell>
          <cell r="B1799">
            <v>0</v>
          </cell>
        </row>
        <row r="1800">
          <cell r="A1800" t="str">
            <v>RUBRO:</v>
          </cell>
          <cell r="B1800" t="str">
            <v/>
          </cell>
          <cell r="C1800">
            <v>0</v>
          </cell>
        </row>
        <row r="1801">
          <cell r="A1801" t="str">
            <v>ITEM:</v>
          </cell>
          <cell r="B1801" t="str">
            <v/>
          </cell>
          <cell r="C1801">
            <v>0</v>
          </cell>
          <cell r="F1801" t="str">
            <v>UNIDAD:</v>
          </cell>
          <cell r="G1801">
            <v>0</v>
          </cell>
        </row>
        <row r="1803">
          <cell r="C1803" t="str">
            <v>DESCRIPCIÓN EQUIPO DE PRODUCCIÓN Y RENDIMIENTO</v>
          </cell>
        </row>
        <row r="1805">
          <cell r="C1805" t="str">
            <v>Equipo</v>
          </cell>
          <cell r="D1805" t="str">
            <v>Cantidad</v>
          </cell>
          <cell r="E1805" t="str">
            <v>Potencia</v>
          </cell>
          <cell r="F1805" t="str">
            <v>Costo Unitario</v>
          </cell>
          <cell r="G1805" t="str">
            <v>Costo Total</v>
          </cell>
        </row>
        <row r="1806">
          <cell r="C1806" t="str">
            <v>Herramientas varias</v>
          </cell>
          <cell r="D1806">
            <v>0.05</v>
          </cell>
          <cell r="E1806">
            <v>0</v>
          </cell>
          <cell r="F1806">
            <v>450000</v>
          </cell>
          <cell r="G1806">
            <v>22500</v>
          </cell>
        </row>
        <row r="1807">
          <cell r="E1807">
            <v>0</v>
          </cell>
          <cell r="F1807">
            <v>0</v>
          </cell>
          <cell r="G1807">
            <v>0</v>
          </cell>
        </row>
        <row r="1808">
          <cell r="E1808">
            <v>0</v>
          </cell>
          <cell r="F1808">
            <v>0</v>
          </cell>
          <cell r="G1808">
            <v>0</v>
          </cell>
        </row>
        <row r="1809">
          <cell r="E1809">
            <v>0</v>
          </cell>
          <cell r="F1809">
            <v>0</v>
          </cell>
          <cell r="G1809">
            <v>0</v>
          </cell>
        </row>
        <row r="1810">
          <cell r="E1810">
            <v>0</v>
          </cell>
          <cell r="F1810">
            <v>0</v>
          </cell>
          <cell r="G1810">
            <v>0</v>
          </cell>
        </row>
        <row r="1811">
          <cell r="E1811">
            <v>0</v>
          </cell>
          <cell r="F1811">
            <v>0</v>
          </cell>
          <cell r="G1811">
            <v>0</v>
          </cell>
        </row>
        <row r="1812">
          <cell r="E1812">
            <v>0</v>
          </cell>
          <cell r="F1812">
            <v>0</v>
          </cell>
          <cell r="G1812">
            <v>0</v>
          </cell>
        </row>
        <row r="1813">
          <cell r="E1813">
            <v>0</v>
          </cell>
          <cell r="F1813">
            <v>0</v>
          </cell>
          <cell r="G1813">
            <v>0</v>
          </cell>
        </row>
        <row r="1814">
          <cell r="E1814">
            <v>0</v>
          </cell>
          <cell r="F1814">
            <v>0</v>
          </cell>
          <cell r="G1814">
            <v>0</v>
          </cell>
        </row>
        <row r="1815">
          <cell r="E1815">
            <v>0</v>
          </cell>
          <cell r="F1815">
            <v>0</v>
          </cell>
          <cell r="G1815">
            <v>0</v>
          </cell>
        </row>
        <row r="1817">
          <cell r="C1817" t="str">
            <v>TOTALES</v>
          </cell>
          <cell r="D1817" t="str">
            <v>Potencia</v>
          </cell>
          <cell r="E1817">
            <v>0</v>
          </cell>
          <cell r="F1817" t="str">
            <v>Costo Equipos</v>
          </cell>
          <cell r="G1817">
            <v>22500</v>
          </cell>
        </row>
        <row r="1819">
          <cell r="C1819" t="str">
            <v>Rendimiento equipo de producción</v>
          </cell>
          <cell r="D1819">
            <v>50</v>
          </cell>
          <cell r="E1819" t="str">
            <v>0/día</v>
          </cell>
        </row>
        <row r="1821">
          <cell r="A1821" t="str">
            <v>DATOS REDETERMINACION</v>
          </cell>
          <cell r="C1821" t="str">
            <v>DESIGNACION</v>
          </cell>
          <cell r="D1821" t="str">
            <v>Coeficiente Equipo</v>
          </cell>
          <cell r="E1821" t="str">
            <v>$ / día
Coef. x Costo Eq. o
HP x Costo Gas Oil</v>
          </cell>
          <cell r="F1821" t="str">
            <v>Rendimiento</v>
          </cell>
          <cell r="G1821" t="str">
            <v>$ Parcial</v>
          </cell>
        </row>
        <row r="1822">
          <cell r="A1822" t="str">
            <v>CÓDIGO</v>
          </cell>
          <cell r="B1822" t="str">
            <v>DESCRIPCIÓN</v>
          </cell>
        </row>
        <row r="1823">
          <cell r="C1823" t="str">
            <v>A - EQUIPOS</v>
          </cell>
        </row>
        <row r="1824">
          <cell r="A1824" t="str">
            <v>INDEC-DCTO - Inciso j)</v>
          </cell>
          <cell r="B1824" t="str">
            <v>Equipo - Amortización de equipo</v>
          </cell>
          <cell r="C1824" t="str">
            <v>Amortizaciones equipos</v>
          </cell>
          <cell r="D1824">
            <v>8.0000000000000004E-4</v>
          </cell>
          <cell r="E1824">
            <v>18</v>
          </cell>
          <cell r="F1824">
            <v>50</v>
          </cell>
          <cell r="G1824">
            <v>0.36</v>
          </cell>
        </row>
        <row r="1825">
          <cell r="A1825" t="str">
            <v>INDEC-DCTO - Inciso j)</v>
          </cell>
          <cell r="B1825" t="str">
            <v>Equipo - Amortización de equipo</v>
          </cell>
          <cell r="C1825" t="str">
            <v>Interés equipos</v>
          </cell>
          <cell r="D1825">
            <v>8.0000000000000007E-5</v>
          </cell>
          <cell r="E1825">
            <v>1.8</v>
          </cell>
          <cell r="F1825">
            <v>50</v>
          </cell>
          <cell r="G1825">
            <v>0.04</v>
          </cell>
        </row>
        <row r="1826">
          <cell r="A1826" t="str">
            <v>INDEC-PB - 33360-1</v>
          </cell>
          <cell r="B1826" t="str">
            <v xml:space="preserve">Gas oil                                                                </v>
          </cell>
          <cell r="C1826" t="str">
            <v>Combustibles equipos</v>
          </cell>
          <cell r="D1826">
            <v>99.173553719008268</v>
          </cell>
          <cell r="E1826">
            <v>0</v>
          </cell>
          <cell r="F1826">
            <v>50</v>
          </cell>
          <cell r="G1826">
            <v>0</v>
          </cell>
        </row>
        <row r="1827">
          <cell r="A1827" t="str">
            <v>INDEC-PB - 33380-1</v>
          </cell>
          <cell r="B1827" t="str">
            <v xml:space="preserve">Aceites lubricantes                                                    </v>
          </cell>
          <cell r="C1827" t="str">
            <v>Lubricantes equipos</v>
          </cell>
          <cell r="D1827">
            <v>18</v>
          </cell>
          <cell r="E1827">
            <v>0</v>
          </cell>
          <cell r="F1827">
            <v>50</v>
          </cell>
          <cell r="G1827">
            <v>0</v>
          </cell>
        </row>
        <row r="1828">
          <cell r="A1828">
            <v>0</v>
          </cell>
          <cell r="B1828">
            <v>0</v>
          </cell>
          <cell r="D1828">
            <v>0</v>
          </cell>
          <cell r="F1828">
            <v>0</v>
          </cell>
          <cell r="G1828">
            <v>0</v>
          </cell>
        </row>
        <row r="1829">
          <cell r="A1829">
            <v>0</v>
          </cell>
          <cell r="B1829">
            <v>0</v>
          </cell>
          <cell r="D1829">
            <v>0</v>
          </cell>
          <cell r="F1829">
            <v>0</v>
          </cell>
          <cell r="G1829">
            <v>0</v>
          </cell>
        </row>
        <row r="1830">
          <cell r="A1830">
            <v>0</v>
          </cell>
          <cell r="B1830">
            <v>0</v>
          </cell>
          <cell r="D1830">
            <v>0</v>
          </cell>
          <cell r="F1830">
            <v>0</v>
          </cell>
          <cell r="G1830">
            <v>0</v>
          </cell>
        </row>
        <row r="1831">
          <cell r="A1831">
            <v>0</v>
          </cell>
          <cell r="B1831">
            <v>0</v>
          </cell>
          <cell r="D1831">
            <v>0</v>
          </cell>
          <cell r="F1831">
            <v>0</v>
          </cell>
          <cell r="G1831">
            <v>0</v>
          </cell>
        </row>
        <row r="1832">
          <cell r="A1832">
            <v>0</v>
          </cell>
          <cell r="B1832">
            <v>0</v>
          </cell>
          <cell r="D1832">
            <v>0</v>
          </cell>
          <cell r="F1832">
            <v>0</v>
          </cell>
          <cell r="G1832">
            <v>0</v>
          </cell>
        </row>
        <row r="1833">
          <cell r="F1833" t="str">
            <v>Total A</v>
          </cell>
          <cell r="G1833">
            <v>0.39999999999999997</v>
          </cell>
        </row>
        <row r="1834">
          <cell r="C1834" t="str">
            <v>B - MANO DE OBRA</v>
          </cell>
        </row>
        <row r="1835">
          <cell r="A1835" t="str">
            <v>DATOS REDETERMINACION</v>
          </cell>
          <cell r="C1835" t="str">
            <v>DESIGNACION</v>
          </cell>
          <cell r="D1835" t="str">
            <v>Cantidad</v>
          </cell>
          <cell r="E1835" t="str">
            <v>$ / día</v>
          </cell>
          <cell r="F1835" t="str">
            <v>Rendimiento</v>
          </cell>
          <cell r="G1835" t="str">
            <v>$ Parcial</v>
          </cell>
        </row>
        <row r="1836">
          <cell r="A1836" t="str">
            <v>CÓDIGO</v>
          </cell>
          <cell r="B1836" t="str">
            <v>DESCRIPCIÓN</v>
          </cell>
        </row>
        <row r="1837">
          <cell r="A1837" t="str">
            <v>IIEE-SJ - 101000</v>
          </cell>
          <cell r="B1837" t="str">
            <v>Oficial Especializado</v>
          </cell>
          <cell r="C1837" t="str">
            <v>Oficial Especializado</v>
          </cell>
          <cell r="E1837">
            <v>6000</v>
          </cell>
          <cell r="F1837">
            <v>50</v>
          </cell>
        </row>
        <row r="1838">
          <cell r="A1838" t="str">
            <v>IIEE-SJ - 102000</v>
          </cell>
          <cell r="B1838" t="str">
            <v xml:space="preserve">Oficial </v>
          </cell>
          <cell r="C1838" t="str">
            <v>Oficial</v>
          </cell>
          <cell r="D1838">
            <v>1</v>
          </cell>
          <cell r="E1838">
            <v>5000</v>
          </cell>
          <cell r="F1838">
            <v>50</v>
          </cell>
          <cell r="G1838">
            <v>100</v>
          </cell>
        </row>
        <row r="1839">
          <cell r="A1839" t="str">
            <v>IIEE-SJ - 103000</v>
          </cell>
          <cell r="B1839" t="str">
            <v>Ayudante</v>
          </cell>
          <cell r="C1839" t="str">
            <v>Medio Oficial</v>
          </cell>
          <cell r="E1839">
            <v>4500</v>
          </cell>
          <cell r="F1839">
            <v>50</v>
          </cell>
          <cell r="G1839">
            <v>0</v>
          </cell>
        </row>
        <row r="1840">
          <cell r="A1840" t="str">
            <v>IIEE-SJ - 103000</v>
          </cell>
          <cell r="B1840" t="str">
            <v>Ayudante</v>
          </cell>
          <cell r="C1840" t="str">
            <v>Ayudante</v>
          </cell>
          <cell r="D1840">
            <v>1</v>
          </cell>
          <cell r="E1840">
            <v>4000</v>
          </cell>
          <cell r="F1840">
            <v>50</v>
          </cell>
          <cell r="G1840">
            <v>80</v>
          </cell>
        </row>
        <row r="1841">
          <cell r="A1841">
            <v>0</v>
          </cell>
          <cell r="B1841">
            <v>0</v>
          </cell>
          <cell r="E1841">
            <v>0</v>
          </cell>
          <cell r="F1841">
            <v>0</v>
          </cell>
          <cell r="G1841">
            <v>0</v>
          </cell>
        </row>
        <row r="1842">
          <cell r="A1842">
            <v>0</v>
          </cell>
          <cell r="B1842">
            <v>0</v>
          </cell>
          <cell r="E1842">
            <v>0</v>
          </cell>
          <cell r="F1842">
            <v>0</v>
          </cell>
          <cell r="G1842">
            <v>0</v>
          </cell>
        </row>
        <row r="1843">
          <cell r="A1843">
            <v>0</v>
          </cell>
          <cell r="B1843">
            <v>0</v>
          </cell>
          <cell r="E1843">
            <v>0</v>
          </cell>
          <cell r="F1843">
            <v>0</v>
          </cell>
          <cell r="G1843">
            <v>0</v>
          </cell>
        </row>
        <row r="1844">
          <cell r="F1844" t="str">
            <v>Total B</v>
          </cell>
          <cell r="G1844">
            <v>180</v>
          </cell>
        </row>
        <row r="1845">
          <cell r="C1845" t="str">
            <v>C - MATERIALES</v>
          </cell>
        </row>
        <row r="1846">
          <cell r="A1846" t="str">
            <v>DATOS REDETERMINACION</v>
          </cell>
          <cell r="C1846" t="str">
            <v>DESIGNACION</v>
          </cell>
          <cell r="D1846" t="str">
            <v>Un</v>
          </cell>
          <cell r="E1846" t="str">
            <v>Cantidad</v>
          </cell>
          <cell r="F1846" t="str">
            <v>$ Unitarios</v>
          </cell>
          <cell r="G1846" t="str">
            <v>$ Parcial</v>
          </cell>
        </row>
        <row r="1847">
          <cell r="A1847" t="str">
            <v>CÓDIGO</v>
          </cell>
          <cell r="B1847" t="str">
            <v>DESCRIPCIÓN</v>
          </cell>
        </row>
        <row r="1848">
          <cell r="A1848" t="str">
            <v>INDEC-PB - 36320-1</v>
          </cell>
          <cell r="B1848" t="str">
            <v xml:space="preserve">Caños y tubos de PVC                                                   </v>
          </cell>
          <cell r="C1848" t="str">
            <v>Caño clocaal PVC diam 160mm</v>
          </cell>
          <cell r="D1848" t="str">
            <v>m</v>
          </cell>
          <cell r="E1848">
            <v>1.03</v>
          </cell>
          <cell r="F1848">
            <v>1953.3333333333333</v>
          </cell>
          <cell r="G1848">
            <v>2011.93</v>
          </cell>
        </row>
        <row r="1849">
          <cell r="A1849" t="str">
            <v>INDEC-CM - 41242-11</v>
          </cell>
          <cell r="B1849" t="str">
            <v>Acero aletado conformado, en barra</v>
          </cell>
          <cell r="C1849" t="str">
            <v>Materiales varios plataforma</v>
          </cell>
          <cell r="D1849" t="str">
            <v>Gl</v>
          </cell>
          <cell r="E1849">
            <v>1</v>
          </cell>
          <cell r="F1849">
            <v>100</v>
          </cell>
          <cell r="G1849">
            <v>100</v>
          </cell>
        </row>
        <row r="1850">
          <cell r="A1850">
            <v>0</v>
          </cell>
          <cell r="B1850">
            <v>0</v>
          </cell>
          <cell r="D1850">
            <v>0</v>
          </cell>
          <cell r="F1850">
            <v>0</v>
          </cell>
          <cell r="G1850">
            <v>0</v>
          </cell>
        </row>
        <row r="1851">
          <cell r="A1851">
            <v>0</v>
          </cell>
          <cell r="B1851">
            <v>0</v>
          </cell>
          <cell r="D1851">
            <v>0</v>
          </cell>
          <cell r="F1851">
            <v>0</v>
          </cell>
          <cell r="G1851">
            <v>0</v>
          </cell>
        </row>
        <row r="1852">
          <cell r="A1852">
            <v>0</v>
          </cell>
          <cell r="B1852">
            <v>0</v>
          </cell>
          <cell r="D1852">
            <v>0</v>
          </cell>
          <cell r="F1852">
            <v>0</v>
          </cell>
          <cell r="G1852">
            <v>0</v>
          </cell>
        </row>
        <row r="1853">
          <cell r="A1853">
            <v>0</v>
          </cell>
          <cell r="B1853">
            <v>0</v>
          </cell>
          <cell r="D1853">
            <v>0</v>
          </cell>
          <cell r="F1853">
            <v>0</v>
          </cell>
          <cell r="G1853">
            <v>0</v>
          </cell>
        </row>
        <row r="1854">
          <cell r="A1854">
            <v>0</v>
          </cell>
          <cell r="B1854">
            <v>0</v>
          </cell>
          <cell r="D1854">
            <v>0</v>
          </cell>
          <cell r="F1854">
            <v>0</v>
          </cell>
          <cell r="G1854">
            <v>0</v>
          </cell>
        </row>
        <row r="1855">
          <cell r="A1855">
            <v>0</v>
          </cell>
          <cell r="B1855">
            <v>0</v>
          </cell>
          <cell r="D1855">
            <v>0</v>
          </cell>
          <cell r="F1855">
            <v>0</v>
          </cell>
          <cell r="G1855">
            <v>0</v>
          </cell>
        </row>
        <row r="1856">
          <cell r="A1856">
            <v>0</v>
          </cell>
          <cell r="B1856">
            <v>0</v>
          </cell>
          <cell r="D1856">
            <v>0</v>
          </cell>
          <cell r="F1856">
            <v>0</v>
          </cell>
          <cell r="G1856">
            <v>0</v>
          </cell>
        </row>
        <row r="1857">
          <cell r="A1857">
            <v>0</v>
          </cell>
          <cell r="B1857">
            <v>0</v>
          </cell>
          <cell r="D1857">
            <v>0</v>
          </cell>
          <cell r="F1857">
            <v>0</v>
          </cell>
          <cell r="G1857">
            <v>0</v>
          </cell>
        </row>
        <row r="1858">
          <cell r="A1858">
            <v>0</v>
          </cell>
          <cell r="B1858">
            <v>0</v>
          </cell>
          <cell r="D1858">
            <v>0</v>
          </cell>
          <cell r="F1858">
            <v>0</v>
          </cell>
          <cell r="G1858">
            <v>0</v>
          </cell>
        </row>
        <row r="1859">
          <cell r="F1859" t="str">
            <v>Total C</v>
          </cell>
          <cell r="G1859">
            <v>2111.9300000000003</v>
          </cell>
        </row>
        <row r="1860">
          <cell r="C1860" t="str">
            <v>D - TRANSPORTE</v>
          </cell>
        </row>
        <row r="1861">
          <cell r="A1861" t="str">
            <v>DATOS REDETERMINACION</v>
          </cell>
          <cell r="C1861" t="str">
            <v>DESIGNACION</v>
          </cell>
          <cell r="D1861" t="str">
            <v>Un</v>
          </cell>
          <cell r="E1861" t="str">
            <v>Cantidad</v>
          </cell>
          <cell r="F1861" t="str">
            <v>$ Unitarios</v>
          </cell>
          <cell r="G1861" t="str">
            <v>$ Parcial</v>
          </cell>
        </row>
        <row r="1862">
          <cell r="A1862" t="str">
            <v>CÓDIGO</v>
          </cell>
          <cell r="B1862" t="str">
            <v>DESCRIPCIÓN</v>
          </cell>
        </row>
        <row r="1863">
          <cell r="A1863">
            <v>0</v>
          </cell>
          <cell r="B1863">
            <v>0</v>
          </cell>
          <cell r="D1863">
            <v>0</v>
          </cell>
          <cell r="F1863">
            <v>0</v>
          </cell>
          <cell r="G1863">
            <v>0</v>
          </cell>
        </row>
        <row r="1864">
          <cell r="A1864">
            <v>0</v>
          </cell>
          <cell r="B1864">
            <v>0</v>
          </cell>
          <cell r="D1864">
            <v>0</v>
          </cell>
          <cell r="F1864">
            <v>0</v>
          </cell>
          <cell r="G1864">
            <v>0</v>
          </cell>
        </row>
        <row r="1865">
          <cell r="F1865" t="str">
            <v>Total D</v>
          </cell>
          <cell r="G1865">
            <v>0</v>
          </cell>
        </row>
        <row r="1867">
          <cell r="A1867" t="str">
            <v/>
          </cell>
          <cell r="B1867">
            <v>0</v>
          </cell>
          <cell r="D1867" t="str">
            <v>Costo  Neto</v>
          </cell>
          <cell r="F1867" t="str">
            <v>$/0</v>
          </cell>
          <cell r="G1867">
            <v>2292.33</v>
          </cell>
        </row>
        <row r="1868">
          <cell r="D1868" t="str">
            <v>Precio</v>
          </cell>
          <cell r="F1868" t="str">
            <v>$/0</v>
          </cell>
          <cell r="G1868">
            <v>2292.33</v>
          </cell>
        </row>
        <row r="1869">
          <cell r="A1869" t="str">
            <v>ANALISIS DE PRECIOS</v>
          </cell>
        </row>
        <row r="1870">
          <cell r="A1870" t="str">
            <v>COMITENTE:</v>
          </cell>
          <cell r="B1870" t="str">
            <v>DIRECCION PROVINCIAL DE REDES DE GAS</v>
          </cell>
        </row>
        <row r="1871">
          <cell r="A1871" t="str">
            <v>CONTRATISTA:</v>
          </cell>
          <cell r="B1871">
            <v>0</v>
          </cell>
        </row>
        <row r="1872">
          <cell r="A1872" t="str">
            <v>OBRA:</v>
          </cell>
          <cell r="B1872">
            <v>0</v>
          </cell>
          <cell r="F1872" t="str">
            <v>PRECIOS A:</v>
          </cell>
          <cell r="G1872">
            <v>0</v>
          </cell>
        </row>
        <row r="1873">
          <cell r="A1873" t="str">
            <v>SECTOR A:</v>
          </cell>
          <cell r="B1873">
            <v>0</v>
          </cell>
          <cell r="G1873">
            <v>0</v>
          </cell>
        </row>
        <row r="1874">
          <cell r="A1874" t="str">
            <v>UBICACIÓN:</v>
          </cell>
          <cell r="B1874">
            <v>0</v>
          </cell>
        </row>
        <row r="1875">
          <cell r="A1875" t="str">
            <v>RUBRO:</v>
          </cell>
          <cell r="B1875" t="str">
            <v/>
          </cell>
          <cell r="C1875">
            <v>0</v>
          </cell>
        </row>
        <row r="1876">
          <cell r="A1876" t="str">
            <v>ITEM:</v>
          </cell>
          <cell r="B1876" t="str">
            <v/>
          </cell>
          <cell r="C1876">
            <v>0</v>
          </cell>
          <cell r="F1876" t="str">
            <v>UNIDAD:</v>
          </cell>
          <cell r="G1876">
            <v>0</v>
          </cell>
        </row>
        <row r="1878">
          <cell r="C1878" t="str">
            <v>DESCRIPCIÓN EQUIPO DE PRODUCCIÓN Y RENDIMIENTO</v>
          </cell>
        </row>
        <row r="1880">
          <cell r="C1880" t="str">
            <v>Equipo</v>
          </cell>
          <cell r="D1880" t="str">
            <v>Cantidad</v>
          </cell>
          <cell r="E1880" t="str">
            <v>Potencia</v>
          </cell>
          <cell r="F1880" t="str">
            <v>Costo Unitario</v>
          </cell>
          <cell r="G1880" t="str">
            <v>Costo Total</v>
          </cell>
        </row>
        <row r="1881">
          <cell r="C1881" t="str">
            <v>Herramientas varias</v>
          </cell>
          <cell r="D1881">
            <v>0.02</v>
          </cell>
          <cell r="E1881">
            <v>0</v>
          </cell>
          <cell r="F1881">
            <v>450000</v>
          </cell>
          <cell r="G1881">
            <v>9000</v>
          </cell>
        </row>
        <row r="1882">
          <cell r="E1882">
            <v>0</v>
          </cell>
          <cell r="F1882">
            <v>0</v>
          </cell>
          <cell r="G1882">
            <v>0</v>
          </cell>
        </row>
        <row r="1883">
          <cell r="E1883">
            <v>0</v>
          </cell>
          <cell r="F1883">
            <v>0</v>
          </cell>
          <cell r="G1883">
            <v>0</v>
          </cell>
        </row>
        <row r="1884">
          <cell r="E1884">
            <v>0</v>
          </cell>
          <cell r="F1884">
            <v>0</v>
          </cell>
          <cell r="G1884">
            <v>0</v>
          </cell>
        </row>
        <row r="1885">
          <cell r="E1885">
            <v>0</v>
          </cell>
          <cell r="F1885">
            <v>0</v>
          </cell>
          <cell r="G1885">
            <v>0</v>
          </cell>
        </row>
        <row r="1886">
          <cell r="E1886">
            <v>0</v>
          </cell>
          <cell r="F1886">
            <v>0</v>
          </cell>
          <cell r="G1886">
            <v>0</v>
          </cell>
        </row>
        <row r="1887">
          <cell r="E1887">
            <v>0</v>
          </cell>
          <cell r="F1887">
            <v>0</v>
          </cell>
          <cell r="G1887">
            <v>0</v>
          </cell>
        </row>
        <row r="1888">
          <cell r="E1888">
            <v>0</v>
          </cell>
          <cell r="F1888">
            <v>0</v>
          </cell>
          <cell r="G1888">
            <v>0</v>
          </cell>
        </row>
        <row r="1889">
          <cell r="E1889">
            <v>0</v>
          </cell>
          <cell r="F1889">
            <v>0</v>
          </cell>
          <cell r="G1889">
            <v>0</v>
          </cell>
        </row>
        <row r="1890">
          <cell r="E1890">
            <v>0</v>
          </cell>
          <cell r="F1890">
            <v>0</v>
          </cell>
          <cell r="G1890">
            <v>0</v>
          </cell>
        </row>
        <row r="1892">
          <cell r="C1892" t="str">
            <v>TOTALES</v>
          </cell>
          <cell r="D1892" t="str">
            <v>Potencia</v>
          </cell>
          <cell r="E1892">
            <v>0</v>
          </cell>
          <cell r="F1892" t="str">
            <v>Costo Equipos</v>
          </cell>
          <cell r="G1892">
            <v>9000</v>
          </cell>
        </row>
        <row r="1894">
          <cell r="C1894" t="str">
            <v>Rendimiento equipo de producción</v>
          </cell>
          <cell r="D1894">
            <v>6</v>
          </cell>
          <cell r="E1894" t="str">
            <v>0/día</v>
          </cell>
        </row>
        <row r="1896">
          <cell r="A1896" t="str">
            <v>DATOS REDETERMINACION</v>
          </cell>
          <cell r="C1896" t="str">
            <v>DESIGNACION</v>
          </cell>
          <cell r="D1896" t="str">
            <v>Coeficiente Equipo</v>
          </cell>
          <cell r="E1896" t="str">
            <v>$ / día
Coef. x Costo Eq. o
HP x Costo Gas Oil</v>
          </cell>
          <cell r="F1896" t="str">
            <v>Rendimiento</v>
          </cell>
          <cell r="G1896" t="str">
            <v>$ Parcial</v>
          </cell>
        </row>
        <row r="1897">
          <cell r="A1897" t="str">
            <v>CÓDIGO</v>
          </cell>
          <cell r="B1897" t="str">
            <v>DESCRIPCIÓN</v>
          </cell>
        </row>
        <row r="1898">
          <cell r="C1898" t="str">
            <v>A - EQUIPOS</v>
          </cell>
        </row>
        <row r="1899">
          <cell r="A1899" t="str">
            <v>INDEC-DCTO - Inciso j)</v>
          </cell>
          <cell r="B1899" t="str">
            <v>Equipo - Amortización de equipo</v>
          </cell>
          <cell r="C1899" t="str">
            <v>Amortizaciones equipos</v>
          </cell>
          <cell r="D1899">
            <v>8.0000000000000004E-4</v>
          </cell>
          <cell r="E1899">
            <v>7.2</v>
          </cell>
          <cell r="F1899">
            <v>6</v>
          </cell>
          <cell r="G1899">
            <v>1.2</v>
          </cell>
        </row>
        <row r="1900">
          <cell r="A1900" t="str">
            <v>INDEC-DCTO - Inciso j)</v>
          </cell>
          <cell r="B1900" t="str">
            <v>Equipo - Amortización de equipo</v>
          </cell>
          <cell r="C1900" t="str">
            <v>Interés equipos</v>
          </cell>
          <cell r="D1900">
            <v>8.0000000000000007E-5</v>
          </cell>
          <cell r="E1900">
            <v>0.72000000000000008</v>
          </cell>
          <cell r="F1900">
            <v>6</v>
          </cell>
          <cell r="G1900">
            <v>0.12</v>
          </cell>
        </row>
        <row r="1901">
          <cell r="A1901" t="str">
            <v>INDEC-PB - 33360-1</v>
          </cell>
          <cell r="B1901" t="str">
            <v xml:space="preserve">Gas oil                                                                </v>
          </cell>
          <cell r="C1901" t="str">
            <v>Combustibles equipos</v>
          </cell>
          <cell r="D1901">
            <v>99.173553719008268</v>
          </cell>
          <cell r="E1901">
            <v>0</v>
          </cell>
          <cell r="F1901">
            <v>6</v>
          </cell>
          <cell r="G1901">
            <v>0</v>
          </cell>
        </row>
        <row r="1902">
          <cell r="A1902" t="str">
            <v>INDEC-PB - 33380-1</v>
          </cell>
          <cell r="B1902" t="str">
            <v xml:space="preserve">Aceites lubricantes                                                    </v>
          </cell>
          <cell r="C1902" t="str">
            <v>Lubricantes equipos</v>
          </cell>
          <cell r="D1902">
            <v>18</v>
          </cell>
          <cell r="E1902">
            <v>0</v>
          </cell>
          <cell r="F1902">
            <v>6</v>
          </cell>
          <cell r="G1902">
            <v>0</v>
          </cell>
        </row>
        <row r="1903">
          <cell r="A1903">
            <v>0</v>
          </cell>
          <cell r="B1903">
            <v>0</v>
          </cell>
          <cell r="D1903">
            <v>0</v>
          </cell>
          <cell r="F1903">
            <v>0</v>
          </cell>
          <cell r="G1903">
            <v>0</v>
          </cell>
        </row>
        <row r="1904">
          <cell r="A1904">
            <v>0</v>
          </cell>
          <cell r="B1904">
            <v>0</v>
          </cell>
          <cell r="D1904">
            <v>0</v>
          </cell>
          <cell r="F1904">
            <v>0</v>
          </cell>
          <cell r="G1904">
            <v>0</v>
          </cell>
        </row>
        <row r="1905">
          <cell r="A1905">
            <v>0</v>
          </cell>
          <cell r="B1905">
            <v>0</v>
          </cell>
          <cell r="D1905">
            <v>0</v>
          </cell>
          <cell r="F1905">
            <v>0</v>
          </cell>
          <cell r="G1905">
            <v>0</v>
          </cell>
        </row>
        <row r="1906">
          <cell r="A1906">
            <v>0</v>
          </cell>
          <cell r="B1906">
            <v>0</v>
          </cell>
          <cell r="D1906">
            <v>0</v>
          </cell>
          <cell r="F1906">
            <v>0</v>
          </cell>
          <cell r="G1906">
            <v>0</v>
          </cell>
        </row>
        <row r="1907">
          <cell r="A1907">
            <v>0</v>
          </cell>
          <cell r="B1907">
            <v>0</v>
          </cell>
          <cell r="D1907">
            <v>0</v>
          </cell>
          <cell r="F1907">
            <v>0</v>
          </cell>
          <cell r="G1907">
            <v>0</v>
          </cell>
        </row>
        <row r="1908">
          <cell r="F1908" t="str">
            <v>Total A</v>
          </cell>
          <cell r="G1908">
            <v>1.3199999999999998</v>
          </cell>
        </row>
        <row r="1909">
          <cell r="C1909" t="str">
            <v>B - MANO DE OBRA</v>
          </cell>
        </row>
        <row r="1910">
          <cell r="A1910" t="str">
            <v>DATOS REDETERMINACION</v>
          </cell>
          <cell r="C1910" t="str">
            <v>DESIGNACION</v>
          </cell>
          <cell r="D1910" t="str">
            <v>Cantidad</v>
          </cell>
          <cell r="E1910" t="str">
            <v>$ / día</v>
          </cell>
          <cell r="F1910" t="str">
            <v>Rendimiento</v>
          </cell>
          <cell r="G1910" t="str">
            <v>$ Parcial</v>
          </cell>
        </row>
        <row r="1911">
          <cell r="A1911" t="str">
            <v>CÓDIGO</v>
          </cell>
          <cell r="B1911" t="str">
            <v>DESCRIPCIÓN</v>
          </cell>
        </row>
        <row r="1912">
          <cell r="A1912" t="str">
            <v>IIEE-SJ - 101000</v>
          </cell>
          <cell r="B1912" t="str">
            <v>Oficial Especializado</v>
          </cell>
          <cell r="C1912" t="str">
            <v>Oficial Especializado</v>
          </cell>
          <cell r="E1912">
            <v>6000</v>
          </cell>
          <cell r="F1912">
            <v>6</v>
          </cell>
        </row>
        <row r="1913">
          <cell r="A1913" t="str">
            <v>IIEE-SJ - 102000</v>
          </cell>
          <cell r="B1913" t="str">
            <v xml:space="preserve">Oficial </v>
          </cell>
          <cell r="C1913" t="str">
            <v>Oficial</v>
          </cell>
          <cell r="D1913">
            <v>3</v>
          </cell>
          <cell r="E1913">
            <v>5000</v>
          </cell>
          <cell r="F1913">
            <v>6</v>
          </cell>
          <cell r="G1913">
            <v>2500</v>
          </cell>
        </row>
        <row r="1914">
          <cell r="A1914" t="str">
            <v>IIEE-SJ - 103000</v>
          </cell>
          <cell r="B1914" t="str">
            <v>Ayudante</v>
          </cell>
          <cell r="C1914" t="str">
            <v>Medio Oficial</v>
          </cell>
          <cell r="E1914">
            <v>4500</v>
          </cell>
          <cell r="F1914">
            <v>6</v>
          </cell>
          <cell r="G1914">
            <v>0</v>
          </cell>
        </row>
        <row r="1915">
          <cell r="A1915" t="str">
            <v>IIEE-SJ - 103000</v>
          </cell>
          <cell r="B1915" t="str">
            <v>Ayudante</v>
          </cell>
          <cell r="C1915" t="str">
            <v>Ayudante</v>
          </cell>
          <cell r="E1915">
            <v>4000</v>
          </cell>
          <cell r="F1915">
            <v>6</v>
          </cell>
          <cell r="G1915">
            <v>0</v>
          </cell>
        </row>
        <row r="1916">
          <cell r="A1916">
            <v>0</v>
          </cell>
          <cell r="B1916">
            <v>0</v>
          </cell>
          <cell r="E1916">
            <v>0</v>
          </cell>
          <cell r="F1916">
            <v>0</v>
          </cell>
          <cell r="G1916">
            <v>0</v>
          </cell>
        </row>
        <row r="1917">
          <cell r="A1917">
            <v>0</v>
          </cell>
          <cell r="B1917">
            <v>0</v>
          </cell>
          <cell r="E1917">
            <v>0</v>
          </cell>
          <cell r="F1917">
            <v>0</v>
          </cell>
          <cell r="G1917">
            <v>0</v>
          </cell>
        </row>
        <row r="1918">
          <cell r="A1918">
            <v>0</v>
          </cell>
          <cell r="B1918">
            <v>0</v>
          </cell>
          <cell r="E1918">
            <v>0</v>
          </cell>
          <cell r="F1918">
            <v>0</v>
          </cell>
          <cell r="G1918">
            <v>0</v>
          </cell>
        </row>
        <row r="1919">
          <cell r="F1919" t="str">
            <v>Total B</v>
          </cell>
          <cell r="G1919">
            <v>2500</v>
          </cell>
        </row>
        <row r="1920">
          <cell r="C1920" t="str">
            <v>C - MATERIALES</v>
          </cell>
        </row>
        <row r="1921">
          <cell r="A1921" t="str">
            <v>DATOS REDETERMINACION</v>
          </cell>
          <cell r="C1921" t="str">
            <v>DESIGNACION</v>
          </cell>
          <cell r="D1921" t="str">
            <v>Un</v>
          </cell>
          <cell r="E1921" t="str">
            <v>Cantidad</v>
          </cell>
          <cell r="F1921" t="str">
            <v>$ Unitarios</v>
          </cell>
          <cell r="G1921" t="str">
            <v>$ Parcial</v>
          </cell>
        </row>
        <row r="1922">
          <cell r="A1922" t="str">
            <v>CÓDIGO</v>
          </cell>
          <cell r="B1922" t="str">
            <v>DESCRIPCIÓN</v>
          </cell>
        </row>
        <row r="1923">
          <cell r="A1923" t="str">
            <v>INDEC-CM - 42911-21</v>
          </cell>
          <cell r="B1923" t="str">
            <v>Canilla de bronce</v>
          </cell>
          <cell r="C1923" t="str">
            <v>Surtidor 3/4"</v>
          </cell>
          <cell r="D1923" t="str">
            <v>Pza</v>
          </cell>
          <cell r="E1923">
            <v>1</v>
          </cell>
          <cell r="F1923">
            <v>1500</v>
          </cell>
          <cell r="G1923">
            <v>1500</v>
          </cell>
        </row>
        <row r="1924">
          <cell r="A1924" t="str">
            <v>INDEC-CM - 41242-11</v>
          </cell>
          <cell r="B1924" t="str">
            <v>Acero aletado conformado, en barra</v>
          </cell>
          <cell r="C1924" t="str">
            <v>Materiales varios plataforma</v>
          </cell>
          <cell r="D1924" t="str">
            <v>Gl</v>
          </cell>
          <cell r="E1924">
            <v>2</v>
          </cell>
          <cell r="F1924">
            <v>100</v>
          </cell>
          <cell r="G1924">
            <v>200</v>
          </cell>
        </row>
        <row r="1925">
          <cell r="A1925">
            <v>0</v>
          </cell>
          <cell r="B1925">
            <v>0</v>
          </cell>
          <cell r="D1925">
            <v>0</v>
          </cell>
          <cell r="F1925">
            <v>0</v>
          </cell>
          <cell r="G1925">
            <v>0</v>
          </cell>
        </row>
        <row r="1926">
          <cell r="A1926">
            <v>0</v>
          </cell>
          <cell r="B1926">
            <v>0</v>
          </cell>
          <cell r="D1926">
            <v>0</v>
          </cell>
          <cell r="F1926">
            <v>0</v>
          </cell>
          <cell r="G1926">
            <v>0</v>
          </cell>
        </row>
        <row r="1927">
          <cell r="A1927">
            <v>0</v>
          </cell>
          <cell r="B1927">
            <v>0</v>
          </cell>
          <cell r="D1927">
            <v>0</v>
          </cell>
          <cell r="F1927">
            <v>0</v>
          </cell>
          <cell r="G1927">
            <v>0</v>
          </cell>
        </row>
        <row r="1928">
          <cell r="A1928">
            <v>0</v>
          </cell>
          <cell r="B1928">
            <v>0</v>
          </cell>
          <cell r="D1928">
            <v>0</v>
          </cell>
          <cell r="F1928">
            <v>0</v>
          </cell>
          <cell r="G1928">
            <v>0</v>
          </cell>
        </row>
        <row r="1929">
          <cell r="A1929">
            <v>0</v>
          </cell>
          <cell r="B1929">
            <v>0</v>
          </cell>
          <cell r="D1929">
            <v>0</v>
          </cell>
          <cell r="F1929">
            <v>0</v>
          </cell>
          <cell r="G1929">
            <v>0</v>
          </cell>
        </row>
        <row r="1930">
          <cell r="A1930">
            <v>0</v>
          </cell>
          <cell r="B1930">
            <v>0</v>
          </cell>
          <cell r="D1930">
            <v>0</v>
          </cell>
          <cell r="F1930">
            <v>0</v>
          </cell>
          <cell r="G1930">
            <v>0</v>
          </cell>
        </row>
        <row r="1931">
          <cell r="A1931">
            <v>0</v>
          </cell>
          <cell r="B1931">
            <v>0</v>
          </cell>
          <cell r="D1931">
            <v>0</v>
          </cell>
          <cell r="F1931">
            <v>0</v>
          </cell>
          <cell r="G1931">
            <v>0</v>
          </cell>
        </row>
        <row r="1932">
          <cell r="A1932">
            <v>0</v>
          </cell>
          <cell r="B1932">
            <v>0</v>
          </cell>
          <cell r="D1932">
            <v>0</v>
          </cell>
          <cell r="F1932">
            <v>0</v>
          </cell>
          <cell r="G1932">
            <v>0</v>
          </cell>
        </row>
        <row r="1933">
          <cell r="A1933">
            <v>0</v>
          </cell>
          <cell r="B1933">
            <v>0</v>
          </cell>
          <cell r="D1933">
            <v>0</v>
          </cell>
          <cell r="F1933">
            <v>0</v>
          </cell>
          <cell r="G1933">
            <v>0</v>
          </cell>
        </row>
        <row r="1934">
          <cell r="F1934" t="str">
            <v>Total C</v>
          </cell>
          <cell r="G1934">
            <v>1700</v>
          </cell>
        </row>
        <row r="1935">
          <cell r="C1935" t="str">
            <v>D - TRANSPORTE</v>
          </cell>
        </row>
        <row r="1936">
          <cell r="A1936" t="str">
            <v>DATOS REDETERMINACION</v>
          </cell>
          <cell r="C1936" t="str">
            <v>DESIGNACION</v>
          </cell>
          <cell r="D1936" t="str">
            <v>Un</v>
          </cell>
          <cell r="E1936" t="str">
            <v>Cantidad</v>
          </cell>
          <cell r="F1936" t="str">
            <v>$ Unitarios</v>
          </cell>
          <cell r="G1936" t="str">
            <v>$ Parcial</v>
          </cell>
        </row>
        <row r="1937">
          <cell r="A1937" t="str">
            <v>CÓDIGO</v>
          </cell>
          <cell r="B1937" t="str">
            <v>DESCRIPCIÓN</v>
          </cell>
        </row>
        <row r="1938">
          <cell r="A1938">
            <v>0</v>
          </cell>
          <cell r="B1938">
            <v>0</v>
          </cell>
          <cell r="D1938">
            <v>0</v>
          </cell>
          <cell r="F1938">
            <v>0</v>
          </cell>
          <cell r="G1938">
            <v>0</v>
          </cell>
        </row>
        <row r="1939">
          <cell r="A1939">
            <v>0</v>
          </cell>
          <cell r="B1939">
            <v>0</v>
          </cell>
          <cell r="D1939">
            <v>0</v>
          </cell>
          <cell r="F1939">
            <v>0</v>
          </cell>
          <cell r="G1939">
            <v>0</v>
          </cell>
        </row>
        <row r="1940">
          <cell r="F1940" t="str">
            <v>Total D</v>
          </cell>
          <cell r="G1940">
            <v>0</v>
          </cell>
        </row>
        <row r="1942">
          <cell r="A1942" t="str">
            <v/>
          </cell>
          <cell r="B1942">
            <v>0</v>
          </cell>
          <cell r="D1942" t="str">
            <v>Costo  Neto</v>
          </cell>
          <cell r="F1942" t="str">
            <v>$/0</v>
          </cell>
          <cell r="G1942">
            <v>4201.32</v>
          </cell>
        </row>
        <row r="1943">
          <cell r="D1943" t="str">
            <v>Precio</v>
          </cell>
          <cell r="F1943" t="str">
            <v>$/0</v>
          </cell>
          <cell r="G1943">
            <v>4201.32</v>
          </cell>
        </row>
        <row r="1944">
          <cell r="A1944" t="str">
            <v>ANALISIS DE PRECIOS</v>
          </cell>
        </row>
        <row r="1945">
          <cell r="A1945" t="str">
            <v>COMITENTE:</v>
          </cell>
          <cell r="B1945" t="str">
            <v>DIRECCION PROVINCIAL DE REDES DE GAS</v>
          </cell>
        </row>
        <row r="1946">
          <cell r="A1946" t="str">
            <v>CONTRATISTA:</v>
          </cell>
          <cell r="B1946">
            <v>0</v>
          </cell>
        </row>
        <row r="1947">
          <cell r="A1947" t="str">
            <v>OBRA:</v>
          </cell>
          <cell r="B1947">
            <v>0</v>
          </cell>
          <cell r="F1947" t="str">
            <v>PRECIOS A:</v>
          </cell>
          <cell r="G1947">
            <v>0</v>
          </cell>
        </row>
        <row r="1948">
          <cell r="A1948" t="str">
            <v>SECTOR A:</v>
          </cell>
          <cell r="B1948">
            <v>0</v>
          </cell>
          <cell r="G1948">
            <v>0</v>
          </cell>
        </row>
        <row r="1949">
          <cell r="A1949" t="str">
            <v>UBICACIÓN:</v>
          </cell>
          <cell r="B1949">
            <v>0</v>
          </cell>
        </row>
        <row r="1950">
          <cell r="A1950" t="str">
            <v>RUBRO:</v>
          </cell>
          <cell r="B1950" t="str">
            <v/>
          </cell>
          <cell r="C1950">
            <v>0</v>
          </cell>
        </row>
        <row r="1951">
          <cell r="A1951" t="str">
            <v>ITEM:</v>
          </cell>
          <cell r="B1951" t="str">
            <v/>
          </cell>
          <cell r="C1951">
            <v>0</v>
          </cell>
          <cell r="F1951" t="str">
            <v>UNIDAD:</v>
          </cell>
          <cell r="G1951">
            <v>0</v>
          </cell>
        </row>
        <row r="1953">
          <cell r="C1953" t="str">
            <v>DESCRIPCIÓN EQUIPO DE PRODUCCIÓN Y RENDIMIENTO</v>
          </cell>
        </row>
        <row r="1955">
          <cell r="C1955" t="str">
            <v>Equipo</v>
          </cell>
          <cell r="D1955" t="str">
            <v>Cantidad</v>
          </cell>
          <cell r="E1955" t="str">
            <v>Potencia</v>
          </cell>
          <cell r="F1955" t="str">
            <v>Costo Unitario</v>
          </cell>
          <cell r="G1955" t="str">
            <v>Costo Total</v>
          </cell>
        </row>
        <row r="1956">
          <cell r="C1956" t="str">
            <v>Herramientas varias</v>
          </cell>
          <cell r="D1956">
            <v>0.02</v>
          </cell>
          <cell r="E1956">
            <v>0</v>
          </cell>
          <cell r="F1956">
            <v>450000</v>
          </cell>
          <cell r="G1956">
            <v>9000</v>
          </cell>
        </row>
        <row r="1957">
          <cell r="E1957">
            <v>0</v>
          </cell>
          <cell r="F1957">
            <v>0</v>
          </cell>
          <cell r="G1957">
            <v>0</v>
          </cell>
        </row>
        <row r="1958">
          <cell r="E1958">
            <v>0</v>
          </cell>
          <cell r="F1958">
            <v>0</v>
          </cell>
          <cell r="G1958">
            <v>0</v>
          </cell>
        </row>
        <row r="1959">
          <cell r="E1959">
            <v>0</v>
          </cell>
          <cell r="F1959">
            <v>0</v>
          </cell>
          <cell r="G1959">
            <v>0</v>
          </cell>
        </row>
        <row r="1960">
          <cell r="E1960">
            <v>0</v>
          </cell>
          <cell r="F1960">
            <v>0</v>
          </cell>
          <cell r="G1960">
            <v>0</v>
          </cell>
        </row>
        <row r="1961">
          <cell r="E1961">
            <v>0</v>
          </cell>
          <cell r="F1961">
            <v>0</v>
          </cell>
          <cell r="G1961">
            <v>0</v>
          </cell>
        </row>
        <row r="1962">
          <cell r="E1962">
            <v>0</v>
          </cell>
          <cell r="F1962">
            <v>0</v>
          </cell>
          <cell r="G1962">
            <v>0</v>
          </cell>
        </row>
        <row r="1963">
          <cell r="E1963">
            <v>0</v>
          </cell>
          <cell r="F1963">
            <v>0</v>
          </cell>
          <cell r="G1963">
            <v>0</v>
          </cell>
        </row>
        <row r="1964">
          <cell r="E1964">
            <v>0</v>
          </cell>
          <cell r="F1964">
            <v>0</v>
          </cell>
          <cell r="G1964">
            <v>0</v>
          </cell>
        </row>
        <row r="1965">
          <cell r="E1965">
            <v>0</v>
          </cell>
          <cell r="F1965">
            <v>0</v>
          </cell>
          <cell r="G1965">
            <v>0</v>
          </cell>
        </row>
        <row r="1967">
          <cell r="C1967" t="str">
            <v>TOTALES</v>
          </cell>
          <cell r="D1967" t="str">
            <v>Potencia</v>
          </cell>
          <cell r="E1967">
            <v>0</v>
          </cell>
          <cell r="F1967" t="str">
            <v>Costo Equipos</v>
          </cell>
          <cell r="G1967">
            <v>9000</v>
          </cell>
        </row>
        <row r="1969">
          <cell r="C1969" t="str">
            <v>Rendimiento equipo de producción</v>
          </cell>
          <cell r="D1969">
            <v>1</v>
          </cell>
          <cell r="E1969" t="str">
            <v>0/día</v>
          </cell>
        </row>
        <row r="1971">
          <cell r="A1971" t="str">
            <v>DATOS REDETERMINACION</v>
          </cell>
          <cell r="C1971" t="str">
            <v>DESIGNACION</v>
          </cell>
          <cell r="D1971" t="str">
            <v>Coeficiente Equipo</v>
          </cell>
          <cell r="E1971" t="str">
            <v>$ / día
Coef. x Costo Eq. o
HP x Costo Gas Oil</v>
          </cell>
          <cell r="F1971" t="str">
            <v>Rendimiento</v>
          </cell>
          <cell r="G1971" t="str">
            <v>$ Parcial</v>
          </cell>
        </row>
        <row r="1972">
          <cell r="A1972" t="str">
            <v>CÓDIGO</v>
          </cell>
          <cell r="B1972" t="str">
            <v>DESCRIPCIÓN</v>
          </cell>
        </row>
        <row r="1973">
          <cell r="C1973" t="str">
            <v>A - EQUIPOS</v>
          </cell>
        </row>
        <row r="1974">
          <cell r="A1974" t="str">
            <v>INDEC-DCTO - Inciso j)</v>
          </cell>
          <cell r="B1974" t="str">
            <v>Equipo - Amortización de equipo</v>
          </cell>
          <cell r="C1974" t="str">
            <v>Amortizaciones equipos</v>
          </cell>
          <cell r="D1974">
            <v>8.0000000000000004E-4</v>
          </cell>
          <cell r="E1974">
            <v>7.2</v>
          </cell>
          <cell r="F1974">
            <v>1</v>
          </cell>
          <cell r="G1974">
            <v>7.2</v>
          </cell>
        </row>
        <row r="1975">
          <cell r="A1975" t="str">
            <v>INDEC-DCTO - Inciso j)</v>
          </cell>
          <cell r="B1975" t="str">
            <v>Equipo - Amortización de equipo</v>
          </cell>
          <cell r="C1975" t="str">
            <v>Interés equipos</v>
          </cell>
          <cell r="D1975">
            <v>8.0000000000000007E-5</v>
          </cell>
          <cell r="E1975">
            <v>0.72000000000000008</v>
          </cell>
          <cell r="F1975">
            <v>1</v>
          </cell>
          <cell r="G1975">
            <v>0.72</v>
          </cell>
        </row>
        <row r="1976">
          <cell r="A1976" t="str">
            <v>INDEC-PB - 33360-1</v>
          </cell>
          <cell r="B1976" t="str">
            <v xml:space="preserve">Gas oil                                                                </v>
          </cell>
          <cell r="C1976" t="str">
            <v>Combustibles equipos</v>
          </cell>
          <cell r="D1976">
            <v>99.173553719008268</v>
          </cell>
          <cell r="E1976">
            <v>0</v>
          </cell>
          <cell r="F1976">
            <v>1</v>
          </cell>
          <cell r="G1976">
            <v>0</v>
          </cell>
        </row>
        <row r="1977">
          <cell r="A1977" t="str">
            <v>INDEC-PB - 33380-1</v>
          </cell>
          <cell r="B1977" t="str">
            <v xml:space="preserve">Aceites lubricantes                                                    </v>
          </cell>
          <cell r="C1977" t="str">
            <v>Lubricantes equipos</v>
          </cell>
          <cell r="D1977">
            <v>18</v>
          </cell>
          <cell r="E1977">
            <v>0</v>
          </cell>
          <cell r="F1977">
            <v>1</v>
          </cell>
          <cell r="G1977">
            <v>0</v>
          </cell>
        </row>
        <row r="1978">
          <cell r="A1978">
            <v>0</v>
          </cell>
          <cell r="B1978">
            <v>0</v>
          </cell>
          <cell r="D1978">
            <v>0</v>
          </cell>
          <cell r="F1978">
            <v>0</v>
          </cell>
          <cell r="G1978">
            <v>0</v>
          </cell>
        </row>
        <row r="1979">
          <cell r="A1979">
            <v>0</v>
          </cell>
          <cell r="B1979">
            <v>0</v>
          </cell>
          <cell r="D1979">
            <v>0</v>
          </cell>
          <cell r="F1979">
            <v>0</v>
          </cell>
          <cell r="G1979">
            <v>0</v>
          </cell>
        </row>
        <row r="1980">
          <cell r="A1980">
            <v>0</v>
          </cell>
          <cell r="B1980">
            <v>0</v>
          </cell>
          <cell r="D1980">
            <v>0</v>
          </cell>
          <cell r="F1980">
            <v>0</v>
          </cell>
          <cell r="G1980">
            <v>0</v>
          </cell>
        </row>
        <row r="1981">
          <cell r="A1981">
            <v>0</v>
          </cell>
          <cell r="B1981">
            <v>0</v>
          </cell>
          <cell r="D1981">
            <v>0</v>
          </cell>
          <cell r="F1981">
            <v>0</v>
          </cell>
          <cell r="G1981">
            <v>0</v>
          </cell>
        </row>
        <row r="1982">
          <cell r="A1982">
            <v>0</v>
          </cell>
          <cell r="B1982">
            <v>0</v>
          </cell>
          <cell r="D1982">
            <v>0</v>
          </cell>
          <cell r="F1982">
            <v>0</v>
          </cell>
          <cell r="G1982">
            <v>0</v>
          </cell>
        </row>
        <row r="1983">
          <cell r="F1983" t="str">
            <v>Total A</v>
          </cell>
          <cell r="G1983">
            <v>7.92</v>
          </cell>
        </row>
        <row r="1984">
          <cell r="C1984" t="str">
            <v>B - MANO DE OBRA</v>
          </cell>
        </row>
        <row r="1985">
          <cell r="A1985" t="str">
            <v>DATOS REDETERMINACION</v>
          </cell>
          <cell r="C1985" t="str">
            <v>DESIGNACION</v>
          </cell>
          <cell r="D1985" t="str">
            <v>Cantidad</v>
          </cell>
          <cell r="E1985" t="str">
            <v>$ / día</v>
          </cell>
          <cell r="F1985" t="str">
            <v>Rendimiento</v>
          </cell>
          <cell r="G1985" t="str">
            <v>$ Parcial</v>
          </cell>
        </row>
        <row r="1986">
          <cell r="A1986" t="str">
            <v>CÓDIGO</v>
          </cell>
          <cell r="B1986" t="str">
            <v>DESCRIPCIÓN</v>
          </cell>
        </row>
        <row r="1987">
          <cell r="A1987" t="str">
            <v>IIEE-SJ - 101000</v>
          </cell>
          <cell r="B1987" t="str">
            <v>Oficial Especializado</v>
          </cell>
          <cell r="C1987" t="str">
            <v>Oficial Especializado</v>
          </cell>
          <cell r="E1987">
            <v>6000</v>
          </cell>
          <cell r="F1987">
            <v>1</v>
          </cell>
        </row>
        <row r="1988">
          <cell r="A1988" t="str">
            <v>IIEE-SJ - 102000</v>
          </cell>
          <cell r="B1988" t="str">
            <v xml:space="preserve">Oficial </v>
          </cell>
          <cell r="C1988" t="str">
            <v>Oficial</v>
          </cell>
          <cell r="D1988">
            <v>2</v>
          </cell>
          <cell r="E1988">
            <v>5000</v>
          </cell>
          <cell r="F1988">
            <v>1</v>
          </cell>
          <cell r="G1988">
            <v>10000</v>
          </cell>
        </row>
        <row r="1989">
          <cell r="A1989" t="str">
            <v>IIEE-SJ - 103000</v>
          </cell>
          <cell r="B1989" t="str">
            <v>Ayudante</v>
          </cell>
          <cell r="C1989" t="str">
            <v>Medio Oficial</v>
          </cell>
          <cell r="E1989">
            <v>4500</v>
          </cell>
          <cell r="F1989">
            <v>1</v>
          </cell>
          <cell r="G1989">
            <v>0</v>
          </cell>
        </row>
        <row r="1990">
          <cell r="A1990" t="str">
            <v>IIEE-SJ - 103000</v>
          </cell>
          <cell r="B1990" t="str">
            <v>Ayudante</v>
          </cell>
          <cell r="C1990" t="str">
            <v>Ayudante</v>
          </cell>
          <cell r="D1990">
            <v>2</v>
          </cell>
          <cell r="E1990">
            <v>4000</v>
          </cell>
          <cell r="F1990">
            <v>1</v>
          </cell>
          <cell r="G1990">
            <v>8000</v>
          </cell>
        </row>
        <row r="1991">
          <cell r="A1991">
            <v>0</v>
          </cell>
          <cell r="B1991">
            <v>0</v>
          </cell>
          <cell r="E1991">
            <v>0</v>
          </cell>
          <cell r="F1991">
            <v>0</v>
          </cell>
          <cell r="G1991">
            <v>0</v>
          </cell>
        </row>
        <row r="1992">
          <cell r="A1992">
            <v>0</v>
          </cell>
          <cell r="B1992">
            <v>0</v>
          </cell>
          <cell r="E1992">
            <v>0</v>
          </cell>
          <cell r="F1992">
            <v>0</v>
          </cell>
          <cell r="G1992">
            <v>0</v>
          </cell>
        </row>
        <row r="1993">
          <cell r="A1993">
            <v>0</v>
          </cell>
          <cell r="B1993">
            <v>0</v>
          </cell>
          <cell r="E1993">
            <v>0</v>
          </cell>
          <cell r="F1993">
            <v>0</v>
          </cell>
          <cell r="G1993">
            <v>0</v>
          </cell>
        </row>
        <row r="1994">
          <cell r="F1994" t="str">
            <v>Total B</v>
          </cell>
          <cell r="G1994">
            <v>18000</v>
          </cell>
        </row>
        <row r="1995">
          <cell r="C1995" t="str">
            <v>C - MATERIALES</v>
          </cell>
        </row>
        <row r="1996">
          <cell r="A1996" t="str">
            <v>DATOS REDETERMINACION</v>
          </cell>
          <cell r="C1996" t="str">
            <v>DESIGNACION</v>
          </cell>
          <cell r="D1996" t="str">
            <v>Un</v>
          </cell>
          <cell r="E1996" t="str">
            <v>Cantidad</v>
          </cell>
          <cell r="F1996" t="str">
            <v>$ Unitarios</v>
          </cell>
          <cell r="G1996" t="str">
            <v>$ Parcial</v>
          </cell>
        </row>
        <row r="1997">
          <cell r="A1997" t="str">
            <v>CÓDIGO</v>
          </cell>
          <cell r="B1997" t="str">
            <v>DESCRIPCIÓN</v>
          </cell>
        </row>
        <row r="1998">
          <cell r="A1998" t="str">
            <v>INDEC-PB - 36320-1</v>
          </cell>
          <cell r="B1998" t="str">
            <v xml:space="preserve">Caños y tubos de PVC                                                   </v>
          </cell>
          <cell r="C1998" t="str">
            <v>Caño clocaal PVC diam 200mm</v>
          </cell>
          <cell r="D1998" t="str">
            <v>m</v>
          </cell>
          <cell r="E1998">
            <v>6</v>
          </cell>
          <cell r="F1998">
            <v>1252.5</v>
          </cell>
          <cell r="G1998">
            <v>7515</v>
          </cell>
        </row>
        <row r="1999">
          <cell r="A1999" t="str">
            <v>INDEC-CM - 41242-11</v>
          </cell>
          <cell r="B1999" t="str">
            <v>Acero aletado conformado, en barra</v>
          </cell>
          <cell r="C1999" t="str">
            <v>Caño de A°I° diam 200 mm</v>
          </cell>
          <cell r="D1999" t="str">
            <v>m</v>
          </cell>
          <cell r="E1999">
            <v>6</v>
          </cell>
          <cell r="F1999">
            <v>15000</v>
          </cell>
          <cell r="G1999">
            <v>90000</v>
          </cell>
        </row>
        <row r="2000">
          <cell r="A2000" t="str">
            <v>INDEC-CM - 41242-11</v>
          </cell>
          <cell r="B2000" t="str">
            <v>Acero aletado conformado, en barra</v>
          </cell>
          <cell r="C2000" t="str">
            <v>Sombrerete de A°I° diam 200 mm</v>
          </cell>
          <cell r="D2000" t="str">
            <v>Pza</v>
          </cell>
          <cell r="E2000">
            <v>1</v>
          </cell>
          <cell r="F2000">
            <v>7500</v>
          </cell>
          <cell r="G2000">
            <v>7500</v>
          </cell>
        </row>
        <row r="2001">
          <cell r="A2001" t="str">
            <v>INDEC-CM - 37510-11</v>
          </cell>
          <cell r="B2001" t="str">
            <v>Hormigón elaborado</v>
          </cell>
          <cell r="C2001" t="str">
            <v>HORMIGON H21</v>
          </cell>
          <cell r="D2001" t="str">
            <v>m3</v>
          </cell>
          <cell r="E2001">
            <v>2</v>
          </cell>
          <cell r="F2001">
            <v>5300</v>
          </cell>
          <cell r="G2001">
            <v>10600</v>
          </cell>
        </row>
        <row r="2002">
          <cell r="A2002" t="str">
            <v>INDEC-CM - 41242-11</v>
          </cell>
          <cell r="B2002" t="str">
            <v>Acero aletado conformado, en barra</v>
          </cell>
          <cell r="C2002" t="str">
            <v>Materiales varios plataforma</v>
          </cell>
          <cell r="D2002" t="str">
            <v>Gl</v>
          </cell>
          <cell r="E2002">
            <v>20</v>
          </cell>
          <cell r="F2002">
            <v>100</v>
          </cell>
          <cell r="G2002">
            <v>2000</v>
          </cell>
        </row>
        <row r="2003">
          <cell r="A2003">
            <v>0</v>
          </cell>
          <cell r="B2003">
            <v>0</v>
          </cell>
          <cell r="D2003">
            <v>0</v>
          </cell>
          <cell r="F2003">
            <v>0</v>
          </cell>
          <cell r="G2003">
            <v>0</v>
          </cell>
        </row>
        <row r="2004">
          <cell r="A2004">
            <v>0</v>
          </cell>
          <cell r="B2004">
            <v>0</v>
          </cell>
          <cell r="D2004">
            <v>0</v>
          </cell>
          <cell r="F2004">
            <v>0</v>
          </cell>
          <cell r="G2004">
            <v>0</v>
          </cell>
        </row>
        <row r="2005">
          <cell r="A2005">
            <v>0</v>
          </cell>
          <cell r="B2005">
            <v>0</v>
          </cell>
          <cell r="D2005">
            <v>0</v>
          </cell>
          <cell r="F2005">
            <v>0</v>
          </cell>
          <cell r="G2005">
            <v>0</v>
          </cell>
        </row>
        <row r="2006">
          <cell r="A2006">
            <v>0</v>
          </cell>
          <cell r="B2006">
            <v>0</v>
          </cell>
          <cell r="D2006">
            <v>0</v>
          </cell>
          <cell r="F2006">
            <v>0</v>
          </cell>
          <cell r="G2006">
            <v>0</v>
          </cell>
        </row>
        <row r="2007">
          <cell r="A2007">
            <v>0</v>
          </cell>
          <cell r="B2007">
            <v>0</v>
          </cell>
          <cell r="D2007">
            <v>0</v>
          </cell>
          <cell r="F2007">
            <v>0</v>
          </cell>
          <cell r="G2007">
            <v>0</v>
          </cell>
        </row>
        <row r="2008">
          <cell r="A2008">
            <v>0</v>
          </cell>
          <cell r="B2008">
            <v>0</v>
          </cell>
          <cell r="D2008">
            <v>0</v>
          </cell>
          <cell r="F2008">
            <v>0</v>
          </cell>
          <cell r="G2008">
            <v>0</v>
          </cell>
        </row>
        <row r="2009">
          <cell r="F2009" t="str">
            <v>Total C</v>
          </cell>
          <cell r="G2009">
            <v>117615</v>
          </cell>
        </row>
        <row r="2010">
          <cell r="C2010" t="str">
            <v>D - TRANSPORTE</v>
          </cell>
        </row>
        <row r="2011">
          <cell r="A2011" t="str">
            <v>DATOS REDETERMINACION</v>
          </cell>
          <cell r="C2011" t="str">
            <v>DESIGNACION</v>
          </cell>
          <cell r="D2011" t="str">
            <v>Un</v>
          </cell>
          <cell r="E2011" t="str">
            <v>Cantidad</v>
          </cell>
          <cell r="F2011" t="str">
            <v>$ Unitarios</v>
          </cell>
          <cell r="G2011" t="str">
            <v>$ Parcial</v>
          </cell>
        </row>
        <row r="2012">
          <cell r="A2012" t="str">
            <v>CÓDIGO</v>
          </cell>
          <cell r="B2012" t="str">
            <v>DESCRIPCIÓN</v>
          </cell>
        </row>
        <row r="2013">
          <cell r="A2013">
            <v>0</v>
          </cell>
          <cell r="B2013">
            <v>0</v>
          </cell>
          <cell r="D2013">
            <v>0</v>
          </cell>
          <cell r="F2013">
            <v>0</v>
          </cell>
          <cell r="G2013">
            <v>0</v>
          </cell>
        </row>
        <row r="2014">
          <cell r="A2014">
            <v>0</v>
          </cell>
          <cell r="B2014">
            <v>0</v>
          </cell>
          <cell r="D2014">
            <v>0</v>
          </cell>
          <cell r="F2014">
            <v>0</v>
          </cell>
          <cell r="G2014">
            <v>0</v>
          </cell>
        </row>
        <row r="2015">
          <cell r="F2015" t="str">
            <v>Total D</v>
          </cell>
          <cell r="G2015">
            <v>0</v>
          </cell>
        </row>
        <row r="2017">
          <cell r="A2017" t="str">
            <v/>
          </cell>
          <cell r="B2017">
            <v>0</v>
          </cell>
          <cell r="D2017" t="str">
            <v>Costo  Neto</v>
          </cell>
          <cell r="F2017" t="str">
            <v>$/0</v>
          </cell>
          <cell r="G2017">
            <v>135622.91999999998</v>
          </cell>
        </row>
        <row r="2018">
          <cell r="D2018" t="str">
            <v>Precio</v>
          </cell>
          <cell r="F2018" t="str">
            <v>$/0</v>
          </cell>
          <cell r="G2018">
            <v>135622.92000000001</v>
          </cell>
        </row>
        <row r="2019">
          <cell r="A2019" t="str">
            <v>ANALISIS DE PRECIOS</v>
          </cell>
        </row>
        <row r="2020">
          <cell r="A2020" t="str">
            <v>COMITENTE:</v>
          </cell>
          <cell r="B2020" t="str">
            <v>DIRECCION PROVINCIAL DE REDES DE GAS</v>
          </cell>
        </row>
        <row r="2021">
          <cell r="A2021" t="str">
            <v>CONTRATISTA:</v>
          </cell>
          <cell r="B2021">
            <v>0</v>
          </cell>
        </row>
        <row r="2022">
          <cell r="A2022" t="str">
            <v>OBRA:</v>
          </cell>
          <cell r="B2022">
            <v>0</v>
          </cell>
          <cell r="F2022" t="str">
            <v>PRECIOS A:</v>
          </cell>
          <cell r="G2022">
            <v>0</v>
          </cell>
        </row>
        <row r="2023">
          <cell r="A2023" t="str">
            <v>SECTOR A:</v>
          </cell>
          <cell r="B2023">
            <v>0</v>
          </cell>
          <cell r="G2023">
            <v>0</v>
          </cell>
        </row>
        <row r="2024">
          <cell r="A2024" t="str">
            <v>UBICACIÓN:</v>
          </cell>
          <cell r="B2024">
            <v>0</v>
          </cell>
        </row>
        <row r="2025">
          <cell r="A2025" t="str">
            <v>RUBRO:</v>
          </cell>
          <cell r="B2025" t="str">
            <v/>
          </cell>
          <cell r="C2025">
            <v>0</v>
          </cell>
        </row>
        <row r="2026">
          <cell r="A2026" t="str">
            <v>ITEM:</v>
          </cell>
          <cell r="B2026" t="str">
            <v/>
          </cell>
          <cell r="C2026">
            <v>0</v>
          </cell>
          <cell r="F2026" t="str">
            <v>UNIDAD:</v>
          </cell>
          <cell r="G2026">
            <v>0</v>
          </cell>
        </row>
        <row r="2028">
          <cell r="C2028" t="str">
            <v>DESCRIPCIÓN EQUIPO DE PRODUCCIÓN Y RENDIMIENTO</v>
          </cell>
        </row>
        <row r="2030">
          <cell r="C2030" t="str">
            <v>Equipo</v>
          </cell>
          <cell r="D2030" t="str">
            <v>Cantidad</v>
          </cell>
          <cell r="E2030" t="str">
            <v>Potencia</v>
          </cell>
          <cell r="F2030" t="str">
            <v>Costo Unitario</v>
          </cell>
          <cell r="G2030" t="str">
            <v>Costo Total</v>
          </cell>
        </row>
        <row r="2031">
          <cell r="C2031" t="str">
            <v>Herramientas varias</v>
          </cell>
          <cell r="D2031">
            <v>1</v>
          </cell>
          <cell r="E2031">
            <v>0</v>
          </cell>
          <cell r="F2031">
            <v>450000</v>
          </cell>
          <cell r="G2031">
            <v>450000</v>
          </cell>
        </row>
        <row r="2032">
          <cell r="E2032">
            <v>0</v>
          </cell>
          <cell r="F2032">
            <v>0</v>
          </cell>
          <cell r="G2032">
            <v>0</v>
          </cell>
        </row>
        <row r="2033">
          <cell r="E2033">
            <v>0</v>
          </cell>
          <cell r="F2033">
            <v>0</v>
          </cell>
          <cell r="G2033">
            <v>0</v>
          </cell>
        </row>
        <row r="2034">
          <cell r="E2034">
            <v>0</v>
          </cell>
          <cell r="F2034">
            <v>0</v>
          </cell>
          <cell r="G2034">
            <v>0</v>
          </cell>
        </row>
        <row r="2035">
          <cell r="E2035">
            <v>0</v>
          </cell>
          <cell r="F2035">
            <v>0</v>
          </cell>
          <cell r="G2035">
            <v>0</v>
          </cell>
        </row>
        <row r="2036">
          <cell r="E2036">
            <v>0</v>
          </cell>
          <cell r="F2036">
            <v>0</v>
          </cell>
          <cell r="G2036">
            <v>0</v>
          </cell>
        </row>
        <row r="2037">
          <cell r="E2037">
            <v>0</v>
          </cell>
          <cell r="F2037">
            <v>0</v>
          </cell>
          <cell r="G2037">
            <v>0</v>
          </cell>
        </row>
        <row r="2038">
          <cell r="E2038">
            <v>0</v>
          </cell>
          <cell r="F2038">
            <v>0</v>
          </cell>
          <cell r="G2038">
            <v>0</v>
          </cell>
        </row>
        <row r="2039">
          <cell r="E2039">
            <v>0</v>
          </cell>
          <cell r="F2039">
            <v>0</v>
          </cell>
          <cell r="G2039">
            <v>0</v>
          </cell>
        </row>
        <row r="2040">
          <cell r="E2040">
            <v>0</v>
          </cell>
          <cell r="F2040">
            <v>0</v>
          </cell>
          <cell r="G2040">
            <v>0</v>
          </cell>
        </row>
        <row r="2042">
          <cell r="C2042" t="str">
            <v>TOTALES</v>
          </cell>
          <cell r="D2042" t="str">
            <v>Potencia</v>
          </cell>
          <cell r="E2042">
            <v>0</v>
          </cell>
          <cell r="F2042" t="str">
            <v>Costo Equipos</v>
          </cell>
          <cell r="G2042">
            <v>450000</v>
          </cell>
        </row>
        <row r="2044">
          <cell r="C2044" t="str">
            <v>Rendimiento equipo de producción</v>
          </cell>
          <cell r="D2044">
            <v>1</v>
          </cell>
          <cell r="E2044" t="str">
            <v>0/día</v>
          </cell>
        </row>
        <row r="2046">
          <cell r="A2046" t="str">
            <v>DATOS REDETERMINACION</v>
          </cell>
          <cell r="C2046" t="str">
            <v>DESIGNACION</v>
          </cell>
          <cell r="D2046" t="str">
            <v>Coeficiente Equipo</v>
          </cell>
          <cell r="E2046" t="str">
            <v>$ / día
Coef. x Costo Eq. o
HP x Costo Gas Oil</v>
          </cell>
          <cell r="F2046" t="str">
            <v>Rendimiento</v>
          </cell>
          <cell r="G2046" t="str">
            <v>$ Parcial</v>
          </cell>
        </row>
        <row r="2047">
          <cell r="A2047" t="str">
            <v>CÓDIGO</v>
          </cell>
          <cell r="B2047" t="str">
            <v>DESCRIPCIÓN</v>
          </cell>
        </row>
        <row r="2048">
          <cell r="C2048" t="str">
            <v>A - EQUIPOS</v>
          </cell>
        </row>
        <row r="2049">
          <cell r="A2049" t="str">
            <v>INDEC-DCTO - Inciso j)</v>
          </cell>
          <cell r="B2049" t="str">
            <v>Equipo - Amortización de equipo</v>
          </cell>
          <cell r="C2049" t="str">
            <v>Amortizaciones equipos</v>
          </cell>
          <cell r="D2049">
            <v>8.0000000000000004E-4</v>
          </cell>
          <cell r="E2049">
            <v>360</v>
          </cell>
          <cell r="F2049">
            <v>1</v>
          </cell>
          <cell r="G2049">
            <v>360</v>
          </cell>
        </row>
        <row r="2050">
          <cell r="A2050" t="str">
            <v>INDEC-DCTO - Inciso j)</v>
          </cell>
          <cell r="B2050" t="str">
            <v>Equipo - Amortización de equipo</v>
          </cell>
          <cell r="C2050" t="str">
            <v>Interés equipos</v>
          </cell>
          <cell r="D2050">
            <v>8.0000000000000007E-5</v>
          </cell>
          <cell r="E2050">
            <v>36</v>
          </cell>
          <cell r="F2050">
            <v>1</v>
          </cell>
          <cell r="G2050">
            <v>36</v>
          </cell>
        </row>
        <row r="2051">
          <cell r="A2051" t="str">
            <v>INDEC-PB - 33360-1</v>
          </cell>
          <cell r="B2051" t="str">
            <v xml:space="preserve">Gas oil                                                                </v>
          </cell>
          <cell r="C2051" t="str">
            <v>Combustibles equipos</v>
          </cell>
          <cell r="D2051">
            <v>99.173553719008268</v>
          </cell>
          <cell r="E2051">
            <v>0</v>
          </cell>
          <cell r="F2051">
            <v>1</v>
          </cell>
          <cell r="G2051">
            <v>0</v>
          </cell>
        </row>
        <row r="2052">
          <cell r="A2052" t="str">
            <v>INDEC-PB - 33380-1</v>
          </cell>
          <cell r="B2052" t="str">
            <v xml:space="preserve">Aceites lubricantes                                                    </v>
          </cell>
          <cell r="C2052" t="str">
            <v>Lubricantes equipos</v>
          </cell>
          <cell r="D2052">
            <v>18</v>
          </cell>
          <cell r="E2052">
            <v>0</v>
          </cell>
          <cell r="F2052">
            <v>1</v>
          </cell>
          <cell r="G2052">
            <v>0</v>
          </cell>
        </row>
        <row r="2053">
          <cell r="A2053">
            <v>0</v>
          </cell>
          <cell r="B2053">
            <v>0</v>
          </cell>
          <cell r="D2053">
            <v>0</v>
          </cell>
          <cell r="F2053">
            <v>0</v>
          </cell>
          <cell r="G2053">
            <v>0</v>
          </cell>
        </row>
        <row r="2054">
          <cell r="A2054">
            <v>0</v>
          </cell>
          <cell r="B2054">
            <v>0</v>
          </cell>
          <cell r="D2054">
            <v>0</v>
          </cell>
          <cell r="F2054">
            <v>0</v>
          </cell>
          <cell r="G2054">
            <v>0</v>
          </cell>
        </row>
        <row r="2055">
          <cell r="A2055">
            <v>0</v>
          </cell>
          <cell r="B2055">
            <v>0</v>
          </cell>
          <cell r="D2055">
            <v>0</v>
          </cell>
          <cell r="F2055">
            <v>0</v>
          </cell>
          <cell r="G2055">
            <v>0</v>
          </cell>
        </row>
        <row r="2056">
          <cell r="A2056">
            <v>0</v>
          </cell>
          <cell r="B2056">
            <v>0</v>
          </cell>
          <cell r="D2056">
            <v>0</v>
          </cell>
          <cell r="F2056">
            <v>0</v>
          </cell>
          <cell r="G2056">
            <v>0</v>
          </cell>
        </row>
        <row r="2057">
          <cell r="A2057">
            <v>0</v>
          </cell>
          <cell r="B2057">
            <v>0</v>
          </cell>
          <cell r="D2057">
            <v>0</v>
          </cell>
          <cell r="F2057">
            <v>0</v>
          </cell>
          <cell r="G2057">
            <v>0</v>
          </cell>
        </row>
        <row r="2058">
          <cell r="F2058" t="str">
            <v>Total A</v>
          </cell>
          <cell r="G2058">
            <v>396</v>
          </cell>
        </row>
        <row r="2059">
          <cell r="C2059" t="str">
            <v>B - MANO DE OBRA</v>
          </cell>
        </row>
        <row r="2060">
          <cell r="A2060" t="str">
            <v>DATOS REDETERMINACION</v>
          </cell>
          <cell r="C2060" t="str">
            <v>DESIGNACION</v>
          </cell>
          <cell r="D2060" t="str">
            <v>Cantidad</v>
          </cell>
          <cell r="E2060" t="str">
            <v>$ / día</v>
          </cell>
          <cell r="F2060" t="str">
            <v>Rendimiento</v>
          </cell>
          <cell r="G2060" t="str">
            <v>$ Parcial</v>
          </cell>
        </row>
        <row r="2061">
          <cell r="A2061" t="str">
            <v>CÓDIGO</v>
          </cell>
          <cell r="B2061" t="str">
            <v>DESCRIPCIÓN</v>
          </cell>
        </row>
        <row r="2062">
          <cell r="A2062" t="str">
            <v>IIEE-SJ - 101000</v>
          </cell>
          <cell r="B2062" t="str">
            <v>Oficial Especializado</v>
          </cell>
          <cell r="C2062" t="str">
            <v>Oficial Especializado</v>
          </cell>
          <cell r="E2062">
            <v>6000</v>
          </cell>
          <cell r="F2062">
            <v>1</v>
          </cell>
        </row>
        <row r="2063">
          <cell r="A2063" t="str">
            <v>IIEE-SJ - 102000</v>
          </cell>
          <cell r="B2063" t="str">
            <v xml:space="preserve">Oficial </v>
          </cell>
          <cell r="C2063" t="str">
            <v>Oficial</v>
          </cell>
          <cell r="D2063">
            <v>2</v>
          </cell>
          <cell r="E2063">
            <v>5000</v>
          </cell>
          <cell r="F2063">
            <v>1</v>
          </cell>
          <cell r="G2063">
            <v>10000</v>
          </cell>
        </row>
        <row r="2064">
          <cell r="A2064" t="str">
            <v>IIEE-SJ - 103000</v>
          </cell>
          <cell r="B2064" t="str">
            <v>Ayudante</v>
          </cell>
          <cell r="C2064" t="str">
            <v>Medio Oficial</v>
          </cell>
          <cell r="E2064">
            <v>4500</v>
          </cell>
          <cell r="F2064">
            <v>1</v>
          </cell>
          <cell r="G2064">
            <v>0</v>
          </cell>
        </row>
        <row r="2065">
          <cell r="A2065" t="str">
            <v>IIEE-SJ - 103000</v>
          </cell>
          <cell r="B2065" t="str">
            <v>Ayudante</v>
          </cell>
          <cell r="C2065" t="str">
            <v>Ayudante</v>
          </cell>
          <cell r="D2065">
            <v>3</v>
          </cell>
          <cell r="E2065">
            <v>4000</v>
          </cell>
          <cell r="F2065">
            <v>1</v>
          </cell>
          <cell r="G2065">
            <v>12000</v>
          </cell>
        </row>
        <row r="2066">
          <cell r="A2066">
            <v>0</v>
          </cell>
          <cell r="B2066">
            <v>0</v>
          </cell>
          <cell r="E2066">
            <v>0</v>
          </cell>
          <cell r="F2066">
            <v>0</v>
          </cell>
          <cell r="G2066">
            <v>0</v>
          </cell>
        </row>
        <row r="2067">
          <cell r="A2067">
            <v>0</v>
          </cell>
          <cell r="B2067">
            <v>0</v>
          </cell>
          <cell r="E2067">
            <v>0</v>
          </cell>
          <cell r="F2067">
            <v>0</v>
          </cell>
          <cell r="G2067">
            <v>0</v>
          </cell>
        </row>
        <row r="2068">
          <cell r="A2068">
            <v>0</v>
          </cell>
          <cell r="B2068">
            <v>0</v>
          </cell>
          <cell r="E2068">
            <v>0</v>
          </cell>
          <cell r="F2068">
            <v>0</v>
          </cell>
          <cell r="G2068">
            <v>0</v>
          </cell>
        </row>
        <row r="2069">
          <cell r="F2069" t="str">
            <v>Total B</v>
          </cell>
          <cell r="G2069">
            <v>22000</v>
          </cell>
        </row>
        <row r="2070">
          <cell r="C2070" t="str">
            <v>C - MATERIALES</v>
          </cell>
        </row>
        <row r="2071">
          <cell r="A2071" t="str">
            <v>DATOS REDETERMINACION</v>
          </cell>
          <cell r="C2071" t="str">
            <v>DESIGNACION</v>
          </cell>
          <cell r="D2071" t="str">
            <v>Un</v>
          </cell>
          <cell r="E2071" t="str">
            <v>Cantidad</v>
          </cell>
          <cell r="F2071" t="str">
            <v>$ Unitarios</v>
          </cell>
          <cell r="G2071" t="str">
            <v>$ Parcial</v>
          </cell>
        </row>
        <row r="2072">
          <cell r="A2072" t="str">
            <v>CÓDIGO</v>
          </cell>
          <cell r="B2072" t="str">
            <v>DESCRIPCIÓN</v>
          </cell>
        </row>
        <row r="2073">
          <cell r="A2073" t="str">
            <v>DNV-T I - 26</v>
          </cell>
          <cell r="B2073" t="str">
            <v>Conductores eléctricos.</v>
          </cell>
          <cell r="C2073" t="str">
            <v>Sistema de cámaras con soporte</v>
          </cell>
          <cell r="D2073" t="str">
            <v>Gl</v>
          </cell>
          <cell r="E2073">
            <v>1</v>
          </cell>
          <cell r="F2073">
            <v>120000</v>
          </cell>
          <cell r="G2073">
            <v>120000</v>
          </cell>
        </row>
        <row r="2074">
          <cell r="A2074">
            <v>0</v>
          </cell>
          <cell r="B2074">
            <v>0</v>
          </cell>
          <cell r="D2074">
            <v>0</v>
          </cell>
          <cell r="F2074">
            <v>0</v>
          </cell>
          <cell r="G2074">
            <v>0</v>
          </cell>
        </row>
        <row r="2075">
          <cell r="A2075">
            <v>0</v>
          </cell>
          <cell r="B2075">
            <v>0</v>
          </cell>
          <cell r="D2075">
            <v>0</v>
          </cell>
          <cell r="F2075">
            <v>0</v>
          </cell>
          <cell r="G2075">
            <v>0</v>
          </cell>
        </row>
        <row r="2076">
          <cell r="A2076">
            <v>0</v>
          </cell>
          <cell r="B2076">
            <v>0</v>
          </cell>
          <cell r="D2076">
            <v>0</v>
          </cell>
          <cell r="F2076">
            <v>0</v>
          </cell>
          <cell r="G2076">
            <v>0</v>
          </cell>
        </row>
        <row r="2077">
          <cell r="A2077">
            <v>0</v>
          </cell>
          <cell r="B2077">
            <v>0</v>
          </cell>
          <cell r="D2077">
            <v>0</v>
          </cell>
          <cell r="F2077">
            <v>0</v>
          </cell>
          <cell r="G2077">
            <v>0</v>
          </cell>
        </row>
        <row r="2078">
          <cell r="A2078">
            <v>0</v>
          </cell>
          <cell r="B2078">
            <v>0</v>
          </cell>
          <cell r="D2078">
            <v>0</v>
          </cell>
          <cell r="F2078">
            <v>0</v>
          </cell>
          <cell r="G2078">
            <v>0</v>
          </cell>
        </row>
        <row r="2079">
          <cell r="A2079">
            <v>0</v>
          </cell>
          <cell r="B2079">
            <v>0</v>
          </cell>
          <cell r="D2079">
            <v>0</v>
          </cell>
          <cell r="F2079">
            <v>0</v>
          </cell>
          <cell r="G2079">
            <v>0</v>
          </cell>
        </row>
        <row r="2080">
          <cell r="A2080">
            <v>0</v>
          </cell>
          <cell r="B2080">
            <v>0</v>
          </cell>
          <cell r="D2080">
            <v>0</v>
          </cell>
          <cell r="F2080">
            <v>0</v>
          </cell>
          <cell r="G2080">
            <v>0</v>
          </cell>
        </row>
        <row r="2081">
          <cell r="A2081">
            <v>0</v>
          </cell>
          <cell r="B2081">
            <v>0</v>
          </cell>
          <cell r="D2081">
            <v>0</v>
          </cell>
          <cell r="F2081">
            <v>0</v>
          </cell>
          <cell r="G2081">
            <v>0</v>
          </cell>
        </row>
        <row r="2082">
          <cell r="A2082">
            <v>0</v>
          </cell>
          <cell r="B2082">
            <v>0</v>
          </cell>
          <cell r="D2082">
            <v>0</v>
          </cell>
          <cell r="F2082">
            <v>0</v>
          </cell>
          <cell r="G2082">
            <v>0</v>
          </cell>
        </row>
        <row r="2083">
          <cell r="A2083">
            <v>0</v>
          </cell>
          <cell r="B2083">
            <v>0</v>
          </cell>
          <cell r="D2083">
            <v>0</v>
          </cell>
          <cell r="F2083">
            <v>0</v>
          </cell>
          <cell r="G2083">
            <v>0</v>
          </cell>
        </row>
        <row r="2084">
          <cell r="F2084" t="str">
            <v>Total C</v>
          </cell>
          <cell r="G2084">
            <v>120000</v>
          </cell>
        </row>
        <row r="2085">
          <cell r="C2085" t="str">
            <v>D - TRANSPORTE</v>
          </cell>
        </row>
        <row r="2086">
          <cell r="A2086" t="str">
            <v>DATOS REDETERMINACION</v>
          </cell>
          <cell r="C2086" t="str">
            <v>DESIGNACION</v>
          </cell>
          <cell r="D2086" t="str">
            <v>Un</v>
          </cell>
          <cell r="E2086" t="str">
            <v>Cantidad</v>
          </cell>
          <cell r="F2086" t="str">
            <v>$ Unitarios</v>
          </cell>
          <cell r="G2086" t="str">
            <v>$ Parcial</v>
          </cell>
        </row>
        <row r="2087">
          <cell r="A2087" t="str">
            <v>CÓDIGO</v>
          </cell>
          <cell r="B2087" t="str">
            <v>DESCRIPCIÓN</v>
          </cell>
        </row>
        <row r="2088">
          <cell r="A2088">
            <v>0</v>
          </cell>
          <cell r="B2088">
            <v>0</v>
          </cell>
          <cell r="D2088">
            <v>0</v>
          </cell>
          <cell r="F2088">
            <v>0</v>
          </cell>
          <cell r="G2088">
            <v>0</v>
          </cell>
        </row>
        <row r="2089">
          <cell r="A2089">
            <v>0</v>
          </cell>
          <cell r="B2089">
            <v>0</v>
          </cell>
          <cell r="D2089">
            <v>0</v>
          </cell>
          <cell r="F2089">
            <v>0</v>
          </cell>
          <cell r="G2089">
            <v>0</v>
          </cell>
        </row>
        <row r="2090">
          <cell r="F2090" t="str">
            <v>Total D</v>
          </cell>
          <cell r="G2090">
            <v>0</v>
          </cell>
        </row>
        <row r="2092">
          <cell r="A2092" t="str">
            <v/>
          </cell>
          <cell r="B2092">
            <v>0</v>
          </cell>
          <cell r="D2092" t="str">
            <v>Costo  Neto</v>
          </cell>
          <cell r="F2092" t="str">
            <v>$/0</v>
          </cell>
          <cell r="G2092">
            <v>142396</v>
          </cell>
        </row>
        <row r="2093">
          <cell r="D2093" t="str">
            <v>Precio</v>
          </cell>
          <cell r="F2093" t="str">
            <v>$/0</v>
          </cell>
          <cell r="G2093">
            <v>142396</v>
          </cell>
        </row>
        <row r="2094">
          <cell r="A2094" t="str">
            <v>ANALISIS DE PRECIOS</v>
          </cell>
        </row>
        <row r="2095">
          <cell r="A2095" t="str">
            <v>COMITENTE:</v>
          </cell>
          <cell r="B2095" t="str">
            <v>DIRECCION PROVINCIAL DE REDES DE GAS</v>
          </cell>
        </row>
        <row r="2096">
          <cell r="A2096" t="str">
            <v>CONTRATISTA:</v>
          </cell>
          <cell r="B2096">
            <v>0</v>
          </cell>
        </row>
        <row r="2097">
          <cell r="A2097" t="str">
            <v>OBRA:</v>
          </cell>
          <cell r="B2097">
            <v>0</v>
          </cell>
          <cell r="F2097" t="str">
            <v>PRECIOS A:</v>
          </cell>
          <cell r="G2097">
            <v>0</v>
          </cell>
        </row>
        <row r="2098">
          <cell r="A2098" t="str">
            <v>SECTOR A:</v>
          </cell>
          <cell r="B2098">
            <v>0</v>
          </cell>
          <cell r="G2098">
            <v>0</v>
          </cell>
        </row>
        <row r="2099">
          <cell r="A2099" t="str">
            <v>UBICACIÓN:</v>
          </cell>
          <cell r="B2099">
            <v>0</v>
          </cell>
        </row>
        <row r="2100">
          <cell r="A2100" t="str">
            <v>RUBRO:</v>
          </cell>
          <cell r="B2100" t="str">
            <v/>
          </cell>
          <cell r="C2100">
            <v>0</v>
          </cell>
        </row>
        <row r="2101">
          <cell r="A2101" t="str">
            <v>ITEM:</v>
          </cell>
          <cell r="B2101" t="str">
            <v/>
          </cell>
          <cell r="C2101">
            <v>0</v>
          </cell>
          <cell r="F2101" t="str">
            <v>UNIDAD:</v>
          </cell>
          <cell r="G2101">
            <v>0</v>
          </cell>
        </row>
        <row r="2103">
          <cell r="C2103" t="str">
            <v>DESCRIPCIÓN EQUIPO DE PRODUCCIÓN Y RENDIMIENTO</v>
          </cell>
        </row>
        <row r="2105">
          <cell r="C2105" t="str">
            <v>Equipo</v>
          </cell>
          <cell r="D2105" t="str">
            <v>Cantidad</v>
          </cell>
          <cell r="E2105" t="str">
            <v>Potencia</v>
          </cell>
          <cell r="F2105" t="str">
            <v>Costo Unitario</v>
          </cell>
          <cell r="G2105" t="str">
            <v>Costo Total</v>
          </cell>
        </row>
        <row r="2106">
          <cell r="C2106" t="str">
            <v>Herramientas varias</v>
          </cell>
          <cell r="D2106">
            <v>1</v>
          </cell>
          <cell r="E2106">
            <v>0</v>
          </cell>
          <cell r="F2106">
            <v>450000</v>
          </cell>
          <cell r="G2106">
            <v>450000</v>
          </cell>
        </row>
        <row r="2107">
          <cell r="E2107">
            <v>0</v>
          </cell>
          <cell r="F2107">
            <v>0</v>
          </cell>
          <cell r="G2107">
            <v>0</v>
          </cell>
        </row>
        <row r="2108">
          <cell r="E2108">
            <v>0</v>
          </cell>
          <cell r="F2108">
            <v>0</v>
          </cell>
          <cell r="G2108">
            <v>0</v>
          </cell>
        </row>
        <row r="2109">
          <cell r="E2109">
            <v>0</v>
          </cell>
          <cell r="F2109">
            <v>0</v>
          </cell>
          <cell r="G2109">
            <v>0</v>
          </cell>
        </row>
        <row r="2110">
          <cell r="E2110">
            <v>0</v>
          </cell>
          <cell r="F2110">
            <v>0</v>
          </cell>
          <cell r="G2110">
            <v>0</v>
          </cell>
        </row>
        <row r="2111">
          <cell r="E2111">
            <v>0</v>
          </cell>
          <cell r="F2111">
            <v>0</v>
          </cell>
          <cell r="G2111">
            <v>0</v>
          </cell>
        </row>
        <row r="2112">
          <cell r="E2112">
            <v>0</v>
          </cell>
          <cell r="F2112">
            <v>0</v>
          </cell>
          <cell r="G2112">
            <v>0</v>
          </cell>
        </row>
        <row r="2113">
          <cell r="E2113">
            <v>0</v>
          </cell>
          <cell r="F2113">
            <v>0</v>
          </cell>
          <cell r="G2113">
            <v>0</v>
          </cell>
        </row>
        <row r="2114">
          <cell r="E2114">
            <v>0</v>
          </cell>
          <cell r="F2114">
            <v>0</v>
          </cell>
          <cell r="G2114">
            <v>0</v>
          </cell>
        </row>
        <row r="2115">
          <cell r="E2115">
            <v>0</v>
          </cell>
          <cell r="F2115">
            <v>0</v>
          </cell>
          <cell r="G2115">
            <v>0</v>
          </cell>
        </row>
        <row r="2117">
          <cell r="C2117" t="str">
            <v>TOTALES</v>
          </cell>
          <cell r="D2117" t="str">
            <v>Potencia</v>
          </cell>
          <cell r="E2117">
            <v>0</v>
          </cell>
          <cell r="F2117" t="str">
            <v>Costo Equipos</v>
          </cell>
          <cell r="G2117">
            <v>450000</v>
          </cell>
        </row>
        <row r="2119">
          <cell r="C2119" t="str">
            <v>Rendimiento equipo de producción</v>
          </cell>
          <cell r="D2119">
            <v>200</v>
          </cell>
          <cell r="E2119" t="str">
            <v>0/día</v>
          </cell>
        </row>
        <row r="2121">
          <cell r="A2121" t="str">
            <v>DATOS REDETERMINACION</v>
          </cell>
          <cell r="C2121" t="str">
            <v>DESIGNACION</v>
          </cell>
          <cell r="D2121" t="str">
            <v>Coeficiente Equipo</v>
          </cell>
          <cell r="E2121" t="str">
            <v>$ / día
Coef. x Costo Eq. o
HP x Costo Gas Oil</v>
          </cell>
          <cell r="F2121" t="str">
            <v>Rendimiento</v>
          </cell>
          <cell r="G2121" t="str">
            <v>$ Parcial</v>
          </cell>
        </row>
        <row r="2122">
          <cell r="A2122" t="str">
            <v>CÓDIGO</v>
          </cell>
          <cell r="B2122" t="str">
            <v>DESCRIPCIÓN</v>
          </cell>
        </row>
        <row r="2123">
          <cell r="C2123" t="str">
            <v>A - EQUIPOS</v>
          </cell>
        </row>
        <row r="2124">
          <cell r="A2124" t="str">
            <v>INDEC-DCTO - Inciso j)</v>
          </cell>
          <cell r="B2124" t="str">
            <v>Equipo - Amortización de equipo</v>
          </cell>
          <cell r="C2124" t="str">
            <v>Amortizaciones equipos</v>
          </cell>
          <cell r="D2124">
            <v>8.0000000000000004E-4</v>
          </cell>
          <cell r="E2124">
            <v>360</v>
          </cell>
          <cell r="F2124">
            <v>200</v>
          </cell>
          <cell r="G2124">
            <v>1.8</v>
          </cell>
        </row>
        <row r="2125">
          <cell r="A2125" t="str">
            <v>INDEC-DCTO - Inciso j)</v>
          </cell>
          <cell r="B2125" t="str">
            <v>Equipo - Amortización de equipo</v>
          </cell>
          <cell r="C2125" t="str">
            <v>Interés equipos</v>
          </cell>
          <cell r="D2125">
            <v>8.0000000000000007E-5</v>
          </cell>
          <cell r="E2125">
            <v>36</v>
          </cell>
          <cell r="F2125">
            <v>200</v>
          </cell>
          <cell r="G2125">
            <v>0.18</v>
          </cell>
        </row>
        <row r="2126">
          <cell r="A2126" t="str">
            <v>INDEC-PB - 33360-1</v>
          </cell>
          <cell r="B2126" t="str">
            <v xml:space="preserve">Gas oil                                                                </v>
          </cell>
          <cell r="C2126" t="str">
            <v>Combustibles equipos</v>
          </cell>
          <cell r="D2126">
            <v>99.173553719008268</v>
          </cell>
          <cell r="E2126">
            <v>0</v>
          </cell>
          <cell r="F2126">
            <v>200</v>
          </cell>
          <cell r="G2126">
            <v>0</v>
          </cell>
        </row>
        <row r="2127">
          <cell r="A2127" t="str">
            <v>INDEC-PB - 33380-1</v>
          </cell>
          <cell r="B2127" t="str">
            <v xml:space="preserve">Aceites lubricantes                                                    </v>
          </cell>
          <cell r="C2127" t="str">
            <v>Lubricantes equipos</v>
          </cell>
          <cell r="D2127">
            <v>18</v>
          </cell>
          <cell r="E2127">
            <v>0</v>
          </cell>
          <cell r="F2127">
            <v>200</v>
          </cell>
          <cell r="G2127">
            <v>0</v>
          </cell>
        </row>
        <row r="2128">
          <cell r="A2128">
            <v>0</v>
          </cell>
          <cell r="B2128">
            <v>0</v>
          </cell>
          <cell r="D2128">
            <v>0</v>
          </cell>
          <cell r="F2128">
            <v>0</v>
          </cell>
          <cell r="G2128">
            <v>0</v>
          </cell>
        </row>
        <row r="2129">
          <cell r="A2129">
            <v>0</v>
          </cell>
          <cell r="B2129">
            <v>0</v>
          </cell>
          <cell r="D2129">
            <v>0</v>
          </cell>
          <cell r="F2129">
            <v>0</v>
          </cell>
          <cell r="G2129">
            <v>0</v>
          </cell>
        </row>
        <row r="2130">
          <cell r="A2130">
            <v>0</v>
          </cell>
          <cell r="B2130">
            <v>0</v>
          </cell>
          <cell r="D2130">
            <v>0</v>
          </cell>
          <cell r="F2130">
            <v>0</v>
          </cell>
          <cell r="G2130">
            <v>0</v>
          </cell>
        </row>
        <row r="2131">
          <cell r="A2131">
            <v>0</v>
          </cell>
          <cell r="B2131">
            <v>0</v>
          </cell>
          <cell r="D2131">
            <v>0</v>
          </cell>
          <cell r="F2131">
            <v>0</v>
          </cell>
          <cell r="G2131">
            <v>0</v>
          </cell>
        </row>
        <row r="2132">
          <cell r="A2132">
            <v>0</v>
          </cell>
          <cell r="B2132">
            <v>0</v>
          </cell>
          <cell r="D2132">
            <v>0</v>
          </cell>
          <cell r="F2132">
            <v>0</v>
          </cell>
          <cell r="G2132">
            <v>0</v>
          </cell>
        </row>
        <row r="2133">
          <cell r="F2133" t="str">
            <v>Total A</v>
          </cell>
          <cell r="G2133">
            <v>1.98</v>
          </cell>
        </row>
        <row r="2134">
          <cell r="C2134" t="str">
            <v>B - MANO DE OBRA</v>
          </cell>
        </row>
        <row r="2135">
          <cell r="A2135" t="str">
            <v>DATOS REDETERMINACION</v>
          </cell>
          <cell r="C2135" t="str">
            <v>DESIGNACION</v>
          </cell>
          <cell r="D2135" t="str">
            <v>Cantidad</v>
          </cell>
          <cell r="E2135" t="str">
            <v>$ / día</v>
          </cell>
          <cell r="F2135" t="str">
            <v>Rendimiento</v>
          </cell>
          <cell r="G2135" t="str">
            <v>$ Parcial</v>
          </cell>
        </row>
        <row r="2136">
          <cell r="A2136" t="str">
            <v>CÓDIGO</v>
          </cell>
          <cell r="B2136" t="str">
            <v>DESCRIPCIÓN</v>
          </cell>
        </row>
        <row r="2137">
          <cell r="A2137" t="str">
            <v>IIEE-SJ - 101000</v>
          </cell>
          <cell r="B2137" t="str">
            <v>Oficial Especializado</v>
          </cell>
          <cell r="C2137" t="str">
            <v>Oficial Especializado</v>
          </cell>
          <cell r="E2137">
            <v>6000</v>
          </cell>
          <cell r="F2137">
            <v>200</v>
          </cell>
        </row>
        <row r="2138">
          <cell r="A2138" t="str">
            <v>IIEE-SJ - 102000</v>
          </cell>
          <cell r="B2138" t="str">
            <v xml:space="preserve">Oficial </v>
          </cell>
          <cell r="C2138" t="str">
            <v>Oficial</v>
          </cell>
          <cell r="E2138">
            <v>5000</v>
          </cell>
          <cell r="F2138">
            <v>200</v>
          </cell>
          <cell r="G2138">
            <v>0</v>
          </cell>
        </row>
        <row r="2139">
          <cell r="A2139" t="str">
            <v>IIEE-SJ - 103000</v>
          </cell>
          <cell r="B2139" t="str">
            <v>Ayudante</v>
          </cell>
          <cell r="C2139" t="str">
            <v>Medio Oficial</v>
          </cell>
          <cell r="E2139">
            <v>4500</v>
          </cell>
          <cell r="F2139">
            <v>200</v>
          </cell>
          <cell r="G2139">
            <v>0</v>
          </cell>
        </row>
        <row r="2140">
          <cell r="A2140" t="str">
            <v>IIEE-SJ - 103000</v>
          </cell>
          <cell r="B2140" t="str">
            <v>Ayudante</v>
          </cell>
          <cell r="C2140" t="str">
            <v>Ayudante</v>
          </cell>
          <cell r="D2140">
            <v>3</v>
          </cell>
          <cell r="E2140">
            <v>4000</v>
          </cell>
          <cell r="F2140">
            <v>200</v>
          </cell>
          <cell r="G2140">
            <v>60</v>
          </cell>
        </row>
        <row r="2141">
          <cell r="A2141">
            <v>0</v>
          </cell>
          <cell r="B2141">
            <v>0</v>
          </cell>
          <cell r="E2141">
            <v>0</v>
          </cell>
          <cell r="F2141">
            <v>0</v>
          </cell>
          <cell r="G2141">
            <v>0</v>
          </cell>
        </row>
        <row r="2142">
          <cell r="A2142">
            <v>0</v>
          </cell>
          <cell r="B2142">
            <v>0</v>
          </cell>
          <cell r="E2142">
            <v>0</v>
          </cell>
          <cell r="F2142">
            <v>0</v>
          </cell>
          <cell r="G2142">
            <v>0</v>
          </cell>
        </row>
        <row r="2143">
          <cell r="A2143">
            <v>0</v>
          </cell>
          <cell r="B2143">
            <v>0</v>
          </cell>
          <cell r="E2143">
            <v>0</v>
          </cell>
          <cell r="F2143">
            <v>0</v>
          </cell>
          <cell r="G2143">
            <v>0</v>
          </cell>
        </row>
        <row r="2144">
          <cell r="F2144" t="str">
            <v>Total B</v>
          </cell>
          <cell r="G2144">
            <v>60</v>
          </cell>
        </row>
        <row r="2145">
          <cell r="C2145" t="str">
            <v>C - MATERIALES</v>
          </cell>
        </row>
        <row r="2146">
          <cell r="A2146" t="str">
            <v>DATOS REDETERMINACION</v>
          </cell>
          <cell r="C2146" t="str">
            <v>DESIGNACION</v>
          </cell>
          <cell r="D2146" t="str">
            <v>Un</v>
          </cell>
          <cell r="E2146" t="str">
            <v>Cantidad</v>
          </cell>
          <cell r="F2146" t="str">
            <v>$ Unitarios</v>
          </cell>
          <cell r="G2146" t="str">
            <v>$ Parcial</v>
          </cell>
        </row>
        <row r="2147">
          <cell r="A2147" t="str">
            <v>CÓDIGO</v>
          </cell>
          <cell r="B2147" t="str">
            <v>DESCRIPCIÓN</v>
          </cell>
        </row>
        <row r="2148">
          <cell r="A2148" t="str">
            <v>INDEC-CM - 41242-11</v>
          </cell>
          <cell r="B2148" t="str">
            <v>Acero aletado conformado, en barra</v>
          </cell>
          <cell r="C2148" t="str">
            <v>Materiales varios plataforma</v>
          </cell>
          <cell r="D2148" t="str">
            <v>Gl</v>
          </cell>
          <cell r="E2148">
            <v>0.5</v>
          </cell>
          <cell r="F2148">
            <v>100</v>
          </cell>
          <cell r="G2148">
            <v>50</v>
          </cell>
        </row>
        <row r="2149">
          <cell r="A2149">
            <v>0</v>
          </cell>
          <cell r="B2149">
            <v>0</v>
          </cell>
          <cell r="D2149">
            <v>0</v>
          </cell>
          <cell r="F2149">
            <v>0</v>
          </cell>
          <cell r="G2149">
            <v>0</v>
          </cell>
        </row>
        <row r="2150">
          <cell r="A2150">
            <v>0</v>
          </cell>
          <cell r="B2150">
            <v>0</v>
          </cell>
          <cell r="D2150">
            <v>0</v>
          </cell>
          <cell r="F2150">
            <v>0</v>
          </cell>
          <cell r="G2150">
            <v>0</v>
          </cell>
        </row>
        <row r="2151">
          <cell r="A2151">
            <v>0</v>
          </cell>
          <cell r="B2151">
            <v>0</v>
          </cell>
          <cell r="D2151">
            <v>0</v>
          </cell>
          <cell r="F2151">
            <v>0</v>
          </cell>
          <cell r="G2151">
            <v>0</v>
          </cell>
        </row>
        <row r="2152">
          <cell r="A2152">
            <v>0</v>
          </cell>
          <cell r="B2152">
            <v>0</v>
          </cell>
          <cell r="D2152">
            <v>0</v>
          </cell>
          <cell r="F2152">
            <v>0</v>
          </cell>
          <cell r="G2152">
            <v>0</v>
          </cell>
        </row>
        <row r="2153">
          <cell r="A2153">
            <v>0</v>
          </cell>
          <cell r="B2153">
            <v>0</v>
          </cell>
          <cell r="D2153">
            <v>0</v>
          </cell>
          <cell r="F2153">
            <v>0</v>
          </cell>
          <cell r="G2153">
            <v>0</v>
          </cell>
        </row>
        <row r="2154">
          <cell r="A2154">
            <v>0</v>
          </cell>
          <cell r="B2154">
            <v>0</v>
          </cell>
          <cell r="D2154">
            <v>0</v>
          </cell>
          <cell r="F2154">
            <v>0</v>
          </cell>
          <cell r="G2154">
            <v>0</v>
          </cell>
        </row>
        <row r="2155">
          <cell r="A2155">
            <v>0</v>
          </cell>
          <cell r="B2155">
            <v>0</v>
          </cell>
          <cell r="D2155">
            <v>0</v>
          </cell>
          <cell r="F2155">
            <v>0</v>
          </cell>
          <cell r="G2155">
            <v>0</v>
          </cell>
        </row>
        <row r="2156">
          <cell r="A2156">
            <v>0</v>
          </cell>
          <cell r="B2156">
            <v>0</v>
          </cell>
          <cell r="D2156">
            <v>0</v>
          </cell>
          <cell r="F2156">
            <v>0</v>
          </cell>
          <cell r="G2156">
            <v>0</v>
          </cell>
        </row>
        <row r="2157">
          <cell r="A2157">
            <v>0</v>
          </cell>
          <cell r="B2157">
            <v>0</v>
          </cell>
          <cell r="D2157">
            <v>0</v>
          </cell>
          <cell r="F2157">
            <v>0</v>
          </cell>
          <cell r="G2157">
            <v>0</v>
          </cell>
        </row>
        <row r="2158">
          <cell r="A2158">
            <v>0</v>
          </cell>
          <cell r="B2158">
            <v>0</v>
          </cell>
          <cell r="D2158">
            <v>0</v>
          </cell>
          <cell r="F2158">
            <v>0</v>
          </cell>
          <cell r="G2158">
            <v>0</v>
          </cell>
        </row>
        <row r="2159">
          <cell r="F2159" t="str">
            <v>Total C</v>
          </cell>
          <cell r="G2159">
            <v>50</v>
          </cell>
        </row>
        <row r="2160">
          <cell r="C2160" t="str">
            <v>D - TRANSPORTE</v>
          </cell>
        </row>
        <row r="2161">
          <cell r="A2161" t="str">
            <v>DATOS REDETERMINACION</v>
          </cell>
          <cell r="C2161" t="str">
            <v>DESIGNACION</v>
          </cell>
          <cell r="D2161" t="str">
            <v>Un</v>
          </cell>
          <cell r="E2161" t="str">
            <v>Cantidad</v>
          </cell>
          <cell r="F2161" t="str">
            <v>$ Unitarios</v>
          </cell>
          <cell r="G2161" t="str">
            <v>$ Parcial</v>
          </cell>
        </row>
        <row r="2162">
          <cell r="A2162" t="str">
            <v>CÓDIGO</v>
          </cell>
          <cell r="B2162" t="str">
            <v>DESCRIPCIÓN</v>
          </cell>
        </row>
        <row r="2163">
          <cell r="A2163">
            <v>0</v>
          </cell>
          <cell r="B2163">
            <v>0</v>
          </cell>
          <cell r="D2163">
            <v>0</v>
          </cell>
          <cell r="F2163">
            <v>0</v>
          </cell>
          <cell r="G2163">
            <v>0</v>
          </cell>
        </row>
        <row r="2164">
          <cell r="A2164">
            <v>0</v>
          </cell>
          <cell r="B2164">
            <v>0</v>
          </cell>
          <cell r="D2164">
            <v>0</v>
          </cell>
          <cell r="F2164">
            <v>0</v>
          </cell>
          <cell r="G2164">
            <v>0</v>
          </cell>
        </row>
        <row r="2165">
          <cell r="F2165" t="str">
            <v>Total D</v>
          </cell>
          <cell r="G2165">
            <v>0</v>
          </cell>
        </row>
        <row r="2167">
          <cell r="A2167" t="str">
            <v/>
          </cell>
          <cell r="B2167">
            <v>0</v>
          </cell>
          <cell r="D2167" t="str">
            <v>Costo  Neto</v>
          </cell>
          <cell r="F2167" t="str">
            <v>$/0</v>
          </cell>
          <cell r="G2167">
            <v>111.97999999999999</v>
          </cell>
        </row>
        <row r="2168">
          <cell r="D2168" t="str">
            <v>Precio</v>
          </cell>
          <cell r="F2168" t="str">
            <v>$/0</v>
          </cell>
          <cell r="G2168">
            <v>111.98</v>
          </cell>
        </row>
        <row r="2169">
          <cell r="A2169" t="str">
            <v>ANALISIS DE PRECIOS</v>
          </cell>
        </row>
        <row r="2170">
          <cell r="A2170" t="str">
            <v>COMITENTE:</v>
          </cell>
          <cell r="B2170" t="str">
            <v>DIRECCION PROVINCIAL DE REDES DE GAS</v>
          </cell>
        </row>
        <row r="2171">
          <cell r="A2171" t="str">
            <v>CONTRATISTA:</v>
          </cell>
          <cell r="B2171">
            <v>0</v>
          </cell>
        </row>
        <row r="2172">
          <cell r="A2172" t="str">
            <v>OBRA:</v>
          </cell>
          <cell r="B2172">
            <v>0</v>
          </cell>
          <cell r="F2172" t="str">
            <v>PRECIOS A:</v>
          </cell>
          <cell r="G2172">
            <v>0</v>
          </cell>
        </row>
        <row r="2173">
          <cell r="A2173" t="str">
            <v>SECTOR A:</v>
          </cell>
          <cell r="B2173">
            <v>0</v>
          </cell>
          <cell r="G2173">
            <v>0</v>
          </cell>
        </row>
        <row r="2174">
          <cell r="A2174" t="str">
            <v>UBICACIÓN:</v>
          </cell>
          <cell r="B2174">
            <v>0</v>
          </cell>
        </row>
        <row r="2175">
          <cell r="A2175" t="str">
            <v>RUBRO:</v>
          </cell>
          <cell r="B2175" t="str">
            <v/>
          </cell>
          <cell r="C2175">
            <v>0</v>
          </cell>
        </row>
        <row r="2176">
          <cell r="A2176" t="str">
            <v>ITEM:</v>
          </cell>
          <cell r="B2176" t="str">
            <v/>
          </cell>
          <cell r="C2176">
            <v>0</v>
          </cell>
          <cell r="F2176" t="str">
            <v>UNIDAD:</v>
          </cell>
          <cell r="G2176">
            <v>0</v>
          </cell>
        </row>
        <row r="2178">
          <cell r="C2178" t="str">
            <v>DESCRIPCIÓN EQUIPO DE PRODUCCIÓN Y RENDIMIENTO</v>
          </cell>
        </row>
        <row r="2180">
          <cell r="C2180" t="str">
            <v>Equipo</v>
          </cell>
          <cell r="D2180" t="str">
            <v>Cantidad</v>
          </cell>
          <cell r="E2180" t="str">
            <v>Potencia</v>
          </cell>
          <cell r="F2180" t="str">
            <v>Costo Unitario</v>
          </cell>
          <cell r="G2180" t="str">
            <v>Costo Total</v>
          </cell>
        </row>
        <row r="2181">
          <cell r="C2181" t="str">
            <v>Herramientas varias</v>
          </cell>
          <cell r="D2181">
            <v>1</v>
          </cell>
          <cell r="E2181">
            <v>0</v>
          </cell>
          <cell r="F2181">
            <v>450000</v>
          </cell>
          <cell r="G2181">
            <v>450000</v>
          </cell>
        </row>
        <row r="2182">
          <cell r="C2182" t="str">
            <v>Camion volcador</v>
          </cell>
          <cell r="D2182">
            <v>0.1</v>
          </cell>
          <cell r="E2182">
            <v>430</v>
          </cell>
          <cell r="F2182">
            <v>11500000</v>
          </cell>
          <cell r="G2182">
            <v>1150000</v>
          </cell>
        </row>
        <row r="2183">
          <cell r="E2183">
            <v>0</v>
          </cell>
          <cell r="F2183">
            <v>0</v>
          </cell>
          <cell r="G2183">
            <v>0</v>
          </cell>
        </row>
        <row r="2184">
          <cell r="E2184">
            <v>0</v>
          </cell>
          <cell r="F2184">
            <v>0</v>
          </cell>
          <cell r="G2184">
            <v>0</v>
          </cell>
        </row>
        <row r="2185">
          <cell r="E2185">
            <v>0</v>
          </cell>
          <cell r="F2185">
            <v>0</v>
          </cell>
          <cell r="G2185">
            <v>0</v>
          </cell>
        </row>
        <row r="2186">
          <cell r="E2186">
            <v>0</v>
          </cell>
          <cell r="F2186">
            <v>0</v>
          </cell>
          <cell r="G2186">
            <v>0</v>
          </cell>
        </row>
        <row r="2187">
          <cell r="E2187">
            <v>0</v>
          </cell>
          <cell r="F2187">
            <v>0</v>
          </cell>
          <cell r="G2187">
            <v>0</v>
          </cell>
        </row>
        <row r="2188">
          <cell r="E2188">
            <v>0</v>
          </cell>
          <cell r="F2188">
            <v>0</v>
          </cell>
          <cell r="G2188">
            <v>0</v>
          </cell>
        </row>
        <row r="2189">
          <cell r="E2189">
            <v>0</v>
          </cell>
          <cell r="F2189">
            <v>0</v>
          </cell>
          <cell r="G2189">
            <v>0</v>
          </cell>
        </row>
        <row r="2190">
          <cell r="E2190">
            <v>0</v>
          </cell>
          <cell r="F2190">
            <v>0</v>
          </cell>
          <cell r="G2190">
            <v>0</v>
          </cell>
        </row>
        <row r="2192">
          <cell r="C2192" t="str">
            <v>TOTALES</v>
          </cell>
          <cell r="D2192" t="str">
            <v>Potencia</v>
          </cell>
          <cell r="E2192">
            <v>43</v>
          </cell>
          <cell r="F2192" t="str">
            <v>Costo Equipos</v>
          </cell>
          <cell r="G2192">
            <v>1600000</v>
          </cell>
        </row>
        <row r="2194">
          <cell r="C2194" t="str">
            <v>Rendimiento equipo de producción</v>
          </cell>
          <cell r="D2194">
            <v>0.1</v>
          </cell>
          <cell r="E2194" t="str">
            <v>0/día</v>
          </cell>
        </row>
        <row r="2196">
          <cell r="A2196" t="str">
            <v>DATOS REDETERMINACION</v>
          </cell>
          <cell r="C2196" t="str">
            <v>DESIGNACION</v>
          </cell>
          <cell r="D2196" t="str">
            <v>Coeficiente Equipo</v>
          </cell>
          <cell r="E2196" t="str">
            <v>$ / día
Coef. x Costo Eq. o
HP x Costo Gas Oil</v>
          </cell>
          <cell r="F2196" t="str">
            <v>Rendimiento</v>
          </cell>
          <cell r="G2196" t="str">
            <v>$ Parcial</v>
          </cell>
        </row>
        <row r="2197">
          <cell r="A2197" t="str">
            <v>CÓDIGO</v>
          </cell>
          <cell r="B2197" t="str">
            <v>DESCRIPCIÓN</v>
          </cell>
        </row>
        <row r="2198">
          <cell r="C2198" t="str">
            <v>A - EQUIPOS</v>
          </cell>
        </row>
        <row r="2199">
          <cell r="A2199" t="str">
            <v>INDEC-DCTO - Inciso j)</v>
          </cell>
          <cell r="B2199" t="str">
            <v>Equipo - Amortización de equipo</v>
          </cell>
          <cell r="C2199" t="str">
            <v>Amortizaciones equipos</v>
          </cell>
          <cell r="D2199">
            <v>8.0000000000000004E-4</v>
          </cell>
          <cell r="E2199">
            <v>1280</v>
          </cell>
          <cell r="F2199">
            <v>0.1</v>
          </cell>
          <cell r="G2199">
            <v>12800</v>
          </cell>
        </row>
        <row r="2200">
          <cell r="A2200" t="str">
            <v>INDEC-DCTO - Inciso j)</v>
          </cell>
          <cell r="B2200" t="str">
            <v>Equipo - Amortización de equipo</v>
          </cell>
          <cell r="C2200" t="str">
            <v>Interés equipos</v>
          </cell>
          <cell r="D2200">
            <v>8.0000000000000007E-5</v>
          </cell>
          <cell r="E2200">
            <v>128</v>
          </cell>
          <cell r="F2200">
            <v>0.1</v>
          </cell>
          <cell r="G2200">
            <v>1280</v>
          </cell>
        </row>
        <row r="2201">
          <cell r="A2201" t="str">
            <v>INDEC-PB - 33360-1</v>
          </cell>
          <cell r="B2201" t="str">
            <v xml:space="preserve">Gas oil                                                                </v>
          </cell>
          <cell r="C2201" t="str">
            <v>Combustibles equipos</v>
          </cell>
          <cell r="D2201">
            <v>99.173553719008268</v>
          </cell>
          <cell r="E2201">
            <v>4264.4628099173551</v>
          </cell>
          <cell r="F2201">
            <v>0.1</v>
          </cell>
          <cell r="G2201">
            <v>42644.63</v>
          </cell>
        </row>
        <row r="2202">
          <cell r="A2202" t="str">
            <v>INDEC-PB - 33380-1</v>
          </cell>
          <cell r="B2202" t="str">
            <v xml:space="preserve">Aceites lubricantes                                                    </v>
          </cell>
          <cell r="C2202" t="str">
            <v>Lubricantes equipos</v>
          </cell>
          <cell r="D2202">
            <v>18</v>
          </cell>
          <cell r="E2202">
            <v>774</v>
          </cell>
          <cell r="F2202">
            <v>0.1</v>
          </cell>
          <cell r="G2202">
            <v>7740</v>
          </cell>
        </row>
        <row r="2203">
          <cell r="A2203">
            <v>0</v>
          </cell>
          <cell r="B2203">
            <v>0</v>
          </cell>
          <cell r="D2203">
            <v>0</v>
          </cell>
          <cell r="F2203">
            <v>0</v>
          </cell>
          <cell r="G2203">
            <v>0</v>
          </cell>
        </row>
        <row r="2204">
          <cell r="A2204">
            <v>0</v>
          </cell>
          <cell r="B2204">
            <v>0</v>
          </cell>
          <cell r="D2204">
            <v>0</v>
          </cell>
          <cell r="F2204">
            <v>0</v>
          </cell>
          <cell r="G2204">
            <v>0</v>
          </cell>
        </row>
        <row r="2205">
          <cell r="A2205">
            <v>0</v>
          </cell>
          <cell r="B2205">
            <v>0</v>
          </cell>
          <cell r="D2205">
            <v>0</v>
          </cell>
          <cell r="F2205">
            <v>0</v>
          </cell>
          <cell r="G2205">
            <v>0</v>
          </cell>
        </row>
        <row r="2206">
          <cell r="A2206">
            <v>0</v>
          </cell>
          <cell r="B2206">
            <v>0</v>
          </cell>
          <cell r="D2206">
            <v>0</v>
          </cell>
          <cell r="F2206">
            <v>0</v>
          </cell>
          <cell r="G2206">
            <v>0</v>
          </cell>
        </row>
        <row r="2207">
          <cell r="A2207">
            <v>0</v>
          </cell>
          <cell r="B2207">
            <v>0</v>
          </cell>
          <cell r="D2207">
            <v>0</v>
          </cell>
          <cell r="F2207">
            <v>0</v>
          </cell>
          <cell r="G2207">
            <v>0</v>
          </cell>
        </row>
        <row r="2208">
          <cell r="F2208" t="str">
            <v>Total A</v>
          </cell>
          <cell r="G2208">
            <v>64464.63</v>
          </cell>
        </row>
        <row r="2209">
          <cell r="C2209" t="str">
            <v>B - MANO DE OBRA</v>
          </cell>
        </row>
        <row r="2210">
          <cell r="A2210" t="str">
            <v>DATOS REDETERMINACION</v>
          </cell>
          <cell r="C2210" t="str">
            <v>DESIGNACION</v>
          </cell>
          <cell r="D2210" t="str">
            <v>Cantidad</v>
          </cell>
          <cell r="E2210" t="str">
            <v>$ / día</v>
          </cell>
          <cell r="F2210" t="str">
            <v>Rendimiento</v>
          </cell>
          <cell r="G2210" t="str">
            <v>$ Parcial</v>
          </cell>
        </row>
        <row r="2211">
          <cell r="A2211" t="str">
            <v>CÓDIGO</v>
          </cell>
          <cell r="B2211" t="str">
            <v>DESCRIPCIÓN</v>
          </cell>
        </row>
        <row r="2212">
          <cell r="A2212" t="str">
            <v>IIEE-SJ - 101000</v>
          </cell>
          <cell r="B2212" t="str">
            <v>Oficial Especializado</v>
          </cell>
          <cell r="C2212" t="str">
            <v>Oficial Especializado</v>
          </cell>
          <cell r="E2212">
            <v>6000</v>
          </cell>
          <cell r="F2212">
            <v>0.1</v>
          </cell>
        </row>
        <row r="2213">
          <cell r="A2213" t="str">
            <v>IIEE-SJ - 102000</v>
          </cell>
          <cell r="B2213" t="str">
            <v xml:space="preserve">Oficial </v>
          </cell>
          <cell r="C2213" t="str">
            <v>Oficial</v>
          </cell>
          <cell r="D2213">
            <v>3</v>
          </cell>
          <cell r="E2213">
            <v>5000</v>
          </cell>
          <cell r="F2213">
            <v>0.1</v>
          </cell>
          <cell r="G2213">
            <v>150000</v>
          </cell>
        </row>
        <row r="2214">
          <cell r="A2214" t="str">
            <v>IIEE-SJ - 103000</v>
          </cell>
          <cell r="B2214" t="str">
            <v>Ayudante</v>
          </cell>
          <cell r="C2214" t="str">
            <v>Medio Oficial</v>
          </cell>
          <cell r="E2214">
            <v>4500</v>
          </cell>
          <cell r="F2214">
            <v>0.1</v>
          </cell>
          <cell r="G2214">
            <v>0</v>
          </cell>
        </row>
        <row r="2215">
          <cell r="A2215" t="str">
            <v>IIEE-SJ - 103000</v>
          </cell>
          <cell r="B2215" t="str">
            <v>Ayudante</v>
          </cell>
          <cell r="C2215" t="str">
            <v>Ayudante</v>
          </cell>
          <cell r="D2215">
            <v>7</v>
          </cell>
          <cell r="E2215">
            <v>4000</v>
          </cell>
          <cell r="F2215">
            <v>0.1</v>
          </cell>
          <cell r="G2215">
            <v>280000</v>
          </cell>
        </row>
        <row r="2216">
          <cell r="A2216">
            <v>0</v>
          </cell>
          <cell r="B2216">
            <v>0</v>
          </cell>
          <cell r="E2216">
            <v>0</v>
          </cell>
          <cell r="F2216">
            <v>0</v>
          </cell>
          <cell r="G2216">
            <v>0</v>
          </cell>
        </row>
        <row r="2217">
          <cell r="A2217">
            <v>0</v>
          </cell>
          <cell r="B2217">
            <v>0</v>
          </cell>
          <cell r="E2217">
            <v>0</v>
          </cell>
          <cell r="F2217">
            <v>0</v>
          </cell>
          <cell r="G2217">
            <v>0</v>
          </cell>
        </row>
        <row r="2218">
          <cell r="A2218">
            <v>0</v>
          </cell>
          <cell r="B2218">
            <v>0</v>
          </cell>
          <cell r="E2218">
            <v>0</v>
          </cell>
          <cell r="F2218">
            <v>0</v>
          </cell>
          <cell r="G2218">
            <v>0</v>
          </cell>
        </row>
        <row r="2219">
          <cell r="F2219" t="str">
            <v>Total B</v>
          </cell>
          <cell r="G2219">
            <v>430000</v>
          </cell>
        </row>
        <row r="2220">
          <cell r="C2220" t="str">
            <v>C - MATERIALES</v>
          </cell>
        </row>
        <row r="2221">
          <cell r="A2221" t="str">
            <v>DATOS REDETERMINACION</v>
          </cell>
          <cell r="C2221" t="str">
            <v>DESIGNACION</v>
          </cell>
          <cell r="D2221" t="str">
            <v>Un</v>
          </cell>
          <cell r="E2221" t="str">
            <v>Cantidad</v>
          </cell>
          <cell r="F2221" t="str">
            <v>$ Unitarios</v>
          </cell>
          <cell r="G2221" t="str">
            <v>$ Parcial</v>
          </cell>
        </row>
        <row r="2222">
          <cell r="A2222" t="str">
            <v>CÓDIGO</v>
          </cell>
          <cell r="B2222" t="str">
            <v>DESCRIPCIÓN</v>
          </cell>
        </row>
        <row r="2223">
          <cell r="A2223" t="str">
            <v>INDEC-CM - 41242-11</v>
          </cell>
          <cell r="B2223" t="str">
            <v>Acero aletado conformado, en barra</v>
          </cell>
          <cell r="C2223" t="str">
            <v>Materiales varios Estacion Elevadora</v>
          </cell>
          <cell r="D2223" t="str">
            <v>Gl</v>
          </cell>
          <cell r="E2223">
            <v>100</v>
          </cell>
          <cell r="F2223">
            <v>100</v>
          </cell>
          <cell r="G2223">
            <v>10000</v>
          </cell>
        </row>
        <row r="2224">
          <cell r="A2224">
            <v>0</v>
          </cell>
          <cell r="B2224">
            <v>0</v>
          </cell>
          <cell r="D2224">
            <v>0</v>
          </cell>
          <cell r="F2224">
            <v>0</v>
          </cell>
          <cell r="G2224">
            <v>0</v>
          </cell>
        </row>
        <row r="2225">
          <cell r="A2225">
            <v>0</v>
          </cell>
          <cell r="B2225">
            <v>0</v>
          </cell>
          <cell r="D2225">
            <v>0</v>
          </cell>
          <cell r="F2225">
            <v>0</v>
          </cell>
          <cell r="G2225">
            <v>0</v>
          </cell>
        </row>
        <row r="2226">
          <cell r="A2226">
            <v>0</v>
          </cell>
          <cell r="B2226">
            <v>0</v>
          </cell>
          <cell r="D2226">
            <v>0</v>
          </cell>
          <cell r="F2226">
            <v>0</v>
          </cell>
          <cell r="G2226">
            <v>0</v>
          </cell>
        </row>
        <row r="2227">
          <cell r="A2227">
            <v>0</v>
          </cell>
          <cell r="B2227">
            <v>0</v>
          </cell>
          <cell r="D2227">
            <v>0</v>
          </cell>
          <cell r="F2227">
            <v>0</v>
          </cell>
          <cell r="G2227">
            <v>0</v>
          </cell>
        </row>
        <row r="2228">
          <cell r="A2228">
            <v>0</v>
          </cell>
          <cell r="B2228">
            <v>0</v>
          </cell>
          <cell r="D2228">
            <v>0</v>
          </cell>
          <cell r="F2228">
            <v>0</v>
          </cell>
          <cell r="G2228">
            <v>0</v>
          </cell>
        </row>
        <row r="2229">
          <cell r="A2229">
            <v>0</v>
          </cell>
          <cell r="B2229">
            <v>0</v>
          </cell>
          <cell r="D2229">
            <v>0</v>
          </cell>
          <cell r="F2229">
            <v>0</v>
          </cell>
          <cell r="G2229">
            <v>0</v>
          </cell>
        </row>
        <row r="2230">
          <cell r="A2230">
            <v>0</v>
          </cell>
          <cell r="B2230">
            <v>0</v>
          </cell>
          <cell r="D2230">
            <v>0</v>
          </cell>
          <cell r="F2230">
            <v>0</v>
          </cell>
          <cell r="G2230">
            <v>0</v>
          </cell>
        </row>
        <row r="2231">
          <cell r="A2231">
            <v>0</v>
          </cell>
          <cell r="B2231">
            <v>0</v>
          </cell>
          <cell r="D2231">
            <v>0</v>
          </cell>
          <cell r="F2231">
            <v>0</v>
          </cell>
          <cell r="G2231">
            <v>0</v>
          </cell>
        </row>
        <row r="2232">
          <cell r="A2232">
            <v>0</v>
          </cell>
          <cell r="B2232">
            <v>0</v>
          </cell>
          <cell r="D2232">
            <v>0</v>
          </cell>
          <cell r="F2232">
            <v>0</v>
          </cell>
          <cell r="G2232">
            <v>0</v>
          </cell>
        </row>
        <row r="2233">
          <cell r="A2233">
            <v>0</v>
          </cell>
          <cell r="B2233">
            <v>0</v>
          </cell>
          <cell r="D2233">
            <v>0</v>
          </cell>
          <cell r="F2233">
            <v>0</v>
          </cell>
          <cell r="G2233">
            <v>0</v>
          </cell>
        </row>
        <row r="2234">
          <cell r="F2234" t="str">
            <v>Total C</v>
          </cell>
          <cell r="G2234">
            <v>10000</v>
          </cell>
        </row>
        <row r="2235">
          <cell r="C2235" t="str">
            <v>D - TRANSPORTE</v>
          </cell>
        </row>
        <row r="2236">
          <cell r="A2236" t="str">
            <v>DATOS REDETERMINACION</v>
          </cell>
          <cell r="C2236" t="str">
            <v>DESIGNACION</v>
          </cell>
          <cell r="D2236" t="str">
            <v>Un</v>
          </cell>
          <cell r="E2236" t="str">
            <v>Cantidad</v>
          </cell>
          <cell r="F2236" t="str">
            <v>$ Unitarios</v>
          </cell>
          <cell r="G2236" t="str">
            <v>$ Parcial</v>
          </cell>
        </row>
        <row r="2237">
          <cell r="A2237" t="str">
            <v>CÓDIGO</v>
          </cell>
          <cell r="B2237" t="str">
            <v>DESCRIPCIÓN</v>
          </cell>
        </row>
        <row r="2238">
          <cell r="A2238">
            <v>0</v>
          </cell>
          <cell r="B2238">
            <v>0</v>
          </cell>
          <cell r="D2238">
            <v>0</v>
          </cell>
          <cell r="F2238">
            <v>0</v>
          </cell>
          <cell r="G2238">
            <v>0</v>
          </cell>
        </row>
        <row r="2239">
          <cell r="A2239">
            <v>0</v>
          </cell>
          <cell r="B2239">
            <v>0</v>
          </cell>
          <cell r="D2239">
            <v>0</v>
          </cell>
          <cell r="F2239">
            <v>0</v>
          </cell>
          <cell r="G2239">
            <v>0</v>
          </cell>
        </row>
        <row r="2240">
          <cell r="F2240" t="str">
            <v>Total D</v>
          </cell>
          <cell r="G2240">
            <v>0</v>
          </cell>
        </row>
        <row r="2242">
          <cell r="A2242" t="str">
            <v/>
          </cell>
          <cell r="B2242">
            <v>0</v>
          </cell>
          <cell r="D2242" t="str">
            <v>Costo  Neto</v>
          </cell>
          <cell r="F2242" t="str">
            <v>$/0</v>
          </cell>
          <cell r="G2242">
            <v>504464.63</v>
          </cell>
        </row>
        <row r="2243">
          <cell r="D2243" t="str">
            <v>Precio</v>
          </cell>
          <cell r="F2243" t="str">
            <v>$/0</v>
          </cell>
          <cell r="G2243">
            <v>504464.63</v>
          </cell>
        </row>
        <row r="2244">
          <cell r="A2244" t="str">
            <v>ANALISIS DE PRECIOS</v>
          </cell>
        </row>
        <row r="2245">
          <cell r="A2245" t="str">
            <v>COMITENTE:</v>
          </cell>
          <cell r="B2245" t="str">
            <v>DIRECCION PROVINCIAL DE REDES DE GAS</v>
          </cell>
        </row>
        <row r="2246">
          <cell r="A2246" t="str">
            <v>CONTRATISTA:</v>
          </cell>
          <cell r="B2246">
            <v>0</v>
          </cell>
        </row>
        <row r="2247">
          <cell r="A2247" t="str">
            <v>OBRA:</v>
          </cell>
          <cell r="B2247">
            <v>0</v>
          </cell>
          <cell r="F2247" t="str">
            <v>PRECIOS A:</v>
          </cell>
          <cell r="G2247">
            <v>0</v>
          </cell>
        </row>
        <row r="2248">
          <cell r="A2248" t="str">
            <v>SECTOR A:</v>
          </cell>
          <cell r="B2248">
            <v>0</v>
          </cell>
          <cell r="G2248">
            <v>0</v>
          </cell>
        </row>
        <row r="2249">
          <cell r="A2249" t="str">
            <v>UBICACIÓN:</v>
          </cell>
          <cell r="B2249">
            <v>0</v>
          </cell>
        </row>
        <row r="2250">
          <cell r="A2250" t="str">
            <v>RUBRO:</v>
          </cell>
          <cell r="B2250" t="str">
            <v/>
          </cell>
          <cell r="C2250">
            <v>0</v>
          </cell>
        </row>
        <row r="2251">
          <cell r="A2251" t="str">
            <v>ITEM:</v>
          </cell>
          <cell r="B2251" t="str">
            <v/>
          </cell>
          <cell r="C2251">
            <v>0</v>
          </cell>
          <cell r="F2251" t="str">
            <v>UNIDAD:</v>
          </cell>
          <cell r="G2251">
            <v>0</v>
          </cell>
        </row>
        <row r="2253">
          <cell r="C2253" t="str">
            <v>DESCRIPCIÓN EQUIPO DE PRODUCCIÓN Y RENDIMIENTO</v>
          </cell>
        </row>
        <row r="2255">
          <cell r="C2255" t="str">
            <v>Equipo</v>
          </cell>
          <cell r="D2255" t="str">
            <v>Cantidad</v>
          </cell>
          <cell r="E2255" t="str">
            <v>Potencia</v>
          </cell>
          <cell r="F2255" t="str">
            <v>Costo Unitario</v>
          </cell>
          <cell r="G2255" t="str">
            <v>Costo Total</v>
          </cell>
        </row>
        <row r="2256">
          <cell r="C2256" t="str">
            <v>Herramientas varias</v>
          </cell>
          <cell r="D2256">
            <v>1</v>
          </cell>
          <cell r="E2256">
            <v>0</v>
          </cell>
          <cell r="F2256">
            <v>450000</v>
          </cell>
          <cell r="G2256">
            <v>450000</v>
          </cell>
        </row>
        <row r="2257">
          <cell r="E2257">
            <v>0</v>
          </cell>
          <cell r="F2257">
            <v>0</v>
          </cell>
          <cell r="G2257">
            <v>0</v>
          </cell>
        </row>
        <row r="2258">
          <cell r="E2258">
            <v>0</v>
          </cell>
          <cell r="F2258">
            <v>0</v>
          </cell>
          <cell r="G2258">
            <v>0</v>
          </cell>
        </row>
        <row r="2259">
          <cell r="E2259">
            <v>0</v>
          </cell>
          <cell r="F2259">
            <v>0</v>
          </cell>
          <cell r="G2259">
            <v>0</v>
          </cell>
        </row>
        <row r="2260">
          <cell r="E2260">
            <v>0</v>
          </cell>
          <cell r="F2260">
            <v>0</v>
          </cell>
          <cell r="G2260">
            <v>0</v>
          </cell>
        </row>
        <row r="2261">
          <cell r="E2261">
            <v>0</v>
          </cell>
          <cell r="F2261">
            <v>0</v>
          </cell>
          <cell r="G2261">
            <v>0</v>
          </cell>
        </row>
        <row r="2262">
          <cell r="E2262">
            <v>0</v>
          </cell>
          <cell r="F2262">
            <v>0</v>
          </cell>
          <cell r="G2262">
            <v>0</v>
          </cell>
        </row>
        <row r="2263">
          <cell r="E2263">
            <v>0</v>
          </cell>
          <cell r="F2263">
            <v>0</v>
          </cell>
          <cell r="G2263">
            <v>0</v>
          </cell>
        </row>
        <row r="2264">
          <cell r="E2264">
            <v>0</v>
          </cell>
          <cell r="F2264">
            <v>0</v>
          </cell>
          <cell r="G2264">
            <v>0</v>
          </cell>
        </row>
        <row r="2265">
          <cell r="E2265">
            <v>0</v>
          </cell>
          <cell r="F2265">
            <v>0</v>
          </cell>
          <cell r="G2265">
            <v>0</v>
          </cell>
        </row>
        <row r="2267">
          <cell r="C2267" t="str">
            <v>TOTALES</v>
          </cell>
          <cell r="D2267" t="str">
            <v>Potencia</v>
          </cell>
          <cell r="E2267">
            <v>0</v>
          </cell>
          <cell r="F2267" t="str">
            <v>Costo Equipos</v>
          </cell>
          <cell r="G2267">
            <v>450000</v>
          </cell>
        </row>
        <row r="2269">
          <cell r="C2269" t="str">
            <v>Rendimiento equipo de producción</v>
          </cell>
          <cell r="D2269">
            <v>0.1</v>
          </cell>
          <cell r="E2269" t="str">
            <v>0/día</v>
          </cell>
        </row>
        <row r="2271">
          <cell r="A2271" t="str">
            <v>DATOS REDETERMINACION</v>
          </cell>
          <cell r="C2271" t="str">
            <v>DESIGNACION</v>
          </cell>
          <cell r="D2271" t="str">
            <v>Coeficiente Equipo</v>
          </cell>
          <cell r="E2271" t="str">
            <v>$ / día
Coef. x Costo Eq. o
HP x Costo Gas Oil</v>
          </cell>
          <cell r="F2271" t="str">
            <v>Rendimiento</v>
          </cell>
          <cell r="G2271" t="str">
            <v>$ Parcial</v>
          </cell>
        </row>
        <row r="2272">
          <cell r="A2272" t="str">
            <v>CÓDIGO</v>
          </cell>
          <cell r="B2272" t="str">
            <v>DESCRIPCIÓN</v>
          </cell>
        </row>
        <row r="2273">
          <cell r="C2273" t="str">
            <v>A - EQUIPOS</v>
          </cell>
        </row>
        <row r="2274">
          <cell r="A2274" t="str">
            <v>INDEC-DCTO - Inciso j)</v>
          </cell>
          <cell r="B2274" t="str">
            <v>Equipo - Amortización de equipo</v>
          </cell>
          <cell r="C2274" t="str">
            <v>Amortizaciones equipos</v>
          </cell>
          <cell r="D2274">
            <v>8.0000000000000004E-4</v>
          </cell>
          <cell r="E2274">
            <v>360</v>
          </cell>
          <cell r="F2274">
            <v>0.1</v>
          </cell>
          <cell r="G2274">
            <v>3600</v>
          </cell>
        </row>
        <row r="2275">
          <cell r="A2275" t="str">
            <v>INDEC-DCTO - Inciso j)</v>
          </cell>
          <cell r="B2275" t="str">
            <v>Equipo - Amortización de equipo</v>
          </cell>
          <cell r="C2275" t="str">
            <v>Interés equipos</v>
          </cell>
          <cell r="D2275">
            <v>8.0000000000000007E-5</v>
          </cell>
          <cell r="E2275">
            <v>36</v>
          </cell>
          <cell r="F2275">
            <v>0.1</v>
          </cell>
          <cell r="G2275">
            <v>360</v>
          </cell>
        </row>
        <row r="2276">
          <cell r="A2276" t="str">
            <v>INDEC-PB - 33360-1</v>
          </cell>
          <cell r="B2276" t="str">
            <v xml:space="preserve">Gas oil                                                                </v>
          </cell>
          <cell r="C2276" t="str">
            <v>Combustibles equipos</v>
          </cell>
          <cell r="D2276">
            <v>99.173553719008268</v>
          </cell>
          <cell r="E2276">
            <v>0</v>
          </cell>
          <cell r="F2276">
            <v>0.1</v>
          </cell>
          <cell r="G2276">
            <v>0</v>
          </cell>
        </row>
        <row r="2277">
          <cell r="A2277" t="str">
            <v>INDEC-PB - 33380-1</v>
          </cell>
          <cell r="B2277" t="str">
            <v xml:space="preserve">Aceites lubricantes                                                    </v>
          </cell>
          <cell r="C2277" t="str">
            <v>Lubricantes equipos</v>
          </cell>
          <cell r="D2277">
            <v>18</v>
          </cell>
          <cell r="E2277">
            <v>0</v>
          </cell>
          <cell r="F2277">
            <v>0.1</v>
          </cell>
          <cell r="G2277">
            <v>0</v>
          </cell>
        </row>
        <row r="2278">
          <cell r="A2278">
            <v>0</v>
          </cell>
          <cell r="B2278">
            <v>0</v>
          </cell>
          <cell r="D2278">
            <v>0</v>
          </cell>
          <cell r="F2278">
            <v>0</v>
          </cell>
          <cell r="G2278">
            <v>0</v>
          </cell>
        </row>
        <row r="2279">
          <cell r="A2279">
            <v>0</v>
          </cell>
          <cell r="B2279">
            <v>0</v>
          </cell>
          <cell r="D2279">
            <v>0</v>
          </cell>
          <cell r="F2279">
            <v>0</v>
          </cell>
          <cell r="G2279">
            <v>0</v>
          </cell>
        </row>
        <row r="2280">
          <cell r="A2280">
            <v>0</v>
          </cell>
          <cell r="B2280">
            <v>0</v>
          </cell>
          <cell r="D2280">
            <v>0</v>
          </cell>
          <cell r="F2280">
            <v>0</v>
          </cell>
          <cell r="G2280">
            <v>0</v>
          </cell>
        </row>
        <row r="2281">
          <cell r="A2281">
            <v>0</v>
          </cell>
          <cell r="B2281">
            <v>0</v>
          </cell>
          <cell r="D2281">
            <v>0</v>
          </cell>
          <cell r="F2281">
            <v>0</v>
          </cell>
          <cell r="G2281">
            <v>0</v>
          </cell>
        </row>
        <row r="2282">
          <cell r="A2282">
            <v>0</v>
          </cell>
          <cell r="B2282">
            <v>0</v>
          </cell>
          <cell r="D2282">
            <v>0</v>
          </cell>
          <cell r="F2282">
            <v>0</v>
          </cell>
          <cell r="G2282">
            <v>0</v>
          </cell>
        </row>
        <row r="2283">
          <cell r="F2283" t="str">
            <v>Total A</v>
          </cell>
          <cell r="G2283">
            <v>3960</v>
          </cell>
        </row>
        <row r="2284">
          <cell r="C2284" t="str">
            <v>B - MANO DE OBRA</v>
          </cell>
        </row>
        <row r="2285">
          <cell r="A2285" t="str">
            <v>DATOS REDETERMINACION</v>
          </cell>
          <cell r="C2285" t="str">
            <v>DESIGNACION</v>
          </cell>
          <cell r="D2285" t="str">
            <v>Cantidad</v>
          </cell>
          <cell r="E2285" t="str">
            <v>$ / día</v>
          </cell>
          <cell r="F2285" t="str">
            <v>Rendimiento</v>
          </cell>
          <cell r="G2285" t="str">
            <v>$ Parcial</v>
          </cell>
        </row>
        <row r="2286">
          <cell r="A2286" t="str">
            <v>CÓDIGO</v>
          </cell>
          <cell r="B2286" t="str">
            <v>DESCRIPCIÓN</v>
          </cell>
        </row>
        <row r="2287">
          <cell r="A2287" t="str">
            <v>IIEE-SJ - 101000</v>
          </cell>
          <cell r="B2287" t="str">
            <v>Oficial Especializado</v>
          </cell>
          <cell r="C2287" t="str">
            <v>Oficial Especializado</v>
          </cell>
          <cell r="D2287">
            <v>1</v>
          </cell>
          <cell r="E2287">
            <v>6000</v>
          </cell>
          <cell r="F2287">
            <v>0.1</v>
          </cell>
          <cell r="G2287">
            <v>60000</v>
          </cell>
        </row>
        <row r="2288">
          <cell r="A2288" t="str">
            <v>IIEE-SJ - 102000</v>
          </cell>
          <cell r="B2288" t="str">
            <v xml:space="preserve">Oficial </v>
          </cell>
          <cell r="C2288" t="str">
            <v>Oficial</v>
          </cell>
          <cell r="D2288">
            <v>4</v>
          </cell>
          <cell r="E2288">
            <v>5000</v>
          </cell>
          <cell r="F2288">
            <v>0.1</v>
          </cell>
          <cell r="G2288">
            <v>200000</v>
          </cell>
        </row>
        <row r="2289">
          <cell r="A2289" t="str">
            <v>IIEE-SJ - 103000</v>
          </cell>
          <cell r="B2289" t="str">
            <v>Ayudante</v>
          </cell>
          <cell r="C2289" t="str">
            <v>Medio Oficial</v>
          </cell>
          <cell r="E2289">
            <v>4500</v>
          </cell>
          <cell r="F2289">
            <v>0.1</v>
          </cell>
          <cell r="G2289">
            <v>0</v>
          </cell>
        </row>
        <row r="2290">
          <cell r="A2290" t="str">
            <v>IIEE-SJ - 103000</v>
          </cell>
          <cell r="B2290" t="str">
            <v>Ayudante</v>
          </cell>
          <cell r="C2290" t="str">
            <v>Ayudante</v>
          </cell>
          <cell r="D2290">
            <v>4</v>
          </cell>
          <cell r="E2290">
            <v>4000</v>
          </cell>
          <cell r="F2290">
            <v>0.1</v>
          </cell>
          <cell r="G2290">
            <v>160000</v>
          </cell>
        </row>
        <row r="2291">
          <cell r="A2291">
            <v>0</v>
          </cell>
          <cell r="B2291">
            <v>0</v>
          </cell>
          <cell r="E2291">
            <v>0</v>
          </cell>
          <cell r="F2291">
            <v>0</v>
          </cell>
          <cell r="G2291">
            <v>0</v>
          </cell>
        </row>
        <row r="2292">
          <cell r="A2292">
            <v>0</v>
          </cell>
          <cell r="B2292">
            <v>0</v>
          </cell>
          <cell r="E2292">
            <v>0</v>
          </cell>
          <cell r="F2292">
            <v>0</v>
          </cell>
          <cell r="G2292">
            <v>0</v>
          </cell>
        </row>
        <row r="2293">
          <cell r="A2293">
            <v>0</v>
          </cell>
          <cell r="B2293">
            <v>0</v>
          </cell>
          <cell r="E2293">
            <v>0</v>
          </cell>
          <cell r="F2293">
            <v>0</v>
          </cell>
          <cell r="G2293">
            <v>0</v>
          </cell>
        </row>
        <row r="2294">
          <cell r="F2294" t="str">
            <v>Total B</v>
          </cell>
          <cell r="G2294">
            <v>420000</v>
          </cell>
        </row>
        <row r="2295">
          <cell r="C2295" t="str">
            <v>C - MATERIALES</v>
          </cell>
        </row>
        <row r="2296">
          <cell r="A2296" t="str">
            <v>DATOS REDETERMINACION</v>
          </cell>
          <cell r="C2296" t="str">
            <v>DESIGNACION</v>
          </cell>
          <cell r="D2296" t="str">
            <v>Un</v>
          </cell>
          <cell r="E2296" t="str">
            <v>Cantidad</v>
          </cell>
          <cell r="F2296" t="str">
            <v>$ Unitarios</v>
          </cell>
          <cell r="G2296" t="str">
            <v>$ Parcial</v>
          </cell>
        </row>
        <row r="2297">
          <cell r="A2297" t="str">
            <v>CÓDIGO</v>
          </cell>
          <cell r="B2297" t="str">
            <v>DESCRIPCIÓN</v>
          </cell>
        </row>
        <row r="2298">
          <cell r="A2298" t="str">
            <v>INDEC-CM - 41242-11</v>
          </cell>
          <cell r="B2298" t="str">
            <v>Acero aletado conformado, en barra</v>
          </cell>
          <cell r="C2298" t="str">
            <v>Materiales varios Estacion Elevadora</v>
          </cell>
          <cell r="D2298" t="str">
            <v>Gl</v>
          </cell>
          <cell r="E2298">
            <v>200</v>
          </cell>
          <cell r="F2298">
            <v>100</v>
          </cell>
          <cell r="G2298">
            <v>20000</v>
          </cell>
        </row>
        <row r="2299">
          <cell r="A2299" t="str">
            <v>INDEC-CM - 37510-11</v>
          </cell>
          <cell r="B2299" t="str">
            <v>Hormigón elaborado</v>
          </cell>
          <cell r="C2299" t="str">
            <v>HORMIGON H30</v>
          </cell>
          <cell r="D2299" t="str">
            <v>m3</v>
          </cell>
          <cell r="E2299">
            <v>15</v>
          </cell>
          <cell r="F2299">
            <v>6250</v>
          </cell>
          <cell r="G2299">
            <v>93750</v>
          </cell>
        </row>
        <row r="2300">
          <cell r="A2300">
            <v>0</v>
          </cell>
          <cell r="B2300">
            <v>0</v>
          </cell>
          <cell r="D2300">
            <v>0</v>
          </cell>
          <cell r="F2300">
            <v>0</v>
          </cell>
          <cell r="G2300">
            <v>0</v>
          </cell>
        </row>
        <row r="2301">
          <cell r="A2301">
            <v>0</v>
          </cell>
          <cell r="B2301">
            <v>0</v>
          </cell>
          <cell r="D2301">
            <v>0</v>
          </cell>
          <cell r="F2301">
            <v>0</v>
          </cell>
          <cell r="G2301">
            <v>0</v>
          </cell>
        </row>
        <row r="2302">
          <cell r="A2302">
            <v>0</v>
          </cell>
          <cell r="B2302">
            <v>0</v>
          </cell>
          <cell r="D2302">
            <v>0</v>
          </cell>
          <cell r="F2302">
            <v>0</v>
          </cell>
          <cell r="G2302">
            <v>0</v>
          </cell>
        </row>
        <row r="2303">
          <cell r="A2303">
            <v>0</v>
          </cell>
          <cell r="B2303">
            <v>0</v>
          </cell>
          <cell r="D2303">
            <v>0</v>
          </cell>
          <cell r="F2303">
            <v>0</v>
          </cell>
          <cell r="G2303">
            <v>0</v>
          </cell>
        </row>
        <row r="2304">
          <cell r="A2304">
            <v>0</v>
          </cell>
          <cell r="B2304">
            <v>0</v>
          </cell>
          <cell r="D2304">
            <v>0</v>
          </cell>
          <cell r="F2304">
            <v>0</v>
          </cell>
          <cell r="G2304">
            <v>0</v>
          </cell>
        </row>
        <row r="2305">
          <cell r="A2305">
            <v>0</v>
          </cell>
          <cell r="B2305">
            <v>0</v>
          </cell>
          <cell r="D2305">
            <v>0</v>
          </cell>
          <cell r="F2305">
            <v>0</v>
          </cell>
          <cell r="G2305">
            <v>0</v>
          </cell>
        </row>
        <row r="2306">
          <cell r="A2306">
            <v>0</v>
          </cell>
          <cell r="B2306">
            <v>0</v>
          </cell>
          <cell r="D2306">
            <v>0</v>
          </cell>
          <cell r="F2306">
            <v>0</v>
          </cell>
          <cell r="G2306">
            <v>0</v>
          </cell>
        </row>
        <row r="2307">
          <cell r="A2307">
            <v>0</v>
          </cell>
          <cell r="B2307">
            <v>0</v>
          </cell>
          <cell r="D2307">
            <v>0</v>
          </cell>
          <cell r="F2307">
            <v>0</v>
          </cell>
          <cell r="G2307">
            <v>0</v>
          </cell>
        </row>
        <row r="2308">
          <cell r="A2308">
            <v>0</v>
          </cell>
          <cell r="B2308">
            <v>0</v>
          </cell>
          <cell r="D2308">
            <v>0</v>
          </cell>
          <cell r="F2308">
            <v>0</v>
          </cell>
          <cell r="G2308">
            <v>0</v>
          </cell>
        </row>
        <row r="2309">
          <cell r="F2309" t="str">
            <v>Total C</v>
          </cell>
          <cell r="G2309">
            <v>113750</v>
          </cell>
        </row>
        <row r="2310">
          <cell r="C2310" t="str">
            <v>D - TRANSPORTE</v>
          </cell>
        </row>
        <row r="2311">
          <cell r="A2311" t="str">
            <v>DATOS REDETERMINACION</v>
          </cell>
          <cell r="C2311" t="str">
            <v>DESIGNACION</v>
          </cell>
          <cell r="D2311" t="str">
            <v>Un</v>
          </cell>
          <cell r="E2311" t="str">
            <v>Cantidad</v>
          </cell>
          <cell r="F2311" t="str">
            <v>$ Unitarios</v>
          </cell>
          <cell r="G2311" t="str">
            <v>$ Parcial</v>
          </cell>
        </row>
        <row r="2312">
          <cell r="A2312" t="str">
            <v>CÓDIGO</v>
          </cell>
          <cell r="B2312" t="str">
            <v>DESCRIPCIÓN</v>
          </cell>
        </row>
        <row r="2313">
          <cell r="A2313">
            <v>0</v>
          </cell>
          <cell r="B2313">
            <v>0</v>
          </cell>
          <cell r="D2313">
            <v>0</v>
          </cell>
          <cell r="F2313">
            <v>0</v>
          </cell>
          <cell r="G2313">
            <v>0</v>
          </cell>
        </row>
        <row r="2314">
          <cell r="A2314">
            <v>0</v>
          </cell>
          <cell r="B2314">
            <v>0</v>
          </cell>
          <cell r="D2314">
            <v>0</v>
          </cell>
          <cell r="F2314">
            <v>0</v>
          </cell>
          <cell r="G2314">
            <v>0</v>
          </cell>
        </row>
        <row r="2315">
          <cell r="F2315" t="str">
            <v>Total D</v>
          </cell>
          <cell r="G2315">
            <v>0</v>
          </cell>
        </row>
        <row r="2317">
          <cell r="A2317" t="str">
            <v/>
          </cell>
          <cell r="B2317">
            <v>0</v>
          </cell>
          <cell r="D2317" t="str">
            <v>Costo  Neto</v>
          </cell>
          <cell r="F2317" t="str">
            <v>$/0</v>
          </cell>
          <cell r="G2317">
            <v>537710</v>
          </cell>
        </row>
        <row r="2318">
          <cell r="D2318" t="str">
            <v>Precio</v>
          </cell>
          <cell r="F2318" t="str">
            <v>$/0</v>
          </cell>
          <cell r="G2318">
            <v>537710</v>
          </cell>
        </row>
        <row r="2319">
          <cell r="A2319" t="str">
            <v>ANALISIS DE PRECIOS</v>
          </cell>
        </row>
        <row r="2320">
          <cell r="A2320" t="str">
            <v>COMITENTE:</v>
          </cell>
          <cell r="B2320" t="str">
            <v>DIRECCION PROVINCIAL DE REDES DE GAS</v>
          </cell>
        </row>
        <row r="2321">
          <cell r="A2321" t="str">
            <v>CONTRATISTA:</v>
          </cell>
          <cell r="B2321">
            <v>0</v>
          </cell>
        </row>
        <row r="2322">
          <cell r="A2322" t="str">
            <v>OBRA:</v>
          </cell>
          <cell r="B2322">
            <v>0</v>
          </cell>
          <cell r="F2322" t="str">
            <v>PRECIOS A:</v>
          </cell>
          <cell r="G2322">
            <v>0</v>
          </cell>
        </row>
        <row r="2323">
          <cell r="A2323" t="str">
            <v>SECTOR A:</v>
          </cell>
          <cell r="B2323">
            <v>0</v>
          </cell>
          <cell r="G2323">
            <v>0</v>
          </cell>
        </row>
        <row r="2324">
          <cell r="A2324" t="str">
            <v>UBICACIÓN:</v>
          </cell>
          <cell r="B2324">
            <v>0</v>
          </cell>
        </row>
        <row r="2325">
          <cell r="A2325" t="str">
            <v>RUBRO:</v>
          </cell>
          <cell r="B2325" t="str">
            <v/>
          </cell>
          <cell r="C2325">
            <v>0</v>
          </cell>
        </row>
        <row r="2326">
          <cell r="A2326" t="str">
            <v>ITEM:</v>
          </cell>
          <cell r="B2326" t="str">
            <v/>
          </cell>
          <cell r="C2326">
            <v>0</v>
          </cell>
          <cell r="F2326" t="str">
            <v>UNIDAD:</v>
          </cell>
          <cell r="G2326">
            <v>0</v>
          </cell>
        </row>
        <row r="2328">
          <cell r="C2328" t="str">
            <v>DESCRIPCIÓN EQUIPO DE PRODUCCIÓN Y RENDIMIENTO</v>
          </cell>
        </row>
        <row r="2330">
          <cell r="C2330" t="str">
            <v>Equipo</v>
          </cell>
          <cell r="D2330" t="str">
            <v>Cantidad</v>
          </cell>
          <cell r="E2330" t="str">
            <v>Potencia</v>
          </cell>
          <cell r="F2330" t="str">
            <v>Costo Unitario</v>
          </cell>
          <cell r="G2330" t="str">
            <v>Costo Total</v>
          </cell>
        </row>
        <row r="2331">
          <cell r="C2331" t="str">
            <v>Herramientas varias</v>
          </cell>
          <cell r="D2331">
            <v>1</v>
          </cell>
          <cell r="E2331">
            <v>0</v>
          </cell>
          <cell r="F2331">
            <v>450000</v>
          </cell>
          <cell r="G2331">
            <v>450000</v>
          </cell>
        </row>
        <row r="2332">
          <cell r="E2332">
            <v>0</v>
          </cell>
          <cell r="F2332">
            <v>0</v>
          </cell>
          <cell r="G2332">
            <v>0</v>
          </cell>
        </row>
        <row r="2333">
          <cell r="E2333">
            <v>0</v>
          </cell>
          <cell r="F2333">
            <v>0</v>
          </cell>
          <cell r="G2333">
            <v>0</v>
          </cell>
        </row>
        <row r="2334">
          <cell r="E2334">
            <v>0</v>
          </cell>
          <cell r="F2334">
            <v>0</v>
          </cell>
          <cell r="G2334">
            <v>0</v>
          </cell>
        </row>
        <row r="2335">
          <cell r="E2335">
            <v>0</v>
          </cell>
          <cell r="F2335">
            <v>0</v>
          </cell>
          <cell r="G2335">
            <v>0</v>
          </cell>
        </row>
        <row r="2336">
          <cell r="E2336">
            <v>0</v>
          </cell>
          <cell r="F2336">
            <v>0</v>
          </cell>
          <cell r="G2336">
            <v>0</v>
          </cell>
        </row>
        <row r="2337">
          <cell r="E2337">
            <v>0</v>
          </cell>
          <cell r="F2337">
            <v>0</v>
          </cell>
          <cell r="G2337">
            <v>0</v>
          </cell>
        </row>
        <row r="2338">
          <cell r="E2338">
            <v>0</v>
          </cell>
          <cell r="F2338">
            <v>0</v>
          </cell>
          <cell r="G2338">
            <v>0</v>
          </cell>
        </row>
        <row r="2339">
          <cell r="E2339">
            <v>0</v>
          </cell>
          <cell r="F2339">
            <v>0</v>
          </cell>
          <cell r="G2339">
            <v>0</v>
          </cell>
        </row>
        <row r="2340">
          <cell r="E2340">
            <v>0</v>
          </cell>
          <cell r="F2340">
            <v>0</v>
          </cell>
          <cell r="G2340">
            <v>0</v>
          </cell>
        </row>
        <row r="2342">
          <cell r="C2342" t="str">
            <v>TOTALES</v>
          </cell>
          <cell r="D2342" t="str">
            <v>Potencia</v>
          </cell>
          <cell r="E2342">
            <v>0</v>
          </cell>
          <cell r="F2342" t="str">
            <v>Costo Equipos</v>
          </cell>
          <cell r="G2342">
            <v>450000</v>
          </cell>
        </row>
        <row r="2344">
          <cell r="C2344" t="str">
            <v>Rendimiento equipo de producción</v>
          </cell>
          <cell r="D2344">
            <v>40</v>
          </cell>
          <cell r="E2344" t="str">
            <v>0/día</v>
          </cell>
        </row>
        <row r="2346">
          <cell r="A2346" t="str">
            <v>DATOS REDETERMINACION</v>
          </cell>
          <cell r="C2346" t="str">
            <v>DESIGNACION</v>
          </cell>
          <cell r="D2346" t="str">
            <v>Coeficiente Equipo</v>
          </cell>
          <cell r="E2346" t="str">
            <v>$ / día
Coef. x Costo Eq. o
HP x Costo Gas Oil</v>
          </cell>
          <cell r="F2346" t="str">
            <v>Rendimiento</v>
          </cell>
          <cell r="G2346" t="str">
            <v>$ Parcial</v>
          </cell>
        </row>
        <row r="2347">
          <cell r="A2347" t="str">
            <v>CÓDIGO</v>
          </cell>
          <cell r="B2347" t="str">
            <v>DESCRIPCIÓN</v>
          </cell>
        </row>
        <row r="2348">
          <cell r="C2348" t="str">
            <v>A - EQUIPOS</v>
          </cell>
        </row>
        <row r="2349">
          <cell r="A2349" t="str">
            <v>INDEC-DCTO - Inciso j)</v>
          </cell>
          <cell r="B2349" t="str">
            <v>Equipo - Amortización de equipo</v>
          </cell>
          <cell r="C2349" t="str">
            <v>Amortizaciones equipos</v>
          </cell>
          <cell r="D2349">
            <v>8.0000000000000004E-4</v>
          </cell>
          <cell r="E2349">
            <v>360</v>
          </cell>
          <cell r="F2349">
            <v>40</v>
          </cell>
          <cell r="G2349">
            <v>9</v>
          </cell>
        </row>
        <row r="2350">
          <cell r="A2350" t="str">
            <v>INDEC-DCTO - Inciso j)</v>
          </cell>
          <cell r="B2350" t="str">
            <v>Equipo - Amortización de equipo</v>
          </cell>
          <cell r="C2350" t="str">
            <v>Interés equipos</v>
          </cell>
          <cell r="D2350">
            <v>8.0000000000000007E-5</v>
          </cell>
          <cell r="E2350">
            <v>36</v>
          </cell>
          <cell r="F2350">
            <v>40</v>
          </cell>
          <cell r="G2350">
            <v>0.9</v>
          </cell>
        </row>
        <row r="2351">
          <cell r="A2351" t="str">
            <v>INDEC-PB - 33360-1</v>
          </cell>
          <cell r="B2351" t="str">
            <v xml:space="preserve">Gas oil                                                                </v>
          </cell>
          <cell r="C2351" t="str">
            <v>Combustibles equipos</v>
          </cell>
          <cell r="D2351">
            <v>99.173553719008268</v>
          </cell>
          <cell r="E2351">
            <v>0</v>
          </cell>
          <cell r="F2351">
            <v>40</v>
          </cell>
          <cell r="G2351">
            <v>0</v>
          </cell>
        </row>
        <row r="2352">
          <cell r="A2352" t="str">
            <v>INDEC-PB - 33380-1</v>
          </cell>
          <cell r="B2352" t="str">
            <v xml:space="preserve">Aceites lubricantes                                                    </v>
          </cell>
          <cell r="C2352" t="str">
            <v>Lubricantes equipos</v>
          </cell>
          <cell r="D2352">
            <v>18</v>
          </cell>
          <cell r="E2352">
            <v>0</v>
          </cell>
          <cell r="F2352">
            <v>40</v>
          </cell>
          <cell r="G2352">
            <v>0</v>
          </cell>
        </row>
        <row r="2353">
          <cell r="A2353">
            <v>0</v>
          </cell>
          <cell r="B2353">
            <v>0</v>
          </cell>
          <cell r="D2353">
            <v>0</v>
          </cell>
          <cell r="F2353">
            <v>0</v>
          </cell>
          <cell r="G2353">
            <v>0</v>
          </cell>
        </row>
        <row r="2354">
          <cell r="A2354">
            <v>0</v>
          </cell>
          <cell r="B2354">
            <v>0</v>
          </cell>
          <cell r="D2354">
            <v>0</v>
          </cell>
          <cell r="F2354">
            <v>0</v>
          </cell>
          <cell r="G2354">
            <v>0</v>
          </cell>
        </row>
        <row r="2355">
          <cell r="A2355">
            <v>0</v>
          </cell>
          <cell r="B2355">
            <v>0</v>
          </cell>
          <cell r="D2355">
            <v>0</v>
          </cell>
          <cell r="F2355">
            <v>0</v>
          </cell>
          <cell r="G2355">
            <v>0</v>
          </cell>
        </row>
        <row r="2356">
          <cell r="A2356">
            <v>0</v>
          </cell>
          <cell r="B2356">
            <v>0</v>
          </cell>
          <cell r="D2356">
            <v>0</v>
          </cell>
          <cell r="F2356">
            <v>0</v>
          </cell>
          <cell r="G2356">
            <v>0</v>
          </cell>
        </row>
        <row r="2357">
          <cell r="A2357">
            <v>0</v>
          </cell>
          <cell r="B2357">
            <v>0</v>
          </cell>
          <cell r="D2357">
            <v>0</v>
          </cell>
          <cell r="F2357">
            <v>0</v>
          </cell>
          <cell r="G2357">
            <v>0</v>
          </cell>
        </row>
        <row r="2358">
          <cell r="F2358" t="str">
            <v>Total A</v>
          </cell>
          <cell r="G2358">
            <v>9.9</v>
          </cell>
        </row>
        <row r="2359">
          <cell r="C2359" t="str">
            <v>B - MANO DE OBRA</v>
          </cell>
        </row>
        <row r="2360">
          <cell r="A2360" t="str">
            <v>DATOS REDETERMINACION</v>
          </cell>
          <cell r="C2360" t="str">
            <v>DESIGNACION</v>
          </cell>
          <cell r="D2360" t="str">
            <v>Cantidad</v>
          </cell>
          <cell r="E2360" t="str">
            <v>$ / día</v>
          </cell>
          <cell r="F2360" t="str">
            <v>Rendimiento</v>
          </cell>
          <cell r="G2360" t="str">
            <v>$ Parcial</v>
          </cell>
        </row>
        <row r="2361">
          <cell r="A2361" t="str">
            <v>CÓDIGO</v>
          </cell>
          <cell r="B2361" t="str">
            <v>DESCRIPCIÓN</v>
          </cell>
        </row>
        <row r="2362">
          <cell r="A2362" t="str">
            <v>IIEE-SJ - 101000</v>
          </cell>
          <cell r="B2362" t="str">
            <v>Oficial Especializado</v>
          </cell>
          <cell r="C2362" t="str">
            <v>Oficial Especializado</v>
          </cell>
          <cell r="E2362">
            <v>6000</v>
          </cell>
          <cell r="F2362">
            <v>40</v>
          </cell>
        </row>
        <row r="2363">
          <cell r="A2363" t="str">
            <v>IIEE-SJ - 102000</v>
          </cell>
          <cell r="B2363" t="str">
            <v xml:space="preserve">Oficial </v>
          </cell>
          <cell r="C2363" t="str">
            <v>Oficial</v>
          </cell>
          <cell r="D2363">
            <v>0.5</v>
          </cell>
          <cell r="E2363">
            <v>5000</v>
          </cell>
          <cell r="F2363">
            <v>40</v>
          </cell>
          <cell r="G2363">
            <v>62.5</v>
          </cell>
        </row>
        <row r="2364">
          <cell r="A2364" t="str">
            <v>IIEE-SJ - 103000</v>
          </cell>
          <cell r="B2364" t="str">
            <v>Ayudante</v>
          </cell>
          <cell r="C2364" t="str">
            <v>Medio Oficial</v>
          </cell>
          <cell r="E2364">
            <v>4500</v>
          </cell>
          <cell r="F2364">
            <v>40</v>
          </cell>
          <cell r="G2364">
            <v>0</v>
          </cell>
        </row>
        <row r="2365">
          <cell r="A2365" t="str">
            <v>IIEE-SJ - 103000</v>
          </cell>
          <cell r="B2365" t="str">
            <v>Ayudante</v>
          </cell>
          <cell r="C2365" t="str">
            <v>Ayudante</v>
          </cell>
          <cell r="D2365">
            <v>1</v>
          </cell>
          <cell r="E2365">
            <v>4000</v>
          </cell>
          <cell r="F2365">
            <v>40</v>
          </cell>
          <cell r="G2365">
            <v>100</v>
          </cell>
        </row>
        <row r="2366">
          <cell r="A2366">
            <v>0</v>
          </cell>
          <cell r="B2366">
            <v>0</v>
          </cell>
          <cell r="E2366">
            <v>0</v>
          </cell>
          <cell r="F2366">
            <v>0</v>
          </cell>
          <cell r="G2366">
            <v>0</v>
          </cell>
        </row>
        <row r="2367">
          <cell r="A2367">
            <v>0</v>
          </cell>
          <cell r="B2367">
            <v>0</v>
          </cell>
          <cell r="E2367">
            <v>0</v>
          </cell>
          <cell r="F2367">
            <v>0</v>
          </cell>
          <cell r="G2367">
            <v>0</v>
          </cell>
        </row>
        <row r="2368">
          <cell r="A2368">
            <v>0</v>
          </cell>
          <cell r="B2368">
            <v>0</v>
          </cell>
          <cell r="E2368">
            <v>0</v>
          </cell>
          <cell r="F2368">
            <v>0</v>
          </cell>
          <cell r="G2368">
            <v>0</v>
          </cell>
        </row>
        <row r="2369">
          <cell r="F2369" t="str">
            <v>Total B</v>
          </cell>
          <cell r="G2369">
            <v>162.5</v>
          </cell>
        </row>
        <row r="2370">
          <cell r="C2370" t="str">
            <v>C - MATERIALES</v>
          </cell>
        </row>
        <row r="2371">
          <cell r="A2371" t="str">
            <v>DATOS REDETERMINACION</v>
          </cell>
          <cell r="C2371" t="str">
            <v>DESIGNACION</v>
          </cell>
          <cell r="D2371" t="str">
            <v>Un</v>
          </cell>
          <cell r="E2371" t="str">
            <v>Cantidad</v>
          </cell>
          <cell r="F2371" t="str">
            <v>$ Unitarios</v>
          </cell>
          <cell r="G2371" t="str">
            <v>$ Parcial</v>
          </cell>
        </row>
        <row r="2372">
          <cell r="A2372" t="str">
            <v>CÓDIGO</v>
          </cell>
          <cell r="B2372" t="str">
            <v>DESCRIPCIÓN</v>
          </cell>
        </row>
        <row r="2373">
          <cell r="A2373">
            <v>0</v>
          </cell>
          <cell r="B2373">
            <v>0</v>
          </cell>
          <cell r="D2373">
            <v>0</v>
          </cell>
          <cell r="F2373">
            <v>0</v>
          </cell>
          <cell r="G2373">
            <v>0</v>
          </cell>
        </row>
        <row r="2374">
          <cell r="A2374">
            <v>0</v>
          </cell>
          <cell r="B2374">
            <v>0</v>
          </cell>
          <cell r="D2374">
            <v>0</v>
          </cell>
          <cell r="F2374">
            <v>0</v>
          </cell>
          <cell r="G2374">
            <v>0</v>
          </cell>
        </row>
        <row r="2375">
          <cell r="A2375">
            <v>0</v>
          </cell>
          <cell r="B2375">
            <v>0</v>
          </cell>
          <cell r="D2375">
            <v>0</v>
          </cell>
          <cell r="F2375">
            <v>0</v>
          </cell>
          <cell r="G2375">
            <v>0</v>
          </cell>
        </row>
        <row r="2376">
          <cell r="A2376">
            <v>0</v>
          </cell>
          <cell r="B2376">
            <v>0</v>
          </cell>
          <cell r="D2376">
            <v>0</v>
          </cell>
          <cell r="F2376">
            <v>0</v>
          </cell>
          <cell r="G2376">
            <v>0</v>
          </cell>
        </row>
        <row r="2377">
          <cell r="A2377">
            <v>0</v>
          </cell>
          <cell r="B2377">
            <v>0</v>
          </cell>
          <cell r="D2377">
            <v>0</v>
          </cell>
          <cell r="F2377">
            <v>0</v>
          </cell>
          <cell r="G2377">
            <v>0</v>
          </cell>
        </row>
        <row r="2378">
          <cell r="A2378">
            <v>0</v>
          </cell>
          <cell r="B2378">
            <v>0</v>
          </cell>
          <cell r="D2378">
            <v>0</v>
          </cell>
          <cell r="F2378">
            <v>0</v>
          </cell>
          <cell r="G2378">
            <v>0</v>
          </cell>
        </row>
        <row r="2379">
          <cell r="A2379">
            <v>0</v>
          </cell>
          <cell r="B2379">
            <v>0</v>
          </cell>
          <cell r="D2379">
            <v>0</v>
          </cell>
          <cell r="F2379">
            <v>0</v>
          </cell>
          <cell r="G2379">
            <v>0</v>
          </cell>
        </row>
        <row r="2380">
          <cell r="A2380">
            <v>0</v>
          </cell>
          <cell r="B2380">
            <v>0</v>
          </cell>
          <cell r="D2380">
            <v>0</v>
          </cell>
          <cell r="F2380">
            <v>0</v>
          </cell>
          <cell r="G2380">
            <v>0</v>
          </cell>
        </row>
        <row r="2381">
          <cell r="A2381">
            <v>0</v>
          </cell>
          <cell r="B2381">
            <v>0</v>
          </cell>
          <cell r="D2381">
            <v>0</v>
          </cell>
          <cell r="F2381">
            <v>0</v>
          </cell>
          <cell r="G2381">
            <v>0</v>
          </cell>
        </row>
        <row r="2382">
          <cell r="A2382">
            <v>0</v>
          </cell>
          <cell r="B2382">
            <v>0</v>
          </cell>
          <cell r="D2382">
            <v>0</v>
          </cell>
          <cell r="F2382">
            <v>0</v>
          </cell>
          <cell r="G2382">
            <v>0</v>
          </cell>
        </row>
        <row r="2383">
          <cell r="A2383">
            <v>0</v>
          </cell>
          <cell r="B2383">
            <v>0</v>
          </cell>
          <cell r="D2383">
            <v>0</v>
          </cell>
          <cell r="F2383">
            <v>0</v>
          </cell>
          <cell r="G2383">
            <v>0</v>
          </cell>
        </row>
        <row r="2384">
          <cell r="F2384" t="str">
            <v>Total C</v>
          </cell>
          <cell r="G2384">
            <v>0</v>
          </cell>
        </row>
        <row r="2385">
          <cell r="C2385" t="str">
            <v>D - TRANSPORTE</v>
          </cell>
        </row>
        <row r="2386">
          <cell r="A2386" t="str">
            <v>DATOS REDETERMINACION</v>
          </cell>
          <cell r="C2386" t="str">
            <v>DESIGNACION</v>
          </cell>
          <cell r="D2386" t="str">
            <v>Un</v>
          </cell>
          <cell r="E2386" t="str">
            <v>Cantidad</v>
          </cell>
          <cell r="F2386" t="str">
            <v>$ Unitarios</v>
          </cell>
          <cell r="G2386" t="str">
            <v>$ Parcial</v>
          </cell>
        </row>
        <row r="2387">
          <cell r="A2387" t="str">
            <v>CÓDIGO</v>
          </cell>
          <cell r="B2387" t="str">
            <v>DESCRIPCIÓN</v>
          </cell>
        </row>
        <row r="2388">
          <cell r="A2388">
            <v>0</v>
          </cell>
          <cell r="B2388">
            <v>0</v>
          </cell>
          <cell r="D2388">
            <v>0</v>
          </cell>
          <cell r="F2388">
            <v>0</v>
          </cell>
          <cell r="G2388">
            <v>0</v>
          </cell>
        </row>
        <row r="2389">
          <cell r="A2389">
            <v>0</v>
          </cell>
          <cell r="B2389">
            <v>0</v>
          </cell>
          <cell r="D2389">
            <v>0</v>
          </cell>
          <cell r="F2389">
            <v>0</v>
          </cell>
          <cell r="G2389">
            <v>0</v>
          </cell>
        </row>
        <row r="2390">
          <cell r="F2390" t="str">
            <v>Total D</v>
          </cell>
          <cell r="G2390">
            <v>0</v>
          </cell>
        </row>
        <row r="2392">
          <cell r="A2392" t="str">
            <v/>
          </cell>
          <cell r="B2392">
            <v>0</v>
          </cell>
          <cell r="D2392" t="str">
            <v>Costo  Neto</v>
          </cell>
          <cell r="F2392" t="str">
            <v>$/0</v>
          </cell>
          <cell r="G2392">
            <v>172.4</v>
          </cell>
        </row>
        <row r="2393">
          <cell r="D2393" t="str">
            <v>Precio</v>
          </cell>
          <cell r="F2393" t="str">
            <v>$/0</v>
          </cell>
          <cell r="G2393">
            <v>172.4</v>
          </cell>
        </row>
        <row r="2394">
          <cell r="A2394" t="str">
            <v>ANALISIS DE PRECIOS</v>
          </cell>
        </row>
        <row r="2395">
          <cell r="A2395" t="str">
            <v>COMITENTE:</v>
          </cell>
          <cell r="B2395" t="str">
            <v>DIRECCION PROVINCIAL DE REDES DE GAS</v>
          </cell>
        </row>
        <row r="2396">
          <cell r="A2396" t="str">
            <v>CONTRATISTA:</v>
          </cell>
          <cell r="B2396">
            <v>0</v>
          </cell>
        </row>
        <row r="2397">
          <cell r="A2397" t="str">
            <v>OBRA:</v>
          </cell>
          <cell r="B2397">
            <v>0</v>
          </cell>
          <cell r="F2397" t="str">
            <v>PRECIOS A:</v>
          </cell>
          <cell r="G2397">
            <v>0</v>
          </cell>
        </row>
        <row r="2398">
          <cell r="A2398" t="str">
            <v>SECTOR A:</v>
          </cell>
          <cell r="B2398">
            <v>0</v>
          </cell>
          <cell r="G2398">
            <v>0</v>
          </cell>
        </row>
        <row r="2399">
          <cell r="A2399" t="str">
            <v>UBICACIÓN:</v>
          </cell>
          <cell r="B2399">
            <v>0</v>
          </cell>
        </row>
        <row r="2400">
          <cell r="A2400" t="str">
            <v>RUBRO:</v>
          </cell>
          <cell r="B2400" t="str">
            <v/>
          </cell>
          <cell r="C2400">
            <v>0</v>
          </cell>
        </row>
        <row r="2401">
          <cell r="A2401" t="str">
            <v>ITEM:</v>
          </cell>
          <cell r="B2401" t="str">
            <v/>
          </cell>
          <cell r="C2401">
            <v>0</v>
          </cell>
          <cell r="F2401" t="str">
            <v>UNIDAD:</v>
          </cell>
          <cell r="G2401">
            <v>0</v>
          </cell>
        </row>
        <row r="2403">
          <cell r="C2403" t="str">
            <v>DESCRIPCIÓN EQUIPO DE PRODUCCIÓN Y RENDIMIENTO</v>
          </cell>
        </row>
        <row r="2405">
          <cell r="C2405" t="str">
            <v>Equipo</v>
          </cell>
          <cell r="D2405" t="str">
            <v>Cantidad</v>
          </cell>
          <cell r="E2405" t="str">
            <v>Potencia</v>
          </cell>
          <cell r="F2405" t="str">
            <v>Costo Unitario</v>
          </cell>
          <cell r="G2405" t="str">
            <v>Costo Total</v>
          </cell>
        </row>
        <row r="2406">
          <cell r="C2406" t="str">
            <v>Herramientas varias</v>
          </cell>
          <cell r="D2406">
            <v>1</v>
          </cell>
          <cell r="E2406">
            <v>0</v>
          </cell>
          <cell r="F2406">
            <v>450000</v>
          </cell>
          <cell r="G2406">
            <v>450000</v>
          </cell>
        </row>
        <row r="2407">
          <cell r="E2407">
            <v>0</v>
          </cell>
          <cell r="F2407">
            <v>0</v>
          </cell>
          <cell r="G2407">
            <v>0</v>
          </cell>
        </row>
        <row r="2408">
          <cell r="E2408">
            <v>0</v>
          </cell>
          <cell r="F2408">
            <v>0</v>
          </cell>
          <cell r="G2408">
            <v>0</v>
          </cell>
        </row>
        <row r="2409">
          <cell r="E2409">
            <v>0</v>
          </cell>
          <cell r="F2409">
            <v>0</v>
          </cell>
          <cell r="G2409">
            <v>0</v>
          </cell>
        </row>
        <row r="2410">
          <cell r="E2410">
            <v>0</v>
          </cell>
          <cell r="F2410">
            <v>0</v>
          </cell>
          <cell r="G2410">
            <v>0</v>
          </cell>
        </row>
        <row r="2411">
          <cell r="E2411">
            <v>0</v>
          </cell>
          <cell r="F2411">
            <v>0</v>
          </cell>
          <cell r="G2411">
            <v>0</v>
          </cell>
        </row>
        <row r="2412">
          <cell r="E2412">
            <v>0</v>
          </cell>
          <cell r="F2412">
            <v>0</v>
          </cell>
          <cell r="G2412">
            <v>0</v>
          </cell>
        </row>
        <row r="2413">
          <cell r="E2413">
            <v>0</v>
          </cell>
          <cell r="F2413">
            <v>0</v>
          </cell>
          <cell r="G2413">
            <v>0</v>
          </cell>
        </row>
        <row r="2414">
          <cell r="E2414">
            <v>0</v>
          </cell>
          <cell r="F2414">
            <v>0</v>
          </cell>
          <cell r="G2414">
            <v>0</v>
          </cell>
        </row>
        <row r="2415">
          <cell r="E2415">
            <v>0</v>
          </cell>
          <cell r="F2415">
            <v>0</v>
          </cell>
          <cell r="G2415">
            <v>0</v>
          </cell>
        </row>
        <row r="2417">
          <cell r="C2417" t="str">
            <v>TOTALES</v>
          </cell>
          <cell r="D2417" t="str">
            <v>Potencia</v>
          </cell>
          <cell r="E2417">
            <v>0</v>
          </cell>
          <cell r="F2417" t="str">
            <v>Costo Equipos</v>
          </cell>
          <cell r="G2417">
            <v>450000</v>
          </cell>
        </row>
        <row r="2419">
          <cell r="C2419" t="str">
            <v>Rendimiento equipo de producción</v>
          </cell>
          <cell r="D2419">
            <v>20</v>
          </cell>
          <cell r="E2419" t="str">
            <v>0/día</v>
          </cell>
        </row>
        <row r="2421">
          <cell r="A2421" t="str">
            <v>DATOS REDETERMINACION</v>
          </cell>
          <cell r="C2421" t="str">
            <v>DESIGNACION</v>
          </cell>
          <cell r="D2421" t="str">
            <v>Coeficiente Equipo</v>
          </cell>
          <cell r="E2421" t="str">
            <v>$ / día
Coef. x Costo Eq. o
HP x Costo Gas Oil</v>
          </cell>
          <cell r="F2421" t="str">
            <v>Rendimiento</v>
          </cell>
          <cell r="G2421" t="str">
            <v>$ Parcial</v>
          </cell>
        </row>
        <row r="2422">
          <cell r="A2422" t="str">
            <v>CÓDIGO</v>
          </cell>
          <cell r="B2422" t="str">
            <v>DESCRIPCIÓN</v>
          </cell>
        </row>
        <row r="2423">
          <cell r="C2423" t="str">
            <v>A - EQUIPOS</v>
          </cell>
        </row>
        <row r="2424">
          <cell r="A2424" t="str">
            <v>INDEC-DCTO - Inciso j)</v>
          </cell>
          <cell r="B2424" t="str">
            <v>Equipo - Amortización de equipo</v>
          </cell>
          <cell r="C2424" t="str">
            <v>Amortizaciones equipos</v>
          </cell>
          <cell r="D2424">
            <v>8.0000000000000004E-4</v>
          </cell>
          <cell r="E2424">
            <v>360</v>
          </cell>
          <cell r="F2424">
            <v>20</v>
          </cell>
          <cell r="G2424">
            <v>18</v>
          </cell>
        </row>
        <row r="2425">
          <cell r="A2425" t="str">
            <v>INDEC-DCTO - Inciso j)</v>
          </cell>
          <cell r="B2425" t="str">
            <v>Equipo - Amortización de equipo</v>
          </cell>
          <cell r="C2425" t="str">
            <v>Interés equipos</v>
          </cell>
          <cell r="D2425">
            <v>8.0000000000000007E-5</v>
          </cell>
          <cell r="E2425">
            <v>36</v>
          </cell>
          <cell r="F2425">
            <v>20</v>
          </cell>
          <cell r="G2425">
            <v>1.8</v>
          </cell>
        </row>
        <row r="2426">
          <cell r="A2426" t="str">
            <v>INDEC-PB - 33360-1</v>
          </cell>
          <cell r="B2426" t="str">
            <v xml:space="preserve">Gas oil                                                                </v>
          </cell>
          <cell r="C2426" t="str">
            <v>Combustibles equipos</v>
          </cell>
          <cell r="D2426">
            <v>99.173553719008268</v>
          </cell>
          <cell r="E2426">
            <v>0</v>
          </cell>
          <cell r="F2426">
            <v>20</v>
          </cell>
          <cell r="G2426">
            <v>0</v>
          </cell>
        </row>
        <row r="2427">
          <cell r="A2427" t="str">
            <v>INDEC-PB - 33380-1</v>
          </cell>
          <cell r="B2427" t="str">
            <v xml:space="preserve">Aceites lubricantes                                                    </v>
          </cell>
          <cell r="C2427" t="str">
            <v>Lubricantes equipos</v>
          </cell>
          <cell r="D2427">
            <v>18</v>
          </cell>
          <cell r="E2427">
            <v>0</v>
          </cell>
          <cell r="F2427">
            <v>20</v>
          </cell>
          <cell r="G2427">
            <v>0</v>
          </cell>
        </row>
        <row r="2428">
          <cell r="A2428">
            <v>0</v>
          </cell>
          <cell r="B2428">
            <v>0</v>
          </cell>
          <cell r="D2428">
            <v>0</v>
          </cell>
          <cell r="F2428">
            <v>0</v>
          </cell>
          <cell r="G2428">
            <v>0</v>
          </cell>
        </row>
        <row r="2429">
          <cell r="A2429">
            <v>0</v>
          </cell>
          <cell r="B2429">
            <v>0</v>
          </cell>
          <cell r="D2429">
            <v>0</v>
          </cell>
          <cell r="F2429">
            <v>0</v>
          </cell>
          <cell r="G2429">
            <v>0</v>
          </cell>
        </row>
        <row r="2430">
          <cell r="A2430">
            <v>0</v>
          </cell>
          <cell r="B2430">
            <v>0</v>
          </cell>
          <cell r="D2430">
            <v>0</v>
          </cell>
          <cell r="F2430">
            <v>0</v>
          </cell>
          <cell r="G2430">
            <v>0</v>
          </cell>
        </row>
        <row r="2431">
          <cell r="A2431">
            <v>0</v>
          </cell>
          <cell r="B2431">
            <v>0</v>
          </cell>
          <cell r="D2431">
            <v>0</v>
          </cell>
          <cell r="F2431">
            <v>0</v>
          </cell>
          <cell r="G2431">
            <v>0</v>
          </cell>
        </row>
        <row r="2432">
          <cell r="A2432">
            <v>0</v>
          </cell>
          <cell r="B2432">
            <v>0</v>
          </cell>
          <cell r="D2432">
            <v>0</v>
          </cell>
          <cell r="F2432">
            <v>0</v>
          </cell>
          <cell r="G2432">
            <v>0</v>
          </cell>
        </row>
        <row r="2433">
          <cell r="F2433" t="str">
            <v>Total A</v>
          </cell>
          <cell r="G2433">
            <v>19.8</v>
          </cell>
        </row>
        <row r="2434">
          <cell r="C2434" t="str">
            <v>B - MANO DE OBRA</v>
          </cell>
        </row>
        <row r="2435">
          <cell r="A2435" t="str">
            <v>DATOS REDETERMINACION</v>
          </cell>
          <cell r="C2435" t="str">
            <v>DESIGNACION</v>
          </cell>
          <cell r="D2435" t="str">
            <v>Cantidad</v>
          </cell>
          <cell r="E2435" t="str">
            <v>$ / día</v>
          </cell>
          <cell r="F2435" t="str">
            <v>Rendimiento</v>
          </cell>
          <cell r="G2435" t="str">
            <v>$ Parcial</v>
          </cell>
        </row>
        <row r="2436">
          <cell r="A2436" t="str">
            <v>CÓDIGO</v>
          </cell>
          <cell r="B2436" t="str">
            <v>DESCRIPCIÓN</v>
          </cell>
        </row>
        <row r="2437">
          <cell r="A2437" t="str">
            <v>IIEE-SJ - 101000</v>
          </cell>
          <cell r="B2437" t="str">
            <v>Oficial Especializado</v>
          </cell>
          <cell r="C2437" t="str">
            <v>Oficial Especializado</v>
          </cell>
          <cell r="E2437">
            <v>6000</v>
          </cell>
          <cell r="F2437">
            <v>20</v>
          </cell>
        </row>
        <row r="2438">
          <cell r="A2438" t="str">
            <v>IIEE-SJ - 102000</v>
          </cell>
          <cell r="B2438" t="str">
            <v xml:space="preserve">Oficial </v>
          </cell>
          <cell r="C2438" t="str">
            <v>Oficial</v>
          </cell>
          <cell r="D2438">
            <v>1</v>
          </cell>
          <cell r="E2438">
            <v>5000</v>
          </cell>
          <cell r="F2438">
            <v>20</v>
          </cell>
          <cell r="G2438">
            <v>250</v>
          </cell>
        </row>
        <row r="2439">
          <cell r="A2439" t="str">
            <v>IIEE-SJ - 103000</v>
          </cell>
          <cell r="B2439" t="str">
            <v>Ayudante</v>
          </cell>
          <cell r="C2439" t="str">
            <v>Medio Oficial</v>
          </cell>
          <cell r="E2439">
            <v>4500</v>
          </cell>
          <cell r="F2439">
            <v>20</v>
          </cell>
          <cell r="G2439">
            <v>0</v>
          </cell>
        </row>
        <row r="2440">
          <cell r="A2440" t="str">
            <v>IIEE-SJ - 103000</v>
          </cell>
          <cell r="B2440" t="str">
            <v>Ayudante</v>
          </cell>
          <cell r="C2440" t="str">
            <v>Ayudante</v>
          </cell>
          <cell r="D2440">
            <v>1</v>
          </cell>
          <cell r="E2440">
            <v>4000</v>
          </cell>
          <cell r="F2440">
            <v>20</v>
          </cell>
          <cell r="G2440">
            <v>200</v>
          </cell>
        </row>
        <row r="2441">
          <cell r="A2441">
            <v>0</v>
          </cell>
          <cell r="B2441">
            <v>0</v>
          </cell>
          <cell r="E2441">
            <v>0</v>
          </cell>
          <cell r="F2441">
            <v>0</v>
          </cell>
          <cell r="G2441">
            <v>0</v>
          </cell>
        </row>
        <row r="2442">
          <cell r="A2442">
            <v>0</v>
          </cell>
          <cell r="B2442">
            <v>0</v>
          </cell>
          <cell r="E2442">
            <v>0</v>
          </cell>
          <cell r="F2442">
            <v>0</v>
          </cell>
          <cell r="G2442">
            <v>0</v>
          </cell>
        </row>
        <row r="2443">
          <cell r="A2443">
            <v>0</v>
          </cell>
          <cell r="B2443">
            <v>0</v>
          </cell>
          <cell r="E2443">
            <v>0</v>
          </cell>
          <cell r="F2443">
            <v>0</v>
          </cell>
          <cell r="G2443">
            <v>0</v>
          </cell>
        </row>
        <row r="2444">
          <cell r="F2444" t="str">
            <v>Total B</v>
          </cell>
          <cell r="G2444">
            <v>450</v>
          </cell>
        </row>
        <row r="2445">
          <cell r="C2445" t="str">
            <v>C - MATERIALES</v>
          </cell>
        </row>
        <row r="2446">
          <cell r="A2446" t="str">
            <v>DATOS REDETERMINACION</v>
          </cell>
          <cell r="C2446" t="str">
            <v>DESIGNACION</v>
          </cell>
          <cell r="D2446" t="str">
            <v>Un</v>
          </cell>
          <cell r="E2446" t="str">
            <v>Cantidad</v>
          </cell>
          <cell r="F2446" t="str">
            <v>$ Unitarios</v>
          </cell>
          <cell r="G2446" t="str">
            <v>$ Parcial</v>
          </cell>
        </row>
        <row r="2447">
          <cell r="A2447" t="str">
            <v>CÓDIGO</v>
          </cell>
          <cell r="B2447" t="str">
            <v>DESCRIPCIÓN</v>
          </cell>
        </row>
        <row r="2448">
          <cell r="A2448" t="str">
            <v>INDEC-PB - 37440-1</v>
          </cell>
          <cell r="B2448" t="str">
            <v xml:space="preserve">Cemento portland                                                       </v>
          </cell>
          <cell r="C2448" t="str">
            <v>Cemento Portland</v>
          </cell>
          <cell r="D2448" t="str">
            <v>Kg</v>
          </cell>
          <cell r="E2448">
            <v>7</v>
          </cell>
          <cell r="F2448">
            <v>13.223140495867769</v>
          </cell>
          <cell r="G2448">
            <v>92.56</v>
          </cell>
        </row>
        <row r="2449">
          <cell r="A2449" t="str">
            <v>IIEE-SJ - 203002</v>
          </cell>
          <cell r="B2449" t="str">
            <v>Canto rodado clasificado</v>
          </cell>
          <cell r="C2449" t="str">
            <v>Arena Lavada</v>
          </cell>
          <cell r="D2449" t="str">
            <v>m3</v>
          </cell>
          <cell r="E2449">
            <v>0.1</v>
          </cell>
          <cell r="F2449">
            <v>600</v>
          </cell>
          <cell r="G2449">
            <v>60</v>
          </cell>
        </row>
        <row r="2450">
          <cell r="A2450" t="str">
            <v>INDEC-CM - 41242-11</v>
          </cell>
          <cell r="B2450" t="str">
            <v>Acero aletado conformado, en barra</v>
          </cell>
          <cell r="C2450" t="str">
            <v>ACERO ESPECIAL diam varios</v>
          </cell>
          <cell r="D2450" t="str">
            <v>kg</v>
          </cell>
          <cell r="E2450">
            <v>3.2340000000000004</v>
          </cell>
          <cell r="F2450">
            <v>180</v>
          </cell>
          <cell r="G2450">
            <v>582.12</v>
          </cell>
        </row>
        <row r="2451">
          <cell r="A2451">
            <v>0</v>
          </cell>
          <cell r="B2451">
            <v>0</v>
          </cell>
          <cell r="D2451">
            <v>0</v>
          </cell>
          <cell r="F2451">
            <v>0</v>
          </cell>
          <cell r="G2451">
            <v>0</v>
          </cell>
        </row>
        <row r="2452">
          <cell r="A2452">
            <v>0</v>
          </cell>
          <cell r="B2452">
            <v>0</v>
          </cell>
          <cell r="D2452">
            <v>0</v>
          </cell>
          <cell r="F2452">
            <v>0</v>
          </cell>
          <cell r="G2452">
            <v>0</v>
          </cell>
        </row>
        <row r="2453">
          <cell r="A2453">
            <v>0</v>
          </cell>
          <cell r="B2453">
            <v>0</v>
          </cell>
          <cell r="D2453">
            <v>0</v>
          </cell>
          <cell r="F2453">
            <v>0</v>
          </cell>
          <cell r="G2453">
            <v>0</v>
          </cell>
        </row>
        <row r="2454">
          <cell r="A2454">
            <v>0</v>
          </cell>
          <cell r="B2454">
            <v>0</v>
          </cell>
          <cell r="D2454">
            <v>0</v>
          </cell>
          <cell r="F2454">
            <v>0</v>
          </cell>
          <cell r="G2454">
            <v>0</v>
          </cell>
        </row>
        <row r="2455">
          <cell r="A2455">
            <v>0</v>
          </cell>
          <cell r="B2455">
            <v>0</v>
          </cell>
          <cell r="D2455">
            <v>0</v>
          </cell>
          <cell r="F2455">
            <v>0</v>
          </cell>
          <cell r="G2455">
            <v>0</v>
          </cell>
        </row>
        <row r="2456">
          <cell r="A2456">
            <v>0</v>
          </cell>
          <cell r="B2456">
            <v>0</v>
          </cell>
          <cell r="D2456">
            <v>0</v>
          </cell>
          <cell r="F2456">
            <v>0</v>
          </cell>
          <cell r="G2456">
            <v>0</v>
          </cell>
        </row>
        <row r="2457">
          <cell r="A2457">
            <v>0</v>
          </cell>
          <cell r="B2457">
            <v>0</v>
          </cell>
          <cell r="D2457">
            <v>0</v>
          </cell>
          <cell r="F2457">
            <v>0</v>
          </cell>
          <cell r="G2457">
            <v>0</v>
          </cell>
        </row>
        <row r="2458">
          <cell r="A2458">
            <v>0</v>
          </cell>
          <cell r="B2458">
            <v>0</v>
          </cell>
          <cell r="D2458">
            <v>0</v>
          </cell>
          <cell r="F2458">
            <v>0</v>
          </cell>
          <cell r="G2458">
            <v>0</v>
          </cell>
        </row>
        <row r="2459">
          <cell r="F2459" t="str">
            <v>Total C</v>
          </cell>
          <cell r="G2459">
            <v>734.68000000000006</v>
          </cell>
        </row>
        <row r="2460">
          <cell r="C2460" t="str">
            <v>D - TRANSPORTE</v>
          </cell>
        </row>
        <row r="2461">
          <cell r="A2461" t="str">
            <v>DATOS REDETERMINACION</v>
          </cell>
          <cell r="C2461" t="str">
            <v>DESIGNACION</v>
          </cell>
          <cell r="D2461" t="str">
            <v>Un</v>
          </cell>
          <cell r="E2461" t="str">
            <v>Cantidad</v>
          </cell>
          <cell r="F2461" t="str">
            <v>$ Unitarios</v>
          </cell>
          <cell r="G2461" t="str">
            <v>$ Parcial</v>
          </cell>
        </row>
        <row r="2462">
          <cell r="A2462" t="str">
            <v>CÓDIGO</v>
          </cell>
          <cell r="B2462" t="str">
            <v>DESCRIPCIÓN</v>
          </cell>
        </row>
        <row r="2463">
          <cell r="A2463">
            <v>0</v>
          </cell>
          <cell r="B2463">
            <v>0</v>
          </cell>
          <cell r="D2463">
            <v>0</v>
          </cell>
          <cell r="F2463">
            <v>0</v>
          </cell>
          <cell r="G2463">
            <v>0</v>
          </cell>
        </row>
        <row r="2464">
          <cell r="A2464">
            <v>0</v>
          </cell>
          <cell r="B2464">
            <v>0</v>
          </cell>
          <cell r="D2464">
            <v>0</v>
          </cell>
          <cell r="F2464">
            <v>0</v>
          </cell>
          <cell r="G2464">
            <v>0</v>
          </cell>
        </row>
        <row r="2465">
          <cell r="F2465" t="str">
            <v>Total D</v>
          </cell>
          <cell r="G2465">
            <v>0</v>
          </cell>
        </row>
        <row r="2467">
          <cell r="A2467" t="str">
            <v/>
          </cell>
          <cell r="B2467">
            <v>0</v>
          </cell>
          <cell r="D2467" t="str">
            <v>Costo  Neto</v>
          </cell>
          <cell r="F2467" t="str">
            <v>$/0</v>
          </cell>
          <cell r="G2467">
            <v>1204.48</v>
          </cell>
        </row>
        <row r="2468">
          <cell r="D2468" t="str">
            <v>Precio</v>
          </cell>
          <cell r="F2468" t="str">
            <v>$/0</v>
          </cell>
          <cell r="G2468">
            <v>1204.48</v>
          </cell>
        </row>
        <row r="2469">
          <cell r="A2469" t="str">
            <v>ANALISIS DE PRECIOS</v>
          </cell>
        </row>
        <row r="2470">
          <cell r="A2470" t="str">
            <v>COMITENTE:</v>
          </cell>
          <cell r="B2470" t="str">
            <v>DIRECCION PROVINCIAL DE REDES DE GAS</v>
          </cell>
        </row>
        <row r="2471">
          <cell r="A2471" t="str">
            <v>CONTRATISTA:</v>
          </cell>
          <cell r="B2471">
            <v>0</v>
          </cell>
        </row>
        <row r="2472">
          <cell r="A2472" t="str">
            <v>OBRA:</v>
          </cell>
          <cell r="B2472">
            <v>0</v>
          </cell>
          <cell r="F2472" t="str">
            <v>PRECIOS A:</v>
          </cell>
          <cell r="G2472">
            <v>0</v>
          </cell>
        </row>
        <row r="2473">
          <cell r="A2473" t="str">
            <v>SECTOR A:</v>
          </cell>
          <cell r="B2473">
            <v>0</v>
          </cell>
          <cell r="G2473">
            <v>0</v>
          </cell>
        </row>
        <row r="2474">
          <cell r="A2474" t="str">
            <v>UBICACIÓN:</v>
          </cell>
          <cell r="B2474">
            <v>0</v>
          </cell>
        </row>
        <row r="2475">
          <cell r="A2475" t="str">
            <v>RUBRO:</v>
          </cell>
          <cell r="B2475" t="str">
            <v/>
          </cell>
          <cell r="C2475">
            <v>0</v>
          </cell>
        </row>
        <row r="2476">
          <cell r="A2476" t="str">
            <v>ITEM:</v>
          </cell>
          <cell r="B2476" t="str">
            <v/>
          </cell>
          <cell r="C2476">
            <v>0</v>
          </cell>
          <cell r="F2476" t="str">
            <v>UNIDAD:</v>
          </cell>
          <cell r="G2476">
            <v>0</v>
          </cell>
        </row>
        <row r="2478">
          <cell r="C2478" t="str">
            <v>DESCRIPCIÓN EQUIPO DE PRODUCCIÓN Y RENDIMIENTO</v>
          </cell>
        </row>
        <row r="2480">
          <cell r="C2480" t="str">
            <v>Equipo</v>
          </cell>
          <cell r="D2480" t="str">
            <v>Cantidad</v>
          </cell>
          <cell r="E2480" t="str">
            <v>Potencia</v>
          </cell>
          <cell r="F2480" t="str">
            <v>Costo Unitario</v>
          </cell>
          <cell r="G2480" t="str">
            <v>Costo Total</v>
          </cell>
        </row>
        <row r="2481">
          <cell r="C2481" t="str">
            <v>Herramientas varias</v>
          </cell>
          <cell r="D2481">
            <v>1</v>
          </cell>
          <cell r="E2481">
            <v>0</v>
          </cell>
          <cell r="F2481">
            <v>450000</v>
          </cell>
          <cell r="G2481">
            <v>450000</v>
          </cell>
        </row>
        <row r="2482">
          <cell r="E2482">
            <v>0</v>
          </cell>
          <cell r="F2482">
            <v>0</v>
          </cell>
          <cell r="G2482">
            <v>0</v>
          </cell>
        </row>
        <row r="2483">
          <cell r="E2483">
            <v>0</v>
          </cell>
          <cell r="F2483">
            <v>0</v>
          </cell>
          <cell r="G2483">
            <v>0</v>
          </cell>
        </row>
        <row r="2484">
          <cell r="E2484">
            <v>0</v>
          </cell>
          <cell r="F2484">
            <v>0</v>
          </cell>
          <cell r="G2484">
            <v>0</v>
          </cell>
        </row>
        <row r="2485">
          <cell r="E2485">
            <v>0</v>
          </cell>
          <cell r="F2485">
            <v>0</v>
          </cell>
          <cell r="G2485">
            <v>0</v>
          </cell>
        </row>
        <row r="2486">
          <cell r="E2486">
            <v>0</v>
          </cell>
          <cell r="F2486">
            <v>0</v>
          </cell>
          <cell r="G2486">
            <v>0</v>
          </cell>
        </row>
        <row r="2487">
          <cell r="E2487">
            <v>0</v>
          </cell>
          <cell r="F2487">
            <v>0</v>
          </cell>
          <cell r="G2487">
            <v>0</v>
          </cell>
        </row>
        <row r="2488">
          <cell r="E2488">
            <v>0</v>
          </cell>
          <cell r="F2488">
            <v>0</v>
          </cell>
          <cell r="G2488">
            <v>0</v>
          </cell>
        </row>
        <row r="2489">
          <cell r="E2489">
            <v>0</v>
          </cell>
          <cell r="F2489">
            <v>0</v>
          </cell>
          <cell r="G2489">
            <v>0</v>
          </cell>
        </row>
        <row r="2490">
          <cell r="E2490">
            <v>0</v>
          </cell>
          <cell r="F2490">
            <v>0</v>
          </cell>
          <cell r="G2490">
            <v>0</v>
          </cell>
        </row>
        <row r="2492">
          <cell r="C2492" t="str">
            <v>TOTALES</v>
          </cell>
          <cell r="D2492" t="str">
            <v>Potencia</v>
          </cell>
          <cell r="E2492">
            <v>0</v>
          </cell>
          <cell r="F2492" t="str">
            <v>Costo Equipos</v>
          </cell>
          <cell r="G2492">
            <v>450000</v>
          </cell>
        </row>
        <row r="2494">
          <cell r="C2494" t="str">
            <v>Rendimiento equipo de producción</v>
          </cell>
          <cell r="D2494">
            <v>30</v>
          </cell>
          <cell r="E2494" t="str">
            <v>0/día</v>
          </cell>
        </row>
        <row r="2496">
          <cell r="A2496" t="str">
            <v>DATOS REDETERMINACION</v>
          </cell>
          <cell r="C2496" t="str">
            <v>DESIGNACION</v>
          </cell>
          <cell r="D2496" t="str">
            <v>Coeficiente Equipo</v>
          </cell>
          <cell r="E2496" t="str">
            <v>$ / día
Coef. x Costo Eq. o
HP x Costo Gas Oil</v>
          </cell>
          <cell r="F2496" t="str">
            <v>Rendimiento</v>
          </cell>
          <cell r="G2496" t="str">
            <v>$ Parcial</v>
          </cell>
        </row>
        <row r="2497">
          <cell r="A2497" t="str">
            <v>CÓDIGO</v>
          </cell>
          <cell r="B2497" t="str">
            <v>DESCRIPCIÓN</v>
          </cell>
        </row>
        <row r="2498">
          <cell r="C2498" t="str">
            <v>A - EQUIPOS</v>
          </cell>
        </row>
        <row r="2499">
          <cell r="A2499" t="str">
            <v>INDEC-DCTO - Inciso j)</v>
          </cell>
          <cell r="B2499" t="str">
            <v>Equipo - Amortización de equipo</v>
          </cell>
          <cell r="C2499" t="str">
            <v>Amortizaciones equipos</v>
          </cell>
          <cell r="D2499">
            <v>8.0000000000000004E-4</v>
          </cell>
          <cell r="E2499">
            <v>360</v>
          </cell>
          <cell r="F2499">
            <v>30</v>
          </cell>
          <cell r="G2499">
            <v>12</v>
          </cell>
        </row>
        <row r="2500">
          <cell r="A2500" t="str">
            <v>INDEC-DCTO - Inciso j)</v>
          </cell>
          <cell r="B2500" t="str">
            <v>Equipo - Amortización de equipo</v>
          </cell>
          <cell r="C2500" t="str">
            <v>Interés equipos</v>
          </cell>
          <cell r="D2500">
            <v>8.0000000000000007E-5</v>
          </cell>
          <cell r="E2500">
            <v>36</v>
          </cell>
          <cell r="F2500">
            <v>30</v>
          </cell>
          <cell r="G2500">
            <v>1.2</v>
          </cell>
        </row>
        <row r="2501">
          <cell r="A2501" t="str">
            <v>INDEC-PB - 33360-1</v>
          </cell>
          <cell r="B2501" t="str">
            <v xml:space="preserve">Gas oil                                                                </v>
          </cell>
          <cell r="C2501" t="str">
            <v>Combustibles equipos</v>
          </cell>
          <cell r="D2501">
            <v>99.173553719008268</v>
          </cell>
          <cell r="E2501">
            <v>0</v>
          </cell>
          <cell r="F2501">
            <v>30</v>
          </cell>
          <cell r="G2501">
            <v>0</v>
          </cell>
        </row>
        <row r="2502">
          <cell r="A2502" t="str">
            <v>INDEC-PB - 33380-1</v>
          </cell>
          <cell r="B2502" t="str">
            <v xml:space="preserve">Aceites lubricantes                                                    </v>
          </cell>
          <cell r="C2502" t="str">
            <v>Lubricantes equipos</v>
          </cell>
          <cell r="D2502">
            <v>18</v>
          </cell>
          <cell r="E2502">
            <v>0</v>
          </cell>
          <cell r="F2502">
            <v>30</v>
          </cell>
          <cell r="G2502">
            <v>0</v>
          </cell>
        </row>
        <row r="2503">
          <cell r="A2503">
            <v>0</v>
          </cell>
          <cell r="B2503">
            <v>0</v>
          </cell>
          <cell r="D2503">
            <v>0</v>
          </cell>
          <cell r="F2503">
            <v>0</v>
          </cell>
          <cell r="G2503">
            <v>0</v>
          </cell>
        </row>
        <row r="2504">
          <cell r="A2504">
            <v>0</v>
          </cell>
          <cell r="B2504">
            <v>0</v>
          </cell>
          <cell r="D2504">
            <v>0</v>
          </cell>
          <cell r="F2504">
            <v>0</v>
          </cell>
          <cell r="G2504">
            <v>0</v>
          </cell>
        </row>
        <row r="2505">
          <cell r="A2505">
            <v>0</v>
          </cell>
          <cell r="B2505">
            <v>0</v>
          </cell>
          <cell r="D2505">
            <v>0</v>
          </cell>
          <cell r="F2505">
            <v>0</v>
          </cell>
          <cell r="G2505">
            <v>0</v>
          </cell>
        </row>
        <row r="2506">
          <cell r="A2506">
            <v>0</v>
          </cell>
          <cell r="B2506">
            <v>0</v>
          </cell>
          <cell r="D2506">
            <v>0</v>
          </cell>
          <cell r="F2506">
            <v>0</v>
          </cell>
          <cell r="G2506">
            <v>0</v>
          </cell>
        </row>
        <row r="2507">
          <cell r="A2507">
            <v>0</v>
          </cell>
          <cell r="B2507">
            <v>0</v>
          </cell>
          <cell r="D2507">
            <v>0</v>
          </cell>
          <cell r="F2507">
            <v>0</v>
          </cell>
          <cell r="G2507">
            <v>0</v>
          </cell>
        </row>
        <row r="2508">
          <cell r="F2508" t="str">
            <v>Total A</v>
          </cell>
          <cell r="G2508">
            <v>13.2</v>
          </cell>
        </row>
        <row r="2509">
          <cell r="C2509" t="str">
            <v>B - MANO DE OBRA</v>
          </cell>
        </row>
        <row r="2510">
          <cell r="A2510" t="str">
            <v>DATOS REDETERMINACION</v>
          </cell>
          <cell r="C2510" t="str">
            <v>DESIGNACION</v>
          </cell>
          <cell r="D2510" t="str">
            <v>Cantidad</v>
          </cell>
          <cell r="E2510" t="str">
            <v>$ / día</v>
          </cell>
          <cell r="F2510" t="str">
            <v>Rendimiento</v>
          </cell>
          <cell r="G2510" t="str">
            <v>$ Parcial</v>
          </cell>
        </row>
        <row r="2511">
          <cell r="A2511" t="str">
            <v>CÓDIGO</v>
          </cell>
          <cell r="B2511" t="str">
            <v>DESCRIPCIÓN</v>
          </cell>
        </row>
        <row r="2512">
          <cell r="A2512" t="str">
            <v>IIEE-SJ - 101000</v>
          </cell>
          <cell r="B2512" t="str">
            <v>Oficial Especializado</v>
          </cell>
          <cell r="C2512" t="str">
            <v>Oficial Especializado</v>
          </cell>
          <cell r="E2512">
            <v>6000</v>
          </cell>
          <cell r="F2512">
            <v>30</v>
          </cell>
        </row>
        <row r="2513">
          <cell r="A2513" t="str">
            <v>IIEE-SJ - 102000</v>
          </cell>
          <cell r="B2513" t="str">
            <v xml:space="preserve">Oficial </v>
          </cell>
          <cell r="C2513" t="str">
            <v>Oficial</v>
          </cell>
          <cell r="D2513">
            <v>1</v>
          </cell>
          <cell r="E2513">
            <v>5000</v>
          </cell>
          <cell r="F2513">
            <v>30</v>
          </cell>
          <cell r="G2513">
            <v>166.67</v>
          </cell>
        </row>
        <row r="2514">
          <cell r="A2514" t="str">
            <v>IIEE-SJ - 103000</v>
          </cell>
          <cell r="B2514" t="str">
            <v>Ayudante</v>
          </cell>
          <cell r="C2514" t="str">
            <v>Medio Oficial</v>
          </cell>
          <cell r="E2514">
            <v>4500</v>
          </cell>
          <cell r="F2514">
            <v>30</v>
          </cell>
          <cell r="G2514">
            <v>0</v>
          </cell>
        </row>
        <row r="2515">
          <cell r="A2515" t="str">
            <v>IIEE-SJ - 103000</v>
          </cell>
          <cell r="B2515" t="str">
            <v>Ayudante</v>
          </cell>
          <cell r="C2515" t="str">
            <v>Ayudante</v>
          </cell>
          <cell r="D2515">
            <v>0.5</v>
          </cell>
          <cell r="E2515">
            <v>4000</v>
          </cell>
          <cell r="F2515">
            <v>30</v>
          </cell>
          <cell r="G2515">
            <v>66.67</v>
          </cell>
        </row>
        <row r="2516">
          <cell r="A2516">
            <v>0</v>
          </cell>
          <cell r="B2516">
            <v>0</v>
          </cell>
          <cell r="E2516">
            <v>0</v>
          </cell>
          <cell r="F2516">
            <v>0</v>
          </cell>
          <cell r="G2516">
            <v>0</v>
          </cell>
        </row>
        <row r="2517">
          <cell r="A2517">
            <v>0</v>
          </cell>
          <cell r="B2517">
            <v>0</v>
          </cell>
          <cell r="E2517">
            <v>0</v>
          </cell>
          <cell r="F2517">
            <v>0</v>
          </cell>
          <cell r="G2517">
            <v>0</v>
          </cell>
        </row>
        <row r="2518">
          <cell r="A2518">
            <v>0</v>
          </cell>
          <cell r="B2518">
            <v>0</v>
          </cell>
          <cell r="E2518">
            <v>0</v>
          </cell>
          <cell r="F2518">
            <v>0</v>
          </cell>
          <cell r="G2518">
            <v>0</v>
          </cell>
        </row>
        <row r="2519">
          <cell r="F2519" t="str">
            <v>Total B</v>
          </cell>
          <cell r="G2519">
            <v>233.33999999999997</v>
          </cell>
        </row>
        <row r="2520">
          <cell r="C2520" t="str">
            <v>C - MATERIALES</v>
          </cell>
        </row>
        <row r="2521">
          <cell r="A2521" t="str">
            <v>DATOS REDETERMINACION</v>
          </cell>
          <cell r="C2521" t="str">
            <v>DESIGNACION</v>
          </cell>
          <cell r="D2521" t="str">
            <v>Un</v>
          </cell>
          <cell r="E2521" t="str">
            <v>Cantidad</v>
          </cell>
          <cell r="F2521" t="str">
            <v>$ Unitarios</v>
          </cell>
          <cell r="G2521" t="str">
            <v>$ Parcial</v>
          </cell>
        </row>
        <row r="2522">
          <cell r="A2522" t="str">
            <v>CÓDIGO</v>
          </cell>
          <cell r="B2522" t="str">
            <v>DESCRIPCIÓN</v>
          </cell>
        </row>
        <row r="2523">
          <cell r="A2523" t="str">
            <v>INDEC-PB - 37440-1</v>
          </cell>
          <cell r="B2523" t="str">
            <v xml:space="preserve">Cemento portland                                                       </v>
          </cell>
          <cell r="C2523" t="str">
            <v>Cemento Portland</v>
          </cell>
          <cell r="D2523" t="str">
            <v>Kg</v>
          </cell>
          <cell r="E2523">
            <v>5</v>
          </cell>
          <cell r="F2523">
            <v>13.223140495867769</v>
          </cell>
          <cell r="G2523">
            <v>66.12</v>
          </cell>
        </row>
        <row r="2524">
          <cell r="A2524" t="str">
            <v>IIEE-SJ - 203002</v>
          </cell>
          <cell r="B2524" t="str">
            <v>Canto rodado clasificado</v>
          </cell>
          <cell r="C2524" t="str">
            <v>Arena Lavada</v>
          </cell>
          <cell r="D2524" t="str">
            <v>m3</v>
          </cell>
          <cell r="E2524">
            <v>0.05</v>
          </cell>
          <cell r="F2524">
            <v>600</v>
          </cell>
          <cell r="G2524">
            <v>30</v>
          </cell>
        </row>
        <row r="2525">
          <cell r="A2525" t="str">
            <v>INDEC-PB - 37930-1</v>
          </cell>
          <cell r="B2525" t="str">
            <v xml:space="preserve">Membranas asfálticas                                                   </v>
          </cell>
          <cell r="C2525" t="str">
            <v>Hidrofugo</v>
          </cell>
          <cell r="D2525" t="str">
            <v>Lts</v>
          </cell>
          <cell r="E2525">
            <v>2</v>
          </cell>
          <cell r="F2525">
            <v>45</v>
          </cell>
          <cell r="G2525">
            <v>90</v>
          </cell>
        </row>
        <row r="2526">
          <cell r="A2526">
            <v>0</v>
          </cell>
          <cell r="B2526">
            <v>0</v>
          </cell>
          <cell r="D2526">
            <v>0</v>
          </cell>
          <cell r="F2526">
            <v>0</v>
          </cell>
          <cell r="G2526">
            <v>0</v>
          </cell>
        </row>
        <row r="2527">
          <cell r="A2527">
            <v>0</v>
          </cell>
          <cell r="B2527">
            <v>0</v>
          </cell>
          <cell r="D2527">
            <v>0</v>
          </cell>
          <cell r="F2527">
            <v>0</v>
          </cell>
          <cell r="G2527">
            <v>0</v>
          </cell>
        </row>
        <row r="2528">
          <cell r="A2528">
            <v>0</v>
          </cell>
          <cell r="B2528">
            <v>0</v>
          </cell>
          <cell r="D2528">
            <v>0</v>
          </cell>
          <cell r="F2528">
            <v>0</v>
          </cell>
          <cell r="G2528">
            <v>0</v>
          </cell>
        </row>
        <row r="2529">
          <cell r="A2529">
            <v>0</v>
          </cell>
          <cell r="B2529">
            <v>0</v>
          </cell>
          <cell r="D2529">
            <v>0</v>
          </cell>
          <cell r="F2529">
            <v>0</v>
          </cell>
          <cell r="G2529">
            <v>0</v>
          </cell>
        </row>
        <row r="2530">
          <cell r="A2530">
            <v>0</v>
          </cell>
          <cell r="B2530">
            <v>0</v>
          </cell>
          <cell r="D2530">
            <v>0</v>
          </cell>
          <cell r="F2530">
            <v>0</v>
          </cell>
          <cell r="G2530">
            <v>0</v>
          </cell>
        </row>
        <row r="2531">
          <cell r="A2531">
            <v>0</v>
          </cell>
          <cell r="B2531">
            <v>0</v>
          </cell>
          <cell r="D2531">
            <v>0</v>
          </cell>
          <cell r="F2531">
            <v>0</v>
          </cell>
          <cell r="G2531">
            <v>0</v>
          </cell>
        </row>
        <row r="2532">
          <cell r="A2532">
            <v>0</v>
          </cell>
          <cell r="B2532">
            <v>0</v>
          </cell>
          <cell r="D2532">
            <v>0</v>
          </cell>
          <cell r="F2532">
            <v>0</v>
          </cell>
          <cell r="G2532">
            <v>0</v>
          </cell>
        </row>
        <row r="2533">
          <cell r="A2533">
            <v>0</v>
          </cell>
          <cell r="B2533">
            <v>0</v>
          </cell>
          <cell r="D2533">
            <v>0</v>
          </cell>
          <cell r="F2533">
            <v>0</v>
          </cell>
          <cell r="G2533">
            <v>0</v>
          </cell>
        </row>
        <row r="2534">
          <cell r="F2534" t="str">
            <v>Total C</v>
          </cell>
          <cell r="G2534">
            <v>186.12</v>
          </cell>
        </row>
        <row r="2535">
          <cell r="C2535" t="str">
            <v>D - TRANSPORTE</v>
          </cell>
        </row>
        <row r="2536">
          <cell r="A2536" t="str">
            <v>DATOS REDETERMINACION</v>
          </cell>
          <cell r="C2536" t="str">
            <v>DESIGNACION</v>
          </cell>
          <cell r="D2536" t="str">
            <v>Un</v>
          </cell>
          <cell r="E2536" t="str">
            <v>Cantidad</v>
          </cell>
          <cell r="F2536" t="str">
            <v>$ Unitarios</v>
          </cell>
          <cell r="G2536" t="str">
            <v>$ Parcial</v>
          </cell>
        </row>
        <row r="2537">
          <cell r="A2537" t="str">
            <v>CÓDIGO</v>
          </cell>
          <cell r="B2537" t="str">
            <v>DESCRIPCIÓN</v>
          </cell>
        </row>
        <row r="2538">
          <cell r="A2538">
            <v>0</v>
          </cell>
          <cell r="B2538">
            <v>0</v>
          </cell>
          <cell r="D2538">
            <v>0</v>
          </cell>
          <cell r="F2538">
            <v>0</v>
          </cell>
          <cell r="G2538">
            <v>0</v>
          </cell>
        </row>
        <row r="2539">
          <cell r="A2539">
            <v>0</v>
          </cell>
          <cell r="B2539">
            <v>0</v>
          </cell>
          <cell r="D2539">
            <v>0</v>
          </cell>
          <cell r="F2539">
            <v>0</v>
          </cell>
          <cell r="G2539">
            <v>0</v>
          </cell>
        </row>
        <row r="2540">
          <cell r="F2540" t="str">
            <v>Total D</v>
          </cell>
          <cell r="G2540">
            <v>0</v>
          </cell>
        </row>
        <row r="2542">
          <cell r="A2542" t="str">
            <v/>
          </cell>
          <cell r="B2542">
            <v>0</v>
          </cell>
          <cell r="D2542" t="str">
            <v>Costo  Neto</v>
          </cell>
          <cell r="F2542" t="str">
            <v>$/0</v>
          </cell>
          <cell r="G2542">
            <v>432.65999999999997</v>
          </cell>
        </row>
        <row r="2543">
          <cell r="D2543" t="str">
            <v>Precio</v>
          </cell>
          <cell r="F2543" t="str">
            <v>$/0</v>
          </cell>
          <cell r="G2543">
            <v>432.66</v>
          </cell>
        </row>
        <row r="2544">
          <cell r="A2544" t="str">
            <v>ANALISIS DE PRECIOS</v>
          </cell>
        </row>
        <row r="2545">
          <cell r="A2545" t="str">
            <v>COMITENTE:</v>
          </cell>
          <cell r="B2545" t="str">
            <v>DIRECCION PROVINCIAL DE REDES DE GAS</v>
          </cell>
        </row>
        <row r="2546">
          <cell r="A2546" t="str">
            <v>CONTRATISTA:</v>
          </cell>
          <cell r="B2546">
            <v>0</v>
          </cell>
        </row>
        <row r="2547">
          <cell r="A2547" t="str">
            <v>OBRA:</v>
          </cell>
          <cell r="B2547">
            <v>0</v>
          </cell>
          <cell r="F2547" t="str">
            <v>PRECIOS A:</v>
          </cell>
          <cell r="G2547">
            <v>0</v>
          </cell>
        </row>
        <row r="2548">
          <cell r="A2548" t="str">
            <v>SECTOR A:</v>
          </cell>
          <cell r="B2548">
            <v>0</v>
          </cell>
          <cell r="G2548">
            <v>0</v>
          </cell>
        </row>
        <row r="2549">
          <cell r="A2549" t="str">
            <v>UBICACIÓN:</v>
          </cell>
          <cell r="B2549">
            <v>0</v>
          </cell>
        </row>
        <row r="2550">
          <cell r="A2550" t="str">
            <v>RUBRO:</v>
          </cell>
          <cell r="B2550" t="str">
            <v/>
          </cell>
          <cell r="C2550">
            <v>0</v>
          </cell>
        </row>
        <row r="2551">
          <cell r="A2551" t="str">
            <v>ITEM:</v>
          </cell>
          <cell r="B2551" t="str">
            <v/>
          </cell>
          <cell r="C2551">
            <v>0</v>
          </cell>
          <cell r="F2551" t="str">
            <v>UNIDAD:</v>
          </cell>
          <cell r="G2551">
            <v>0</v>
          </cell>
        </row>
        <row r="2553">
          <cell r="C2553" t="str">
            <v>DESCRIPCIÓN EQUIPO DE PRODUCCIÓN Y RENDIMIENTO</v>
          </cell>
        </row>
        <row r="2555">
          <cell r="C2555" t="str">
            <v>Equipo</v>
          </cell>
          <cell r="D2555" t="str">
            <v>Cantidad</v>
          </cell>
          <cell r="E2555" t="str">
            <v>Potencia</v>
          </cell>
          <cell r="F2555" t="str">
            <v>Costo Unitario</v>
          </cell>
          <cell r="G2555" t="str">
            <v>Costo Total</v>
          </cell>
        </row>
        <row r="2556">
          <cell r="C2556" t="str">
            <v>Herramientas varias</v>
          </cell>
          <cell r="D2556">
            <v>0.2</v>
          </cell>
          <cell r="E2556">
            <v>0</v>
          </cell>
          <cell r="F2556">
            <v>450000</v>
          </cell>
          <cell r="G2556">
            <v>90000</v>
          </cell>
        </row>
        <row r="2557">
          <cell r="E2557">
            <v>0</v>
          </cell>
          <cell r="F2557">
            <v>0</v>
          </cell>
          <cell r="G2557">
            <v>0</v>
          </cell>
        </row>
        <row r="2558">
          <cell r="E2558">
            <v>0</v>
          </cell>
          <cell r="F2558">
            <v>0</v>
          </cell>
          <cell r="G2558">
            <v>0</v>
          </cell>
        </row>
        <row r="2559">
          <cell r="E2559">
            <v>0</v>
          </cell>
          <cell r="F2559">
            <v>0</v>
          </cell>
          <cell r="G2559">
            <v>0</v>
          </cell>
        </row>
        <row r="2560">
          <cell r="E2560">
            <v>0</v>
          </cell>
          <cell r="F2560">
            <v>0</v>
          </cell>
          <cell r="G2560">
            <v>0</v>
          </cell>
        </row>
        <row r="2561">
          <cell r="E2561">
            <v>0</v>
          </cell>
          <cell r="F2561">
            <v>0</v>
          </cell>
          <cell r="G2561">
            <v>0</v>
          </cell>
        </row>
        <row r="2562">
          <cell r="E2562">
            <v>0</v>
          </cell>
          <cell r="F2562">
            <v>0</v>
          </cell>
          <cell r="G2562">
            <v>0</v>
          </cell>
        </row>
        <row r="2563">
          <cell r="E2563">
            <v>0</v>
          </cell>
          <cell r="F2563">
            <v>0</v>
          </cell>
          <cell r="G2563">
            <v>0</v>
          </cell>
        </row>
        <row r="2564">
          <cell r="E2564">
            <v>0</v>
          </cell>
          <cell r="F2564">
            <v>0</v>
          </cell>
          <cell r="G2564">
            <v>0</v>
          </cell>
        </row>
        <row r="2565">
          <cell r="E2565">
            <v>0</v>
          </cell>
          <cell r="F2565">
            <v>0</v>
          </cell>
          <cell r="G2565">
            <v>0</v>
          </cell>
        </row>
        <row r="2567">
          <cell r="C2567" t="str">
            <v>TOTALES</v>
          </cell>
          <cell r="D2567" t="str">
            <v>Potencia</v>
          </cell>
          <cell r="E2567">
            <v>0</v>
          </cell>
          <cell r="F2567" t="str">
            <v>Costo Equipos</v>
          </cell>
          <cell r="G2567">
            <v>90000</v>
          </cell>
        </row>
        <row r="2569">
          <cell r="C2569" t="str">
            <v>Rendimiento equipo de producción</v>
          </cell>
          <cell r="D2569">
            <v>30</v>
          </cell>
          <cell r="E2569" t="str">
            <v>0/día</v>
          </cell>
        </row>
        <row r="2571">
          <cell r="A2571" t="str">
            <v>DATOS REDETERMINACION</v>
          </cell>
          <cell r="C2571" t="str">
            <v>DESIGNACION</v>
          </cell>
          <cell r="D2571" t="str">
            <v>Coeficiente Equipo</v>
          </cell>
          <cell r="E2571" t="str">
            <v>$ / día
Coef. x Costo Eq. o
HP x Costo Gas Oil</v>
          </cell>
          <cell r="F2571" t="str">
            <v>Rendimiento</v>
          </cell>
          <cell r="G2571" t="str">
            <v>$ Parcial</v>
          </cell>
        </row>
        <row r="2572">
          <cell r="A2572" t="str">
            <v>CÓDIGO</v>
          </cell>
          <cell r="B2572" t="str">
            <v>DESCRIPCIÓN</v>
          </cell>
        </row>
        <row r="2573">
          <cell r="C2573" t="str">
            <v>A - EQUIPOS</v>
          </cell>
        </row>
        <row r="2574">
          <cell r="A2574" t="str">
            <v>INDEC-DCTO - Inciso j)</v>
          </cell>
          <cell r="B2574" t="str">
            <v>Equipo - Amortización de equipo</v>
          </cell>
          <cell r="C2574" t="str">
            <v>Amortizaciones equipos</v>
          </cell>
          <cell r="D2574">
            <v>8.0000000000000004E-4</v>
          </cell>
          <cell r="E2574">
            <v>72</v>
          </cell>
          <cell r="F2574">
            <v>30</v>
          </cell>
          <cell r="G2574">
            <v>2.4</v>
          </cell>
        </row>
        <row r="2575">
          <cell r="A2575" t="str">
            <v>INDEC-DCTO - Inciso j)</v>
          </cell>
          <cell r="B2575" t="str">
            <v>Equipo - Amortización de equipo</v>
          </cell>
          <cell r="C2575" t="str">
            <v>Interés equipos</v>
          </cell>
          <cell r="D2575">
            <v>8.0000000000000007E-5</v>
          </cell>
          <cell r="E2575">
            <v>7.2</v>
          </cell>
          <cell r="F2575">
            <v>30</v>
          </cell>
          <cell r="G2575">
            <v>0.24</v>
          </cell>
        </row>
        <row r="2576">
          <cell r="A2576" t="str">
            <v>INDEC-PB - 33360-1</v>
          </cell>
          <cell r="B2576" t="str">
            <v xml:space="preserve">Gas oil                                                                </v>
          </cell>
          <cell r="C2576" t="str">
            <v>Combustibles equipos</v>
          </cell>
          <cell r="D2576">
            <v>99.173553719008268</v>
          </cell>
          <cell r="E2576">
            <v>0</v>
          </cell>
          <cell r="F2576">
            <v>30</v>
          </cell>
          <cell r="G2576">
            <v>0</v>
          </cell>
        </row>
        <row r="2577">
          <cell r="A2577" t="str">
            <v>INDEC-PB - 33380-1</v>
          </cell>
          <cell r="B2577" t="str">
            <v xml:space="preserve">Aceites lubricantes                                                    </v>
          </cell>
          <cell r="C2577" t="str">
            <v>Lubricantes equipos</v>
          </cell>
          <cell r="D2577">
            <v>18</v>
          </cell>
          <cell r="E2577">
            <v>0</v>
          </cell>
          <cell r="F2577">
            <v>30</v>
          </cell>
          <cell r="G2577">
            <v>0</v>
          </cell>
        </row>
        <row r="2578">
          <cell r="A2578">
            <v>0</v>
          </cell>
          <cell r="B2578">
            <v>0</v>
          </cell>
          <cell r="D2578">
            <v>0</v>
          </cell>
          <cell r="F2578">
            <v>0</v>
          </cell>
          <cell r="G2578">
            <v>0</v>
          </cell>
        </row>
        <row r="2579">
          <cell r="A2579">
            <v>0</v>
          </cell>
          <cell r="B2579">
            <v>0</v>
          </cell>
          <cell r="D2579">
            <v>0</v>
          </cell>
          <cell r="F2579">
            <v>0</v>
          </cell>
          <cell r="G2579">
            <v>0</v>
          </cell>
        </row>
        <row r="2580">
          <cell r="A2580">
            <v>0</v>
          </cell>
          <cell r="B2580">
            <v>0</v>
          </cell>
          <cell r="D2580">
            <v>0</v>
          </cell>
          <cell r="F2580">
            <v>0</v>
          </cell>
          <cell r="G2580">
            <v>0</v>
          </cell>
        </row>
        <row r="2581">
          <cell r="A2581">
            <v>0</v>
          </cell>
          <cell r="B2581">
            <v>0</v>
          </cell>
          <cell r="D2581">
            <v>0</v>
          </cell>
          <cell r="F2581">
            <v>0</v>
          </cell>
          <cell r="G2581">
            <v>0</v>
          </cell>
        </row>
        <row r="2582">
          <cell r="A2582">
            <v>0</v>
          </cell>
          <cell r="B2582">
            <v>0</v>
          </cell>
          <cell r="D2582">
            <v>0</v>
          </cell>
          <cell r="F2582">
            <v>0</v>
          </cell>
          <cell r="G2582">
            <v>0</v>
          </cell>
        </row>
        <row r="2583">
          <cell r="F2583" t="str">
            <v>Total A</v>
          </cell>
          <cell r="G2583">
            <v>2.6399999999999997</v>
          </cell>
        </row>
        <row r="2584">
          <cell r="C2584" t="str">
            <v>B - MANO DE OBRA</v>
          </cell>
        </row>
        <row r="2585">
          <cell r="A2585" t="str">
            <v>DATOS REDETERMINACION</v>
          </cell>
          <cell r="C2585" t="str">
            <v>DESIGNACION</v>
          </cell>
          <cell r="D2585" t="str">
            <v>Cantidad</v>
          </cell>
          <cell r="E2585" t="str">
            <v>$ / día</v>
          </cell>
          <cell r="F2585" t="str">
            <v>Rendimiento</v>
          </cell>
          <cell r="G2585" t="str">
            <v>$ Parcial</v>
          </cell>
        </row>
        <row r="2586">
          <cell r="A2586" t="str">
            <v>CÓDIGO</v>
          </cell>
          <cell r="B2586" t="str">
            <v>DESCRIPCIÓN</v>
          </cell>
        </row>
        <row r="2587">
          <cell r="A2587" t="str">
            <v>IIEE-SJ - 101000</v>
          </cell>
          <cell r="B2587" t="str">
            <v>Oficial Especializado</v>
          </cell>
          <cell r="C2587" t="str">
            <v>Oficial Especializado</v>
          </cell>
          <cell r="E2587">
            <v>6000</v>
          </cell>
          <cell r="F2587">
            <v>30</v>
          </cell>
        </row>
        <row r="2588">
          <cell r="A2588" t="str">
            <v>IIEE-SJ - 102000</v>
          </cell>
          <cell r="B2588" t="str">
            <v xml:space="preserve">Oficial </v>
          </cell>
          <cell r="C2588" t="str">
            <v>Oficial</v>
          </cell>
          <cell r="D2588">
            <v>1</v>
          </cell>
          <cell r="E2588">
            <v>5000</v>
          </cell>
          <cell r="F2588">
            <v>30</v>
          </cell>
          <cell r="G2588">
            <v>166.67</v>
          </cell>
        </row>
        <row r="2589">
          <cell r="A2589" t="str">
            <v>IIEE-SJ - 103000</v>
          </cell>
          <cell r="B2589" t="str">
            <v>Ayudante</v>
          </cell>
          <cell r="C2589" t="str">
            <v>Medio Oficial</v>
          </cell>
          <cell r="E2589">
            <v>4500</v>
          </cell>
          <cell r="F2589">
            <v>30</v>
          </cell>
          <cell r="G2589">
            <v>0</v>
          </cell>
        </row>
        <row r="2590">
          <cell r="A2590" t="str">
            <v>IIEE-SJ - 103000</v>
          </cell>
          <cell r="B2590" t="str">
            <v>Ayudante</v>
          </cell>
          <cell r="C2590" t="str">
            <v>Ayudante</v>
          </cell>
          <cell r="E2590">
            <v>4000</v>
          </cell>
          <cell r="F2590">
            <v>30</v>
          </cell>
          <cell r="G2590">
            <v>0</v>
          </cell>
        </row>
        <row r="2591">
          <cell r="A2591">
            <v>0</v>
          </cell>
          <cell r="B2591">
            <v>0</v>
          </cell>
          <cell r="E2591">
            <v>0</v>
          </cell>
          <cell r="F2591">
            <v>0</v>
          </cell>
          <cell r="G2591">
            <v>0</v>
          </cell>
        </row>
        <row r="2592">
          <cell r="A2592">
            <v>0</v>
          </cell>
          <cell r="B2592">
            <v>0</v>
          </cell>
          <cell r="E2592">
            <v>0</v>
          </cell>
          <cell r="F2592">
            <v>0</v>
          </cell>
          <cell r="G2592">
            <v>0</v>
          </cell>
        </row>
        <row r="2593">
          <cell r="A2593">
            <v>0</v>
          </cell>
          <cell r="B2593">
            <v>0</v>
          </cell>
          <cell r="E2593">
            <v>0</v>
          </cell>
          <cell r="F2593">
            <v>0</v>
          </cell>
          <cell r="G2593">
            <v>0</v>
          </cell>
        </row>
        <row r="2594">
          <cell r="F2594" t="str">
            <v>Total B</v>
          </cell>
          <cell r="G2594">
            <v>166.67</v>
          </cell>
        </row>
        <row r="2595">
          <cell r="C2595" t="str">
            <v>C - MATERIALES</v>
          </cell>
        </row>
        <row r="2596">
          <cell r="A2596" t="str">
            <v>DATOS REDETERMINACION</v>
          </cell>
          <cell r="C2596" t="str">
            <v>DESIGNACION</v>
          </cell>
          <cell r="D2596" t="str">
            <v>Un</v>
          </cell>
          <cell r="E2596" t="str">
            <v>Cantidad</v>
          </cell>
          <cell r="F2596" t="str">
            <v>$ Unitarios</v>
          </cell>
          <cell r="G2596" t="str">
            <v>$ Parcial</v>
          </cell>
        </row>
        <row r="2597">
          <cell r="A2597" t="str">
            <v>CÓDIGO</v>
          </cell>
          <cell r="B2597" t="str">
            <v>DESCRIPCIÓN</v>
          </cell>
        </row>
        <row r="2598">
          <cell r="A2598" t="str">
            <v>INDEC-CM - 35110-32</v>
          </cell>
          <cell r="B2598" t="str">
            <v>Pintura al látex para exteriores</v>
          </cell>
          <cell r="C2598" t="str">
            <v>Pintura látex p/exterior</v>
          </cell>
          <cell r="D2598" t="str">
            <v>Lts</v>
          </cell>
          <cell r="E2598">
            <v>0.1</v>
          </cell>
          <cell r="F2598">
            <v>650</v>
          </cell>
          <cell r="G2598">
            <v>65</v>
          </cell>
        </row>
        <row r="2599">
          <cell r="A2599" t="str">
            <v>INDEC-CM - 35110-32</v>
          </cell>
          <cell r="B2599" t="str">
            <v>Pintura al látex para exteriores</v>
          </cell>
          <cell r="C2599" t="str">
            <v>Materiales varios p/pintura</v>
          </cell>
          <cell r="D2599" t="str">
            <v>Gl</v>
          </cell>
          <cell r="E2599">
            <v>0.3</v>
          </cell>
          <cell r="F2599">
            <v>100</v>
          </cell>
          <cell r="G2599">
            <v>30</v>
          </cell>
        </row>
        <row r="2600">
          <cell r="A2600">
            <v>0</v>
          </cell>
          <cell r="B2600">
            <v>0</v>
          </cell>
          <cell r="D2600">
            <v>0</v>
          </cell>
          <cell r="F2600">
            <v>0</v>
          </cell>
          <cell r="G2600">
            <v>0</v>
          </cell>
        </row>
        <row r="2601">
          <cell r="A2601">
            <v>0</v>
          </cell>
          <cell r="B2601">
            <v>0</v>
          </cell>
          <cell r="D2601">
            <v>0</v>
          </cell>
          <cell r="F2601">
            <v>0</v>
          </cell>
          <cell r="G2601">
            <v>0</v>
          </cell>
        </row>
        <row r="2602">
          <cell r="A2602">
            <v>0</v>
          </cell>
          <cell r="B2602">
            <v>0</v>
          </cell>
          <cell r="D2602">
            <v>0</v>
          </cell>
          <cell r="F2602">
            <v>0</v>
          </cell>
          <cell r="G2602">
            <v>0</v>
          </cell>
        </row>
        <row r="2603">
          <cell r="A2603">
            <v>0</v>
          </cell>
          <cell r="B2603">
            <v>0</v>
          </cell>
          <cell r="D2603">
            <v>0</v>
          </cell>
          <cell r="F2603">
            <v>0</v>
          </cell>
          <cell r="G2603">
            <v>0</v>
          </cell>
        </row>
        <row r="2604">
          <cell r="A2604">
            <v>0</v>
          </cell>
          <cell r="B2604">
            <v>0</v>
          </cell>
          <cell r="D2604">
            <v>0</v>
          </cell>
          <cell r="F2604">
            <v>0</v>
          </cell>
          <cell r="G2604">
            <v>0</v>
          </cell>
        </row>
        <row r="2605">
          <cell r="A2605">
            <v>0</v>
          </cell>
          <cell r="B2605">
            <v>0</v>
          </cell>
          <cell r="D2605">
            <v>0</v>
          </cell>
          <cell r="F2605">
            <v>0</v>
          </cell>
          <cell r="G2605">
            <v>0</v>
          </cell>
        </row>
        <row r="2606">
          <cell r="A2606">
            <v>0</v>
          </cell>
          <cell r="B2606">
            <v>0</v>
          </cell>
          <cell r="D2606">
            <v>0</v>
          </cell>
          <cell r="F2606">
            <v>0</v>
          </cell>
          <cell r="G2606">
            <v>0</v>
          </cell>
        </row>
        <row r="2607">
          <cell r="A2607">
            <v>0</v>
          </cell>
          <cell r="B2607">
            <v>0</v>
          </cell>
          <cell r="D2607">
            <v>0</v>
          </cell>
          <cell r="F2607">
            <v>0</v>
          </cell>
          <cell r="G2607">
            <v>0</v>
          </cell>
        </row>
        <row r="2608">
          <cell r="A2608">
            <v>0</v>
          </cell>
          <cell r="B2608">
            <v>0</v>
          </cell>
          <cell r="D2608">
            <v>0</v>
          </cell>
          <cell r="F2608">
            <v>0</v>
          </cell>
          <cell r="G2608">
            <v>0</v>
          </cell>
        </row>
        <row r="2609">
          <cell r="F2609" t="str">
            <v>Total C</v>
          </cell>
          <cell r="G2609">
            <v>95</v>
          </cell>
        </row>
        <row r="2610">
          <cell r="C2610" t="str">
            <v>D - TRANSPORTE</v>
          </cell>
        </row>
        <row r="2611">
          <cell r="A2611" t="str">
            <v>DATOS REDETERMINACION</v>
          </cell>
          <cell r="C2611" t="str">
            <v>DESIGNACION</v>
          </cell>
          <cell r="D2611" t="str">
            <v>Un</v>
          </cell>
          <cell r="E2611" t="str">
            <v>Cantidad</v>
          </cell>
          <cell r="F2611" t="str">
            <v>$ Unitarios</v>
          </cell>
          <cell r="G2611" t="str">
            <v>$ Parcial</v>
          </cell>
        </row>
        <row r="2612">
          <cell r="A2612" t="str">
            <v>CÓDIGO</v>
          </cell>
          <cell r="B2612" t="str">
            <v>DESCRIPCIÓN</v>
          </cell>
        </row>
        <row r="2613">
          <cell r="A2613">
            <v>0</v>
          </cell>
          <cell r="B2613">
            <v>0</v>
          </cell>
          <cell r="D2613">
            <v>0</v>
          </cell>
          <cell r="F2613">
            <v>0</v>
          </cell>
          <cell r="G2613">
            <v>0</v>
          </cell>
        </row>
        <row r="2614">
          <cell r="A2614">
            <v>0</v>
          </cell>
          <cell r="B2614">
            <v>0</v>
          </cell>
          <cell r="D2614">
            <v>0</v>
          </cell>
          <cell r="F2614">
            <v>0</v>
          </cell>
          <cell r="G2614">
            <v>0</v>
          </cell>
        </row>
        <row r="2615">
          <cell r="F2615" t="str">
            <v>Total D</v>
          </cell>
          <cell r="G2615">
            <v>0</v>
          </cell>
        </row>
        <row r="2617">
          <cell r="A2617" t="str">
            <v/>
          </cell>
          <cell r="B2617">
            <v>0</v>
          </cell>
          <cell r="D2617" t="str">
            <v>Costo  Neto</v>
          </cell>
          <cell r="F2617" t="str">
            <v>$/0</v>
          </cell>
          <cell r="G2617">
            <v>264.30999999999995</v>
          </cell>
        </row>
        <row r="2618">
          <cell r="D2618" t="str">
            <v>Precio</v>
          </cell>
          <cell r="F2618" t="str">
            <v>$/0</v>
          </cell>
          <cell r="G2618">
            <v>264.31</v>
          </cell>
        </row>
        <row r="2619">
          <cell r="A2619" t="str">
            <v>ANALISIS DE PRECIOS</v>
          </cell>
        </row>
        <row r="2620">
          <cell r="A2620" t="str">
            <v>COMITENTE:</v>
          </cell>
          <cell r="B2620" t="str">
            <v>DIRECCION PROVINCIAL DE REDES DE GAS</v>
          </cell>
        </row>
        <row r="2621">
          <cell r="A2621" t="str">
            <v>CONTRATISTA:</v>
          </cell>
          <cell r="B2621">
            <v>0</v>
          </cell>
        </row>
        <row r="2622">
          <cell r="A2622" t="str">
            <v>OBRA:</v>
          </cell>
          <cell r="B2622">
            <v>0</v>
          </cell>
          <cell r="F2622" t="str">
            <v>PRECIOS A:</v>
          </cell>
          <cell r="G2622">
            <v>0</v>
          </cell>
        </row>
        <row r="2623">
          <cell r="A2623" t="str">
            <v>SECTOR A:</v>
          </cell>
          <cell r="B2623">
            <v>0</v>
          </cell>
          <cell r="G2623">
            <v>0</v>
          </cell>
        </row>
        <row r="2624">
          <cell r="A2624" t="str">
            <v>UBICACIÓN:</v>
          </cell>
          <cell r="B2624">
            <v>0</v>
          </cell>
        </row>
        <row r="2625">
          <cell r="A2625" t="str">
            <v>RUBRO:</v>
          </cell>
          <cell r="B2625" t="str">
            <v/>
          </cell>
          <cell r="C2625">
            <v>0</v>
          </cell>
        </row>
        <row r="2626">
          <cell r="A2626" t="str">
            <v>ITEM:</v>
          </cell>
          <cell r="B2626" t="str">
            <v/>
          </cell>
          <cell r="C2626">
            <v>0</v>
          </cell>
          <cell r="F2626" t="str">
            <v>UNIDAD:</v>
          </cell>
          <cell r="G2626">
            <v>0</v>
          </cell>
        </row>
        <row r="2628">
          <cell r="C2628" t="str">
            <v>DESCRIPCIÓN EQUIPO DE PRODUCCIÓN Y RENDIMIENTO</v>
          </cell>
        </row>
        <row r="2630">
          <cell r="C2630" t="str">
            <v>Equipo</v>
          </cell>
          <cell r="D2630" t="str">
            <v>Cantidad</v>
          </cell>
          <cell r="E2630" t="str">
            <v>Potencia</v>
          </cell>
          <cell r="F2630" t="str">
            <v>Costo Unitario</v>
          </cell>
          <cell r="G2630" t="str">
            <v>Costo Total</v>
          </cell>
        </row>
        <row r="2631">
          <cell r="C2631" t="str">
            <v>Herramientas varias</v>
          </cell>
          <cell r="D2631">
            <v>0.2</v>
          </cell>
          <cell r="E2631">
            <v>0</v>
          </cell>
          <cell r="F2631">
            <v>450000</v>
          </cell>
          <cell r="G2631">
            <v>90000</v>
          </cell>
        </row>
        <row r="2632">
          <cell r="E2632">
            <v>0</v>
          </cell>
          <cell r="F2632">
            <v>0</v>
          </cell>
          <cell r="G2632">
            <v>0</v>
          </cell>
        </row>
        <row r="2633">
          <cell r="E2633">
            <v>0</v>
          </cell>
          <cell r="F2633">
            <v>0</v>
          </cell>
          <cell r="G2633">
            <v>0</v>
          </cell>
        </row>
        <row r="2634">
          <cell r="E2634">
            <v>0</v>
          </cell>
          <cell r="F2634">
            <v>0</v>
          </cell>
          <cell r="G2634">
            <v>0</v>
          </cell>
        </row>
        <row r="2635">
          <cell r="E2635">
            <v>0</v>
          </cell>
          <cell r="F2635">
            <v>0</v>
          </cell>
          <cell r="G2635">
            <v>0</v>
          </cell>
        </row>
        <row r="2636">
          <cell r="E2636">
            <v>0</v>
          </cell>
          <cell r="F2636">
            <v>0</v>
          </cell>
          <cell r="G2636">
            <v>0</v>
          </cell>
        </row>
        <row r="2637">
          <cell r="E2637">
            <v>0</v>
          </cell>
          <cell r="F2637">
            <v>0</v>
          </cell>
          <cell r="G2637">
            <v>0</v>
          </cell>
        </row>
        <row r="2638">
          <cell r="E2638">
            <v>0</v>
          </cell>
          <cell r="F2638">
            <v>0</v>
          </cell>
          <cell r="G2638">
            <v>0</v>
          </cell>
        </row>
        <row r="2639">
          <cell r="E2639">
            <v>0</v>
          </cell>
          <cell r="F2639">
            <v>0</v>
          </cell>
          <cell r="G2639">
            <v>0</v>
          </cell>
        </row>
        <row r="2640">
          <cell r="E2640">
            <v>0</v>
          </cell>
          <cell r="F2640">
            <v>0</v>
          </cell>
          <cell r="G2640">
            <v>0</v>
          </cell>
        </row>
        <row r="2642">
          <cell r="C2642" t="str">
            <v>TOTALES</v>
          </cell>
          <cell r="D2642" t="str">
            <v>Potencia</v>
          </cell>
          <cell r="E2642">
            <v>0</v>
          </cell>
          <cell r="F2642" t="str">
            <v>Costo Equipos</v>
          </cell>
          <cell r="G2642">
            <v>90000</v>
          </cell>
        </row>
        <row r="2644">
          <cell r="C2644" t="str">
            <v>Rendimiento equipo de producción</v>
          </cell>
          <cell r="D2644">
            <v>100</v>
          </cell>
          <cell r="E2644" t="str">
            <v>0/día</v>
          </cell>
        </row>
        <row r="2646">
          <cell r="A2646" t="str">
            <v>DATOS REDETERMINACION</v>
          </cell>
          <cell r="C2646" t="str">
            <v>DESIGNACION</v>
          </cell>
          <cell r="D2646" t="str">
            <v>Coeficiente Equipo</v>
          </cell>
          <cell r="E2646" t="str">
            <v>$ / día
Coef. x Costo Eq. o
HP x Costo Gas Oil</v>
          </cell>
          <cell r="F2646" t="str">
            <v>Rendimiento</v>
          </cell>
          <cell r="G2646" t="str">
            <v>$ Parcial</v>
          </cell>
        </row>
        <row r="2647">
          <cell r="A2647" t="str">
            <v>CÓDIGO</v>
          </cell>
          <cell r="B2647" t="str">
            <v>DESCRIPCIÓN</v>
          </cell>
        </row>
        <row r="2648">
          <cell r="C2648" t="str">
            <v>A - EQUIPOS</v>
          </cell>
        </row>
        <row r="2649">
          <cell r="A2649" t="str">
            <v>INDEC-DCTO - Inciso j)</v>
          </cell>
          <cell r="B2649" t="str">
            <v>Equipo - Amortización de equipo</v>
          </cell>
          <cell r="C2649" t="str">
            <v>Amortizaciones equipos</v>
          </cell>
          <cell r="D2649">
            <v>8.0000000000000004E-4</v>
          </cell>
          <cell r="E2649">
            <v>72</v>
          </cell>
          <cell r="F2649">
            <v>100</v>
          </cell>
          <cell r="G2649">
            <v>0.72</v>
          </cell>
        </row>
        <row r="2650">
          <cell r="A2650" t="str">
            <v>INDEC-DCTO - Inciso j)</v>
          </cell>
          <cell r="B2650" t="str">
            <v>Equipo - Amortización de equipo</v>
          </cell>
          <cell r="C2650" t="str">
            <v>Interés equipos</v>
          </cell>
          <cell r="D2650">
            <v>8.0000000000000007E-5</v>
          </cell>
          <cell r="E2650">
            <v>7.2</v>
          </cell>
          <cell r="F2650">
            <v>100</v>
          </cell>
          <cell r="G2650">
            <v>7.0000000000000007E-2</v>
          </cell>
        </row>
        <row r="2651">
          <cell r="A2651" t="str">
            <v>INDEC-PB - 33360-1</v>
          </cell>
          <cell r="B2651" t="str">
            <v xml:space="preserve">Gas oil                                                                </v>
          </cell>
          <cell r="C2651" t="str">
            <v>Combustibles equipos</v>
          </cell>
          <cell r="D2651">
            <v>99.173553719008268</v>
          </cell>
          <cell r="E2651">
            <v>0</v>
          </cell>
          <cell r="F2651">
            <v>100</v>
          </cell>
          <cell r="G2651">
            <v>0</v>
          </cell>
        </row>
        <row r="2652">
          <cell r="A2652" t="str">
            <v>INDEC-PB - 33380-1</v>
          </cell>
          <cell r="B2652" t="str">
            <v xml:space="preserve">Aceites lubricantes                                                    </v>
          </cell>
          <cell r="C2652" t="str">
            <v>Lubricantes equipos</v>
          </cell>
          <cell r="D2652">
            <v>18</v>
          </cell>
          <cell r="E2652">
            <v>0</v>
          </cell>
          <cell r="F2652">
            <v>100</v>
          </cell>
          <cell r="G2652">
            <v>0</v>
          </cell>
        </row>
        <row r="2653">
          <cell r="A2653">
            <v>0</v>
          </cell>
          <cell r="B2653">
            <v>0</v>
          </cell>
          <cell r="D2653">
            <v>0</v>
          </cell>
          <cell r="F2653">
            <v>0</v>
          </cell>
          <cell r="G2653">
            <v>0</v>
          </cell>
        </row>
        <row r="2654">
          <cell r="A2654">
            <v>0</v>
          </cell>
          <cell r="B2654">
            <v>0</v>
          </cell>
          <cell r="D2654">
            <v>0</v>
          </cell>
          <cell r="F2654">
            <v>0</v>
          </cell>
          <cell r="G2654">
            <v>0</v>
          </cell>
        </row>
        <row r="2655">
          <cell r="A2655">
            <v>0</v>
          </cell>
          <cell r="B2655">
            <v>0</v>
          </cell>
          <cell r="D2655">
            <v>0</v>
          </cell>
          <cell r="F2655">
            <v>0</v>
          </cell>
          <cell r="G2655">
            <v>0</v>
          </cell>
        </row>
        <row r="2656">
          <cell r="A2656">
            <v>0</v>
          </cell>
          <cell r="B2656">
            <v>0</v>
          </cell>
          <cell r="D2656">
            <v>0</v>
          </cell>
          <cell r="F2656">
            <v>0</v>
          </cell>
          <cell r="G2656">
            <v>0</v>
          </cell>
        </row>
        <row r="2657">
          <cell r="A2657">
            <v>0</v>
          </cell>
          <cell r="B2657">
            <v>0</v>
          </cell>
          <cell r="D2657">
            <v>0</v>
          </cell>
          <cell r="F2657">
            <v>0</v>
          </cell>
          <cell r="G2657">
            <v>0</v>
          </cell>
        </row>
        <row r="2658">
          <cell r="F2658" t="str">
            <v>Total A</v>
          </cell>
          <cell r="G2658">
            <v>0.79</v>
          </cell>
        </row>
        <row r="2659">
          <cell r="C2659" t="str">
            <v>B - MANO DE OBRA</v>
          </cell>
        </row>
        <row r="2660">
          <cell r="A2660" t="str">
            <v>DATOS REDETERMINACION</v>
          </cell>
          <cell r="C2660" t="str">
            <v>DESIGNACION</v>
          </cell>
          <cell r="D2660" t="str">
            <v>Cantidad</v>
          </cell>
          <cell r="E2660" t="str">
            <v>$ / día</v>
          </cell>
          <cell r="F2660" t="str">
            <v>Rendimiento</v>
          </cell>
          <cell r="G2660" t="str">
            <v>$ Parcial</v>
          </cell>
        </row>
        <row r="2661">
          <cell r="A2661" t="str">
            <v>CÓDIGO</v>
          </cell>
          <cell r="B2661" t="str">
            <v>DESCRIPCIÓN</v>
          </cell>
        </row>
        <row r="2662">
          <cell r="A2662" t="str">
            <v>IIEE-SJ - 101000</v>
          </cell>
          <cell r="B2662" t="str">
            <v>Oficial Especializado</v>
          </cell>
          <cell r="C2662" t="str">
            <v>Oficial Especializado</v>
          </cell>
          <cell r="E2662">
            <v>6000</v>
          </cell>
          <cell r="F2662">
            <v>100</v>
          </cell>
        </row>
        <row r="2663">
          <cell r="A2663" t="str">
            <v>IIEE-SJ - 102000</v>
          </cell>
          <cell r="B2663" t="str">
            <v xml:space="preserve">Oficial </v>
          </cell>
          <cell r="C2663" t="str">
            <v>Oficial</v>
          </cell>
          <cell r="E2663">
            <v>5000</v>
          </cell>
          <cell r="F2663">
            <v>100</v>
          </cell>
          <cell r="G2663">
            <v>0</v>
          </cell>
        </row>
        <row r="2664">
          <cell r="A2664" t="str">
            <v>IIEE-SJ - 103000</v>
          </cell>
          <cell r="B2664" t="str">
            <v>Ayudante</v>
          </cell>
          <cell r="C2664" t="str">
            <v>Medio Oficial</v>
          </cell>
          <cell r="E2664">
            <v>4500</v>
          </cell>
          <cell r="F2664">
            <v>100</v>
          </cell>
          <cell r="G2664">
            <v>0</v>
          </cell>
        </row>
        <row r="2665">
          <cell r="A2665" t="str">
            <v>IIEE-SJ - 103000</v>
          </cell>
          <cell r="B2665" t="str">
            <v>Ayudante</v>
          </cell>
          <cell r="C2665" t="str">
            <v>Ayudante</v>
          </cell>
          <cell r="D2665">
            <v>2</v>
          </cell>
          <cell r="E2665">
            <v>4000</v>
          </cell>
          <cell r="F2665">
            <v>100</v>
          </cell>
          <cell r="G2665">
            <v>80</v>
          </cell>
        </row>
        <row r="2666">
          <cell r="A2666">
            <v>0</v>
          </cell>
          <cell r="B2666">
            <v>0</v>
          </cell>
          <cell r="E2666">
            <v>0</v>
          </cell>
          <cell r="F2666">
            <v>0</v>
          </cell>
          <cell r="G2666">
            <v>0</v>
          </cell>
        </row>
        <row r="2667">
          <cell r="A2667">
            <v>0</v>
          </cell>
          <cell r="B2667">
            <v>0</v>
          </cell>
          <cell r="E2667">
            <v>0</v>
          </cell>
          <cell r="F2667">
            <v>0</v>
          </cell>
          <cell r="G2667">
            <v>0</v>
          </cell>
        </row>
        <row r="2668">
          <cell r="A2668">
            <v>0</v>
          </cell>
          <cell r="B2668">
            <v>0</v>
          </cell>
          <cell r="E2668">
            <v>0</v>
          </cell>
          <cell r="F2668">
            <v>0</v>
          </cell>
          <cell r="G2668">
            <v>0</v>
          </cell>
        </row>
        <row r="2669">
          <cell r="F2669" t="str">
            <v>Total B</v>
          </cell>
          <cell r="G2669">
            <v>80</v>
          </cell>
        </row>
        <row r="2670">
          <cell r="C2670" t="str">
            <v>C - MATERIALES</v>
          </cell>
        </row>
        <row r="2671">
          <cell r="A2671" t="str">
            <v>DATOS REDETERMINACION</v>
          </cell>
          <cell r="C2671" t="str">
            <v>DESIGNACION</v>
          </cell>
          <cell r="D2671" t="str">
            <v>Un</v>
          </cell>
          <cell r="E2671" t="str">
            <v>Cantidad</v>
          </cell>
          <cell r="F2671" t="str">
            <v>$ Unitarios</v>
          </cell>
          <cell r="G2671" t="str">
            <v>$ Parcial</v>
          </cell>
        </row>
        <row r="2672">
          <cell r="A2672" t="str">
            <v>CÓDIGO</v>
          </cell>
          <cell r="B2672" t="str">
            <v>DESCRIPCIÓN</v>
          </cell>
        </row>
        <row r="2673">
          <cell r="A2673" t="str">
            <v>INDEC-CM - 41242-11</v>
          </cell>
          <cell r="B2673" t="str">
            <v>Acero aletado conformado, en barra</v>
          </cell>
          <cell r="C2673" t="str">
            <v>Materiales varios p/limpieza</v>
          </cell>
          <cell r="D2673" t="str">
            <v>Gl</v>
          </cell>
          <cell r="E2673">
            <v>0.3</v>
          </cell>
          <cell r="F2673">
            <v>200</v>
          </cell>
          <cell r="G2673">
            <v>60</v>
          </cell>
        </row>
        <row r="2674">
          <cell r="A2674">
            <v>0</v>
          </cell>
          <cell r="B2674">
            <v>0</v>
          </cell>
          <cell r="D2674">
            <v>0</v>
          </cell>
          <cell r="F2674">
            <v>0</v>
          </cell>
          <cell r="G2674">
            <v>0</v>
          </cell>
        </row>
        <row r="2675">
          <cell r="A2675">
            <v>0</v>
          </cell>
          <cell r="B2675">
            <v>0</v>
          </cell>
          <cell r="D2675">
            <v>0</v>
          </cell>
          <cell r="F2675">
            <v>0</v>
          </cell>
          <cell r="G2675">
            <v>0</v>
          </cell>
        </row>
        <row r="2676">
          <cell r="A2676">
            <v>0</v>
          </cell>
          <cell r="B2676">
            <v>0</v>
          </cell>
          <cell r="D2676">
            <v>0</v>
          </cell>
          <cell r="F2676">
            <v>0</v>
          </cell>
          <cell r="G2676">
            <v>0</v>
          </cell>
        </row>
        <row r="2677">
          <cell r="A2677">
            <v>0</v>
          </cell>
          <cell r="B2677">
            <v>0</v>
          </cell>
          <cell r="D2677">
            <v>0</v>
          </cell>
          <cell r="F2677">
            <v>0</v>
          </cell>
          <cell r="G2677">
            <v>0</v>
          </cell>
        </row>
        <row r="2678">
          <cell r="A2678">
            <v>0</v>
          </cell>
          <cell r="B2678">
            <v>0</v>
          </cell>
          <cell r="D2678">
            <v>0</v>
          </cell>
          <cell r="F2678">
            <v>0</v>
          </cell>
          <cell r="G2678">
            <v>0</v>
          </cell>
        </row>
        <row r="2679">
          <cell r="A2679">
            <v>0</v>
          </cell>
          <cell r="B2679">
            <v>0</v>
          </cell>
          <cell r="D2679">
            <v>0</v>
          </cell>
          <cell r="F2679">
            <v>0</v>
          </cell>
          <cell r="G2679">
            <v>0</v>
          </cell>
        </row>
        <row r="2680">
          <cell r="A2680">
            <v>0</v>
          </cell>
          <cell r="B2680">
            <v>0</v>
          </cell>
          <cell r="D2680">
            <v>0</v>
          </cell>
          <cell r="F2680">
            <v>0</v>
          </cell>
          <cell r="G2680">
            <v>0</v>
          </cell>
        </row>
        <row r="2681">
          <cell r="A2681">
            <v>0</v>
          </cell>
          <cell r="B2681">
            <v>0</v>
          </cell>
          <cell r="D2681">
            <v>0</v>
          </cell>
          <cell r="F2681">
            <v>0</v>
          </cell>
          <cell r="G2681">
            <v>0</v>
          </cell>
        </row>
        <row r="2682">
          <cell r="A2682">
            <v>0</v>
          </cell>
          <cell r="B2682">
            <v>0</v>
          </cell>
          <cell r="D2682">
            <v>0</v>
          </cell>
          <cell r="F2682">
            <v>0</v>
          </cell>
          <cell r="G2682">
            <v>0</v>
          </cell>
        </row>
        <row r="2683">
          <cell r="A2683">
            <v>0</v>
          </cell>
          <cell r="B2683">
            <v>0</v>
          </cell>
          <cell r="D2683">
            <v>0</v>
          </cell>
          <cell r="F2683">
            <v>0</v>
          </cell>
          <cell r="G2683">
            <v>0</v>
          </cell>
        </row>
        <row r="2684">
          <cell r="F2684" t="str">
            <v>Total C</v>
          </cell>
          <cell r="G2684">
            <v>60</v>
          </cell>
        </row>
        <row r="2685">
          <cell r="C2685" t="str">
            <v>D - TRANSPORTE</v>
          </cell>
        </row>
        <row r="2686">
          <cell r="A2686" t="str">
            <v>DATOS REDETERMINACION</v>
          </cell>
          <cell r="C2686" t="str">
            <v>DESIGNACION</v>
          </cell>
          <cell r="D2686" t="str">
            <v>Un</v>
          </cell>
          <cell r="E2686" t="str">
            <v>Cantidad</v>
          </cell>
          <cell r="F2686" t="str">
            <v>$ Unitarios</v>
          </cell>
          <cell r="G2686" t="str">
            <v>$ Parcial</v>
          </cell>
        </row>
        <row r="2687">
          <cell r="A2687" t="str">
            <v>CÓDIGO</v>
          </cell>
          <cell r="B2687" t="str">
            <v>DESCRIPCIÓN</v>
          </cell>
        </row>
        <row r="2688">
          <cell r="A2688">
            <v>0</v>
          </cell>
          <cell r="B2688">
            <v>0</v>
          </cell>
          <cell r="D2688">
            <v>0</v>
          </cell>
          <cell r="F2688">
            <v>0</v>
          </cell>
          <cell r="G2688">
            <v>0</v>
          </cell>
        </row>
        <row r="2689">
          <cell r="A2689">
            <v>0</v>
          </cell>
          <cell r="B2689">
            <v>0</v>
          </cell>
          <cell r="D2689">
            <v>0</v>
          </cell>
          <cell r="F2689">
            <v>0</v>
          </cell>
          <cell r="G2689">
            <v>0</v>
          </cell>
        </row>
        <row r="2690">
          <cell r="F2690" t="str">
            <v>Total D</v>
          </cell>
          <cell r="G2690">
            <v>0</v>
          </cell>
        </row>
        <row r="2692">
          <cell r="A2692" t="str">
            <v/>
          </cell>
          <cell r="B2692">
            <v>0</v>
          </cell>
          <cell r="D2692" t="str">
            <v>Costo  Neto</v>
          </cell>
          <cell r="F2692" t="str">
            <v>$/0</v>
          </cell>
          <cell r="G2692">
            <v>140.79000000000002</v>
          </cell>
        </row>
        <row r="2693">
          <cell r="D2693" t="str">
            <v>Precio</v>
          </cell>
          <cell r="F2693" t="str">
            <v>$/0</v>
          </cell>
          <cell r="G2693">
            <v>140.79</v>
          </cell>
        </row>
        <row r="2694">
          <cell r="A2694" t="str">
            <v>ANALISIS DE PRECIOS</v>
          </cell>
        </row>
        <row r="2695">
          <cell r="A2695" t="str">
            <v>COMITENTE:</v>
          </cell>
          <cell r="B2695" t="str">
            <v>DIRECCION PROVINCIAL DE REDES DE GAS</v>
          </cell>
        </row>
        <row r="2696">
          <cell r="A2696" t="str">
            <v>CONTRATISTA:</v>
          </cell>
          <cell r="B2696">
            <v>0</v>
          </cell>
        </row>
        <row r="2697">
          <cell r="A2697" t="str">
            <v>OBRA:</v>
          </cell>
          <cell r="B2697">
            <v>0</v>
          </cell>
          <cell r="F2697" t="str">
            <v>PRECIOS A:</v>
          </cell>
          <cell r="G2697">
            <v>0</v>
          </cell>
        </row>
        <row r="2698">
          <cell r="A2698" t="str">
            <v>SECTOR A:</v>
          </cell>
          <cell r="B2698">
            <v>0</v>
          </cell>
          <cell r="G2698">
            <v>0</v>
          </cell>
        </row>
        <row r="2699">
          <cell r="A2699" t="str">
            <v>UBICACIÓN:</v>
          </cell>
          <cell r="B2699">
            <v>0</v>
          </cell>
        </row>
        <row r="2700">
          <cell r="A2700" t="str">
            <v>RUBRO:</v>
          </cell>
          <cell r="B2700" t="str">
            <v/>
          </cell>
          <cell r="C2700">
            <v>0</v>
          </cell>
        </row>
        <row r="2701">
          <cell r="A2701" t="str">
            <v>ITEM:</v>
          </cell>
          <cell r="B2701" t="str">
            <v/>
          </cell>
          <cell r="C2701">
            <v>0</v>
          </cell>
          <cell r="F2701" t="str">
            <v>UNIDAD:</v>
          </cell>
          <cell r="G2701">
            <v>0</v>
          </cell>
        </row>
        <row r="2703">
          <cell r="C2703" t="str">
            <v>DESCRIPCIÓN EQUIPO DE PRODUCCIÓN Y RENDIMIENTO</v>
          </cell>
        </row>
        <row r="2705">
          <cell r="C2705" t="str">
            <v>Equipo</v>
          </cell>
          <cell r="D2705" t="str">
            <v>Cantidad</v>
          </cell>
          <cell r="E2705" t="str">
            <v>Potencia</v>
          </cell>
          <cell r="F2705" t="str">
            <v>Costo Unitario</v>
          </cell>
          <cell r="G2705" t="str">
            <v>Costo Total</v>
          </cell>
        </row>
        <row r="2706">
          <cell r="C2706" t="str">
            <v>Herramientas varias</v>
          </cell>
          <cell r="D2706">
            <v>1</v>
          </cell>
          <cell r="E2706">
            <v>0</v>
          </cell>
          <cell r="F2706">
            <v>450000</v>
          </cell>
          <cell r="G2706">
            <v>450000</v>
          </cell>
        </row>
        <row r="2707">
          <cell r="E2707">
            <v>0</v>
          </cell>
          <cell r="F2707">
            <v>0</v>
          </cell>
          <cell r="G2707">
            <v>0</v>
          </cell>
        </row>
        <row r="2708">
          <cell r="E2708">
            <v>0</v>
          </cell>
          <cell r="F2708">
            <v>0</v>
          </cell>
          <cell r="G2708">
            <v>0</v>
          </cell>
        </row>
        <row r="2709">
          <cell r="E2709">
            <v>0</v>
          </cell>
          <cell r="F2709">
            <v>0</v>
          </cell>
          <cell r="G2709">
            <v>0</v>
          </cell>
        </row>
        <row r="2710">
          <cell r="E2710">
            <v>0</v>
          </cell>
          <cell r="F2710">
            <v>0</v>
          </cell>
          <cell r="G2710">
            <v>0</v>
          </cell>
        </row>
        <row r="2711">
          <cell r="E2711">
            <v>0</v>
          </cell>
          <cell r="F2711">
            <v>0</v>
          </cell>
          <cell r="G2711">
            <v>0</v>
          </cell>
        </row>
        <row r="2712">
          <cell r="E2712">
            <v>0</v>
          </cell>
          <cell r="F2712">
            <v>0</v>
          </cell>
          <cell r="G2712">
            <v>0</v>
          </cell>
        </row>
        <row r="2713">
          <cell r="E2713">
            <v>0</v>
          </cell>
          <cell r="F2713">
            <v>0</v>
          </cell>
          <cell r="G2713">
            <v>0</v>
          </cell>
        </row>
        <row r="2714">
          <cell r="E2714">
            <v>0</v>
          </cell>
          <cell r="F2714">
            <v>0</v>
          </cell>
          <cell r="G2714">
            <v>0</v>
          </cell>
        </row>
        <row r="2715">
          <cell r="E2715">
            <v>0</v>
          </cell>
          <cell r="F2715">
            <v>0</v>
          </cell>
          <cell r="G2715">
            <v>0</v>
          </cell>
        </row>
        <row r="2717">
          <cell r="C2717" t="str">
            <v>TOTALES</v>
          </cell>
          <cell r="D2717" t="str">
            <v>Potencia</v>
          </cell>
          <cell r="E2717">
            <v>0</v>
          </cell>
          <cell r="F2717" t="str">
            <v>Costo Equipos</v>
          </cell>
          <cell r="G2717">
            <v>450000</v>
          </cell>
        </row>
        <row r="2719">
          <cell r="C2719" t="str">
            <v>Rendimiento equipo de producción</v>
          </cell>
          <cell r="D2719">
            <v>0.1</v>
          </cell>
          <cell r="E2719" t="str">
            <v>0/día</v>
          </cell>
        </row>
        <row r="2721">
          <cell r="A2721" t="str">
            <v>DATOS REDETERMINACION</v>
          </cell>
          <cell r="C2721" t="str">
            <v>DESIGNACION</v>
          </cell>
          <cell r="D2721" t="str">
            <v>Coeficiente Equipo</v>
          </cell>
          <cell r="E2721" t="str">
            <v>$ / día
Coef. x Costo Eq. o
HP x Costo Gas Oil</v>
          </cell>
          <cell r="F2721" t="str">
            <v>Rendimiento</v>
          </cell>
          <cell r="G2721" t="str">
            <v>$ Parcial</v>
          </cell>
        </row>
        <row r="2722">
          <cell r="A2722" t="str">
            <v>CÓDIGO</v>
          </cell>
          <cell r="B2722" t="str">
            <v>DESCRIPCIÓN</v>
          </cell>
        </row>
        <row r="2723">
          <cell r="C2723" t="str">
            <v>A - EQUIPOS</v>
          </cell>
        </row>
        <row r="2724">
          <cell r="A2724" t="str">
            <v>INDEC-DCTO - Inciso j)</v>
          </cell>
          <cell r="B2724" t="str">
            <v>Equipo - Amortización de equipo</v>
          </cell>
          <cell r="C2724" t="str">
            <v>Amortizaciones equipos</v>
          </cell>
          <cell r="D2724">
            <v>8.0000000000000004E-4</v>
          </cell>
          <cell r="E2724">
            <v>360</v>
          </cell>
          <cell r="F2724">
            <v>0.1</v>
          </cell>
          <cell r="G2724">
            <v>3600</v>
          </cell>
        </row>
        <row r="2725">
          <cell r="A2725" t="str">
            <v>INDEC-DCTO - Inciso j)</v>
          </cell>
          <cell r="B2725" t="str">
            <v>Equipo - Amortización de equipo</v>
          </cell>
          <cell r="C2725" t="str">
            <v>Interés equipos</v>
          </cell>
          <cell r="D2725">
            <v>8.0000000000000007E-5</v>
          </cell>
          <cell r="E2725">
            <v>36</v>
          </cell>
          <cell r="F2725">
            <v>0.1</v>
          </cell>
          <cell r="G2725">
            <v>360</v>
          </cell>
        </row>
        <row r="2726">
          <cell r="A2726" t="str">
            <v>INDEC-PB - 33360-1</v>
          </cell>
          <cell r="B2726" t="str">
            <v xml:space="preserve">Gas oil                                                                </v>
          </cell>
          <cell r="C2726" t="str">
            <v>Combustibles equipos</v>
          </cell>
          <cell r="D2726">
            <v>99.173553719008268</v>
          </cell>
          <cell r="E2726">
            <v>0</v>
          </cell>
          <cell r="F2726">
            <v>0.1</v>
          </cell>
          <cell r="G2726">
            <v>0</v>
          </cell>
        </row>
        <row r="2727">
          <cell r="A2727" t="str">
            <v>INDEC-PB - 33380-1</v>
          </cell>
          <cell r="B2727" t="str">
            <v xml:space="preserve">Aceites lubricantes                                                    </v>
          </cell>
          <cell r="C2727" t="str">
            <v>Lubricantes equipos</v>
          </cell>
          <cell r="D2727">
            <v>18</v>
          </cell>
          <cell r="E2727">
            <v>0</v>
          </cell>
          <cell r="F2727">
            <v>0.1</v>
          </cell>
          <cell r="G2727">
            <v>0</v>
          </cell>
        </row>
        <row r="2728">
          <cell r="A2728">
            <v>0</v>
          </cell>
          <cell r="B2728">
            <v>0</v>
          </cell>
          <cell r="D2728">
            <v>0</v>
          </cell>
          <cell r="F2728">
            <v>0</v>
          </cell>
          <cell r="G2728">
            <v>0</v>
          </cell>
        </row>
        <row r="2729">
          <cell r="A2729">
            <v>0</v>
          </cell>
          <cell r="B2729">
            <v>0</v>
          </cell>
          <cell r="D2729">
            <v>0</v>
          </cell>
          <cell r="F2729">
            <v>0</v>
          </cell>
          <cell r="G2729">
            <v>0</v>
          </cell>
        </row>
        <row r="2730">
          <cell r="A2730">
            <v>0</v>
          </cell>
          <cell r="B2730">
            <v>0</v>
          </cell>
          <cell r="D2730">
            <v>0</v>
          </cell>
          <cell r="F2730">
            <v>0</v>
          </cell>
          <cell r="G2730">
            <v>0</v>
          </cell>
        </row>
        <row r="2731">
          <cell r="A2731">
            <v>0</v>
          </cell>
          <cell r="B2731">
            <v>0</v>
          </cell>
          <cell r="D2731">
            <v>0</v>
          </cell>
          <cell r="F2731">
            <v>0</v>
          </cell>
          <cell r="G2731">
            <v>0</v>
          </cell>
        </row>
        <row r="2732">
          <cell r="A2732">
            <v>0</v>
          </cell>
          <cell r="B2732">
            <v>0</v>
          </cell>
          <cell r="D2732">
            <v>0</v>
          </cell>
          <cell r="F2732">
            <v>0</v>
          </cell>
          <cell r="G2732">
            <v>0</v>
          </cell>
        </row>
        <row r="2733">
          <cell r="F2733" t="str">
            <v>Total A</v>
          </cell>
          <cell r="G2733">
            <v>3960</v>
          </cell>
        </row>
        <row r="2734">
          <cell r="C2734" t="str">
            <v>B - MANO DE OBRA</v>
          </cell>
        </row>
        <row r="2735">
          <cell r="A2735" t="str">
            <v>DATOS REDETERMINACION</v>
          </cell>
          <cell r="C2735" t="str">
            <v>DESIGNACION</v>
          </cell>
          <cell r="D2735" t="str">
            <v>Cantidad</v>
          </cell>
          <cell r="E2735" t="str">
            <v>$ / día</v>
          </cell>
          <cell r="F2735" t="str">
            <v>Rendimiento</v>
          </cell>
          <cell r="G2735" t="str">
            <v>$ Parcial</v>
          </cell>
        </row>
        <row r="2736">
          <cell r="A2736" t="str">
            <v>CÓDIGO</v>
          </cell>
          <cell r="B2736" t="str">
            <v>DESCRIPCIÓN</v>
          </cell>
        </row>
        <row r="2737">
          <cell r="A2737" t="str">
            <v>IIEE-SJ - 101000</v>
          </cell>
          <cell r="B2737" t="str">
            <v>Oficial Especializado</v>
          </cell>
          <cell r="C2737" t="str">
            <v>Oficial Especializado</v>
          </cell>
          <cell r="D2737">
            <v>1</v>
          </cell>
          <cell r="E2737">
            <v>6000</v>
          </cell>
          <cell r="F2737">
            <v>0.1</v>
          </cell>
          <cell r="G2737">
            <v>60000</v>
          </cell>
        </row>
        <row r="2738">
          <cell r="A2738" t="str">
            <v>IIEE-SJ - 102000</v>
          </cell>
          <cell r="B2738" t="str">
            <v xml:space="preserve">Oficial </v>
          </cell>
          <cell r="C2738" t="str">
            <v>Oficial</v>
          </cell>
          <cell r="D2738">
            <v>5</v>
          </cell>
          <cell r="E2738">
            <v>5000</v>
          </cell>
          <cell r="F2738">
            <v>0.1</v>
          </cell>
          <cell r="G2738">
            <v>250000</v>
          </cell>
        </row>
        <row r="2739">
          <cell r="A2739" t="str">
            <v>IIEE-SJ - 103000</v>
          </cell>
          <cell r="B2739" t="str">
            <v>Ayudante</v>
          </cell>
          <cell r="C2739" t="str">
            <v>Medio Oficial</v>
          </cell>
          <cell r="E2739">
            <v>4500</v>
          </cell>
          <cell r="F2739">
            <v>0.1</v>
          </cell>
          <cell r="G2739">
            <v>0</v>
          </cell>
        </row>
        <row r="2740">
          <cell r="A2740" t="str">
            <v>IIEE-SJ - 103000</v>
          </cell>
          <cell r="B2740" t="str">
            <v>Ayudante</v>
          </cell>
          <cell r="C2740" t="str">
            <v>Ayudante</v>
          </cell>
          <cell r="D2740">
            <v>5</v>
          </cell>
          <cell r="E2740">
            <v>4000</v>
          </cell>
          <cell r="F2740">
            <v>0.1</v>
          </cell>
          <cell r="G2740">
            <v>200000</v>
          </cell>
        </row>
        <row r="2741">
          <cell r="A2741">
            <v>0</v>
          </cell>
          <cell r="B2741">
            <v>0</v>
          </cell>
          <cell r="E2741">
            <v>0</v>
          </cell>
          <cell r="F2741">
            <v>0</v>
          </cell>
          <cell r="G2741">
            <v>0</v>
          </cell>
        </row>
        <row r="2742">
          <cell r="A2742">
            <v>0</v>
          </cell>
          <cell r="B2742">
            <v>0</v>
          </cell>
          <cell r="E2742">
            <v>0</v>
          </cell>
          <cell r="F2742">
            <v>0</v>
          </cell>
          <cell r="G2742">
            <v>0</v>
          </cell>
        </row>
        <row r="2743">
          <cell r="A2743">
            <v>0</v>
          </cell>
          <cell r="B2743">
            <v>0</v>
          </cell>
          <cell r="E2743">
            <v>0</v>
          </cell>
          <cell r="F2743">
            <v>0</v>
          </cell>
          <cell r="G2743">
            <v>0</v>
          </cell>
        </row>
        <row r="2744">
          <cell r="F2744" t="str">
            <v>Total B</v>
          </cell>
          <cell r="G2744">
            <v>510000</v>
          </cell>
        </row>
        <row r="2745">
          <cell r="C2745" t="str">
            <v>C - MATERIALES</v>
          </cell>
        </row>
        <row r="2746">
          <cell r="A2746" t="str">
            <v>DATOS REDETERMINACION</v>
          </cell>
          <cell r="C2746" t="str">
            <v>DESIGNACION</v>
          </cell>
          <cell r="D2746" t="str">
            <v>Un</v>
          </cell>
          <cell r="E2746" t="str">
            <v>Cantidad</v>
          </cell>
          <cell r="F2746" t="str">
            <v>$ Unitarios</v>
          </cell>
          <cell r="G2746" t="str">
            <v>$ Parcial</v>
          </cell>
        </row>
        <row r="2747">
          <cell r="A2747" t="str">
            <v>CÓDIGO</v>
          </cell>
          <cell r="B2747" t="str">
            <v>DESCRIPCIÓN</v>
          </cell>
        </row>
        <row r="2748">
          <cell r="A2748" t="str">
            <v>INDEC-CM - 41242-11</v>
          </cell>
          <cell r="B2748" t="str">
            <v>Acero aletado conformado, en barra</v>
          </cell>
          <cell r="C2748" t="str">
            <v>Pórtico de Estacion Elevadora</v>
          </cell>
          <cell r="D2748" t="str">
            <v>Pza</v>
          </cell>
          <cell r="E2748">
            <v>1</v>
          </cell>
          <cell r="F2748">
            <v>1250000</v>
          </cell>
          <cell r="G2748">
            <v>1250000</v>
          </cell>
        </row>
        <row r="2749">
          <cell r="A2749" t="str">
            <v>INDEC-CM - 41242-11</v>
          </cell>
          <cell r="B2749" t="str">
            <v>Acero aletado conformado, en barra</v>
          </cell>
          <cell r="C2749" t="str">
            <v>Materiales varios de Estacion Elevadora</v>
          </cell>
          <cell r="D2749" t="str">
            <v>Gl</v>
          </cell>
          <cell r="E2749">
            <v>20</v>
          </cell>
          <cell r="F2749">
            <v>500</v>
          </cell>
          <cell r="G2749">
            <v>10000</v>
          </cell>
        </row>
        <row r="2750">
          <cell r="A2750">
            <v>0</v>
          </cell>
          <cell r="B2750">
            <v>0</v>
          </cell>
          <cell r="D2750">
            <v>0</v>
          </cell>
          <cell r="F2750">
            <v>0</v>
          </cell>
          <cell r="G2750">
            <v>0</v>
          </cell>
        </row>
        <row r="2751">
          <cell r="A2751">
            <v>0</v>
          </cell>
          <cell r="B2751">
            <v>0</v>
          </cell>
          <cell r="D2751">
            <v>0</v>
          </cell>
          <cell r="F2751">
            <v>0</v>
          </cell>
          <cell r="G2751">
            <v>0</v>
          </cell>
        </row>
        <row r="2752">
          <cell r="A2752">
            <v>0</v>
          </cell>
          <cell r="B2752">
            <v>0</v>
          </cell>
          <cell r="D2752">
            <v>0</v>
          </cell>
          <cell r="F2752">
            <v>0</v>
          </cell>
          <cell r="G2752">
            <v>0</v>
          </cell>
        </row>
        <row r="2753">
          <cell r="A2753">
            <v>0</v>
          </cell>
          <cell r="B2753">
            <v>0</v>
          </cell>
          <cell r="D2753">
            <v>0</v>
          </cell>
          <cell r="F2753">
            <v>0</v>
          </cell>
          <cell r="G2753">
            <v>0</v>
          </cell>
        </row>
        <row r="2754">
          <cell r="A2754">
            <v>0</v>
          </cell>
          <cell r="B2754">
            <v>0</v>
          </cell>
          <cell r="D2754">
            <v>0</v>
          </cell>
          <cell r="F2754">
            <v>0</v>
          </cell>
          <cell r="G2754">
            <v>0</v>
          </cell>
        </row>
        <row r="2755">
          <cell r="A2755">
            <v>0</v>
          </cell>
          <cell r="B2755">
            <v>0</v>
          </cell>
          <cell r="D2755">
            <v>0</v>
          </cell>
          <cell r="F2755">
            <v>0</v>
          </cell>
          <cell r="G2755">
            <v>0</v>
          </cell>
        </row>
        <row r="2756">
          <cell r="A2756">
            <v>0</v>
          </cell>
          <cell r="B2756">
            <v>0</v>
          </cell>
          <cell r="D2756">
            <v>0</v>
          </cell>
          <cell r="F2756">
            <v>0</v>
          </cell>
          <cell r="G2756">
            <v>0</v>
          </cell>
        </row>
        <row r="2757">
          <cell r="A2757">
            <v>0</v>
          </cell>
          <cell r="B2757">
            <v>0</v>
          </cell>
          <cell r="D2757">
            <v>0</v>
          </cell>
          <cell r="F2757">
            <v>0</v>
          </cell>
          <cell r="G2757">
            <v>0</v>
          </cell>
        </row>
        <row r="2758">
          <cell r="A2758">
            <v>0</v>
          </cell>
          <cell r="B2758">
            <v>0</v>
          </cell>
          <cell r="D2758">
            <v>0</v>
          </cell>
          <cell r="F2758">
            <v>0</v>
          </cell>
          <cell r="G2758">
            <v>0</v>
          </cell>
        </row>
        <row r="2759">
          <cell r="F2759" t="str">
            <v>Total C</v>
          </cell>
          <cell r="G2759">
            <v>1260000</v>
          </cell>
        </row>
        <row r="2760">
          <cell r="C2760" t="str">
            <v>D - TRANSPORTE</v>
          </cell>
        </row>
        <row r="2761">
          <cell r="A2761" t="str">
            <v>DATOS REDETERMINACION</v>
          </cell>
          <cell r="C2761" t="str">
            <v>DESIGNACION</v>
          </cell>
          <cell r="D2761" t="str">
            <v>Un</v>
          </cell>
          <cell r="E2761" t="str">
            <v>Cantidad</v>
          </cell>
          <cell r="F2761" t="str">
            <v>$ Unitarios</v>
          </cell>
          <cell r="G2761" t="str">
            <v>$ Parcial</v>
          </cell>
        </row>
        <row r="2762">
          <cell r="A2762" t="str">
            <v>CÓDIGO</v>
          </cell>
          <cell r="B2762" t="str">
            <v>DESCRIPCIÓN</v>
          </cell>
        </row>
        <row r="2763">
          <cell r="A2763">
            <v>0</v>
          </cell>
          <cell r="B2763">
            <v>0</v>
          </cell>
          <cell r="D2763">
            <v>0</v>
          </cell>
          <cell r="F2763">
            <v>0</v>
          </cell>
          <cell r="G2763">
            <v>0</v>
          </cell>
        </row>
        <row r="2764">
          <cell r="A2764">
            <v>0</v>
          </cell>
          <cell r="B2764">
            <v>0</v>
          </cell>
          <cell r="D2764">
            <v>0</v>
          </cell>
          <cell r="F2764">
            <v>0</v>
          </cell>
          <cell r="G2764">
            <v>0</v>
          </cell>
        </row>
        <row r="2765">
          <cell r="F2765" t="str">
            <v>Total D</v>
          </cell>
          <cell r="G2765">
            <v>0</v>
          </cell>
        </row>
        <row r="2767">
          <cell r="A2767" t="str">
            <v/>
          </cell>
          <cell r="B2767">
            <v>0</v>
          </cell>
          <cell r="D2767" t="str">
            <v>Costo  Neto</v>
          </cell>
          <cell r="F2767" t="str">
            <v>$/0</v>
          </cell>
          <cell r="G2767">
            <v>1773960</v>
          </cell>
        </row>
        <row r="2768">
          <cell r="D2768" t="str">
            <v>Precio</v>
          </cell>
          <cell r="F2768" t="str">
            <v>$/0</v>
          </cell>
          <cell r="G2768">
            <v>1773960</v>
          </cell>
        </row>
        <row r="2769">
          <cell r="A2769" t="str">
            <v>ANALISIS DE PRECIOS</v>
          </cell>
        </row>
        <row r="2770">
          <cell r="A2770" t="str">
            <v>COMITENTE:</v>
          </cell>
          <cell r="B2770" t="str">
            <v>DIRECCION PROVINCIAL DE REDES DE GAS</v>
          </cell>
        </row>
        <row r="2771">
          <cell r="A2771" t="str">
            <v>CONTRATISTA:</v>
          </cell>
          <cell r="B2771">
            <v>0</v>
          </cell>
        </row>
        <row r="2772">
          <cell r="A2772" t="str">
            <v>OBRA:</v>
          </cell>
          <cell r="B2772">
            <v>0</v>
          </cell>
          <cell r="F2772" t="str">
            <v>PRECIOS A:</v>
          </cell>
          <cell r="G2772">
            <v>0</v>
          </cell>
        </row>
        <row r="2773">
          <cell r="A2773" t="str">
            <v>SECTOR A:</v>
          </cell>
          <cell r="B2773">
            <v>0</v>
          </cell>
          <cell r="G2773">
            <v>0</v>
          </cell>
        </row>
        <row r="2774">
          <cell r="A2774" t="str">
            <v>UBICACIÓN:</v>
          </cell>
          <cell r="B2774">
            <v>0</v>
          </cell>
        </row>
        <row r="2775">
          <cell r="A2775" t="str">
            <v>RUBRO:</v>
          </cell>
          <cell r="B2775" t="str">
            <v/>
          </cell>
          <cell r="C2775">
            <v>0</v>
          </cell>
        </row>
        <row r="2776">
          <cell r="A2776" t="str">
            <v>ITEM:</v>
          </cell>
          <cell r="B2776" t="str">
            <v/>
          </cell>
          <cell r="C2776">
            <v>0</v>
          </cell>
          <cell r="F2776" t="str">
            <v>UNIDAD:</v>
          </cell>
          <cell r="G2776">
            <v>0</v>
          </cell>
        </row>
        <row r="2778">
          <cell r="C2778" t="str">
            <v>DESCRIPCIÓN EQUIPO DE PRODUCCIÓN Y RENDIMIENTO</v>
          </cell>
        </row>
        <row r="2780">
          <cell r="C2780" t="str">
            <v>Equipo</v>
          </cell>
          <cell r="D2780" t="str">
            <v>Cantidad</v>
          </cell>
          <cell r="E2780" t="str">
            <v>Potencia</v>
          </cell>
          <cell r="F2780" t="str">
            <v>Costo Unitario</v>
          </cell>
          <cell r="G2780" t="str">
            <v>Costo Total</v>
          </cell>
        </row>
        <row r="2781">
          <cell r="C2781" t="str">
            <v>Herramientas varias</v>
          </cell>
          <cell r="D2781">
            <v>1</v>
          </cell>
          <cell r="E2781">
            <v>0</v>
          </cell>
          <cell r="F2781">
            <v>450000</v>
          </cell>
          <cell r="G2781">
            <v>450000</v>
          </cell>
        </row>
        <row r="2782">
          <cell r="E2782">
            <v>0</v>
          </cell>
          <cell r="F2782">
            <v>0</v>
          </cell>
          <cell r="G2782">
            <v>0</v>
          </cell>
        </row>
        <row r="2783">
          <cell r="E2783">
            <v>0</v>
          </cell>
          <cell r="F2783">
            <v>0</v>
          </cell>
          <cell r="G2783">
            <v>0</v>
          </cell>
        </row>
        <row r="2784">
          <cell r="E2784">
            <v>0</v>
          </cell>
          <cell r="F2784">
            <v>0</v>
          </cell>
          <cell r="G2784">
            <v>0</v>
          </cell>
        </row>
        <row r="2785">
          <cell r="E2785">
            <v>0</v>
          </cell>
          <cell r="F2785">
            <v>0</v>
          </cell>
          <cell r="G2785">
            <v>0</v>
          </cell>
        </row>
        <row r="2786">
          <cell r="E2786">
            <v>0</v>
          </cell>
          <cell r="F2786">
            <v>0</v>
          </cell>
          <cell r="G2786">
            <v>0</v>
          </cell>
        </row>
        <row r="2787">
          <cell r="E2787">
            <v>0</v>
          </cell>
          <cell r="F2787">
            <v>0</v>
          </cell>
          <cell r="G2787">
            <v>0</v>
          </cell>
        </row>
        <row r="2788">
          <cell r="E2788">
            <v>0</v>
          </cell>
          <cell r="F2788">
            <v>0</v>
          </cell>
          <cell r="G2788">
            <v>0</v>
          </cell>
        </row>
        <row r="2789">
          <cell r="E2789">
            <v>0</v>
          </cell>
          <cell r="F2789">
            <v>0</v>
          </cell>
          <cell r="G2789">
            <v>0</v>
          </cell>
        </row>
        <row r="2790">
          <cell r="E2790">
            <v>0</v>
          </cell>
          <cell r="F2790">
            <v>0</v>
          </cell>
          <cell r="G2790">
            <v>0</v>
          </cell>
        </row>
        <row r="2792">
          <cell r="C2792" t="str">
            <v>TOTALES</v>
          </cell>
          <cell r="D2792" t="str">
            <v>Potencia</v>
          </cell>
          <cell r="E2792">
            <v>0</v>
          </cell>
          <cell r="F2792" t="str">
            <v>Costo Equipos</v>
          </cell>
          <cell r="G2792">
            <v>450000</v>
          </cell>
        </row>
        <row r="2794">
          <cell r="C2794" t="str">
            <v>Rendimiento equipo de producción</v>
          </cell>
          <cell r="D2794">
            <v>0.1</v>
          </cell>
          <cell r="E2794" t="str">
            <v>0/día</v>
          </cell>
        </row>
        <row r="2796">
          <cell r="A2796" t="str">
            <v>DATOS REDETERMINACION</v>
          </cell>
          <cell r="C2796" t="str">
            <v>DESIGNACION</v>
          </cell>
          <cell r="D2796" t="str">
            <v>Coeficiente Equipo</v>
          </cell>
          <cell r="E2796" t="str">
            <v>$ / día
Coef. x Costo Eq. o
HP x Costo Gas Oil</v>
          </cell>
          <cell r="F2796" t="str">
            <v>Rendimiento</v>
          </cell>
          <cell r="G2796" t="str">
            <v>$ Parcial</v>
          </cell>
        </row>
        <row r="2797">
          <cell r="A2797" t="str">
            <v>CÓDIGO</v>
          </cell>
          <cell r="B2797" t="str">
            <v>DESCRIPCIÓN</v>
          </cell>
        </row>
        <row r="2798">
          <cell r="C2798" t="str">
            <v>A - EQUIPOS</v>
          </cell>
        </row>
        <row r="2799">
          <cell r="A2799" t="str">
            <v>INDEC-DCTO - Inciso j)</v>
          </cell>
          <cell r="B2799" t="str">
            <v>Equipo - Amortización de equipo</v>
          </cell>
          <cell r="C2799" t="str">
            <v>Amortizaciones equipos</v>
          </cell>
          <cell r="D2799">
            <v>8.0000000000000004E-4</v>
          </cell>
          <cell r="E2799">
            <v>360</v>
          </cell>
          <cell r="F2799">
            <v>0.1</v>
          </cell>
          <cell r="G2799">
            <v>3600</v>
          </cell>
        </row>
        <row r="2800">
          <cell r="A2800" t="str">
            <v>INDEC-DCTO - Inciso j)</v>
          </cell>
          <cell r="B2800" t="str">
            <v>Equipo - Amortización de equipo</v>
          </cell>
          <cell r="C2800" t="str">
            <v>Interés equipos</v>
          </cell>
          <cell r="D2800">
            <v>8.0000000000000007E-5</v>
          </cell>
          <cell r="E2800">
            <v>36</v>
          </cell>
          <cell r="F2800">
            <v>0.1</v>
          </cell>
          <cell r="G2800">
            <v>360</v>
          </cell>
        </row>
        <row r="2801">
          <cell r="A2801" t="str">
            <v>INDEC-PB - 33360-1</v>
          </cell>
          <cell r="B2801" t="str">
            <v xml:space="preserve">Gas oil                                                                </v>
          </cell>
          <cell r="C2801" t="str">
            <v>Combustibles equipos</v>
          </cell>
          <cell r="D2801">
            <v>99.173553719008268</v>
          </cell>
          <cell r="E2801">
            <v>0</v>
          </cell>
          <cell r="F2801">
            <v>0.1</v>
          </cell>
          <cell r="G2801">
            <v>0</v>
          </cell>
        </row>
        <row r="2802">
          <cell r="A2802" t="str">
            <v>INDEC-PB - 33380-1</v>
          </cell>
          <cell r="B2802" t="str">
            <v xml:space="preserve">Aceites lubricantes                                                    </v>
          </cell>
          <cell r="C2802" t="str">
            <v>Lubricantes equipos</v>
          </cell>
          <cell r="D2802">
            <v>18</v>
          </cell>
          <cell r="E2802">
            <v>0</v>
          </cell>
          <cell r="F2802">
            <v>0.1</v>
          </cell>
          <cell r="G2802">
            <v>0</v>
          </cell>
        </row>
        <row r="2803">
          <cell r="A2803">
            <v>0</v>
          </cell>
          <cell r="B2803">
            <v>0</v>
          </cell>
          <cell r="D2803">
            <v>0</v>
          </cell>
          <cell r="F2803">
            <v>0</v>
          </cell>
          <cell r="G2803">
            <v>0</v>
          </cell>
        </row>
        <row r="2804">
          <cell r="A2804">
            <v>0</v>
          </cell>
          <cell r="B2804">
            <v>0</v>
          </cell>
          <cell r="D2804">
            <v>0</v>
          </cell>
          <cell r="F2804">
            <v>0</v>
          </cell>
          <cell r="G2804">
            <v>0</v>
          </cell>
        </row>
        <row r="2805">
          <cell r="A2805">
            <v>0</v>
          </cell>
          <cell r="B2805">
            <v>0</v>
          </cell>
          <cell r="D2805">
            <v>0</v>
          </cell>
          <cell r="F2805">
            <v>0</v>
          </cell>
          <cell r="G2805">
            <v>0</v>
          </cell>
        </row>
        <row r="2806">
          <cell r="A2806">
            <v>0</v>
          </cell>
          <cell r="B2806">
            <v>0</v>
          </cell>
          <cell r="D2806">
            <v>0</v>
          </cell>
          <cell r="F2806">
            <v>0</v>
          </cell>
          <cell r="G2806">
            <v>0</v>
          </cell>
        </row>
        <row r="2807">
          <cell r="A2807">
            <v>0</v>
          </cell>
          <cell r="B2807">
            <v>0</v>
          </cell>
          <cell r="D2807">
            <v>0</v>
          </cell>
          <cell r="F2807">
            <v>0</v>
          </cell>
          <cell r="G2807">
            <v>0</v>
          </cell>
        </row>
        <row r="2808">
          <cell r="F2808" t="str">
            <v>Total A</v>
          </cell>
          <cell r="G2808">
            <v>3960</v>
          </cell>
        </row>
        <row r="2809">
          <cell r="C2809" t="str">
            <v>B - MANO DE OBRA</v>
          </cell>
        </row>
        <row r="2810">
          <cell r="A2810" t="str">
            <v>DATOS REDETERMINACION</v>
          </cell>
          <cell r="C2810" t="str">
            <v>DESIGNACION</v>
          </cell>
          <cell r="D2810" t="str">
            <v>Cantidad</v>
          </cell>
          <cell r="E2810" t="str">
            <v>$ / día</v>
          </cell>
          <cell r="F2810" t="str">
            <v>Rendimiento</v>
          </cell>
          <cell r="G2810" t="str">
            <v>$ Parcial</v>
          </cell>
        </row>
        <row r="2811">
          <cell r="A2811" t="str">
            <v>CÓDIGO</v>
          </cell>
          <cell r="B2811" t="str">
            <v>DESCRIPCIÓN</v>
          </cell>
        </row>
        <row r="2812">
          <cell r="A2812" t="str">
            <v>IIEE-SJ - 101000</v>
          </cell>
          <cell r="B2812" t="str">
            <v>Oficial Especializado</v>
          </cell>
          <cell r="C2812" t="str">
            <v>Oficial Especializado</v>
          </cell>
          <cell r="D2812">
            <v>1</v>
          </cell>
          <cell r="E2812">
            <v>6000</v>
          </cell>
          <cell r="F2812">
            <v>0.1</v>
          </cell>
        </row>
        <row r="2813">
          <cell r="A2813" t="str">
            <v>IIEE-SJ - 102000</v>
          </cell>
          <cell r="B2813" t="str">
            <v xml:space="preserve">Oficial </v>
          </cell>
          <cell r="C2813" t="str">
            <v>Oficial</v>
          </cell>
          <cell r="D2813">
            <v>5</v>
          </cell>
          <cell r="E2813">
            <v>5000</v>
          </cell>
          <cell r="F2813">
            <v>0.1</v>
          </cell>
          <cell r="G2813">
            <v>250000</v>
          </cell>
        </row>
        <row r="2814">
          <cell r="A2814" t="str">
            <v>IIEE-SJ - 103000</v>
          </cell>
          <cell r="B2814" t="str">
            <v>Ayudante</v>
          </cell>
          <cell r="C2814" t="str">
            <v>Medio Oficial</v>
          </cell>
          <cell r="E2814">
            <v>4500</v>
          </cell>
          <cell r="F2814">
            <v>0.1</v>
          </cell>
          <cell r="G2814">
            <v>0</v>
          </cell>
        </row>
        <row r="2815">
          <cell r="A2815" t="str">
            <v>IIEE-SJ - 103000</v>
          </cell>
          <cell r="B2815" t="str">
            <v>Ayudante</v>
          </cell>
          <cell r="C2815" t="str">
            <v>Ayudante</v>
          </cell>
          <cell r="D2815">
            <v>5</v>
          </cell>
          <cell r="E2815">
            <v>4000</v>
          </cell>
          <cell r="F2815">
            <v>0.1</v>
          </cell>
          <cell r="G2815">
            <v>200000</v>
          </cell>
        </row>
        <row r="2816">
          <cell r="A2816">
            <v>0</v>
          </cell>
          <cell r="B2816">
            <v>0</v>
          </cell>
          <cell r="E2816">
            <v>0</v>
          </cell>
          <cell r="F2816">
            <v>0</v>
          </cell>
          <cell r="G2816">
            <v>0</v>
          </cell>
        </row>
        <row r="2817">
          <cell r="A2817">
            <v>0</v>
          </cell>
          <cell r="B2817">
            <v>0</v>
          </cell>
          <cell r="E2817">
            <v>0</v>
          </cell>
          <cell r="F2817">
            <v>0</v>
          </cell>
          <cell r="G2817">
            <v>0</v>
          </cell>
        </row>
        <row r="2818">
          <cell r="A2818">
            <v>0</v>
          </cell>
          <cell r="B2818">
            <v>0</v>
          </cell>
          <cell r="E2818">
            <v>0</v>
          </cell>
          <cell r="F2818">
            <v>0</v>
          </cell>
          <cell r="G2818">
            <v>0</v>
          </cell>
        </row>
        <row r="2819">
          <cell r="F2819" t="str">
            <v>Total B</v>
          </cell>
          <cell r="G2819">
            <v>450000</v>
          </cell>
        </row>
        <row r="2820">
          <cell r="C2820" t="str">
            <v>C - MATERIALES</v>
          </cell>
        </row>
        <row r="2821">
          <cell r="A2821" t="str">
            <v>DATOS REDETERMINACION</v>
          </cell>
          <cell r="C2821" t="str">
            <v>DESIGNACION</v>
          </cell>
          <cell r="D2821" t="str">
            <v>Un</v>
          </cell>
          <cell r="E2821" t="str">
            <v>Cantidad</v>
          </cell>
          <cell r="F2821" t="str">
            <v>$ Unitarios</v>
          </cell>
          <cell r="G2821" t="str">
            <v>$ Parcial</v>
          </cell>
        </row>
        <row r="2822">
          <cell r="A2822" t="str">
            <v>CÓDIGO</v>
          </cell>
          <cell r="B2822" t="str">
            <v>DESCRIPCIÓN</v>
          </cell>
        </row>
        <row r="2823">
          <cell r="A2823" t="str">
            <v>INDEC-CM - 41242-11</v>
          </cell>
          <cell r="B2823" t="str">
            <v>Acero aletado conformado, en barra</v>
          </cell>
          <cell r="C2823" t="str">
            <v>Reja móvil de Estacion Elevadora</v>
          </cell>
          <cell r="D2823" t="str">
            <v>Pza</v>
          </cell>
          <cell r="E2823">
            <v>1</v>
          </cell>
          <cell r="F2823">
            <v>850000</v>
          </cell>
          <cell r="G2823">
            <v>850000</v>
          </cell>
        </row>
        <row r="2824">
          <cell r="A2824" t="str">
            <v>INDEC-CM - 41242-11</v>
          </cell>
          <cell r="B2824" t="str">
            <v>Acero aletado conformado, en barra</v>
          </cell>
          <cell r="C2824" t="str">
            <v>Materiales varios de Estacion Elevadora</v>
          </cell>
          <cell r="D2824" t="str">
            <v>Gl</v>
          </cell>
          <cell r="E2824">
            <v>15</v>
          </cell>
          <cell r="F2824">
            <v>500</v>
          </cell>
          <cell r="G2824">
            <v>7500</v>
          </cell>
        </row>
        <row r="2825">
          <cell r="A2825">
            <v>0</v>
          </cell>
          <cell r="B2825">
            <v>0</v>
          </cell>
          <cell r="D2825">
            <v>0</v>
          </cell>
          <cell r="F2825">
            <v>0</v>
          </cell>
          <cell r="G2825">
            <v>0</v>
          </cell>
        </row>
        <row r="2826">
          <cell r="A2826">
            <v>0</v>
          </cell>
          <cell r="B2826">
            <v>0</v>
          </cell>
          <cell r="D2826">
            <v>0</v>
          </cell>
          <cell r="F2826">
            <v>0</v>
          </cell>
          <cell r="G2826">
            <v>0</v>
          </cell>
        </row>
        <row r="2827">
          <cell r="A2827">
            <v>0</v>
          </cell>
          <cell r="B2827">
            <v>0</v>
          </cell>
          <cell r="D2827">
            <v>0</v>
          </cell>
          <cell r="F2827">
            <v>0</v>
          </cell>
          <cell r="G2827">
            <v>0</v>
          </cell>
        </row>
        <row r="2828">
          <cell r="A2828">
            <v>0</v>
          </cell>
          <cell r="B2828">
            <v>0</v>
          </cell>
          <cell r="D2828">
            <v>0</v>
          </cell>
          <cell r="F2828">
            <v>0</v>
          </cell>
          <cell r="G2828">
            <v>0</v>
          </cell>
        </row>
        <row r="2829">
          <cell r="A2829">
            <v>0</v>
          </cell>
          <cell r="B2829">
            <v>0</v>
          </cell>
          <cell r="D2829">
            <v>0</v>
          </cell>
          <cell r="F2829">
            <v>0</v>
          </cell>
          <cell r="G2829">
            <v>0</v>
          </cell>
        </row>
        <row r="2830">
          <cell r="A2830">
            <v>0</v>
          </cell>
          <cell r="B2830">
            <v>0</v>
          </cell>
          <cell r="D2830">
            <v>0</v>
          </cell>
          <cell r="F2830">
            <v>0</v>
          </cell>
          <cell r="G2830">
            <v>0</v>
          </cell>
        </row>
        <row r="2831">
          <cell r="A2831">
            <v>0</v>
          </cell>
          <cell r="B2831">
            <v>0</v>
          </cell>
          <cell r="D2831">
            <v>0</v>
          </cell>
          <cell r="F2831">
            <v>0</v>
          </cell>
          <cell r="G2831">
            <v>0</v>
          </cell>
        </row>
        <row r="2832">
          <cell r="A2832">
            <v>0</v>
          </cell>
          <cell r="B2832">
            <v>0</v>
          </cell>
          <cell r="D2832">
            <v>0</v>
          </cell>
          <cell r="F2832">
            <v>0</v>
          </cell>
          <cell r="G2832">
            <v>0</v>
          </cell>
        </row>
        <row r="2833">
          <cell r="A2833">
            <v>0</v>
          </cell>
          <cell r="B2833">
            <v>0</v>
          </cell>
          <cell r="D2833">
            <v>0</v>
          </cell>
          <cell r="F2833">
            <v>0</v>
          </cell>
          <cell r="G2833">
            <v>0</v>
          </cell>
        </row>
        <row r="2834">
          <cell r="F2834" t="str">
            <v>Total C</v>
          </cell>
          <cell r="G2834">
            <v>857500</v>
          </cell>
        </row>
        <row r="2835">
          <cell r="C2835" t="str">
            <v>D - TRANSPORTE</v>
          </cell>
        </row>
        <row r="2836">
          <cell r="A2836" t="str">
            <v>DATOS REDETERMINACION</v>
          </cell>
          <cell r="C2836" t="str">
            <v>DESIGNACION</v>
          </cell>
          <cell r="D2836" t="str">
            <v>Un</v>
          </cell>
          <cell r="E2836" t="str">
            <v>Cantidad</v>
          </cell>
          <cell r="F2836" t="str">
            <v>$ Unitarios</v>
          </cell>
          <cell r="G2836" t="str">
            <v>$ Parcial</v>
          </cell>
        </row>
        <row r="2837">
          <cell r="A2837" t="str">
            <v>CÓDIGO</v>
          </cell>
          <cell r="B2837" t="str">
            <v>DESCRIPCIÓN</v>
          </cell>
        </row>
        <row r="2838">
          <cell r="A2838">
            <v>0</v>
          </cell>
          <cell r="B2838">
            <v>0</v>
          </cell>
          <cell r="D2838">
            <v>0</v>
          </cell>
          <cell r="F2838">
            <v>0</v>
          </cell>
          <cell r="G2838">
            <v>0</v>
          </cell>
        </row>
        <row r="2839">
          <cell r="A2839">
            <v>0</v>
          </cell>
          <cell r="B2839">
            <v>0</v>
          </cell>
          <cell r="D2839">
            <v>0</v>
          </cell>
          <cell r="F2839">
            <v>0</v>
          </cell>
          <cell r="G2839">
            <v>0</v>
          </cell>
        </row>
        <row r="2840">
          <cell r="F2840" t="str">
            <v>Total D</v>
          </cell>
          <cell r="G2840">
            <v>0</v>
          </cell>
        </row>
        <row r="2842">
          <cell r="A2842" t="str">
            <v/>
          </cell>
          <cell r="B2842">
            <v>0</v>
          </cell>
          <cell r="D2842" t="str">
            <v>Costo  Neto</v>
          </cell>
          <cell r="F2842" t="str">
            <v>$/0</v>
          </cell>
          <cell r="G2842">
            <v>1311460</v>
          </cell>
        </row>
        <row r="2843">
          <cell r="D2843" t="str">
            <v>Precio</v>
          </cell>
          <cell r="F2843" t="str">
            <v>$/0</v>
          </cell>
          <cell r="G2843">
            <v>1311460</v>
          </cell>
        </row>
        <row r="2844">
          <cell r="A2844" t="str">
            <v>ANALISIS DE PRECIOS</v>
          </cell>
        </row>
        <row r="2845">
          <cell r="A2845" t="str">
            <v>COMITENTE:</v>
          </cell>
          <cell r="B2845" t="str">
            <v>DIRECCION PROVINCIAL DE REDES DE GAS</v>
          </cell>
        </row>
        <row r="2846">
          <cell r="A2846" t="str">
            <v>CONTRATISTA:</v>
          </cell>
          <cell r="B2846">
            <v>0</v>
          </cell>
        </row>
        <row r="2847">
          <cell r="A2847" t="str">
            <v>OBRA:</v>
          </cell>
          <cell r="B2847">
            <v>0</v>
          </cell>
          <cell r="F2847" t="str">
            <v>PRECIOS A:</v>
          </cell>
          <cell r="G2847">
            <v>0</v>
          </cell>
        </row>
        <row r="2848">
          <cell r="A2848" t="str">
            <v>SECTOR A:</v>
          </cell>
          <cell r="B2848">
            <v>0</v>
          </cell>
          <cell r="G2848">
            <v>0</v>
          </cell>
        </row>
        <row r="2849">
          <cell r="A2849" t="str">
            <v>UBICACIÓN:</v>
          </cell>
          <cell r="B2849">
            <v>0</v>
          </cell>
        </row>
        <row r="2850">
          <cell r="A2850" t="str">
            <v>RUBRO:</v>
          </cell>
          <cell r="B2850" t="str">
            <v/>
          </cell>
          <cell r="C2850">
            <v>0</v>
          </cell>
        </row>
        <row r="2851">
          <cell r="A2851" t="str">
            <v>ITEM:</v>
          </cell>
          <cell r="B2851" t="str">
            <v/>
          </cell>
          <cell r="C2851">
            <v>0</v>
          </cell>
          <cell r="F2851" t="str">
            <v>UNIDAD:</v>
          </cell>
          <cell r="G2851">
            <v>0</v>
          </cell>
        </row>
        <row r="2853">
          <cell r="C2853" t="str">
            <v>DESCRIPCIÓN EQUIPO DE PRODUCCIÓN Y RENDIMIENTO</v>
          </cell>
        </row>
        <row r="2855">
          <cell r="C2855" t="str">
            <v>Equipo</v>
          </cell>
          <cell r="D2855" t="str">
            <v>Cantidad</v>
          </cell>
          <cell r="E2855" t="str">
            <v>Potencia</v>
          </cell>
          <cell r="F2855" t="str">
            <v>Costo Unitario</v>
          </cell>
          <cell r="G2855" t="str">
            <v>Costo Total</v>
          </cell>
        </row>
        <row r="2856">
          <cell r="C2856" t="str">
            <v>Herramientas varias</v>
          </cell>
          <cell r="D2856">
            <v>1</v>
          </cell>
          <cell r="E2856">
            <v>0</v>
          </cell>
          <cell r="F2856">
            <v>450000</v>
          </cell>
          <cell r="G2856">
            <v>450000</v>
          </cell>
        </row>
        <row r="2857">
          <cell r="E2857">
            <v>0</v>
          </cell>
          <cell r="F2857">
            <v>0</v>
          </cell>
          <cell r="G2857">
            <v>0</v>
          </cell>
        </row>
        <row r="2858">
          <cell r="E2858">
            <v>0</v>
          </cell>
          <cell r="F2858">
            <v>0</v>
          </cell>
          <cell r="G2858">
            <v>0</v>
          </cell>
        </row>
        <row r="2859">
          <cell r="E2859">
            <v>0</v>
          </cell>
          <cell r="F2859">
            <v>0</v>
          </cell>
          <cell r="G2859">
            <v>0</v>
          </cell>
        </row>
        <row r="2860">
          <cell r="E2860">
            <v>0</v>
          </cell>
          <cell r="F2860">
            <v>0</v>
          </cell>
          <cell r="G2860">
            <v>0</v>
          </cell>
        </row>
        <row r="2861">
          <cell r="E2861">
            <v>0</v>
          </cell>
          <cell r="F2861">
            <v>0</v>
          </cell>
          <cell r="G2861">
            <v>0</v>
          </cell>
        </row>
        <row r="2862">
          <cell r="E2862">
            <v>0</v>
          </cell>
          <cell r="F2862">
            <v>0</v>
          </cell>
          <cell r="G2862">
            <v>0</v>
          </cell>
        </row>
        <row r="2863">
          <cell r="E2863">
            <v>0</v>
          </cell>
          <cell r="F2863">
            <v>0</v>
          </cell>
          <cell r="G2863">
            <v>0</v>
          </cell>
        </row>
        <row r="2864">
          <cell r="E2864">
            <v>0</v>
          </cell>
          <cell r="F2864">
            <v>0</v>
          </cell>
          <cell r="G2864">
            <v>0</v>
          </cell>
        </row>
        <row r="2865">
          <cell r="E2865">
            <v>0</v>
          </cell>
          <cell r="F2865">
            <v>0</v>
          </cell>
          <cell r="G2865">
            <v>0</v>
          </cell>
        </row>
        <row r="2867">
          <cell r="C2867" t="str">
            <v>TOTALES</v>
          </cell>
          <cell r="D2867" t="str">
            <v>Potencia</v>
          </cell>
          <cell r="E2867">
            <v>0</v>
          </cell>
          <cell r="F2867" t="str">
            <v>Costo Equipos</v>
          </cell>
          <cell r="G2867">
            <v>450000</v>
          </cell>
        </row>
        <row r="2869">
          <cell r="C2869" t="str">
            <v>Rendimiento equipo de producción</v>
          </cell>
          <cell r="D2869">
            <v>0.1</v>
          </cell>
          <cell r="E2869" t="str">
            <v>0/día</v>
          </cell>
        </row>
        <row r="2871">
          <cell r="A2871" t="str">
            <v>DATOS REDETERMINACION</v>
          </cell>
          <cell r="C2871" t="str">
            <v>DESIGNACION</v>
          </cell>
          <cell r="D2871" t="str">
            <v>Coeficiente Equipo</v>
          </cell>
          <cell r="E2871" t="str">
            <v>$ / día
Coef. x Costo Eq. o
HP x Costo Gas Oil</v>
          </cell>
          <cell r="F2871" t="str">
            <v>Rendimiento</v>
          </cell>
          <cell r="G2871" t="str">
            <v>$ Parcial</v>
          </cell>
        </row>
        <row r="2872">
          <cell r="A2872" t="str">
            <v>CÓDIGO</v>
          </cell>
          <cell r="B2872" t="str">
            <v>DESCRIPCIÓN</v>
          </cell>
        </row>
        <row r="2873">
          <cell r="C2873" t="str">
            <v>A - EQUIPOS</v>
          </cell>
        </row>
        <row r="2874">
          <cell r="A2874" t="str">
            <v>INDEC-DCTO - Inciso j)</v>
          </cell>
          <cell r="B2874" t="str">
            <v>Equipo - Amortización de equipo</v>
          </cell>
          <cell r="C2874" t="str">
            <v>Amortizaciones equipos</v>
          </cell>
          <cell r="D2874">
            <v>8.0000000000000004E-4</v>
          </cell>
          <cell r="E2874">
            <v>360</v>
          </cell>
          <cell r="F2874">
            <v>0.1</v>
          </cell>
          <cell r="G2874">
            <v>3600</v>
          </cell>
        </row>
        <row r="2875">
          <cell r="A2875" t="str">
            <v>INDEC-DCTO - Inciso j)</v>
          </cell>
          <cell r="B2875" t="str">
            <v>Equipo - Amortización de equipo</v>
          </cell>
          <cell r="C2875" t="str">
            <v>Interés equipos</v>
          </cell>
          <cell r="D2875">
            <v>8.0000000000000007E-5</v>
          </cell>
          <cell r="E2875">
            <v>36</v>
          </cell>
          <cell r="F2875">
            <v>0.1</v>
          </cell>
          <cell r="G2875">
            <v>360</v>
          </cell>
        </row>
        <row r="2876">
          <cell r="A2876" t="str">
            <v>INDEC-PB - 33360-1</v>
          </cell>
          <cell r="B2876" t="str">
            <v xml:space="preserve">Gas oil                                                                </v>
          </cell>
          <cell r="C2876" t="str">
            <v>Combustibles equipos</v>
          </cell>
          <cell r="D2876">
            <v>99.173553719008268</v>
          </cell>
          <cell r="E2876">
            <v>0</v>
          </cell>
          <cell r="F2876">
            <v>0.1</v>
          </cell>
          <cell r="G2876">
            <v>0</v>
          </cell>
        </row>
        <row r="2877">
          <cell r="A2877" t="str">
            <v>INDEC-PB - 33380-1</v>
          </cell>
          <cell r="B2877" t="str">
            <v xml:space="preserve">Aceites lubricantes                                                    </v>
          </cell>
          <cell r="C2877" t="str">
            <v>Lubricantes equipos</v>
          </cell>
          <cell r="D2877">
            <v>18</v>
          </cell>
          <cell r="E2877">
            <v>0</v>
          </cell>
          <cell r="F2877">
            <v>0.1</v>
          </cell>
          <cell r="G2877">
            <v>0</v>
          </cell>
        </row>
        <row r="2878">
          <cell r="A2878">
            <v>0</v>
          </cell>
          <cell r="B2878">
            <v>0</v>
          </cell>
          <cell r="D2878">
            <v>0</v>
          </cell>
          <cell r="F2878">
            <v>0</v>
          </cell>
          <cell r="G2878">
            <v>0</v>
          </cell>
        </row>
        <row r="2879">
          <cell r="A2879">
            <v>0</v>
          </cell>
          <cell r="B2879">
            <v>0</v>
          </cell>
          <cell r="D2879">
            <v>0</v>
          </cell>
          <cell r="F2879">
            <v>0</v>
          </cell>
          <cell r="G2879">
            <v>0</v>
          </cell>
        </row>
        <row r="2880">
          <cell r="A2880">
            <v>0</v>
          </cell>
          <cell r="B2880">
            <v>0</v>
          </cell>
          <cell r="D2880">
            <v>0</v>
          </cell>
          <cell r="F2880">
            <v>0</v>
          </cell>
          <cell r="G2880">
            <v>0</v>
          </cell>
        </row>
        <row r="2881">
          <cell r="A2881">
            <v>0</v>
          </cell>
          <cell r="B2881">
            <v>0</v>
          </cell>
          <cell r="D2881">
            <v>0</v>
          </cell>
          <cell r="F2881">
            <v>0</v>
          </cell>
          <cell r="G2881">
            <v>0</v>
          </cell>
        </row>
        <row r="2882">
          <cell r="A2882">
            <v>0</v>
          </cell>
          <cell r="B2882">
            <v>0</v>
          </cell>
          <cell r="D2882">
            <v>0</v>
          </cell>
          <cell r="F2882">
            <v>0</v>
          </cell>
          <cell r="G2882">
            <v>0</v>
          </cell>
        </row>
        <row r="2883">
          <cell r="F2883" t="str">
            <v>Total A</v>
          </cell>
          <cell r="G2883">
            <v>3960</v>
          </cell>
        </row>
        <row r="2884">
          <cell r="C2884" t="str">
            <v>B - MANO DE OBRA</v>
          </cell>
        </row>
        <row r="2885">
          <cell r="A2885" t="str">
            <v>DATOS REDETERMINACION</v>
          </cell>
          <cell r="C2885" t="str">
            <v>DESIGNACION</v>
          </cell>
          <cell r="D2885" t="str">
            <v>Cantidad</v>
          </cell>
          <cell r="E2885" t="str">
            <v>$ / día</v>
          </cell>
          <cell r="F2885" t="str">
            <v>Rendimiento</v>
          </cell>
          <cell r="G2885" t="str">
            <v>$ Parcial</v>
          </cell>
        </row>
        <row r="2886">
          <cell r="A2886" t="str">
            <v>CÓDIGO</v>
          </cell>
          <cell r="B2886" t="str">
            <v>DESCRIPCIÓN</v>
          </cell>
        </row>
        <row r="2887">
          <cell r="A2887" t="str">
            <v>IIEE-SJ - 101000</v>
          </cell>
          <cell r="B2887" t="str">
            <v>Oficial Especializado</v>
          </cell>
          <cell r="C2887" t="str">
            <v>Oficial Especializado</v>
          </cell>
          <cell r="D2887">
            <v>1</v>
          </cell>
          <cell r="E2887">
            <v>6000</v>
          </cell>
          <cell r="F2887">
            <v>0.1</v>
          </cell>
          <cell r="G2887">
            <v>60000</v>
          </cell>
        </row>
        <row r="2888">
          <cell r="A2888" t="str">
            <v>IIEE-SJ - 102000</v>
          </cell>
          <cell r="B2888" t="str">
            <v xml:space="preserve">Oficial </v>
          </cell>
          <cell r="C2888" t="str">
            <v>Oficial</v>
          </cell>
          <cell r="D2888">
            <v>5</v>
          </cell>
          <cell r="E2888">
            <v>5000</v>
          </cell>
          <cell r="F2888">
            <v>0.1</v>
          </cell>
          <cell r="G2888">
            <v>250000</v>
          </cell>
        </row>
        <row r="2889">
          <cell r="A2889" t="str">
            <v>IIEE-SJ - 103000</v>
          </cell>
          <cell r="B2889" t="str">
            <v>Ayudante</v>
          </cell>
          <cell r="C2889" t="str">
            <v>Medio Oficial</v>
          </cell>
          <cell r="E2889">
            <v>4500</v>
          </cell>
          <cell r="F2889">
            <v>0.1</v>
          </cell>
          <cell r="G2889">
            <v>0</v>
          </cell>
        </row>
        <row r="2890">
          <cell r="A2890" t="str">
            <v>IIEE-SJ - 103000</v>
          </cell>
          <cell r="B2890" t="str">
            <v>Ayudante</v>
          </cell>
          <cell r="C2890" t="str">
            <v>Ayudante</v>
          </cell>
          <cell r="D2890">
            <v>5</v>
          </cell>
          <cell r="E2890">
            <v>4000</v>
          </cell>
          <cell r="F2890">
            <v>0.1</v>
          </cell>
          <cell r="G2890">
            <v>200000</v>
          </cell>
        </row>
        <row r="2891">
          <cell r="A2891">
            <v>0</v>
          </cell>
          <cell r="B2891">
            <v>0</v>
          </cell>
          <cell r="E2891">
            <v>0</v>
          </cell>
          <cell r="F2891">
            <v>0</v>
          </cell>
          <cell r="G2891">
            <v>0</v>
          </cell>
        </row>
        <row r="2892">
          <cell r="A2892">
            <v>0</v>
          </cell>
          <cell r="B2892">
            <v>0</v>
          </cell>
          <cell r="E2892">
            <v>0</v>
          </cell>
          <cell r="F2892">
            <v>0</v>
          </cell>
          <cell r="G2892">
            <v>0</v>
          </cell>
        </row>
        <row r="2893">
          <cell r="A2893">
            <v>0</v>
          </cell>
          <cell r="B2893">
            <v>0</v>
          </cell>
          <cell r="E2893">
            <v>0</v>
          </cell>
          <cell r="F2893">
            <v>0</v>
          </cell>
          <cell r="G2893">
            <v>0</v>
          </cell>
        </row>
        <row r="2894">
          <cell r="F2894" t="str">
            <v>Total B</v>
          </cell>
          <cell r="G2894">
            <v>510000</v>
          </cell>
        </row>
        <row r="2895">
          <cell r="C2895" t="str">
            <v>C - MATERIALES</v>
          </cell>
        </row>
        <row r="2896">
          <cell r="A2896" t="str">
            <v>DATOS REDETERMINACION</v>
          </cell>
          <cell r="C2896" t="str">
            <v>DESIGNACION</v>
          </cell>
          <cell r="D2896" t="str">
            <v>Un</v>
          </cell>
          <cell r="E2896" t="str">
            <v>Cantidad</v>
          </cell>
          <cell r="F2896" t="str">
            <v>$ Unitarios</v>
          </cell>
          <cell r="G2896" t="str">
            <v>$ Parcial</v>
          </cell>
        </row>
        <row r="2897">
          <cell r="A2897" t="str">
            <v>CÓDIGO</v>
          </cell>
          <cell r="B2897" t="str">
            <v>DESCRIPCIÓN</v>
          </cell>
        </row>
        <row r="2898">
          <cell r="A2898" t="str">
            <v>INDEC-CM - 41242-11</v>
          </cell>
          <cell r="B2898" t="str">
            <v>Acero aletado conformado, en barra</v>
          </cell>
          <cell r="C2898" t="str">
            <v>Canasto de Estacion Elevadora</v>
          </cell>
          <cell r="D2898" t="str">
            <v>Pza</v>
          </cell>
          <cell r="E2898">
            <v>1</v>
          </cell>
          <cell r="F2898">
            <v>1850000</v>
          </cell>
          <cell r="G2898">
            <v>1850000</v>
          </cell>
        </row>
        <row r="2899">
          <cell r="A2899" t="str">
            <v>INDEC-CM - 41242-11</v>
          </cell>
          <cell r="B2899" t="str">
            <v>Acero aletado conformado, en barra</v>
          </cell>
          <cell r="C2899" t="str">
            <v>Materiales varios de Estacion Elevadora</v>
          </cell>
          <cell r="D2899" t="str">
            <v>Gl</v>
          </cell>
          <cell r="E2899">
            <v>20</v>
          </cell>
          <cell r="F2899">
            <v>500</v>
          </cell>
          <cell r="G2899">
            <v>10000</v>
          </cell>
        </row>
        <row r="2900">
          <cell r="A2900">
            <v>0</v>
          </cell>
          <cell r="B2900">
            <v>0</v>
          </cell>
          <cell r="D2900">
            <v>0</v>
          </cell>
          <cell r="F2900">
            <v>0</v>
          </cell>
          <cell r="G2900">
            <v>0</v>
          </cell>
        </row>
        <row r="2901">
          <cell r="A2901">
            <v>0</v>
          </cell>
          <cell r="B2901">
            <v>0</v>
          </cell>
          <cell r="D2901">
            <v>0</v>
          </cell>
          <cell r="F2901">
            <v>0</v>
          </cell>
          <cell r="G2901">
            <v>0</v>
          </cell>
        </row>
        <row r="2902">
          <cell r="A2902">
            <v>0</v>
          </cell>
          <cell r="B2902">
            <v>0</v>
          </cell>
          <cell r="D2902">
            <v>0</v>
          </cell>
          <cell r="F2902">
            <v>0</v>
          </cell>
          <cell r="G2902">
            <v>0</v>
          </cell>
        </row>
        <row r="2903">
          <cell r="A2903">
            <v>0</v>
          </cell>
          <cell r="B2903">
            <v>0</v>
          </cell>
          <cell r="D2903">
            <v>0</v>
          </cell>
          <cell r="F2903">
            <v>0</v>
          </cell>
          <cell r="G2903">
            <v>0</v>
          </cell>
        </row>
        <row r="2904">
          <cell r="A2904">
            <v>0</v>
          </cell>
          <cell r="B2904">
            <v>0</v>
          </cell>
          <cell r="D2904">
            <v>0</v>
          </cell>
          <cell r="F2904">
            <v>0</v>
          </cell>
          <cell r="G2904">
            <v>0</v>
          </cell>
        </row>
        <row r="2905">
          <cell r="A2905">
            <v>0</v>
          </cell>
          <cell r="B2905">
            <v>0</v>
          </cell>
          <cell r="D2905">
            <v>0</v>
          </cell>
          <cell r="F2905">
            <v>0</v>
          </cell>
          <cell r="G2905">
            <v>0</v>
          </cell>
        </row>
        <row r="2906">
          <cell r="A2906">
            <v>0</v>
          </cell>
          <cell r="B2906">
            <v>0</v>
          </cell>
          <cell r="D2906">
            <v>0</v>
          </cell>
          <cell r="F2906">
            <v>0</v>
          </cell>
          <cell r="G2906">
            <v>0</v>
          </cell>
        </row>
        <row r="2907">
          <cell r="A2907">
            <v>0</v>
          </cell>
          <cell r="B2907">
            <v>0</v>
          </cell>
          <cell r="D2907">
            <v>0</v>
          </cell>
          <cell r="F2907">
            <v>0</v>
          </cell>
          <cell r="G2907">
            <v>0</v>
          </cell>
        </row>
        <row r="2908">
          <cell r="A2908">
            <v>0</v>
          </cell>
          <cell r="B2908">
            <v>0</v>
          </cell>
          <cell r="D2908">
            <v>0</v>
          </cell>
          <cell r="F2908">
            <v>0</v>
          </cell>
          <cell r="G2908">
            <v>0</v>
          </cell>
        </row>
        <row r="2909">
          <cell r="F2909" t="str">
            <v>Total C</v>
          </cell>
          <cell r="G2909">
            <v>1860000</v>
          </cell>
        </row>
        <row r="2910">
          <cell r="C2910" t="str">
            <v>D - TRANSPORTE</v>
          </cell>
        </row>
        <row r="2911">
          <cell r="A2911" t="str">
            <v>DATOS REDETERMINACION</v>
          </cell>
          <cell r="C2911" t="str">
            <v>DESIGNACION</v>
          </cell>
          <cell r="D2911" t="str">
            <v>Un</v>
          </cell>
          <cell r="E2911" t="str">
            <v>Cantidad</v>
          </cell>
          <cell r="F2911" t="str">
            <v>$ Unitarios</v>
          </cell>
          <cell r="G2911" t="str">
            <v>$ Parcial</v>
          </cell>
        </row>
        <row r="2912">
          <cell r="A2912" t="str">
            <v>CÓDIGO</v>
          </cell>
          <cell r="B2912" t="str">
            <v>DESCRIPCIÓN</v>
          </cell>
        </row>
        <row r="2913">
          <cell r="A2913">
            <v>0</v>
          </cell>
          <cell r="B2913">
            <v>0</v>
          </cell>
          <cell r="D2913">
            <v>0</v>
          </cell>
          <cell r="F2913">
            <v>0</v>
          </cell>
          <cell r="G2913">
            <v>0</v>
          </cell>
        </row>
        <row r="2914">
          <cell r="A2914">
            <v>0</v>
          </cell>
          <cell r="B2914">
            <v>0</v>
          </cell>
          <cell r="D2914">
            <v>0</v>
          </cell>
          <cell r="F2914">
            <v>0</v>
          </cell>
          <cell r="G2914">
            <v>0</v>
          </cell>
        </row>
        <row r="2915">
          <cell r="F2915" t="str">
            <v>Total D</v>
          </cell>
          <cell r="G2915">
            <v>0</v>
          </cell>
        </row>
        <row r="2917">
          <cell r="A2917" t="str">
            <v/>
          </cell>
          <cell r="B2917">
            <v>0</v>
          </cell>
          <cell r="D2917" t="str">
            <v>Costo  Neto</v>
          </cell>
          <cell r="F2917" t="str">
            <v>$/0</v>
          </cell>
          <cell r="G2917">
            <v>2373960</v>
          </cell>
        </row>
        <row r="2918">
          <cell r="D2918" t="str">
            <v>Precio</v>
          </cell>
          <cell r="F2918" t="str">
            <v>$/0</v>
          </cell>
          <cell r="G2918">
            <v>2373960</v>
          </cell>
        </row>
        <row r="2919">
          <cell r="A2919" t="str">
            <v>ANALISIS DE PRECIOS</v>
          </cell>
        </row>
        <row r="2920">
          <cell r="A2920" t="str">
            <v>COMITENTE:</v>
          </cell>
          <cell r="B2920" t="str">
            <v>DIRECCION PROVINCIAL DE REDES DE GAS</v>
          </cell>
        </row>
        <row r="2921">
          <cell r="A2921" t="str">
            <v>CONTRATISTA:</v>
          </cell>
          <cell r="B2921">
            <v>0</v>
          </cell>
        </row>
        <row r="2922">
          <cell r="A2922" t="str">
            <v>OBRA:</v>
          </cell>
          <cell r="B2922">
            <v>0</v>
          </cell>
          <cell r="F2922" t="str">
            <v>PRECIOS A:</v>
          </cell>
          <cell r="G2922">
            <v>0</v>
          </cell>
        </row>
        <row r="2923">
          <cell r="A2923" t="str">
            <v>SECTOR A:</v>
          </cell>
          <cell r="B2923">
            <v>0</v>
          </cell>
          <cell r="G2923">
            <v>0</v>
          </cell>
        </row>
        <row r="2924">
          <cell r="A2924" t="str">
            <v>UBICACIÓN:</v>
          </cell>
          <cell r="B2924">
            <v>0</v>
          </cell>
        </row>
        <row r="2925">
          <cell r="A2925" t="str">
            <v>RUBRO:</v>
          </cell>
          <cell r="B2925" t="str">
            <v/>
          </cell>
          <cell r="C2925">
            <v>0</v>
          </cell>
        </row>
        <row r="2926">
          <cell r="A2926" t="str">
            <v>ITEM:</v>
          </cell>
          <cell r="B2926" t="str">
            <v/>
          </cell>
          <cell r="C2926">
            <v>0</v>
          </cell>
          <cell r="F2926" t="str">
            <v>UNIDAD:</v>
          </cell>
          <cell r="G2926">
            <v>0</v>
          </cell>
        </row>
        <row r="2928">
          <cell r="C2928" t="str">
            <v>DESCRIPCIÓN EQUIPO DE PRODUCCIÓN Y RENDIMIENTO</v>
          </cell>
        </row>
        <row r="2930">
          <cell r="C2930" t="str">
            <v>Equipo</v>
          </cell>
          <cell r="D2930" t="str">
            <v>Cantidad</v>
          </cell>
          <cell r="E2930" t="str">
            <v>Potencia</v>
          </cell>
          <cell r="F2930" t="str">
            <v>Costo Unitario</v>
          </cell>
          <cell r="G2930" t="str">
            <v>Costo Total</v>
          </cell>
        </row>
        <row r="2931">
          <cell r="C2931" t="str">
            <v>Herramientas varias</v>
          </cell>
          <cell r="D2931">
            <v>1</v>
          </cell>
          <cell r="E2931">
            <v>0</v>
          </cell>
          <cell r="F2931">
            <v>450000</v>
          </cell>
          <cell r="G2931">
            <v>450000</v>
          </cell>
        </row>
        <row r="2932">
          <cell r="E2932">
            <v>0</v>
          </cell>
          <cell r="F2932">
            <v>0</v>
          </cell>
          <cell r="G2932">
            <v>0</v>
          </cell>
        </row>
        <row r="2933">
          <cell r="E2933">
            <v>0</v>
          </cell>
          <cell r="F2933">
            <v>0</v>
          </cell>
          <cell r="G2933">
            <v>0</v>
          </cell>
        </row>
        <row r="2934">
          <cell r="E2934">
            <v>0</v>
          </cell>
          <cell r="F2934">
            <v>0</v>
          </cell>
          <cell r="G2934">
            <v>0</v>
          </cell>
        </row>
        <row r="2935">
          <cell r="E2935">
            <v>0</v>
          </cell>
          <cell r="F2935">
            <v>0</v>
          </cell>
          <cell r="G2935">
            <v>0</v>
          </cell>
        </row>
        <row r="2936">
          <cell r="E2936">
            <v>0</v>
          </cell>
          <cell r="F2936">
            <v>0</v>
          </cell>
          <cell r="G2936">
            <v>0</v>
          </cell>
        </row>
        <row r="2937">
          <cell r="E2937">
            <v>0</v>
          </cell>
          <cell r="F2937">
            <v>0</v>
          </cell>
          <cell r="G2937">
            <v>0</v>
          </cell>
        </row>
        <row r="2938">
          <cell r="E2938">
            <v>0</v>
          </cell>
          <cell r="F2938">
            <v>0</v>
          </cell>
          <cell r="G2938">
            <v>0</v>
          </cell>
        </row>
        <row r="2939">
          <cell r="E2939">
            <v>0</v>
          </cell>
          <cell r="F2939">
            <v>0</v>
          </cell>
          <cell r="G2939">
            <v>0</v>
          </cell>
        </row>
        <row r="2940">
          <cell r="E2940">
            <v>0</v>
          </cell>
          <cell r="F2940">
            <v>0</v>
          </cell>
          <cell r="G2940">
            <v>0</v>
          </cell>
        </row>
        <row r="2942">
          <cell r="C2942" t="str">
            <v>TOTALES</v>
          </cell>
          <cell r="D2942" t="str">
            <v>Potencia</v>
          </cell>
          <cell r="E2942">
            <v>0</v>
          </cell>
          <cell r="F2942" t="str">
            <v>Costo Equipos</v>
          </cell>
          <cell r="G2942">
            <v>450000</v>
          </cell>
        </row>
        <row r="2944">
          <cell r="C2944" t="str">
            <v>Rendimiento equipo de producción</v>
          </cell>
          <cell r="D2944">
            <v>0.5</v>
          </cell>
          <cell r="E2944" t="str">
            <v>0/día</v>
          </cell>
        </row>
        <row r="2946">
          <cell r="A2946" t="str">
            <v>DATOS REDETERMINACION</v>
          </cell>
          <cell r="C2946" t="str">
            <v>DESIGNACION</v>
          </cell>
          <cell r="D2946" t="str">
            <v>Coeficiente Equipo</v>
          </cell>
          <cell r="E2946" t="str">
            <v>$ / día
Coef. x Costo Eq. o
HP x Costo Gas Oil</v>
          </cell>
          <cell r="F2946" t="str">
            <v>Rendimiento</v>
          </cell>
          <cell r="G2946" t="str">
            <v>$ Parcial</v>
          </cell>
        </row>
        <row r="2947">
          <cell r="A2947" t="str">
            <v>CÓDIGO</v>
          </cell>
          <cell r="B2947" t="str">
            <v>DESCRIPCIÓN</v>
          </cell>
        </row>
        <row r="2948">
          <cell r="C2948" t="str">
            <v>A - EQUIPOS</v>
          </cell>
        </row>
        <row r="2949">
          <cell r="A2949" t="str">
            <v>INDEC-DCTO - Inciso j)</v>
          </cell>
          <cell r="B2949" t="str">
            <v>Equipo - Amortización de equipo</v>
          </cell>
          <cell r="C2949" t="str">
            <v>Amortizaciones equipos</v>
          </cell>
          <cell r="D2949">
            <v>8.0000000000000004E-4</v>
          </cell>
          <cell r="E2949">
            <v>360</v>
          </cell>
          <cell r="F2949">
            <v>0.5</v>
          </cell>
          <cell r="G2949">
            <v>720</v>
          </cell>
        </row>
        <row r="2950">
          <cell r="A2950" t="str">
            <v>INDEC-DCTO - Inciso j)</v>
          </cell>
          <cell r="B2950" t="str">
            <v>Equipo - Amortización de equipo</v>
          </cell>
          <cell r="C2950" t="str">
            <v>Interés equipos</v>
          </cell>
          <cell r="D2950">
            <v>8.0000000000000007E-5</v>
          </cell>
          <cell r="E2950">
            <v>36</v>
          </cell>
          <cell r="F2950">
            <v>0.5</v>
          </cell>
          <cell r="G2950">
            <v>72</v>
          </cell>
        </row>
        <row r="2951">
          <cell r="A2951" t="str">
            <v>INDEC-PB - 33360-1</v>
          </cell>
          <cell r="B2951" t="str">
            <v xml:space="preserve">Gas oil                                                                </v>
          </cell>
          <cell r="C2951" t="str">
            <v>Combustibles equipos</v>
          </cell>
          <cell r="D2951">
            <v>99.173553719008268</v>
          </cell>
          <cell r="E2951">
            <v>0</v>
          </cell>
          <cell r="F2951">
            <v>0.5</v>
          </cell>
          <cell r="G2951">
            <v>0</v>
          </cell>
        </row>
        <row r="2952">
          <cell r="A2952" t="str">
            <v>INDEC-PB - 33380-1</v>
          </cell>
          <cell r="B2952" t="str">
            <v xml:space="preserve">Aceites lubricantes                                                    </v>
          </cell>
          <cell r="C2952" t="str">
            <v>Lubricantes equipos</v>
          </cell>
          <cell r="D2952">
            <v>18</v>
          </cell>
          <cell r="E2952">
            <v>0</v>
          </cell>
          <cell r="F2952">
            <v>0.5</v>
          </cell>
          <cell r="G2952">
            <v>0</v>
          </cell>
        </row>
        <row r="2953">
          <cell r="A2953">
            <v>0</v>
          </cell>
          <cell r="B2953">
            <v>0</v>
          </cell>
          <cell r="D2953">
            <v>0</v>
          </cell>
          <cell r="F2953">
            <v>0</v>
          </cell>
          <cell r="G2953">
            <v>0</v>
          </cell>
        </row>
        <row r="2954">
          <cell r="A2954">
            <v>0</v>
          </cell>
          <cell r="B2954">
            <v>0</v>
          </cell>
          <cell r="D2954">
            <v>0</v>
          </cell>
          <cell r="F2954">
            <v>0</v>
          </cell>
          <cell r="G2954">
            <v>0</v>
          </cell>
        </row>
        <row r="2955">
          <cell r="A2955">
            <v>0</v>
          </cell>
          <cell r="B2955">
            <v>0</v>
          </cell>
          <cell r="D2955">
            <v>0</v>
          </cell>
          <cell r="F2955">
            <v>0</v>
          </cell>
          <cell r="G2955">
            <v>0</v>
          </cell>
        </row>
        <row r="2956">
          <cell r="A2956">
            <v>0</v>
          </cell>
          <cell r="B2956">
            <v>0</v>
          </cell>
          <cell r="D2956">
            <v>0</v>
          </cell>
          <cell r="F2956">
            <v>0</v>
          </cell>
          <cell r="G2956">
            <v>0</v>
          </cell>
        </row>
        <row r="2957">
          <cell r="A2957">
            <v>0</v>
          </cell>
          <cell r="B2957">
            <v>0</v>
          </cell>
          <cell r="D2957">
            <v>0</v>
          </cell>
          <cell r="F2957">
            <v>0</v>
          </cell>
          <cell r="G2957">
            <v>0</v>
          </cell>
        </row>
        <row r="2958">
          <cell r="F2958" t="str">
            <v>Total A</v>
          </cell>
          <cell r="G2958">
            <v>792</v>
          </cell>
        </row>
        <row r="2959">
          <cell r="C2959" t="str">
            <v>B - MANO DE OBRA</v>
          </cell>
        </row>
        <row r="2960">
          <cell r="A2960" t="str">
            <v>DATOS REDETERMINACION</v>
          </cell>
          <cell r="C2960" t="str">
            <v>DESIGNACION</v>
          </cell>
          <cell r="D2960" t="str">
            <v>Cantidad</v>
          </cell>
          <cell r="E2960" t="str">
            <v>$ / día</v>
          </cell>
          <cell r="F2960" t="str">
            <v>Rendimiento</v>
          </cell>
          <cell r="G2960" t="str">
            <v>$ Parcial</v>
          </cell>
        </row>
        <row r="2961">
          <cell r="A2961" t="str">
            <v>CÓDIGO</v>
          </cell>
          <cell r="B2961" t="str">
            <v>DESCRIPCIÓN</v>
          </cell>
        </row>
        <row r="2962">
          <cell r="A2962" t="str">
            <v>IIEE-SJ - 101000</v>
          </cell>
          <cell r="B2962" t="str">
            <v>Oficial Especializado</v>
          </cell>
          <cell r="C2962" t="str">
            <v>Oficial Especializado</v>
          </cell>
          <cell r="D2962">
            <v>1</v>
          </cell>
          <cell r="E2962">
            <v>6000</v>
          </cell>
          <cell r="F2962">
            <v>0.5</v>
          </cell>
          <cell r="G2962">
            <v>12000</v>
          </cell>
        </row>
        <row r="2963">
          <cell r="A2963" t="str">
            <v>IIEE-SJ - 102000</v>
          </cell>
          <cell r="B2963" t="str">
            <v xml:space="preserve">Oficial </v>
          </cell>
          <cell r="C2963" t="str">
            <v>Oficial</v>
          </cell>
          <cell r="D2963">
            <v>5</v>
          </cell>
          <cell r="E2963">
            <v>5000</v>
          </cell>
          <cell r="F2963">
            <v>0.5</v>
          </cell>
          <cell r="G2963">
            <v>50000</v>
          </cell>
        </row>
        <row r="2964">
          <cell r="A2964" t="str">
            <v>IIEE-SJ - 103000</v>
          </cell>
          <cell r="B2964" t="str">
            <v>Ayudante</v>
          </cell>
          <cell r="C2964" t="str">
            <v>Medio Oficial</v>
          </cell>
          <cell r="E2964">
            <v>4500</v>
          </cell>
          <cell r="F2964">
            <v>0.5</v>
          </cell>
          <cell r="G2964">
            <v>0</v>
          </cell>
        </row>
        <row r="2965">
          <cell r="A2965" t="str">
            <v>IIEE-SJ - 103000</v>
          </cell>
          <cell r="B2965" t="str">
            <v>Ayudante</v>
          </cell>
          <cell r="C2965" t="str">
            <v>Ayudante</v>
          </cell>
          <cell r="D2965">
            <v>5</v>
          </cell>
          <cell r="E2965">
            <v>4000</v>
          </cell>
          <cell r="F2965">
            <v>0.5</v>
          </cell>
          <cell r="G2965">
            <v>40000</v>
          </cell>
        </row>
        <row r="2966">
          <cell r="A2966">
            <v>0</v>
          </cell>
          <cell r="B2966">
            <v>0</v>
          </cell>
          <cell r="E2966">
            <v>0</v>
          </cell>
          <cell r="F2966">
            <v>0</v>
          </cell>
          <cell r="G2966">
            <v>0</v>
          </cell>
        </row>
        <row r="2967">
          <cell r="A2967">
            <v>0</v>
          </cell>
          <cell r="B2967">
            <v>0</v>
          </cell>
          <cell r="E2967">
            <v>0</v>
          </cell>
          <cell r="F2967">
            <v>0</v>
          </cell>
          <cell r="G2967">
            <v>0</v>
          </cell>
        </row>
        <row r="2968">
          <cell r="A2968">
            <v>0</v>
          </cell>
          <cell r="B2968">
            <v>0</v>
          </cell>
          <cell r="E2968">
            <v>0</v>
          </cell>
          <cell r="F2968">
            <v>0</v>
          </cell>
          <cell r="G2968">
            <v>0</v>
          </cell>
        </row>
        <row r="2969">
          <cell r="F2969" t="str">
            <v>Total B</v>
          </cell>
          <cell r="G2969">
            <v>102000</v>
          </cell>
        </row>
        <row r="2970">
          <cell r="C2970" t="str">
            <v>C - MATERIALES</v>
          </cell>
        </row>
        <row r="2971">
          <cell r="A2971" t="str">
            <v>DATOS REDETERMINACION</v>
          </cell>
          <cell r="C2971" t="str">
            <v>DESIGNACION</v>
          </cell>
          <cell r="D2971" t="str">
            <v>Un</v>
          </cell>
          <cell r="E2971" t="str">
            <v>Cantidad</v>
          </cell>
          <cell r="F2971" t="str">
            <v>$ Unitarios</v>
          </cell>
          <cell r="G2971" t="str">
            <v>$ Parcial</v>
          </cell>
        </row>
        <row r="2972">
          <cell r="A2972" t="str">
            <v>CÓDIGO</v>
          </cell>
          <cell r="B2972" t="str">
            <v>DESCRIPCIÓN</v>
          </cell>
        </row>
        <row r="2973">
          <cell r="A2973" t="str">
            <v>INDEC-CM - 41242-11</v>
          </cell>
          <cell r="B2973" t="str">
            <v>Acero aletado conformado, en barra</v>
          </cell>
          <cell r="C2973" t="str">
            <v>Bandejas de limpieza de Estacion Elevadora</v>
          </cell>
          <cell r="D2973" t="str">
            <v>Pza</v>
          </cell>
          <cell r="E2973">
            <v>1</v>
          </cell>
          <cell r="F2973">
            <v>350000</v>
          </cell>
          <cell r="G2973">
            <v>350000</v>
          </cell>
        </row>
        <row r="2974">
          <cell r="A2974" t="str">
            <v>INDEC-CM - 41242-11</v>
          </cell>
          <cell r="B2974" t="str">
            <v>Acero aletado conformado, en barra</v>
          </cell>
          <cell r="C2974" t="str">
            <v>Materiales varios de Estacion Elevadora</v>
          </cell>
          <cell r="D2974" t="str">
            <v>Gl</v>
          </cell>
          <cell r="E2974">
            <v>15</v>
          </cell>
          <cell r="F2974">
            <v>500</v>
          </cell>
          <cell r="G2974">
            <v>7500</v>
          </cell>
        </row>
        <row r="2975">
          <cell r="A2975">
            <v>0</v>
          </cell>
          <cell r="B2975">
            <v>0</v>
          </cell>
          <cell r="D2975">
            <v>0</v>
          </cell>
          <cell r="F2975">
            <v>0</v>
          </cell>
          <cell r="G2975">
            <v>0</v>
          </cell>
        </row>
        <row r="2976">
          <cell r="A2976">
            <v>0</v>
          </cell>
          <cell r="B2976">
            <v>0</v>
          </cell>
          <cell r="D2976">
            <v>0</v>
          </cell>
          <cell r="F2976">
            <v>0</v>
          </cell>
          <cell r="G2976">
            <v>0</v>
          </cell>
        </row>
        <row r="2977">
          <cell r="A2977">
            <v>0</v>
          </cell>
          <cell r="B2977">
            <v>0</v>
          </cell>
          <cell r="D2977">
            <v>0</v>
          </cell>
          <cell r="F2977">
            <v>0</v>
          </cell>
          <cell r="G2977">
            <v>0</v>
          </cell>
        </row>
        <row r="2978">
          <cell r="A2978">
            <v>0</v>
          </cell>
          <cell r="B2978">
            <v>0</v>
          </cell>
          <cell r="D2978">
            <v>0</v>
          </cell>
          <cell r="F2978">
            <v>0</v>
          </cell>
          <cell r="G2978">
            <v>0</v>
          </cell>
        </row>
        <row r="2979">
          <cell r="A2979">
            <v>0</v>
          </cell>
          <cell r="B2979">
            <v>0</v>
          </cell>
          <cell r="D2979">
            <v>0</v>
          </cell>
          <cell r="F2979">
            <v>0</v>
          </cell>
          <cell r="G2979">
            <v>0</v>
          </cell>
        </row>
        <row r="2980">
          <cell r="A2980">
            <v>0</v>
          </cell>
          <cell r="B2980">
            <v>0</v>
          </cell>
          <cell r="D2980">
            <v>0</v>
          </cell>
          <cell r="F2980">
            <v>0</v>
          </cell>
          <cell r="G2980">
            <v>0</v>
          </cell>
        </row>
        <row r="2981">
          <cell r="A2981">
            <v>0</v>
          </cell>
          <cell r="B2981">
            <v>0</v>
          </cell>
          <cell r="D2981">
            <v>0</v>
          </cell>
          <cell r="F2981">
            <v>0</v>
          </cell>
          <cell r="G2981">
            <v>0</v>
          </cell>
        </row>
        <row r="2982">
          <cell r="A2982">
            <v>0</v>
          </cell>
          <cell r="B2982">
            <v>0</v>
          </cell>
          <cell r="D2982">
            <v>0</v>
          </cell>
          <cell r="F2982">
            <v>0</v>
          </cell>
          <cell r="G2982">
            <v>0</v>
          </cell>
        </row>
        <row r="2983">
          <cell r="A2983">
            <v>0</v>
          </cell>
          <cell r="B2983">
            <v>0</v>
          </cell>
          <cell r="D2983">
            <v>0</v>
          </cell>
          <cell r="F2983">
            <v>0</v>
          </cell>
          <cell r="G2983">
            <v>0</v>
          </cell>
        </row>
        <row r="2984">
          <cell r="F2984" t="str">
            <v>Total C</v>
          </cell>
          <cell r="G2984">
            <v>357500</v>
          </cell>
        </row>
        <row r="2985">
          <cell r="C2985" t="str">
            <v>D - TRANSPORTE</v>
          </cell>
        </row>
        <row r="2986">
          <cell r="A2986" t="str">
            <v>DATOS REDETERMINACION</v>
          </cell>
          <cell r="C2986" t="str">
            <v>DESIGNACION</v>
          </cell>
          <cell r="D2986" t="str">
            <v>Un</v>
          </cell>
          <cell r="E2986" t="str">
            <v>Cantidad</v>
          </cell>
          <cell r="F2986" t="str">
            <v>$ Unitarios</v>
          </cell>
          <cell r="G2986" t="str">
            <v>$ Parcial</v>
          </cell>
        </row>
        <row r="2987">
          <cell r="A2987" t="str">
            <v>CÓDIGO</v>
          </cell>
          <cell r="B2987" t="str">
            <v>DESCRIPCIÓN</v>
          </cell>
        </row>
        <row r="2988">
          <cell r="A2988">
            <v>0</v>
          </cell>
          <cell r="B2988">
            <v>0</v>
          </cell>
          <cell r="D2988">
            <v>0</v>
          </cell>
          <cell r="F2988">
            <v>0</v>
          </cell>
          <cell r="G2988">
            <v>0</v>
          </cell>
        </row>
        <row r="2989">
          <cell r="A2989">
            <v>0</v>
          </cell>
          <cell r="B2989">
            <v>0</v>
          </cell>
          <cell r="D2989">
            <v>0</v>
          </cell>
          <cell r="F2989">
            <v>0</v>
          </cell>
          <cell r="G2989">
            <v>0</v>
          </cell>
        </row>
        <row r="2990">
          <cell r="F2990" t="str">
            <v>Total D</v>
          </cell>
          <cell r="G2990">
            <v>0</v>
          </cell>
        </row>
        <row r="2992">
          <cell r="A2992" t="str">
            <v/>
          </cell>
          <cell r="B2992">
            <v>0</v>
          </cell>
          <cell r="D2992" t="str">
            <v>Costo  Neto</v>
          </cell>
          <cell r="F2992" t="str">
            <v>$/0</v>
          </cell>
          <cell r="G2992">
            <v>460292</v>
          </cell>
        </row>
        <row r="2993">
          <cell r="D2993" t="str">
            <v>Precio</v>
          </cell>
          <cell r="F2993" t="str">
            <v>$/0</v>
          </cell>
          <cell r="G2993">
            <v>460292</v>
          </cell>
        </row>
        <row r="2994">
          <cell r="A2994" t="str">
            <v>ANALISIS DE PRECIOS</v>
          </cell>
        </row>
        <row r="2995">
          <cell r="A2995" t="str">
            <v>COMITENTE:</v>
          </cell>
          <cell r="B2995" t="str">
            <v>DIRECCION PROVINCIAL DE REDES DE GAS</v>
          </cell>
        </row>
        <row r="2996">
          <cell r="A2996" t="str">
            <v>CONTRATISTA:</v>
          </cell>
          <cell r="B2996">
            <v>0</v>
          </cell>
        </row>
        <row r="2997">
          <cell r="A2997" t="str">
            <v>OBRA:</v>
          </cell>
          <cell r="B2997">
            <v>0</v>
          </cell>
          <cell r="F2997" t="str">
            <v>PRECIOS A:</v>
          </cell>
          <cell r="G2997">
            <v>0</v>
          </cell>
        </row>
        <row r="2998">
          <cell r="A2998" t="str">
            <v>SECTOR A:</v>
          </cell>
          <cell r="B2998">
            <v>0</v>
          </cell>
          <cell r="G2998">
            <v>0</v>
          </cell>
        </row>
        <row r="2999">
          <cell r="A2999" t="str">
            <v>UBICACIÓN:</v>
          </cell>
          <cell r="B2999">
            <v>0</v>
          </cell>
        </row>
        <row r="3000">
          <cell r="A3000" t="str">
            <v>RUBRO:</v>
          </cell>
          <cell r="B3000" t="str">
            <v/>
          </cell>
          <cell r="C3000">
            <v>0</v>
          </cell>
        </row>
        <row r="3001">
          <cell r="A3001" t="str">
            <v>ITEM:</v>
          </cell>
          <cell r="B3001" t="str">
            <v/>
          </cell>
          <cell r="C3001">
            <v>0</v>
          </cell>
          <cell r="F3001" t="str">
            <v>UNIDAD:</v>
          </cell>
          <cell r="G3001">
            <v>0</v>
          </cell>
        </row>
        <row r="3003">
          <cell r="C3003" t="str">
            <v>DESCRIPCIÓN EQUIPO DE PRODUCCIÓN Y RENDIMIENTO</v>
          </cell>
        </row>
        <row r="3005">
          <cell r="C3005" t="str">
            <v>Equipo</v>
          </cell>
          <cell r="D3005" t="str">
            <v>Cantidad</v>
          </cell>
          <cell r="E3005" t="str">
            <v>Potencia</v>
          </cell>
          <cell r="F3005" t="str">
            <v>Costo Unitario</v>
          </cell>
          <cell r="G3005" t="str">
            <v>Costo Total</v>
          </cell>
        </row>
        <row r="3006">
          <cell r="C3006" t="str">
            <v>Herramientas varias</v>
          </cell>
          <cell r="D3006">
            <v>1</v>
          </cell>
          <cell r="E3006">
            <v>0</v>
          </cell>
          <cell r="F3006">
            <v>450000</v>
          </cell>
          <cell r="G3006">
            <v>450000</v>
          </cell>
        </row>
        <row r="3007">
          <cell r="E3007">
            <v>0</v>
          </cell>
          <cell r="F3007">
            <v>0</v>
          </cell>
          <cell r="G3007">
            <v>0</v>
          </cell>
        </row>
        <row r="3008">
          <cell r="E3008">
            <v>0</v>
          </cell>
          <cell r="F3008">
            <v>0</v>
          </cell>
          <cell r="G3008">
            <v>0</v>
          </cell>
        </row>
        <row r="3009">
          <cell r="E3009">
            <v>0</v>
          </cell>
          <cell r="F3009">
            <v>0</v>
          </cell>
          <cell r="G3009">
            <v>0</v>
          </cell>
        </row>
        <row r="3010">
          <cell r="E3010">
            <v>0</v>
          </cell>
          <cell r="F3010">
            <v>0</v>
          </cell>
          <cell r="G3010">
            <v>0</v>
          </cell>
        </row>
        <row r="3011">
          <cell r="E3011">
            <v>0</v>
          </cell>
          <cell r="F3011">
            <v>0</v>
          </cell>
          <cell r="G3011">
            <v>0</v>
          </cell>
        </row>
        <row r="3012">
          <cell r="E3012">
            <v>0</v>
          </cell>
          <cell r="F3012">
            <v>0</v>
          </cell>
          <cell r="G3012">
            <v>0</v>
          </cell>
        </row>
        <row r="3013">
          <cell r="E3013">
            <v>0</v>
          </cell>
          <cell r="F3013">
            <v>0</v>
          </cell>
          <cell r="G3013">
            <v>0</v>
          </cell>
        </row>
        <row r="3014">
          <cell r="E3014">
            <v>0</v>
          </cell>
          <cell r="F3014">
            <v>0</v>
          </cell>
          <cell r="G3014">
            <v>0</v>
          </cell>
        </row>
        <row r="3015">
          <cell r="E3015">
            <v>0</v>
          </cell>
          <cell r="F3015">
            <v>0</v>
          </cell>
          <cell r="G3015">
            <v>0</v>
          </cell>
        </row>
        <row r="3017">
          <cell r="C3017" t="str">
            <v>TOTALES</v>
          </cell>
          <cell r="D3017" t="str">
            <v>Potencia</v>
          </cell>
          <cell r="E3017">
            <v>0</v>
          </cell>
          <cell r="F3017" t="str">
            <v>Costo Equipos</v>
          </cell>
          <cell r="G3017">
            <v>450000</v>
          </cell>
        </row>
        <row r="3019">
          <cell r="C3019" t="str">
            <v>Rendimiento equipo de producción</v>
          </cell>
          <cell r="D3019">
            <v>0.1</v>
          </cell>
          <cell r="E3019" t="str">
            <v>0/día</v>
          </cell>
        </row>
        <row r="3021">
          <cell r="A3021" t="str">
            <v>DATOS REDETERMINACION</v>
          </cell>
          <cell r="C3021" t="str">
            <v>DESIGNACION</v>
          </cell>
          <cell r="D3021" t="str">
            <v>Coeficiente Equipo</v>
          </cell>
          <cell r="E3021" t="str">
            <v>$ / día
Coef. x Costo Eq. o
HP x Costo Gas Oil</v>
          </cell>
          <cell r="F3021" t="str">
            <v>Rendimiento</v>
          </cell>
          <cell r="G3021" t="str">
            <v>$ Parcial</v>
          </cell>
        </row>
        <row r="3022">
          <cell r="A3022" t="str">
            <v>CÓDIGO</v>
          </cell>
          <cell r="B3022" t="str">
            <v>DESCRIPCIÓN</v>
          </cell>
        </row>
        <row r="3023">
          <cell r="C3023" t="str">
            <v>A - EQUIPOS</v>
          </cell>
        </row>
        <row r="3024">
          <cell r="A3024" t="str">
            <v>INDEC-DCTO - Inciso j)</v>
          </cell>
          <cell r="B3024" t="str">
            <v>Equipo - Amortización de equipo</v>
          </cell>
          <cell r="C3024" t="str">
            <v>Amortizaciones equipos</v>
          </cell>
          <cell r="D3024">
            <v>8.0000000000000004E-4</v>
          </cell>
          <cell r="E3024">
            <v>360</v>
          </cell>
          <cell r="F3024">
            <v>0.1</v>
          </cell>
          <cell r="G3024">
            <v>3600</v>
          </cell>
        </row>
        <row r="3025">
          <cell r="A3025" t="str">
            <v>INDEC-DCTO - Inciso j)</v>
          </cell>
          <cell r="B3025" t="str">
            <v>Equipo - Amortización de equipo</v>
          </cell>
          <cell r="C3025" t="str">
            <v>Interés equipos</v>
          </cell>
          <cell r="D3025">
            <v>8.0000000000000007E-5</v>
          </cell>
          <cell r="E3025">
            <v>36</v>
          </cell>
          <cell r="F3025">
            <v>0.1</v>
          </cell>
          <cell r="G3025">
            <v>360</v>
          </cell>
        </row>
        <row r="3026">
          <cell r="A3026" t="str">
            <v>INDEC-PB - 33360-1</v>
          </cell>
          <cell r="B3026" t="str">
            <v xml:space="preserve">Gas oil                                                                </v>
          </cell>
          <cell r="C3026" t="str">
            <v>Combustibles equipos</v>
          </cell>
          <cell r="D3026">
            <v>99.173553719008268</v>
          </cell>
          <cell r="E3026">
            <v>0</v>
          </cell>
          <cell r="F3026">
            <v>0.1</v>
          </cell>
          <cell r="G3026">
            <v>0</v>
          </cell>
        </row>
        <row r="3027">
          <cell r="A3027" t="str">
            <v>INDEC-PB - 33380-1</v>
          </cell>
          <cell r="B3027" t="str">
            <v xml:space="preserve">Aceites lubricantes                                                    </v>
          </cell>
          <cell r="C3027" t="str">
            <v>Lubricantes equipos</v>
          </cell>
          <cell r="D3027">
            <v>18</v>
          </cell>
          <cell r="E3027">
            <v>0</v>
          </cell>
          <cell r="F3027">
            <v>0.1</v>
          </cell>
          <cell r="G3027">
            <v>0</v>
          </cell>
        </row>
        <row r="3028">
          <cell r="A3028">
            <v>0</v>
          </cell>
          <cell r="B3028">
            <v>0</v>
          </cell>
          <cell r="D3028">
            <v>0</v>
          </cell>
          <cell r="F3028">
            <v>0</v>
          </cell>
          <cell r="G3028">
            <v>0</v>
          </cell>
        </row>
        <row r="3029">
          <cell r="A3029">
            <v>0</v>
          </cell>
          <cell r="B3029">
            <v>0</v>
          </cell>
          <cell r="D3029">
            <v>0</v>
          </cell>
          <cell r="F3029">
            <v>0</v>
          </cell>
          <cell r="G3029">
            <v>0</v>
          </cell>
        </row>
        <row r="3030">
          <cell r="A3030">
            <v>0</v>
          </cell>
          <cell r="B3030">
            <v>0</v>
          </cell>
          <cell r="D3030">
            <v>0</v>
          </cell>
          <cell r="F3030">
            <v>0</v>
          </cell>
          <cell r="G3030">
            <v>0</v>
          </cell>
        </row>
        <row r="3031">
          <cell r="A3031">
            <v>0</v>
          </cell>
          <cell r="B3031">
            <v>0</v>
          </cell>
          <cell r="D3031">
            <v>0</v>
          </cell>
          <cell r="F3031">
            <v>0</v>
          </cell>
          <cell r="G3031">
            <v>0</v>
          </cell>
        </row>
        <row r="3032">
          <cell r="A3032">
            <v>0</v>
          </cell>
          <cell r="B3032">
            <v>0</v>
          </cell>
          <cell r="D3032">
            <v>0</v>
          </cell>
          <cell r="F3032">
            <v>0</v>
          </cell>
          <cell r="G3032">
            <v>0</v>
          </cell>
        </row>
        <row r="3033">
          <cell r="F3033" t="str">
            <v>Total A</v>
          </cell>
          <cell r="G3033">
            <v>3960</v>
          </cell>
        </row>
        <row r="3034">
          <cell r="C3034" t="str">
            <v>B - MANO DE OBRA</v>
          </cell>
        </row>
        <row r="3035">
          <cell r="A3035" t="str">
            <v>DATOS REDETERMINACION</v>
          </cell>
          <cell r="C3035" t="str">
            <v>DESIGNACION</v>
          </cell>
          <cell r="D3035" t="str">
            <v>Cantidad</v>
          </cell>
          <cell r="E3035" t="str">
            <v>$ / día</v>
          </cell>
          <cell r="F3035" t="str">
            <v>Rendimiento</v>
          </cell>
          <cell r="G3035" t="str">
            <v>$ Parcial</v>
          </cell>
        </row>
        <row r="3036">
          <cell r="A3036" t="str">
            <v>CÓDIGO</v>
          </cell>
          <cell r="B3036" t="str">
            <v>DESCRIPCIÓN</v>
          </cell>
        </row>
        <row r="3037">
          <cell r="A3037" t="str">
            <v>IIEE-SJ - 101000</v>
          </cell>
          <cell r="B3037" t="str">
            <v>Oficial Especializado</v>
          </cell>
          <cell r="C3037" t="str">
            <v>Oficial Especializado</v>
          </cell>
          <cell r="D3037">
            <v>1</v>
          </cell>
          <cell r="E3037">
            <v>6000</v>
          </cell>
          <cell r="F3037">
            <v>0.1</v>
          </cell>
          <cell r="G3037">
            <v>60000</v>
          </cell>
        </row>
        <row r="3038">
          <cell r="A3038" t="str">
            <v>IIEE-SJ - 102000</v>
          </cell>
          <cell r="B3038" t="str">
            <v xml:space="preserve">Oficial </v>
          </cell>
          <cell r="C3038" t="str">
            <v>Oficial</v>
          </cell>
          <cell r="D3038">
            <v>5</v>
          </cell>
          <cell r="E3038">
            <v>5000</v>
          </cell>
          <cell r="F3038">
            <v>0.1</v>
          </cell>
          <cell r="G3038">
            <v>250000</v>
          </cell>
        </row>
        <row r="3039">
          <cell r="A3039" t="str">
            <v>IIEE-SJ - 103000</v>
          </cell>
          <cell r="B3039" t="str">
            <v>Ayudante</v>
          </cell>
          <cell r="C3039" t="str">
            <v>Medio Oficial</v>
          </cell>
          <cell r="E3039">
            <v>4500</v>
          </cell>
          <cell r="F3039">
            <v>0.1</v>
          </cell>
          <cell r="G3039">
            <v>0</v>
          </cell>
        </row>
        <row r="3040">
          <cell r="A3040" t="str">
            <v>IIEE-SJ - 103000</v>
          </cell>
          <cell r="B3040" t="str">
            <v>Ayudante</v>
          </cell>
          <cell r="C3040" t="str">
            <v>Ayudante</v>
          </cell>
          <cell r="D3040">
            <v>5</v>
          </cell>
          <cell r="E3040">
            <v>4000</v>
          </cell>
          <cell r="F3040">
            <v>0.1</v>
          </cell>
          <cell r="G3040">
            <v>200000</v>
          </cell>
        </row>
        <row r="3041">
          <cell r="A3041">
            <v>0</v>
          </cell>
          <cell r="B3041">
            <v>0</v>
          </cell>
          <cell r="E3041">
            <v>0</v>
          </cell>
          <cell r="F3041">
            <v>0</v>
          </cell>
          <cell r="G3041">
            <v>0</v>
          </cell>
        </row>
        <row r="3042">
          <cell r="A3042">
            <v>0</v>
          </cell>
          <cell r="B3042">
            <v>0</v>
          </cell>
          <cell r="E3042">
            <v>0</v>
          </cell>
          <cell r="F3042">
            <v>0</v>
          </cell>
          <cell r="G3042">
            <v>0</v>
          </cell>
        </row>
        <row r="3043">
          <cell r="A3043">
            <v>0</v>
          </cell>
          <cell r="B3043">
            <v>0</v>
          </cell>
          <cell r="E3043">
            <v>0</v>
          </cell>
          <cell r="F3043">
            <v>0</v>
          </cell>
          <cell r="G3043">
            <v>0</v>
          </cell>
        </row>
        <row r="3044">
          <cell r="F3044" t="str">
            <v>Total B</v>
          </cell>
          <cell r="G3044">
            <v>510000</v>
          </cell>
        </row>
        <row r="3045">
          <cell r="C3045" t="str">
            <v>C - MATERIALES</v>
          </cell>
        </row>
        <row r="3046">
          <cell r="A3046" t="str">
            <v>DATOS REDETERMINACION</v>
          </cell>
          <cell r="C3046" t="str">
            <v>DESIGNACION</v>
          </cell>
          <cell r="D3046" t="str">
            <v>Un</v>
          </cell>
          <cell r="E3046" t="str">
            <v>Cantidad</v>
          </cell>
          <cell r="F3046" t="str">
            <v>$ Unitarios</v>
          </cell>
          <cell r="G3046" t="str">
            <v>$ Parcial</v>
          </cell>
        </row>
        <row r="3047">
          <cell r="A3047" t="str">
            <v>CÓDIGO</v>
          </cell>
          <cell r="B3047" t="str">
            <v>DESCRIPCIÓN</v>
          </cell>
        </row>
        <row r="3048">
          <cell r="A3048" t="str">
            <v>INDEC-CM - 41242-11</v>
          </cell>
          <cell r="B3048" t="str">
            <v>Acero aletado conformado, en barra</v>
          </cell>
          <cell r="C3048" t="str">
            <v>Escaleras y pasarelas de Estacion Elevadora</v>
          </cell>
          <cell r="D3048" t="str">
            <v>Pza</v>
          </cell>
          <cell r="E3048">
            <v>1</v>
          </cell>
          <cell r="F3048">
            <v>2800000</v>
          </cell>
          <cell r="G3048">
            <v>2800000</v>
          </cell>
        </row>
        <row r="3049">
          <cell r="A3049" t="str">
            <v>INDEC-CM - 41242-11</v>
          </cell>
          <cell r="B3049" t="str">
            <v>Acero aletado conformado, en barra</v>
          </cell>
          <cell r="C3049" t="str">
            <v>Materiales varios de Estacion Elevadora</v>
          </cell>
          <cell r="D3049" t="str">
            <v>Gl</v>
          </cell>
          <cell r="E3049">
            <v>20</v>
          </cell>
          <cell r="F3049">
            <v>500</v>
          </cell>
          <cell r="G3049">
            <v>10000</v>
          </cell>
        </row>
        <row r="3050">
          <cell r="A3050">
            <v>0</v>
          </cell>
          <cell r="B3050">
            <v>0</v>
          </cell>
          <cell r="D3050">
            <v>0</v>
          </cell>
          <cell r="F3050">
            <v>0</v>
          </cell>
          <cell r="G3050">
            <v>0</v>
          </cell>
        </row>
        <row r="3051">
          <cell r="A3051">
            <v>0</v>
          </cell>
          <cell r="B3051">
            <v>0</v>
          </cell>
          <cell r="D3051">
            <v>0</v>
          </cell>
          <cell r="F3051">
            <v>0</v>
          </cell>
          <cell r="G3051">
            <v>0</v>
          </cell>
        </row>
        <row r="3052">
          <cell r="A3052">
            <v>0</v>
          </cell>
          <cell r="B3052">
            <v>0</v>
          </cell>
          <cell r="D3052">
            <v>0</v>
          </cell>
          <cell r="F3052">
            <v>0</v>
          </cell>
          <cell r="G3052">
            <v>0</v>
          </cell>
        </row>
        <row r="3053">
          <cell r="A3053">
            <v>0</v>
          </cell>
          <cell r="B3053">
            <v>0</v>
          </cell>
          <cell r="D3053">
            <v>0</v>
          </cell>
          <cell r="F3053">
            <v>0</v>
          </cell>
          <cell r="G3053">
            <v>0</v>
          </cell>
        </row>
        <row r="3054">
          <cell r="A3054">
            <v>0</v>
          </cell>
          <cell r="B3054">
            <v>0</v>
          </cell>
          <cell r="D3054">
            <v>0</v>
          </cell>
          <cell r="F3054">
            <v>0</v>
          </cell>
          <cell r="G3054">
            <v>0</v>
          </cell>
        </row>
        <row r="3055">
          <cell r="A3055">
            <v>0</v>
          </cell>
          <cell r="B3055">
            <v>0</v>
          </cell>
          <cell r="D3055">
            <v>0</v>
          </cell>
          <cell r="F3055">
            <v>0</v>
          </cell>
          <cell r="G3055">
            <v>0</v>
          </cell>
        </row>
        <row r="3056">
          <cell r="A3056">
            <v>0</v>
          </cell>
          <cell r="B3056">
            <v>0</v>
          </cell>
          <cell r="D3056">
            <v>0</v>
          </cell>
          <cell r="F3056">
            <v>0</v>
          </cell>
          <cell r="G3056">
            <v>0</v>
          </cell>
        </row>
        <row r="3057">
          <cell r="A3057">
            <v>0</v>
          </cell>
          <cell r="B3057">
            <v>0</v>
          </cell>
          <cell r="D3057">
            <v>0</v>
          </cell>
          <cell r="F3057">
            <v>0</v>
          </cell>
          <cell r="G3057">
            <v>0</v>
          </cell>
        </row>
        <row r="3058">
          <cell r="A3058">
            <v>0</v>
          </cell>
          <cell r="B3058">
            <v>0</v>
          </cell>
          <cell r="D3058">
            <v>0</v>
          </cell>
          <cell r="F3058">
            <v>0</v>
          </cell>
          <cell r="G3058">
            <v>0</v>
          </cell>
        </row>
        <row r="3059">
          <cell r="F3059" t="str">
            <v>Total C</v>
          </cell>
          <cell r="G3059">
            <v>2810000</v>
          </cell>
        </row>
        <row r="3060">
          <cell r="C3060" t="str">
            <v>D - TRANSPORTE</v>
          </cell>
        </row>
        <row r="3061">
          <cell r="A3061" t="str">
            <v>DATOS REDETERMINACION</v>
          </cell>
          <cell r="C3061" t="str">
            <v>DESIGNACION</v>
          </cell>
          <cell r="D3061" t="str">
            <v>Un</v>
          </cell>
          <cell r="E3061" t="str">
            <v>Cantidad</v>
          </cell>
          <cell r="F3061" t="str">
            <v>$ Unitarios</v>
          </cell>
          <cell r="G3061" t="str">
            <v>$ Parcial</v>
          </cell>
        </row>
        <row r="3062">
          <cell r="A3062" t="str">
            <v>CÓDIGO</v>
          </cell>
          <cell r="B3062" t="str">
            <v>DESCRIPCIÓN</v>
          </cell>
        </row>
        <row r="3063">
          <cell r="A3063">
            <v>0</v>
          </cell>
          <cell r="B3063">
            <v>0</v>
          </cell>
          <cell r="D3063">
            <v>0</v>
          </cell>
          <cell r="F3063">
            <v>0</v>
          </cell>
          <cell r="G3063">
            <v>0</v>
          </cell>
        </row>
        <row r="3064">
          <cell r="A3064">
            <v>0</v>
          </cell>
          <cell r="B3064">
            <v>0</v>
          </cell>
          <cell r="D3064">
            <v>0</v>
          </cell>
          <cell r="F3064">
            <v>0</v>
          </cell>
          <cell r="G3064">
            <v>0</v>
          </cell>
        </row>
        <row r="3065">
          <cell r="F3065" t="str">
            <v>Total D</v>
          </cell>
          <cell r="G3065">
            <v>0</v>
          </cell>
        </row>
        <row r="3067">
          <cell r="A3067" t="str">
            <v/>
          </cell>
          <cell r="B3067">
            <v>0</v>
          </cell>
          <cell r="D3067" t="str">
            <v>Costo  Neto</v>
          </cell>
          <cell r="F3067" t="str">
            <v>$/0</v>
          </cell>
          <cell r="G3067">
            <v>3323960</v>
          </cell>
        </row>
        <row r="3068">
          <cell r="D3068" t="str">
            <v>Precio</v>
          </cell>
          <cell r="F3068" t="str">
            <v>$/0</v>
          </cell>
          <cell r="G3068">
            <v>3323960</v>
          </cell>
        </row>
        <row r="3069">
          <cell r="A3069" t="str">
            <v>ANALISIS DE PRECIOS</v>
          </cell>
        </row>
        <row r="3070">
          <cell r="A3070" t="str">
            <v>COMITENTE:</v>
          </cell>
          <cell r="B3070" t="str">
            <v>DIRECCION PROVINCIAL DE REDES DE GAS</v>
          </cell>
        </row>
        <row r="3071">
          <cell r="A3071" t="str">
            <v>CONTRATISTA:</v>
          </cell>
          <cell r="B3071">
            <v>0</v>
          </cell>
        </row>
        <row r="3072">
          <cell r="A3072" t="str">
            <v>OBRA:</v>
          </cell>
          <cell r="B3072">
            <v>0</v>
          </cell>
          <cell r="F3072" t="str">
            <v>PRECIOS A:</v>
          </cell>
          <cell r="G3072">
            <v>0</v>
          </cell>
        </row>
        <row r="3073">
          <cell r="A3073" t="str">
            <v>SECTOR A:</v>
          </cell>
          <cell r="B3073">
            <v>0</v>
          </cell>
          <cell r="G3073">
            <v>0</v>
          </cell>
        </row>
        <row r="3074">
          <cell r="A3074" t="str">
            <v>UBICACIÓN:</v>
          </cell>
          <cell r="B3074">
            <v>0</v>
          </cell>
        </row>
        <row r="3075">
          <cell r="A3075" t="str">
            <v>RUBRO:</v>
          </cell>
          <cell r="B3075" t="str">
            <v/>
          </cell>
          <cell r="C3075">
            <v>0</v>
          </cell>
        </row>
        <row r="3076">
          <cell r="A3076" t="str">
            <v>ITEM:</v>
          </cell>
          <cell r="B3076" t="str">
            <v/>
          </cell>
          <cell r="C3076">
            <v>0</v>
          </cell>
          <cell r="F3076" t="str">
            <v>UNIDAD:</v>
          </cell>
          <cell r="G3076">
            <v>0</v>
          </cell>
        </row>
        <row r="3078">
          <cell r="C3078" t="str">
            <v>DESCRIPCIÓN EQUIPO DE PRODUCCIÓN Y RENDIMIENTO</v>
          </cell>
        </row>
        <row r="3080">
          <cell r="C3080" t="str">
            <v>Equipo</v>
          </cell>
          <cell r="D3080" t="str">
            <v>Cantidad</v>
          </cell>
          <cell r="E3080" t="str">
            <v>Potencia</v>
          </cell>
          <cell r="F3080" t="str">
            <v>Costo Unitario</v>
          </cell>
          <cell r="G3080" t="str">
            <v>Costo Total</v>
          </cell>
        </row>
        <row r="3081">
          <cell r="C3081" t="str">
            <v>Herramientas varias</v>
          </cell>
          <cell r="D3081">
            <v>1</v>
          </cell>
          <cell r="E3081">
            <v>0</v>
          </cell>
          <cell r="F3081">
            <v>450000</v>
          </cell>
          <cell r="G3081">
            <v>450000</v>
          </cell>
        </row>
        <row r="3082">
          <cell r="E3082">
            <v>0</v>
          </cell>
          <cell r="F3082">
            <v>0</v>
          </cell>
          <cell r="G3082">
            <v>0</v>
          </cell>
        </row>
        <row r="3083">
          <cell r="E3083">
            <v>0</v>
          </cell>
          <cell r="F3083">
            <v>0</v>
          </cell>
          <cell r="G3083">
            <v>0</v>
          </cell>
        </row>
        <row r="3084">
          <cell r="E3084">
            <v>0</v>
          </cell>
          <cell r="F3084">
            <v>0</v>
          </cell>
          <cell r="G3084">
            <v>0</v>
          </cell>
        </row>
        <row r="3085">
          <cell r="E3085">
            <v>0</v>
          </cell>
          <cell r="F3085">
            <v>0</v>
          </cell>
          <cell r="G3085">
            <v>0</v>
          </cell>
        </row>
        <row r="3086">
          <cell r="E3086">
            <v>0</v>
          </cell>
          <cell r="F3086">
            <v>0</v>
          </cell>
          <cell r="G3086">
            <v>0</v>
          </cell>
        </row>
        <row r="3087">
          <cell r="E3087">
            <v>0</v>
          </cell>
          <cell r="F3087">
            <v>0</v>
          </cell>
          <cell r="G3087">
            <v>0</v>
          </cell>
        </row>
        <row r="3088">
          <cell r="E3088">
            <v>0</v>
          </cell>
          <cell r="F3088">
            <v>0</v>
          </cell>
          <cell r="G3088">
            <v>0</v>
          </cell>
        </row>
        <row r="3089">
          <cell r="E3089">
            <v>0</v>
          </cell>
          <cell r="F3089">
            <v>0</v>
          </cell>
          <cell r="G3089">
            <v>0</v>
          </cell>
        </row>
        <row r="3090">
          <cell r="E3090">
            <v>0</v>
          </cell>
          <cell r="F3090">
            <v>0</v>
          </cell>
          <cell r="G3090">
            <v>0</v>
          </cell>
        </row>
        <row r="3092">
          <cell r="C3092" t="str">
            <v>TOTALES</v>
          </cell>
          <cell r="D3092" t="str">
            <v>Potencia</v>
          </cell>
          <cell r="E3092">
            <v>0</v>
          </cell>
          <cell r="F3092" t="str">
            <v>Costo Equipos</v>
          </cell>
          <cell r="G3092">
            <v>450000</v>
          </cell>
        </row>
        <row r="3094">
          <cell r="C3094" t="str">
            <v>Rendimiento equipo de producción</v>
          </cell>
          <cell r="D3094">
            <v>0.05</v>
          </cell>
          <cell r="E3094" t="str">
            <v>0/día</v>
          </cell>
        </row>
        <row r="3096">
          <cell r="A3096" t="str">
            <v>DATOS REDETERMINACION</v>
          </cell>
          <cell r="C3096" t="str">
            <v>DESIGNACION</v>
          </cell>
          <cell r="D3096" t="str">
            <v>Coeficiente Equipo</v>
          </cell>
          <cell r="E3096" t="str">
            <v>$ / día
Coef. x Costo Eq. o
HP x Costo Gas Oil</v>
          </cell>
          <cell r="F3096" t="str">
            <v>Rendimiento</v>
          </cell>
          <cell r="G3096" t="str">
            <v>$ Parcial</v>
          </cell>
        </row>
        <row r="3097">
          <cell r="A3097" t="str">
            <v>CÓDIGO</v>
          </cell>
          <cell r="B3097" t="str">
            <v>DESCRIPCIÓN</v>
          </cell>
        </row>
        <row r="3098">
          <cell r="C3098" t="str">
            <v>A - EQUIPOS</v>
          </cell>
        </row>
        <row r="3099">
          <cell r="A3099" t="str">
            <v>INDEC-DCTO - Inciso j)</v>
          </cell>
          <cell r="B3099" t="str">
            <v>Equipo - Amortización de equipo</v>
          </cell>
          <cell r="C3099" t="str">
            <v>Amortizaciones equipos</v>
          </cell>
          <cell r="D3099">
            <v>8.0000000000000004E-4</v>
          </cell>
          <cell r="E3099">
            <v>360</v>
          </cell>
          <cell r="F3099">
            <v>0.05</v>
          </cell>
          <cell r="G3099">
            <v>7200</v>
          </cell>
        </row>
        <row r="3100">
          <cell r="A3100" t="str">
            <v>INDEC-DCTO - Inciso j)</v>
          </cell>
          <cell r="B3100" t="str">
            <v>Equipo - Amortización de equipo</v>
          </cell>
          <cell r="C3100" t="str">
            <v>Interés equipos</v>
          </cell>
          <cell r="D3100">
            <v>8.0000000000000007E-5</v>
          </cell>
          <cell r="E3100">
            <v>36</v>
          </cell>
          <cell r="F3100">
            <v>0.05</v>
          </cell>
          <cell r="G3100">
            <v>720</v>
          </cell>
        </row>
        <row r="3101">
          <cell r="A3101" t="str">
            <v>INDEC-PB - 33360-1</v>
          </cell>
          <cell r="B3101" t="str">
            <v xml:space="preserve">Gas oil                                                                </v>
          </cell>
          <cell r="C3101" t="str">
            <v>Combustibles equipos</v>
          </cell>
          <cell r="D3101">
            <v>99.173553719008268</v>
          </cell>
          <cell r="E3101">
            <v>0</v>
          </cell>
          <cell r="F3101">
            <v>0.05</v>
          </cell>
          <cell r="G3101">
            <v>0</v>
          </cell>
        </row>
        <row r="3102">
          <cell r="A3102" t="str">
            <v>INDEC-PB - 33380-1</v>
          </cell>
          <cell r="B3102" t="str">
            <v xml:space="preserve">Aceites lubricantes                                                    </v>
          </cell>
          <cell r="C3102" t="str">
            <v>Lubricantes equipos</v>
          </cell>
          <cell r="D3102">
            <v>18</v>
          </cell>
          <cell r="E3102">
            <v>0</v>
          </cell>
          <cell r="F3102">
            <v>0.05</v>
          </cell>
          <cell r="G3102">
            <v>0</v>
          </cell>
        </row>
        <row r="3103">
          <cell r="A3103">
            <v>0</v>
          </cell>
          <cell r="B3103">
            <v>0</v>
          </cell>
          <cell r="D3103">
            <v>0</v>
          </cell>
          <cell r="F3103">
            <v>0</v>
          </cell>
          <cell r="G3103">
            <v>0</v>
          </cell>
        </row>
        <row r="3104">
          <cell r="A3104">
            <v>0</v>
          </cell>
          <cell r="B3104">
            <v>0</v>
          </cell>
          <cell r="D3104">
            <v>0</v>
          </cell>
          <cell r="F3104">
            <v>0</v>
          </cell>
          <cell r="G3104">
            <v>0</v>
          </cell>
        </row>
        <row r="3105">
          <cell r="A3105">
            <v>0</v>
          </cell>
          <cell r="B3105">
            <v>0</v>
          </cell>
          <cell r="D3105">
            <v>0</v>
          </cell>
          <cell r="F3105">
            <v>0</v>
          </cell>
          <cell r="G3105">
            <v>0</v>
          </cell>
        </row>
        <row r="3106">
          <cell r="A3106">
            <v>0</v>
          </cell>
          <cell r="B3106">
            <v>0</v>
          </cell>
          <cell r="D3106">
            <v>0</v>
          </cell>
          <cell r="F3106">
            <v>0</v>
          </cell>
          <cell r="G3106">
            <v>0</v>
          </cell>
        </row>
        <row r="3107">
          <cell r="A3107">
            <v>0</v>
          </cell>
          <cell r="B3107">
            <v>0</v>
          </cell>
          <cell r="D3107">
            <v>0</v>
          </cell>
          <cell r="F3107">
            <v>0</v>
          </cell>
          <cell r="G3107">
            <v>0</v>
          </cell>
        </row>
        <row r="3108">
          <cell r="F3108" t="str">
            <v>Total A</v>
          </cell>
          <cell r="G3108">
            <v>7920</v>
          </cell>
        </row>
        <row r="3109">
          <cell r="C3109" t="str">
            <v>B - MANO DE OBRA</v>
          </cell>
        </row>
        <row r="3110">
          <cell r="A3110" t="str">
            <v>DATOS REDETERMINACION</v>
          </cell>
          <cell r="C3110" t="str">
            <v>DESIGNACION</v>
          </cell>
          <cell r="D3110" t="str">
            <v>Cantidad</v>
          </cell>
          <cell r="E3110" t="str">
            <v>$ / día</v>
          </cell>
          <cell r="F3110" t="str">
            <v>Rendimiento</v>
          </cell>
          <cell r="G3110" t="str">
            <v>$ Parcial</v>
          </cell>
        </row>
        <row r="3111">
          <cell r="A3111" t="str">
            <v>CÓDIGO</v>
          </cell>
          <cell r="B3111" t="str">
            <v>DESCRIPCIÓN</v>
          </cell>
        </row>
        <row r="3112">
          <cell r="A3112" t="str">
            <v>IIEE-SJ - 101000</v>
          </cell>
          <cell r="B3112" t="str">
            <v>Oficial Especializado</v>
          </cell>
          <cell r="C3112" t="str">
            <v>Oficial Especializado</v>
          </cell>
          <cell r="D3112">
            <v>1</v>
          </cell>
          <cell r="E3112">
            <v>6000</v>
          </cell>
          <cell r="F3112">
            <v>0.05</v>
          </cell>
          <cell r="G3112">
            <v>120000</v>
          </cell>
        </row>
        <row r="3113">
          <cell r="A3113" t="str">
            <v>IIEE-SJ - 102000</v>
          </cell>
          <cell r="B3113" t="str">
            <v xml:space="preserve">Oficial </v>
          </cell>
          <cell r="C3113" t="str">
            <v>Oficial</v>
          </cell>
          <cell r="D3113">
            <v>5</v>
          </cell>
          <cell r="E3113">
            <v>5000</v>
          </cell>
          <cell r="F3113">
            <v>0.05</v>
          </cell>
          <cell r="G3113">
            <v>500000</v>
          </cell>
        </row>
        <row r="3114">
          <cell r="A3114" t="str">
            <v>IIEE-SJ - 103000</v>
          </cell>
          <cell r="B3114" t="str">
            <v>Ayudante</v>
          </cell>
          <cell r="C3114" t="str">
            <v>Medio Oficial</v>
          </cell>
          <cell r="E3114">
            <v>4500</v>
          </cell>
          <cell r="F3114">
            <v>0.05</v>
          </cell>
          <cell r="G3114">
            <v>0</v>
          </cell>
        </row>
        <row r="3115">
          <cell r="A3115" t="str">
            <v>IIEE-SJ - 103000</v>
          </cell>
          <cell r="B3115" t="str">
            <v>Ayudante</v>
          </cell>
          <cell r="C3115" t="str">
            <v>Ayudante</v>
          </cell>
          <cell r="D3115">
            <v>5</v>
          </cell>
          <cell r="E3115">
            <v>4000</v>
          </cell>
          <cell r="F3115">
            <v>0.05</v>
          </cell>
          <cell r="G3115">
            <v>400000</v>
          </cell>
        </row>
        <row r="3116">
          <cell r="A3116">
            <v>0</v>
          </cell>
          <cell r="B3116">
            <v>0</v>
          </cell>
          <cell r="E3116">
            <v>0</v>
          </cell>
          <cell r="F3116">
            <v>0</v>
          </cell>
          <cell r="G3116">
            <v>0</v>
          </cell>
        </row>
        <row r="3117">
          <cell r="A3117">
            <v>0</v>
          </cell>
          <cell r="B3117">
            <v>0</v>
          </cell>
          <cell r="E3117">
            <v>0</v>
          </cell>
          <cell r="F3117">
            <v>0</v>
          </cell>
          <cell r="G3117">
            <v>0</v>
          </cell>
        </row>
        <row r="3118">
          <cell r="A3118">
            <v>0</v>
          </cell>
          <cell r="B3118">
            <v>0</v>
          </cell>
          <cell r="E3118">
            <v>0</v>
          </cell>
          <cell r="F3118">
            <v>0</v>
          </cell>
          <cell r="G3118">
            <v>0</v>
          </cell>
        </row>
        <row r="3119">
          <cell r="F3119" t="str">
            <v>Total B</v>
          </cell>
          <cell r="G3119">
            <v>1020000</v>
          </cell>
        </row>
        <row r="3120">
          <cell r="C3120" t="str">
            <v>C - MATERIALES</v>
          </cell>
        </row>
        <row r="3121">
          <cell r="A3121" t="str">
            <v>DATOS REDETERMINACION</v>
          </cell>
          <cell r="C3121" t="str">
            <v>DESIGNACION</v>
          </cell>
          <cell r="D3121" t="str">
            <v>Un</v>
          </cell>
          <cell r="E3121" t="str">
            <v>Cantidad</v>
          </cell>
          <cell r="F3121" t="str">
            <v>$ Unitarios</v>
          </cell>
          <cell r="G3121" t="str">
            <v>$ Parcial</v>
          </cell>
        </row>
        <row r="3122">
          <cell r="A3122" t="str">
            <v>CÓDIGO</v>
          </cell>
          <cell r="B3122" t="str">
            <v>DESCRIPCIÓN</v>
          </cell>
        </row>
        <row r="3123">
          <cell r="A3123" t="str">
            <v>INDEC-CM - 41242-11</v>
          </cell>
          <cell r="B3123" t="str">
            <v>Acero aletado conformado, en barra</v>
          </cell>
          <cell r="C3123" t="str">
            <v>Sistema de barras de izaje p/ extrac.  bombas de Estacion Elevadora</v>
          </cell>
          <cell r="D3123" t="str">
            <v>Pza</v>
          </cell>
          <cell r="E3123">
            <v>1</v>
          </cell>
          <cell r="F3123">
            <v>450000</v>
          </cell>
          <cell r="G3123">
            <v>450000</v>
          </cell>
        </row>
        <row r="3124">
          <cell r="A3124" t="str">
            <v>INDEC-CM - 41242-11</v>
          </cell>
          <cell r="B3124" t="str">
            <v>Acero aletado conformado, en barra</v>
          </cell>
          <cell r="C3124" t="str">
            <v>Materiales varios de Estacion Elevadora</v>
          </cell>
          <cell r="D3124" t="str">
            <v>Gl</v>
          </cell>
          <cell r="E3124">
            <v>25</v>
          </cell>
          <cell r="F3124">
            <v>500</v>
          </cell>
          <cell r="G3124">
            <v>12500</v>
          </cell>
        </row>
        <row r="3125">
          <cell r="A3125">
            <v>0</v>
          </cell>
          <cell r="B3125">
            <v>0</v>
          </cell>
          <cell r="D3125">
            <v>0</v>
          </cell>
          <cell r="F3125">
            <v>0</v>
          </cell>
          <cell r="G3125">
            <v>0</v>
          </cell>
        </row>
        <row r="3126">
          <cell r="A3126">
            <v>0</v>
          </cell>
          <cell r="B3126">
            <v>0</v>
          </cell>
          <cell r="D3126">
            <v>0</v>
          </cell>
          <cell r="F3126">
            <v>0</v>
          </cell>
          <cell r="G3126">
            <v>0</v>
          </cell>
        </row>
        <row r="3127">
          <cell r="A3127">
            <v>0</v>
          </cell>
          <cell r="B3127">
            <v>0</v>
          </cell>
          <cell r="D3127">
            <v>0</v>
          </cell>
          <cell r="F3127">
            <v>0</v>
          </cell>
          <cell r="G3127">
            <v>0</v>
          </cell>
        </row>
        <row r="3128">
          <cell r="A3128">
            <v>0</v>
          </cell>
          <cell r="B3128">
            <v>0</v>
          </cell>
          <cell r="D3128">
            <v>0</v>
          </cell>
          <cell r="F3128">
            <v>0</v>
          </cell>
          <cell r="G3128">
            <v>0</v>
          </cell>
        </row>
        <row r="3129">
          <cell r="A3129">
            <v>0</v>
          </cell>
          <cell r="B3129">
            <v>0</v>
          </cell>
          <cell r="D3129">
            <v>0</v>
          </cell>
          <cell r="F3129">
            <v>0</v>
          </cell>
          <cell r="G3129">
            <v>0</v>
          </cell>
        </row>
        <row r="3130">
          <cell r="A3130">
            <v>0</v>
          </cell>
          <cell r="B3130">
            <v>0</v>
          </cell>
          <cell r="D3130">
            <v>0</v>
          </cell>
          <cell r="F3130">
            <v>0</v>
          </cell>
          <cell r="G3130">
            <v>0</v>
          </cell>
        </row>
        <row r="3131">
          <cell r="A3131">
            <v>0</v>
          </cell>
          <cell r="B3131">
            <v>0</v>
          </cell>
          <cell r="D3131">
            <v>0</v>
          </cell>
          <cell r="F3131">
            <v>0</v>
          </cell>
          <cell r="G3131">
            <v>0</v>
          </cell>
        </row>
        <row r="3132">
          <cell r="A3132">
            <v>0</v>
          </cell>
          <cell r="B3132">
            <v>0</v>
          </cell>
          <cell r="D3132">
            <v>0</v>
          </cell>
          <cell r="F3132">
            <v>0</v>
          </cell>
          <cell r="G3132">
            <v>0</v>
          </cell>
        </row>
        <row r="3133">
          <cell r="A3133">
            <v>0</v>
          </cell>
          <cell r="B3133">
            <v>0</v>
          </cell>
          <cell r="D3133">
            <v>0</v>
          </cell>
          <cell r="F3133">
            <v>0</v>
          </cell>
          <cell r="G3133">
            <v>0</v>
          </cell>
        </row>
        <row r="3134">
          <cell r="F3134" t="str">
            <v>Total C</v>
          </cell>
          <cell r="G3134">
            <v>462500</v>
          </cell>
        </row>
        <row r="3135">
          <cell r="C3135" t="str">
            <v>D - TRANSPORTE</v>
          </cell>
        </row>
        <row r="3136">
          <cell r="A3136" t="str">
            <v>DATOS REDETERMINACION</v>
          </cell>
          <cell r="C3136" t="str">
            <v>DESIGNACION</v>
          </cell>
          <cell r="D3136" t="str">
            <v>Un</v>
          </cell>
          <cell r="E3136" t="str">
            <v>Cantidad</v>
          </cell>
          <cell r="F3136" t="str">
            <v>$ Unitarios</v>
          </cell>
          <cell r="G3136" t="str">
            <v>$ Parcial</v>
          </cell>
        </row>
        <row r="3137">
          <cell r="A3137" t="str">
            <v>CÓDIGO</v>
          </cell>
          <cell r="B3137" t="str">
            <v>DESCRIPCIÓN</v>
          </cell>
        </row>
        <row r="3138">
          <cell r="A3138">
            <v>0</v>
          </cell>
          <cell r="B3138">
            <v>0</v>
          </cell>
          <cell r="D3138">
            <v>0</v>
          </cell>
          <cell r="F3138">
            <v>0</v>
          </cell>
          <cell r="G3138">
            <v>0</v>
          </cell>
        </row>
        <row r="3139">
          <cell r="A3139">
            <v>0</v>
          </cell>
          <cell r="B3139">
            <v>0</v>
          </cell>
          <cell r="D3139">
            <v>0</v>
          </cell>
          <cell r="F3139">
            <v>0</v>
          </cell>
          <cell r="G3139">
            <v>0</v>
          </cell>
        </row>
        <row r="3140">
          <cell r="F3140" t="str">
            <v>Total D</v>
          </cell>
          <cell r="G3140">
            <v>0</v>
          </cell>
        </row>
        <row r="3142">
          <cell r="A3142" t="str">
            <v/>
          </cell>
          <cell r="B3142">
            <v>0</v>
          </cell>
          <cell r="D3142" t="str">
            <v>Costo  Neto</v>
          </cell>
          <cell r="F3142" t="str">
            <v>$/0</v>
          </cell>
          <cell r="G3142">
            <v>1490420</v>
          </cell>
        </row>
        <row r="3143">
          <cell r="D3143" t="str">
            <v>Precio</v>
          </cell>
          <cell r="F3143" t="str">
            <v>$/0</v>
          </cell>
          <cell r="G3143">
            <v>1490420</v>
          </cell>
        </row>
        <row r="3144">
          <cell r="A3144" t="str">
            <v>ANALISIS DE PRECIOS</v>
          </cell>
        </row>
        <row r="3145">
          <cell r="A3145" t="str">
            <v>COMITENTE:</v>
          </cell>
          <cell r="B3145" t="str">
            <v>DIRECCION PROVINCIAL DE REDES DE GAS</v>
          </cell>
        </row>
        <row r="3146">
          <cell r="A3146" t="str">
            <v>CONTRATISTA:</v>
          </cell>
          <cell r="B3146">
            <v>0</v>
          </cell>
        </row>
        <row r="3147">
          <cell r="A3147" t="str">
            <v>OBRA:</v>
          </cell>
          <cell r="B3147">
            <v>0</v>
          </cell>
          <cell r="F3147" t="str">
            <v>PRECIOS A:</v>
          </cell>
          <cell r="G3147">
            <v>0</v>
          </cell>
        </row>
        <row r="3148">
          <cell r="A3148" t="str">
            <v>SECTOR A:</v>
          </cell>
          <cell r="B3148">
            <v>0</v>
          </cell>
          <cell r="G3148">
            <v>0</v>
          </cell>
        </row>
        <row r="3149">
          <cell r="A3149" t="str">
            <v>UBICACIÓN:</v>
          </cell>
          <cell r="B3149">
            <v>0</v>
          </cell>
        </row>
        <row r="3150">
          <cell r="A3150" t="str">
            <v>RUBRO:</v>
          </cell>
          <cell r="B3150" t="str">
            <v/>
          </cell>
          <cell r="C3150">
            <v>0</v>
          </cell>
        </row>
        <row r="3151">
          <cell r="A3151" t="str">
            <v>ITEM:</v>
          </cell>
          <cell r="B3151" t="str">
            <v/>
          </cell>
          <cell r="C3151">
            <v>0</v>
          </cell>
          <cell r="F3151" t="str">
            <v>UNIDAD:</v>
          </cell>
          <cell r="G3151">
            <v>0</v>
          </cell>
        </row>
        <row r="3153">
          <cell r="C3153" t="str">
            <v>DESCRIPCIÓN EQUIPO DE PRODUCCIÓN Y RENDIMIENTO</v>
          </cell>
        </row>
        <row r="3155">
          <cell r="C3155" t="str">
            <v>Equipo</v>
          </cell>
          <cell r="D3155" t="str">
            <v>Cantidad</v>
          </cell>
          <cell r="E3155" t="str">
            <v>Potencia</v>
          </cell>
          <cell r="F3155" t="str">
            <v>Costo Unitario</v>
          </cell>
          <cell r="G3155" t="str">
            <v>Costo Total</v>
          </cell>
        </row>
        <row r="3156">
          <cell r="C3156" t="str">
            <v>Herramientas varias</v>
          </cell>
          <cell r="D3156">
            <v>2</v>
          </cell>
          <cell r="E3156">
            <v>0</v>
          </cell>
          <cell r="F3156">
            <v>450000</v>
          </cell>
          <cell r="G3156">
            <v>900000</v>
          </cell>
        </row>
        <row r="3157">
          <cell r="E3157">
            <v>0</v>
          </cell>
          <cell r="F3157">
            <v>0</v>
          </cell>
          <cell r="G3157">
            <v>0</v>
          </cell>
        </row>
        <row r="3158">
          <cell r="E3158">
            <v>0</v>
          </cell>
          <cell r="F3158">
            <v>0</v>
          </cell>
          <cell r="G3158">
            <v>0</v>
          </cell>
        </row>
        <row r="3159">
          <cell r="E3159">
            <v>0</v>
          </cell>
          <cell r="F3159">
            <v>0</v>
          </cell>
          <cell r="G3159">
            <v>0</v>
          </cell>
        </row>
        <row r="3160">
          <cell r="E3160">
            <v>0</v>
          </cell>
          <cell r="F3160">
            <v>0</v>
          </cell>
          <cell r="G3160">
            <v>0</v>
          </cell>
        </row>
        <row r="3161">
          <cell r="E3161">
            <v>0</v>
          </cell>
          <cell r="F3161">
            <v>0</v>
          </cell>
          <cell r="G3161">
            <v>0</v>
          </cell>
        </row>
        <row r="3162">
          <cell r="E3162">
            <v>0</v>
          </cell>
          <cell r="F3162">
            <v>0</v>
          </cell>
          <cell r="G3162">
            <v>0</v>
          </cell>
        </row>
        <row r="3163">
          <cell r="E3163">
            <v>0</v>
          </cell>
          <cell r="F3163">
            <v>0</v>
          </cell>
          <cell r="G3163">
            <v>0</v>
          </cell>
        </row>
        <row r="3164">
          <cell r="E3164">
            <v>0</v>
          </cell>
          <cell r="F3164">
            <v>0</v>
          </cell>
          <cell r="G3164">
            <v>0</v>
          </cell>
        </row>
        <row r="3165">
          <cell r="E3165">
            <v>0</v>
          </cell>
          <cell r="F3165">
            <v>0</v>
          </cell>
          <cell r="G3165">
            <v>0</v>
          </cell>
        </row>
        <row r="3167">
          <cell r="C3167" t="str">
            <v>TOTALES</v>
          </cell>
          <cell r="D3167" t="str">
            <v>Potencia</v>
          </cell>
          <cell r="E3167">
            <v>0</v>
          </cell>
          <cell r="F3167" t="str">
            <v>Costo Equipos</v>
          </cell>
          <cell r="G3167">
            <v>900000</v>
          </cell>
        </row>
        <row r="3169">
          <cell r="C3169" t="str">
            <v>Rendimiento equipo de producción</v>
          </cell>
          <cell r="D3169">
            <v>6.6666666666666666E-2</v>
          </cell>
          <cell r="E3169" t="str">
            <v>0/día</v>
          </cell>
        </row>
        <row r="3171">
          <cell r="A3171" t="str">
            <v>DATOS REDETERMINACION</v>
          </cell>
          <cell r="C3171" t="str">
            <v>DESIGNACION</v>
          </cell>
          <cell r="D3171" t="str">
            <v>Coeficiente Equipo</v>
          </cell>
          <cell r="E3171" t="str">
            <v>$ / día
Coef. x Costo Eq. o
HP x Costo Gas Oil</v>
          </cell>
          <cell r="F3171" t="str">
            <v>Rendimiento</v>
          </cell>
          <cell r="G3171" t="str">
            <v>$ Parcial</v>
          </cell>
        </row>
        <row r="3172">
          <cell r="A3172" t="str">
            <v>CÓDIGO</v>
          </cell>
          <cell r="B3172" t="str">
            <v>DESCRIPCIÓN</v>
          </cell>
        </row>
        <row r="3173">
          <cell r="C3173" t="str">
            <v>A - EQUIPOS</v>
          </cell>
        </row>
        <row r="3174">
          <cell r="A3174" t="str">
            <v>INDEC-DCTO - Inciso j)</v>
          </cell>
          <cell r="B3174" t="str">
            <v>Equipo - Amortización de equipo</v>
          </cell>
          <cell r="C3174" t="str">
            <v>Amortizaciones equipos</v>
          </cell>
          <cell r="D3174">
            <v>8.0000000000000004E-4</v>
          </cell>
          <cell r="E3174">
            <v>720</v>
          </cell>
          <cell r="F3174">
            <v>6.6666666666666666E-2</v>
          </cell>
          <cell r="G3174">
            <v>10800</v>
          </cell>
        </row>
        <row r="3175">
          <cell r="A3175" t="str">
            <v>INDEC-DCTO - Inciso j)</v>
          </cell>
          <cell r="B3175" t="str">
            <v>Equipo - Amortización de equipo</v>
          </cell>
          <cell r="C3175" t="str">
            <v>Interés equipos</v>
          </cell>
          <cell r="D3175">
            <v>8.0000000000000007E-5</v>
          </cell>
          <cell r="E3175">
            <v>72</v>
          </cell>
          <cell r="F3175">
            <v>6.6666666666666666E-2</v>
          </cell>
          <cell r="G3175">
            <v>1080</v>
          </cell>
        </row>
        <row r="3176">
          <cell r="A3176" t="str">
            <v>INDEC-PB - 33360-1</v>
          </cell>
          <cell r="B3176" t="str">
            <v xml:space="preserve">Gas oil                                                                </v>
          </cell>
          <cell r="C3176" t="str">
            <v>Combustibles equipos</v>
          </cell>
          <cell r="D3176">
            <v>99.173553719008268</v>
          </cell>
          <cell r="E3176">
            <v>0</v>
          </cell>
          <cell r="F3176">
            <v>6.6666666666666666E-2</v>
          </cell>
          <cell r="G3176">
            <v>0</v>
          </cell>
        </row>
        <row r="3177">
          <cell r="A3177" t="str">
            <v>INDEC-PB - 33380-1</v>
          </cell>
          <cell r="B3177" t="str">
            <v xml:space="preserve">Aceites lubricantes                                                    </v>
          </cell>
          <cell r="C3177" t="str">
            <v>Lubricantes equipos</v>
          </cell>
          <cell r="D3177">
            <v>18</v>
          </cell>
          <cell r="E3177">
            <v>0</v>
          </cell>
          <cell r="F3177">
            <v>6.6666666666666666E-2</v>
          </cell>
          <cell r="G3177">
            <v>0</v>
          </cell>
        </row>
        <row r="3178">
          <cell r="A3178">
            <v>0</v>
          </cell>
          <cell r="B3178">
            <v>0</v>
          </cell>
          <cell r="D3178">
            <v>0</v>
          </cell>
          <cell r="F3178">
            <v>0</v>
          </cell>
          <cell r="G3178">
            <v>0</v>
          </cell>
        </row>
        <row r="3179">
          <cell r="A3179">
            <v>0</v>
          </cell>
          <cell r="B3179">
            <v>0</v>
          </cell>
          <cell r="D3179">
            <v>0</v>
          </cell>
          <cell r="F3179">
            <v>0</v>
          </cell>
          <cell r="G3179">
            <v>0</v>
          </cell>
        </row>
        <row r="3180">
          <cell r="A3180">
            <v>0</v>
          </cell>
          <cell r="B3180">
            <v>0</v>
          </cell>
          <cell r="D3180">
            <v>0</v>
          </cell>
          <cell r="F3180">
            <v>0</v>
          </cell>
          <cell r="G3180">
            <v>0</v>
          </cell>
        </row>
        <row r="3181">
          <cell r="A3181">
            <v>0</v>
          </cell>
          <cell r="B3181">
            <v>0</v>
          </cell>
          <cell r="D3181">
            <v>0</v>
          </cell>
          <cell r="F3181">
            <v>0</v>
          </cell>
          <cell r="G3181">
            <v>0</v>
          </cell>
        </row>
        <row r="3182">
          <cell r="A3182">
            <v>0</v>
          </cell>
          <cell r="B3182">
            <v>0</v>
          </cell>
          <cell r="D3182">
            <v>0</v>
          </cell>
          <cell r="F3182">
            <v>0</v>
          </cell>
          <cell r="G3182">
            <v>0</v>
          </cell>
        </row>
        <row r="3183">
          <cell r="F3183" t="str">
            <v>Total A</v>
          </cell>
          <cell r="G3183">
            <v>11880</v>
          </cell>
        </row>
        <row r="3184">
          <cell r="C3184" t="str">
            <v>B - MANO DE OBRA</v>
          </cell>
        </row>
        <row r="3185">
          <cell r="A3185" t="str">
            <v>DATOS REDETERMINACION</v>
          </cell>
          <cell r="C3185" t="str">
            <v>DESIGNACION</v>
          </cell>
          <cell r="D3185" t="str">
            <v>Cantidad</v>
          </cell>
          <cell r="E3185" t="str">
            <v>$ / día</v>
          </cell>
          <cell r="F3185" t="str">
            <v>Rendimiento</v>
          </cell>
          <cell r="G3185" t="str">
            <v>$ Parcial</v>
          </cell>
        </row>
        <row r="3186">
          <cell r="A3186" t="str">
            <v>CÓDIGO</v>
          </cell>
          <cell r="B3186" t="str">
            <v>DESCRIPCIÓN</v>
          </cell>
        </row>
        <row r="3187">
          <cell r="A3187" t="str">
            <v>IIEE-SJ - 101000</v>
          </cell>
          <cell r="B3187" t="str">
            <v>Oficial Especializado</v>
          </cell>
          <cell r="C3187" t="str">
            <v>Oficial Especializado</v>
          </cell>
          <cell r="D3187">
            <v>1</v>
          </cell>
          <cell r="E3187">
            <v>6000</v>
          </cell>
          <cell r="F3187">
            <v>6.6666666666666666E-2</v>
          </cell>
          <cell r="G3187">
            <v>90000</v>
          </cell>
        </row>
        <row r="3188">
          <cell r="A3188" t="str">
            <v>IIEE-SJ - 102000</v>
          </cell>
          <cell r="B3188" t="str">
            <v xml:space="preserve">Oficial </v>
          </cell>
          <cell r="C3188" t="str">
            <v>Oficial</v>
          </cell>
          <cell r="D3188">
            <v>5</v>
          </cell>
          <cell r="E3188">
            <v>5000</v>
          </cell>
          <cell r="F3188">
            <v>6.6666666666666666E-2</v>
          </cell>
          <cell r="G3188">
            <v>375000</v>
          </cell>
        </row>
        <row r="3189">
          <cell r="A3189" t="str">
            <v>IIEE-SJ - 103000</v>
          </cell>
          <cell r="B3189" t="str">
            <v>Ayudante</v>
          </cell>
          <cell r="C3189" t="str">
            <v>Medio Oficial</v>
          </cell>
          <cell r="E3189">
            <v>4500</v>
          </cell>
          <cell r="F3189">
            <v>6.6666666666666666E-2</v>
          </cell>
          <cell r="G3189">
            <v>0</v>
          </cell>
        </row>
        <row r="3190">
          <cell r="A3190" t="str">
            <v>IIEE-SJ - 103000</v>
          </cell>
          <cell r="B3190" t="str">
            <v>Ayudante</v>
          </cell>
          <cell r="C3190" t="str">
            <v>Ayudante</v>
          </cell>
          <cell r="D3190">
            <v>5</v>
          </cell>
          <cell r="E3190">
            <v>4000</v>
          </cell>
          <cell r="F3190">
            <v>6.6666666666666666E-2</v>
          </cell>
          <cell r="G3190">
            <v>300000</v>
          </cell>
        </row>
        <row r="3191">
          <cell r="A3191">
            <v>0</v>
          </cell>
          <cell r="B3191">
            <v>0</v>
          </cell>
          <cell r="E3191">
            <v>0</v>
          </cell>
          <cell r="F3191">
            <v>0</v>
          </cell>
          <cell r="G3191">
            <v>0</v>
          </cell>
        </row>
        <row r="3192">
          <cell r="A3192">
            <v>0</v>
          </cell>
          <cell r="B3192">
            <v>0</v>
          </cell>
          <cell r="E3192">
            <v>0</v>
          </cell>
          <cell r="F3192">
            <v>0</v>
          </cell>
          <cell r="G3192">
            <v>0</v>
          </cell>
        </row>
        <row r="3193">
          <cell r="A3193">
            <v>0</v>
          </cell>
          <cell r="B3193">
            <v>0</v>
          </cell>
          <cell r="E3193">
            <v>0</v>
          </cell>
          <cell r="F3193">
            <v>0</v>
          </cell>
          <cell r="G3193">
            <v>0</v>
          </cell>
        </row>
        <row r="3194">
          <cell r="F3194" t="str">
            <v>Total B</v>
          </cell>
          <cell r="G3194">
            <v>765000</v>
          </cell>
        </row>
        <row r="3195">
          <cell r="C3195" t="str">
            <v>C - MATERIALES</v>
          </cell>
        </row>
        <row r="3196">
          <cell r="A3196" t="str">
            <v>DATOS REDETERMINACION</v>
          </cell>
          <cell r="C3196" t="str">
            <v>DESIGNACION</v>
          </cell>
          <cell r="D3196" t="str">
            <v>Un</v>
          </cell>
          <cell r="E3196" t="str">
            <v>Cantidad</v>
          </cell>
          <cell r="F3196" t="str">
            <v>$ Unitarios</v>
          </cell>
          <cell r="G3196" t="str">
            <v>$ Parcial</v>
          </cell>
        </row>
        <row r="3197">
          <cell r="A3197" t="str">
            <v>CÓDIGO</v>
          </cell>
          <cell r="B3197" t="str">
            <v>DESCRIPCIÓN</v>
          </cell>
        </row>
        <row r="3198">
          <cell r="A3198" t="str">
            <v>INDEC-CM - 41242-11</v>
          </cell>
          <cell r="B3198" t="str">
            <v>Acero aletado conformado, en barra</v>
          </cell>
          <cell r="C3198" t="str">
            <v>Cañerías de impulsión de Estacion Elevadora</v>
          </cell>
          <cell r="D3198" t="str">
            <v>Pza</v>
          </cell>
          <cell r="E3198">
            <v>1</v>
          </cell>
          <cell r="F3198">
            <v>800000</v>
          </cell>
          <cell r="G3198">
            <v>800000</v>
          </cell>
        </row>
        <row r="3199">
          <cell r="A3199" t="str">
            <v>INDEC-CM - 41242-11</v>
          </cell>
          <cell r="B3199" t="str">
            <v>Acero aletado conformado, en barra</v>
          </cell>
          <cell r="C3199" t="str">
            <v>Materiales varios de Estacion Elevadora</v>
          </cell>
          <cell r="D3199" t="str">
            <v>Gl</v>
          </cell>
          <cell r="E3199">
            <v>100</v>
          </cell>
          <cell r="F3199">
            <v>500</v>
          </cell>
          <cell r="G3199">
            <v>50000</v>
          </cell>
        </row>
        <row r="3200">
          <cell r="A3200">
            <v>0</v>
          </cell>
          <cell r="B3200">
            <v>0</v>
          </cell>
          <cell r="D3200">
            <v>0</v>
          </cell>
          <cell r="F3200">
            <v>0</v>
          </cell>
          <cell r="G3200">
            <v>0</v>
          </cell>
        </row>
        <row r="3201">
          <cell r="A3201">
            <v>0</v>
          </cell>
          <cell r="B3201">
            <v>0</v>
          </cell>
          <cell r="D3201">
            <v>0</v>
          </cell>
          <cell r="F3201">
            <v>0</v>
          </cell>
          <cell r="G3201">
            <v>0</v>
          </cell>
        </row>
        <row r="3202">
          <cell r="A3202">
            <v>0</v>
          </cell>
          <cell r="B3202">
            <v>0</v>
          </cell>
          <cell r="D3202">
            <v>0</v>
          </cell>
          <cell r="F3202">
            <v>0</v>
          </cell>
          <cell r="G3202">
            <v>0</v>
          </cell>
        </row>
        <row r="3203">
          <cell r="A3203">
            <v>0</v>
          </cell>
          <cell r="B3203">
            <v>0</v>
          </cell>
          <cell r="D3203">
            <v>0</v>
          </cell>
          <cell r="F3203">
            <v>0</v>
          </cell>
          <cell r="G3203">
            <v>0</v>
          </cell>
        </row>
        <row r="3204">
          <cell r="A3204">
            <v>0</v>
          </cell>
          <cell r="B3204">
            <v>0</v>
          </cell>
          <cell r="D3204">
            <v>0</v>
          </cell>
          <cell r="F3204">
            <v>0</v>
          </cell>
          <cell r="G3204">
            <v>0</v>
          </cell>
        </row>
        <row r="3205">
          <cell r="A3205">
            <v>0</v>
          </cell>
          <cell r="B3205">
            <v>0</v>
          </cell>
          <cell r="D3205">
            <v>0</v>
          </cell>
          <cell r="F3205">
            <v>0</v>
          </cell>
          <cell r="G3205">
            <v>0</v>
          </cell>
        </row>
        <row r="3206">
          <cell r="A3206">
            <v>0</v>
          </cell>
          <cell r="B3206">
            <v>0</v>
          </cell>
          <cell r="D3206">
            <v>0</v>
          </cell>
          <cell r="F3206">
            <v>0</v>
          </cell>
          <cell r="G3206">
            <v>0</v>
          </cell>
        </row>
        <row r="3207">
          <cell r="A3207">
            <v>0</v>
          </cell>
          <cell r="B3207">
            <v>0</v>
          </cell>
          <cell r="D3207">
            <v>0</v>
          </cell>
          <cell r="F3207">
            <v>0</v>
          </cell>
          <cell r="G3207">
            <v>0</v>
          </cell>
        </row>
        <row r="3208">
          <cell r="A3208">
            <v>0</v>
          </cell>
          <cell r="B3208">
            <v>0</v>
          </cell>
          <cell r="D3208">
            <v>0</v>
          </cell>
          <cell r="F3208">
            <v>0</v>
          </cell>
          <cell r="G3208">
            <v>0</v>
          </cell>
        </row>
        <row r="3209">
          <cell r="F3209" t="str">
            <v>Total C</v>
          </cell>
          <cell r="G3209">
            <v>850000</v>
          </cell>
        </row>
        <row r="3210">
          <cell r="C3210" t="str">
            <v>D - TRANSPORTE</v>
          </cell>
        </row>
        <row r="3211">
          <cell r="A3211" t="str">
            <v>DATOS REDETERMINACION</v>
          </cell>
          <cell r="C3211" t="str">
            <v>DESIGNACION</v>
          </cell>
          <cell r="D3211" t="str">
            <v>Un</v>
          </cell>
          <cell r="E3211" t="str">
            <v>Cantidad</v>
          </cell>
          <cell r="F3211" t="str">
            <v>$ Unitarios</v>
          </cell>
          <cell r="G3211" t="str">
            <v>$ Parcial</v>
          </cell>
        </row>
        <row r="3212">
          <cell r="A3212" t="str">
            <v>CÓDIGO</v>
          </cell>
          <cell r="B3212" t="str">
            <v>DESCRIPCIÓN</v>
          </cell>
        </row>
        <row r="3213">
          <cell r="A3213">
            <v>0</v>
          </cell>
          <cell r="B3213">
            <v>0</v>
          </cell>
          <cell r="D3213">
            <v>0</v>
          </cell>
          <cell r="F3213">
            <v>0</v>
          </cell>
          <cell r="G3213">
            <v>0</v>
          </cell>
        </row>
        <row r="3214">
          <cell r="A3214">
            <v>0</v>
          </cell>
          <cell r="B3214">
            <v>0</v>
          </cell>
          <cell r="D3214">
            <v>0</v>
          </cell>
          <cell r="F3214">
            <v>0</v>
          </cell>
          <cell r="G3214">
            <v>0</v>
          </cell>
        </row>
        <row r="3215">
          <cell r="F3215" t="str">
            <v>Total D</v>
          </cell>
          <cell r="G3215">
            <v>0</v>
          </cell>
        </row>
        <row r="3217">
          <cell r="A3217" t="str">
            <v/>
          </cell>
          <cell r="B3217">
            <v>0</v>
          </cell>
          <cell r="D3217" t="str">
            <v>Costo  Neto</v>
          </cell>
          <cell r="F3217" t="str">
            <v>$/0</v>
          </cell>
          <cell r="G3217">
            <v>1626880</v>
          </cell>
        </row>
        <row r="3218">
          <cell r="D3218" t="str">
            <v>Precio</v>
          </cell>
          <cell r="F3218" t="str">
            <v>$/0</v>
          </cell>
          <cell r="G3218">
            <v>1626880</v>
          </cell>
        </row>
        <row r="3219">
          <cell r="A3219" t="str">
            <v>ANALISIS DE PRECIOS</v>
          </cell>
        </row>
        <row r="3220">
          <cell r="A3220" t="str">
            <v>COMITENTE:</v>
          </cell>
          <cell r="B3220" t="str">
            <v>DIRECCION PROVINCIAL DE REDES DE GAS</v>
          </cell>
        </row>
        <row r="3221">
          <cell r="A3221" t="str">
            <v>CONTRATISTA:</v>
          </cell>
          <cell r="B3221">
            <v>0</v>
          </cell>
        </row>
        <row r="3222">
          <cell r="A3222" t="str">
            <v>OBRA:</v>
          </cell>
          <cell r="B3222">
            <v>0</v>
          </cell>
          <cell r="F3222" t="str">
            <v>PRECIOS A:</v>
          </cell>
          <cell r="G3222">
            <v>0</v>
          </cell>
        </row>
        <row r="3223">
          <cell r="A3223" t="str">
            <v>SECTOR A:</v>
          </cell>
          <cell r="B3223">
            <v>0</v>
          </cell>
          <cell r="G3223">
            <v>0</v>
          </cell>
        </row>
        <row r="3224">
          <cell r="A3224" t="str">
            <v>UBICACIÓN:</v>
          </cell>
          <cell r="B3224">
            <v>0</v>
          </cell>
        </row>
        <row r="3225">
          <cell r="A3225" t="str">
            <v>RUBRO:</v>
          </cell>
          <cell r="B3225" t="str">
            <v/>
          </cell>
          <cell r="C3225">
            <v>0</v>
          </cell>
        </row>
        <row r="3226">
          <cell r="A3226" t="str">
            <v>ITEM:</v>
          </cell>
          <cell r="B3226" t="str">
            <v/>
          </cell>
          <cell r="C3226">
            <v>0</v>
          </cell>
          <cell r="F3226" t="str">
            <v>UNIDAD:</v>
          </cell>
          <cell r="G3226">
            <v>0</v>
          </cell>
        </row>
        <row r="3228">
          <cell r="C3228" t="str">
            <v>DESCRIPCIÓN EQUIPO DE PRODUCCIÓN Y RENDIMIENTO</v>
          </cell>
        </row>
        <row r="3230">
          <cell r="C3230" t="str">
            <v>Equipo</v>
          </cell>
          <cell r="D3230" t="str">
            <v>Cantidad</v>
          </cell>
          <cell r="E3230" t="str">
            <v>Potencia</v>
          </cell>
          <cell r="F3230" t="str">
            <v>Costo Unitario</v>
          </cell>
          <cell r="G3230" t="str">
            <v>Costo Total</v>
          </cell>
        </row>
        <row r="3231">
          <cell r="C3231" t="str">
            <v>Herramientas varias</v>
          </cell>
          <cell r="D3231">
            <v>1</v>
          </cell>
          <cell r="E3231">
            <v>0</v>
          </cell>
          <cell r="F3231">
            <v>450000</v>
          </cell>
          <cell r="G3231">
            <v>450000</v>
          </cell>
        </row>
        <row r="3232">
          <cell r="E3232">
            <v>0</v>
          </cell>
          <cell r="F3232">
            <v>0</v>
          </cell>
          <cell r="G3232">
            <v>0</v>
          </cell>
        </row>
        <row r="3233">
          <cell r="E3233">
            <v>0</v>
          </cell>
          <cell r="F3233">
            <v>0</v>
          </cell>
          <cell r="G3233">
            <v>0</v>
          </cell>
        </row>
        <row r="3234">
          <cell r="E3234">
            <v>0</v>
          </cell>
          <cell r="F3234">
            <v>0</v>
          </cell>
          <cell r="G3234">
            <v>0</v>
          </cell>
        </row>
        <row r="3235">
          <cell r="E3235">
            <v>0</v>
          </cell>
          <cell r="F3235">
            <v>0</v>
          </cell>
          <cell r="G3235">
            <v>0</v>
          </cell>
        </row>
        <row r="3236">
          <cell r="E3236">
            <v>0</v>
          </cell>
          <cell r="F3236">
            <v>0</v>
          </cell>
          <cell r="G3236">
            <v>0</v>
          </cell>
        </row>
        <row r="3237">
          <cell r="E3237">
            <v>0</v>
          </cell>
          <cell r="F3237">
            <v>0</v>
          </cell>
          <cell r="G3237">
            <v>0</v>
          </cell>
        </row>
        <row r="3238">
          <cell r="E3238">
            <v>0</v>
          </cell>
          <cell r="F3238">
            <v>0</v>
          </cell>
          <cell r="G3238">
            <v>0</v>
          </cell>
        </row>
        <row r="3239">
          <cell r="E3239">
            <v>0</v>
          </cell>
          <cell r="F3239">
            <v>0</v>
          </cell>
          <cell r="G3239">
            <v>0</v>
          </cell>
        </row>
        <row r="3240">
          <cell r="E3240">
            <v>0</v>
          </cell>
          <cell r="F3240">
            <v>0</v>
          </cell>
          <cell r="G3240">
            <v>0</v>
          </cell>
        </row>
        <row r="3242">
          <cell r="C3242" t="str">
            <v>TOTALES</v>
          </cell>
          <cell r="D3242" t="str">
            <v>Potencia</v>
          </cell>
          <cell r="E3242">
            <v>0</v>
          </cell>
          <cell r="F3242" t="str">
            <v>Costo Equipos</v>
          </cell>
          <cell r="G3242">
            <v>450000</v>
          </cell>
        </row>
        <row r="3244">
          <cell r="C3244" t="str">
            <v>Rendimiento equipo de producción</v>
          </cell>
          <cell r="D3244">
            <v>0.2</v>
          </cell>
          <cell r="E3244" t="str">
            <v>0/día</v>
          </cell>
        </row>
        <row r="3246">
          <cell r="A3246" t="str">
            <v>DATOS REDETERMINACION</v>
          </cell>
          <cell r="C3246" t="str">
            <v>DESIGNACION</v>
          </cell>
          <cell r="D3246" t="str">
            <v>Coeficiente Equipo</v>
          </cell>
          <cell r="E3246" t="str">
            <v>$ / día
Coef. x Costo Eq. o
HP x Costo Gas Oil</v>
          </cell>
          <cell r="F3246" t="str">
            <v>Rendimiento</v>
          </cell>
          <cell r="G3246" t="str">
            <v>$ Parcial</v>
          </cell>
        </row>
        <row r="3247">
          <cell r="A3247" t="str">
            <v>CÓDIGO</v>
          </cell>
          <cell r="B3247" t="str">
            <v>DESCRIPCIÓN</v>
          </cell>
        </row>
        <row r="3248">
          <cell r="C3248" t="str">
            <v>A - EQUIPOS</v>
          </cell>
        </row>
        <row r="3249">
          <cell r="A3249" t="str">
            <v>INDEC-DCTO - Inciso j)</v>
          </cell>
          <cell r="B3249" t="str">
            <v>Equipo - Amortización de equipo</v>
          </cell>
          <cell r="C3249" t="str">
            <v>Amortizaciones equipos</v>
          </cell>
          <cell r="D3249">
            <v>8.0000000000000004E-4</v>
          </cell>
          <cell r="E3249">
            <v>360</v>
          </cell>
          <cell r="F3249">
            <v>0.2</v>
          </cell>
          <cell r="G3249">
            <v>1800</v>
          </cell>
        </row>
        <row r="3250">
          <cell r="A3250" t="str">
            <v>INDEC-DCTO - Inciso j)</v>
          </cell>
          <cell r="B3250" t="str">
            <v>Equipo - Amortización de equipo</v>
          </cell>
          <cell r="C3250" t="str">
            <v>Interés equipos</v>
          </cell>
          <cell r="D3250">
            <v>8.0000000000000007E-5</v>
          </cell>
          <cell r="E3250">
            <v>36</v>
          </cell>
          <cell r="F3250">
            <v>0.2</v>
          </cell>
          <cell r="G3250">
            <v>180</v>
          </cell>
        </row>
        <row r="3251">
          <cell r="A3251" t="str">
            <v>INDEC-PB - 33360-1</v>
          </cell>
          <cell r="B3251" t="str">
            <v xml:space="preserve">Gas oil                                                                </v>
          </cell>
          <cell r="C3251" t="str">
            <v>Combustibles equipos</v>
          </cell>
          <cell r="D3251">
            <v>99.173553719008268</v>
          </cell>
          <cell r="E3251">
            <v>0</v>
          </cell>
          <cell r="F3251">
            <v>0.2</v>
          </cell>
          <cell r="G3251">
            <v>0</v>
          </cell>
        </row>
        <row r="3252">
          <cell r="A3252" t="str">
            <v>INDEC-PB - 33380-1</v>
          </cell>
          <cell r="B3252" t="str">
            <v xml:space="preserve">Aceites lubricantes                                                    </v>
          </cell>
          <cell r="C3252" t="str">
            <v>Lubricantes equipos</v>
          </cell>
          <cell r="D3252">
            <v>18</v>
          </cell>
          <cell r="E3252">
            <v>0</v>
          </cell>
          <cell r="F3252">
            <v>0.2</v>
          </cell>
          <cell r="G3252">
            <v>0</v>
          </cell>
        </row>
        <row r="3253">
          <cell r="A3253">
            <v>0</v>
          </cell>
          <cell r="B3253">
            <v>0</v>
          </cell>
          <cell r="D3253">
            <v>0</v>
          </cell>
          <cell r="F3253">
            <v>0</v>
          </cell>
          <cell r="G3253">
            <v>0</v>
          </cell>
        </row>
        <row r="3254">
          <cell r="A3254">
            <v>0</v>
          </cell>
          <cell r="B3254">
            <v>0</v>
          </cell>
          <cell r="D3254">
            <v>0</v>
          </cell>
          <cell r="F3254">
            <v>0</v>
          </cell>
          <cell r="G3254">
            <v>0</v>
          </cell>
        </row>
        <row r="3255">
          <cell r="A3255">
            <v>0</v>
          </cell>
          <cell r="B3255">
            <v>0</v>
          </cell>
          <cell r="D3255">
            <v>0</v>
          </cell>
          <cell r="F3255">
            <v>0</v>
          </cell>
          <cell r="G3255">
            <v>0</v>
          </cell>
        </row>
        <row r="3256">
          <cell r="A3256">
            <v>0</v>
          </cell>
          <cell r="B3256">
            <v>0</v>
          </cell>
          <cell r="D3256">
            <v>0</v>
          </cell>
          <cell r="F3256">
            <v>0</v>
          </cell>
          <cell r="G3256">
            <v>0</v>
          </cell>
        </row>
        <row r="3257">
          <cell r="A3257">
            <v>0</v>
          </cell>
          <cell r="B3257">
            <v>0</v>
          </cell>
          <cell r="D3257">
            <v>0</v>
          </cell>
          <cell r="F3257">
            <v>0</v>
          </cell>
          <cell r="G3257">
            <v>0</v>
          </cell>
        </row>
        <row r="3258">
          <cell r="F3258" t="str">
            <v>Total A</v>
          </cell>
          <cell r="G3258">
            <v>1980</v>
          </cell>
        </row>
        <row r="3259">
          <cell r="C3259" t="str">
            <v>B - MANO DE OBRA</v>
          </cell>
        </row>
        <row r="3260">
          <cell r="A3260" t="str">
            <v>DATOS REDETERMINACION</v>
          </cell>
          <cell r="C3260" t="str">
            <v>DESIGNACION</v>
          </cell>
          <cell r="D3260" t="str">
            <v>Cantidad</v>
          </cell>
          <cell r="E3260" t="str">
            <v>$ / día</v>
          </cell>
          <cell r="F3260" t="str">
            <v>Rendimiento</v>
          </cell>
          <cell r="G3260" t="str">
            <v>$ Parcial</v>
          </cell>
        </row>
        <row r="3261">
          <cell r="A3261" t="str">
            <v>CÓDIGO</v>
          </cell>
          <cell r="B3261" t="str">
            <v>DESCRIPCIÓN</v>
          </cell>
        </row>
        <row r="3262">
          <cell r="A3262" t="str">
            <v>IIEE-SJ - 101000</v>
          </cell>
          <cell r="B3262" t="str">
            <v>Oficial Especializado</v>
          </cell>
          <cell r="C3262" t="str">
            <v>Oficial Especializado</v>
          </cell>
          <cell r="D3262">
            <v>1</v>
          </cell>
          <cell r="E3262">
            <v>6000</v>
          </cell>
          <cell r="F3262">
            <v>0.2</v>
          </cell>
          <cell r="G3262">
            <v>30000</v>
          </cell>
        </row>
        <row r="3263">
          <cell r="A3263" t="str">
            <v>IIEE-SJ - 102000</v>
          </cell>
          <cell r="B3263" t="str">
            <v xml:space="preserve">Oficial </v>
          </cell>
          <cell r="C3263" t="str">
            <v>Oficial</v>
          </cell>
          <cell r="D3263">
            <v>5</v>
          </cell>
          <cell r="E3263">
            <v>5000</v>
          </cell>
          <cell r="F3263">
            <v>0.2</v>
          </cell>
          <cell r="G3263">
            <v>125000</v>
          </cell>
        </row>
        <row r="3264">
          <cell r="A3264" t="str">
            <v>IIEE-SJ - 103000</v>
          </cell>
          <cell r="B3264" t="str">
            <v>Ayudante</v>
          </cell>
          <cell r="C3264" t="str">
            <v>Medio Oficial</v>
          </cell>
          <cell r="E3264">
            <v>4500</v>
          </cell>
          <cell r="F3264">
            <v>0.2</v>
          </cell>
          <cell r="G3264">
            <v>0</v>
          </cell>
        </row>
        <row r="3265">
          <cell r="A3265" t="str">
            <v>IIEE-SJ - 103000</v>
          </cell>
          <cell r="B3265" t="str">
            <v>Ayudante</v>
          </cell>
          <cell r="C3265" t="str">
            <v>Ayudante</v>
          </cell>
          <cell r="D3265">
            <v>5</v>
          </cell>
          <cell r="E3265">
            <v>4000</v>
          </cell>
          <cell r="F3265">
            <v>0.2</v>
          </cell>
          <cell r="G3265">
            <v>100000</v>
          </cell>
        </row>
        <row r="3266">
          <cell r="A3266">
            <v>0</v>
          </cell>
          <cell r="B3266">
            <v>0</v>
          </cell>
          <cell r="E3266">
            <v>0</v>
          </cell>
          <cell r="F3266">
            <v>0</v>
          </cell>
          <cell r="G3266">
            <v>0</v>
          </cell>
        </row>
        <row r="3267">
          <cell r="A3267">
            <v>0</v>
          </cell>
          <cell r="B3267">
            <v>0</v>
          </cell>
          <cell r="E3267">
            <v>0</v>
          </cell>
          <cell r="F3267">
            <v>0</v>
          </cell>
          <cell r="G3267">
            <v>0</v>
          </cell>
        </row>
        <row r="3268">
          <cell r="A3268">
            <v>0</v>
          </cell>
          <cell r="B3268">
            <v>0</v>
          </cell>
          <cell r="E3268">
            <v>0</v>
          </cell>
          <cell r="F3268">
            <v>0</v>
          </cell>
          <cell r="G3268">
            <v>0</v>
          </cell>
        </row>
        <row r="3269">
          <cell r="F3269" t="str">
            <v>Total B</v>
          </cell>
          <cell r="G3269">
            <v>255000</v>
          </cell>
        </row>
        <row r="3270">
          <cell r="C3270" t="str">
            <v>C - MATERIALES</v>
          </cell>
        </row>
        <row r="3271">
          <cell r="A3271" t="str">
            <v>DATOS REDETERMINACION</v>
          </cell>
          <cell r="C3271" t="str">
            <v>DESIGNACION</v>
          </cell>
          <cell r="D3271" t="str">
            <v>Un</v>
          </cell>
          <cell r="E3271" t="str">
            <v>Cantidad</v>
          </cell>
          <cell r="F3271" t="str">
            <v>$ Unitarios</v>
          </cell>
          <cell r="G3271" t="str">
            <v>$ Parcial</v>
          </cell>
        </row>
        <row r="3272">
          <cell r="A3272" t="str">
            <v>CÓDIGO</v>
          </cell>
          <cell r="B3272" t="str">
            <v>DESCRIPCIÓN</v>
          </cell>
        </row>
        <row r="3273">
          <cell r="A3273" t="str">
            <v>INDEC-CM - 41242-11</v>
          </cell>
          <cell r="B3273" t="str">
            <v>Acero aletado conformado, en barra</v>
          </cell>
          <cell r="C3273" t="str">
            <v>Tapas y marcos para acceso a bombas de Estacion Elevadora</v>
          </cell>
          <cell r="D3273" t="str">
            <v>Pza</v>
          </cell>
          <cell r="E3273">
            <v>1</v>
          </cell>
          <cell r="F3273">
            <v>208333.33333333334</v>
          </cell>
          <cell r="G3273">
            <v>208333.33</v>
          </cell>
        </row>
        <row r="3274">
          <cell r="A3274" t="str">
            <v>INDEC-CM - 41242-11</v>
          </cell>
          <cell r="B3274" t="str">
            <v>Acero aletado conformado, en barra</v>
          </cell>
          <cell r="C3274" t="str">
            <v>Materiales varios de Estacion Elevadora</v>
          </cell>
          <cell r="D3274" t="str">
            <v>Gl</v>
          </cell>
          <cell r="E3274">
            <v>30</v>
          </cell>
          <cell r="F3274">
            <v>500</v>
          </cell>
          <cell r="G3274">
            <v>15000</v>
          </cell>
        </row>
        <row r="3275">
          <cell r="A3275">
            <v>0</v>
          </cell>
          <cell r="B3275">
            <v>0</v>
          </cell>
          <cell r="D3275">
            <v>0</v>
          </cell>
          <cell r="F3275">
            <v>0</v>
          </cell>
          <cell r="G3275">
            <v>0</v>
          </cell>
        </row>
        <row r="3276">
          <cell r="A3276">
            <v>0</v>
          </cell>
          <cell r="B3276">
            <v>0</v>
          </cell>
          <cell r="D3276">
            <v>0</v>
          </cell>
          <cell r="F3276">
            <v>0</v>
          </cell>
          <cell r="G3276">
            <v>0</v>
          </cell>
        </row>
        <row r="3277">
          <cell r="A3277">
            <v>0</v>
          </cell>
          <cell r="B3277">
            <v>0</v>
          </cell>
          <cell r="D3277">
            <v>0</v>
          </cell>
          <cell r="F3277">
            <v>0</v>
          </cell>
          <cell r="G3277">
            <v>0</v>
          </cell>
        </row>
        <row r="3278">
          <cell r="A3278">
            <v>0</v>
          </cell>
          <cell r="B3278">
            <v>0</v>
          </cell>
          <cell r="D3278">
            <v>0</v>
          </cell>
          <cell r="F3278">
            <v>0</v>
          </cell>
          <cell r="G3278">
            <v>0</v>
          </cell>
        </row>
        <row r="3279">
          <cell r="A3279">
            <v>0</v>
          </cell>
          <cell r="B3279">
            <v>0</v>
          </cell>
          <cell r="D3279">
            <v>0</v>
          </cell>
          <cell r="F3279">
            <v>0</v>
          </cell>
          <cell r="G3279">
            <v>0</v>
          </cell>
        </row>
        <row r="3280">
          <cell r="A3280">
            <v>0</v>
          </cell>
          <cell r="B3280">
            <v>0</v>
          </cell>
          <cell r="D3280">
            <v>0</v>
          </cell>
          <cell r="F3280">
            <v>0</v>
          </cell>
          <cell r="G3280">
            <v>0</v>
          </cell>
        </row>
        <row r="3281">
          <cell r="A3281">
            <v>0</v>
          </cell>
          <cell r="B3281">
            <v>0</v>
          </cell>
          <cell r="D3281">
            <v>0</v>
          </cell>
          <cell r="F3281">
            <v>0</v>
          </cell>
          <cell r="G3281">
            <v>0</v>
          </cell>
        </row>
        <row r="3282">
          <cell r="A3282">
            <v>0</v>
          </cell>
          <cell r="B3282">
            <v>0</v>
          </cell>
          <cell r="D3282">
            <v>0</v>
          </cell>
          <cell r="F3282">
            <v>0</v>
          </cell>
          <cell r="G3282">
            <v>0</v>
          </cell>
        </row>
        <row r="3283">
          <cell r="A3283">
            <v>0</v>
          </cell>
          <cell r="B3283">
            <v>0</v>
          </cell>
          <cell r="D3283">
            <v>0</v>
          </cell>
          <cell r="F3283">
            <v>0</v>
          </cell>
          <cell r="G3283">
            <v>0</v>
          </cell>
        </row>
        <row r="3284">
          <cell r="F3284" t="str">
            <v>Total C</v>
          </cell>
          <cell r="G3284">
            <v>223333.33</v>
          </cell>
        </row>
        <row r="3285">
          <cell r="C3285" t="str">
            <v>D - TRANSPORTE</v>
          </cell>
        </row>
        <row r="3286">
          <cell r="A3286" t="str">
            <v>DATOS REDETERMINACION</v>
          </cell>
          <cell r="C3286" t="str">
            <v>DESIGNACION</v>
          </cell>
          <cell r="D3286" t="str">
            <v>Un</v>
          </cell>
          <cell r="E3286" t="str">
            <v>Cantidad</v>
          </cell>
          <cell r="F3286" t="str">
            <v>$ Unitarios</v>
          </cell>
          <cell r="G3286" t="str">
            <v>$ Parcial</v>
          </cell>
        </row>
        <row r="3287">
          <cell r="A3287" t="str">
            <v>CÓDIGO</v>
          </cell>
          <cell r="B3287" t="str">
            <v>DESCRIPCIÓN</v>
          </cell>
        </row>
        <row r="3288">
          <cell r="A3288">
            <v>0</v>
          </cell>
          <cell r="B3288">
            <v>0</v>
          </cell>
          <cell r="D3288">
            <v>0</v>
          </cell>
          <cell r="F3288">
            <v>0</v>
          </cell>
          <cell r="G3288">
            <v>0</v>
          </cell>
        </row>
        <row r="3289">
          <cell r="A3289">
            <v>0</v>
          </cell>
          <cell r="B3289">
            <v>0</v>
          </cell>
          <cell r="D3289">
            <v>0</v>
          </cell>
          <cell r="F3289">
            <v>0</v>
          </cell>
          <cell r="G3289">
            <v>0</v>
          </cell>
        </row>
        <row r="3290">
          <cell r="F3290" t="str">
            <v>Total D</v>
          </cell>
          <cell r="G3290">
            <v>0</v>
          </cell>
        </row>
        <row r="3292">
          <cell r="A3292" t="str">
            <v/>
          </cell>
          <cell r="B3292">
            <v>0</v>
          </cell>
          <cell r="D3292" t="str">
            <v>Costo  Neto</v>
          </cell>
          <cell r="F3292" t="str">
            <v>$/0</v>
          </cell>
          <cell r="G3292">
            <v>480313.32999999996</v>
          </cell>
        </row>
        <row r="3293">
          <cell r="D3293" t="str">
            <v>Precio</v>
          </cell>
          <cell r="F3293" t="str">
            <v>$/0</v>
          </cell>
          <cell r="G3293">
            <v>480313.33</v>
          </cell>
        </row>
        <row r="3294">
          <cell r="A3294" t="str">
            <v>ANALISIS DE PRECIOS</v>
          </cell>
        </row>
        <row r="3295">
          <cell r="A3295" t="str">
            <v>COMITENTE:</v>
          </cell>
          <cell r="B3295" t="str">
            <v>DIRECCION PROVINCIAL DE REDES DE GAS</v>
          </cell>
        </row>
        <row r="3296">
          <cell r="A3296" t="str">
            <v>CONTRATISTA:</v>
          </cell>
          <cell r="B3296">
            <v>0</v>
          </cell>
        </row>
        <row r="3297">
          <cell r="A3297" t="str">
            <v>OBRA:</v>
          </cell>
          <cell r="B3297">
            <v>0</v>
          </cell>
          <cell r="F3297" t="str">
            <v>PRECIOS A:</v>
          </cell>
          <cell r="G3297">
            <v>0</v>
          </cell>
        </row>
        <row r="3298">
          <cell r="A3298" t="str">
            <v>SECTOR A:</v>
          </cell>
          <cell r="B3298">
            <v>0</v>
          </cell>
          <cell r="G3298">
            <v>0</v>
          </cell>
        </row>
        <row r="3299">
          <cell r="A3299" t="str">
            <v>UBICACIÓN:</v>
          </cell>
          <cell r="B3299">
            <v>0</v>
          </cell>
        </row>
        <row r="3300">
          <cell r="A3300" t="str">
            <v>RUBRO:</v>
          </cell>
          <cell r="B3300" t="str">
            <v/>
          </cell>
          <cell r="C3300">
            <v>0</v>
          </cell>
        </row>
        <row r="3301">
          <cell r="A3301" t="str">
            <v>ITEM:</v>
          </cell>
          <cell r="B3301" t="str">
            <v/>
          </cell>
          <cell r="C3301">
            <v>0</v>
          </cell>
          <cell r="F3301" t="str">
            <v>UNIDAD:</v>
          </cell>
          <cell r="G3301">
            <v>0</v>
          </cell>
        </row>
        <row r="3303">
          <cell r="C3303" t="str">
            <v>DESCRIPCIÓN EQUIPO DE PRODUCCIÓN Y RENDIMIENTO</v>
          </cell>
        </row>
        <row r="3305">
          <cell r="C3305" t="str">
            <v>Equipo</v>
          </cell>
          <cell r="D3305" t="str">
            <v>Cantidad</v>
          </cell>
          <cell r="E3305" t="str">
            <v>Potencia</v>
          </cell>
          <cell r="F3305" t="str">
            <v>Costo Unitario</v>
          </cell>
          <cell r="G3305" t="str">
            <v>Costo Total</v>
          </cell>
        </row>
        <row r="3306">
          <cell r="C3306" t="str">
            <v>Herramientas varias</v>
          </cell>
          <cell r="D3306">
            <v>1</v>
          </cell>
          <cell r="E3306">
            <v>0</v>
          </cell>
          <cell r="F3306">
            <v>450000</v>
          </cell>
          <cell r="G3306">
            <v>450000</v>
          </cell>
        </row>
        <row r="3307">
          <cell r="E3307">
            <v>0</v>
          </cell>
          <cell r="F3307">
            <v>0</v>
          </cell>
          <cell r="G3307">
            <v>0</v>
          </cell>
        </row>
        <row r="3308">
          <cell r="E3308">
            <v>0</v>
          </cell>
          <cell r="F3308">
            <v>0</v>
          </cell>
          <cell r="G3308">
            <v>0</v>
          </cell>
        </row>
        <row r="3309">
          <cell r="E3309">
            <v>0</v>
          </cell>
          <cell r="F3309">
            <v>0</v>
          </cell>
          <cell r="G3309">
            <v>0</v>
          </cell>
        </row>
        <row r="3310">
          <cell r="E3310">
            <v>0</v>
          </cell>
          <cell r="F3310">
            <v>0</v>
          </cell>
          <cell r="G3310">
            <v>0</v>
          </cell>
        </row>
        <row r="3311">
          <cell r="E3311">
            <v>0</v>
          </cell>
          <cell r="F3311">
            <v>0</v>
          </cell>
          <cell r="G3311">
            <v>0</v>
          </cell>
        </row>
        <row r="3312">
          <cell r="E3312">
            <v>0</v>
          </cell>
          <cell r="F3312">
            <v>0</v>
          </cell>
          <cell r="G3312">
            <v>0</v>
          </cell>
        </row>
        <row r="3313">
          <cell r="E3313">
            <v>0</v>
          </cell>
          <cell r="F3313">
            <v>0</v>
          </cell>
          <cell r="G3313">
            <v>0</v>
          </cell>
        </row>
        <row r="3314">
          <cell r="E3314">
            <v>0</v>
          </cell>
          <cell r="F3314">
            <v>0</v>
          </cell>
          <cell r="G3314">
            <v>0</v>
          </cell>
        </row>
        <row r="3315">
          <cell r="E3315">
            <v>0</v>
          </cell>
          <cell r="F3315">
            <v>0</v>
          </cell>
          <cell r="G3315">
            <v>0</v>
          </cell>
        </row>
        <row r="3317">
          <cell r="C3317" t="str">
            <v>TOTALES</v>
          </cell>
          <cell r="D3317" t="str">
            <v>Potencia</v>
          </cell>
          <cell r="E3317">
            <v>0</v>
          </cell>
          <cell r="F3317" t="str">
            <v>Costo Equipos</v>
          </cell>
          <cell r="G3317">
            <v>450000</v>
          </cell>
        </row>
        <row r="3319">
          <cell r="C3319" t="str">
            <v>Rendimiento equipo de producción</v>
          </cell>
          <cell r="D3319">
            <v>12</v>
          </cell>
          <cell r="E3319" t="str">
            <v>0/día</v>
          </cell>
        </row>
        <row r="3321">
          <cell r="A3321" t="str">
            <v>DATOS REDETERMINACION</v>
          </cell>
          <cell r="C3321" t="str">
            <v>DESIGNACION</v>
          </cell>
          <cell r="D3321" t="str">
            <v>Coeficiente Equipo</v>
          </cell>
          <cell r="E3321" t="str">
            <v>$ / día
Coef. x Costo Eq. o
HP x Costo Gas Oil</v>
          </cell>
          <cell r="F3321" t="str">
            <v>Rendimiento</v>
          </cell>
          <cell r="G3321" t="str">
            <v>$ Parcial</v>
          </cell>
        </row>
        <row r="3322">
          <cell r="A3322" t="str">
            <v>CÓDIGO</v>
          </cell>
          <cell r="B3322" t="str">
            <v>DESCRIPCIÓN</v>
          </cell>
        </row>
        <row r="3323">
          <cell r="C3323" t="str">
            <v>A - EQUIPOS</v>
          </cell>
        </row>
        <row r="3324">
          <cell r="A3324" t="str">
            <v>INDEC-DCTO - Inciso j)</v>
          </cell>
          <cell r="B3324" t="str">
            <v>Equipo - Amortización de equipo</v>
          </cell>
          <cell r="C3324" t="str">
            <v>Amortizaciones equipos</v>
          </cell>
          <cell r="D3324">
            <v>8.0000000000000004E-4</v>
          </cell>
          <cell r="E3324">
            <v>360</v>
          </cell>
          <cell r="F3324">
            <v>12</v>
          </cell>
          <cell r="G3324">
            <v>30</v>
          </cell>
        </row>
        <row r="3325">
          <cell r="A3325" t="str">
            <v>INDEC-DCTO - Inciso j)</v>
          </cell>
          <cell r="B3325" t="str">
            <v>Equipo - Amortización de equipo</v>
          </cell>
          <cell r="C3325" t="str">
            <v>Interés equipos</v>
          </cell>
          <cell r="D3325">
            <v>8.0000000000000007E-5</v>
          </cell>
          <cell r="E3325">
            <v>36</v>
          </cell>
          <cell r="F3325">
            <v>12</v>
          </cell>
          <cell r="G3325">
            <v>3</v>
          </cell>
        </row>
        <row r="3326">
          <cell r="A3326" t="str">
            <v>INDEC-PB - 33360-1</v>
          </cell>
          <cell r="B3326" t="str">
            <v xml:space="preserve">Gas oil                                                                </v>
          </cell>
          <cell r="C3326" t="str">
            <v>Combustibles equipos</v>
          </cell>
          <cell r="D3326">
            <v>99.173553719008268</v>
          </cell>
          <cell r="E3326">
            <v>0</v>
          </cell>
          <cell r="F3326">
            <v>12</v>
          </cell>
          <cell r="G3326">
            <v>0</v>
          </cell>
        </row>
        <row r="3327">
          <cell r="A3327" t="str">
            <v>INDEC-PB - 33380-1</v>
          </cell>
          <cell r="B3327" t="str">
            <v xml:space="preserve">Aceites lubricantes                                                    </v>
          </cell>
          <cell r="C3327" t="str">
            <v>Lubricantes equipos</v>
          </cell>
          <cell r="D3327">
            <v>18</v>
          </cell>
          <cell r="E3327">
            <v>0</v>
          </cell>
          <cell r="F3327">
            <v>12</v>
          </cell>
          <cell r="G3327">
            <v>0</v>
          </cell>
        </row>
        <row r="3328">
          <cell r="A3328">
            <v>0</v>
          </cell>
          <cell r="B3328">
            <v>0</v>
          </cell>
          <cell r="D3328">
            <v>0</v>
          </cell>
          <cell r="F3328">
            <v>0</v>
          </cell>
          <cell r="G3328">
            <v>0</v>
          </cell>
        </row>
        <row r="3329">
          <cell r="A3329">
            <v>0</v>
          </cell>
          <cell r="B3329">
            <v>0</v>
          </cell>
          <cell r="D3329">
            <v>0</v>
          </cell>
          <cell r="F3329">
            <v>0</v>
          </cell>
          <cell r="G3329">
            <v>0</v>
          </cell>
        </row>
        <row r="3330">
          <cell r="A3330">
            <v>0</v>
          </cell>
          <cell r="B3330">
            <v>0</v>
          </cell>
          <cell r="D3330">
            <v>0</v>
          </cell>
          <cell r="F3330">
            <v>0</v>
          </cell>
          <cell r="G3330">
            <v>0</v>
          </cell>
        </row>
        <row r="3331">
          <cell r="A3331">
            <v>0</v>
          </cell>
          <cell r="B3331">
            <v>0</v>
          </cell>
          <cell r="D3331">
            <v>0</v>
          </cell>
          <cell r="F3331">
            <v>0</v>
          </cell>
          <cell r="G3331">
            <v>0</v>
          </cell>
        </row>
        <row r="3332">
          <cell r="A3332">
            <v>0</v>
          </cell>
          <cell r="B3332">
            <v>0</v>
          </cell>
          <cell r="D3332">
            <v>0</v>
          </cell>
          <cell r="F3332">
            <v>0</v>
          </cell>
          <cell r="G3332">
            <v>0</v>
          </cell>
        </row>
        <row r="3333">
          <cell r="F3333" t="str">
            <v>Total A</v>
          </cell>
          <cell r="G3333">
            <v>33</v>
          </cell>
        </row>
        <row r="3334">
          <cell r="C3334" t="str">
            <v>B - MANO DE OBRA</v>
          </cell>
        </row>
        <row r="3335">
          <cell r="A3335" t="str">
            <v>DATOS REDETERMINACION</v>
          </cell>
          <cell r="C3335" t="str">
            <v>DESIGNACION</v>
          </cell>
          <cell r="D3335" t="str">
            <v>Cantidad</v>
          </cell>
          <cell r="E3335" t="str">
            <v>$ / día</v>
          </cell>
          <cell r="F3335" t="str">
            <v>Rendimiento</v>
          </cell>
          <cell r="G3335" t="str">
            <v>$ Parcial</v>
          </cell>
        </row>
        <row r="3336">
          <cell r="A3336" t="str">
            <v>CÓDIGO</v>
          </cell>
          <cell r="B3336" t="str">
            <v>DESCRIPCIÓN</v>
          </cell>
        </row>
        <row r="3337">
          <cell r="A3337" t="str">
            <v>IIEE-SJ - 101000</v>
          </cell>
          <cell r="B3337" t="str">
            <v>Oficial Especializado</v>
          </cell>
          <cell r="C3337" t="str">
            <v>Oficial Especializado</v>
          </cell>
          <cell r="D3337">
            <v>1</v>
          </cell>
          <cell r="E3337">
            <v>6000</v>
          </cell>
          <cell r="F3337">
            <v>12</v>
          </cell>
          <cell r="G3337">
            <v>500</v>
          </cell>
        </row>
        <row r="3338">
          <cell r="A3338" t="str">
            <v>IIEE-SJ - 102000</v>
          </cell>
          <cell r="B3338" t="str">
            <v xml:space="preserve">Oficial </v>
          </cell>
          <cell r="C3338" t="str">
            <v>Oficial</v>
          </cell>
          <cell r="D3338">
            <v>5</v>
          </cell>
          <cell r="E3338">
            <v>5000</v>
          </cell>
          <cell r="F3338">
            <v>12</v>
          </cell>
          <cell r="G3338">
            <v>2083.33</v>
          </cell>
        </row>
        <row r="3339">
          <cell r="A3339" t="str">
            <v>IIEE-SJ - 103000</v>
          </cell>
          <cell r="B3339" t="str">
            <v>Ayudante</v>
          </cell>
          <cell r="C3339" t="str">
            <v>Medio Oficial</v>
          </cell>
          <cell r="E3339">
            <v>4500</v>
          </cell>
          <cell r="F3339">
            <v>12</v>
          </cell>
          <cell r="G3339">
            <v>0</v>
          </cell>
        </row>
        <row r="3340">
          <cell r="A3340" t="str">
            <v>IIEE-SJ - 103000</v>
          </cell>
          <cell r="B3340" t="str">
            <v>Ayudante</v>
          </cell>
          <cell r="C3340" t="str">
            <v>Ayudante</v>
          </cell>
          <cell r="D3340">
            <v>5</v>
          </cell>
          <cell r="E3340">
            <v>4000</v>
          </cell>
          <cell r="F3340">
            <v>12</v>
          </cell>
          <cell r="G3340">
            <v>1666.67</v>
          </cell>
        </row>
        <row r="3341">
          <cell r="A3341">
            <v>0</v>
          </cell>
          <cell r="B3341">
            <v>0</v>
          </cell>
          <cell r="E3341">
            <v>0</v>
          </cell>
          <cell r="F3341">
            <v>0</v>
          </cell>
          <cell r="G3341">
            <v>0</v>
          </cell>
        </row>
        <row r="3342">
          <cell r="A3342">
            <v>0</v>
          </cell>
          <cell r="B3342">
            <v>0</v>
          </cell>
          <cell r="E3342">
            <v>0</v>
          </cell>
          <cell r="F3342">
            <v>0</v>
          </cell>
          <cell r="G3342">
            <v>0</v>
          </cell>
        </row>
        <row r="3343">
          <cell r="A3343">
            <v>0</v>
          </cell>
          <cell r="B3343">
            <v>0</v>
          </cell>
          <cell r="E3343">
            <v>0</v>
          </cell>
          <cell r="F3343">
            <v>0</v>
          </cell>
          <cell r="G3343">
            <v>0</v>
          </cell>
        </row>
        <row r="3344">
          <cell r="F3344" t="str">
            <v>Total B</v>
          </cell>
          <cell r="G3344">
            <v>4250</v>
          </cell>
        </row>
        <row r="3345">
          <cell r="C3345" t="str">
            <v>C - MATERIALES</v>
          </cell>
        </row>
        <row r="3346">
          <cell r="A3346" t="str">
            <v>DATOS REDETERMINACION</v>
          </cell>
          <cell r="C3346" t="str">
            <v>DESIGNACION</v>
          </cell>
          <cell r="D3346" t="str">
            <v>Un</v>
          </cell>
          <cell r="E3346" t="str">
            <v>Cantidad</v>
          </cell>
          <cell r="F3346" t="str">
            <v>$ Unitarios</v>
          </cell>
          <cell r="G3346" t="str">
            <v>$ Parcial</v>
          </cell>
        </row>
        <row r="3347">
          <cell r="A3347" t="str">
            <v>CÓDIGO</v>
          </cell>
          <cell r="B3347" t="str">
            <v>DESCRIPCIÓN</v>
          </cell>
        </row>
        <row r="3348">
          <cell r="A3348">
            <v>0</v>
          </cell>
          <cell r="B3348">
            <v>0</v>
          </cell>
          <cell r="C3348" t="str">
            <v>Barandas de Estacion Elevadora</v>
          </cell>
          <cell r="D3348">
            <v>0</v>
          </cell>
          <cell r="E3348">
            <v>13.799999999999999</v>
          </cell>
          <cell r="F3348">
            <v>0</v>
          </cell>
          <cell r="G3348">
            <v>0</v>
          </cell>
        </row>
        <row r="3349">
          <cell r="A3349" t="str">
            <v>INDEC-CM - 41242-11</v>
          </cell>
          <cell r="B3349" t="str">
            <v>Acero aletado conformado, en barra</v>
          </cell>
          <cell r="C3349" t="str">
            <v>Materiales varios de Estacion Elevadora</v>
          </cell>
          <cell r="D3349" t="str">
            <v>Gl</v>
          </cell>
          <cell r="E3349">
            <v>1</v>
          </cell>
          <cell r="F3349">
            <v>500</v>
          </cell>
          <cell r="G3349">
            <v>500</v>
          </cell>
        </row>
        <row r="3350">
          <cell r="A3350">
            <v>0</v>
          </cell>
          <cell r="B3350">
            <v>0</v>
          </cell>
          <cell r="D3350">
            <v>0</v>
          </cell>
          <cell r="F3350">
            <v>0</v>
          </cell>
          <cell r="G3350">
            <v>0</v>
          </cell>
        </row>
        <row r="3351">
          <cell r="A3351">
            <v>0</v>
          </cell>
          <cell r="B3351">
            <v>0</v>
          </cell>
          <cell r="D3351">
            <v>0</v>
          </cell>
          <cell r="F3351">
            <v>0</v>
          </cell>
          <cell r="G3351">
            <v>0</v>
          </cell>
        </row>
        <row r="3352">
          <cell r="A3352">
            <v>0</v>
          </cell>
          <cell r="B3352">
            <v>0</v>
          </cell>
          <cell r="D3352">
            <v>0</v>
          </cell>
          <cell r="F3352">
            <v>0</v>
          </cell>
          <cell r="G3352">
            <v>0</v>
          </cell>
        </row>
        <row r="3353">
          <cell r="A3353">
            <v>0</v>
          </cell>
          <cell r="B3353">
            <v>0</v>
          </cell>
          <cell r="D3353">
            <v>0</v>
          </cell>
          <cell r="F3353">
            <v>0</v>
          </cell>
          <cell r="G3353">
            <v>0</v>
          </cell>
        </row>
        <row r="3354">
          <cell r="A3354">
            <v>0</v>
          </cell>
          <cell r="B3354">
            <v>0</v>
          </cell>
          <cell r="D3354">
            <v>0</v>
          </cell>
          <cell r="F3354">
            <v>0</v>
          </cell>
          <cell r="G3354">
            <v>0</v>
          </cell>
        </row>
        <row r="3355">
          <cell r="A3355">
            <v>0</v>
          </cell>
          <cell r="B3355">
            <v>0</v>
          </cell>
          <cell r="D3355">
            <v>0</v>
          </cell>
          <cell r="F3355">
            <v>0</v>
          </cell>
          <cell r="G3355">
            <v>0</v>
          </cell>
        </row>
        <row r="3356">
          <cell r="A3356">
            <v>0</v>
          </cell>
          <cell r="B3356">
            <v>0</v>
          </cell>
          <cell r="D3356">
            <v>0</v>
          </cell>
          <cell r="F3356">
            <v>0</v>
          </cell>
          <cell r="G3356">
            <v>0</v>
          </cell>
        </row>
        <row r="3357">
          <cell r="A3357">
            <v>0</v>
          </cell>
          <cell r="B3357">
            <v>0</v>
          </cell>
          <cell r="D3357">
            <v>0</v>
          </cell>
          <cell r="F3357">
            <v>0</v>
          </cell>
          <cell r="G3357">
            <v>0</v>
          </cell>
        </row>
        <row r="3358">
          <cell r="A3358">
            <v>0</v>
          </cell>
          <cell r="B3358">
            <v>0</v>
          </cell>
          <cell r="D3358">
            <v>0</v>
          </cell>
          <cell r="F3358">
            <v>0</v>
          </cell>
          <cell r="G3358">
            <v>0</v>
          </cell>
        </row>
        <row r="3359">
          <cell r="F3359" t="str">
            <v>Total C</v>
          </cell>
          <cell r="G3359">
            <v>500</v>
          </cell>
        </row>
        <row r="3360">
          <cell r="C3360" t="str">
            <v>D - TRANSPORTE</v>
          </cell>
        </row>
        <row r="3361">
          <cell r="A3361" t="str">
            <v>DATOS REDETERMINACION</v>
          </cell>
          <cell r="C3361" t="str">
            <v>DESIGNACION</v>
          </cell>
          <cell r="D3361" t="str">
            <v>Un</v>
          </cell>
          <cell r="E3361" t="str">
            <v>Cantidad</v>
          </cell>
          <cell r="F3361" t="str">
            <v>$ Unitarios</v>
          </cell>
          <cell r="G3361" t="str">
            <v>$ Parcial</v>
          </cell>
        </row>
        <row r="3362">
          <cell r="A3362" t="str">
            <v>CÓDIGO</v>
          </cell>
          <cell r="B3362" t="str">
            <v>DESCRIPCIÓN</v>
          </cell>
        </row>
        <row r="3363">
          <cell r="A3363">
            <v>0</v>
          </cell>
          <cell r="B3363">
            <v>0</v>
          </cell>
          <cell r="D3363">
            <v>0</v>
          </cell>
          <cell r="F3363">
            <v>0</v>
          </cell>
          <cell r="G3363">
            <v>0</v>
          </cell>
        </row>
        <row r="3364">
          <cell r="A3364">
            <v>0</v>
          </cell>
          <cell r="B3364">
            <v>0</v>
          </cell>
          <cell r="D3364">
            <v>0</v>
          </cell>
          <cell r="F3364">
            <v>0</v>
          </cell>
          <cell r="G3364">
            <v>0</v>
          </cell>
        </row>
        <row r="3365">
          <cell r="F3365" t="str">
            <v>Total D</v>
          </cell>
          <cell r="G3365">
            <v>0</v>
          </cell>
        </row>
        <row r="3367">
          <cell r="A3367" t="str">
            <v/>
          </cell>
          <cell r="B3367">
            <v>0</v>
          </cell>
          <cell r="D3367" t="str">
            <v>Costo  Neto</v>
          </cell>
          <cell r="F3367" t="str">
            <v>$/0</v>
          </cell>
          <cell r="G3367">
            <v>4783</v>
          </cell>
        </row>
        <row r="3368">
          <cell r="D3368" t="str">
            <v>Precio</v>
          </cell>
          <cell r="F3368" t="str">
            <v>$/0</v>
          </cell>
          <cell r="G3368">
            <v>4783</v>
          </cell>
        </row>
        <row r="3369">
          <cell r="A3369" t="str">
            <v>ANALISIS DE PRECIOS</v>
          </cell>
        </row>
        <row r="3370">
          <cell r="A3370" t="str">
            <v>COMITENTE:</v>
          </cell>
          <cell r="B3370" t="str">
            <v>DIRECCION PROVINCIAL DE REDES DE GAS</v>
          </cell>
        </row>
        <row r="3371">
          <cell r="A3371" t="str">
            <v>CONTRATISTA:</v>
          </cell>
          <cell r="B3371">
            <v>0</v>
          </cell>
        </row>
        <row r="3372">
          <cell r="A3372" t="str">
            <v>OBRA:</v>
          </cell>
          <cell r="B3372">
            <v>0</v>
          </cell>
          <cell r="F3372" t="str">
            <v>PRECIOS A:</v>
          </cell>
          <cell r="G3372">
            <v>0</v>
          </cell>
        </row>
        <row r="3373">
          <cell r="A3373" t="str">
            <v>SECTOR A:</v>
          </cell>
          <cell r="B3373">
            <v>0</v>
          </cell>
          <cell r="G3373">
            <v>0</v>
          </cell>
        </row>
        <row r="3374">
          <cell r="A3374" t="str">
            <v>UBICACIÓN:</v>
          </cell>
          <cell r="B3374">
            <v>0</v>
          </cell>
        </row>
        <row r="3375">
          <cell r="A3375" t="str">
            <v>RUBRO:</v>
          </cell>
          <cell r="B3375" t="str">
            <v/>
          </cell>
          <cell r="C3375">
            <v>0</v>
          </cell>
        </row>
        <row r="3376">
          <cell r="A3376" t="str">
            <v>ITEM:</v>
          </cell>
          <cell r="B3376" t="str">
            <v/>
          </cell>
          <cell r="C3376">
            <v>0</v>
          </cell>
          <cell r="F3376" t="str">
            <v>UNIDAD:</v>
          </cell>
          <cell r="G3376">
            <v>0</v>
          </cell>
        </row>
        <row r="3378">
          <cell r="C3378" t="str">
            <v>DESCRIPCIÓN EQUIPO DE PRODUCCIÓN Y RENDIMIENTO</v>
          </cell>
        </row>
        <row r="3380">
          <cell r="C3380" t="str">
            <v>Equipo</v>
          </cell>
          <cell r="D3380" t="str">
            <v>Cantidad</v>
          </cell>
          <cell r="E3380" t="str">
            <v>Potencia</v>
          </cell>
          <cell r="F3380" t="str">
            <v>Costo Unitario</v>
          </cell>
          <cell r="G3380" t="str">
            <v>Costo Total</v>
          </cell>
        </row>
        <row r="3381">
          <cell r="C3381" t="str">
            <v>Herramientas varias</v>
          </cell>
          <cell r="D3381">
            <v>1</v>
          </cell>
          <cell r="E3381">
            <v>0</v>
          </cell>
          <cell r="F3381">
            <v>450000</v>
          </cell>
          <cell r="G3381">
            <v>450000</v>
          </cell>
        </row>
        <row r="3382">
          <cell r="E3382">
            <v>0</v>
          </cell>
          <cell r="F3382">
            <v>0</v>
          </cell>
          <cell r="G3382">
            <v>0</v>
          </cell>
        </row>
        <row r="3383">
          <cell r="E3383">
            <v>0</v>
          </cell>
          <cell r="F3383">
            <v>0</v>
          </cell>
          <cell r="G3383">
            <v>0</v>
          </cell>
        </row>
        <row r="3384">
          <cell r="E3384">
            <v>0</v>
          </cell>
          <cell r="F3384">
            <v>0</v>
          </cell>
          <cell r="G3384">
            <v>0</v>
          </cell>
        </row>
        <row r="3385">
          <cell r="E3385">
            <v>0</v>
          </cell>
          <cell r="F3385">
            <v>0</v>
          </cell>
          <cell r="G3385">
            <v>0</v>
          </cell>
        </row>
        <row r="3386">
          <cell r="E3386">
            <v>0</v>
          </cell>
          <cell r="F3386">
            <v>0</v>
          </cell>
          <cell r="G3386">
            <v>0</v>
          </cell>
        </row>
        <row r="3387">
          <cell r="E3387">
            <v>0</v>
          </cell>
          <cell r="F3387">
            <v>0</v>
          </cell>
          <cell r="G3387">
            <v>0</v>
          </cell>
        </row>
        <row r="3388">
          <cell r="E3388">
            <v>0</v>
          </cell>
          <cell r="F3388">
            <v>0</v>
          </cell>
          <cell r="G3388">
            <v>0</v>
          </cell>
        </row>
        <row r="3389">
          <cell r="E3389">
            <v>0</v>
          </cell>
          <cell r="F3389">
            <v>0</v>
          </cell>
          <cell r="G3389">
            <v>0</v>
          </cell>
        </row>
        <row r="3390">
          <cell r="E3390">
            <v>0</v>
          </cell>
          <cell r="F3390">
            <v>0</v>
          </cell>
          <cell r="G3390">
            <v>0</v>
          </cell>
        </row>
        <row r="3392">
          <cell r="C3392" t="str">
            <v>TOTALES</v>
          </cell>
          <cell r="D3392" t="str">
            <v>Potencia</v>
          </cell>
          <cell r="E3392">
            <v>0</v>
          </cell>
          <cell r="F3392" t="str">
            <v>Costo Equipos</v>
          </cell>
          <cell r="G3392">
            <v>450000</v>
          </cell>
        </row>
        <row r="3394">
          <cell r="C3394" t="str">
            <v>Rendimiento equipo de producción</v>
          </cell>
          <cell r="D3394">
            <v>6</v>
          </cell>
          <cell r="E3394" t="str">
            <v>0/día</v>
          </cell>
        </row>
        <row r="3396">
          <cell r="A3396" t="str">
            <v>DATOS REDETERMINACION</v>
          </cell>
          <cell r="C3396" t="str">
            <v>DESIGNACION</v>
          </cell>
          <cell r="D3396" t="str">
            <v>Coeficiente Equipo</v>
          </cell>
          <cell r="E3396" t="str">
            <v>$ / día
Coef. x Costo Eq. o
HP x Costo Gas Oil</v>
          </cell>
          <cell r="F3396" t="str">
            <v>Rendimiento</v>
          </cell>
          <cell r="G3396" t="str">
            <v>$ Parcial</v>
          </cell>
        </row>
        <row r="3397">
          <cell r="A3397" t="str">
            <v>CÓDIGO</v>
          </cell>
          <cell r="B3397" t="str">
            <v>DESCRIPCIÓN</v>
          </cell>
        </row>
        <row r="3398">
          <cell r="C3398" t="str">
            <v>A - EQUIPOS</v>
          </cell>
        </row>
        <row r="3399">
          <cell r="A3399" t="str">
            <v>INDEC-DCTO - Inciso j)</v>
          </cell>
          <cell r="B3399" t="str">
            <v>Equipo - Amortización de equipo</v>
          </cell>
          <cell r="C3399" t="str">
            <v>Amortizaciones equipos</v>
          </cell>
          <cell r="D3399">
            <v>8.0000000000000004E-4</v>
          </cell>
          <cell r="E3399">
            <v>360</v>
          </cell>
          <cell r="F3399">
            <v>6</v>
          </cell>
          <cell r="G3399">
            <v>60</v>
          </cell>
        </row>
        <row r="3400">
          <cell r="A3400" t="str">
            <v>INDEC-DCTO - Inciso j)</v>
          </cell>
          <cell r="B3400" t="str">
            <v>Equipo - Amortización de equipo</v>
          </cell>
          <cell r="C3400" t="str">
            <v>Interés equipos</v>
          </cell>
          <cell r="D3400">
            <v>8.0000000000000007E-5</v>
          </cell>
          <cell r="E3400">
            <v>36</v>
          </cell>
          <cell r="F3400">
            <v>6</v>
          </cell>
          <cell r="G3400">
            <v>6</v>
          </cell>
        </row>
        <row r="3401">
          <cell r="A3401" t="str">
            <v>INDEC-PB - 33360-1</v>
          </cell>
          <cell r="B3401" t="str">
            <v xml:space="preserve">Gas oil                                                                </v>
          </cell>
          <cell r="C3401" t="str">
            <v>Combustibles equipos</v>
          </cell>
          <cell r="D3401">
            <v>99.173553719008268</v>
          </cell>
          <cell r="E3401">
            <v>0</v>
          </cell>
          <cell r="F3401">
            <v>6</v>
          </cell>
          <cell r="G3401">
            <v>0</v>
          </cell>
        </row>
        <row r="3402">
          <cell r="A3402" t="str">
            <v>INDEC-PB - 33380-1</v>
          </cell>
          <cell r="B3402" t="str">
            <v xml:space="preserve">Aceites lubricantes                                                    </v>
          </cell>
          <cell r="C3402" t="str">
            <v>Lubricantes equipos</v>
          </cell>
          <cell r="D3402">
            <v>18</v>
          </cell>
          <cell r="E3402">
            <v>0</v>
          </cell>
          <cell r="F3402">
            <v>6</v>
          </cell>
          <cell r="G3402">
            <v>0</v>
          </cell>
        </row>
        <row r="3403">
          <cell r="A3403">
            <v>0</v>
          </cell>
          <cell r="B3403">
            <v>0</v>
          </cell>
          <cell r="D3403">
            <v>0</v>
          </cell>
          <cell r="F3403">
            <v>0</v>
          </cell>
          <cell r="G3403">
            <v>0</v>
          </cell>
        </row>
        <row r="3404">
          <cell r="A3404">
            <v>0</v>
          </cell>
          <cell r="B3404">
            <v>0</v>
          </cell>
          <cell r="D3404">
            <v>0</v>
          </cell>
          <cell r="F3404">
            <v>0</v>
          </cell>
          <cell r="G3404">
            <v>0</v>
          </cell>
        </row>
        <row r="3405">
          <cell r="A3405">
            <v>0</v>
          </cell>
          <cell r="B3405">
            <v>0</v>
          </cell>
          <cell r="D3405">
            <v>0</v>
          </cell>
          <cell r="F3405">
            <v>0</v>
          </cell>
          <cell r="G3405">
            <v>0</v>
          </cell>
        </row>
        <row r="3406">
          <cell r="A3406">
            <v>0</v>
          </cell>
          <cell r="B3406">
            <v>0</v>
          </cell>
          <cell r="D3406">
            <v>0</v>
          </cell>
          <cell r="F3406">
            <v>0</v>
          </cell>
          <cell r="G3406">
            <v>0</v>
          </cell>
        </row>
        <row r="3407">
          <cell r="A3407">
            <v>0</v>
          </cell>
          <cell r="B3407">
            <v>0</v>
          </cell>
          <cell r="D3407">
            <v>0</v>
          </cell>
          <cell r="F3407">
            <v>0</v>
          </cell>
          <cell r="G3407">
            <v>0</v>
          </cell>
        </row>
        <row r="3408">
          <cell r="F3408" t="str">
            <v>Total A</v>
          </cell>
          <cell r="G3408">
            <v>66</v>
          </cell>
        </row>
        <row r="3409">
          <cell r="C3409" t="str">
            <v>B - MANO DE OBRA</v>
          </cell>
        </row>
        <row r="3410">
          <cell r="A3410" t="str">
            <v>DATOS REDETERMINACION</v>
          </cell>
          <cell r="C3410" t="str">
            <v>DESIGNACION</v>
          </cell>
          <cell r="D3410" t="str">
            <v>Cantidad</v>
          </cell>
          <cell r="E3410" t="str">
            <v>$ / día</v>
          </cell>
          <cell r="F3410" t="str">
            <v>Rendimiento</v>
          </cell>
          <cell r="G3410" t="str">
            <v>$ Parcial</v>
          </cell>
        </row>
        <row r="3411">
          <cell r="A3411" t="str">
            <v>CÓDIGO</v>
          </cell>
          <cell r="B3411" t="str">
            <v>DESCRIPCIÓN</v>
          </cell>
        </row>
        <row r="3412">
          <cell r="A3412" t="str">
            <v>IIEE-SJ - 101000</v>
          </cell>
          <cell r="B3412" t="str">
            <v>Oficial Especializado</v>
          </cell>
          <cell r="C3412" t="str">
            <v>Oficial Especializado</v>
          </cell>
          <cell r="D3412">
            <v>1</v>
          </cell>
          <cell r="E3412">
            <v>6000</v>
          </cell>
          <cell r="F3412">
            <v>6</v>
          </cell>
          <cell r="G3412">
            <v>1000</v>
          </cell>
        </row>
        <row r="3413">
          <cell r="A3413" t="str">
            <v>IIEE-SJ - 102000</v>
          </cell>
          <cell r="B3413" t="str">
            <v xml:space="preserve">Oficial </v>
          </cell>
          <cell r="C3413" t="str">
            <v>Oficial</v>
          </cell>
          <cell r="D3413">
            <v>5</v>
          </cell>
          <cell r="E3413">
            <v>5000</v>
          </cell>
          <cell r="F3413">
            <v>6</v>
          </cell>
          <cell r="G3413">
            <v>4166.67</v>
          </cell>
        </row>
        <row r="3414">
          <cell r="A3414" t="str">
            <v>IIEE-SJ - 103000</v>
          </cell>
          <cell r="B3414" t="str">
            <v>Ayudante</v>
          </cell>
          <cell r="C3414" t="str">
            <v>Medio Oficial</v>
          </cell>
          <cell r="E3414">
            <v>4500</v>
          </cell>
          <cell r="F3414">
            <v>6</v>
          </cell>
          <cell r="G3414">
            <v>0</v>
          </cell>
        </row>
        <row r="3415">
          <cell r="A3415" t="str">
            <v>IIEE-SJ - 103000</v>
          </cell>
          <cell r="B3415" t="str">
            <v>Ayudante</v>
          </cell>
          <cell r="C3415" t="str">
            <v>Ayudante</v>
          </cell>
          <cell r="D3415">
            <v>5</v>
          </cell>
          <cell r="E3415">
            <v>4000</v>
          </cell>
          <cell r="F3415">
            <v>6</v>
          </cell>
          <cell r="G3415">
            <v>3333.33</v>
          </cell>
        </row>
        <row r="3416">
          <cell r="A3416">
            <v>0</v>
          </cell>
          <cell r="B3416">
            <v>0</v>
          </cell>
          <cell r="E3416">
            <v>0</v>
          </cell>
          <cell r="F3416">
            <v>0</v>
          </cell>
          <cell r="G3416">
            <v>0</v>
          </cell>
        </row>
        <row r="3417">
          <cell r="A3417">
            <v>0</v>
          </cell>
          <cell r="B3417">
            <v>0</v>
          </cell>
          <cell r="E3417">
            <v>0</v>
          </cell>
          <cell r="F3417">
            <v>0</v>
          </cell>
          <cell r="G3417">
            <v>0</v>
          </cell>
        </row>
        <row r="3418">
          <cell r="A3418">
            <v>0</v>
          </cell>
          <cell r="B3418">
            <v>0</v>
          </cell>
          <cell r="E3418">
            <v>0</v>
          </cell>
          <cell r="F3418">
            <v>0</v>
          </cell>
          <cell r="G3418">
            <v>0</v>
          </cell>
        </row>
        <row r="3419">
          <cell r="F3419" t="str">
            <v>Total B</v>
          </cell>
          <cell r="G3419">
            <v>8500</v>
          </cell>
        </row>
        <row r="3420">
          <cell r="C3420" t="str">
            <v>C - MATERIALES</v>
          </cell>
        </row>
        <row r="3421">
          <cell r="A3421" t="str">
            <v>DATOS REDETERMINACION</v>
          </cell>
          <cell r="C3421" t="str">
            <v>DESIGNACION</v>
          </cell>
          <cell r="D3421" t="str">
            <v>Un</v>
          </cell>
          <cell r="E3421" t="str">
            <v>Cantidad</v>
          </cell>
          <cell r="F3421" t="str">
            <v>$ Unitarios</v>
          </cell>
          <cell r="G3421" t="str">
            <v>$ Parcial</v>
          </cell>
        </row>
        <row r="3422">
          <cell r="A3422" t="str">
            <v>CÓDIGO</v>
          </cell>
          <cell r="B3422" t="str">
            <v>DESCRIPCIÓN</v>
          </cell>
        </row>
        <row r="3423">
          <cell r="A3423" t="str">
            <v>INDEC-CM - 41242-11</v>
          </cell>
          <cell r="B3423" t="str">
            <v>Acero aletado conformado, en barra</v>
          </cell>
          <cell r="C3423" t="str">
            <v>Rejilla antideslizante de Estacion Elevadora</v>
          </cell>
          <cell r="D3423" t="str">
            <v>m2</v>
          </cell>
          <cell r="E3423">
            <v>1.02</v>
          </cell>
          <cell r="F3423">
            <v>113636.36363636363</v>
          </cell>
          <cell r="G3423">
            <v>115909.09</v>
          </cell>
        </row>
        <row r="3424">
          <cell r="A3424" t="str">
            <v>INDEC-CM - 41242-11</v>
          </cell>
          <cell r="B3424" t="str">
            <v>Acero aletado conformado, en barra</v>
          </cell>
          <cell r="C3424" t="str">
            <v>Materiales varios de Estacion Elevadora</v>
          </cell>
          <cell r="D3424" t="str">
            <v>Gl</v>
          </cell>
          <cell r="E3424">
            <v>20</v>
          </cell>
          <cell r="F3424">
            <v>500</v>
          </cell>
          <cell r="G3424">
            <v>10000</v>
          </cell>
        </row>
        <row r="3425">
          <cell r="A3425">
            <v>0</v>
          </cell>
          <cell r="B3425">
            <v>0</v>
          </cell>
          <cell r="D3425">
            <v>0</v>
          </cell>
          <cell r="F3425">
            <v>0</v>
          </cell>
          <cell r="G3425">
            <v>0</v>
          </cell>
        </row>
        <row r="3426">
          <cell r="A3426">
            <v>0</v>
          </cell>
          <cell r="B3426">
            <v>0</v>
          </cell>
          <cell r="D3426">
            <v>0</v>
          </cell>
          <cell r="F3426">
            <v>0</v>
          </cell>
          <cell r="G3426">
            <v>0</v>
          </cell>
        </row>
        <row r="3427">
          <cell r="A3427">
            <v>0</v>
          </cell>
          <cell r="B3427">
            <v>0</v>
          </cell>
          <cell r="D3427">
            <v>0</v>
          </cell>
          <cell r="F3427">
            <v>0</v>
          </cell>
          <cell r="G3427">
            <v>0</v>
          </cell>
        </row>
        <row r="3428">
          <cell r="A3428">
            <v>0</v>
          </cell>
          <cell r="B3428">
            <v>0</v>
          </cell>
          <cell r="D3428">
            <v>0</v>
          </cell>
          <cell r="F3428">
            <v>0</v>
          </cell>
          <cell r="G3428">
            <v>0</v>
          </cell>
        </row>
        <row r="3429">
          <cell r="A3429">
            <v>0</v>
          </cell>
          <cell r="B3429">
            <v>0</v>
          </cell>
          <cell r="D3429">
            <v>0</v>
          </cell>
          <cell r="F3429">
            <v>0</v>
          </cell>
          <cell r="G3429">
            <v>0</v>
          </cell>
        </row>
        <row r="3430">
          <cell r="A3430">
            <v>0</v>
          </cell>
          <cell r="B3430">
            <v>0</v>
          </cell>
          <cell r="D3430">
            <v>0</v>
          </cell>
          <cell r="F3430">
            <v>0</v>
          </cell>
          <cell r="G3430">
            <v>0</v>
          </cell>
        </row>
        <row r="3431">
          <cell r="A3431">
            <v>0</v>
          </cell>
          <cell r="B3431">
            <v>0</v>
          </cell>
          <cell r="D3431">
            <v>0</v>
          </cell>
          <cell r="F3431">
            <v>0</v>
          </cell>
          <cell r="G3431">
            <v>0</v>
          </cell>
        </row>
        <row r="3432">
          <cell r="A3432">
            <v>0</v>
          </cell>
          <cell r="B3432">
            <v>0</v>
          </cell>
          <cell r="D3432">
            <v>0</v>
          </cell>
          <cell r="F3432">
            <v>0</v>
          </cell>
          <cell r="G3432">
            <v>0</v>
          </cell>
        </row>
        <row r="3433">
          <cell r="A3433">
            <v>0</v>
          </cell>
          <cell r="B3433">
            <v>0</v>
          </cell>
          <cell r="D3433">
            <v>0</v>
          </cell>
          <cell r="F3433">
            <v>0</v>
          </cell>
          <cell r="G3433">
            <v>0</v>
          </cell>
        </row>
        <row r="3434">
          <cell r="F3434" t="str">
            <v>Total C</v>
          </cell>
          <cell r="G3434">
            <v>125909.09</v>
          </cell>
        </row>
        <row r="3435">
          <cell r="C3435" t="str">
            <v>D - TRANSPORTE</v>
          </cell>
        </row>
        <row r="3436">
          <cell r="A3436" t="str">
            <v>DATOS REDETERMINACION</v>
          </cell>
          <cell r="C3436" t="str">
            <v>DESIGNACION</v>
          </cell>
          <cell r="D3436" t="str">
            <v>Un</v>
          </cell>
          <cell r="E3436" t="str">
            <v>Cantidad</v>
          </cell>
          <cell r="F3436" t="str">
            <v>$ Unitarios</v>
          </cell>
          <cell r="G3436" t="str">
            <v>$ Parcial</v>
          </cell>
        </row>
        <row r="3437">
          <cell r="A3437" t="str">
            <v>CÓDIGO</v>
          </cell>
          <cell r="B3437" t="str">
            <v>DESCRIPCIÓN</v>
          </cell>
        </row>
        <row r="3438">
          <cell r="A3438">
            <v>0</v>
          </cell>
          <cell r="B3438">
            <v>0</v>
          </cell>
          <cell r="D3438">
            <v>0</v>
          </cell>
          <cell r="F3438">
            <v>0</v>
          </cell>
          <cell r="G3438">
            <v>0</v>
          </cell>
        </row>
        <row r="3439">
          <cell r="A3439">
            <v>0</v>
          </cell>
          <cell r="B3439">
            <v>0</v>
          </cell>
          <cell r="D3439">
            <v>0</v>
          </cell>
          <cell r="F3439">
            <v>0</v>
          </cell>
          <cell r="G3439">
            <v>0</v>
          </cell>
        </row>
        <row r="3440">
          <cell r="F3440" t="str">
            <v>Total D</v>
          </cell>
          <cell r="G3440">
            <v>0</v>
          </cell>
        </row>
        <row r="3442">
          <cell r="A3442" t="str">
            <v/>
          </cell>
          <cell r="B3442">
            <v>0</v>
          </cell>
          <cell r="D3442" t="str">
            <v>Costo  Neto</v>
          </cell>
          <cell r="F3442" t="str">
            <v>$/0</v>
          </cell>
          <cell r="G3442">
            <v>134475.09</v>
          </cell>
        </row>
        <row r="3443">
          <cell r="D3443" t="str">
            <v>Precio</v>
          </cell>
          <cell r="F3443" t="str">
            <v>$/0</v>
          </cell>
          <cell r="G3443">
            <v>134475.09</v>
          </cell>
        </row>
        <row r="3444">
          <cell r="A3444" t="str">
            <v>ANALISIS DE PRECIOS</v>
          </cell>
        </row>
        <row r="3445">
          <cell r="A3445" t="str">
            <v>COMITENTE:</v>
          </cell>
          <cell r="B3445" t="str">
            <v>DIRECCION PROVINCIAL DE REDES DE GAS</v>
          </cell>
        </row>
        <row r="3446">
          <cell r="A3446" t="str">
            <v>CONTRATISTA:</v>
          </cell>
          <cell r="B3446">
            <v>0</v>
          </cell>
        </row>
        <row r="3447">
          <cell r="A3447" t="str">
            <v>OBRA:</v>
          </cell>
          <cell r="B3447">
            <v>0</v>
          </cell>
          <cell r="F3447" t="str">
            <v>PRECIOS A:</v>
          </cell>
          <cell r="G3447">
            <v>0</v>
          </cell>
        </row>
        <row r="3448">
          <cell r="A3448" t="str">
            <v>SECTOR A:</v>
          </cell>
          <cell r="B3448">
            <v>0</v>
          </cell>
          <cell r="G3448">
            <v>0</v>
          </cell>
        </row>
        <row r="3449">
          <cell r="A3449" t="str">
            <v>UBICACIÓN:</v>
          </cell>
          <cell r="B3449">
            <v>0</v>
          </cell>
        </row>
        <row r="3450">
          <cell r="A3450" t="str">
            <v>RUBRO:</v>
          </cell>
          <cell r="B3450" t="str">
            <v/>
          </cell>
          <cell r="C3450">
            <v>0</v>
          </cell>
        </row>
        <row r="3451">
          <cell r="A3451" t="str">
            <v>ITEM:</v>
          </cell>
          <cell r="B3451" t="str">
            <v/>
          </cell>
          <cell r="C3451">
            <v>0</v>
          </cell>
          <cell r="F3451" t="str">
            <v>UNIDAD:</v>
          </cell>
          <cell r="G3451">
            <v>0</v>
          </cell>
        </row>
        <row r="3453">
          <cell r="C3453" t="str">
            <v>DESCRIPCIÓN EQUIPO DE PRODUCCIÓN Y RENDIMIENTO</v>
          </cell>
        </row>
        <row r="3455">
          <cell r="C3455" t="str">
            <v>Equipo</v>
          </cell>
          <cell r="D3455" t="str">
            <v>Cantidad</v>
          </cell>
          <cell r="E3455" t="str">
            <v>Potencia</v>
          </cell>
          <cell r="F3455" t="str">
            <v>Costo Unitario</v>
          </cell>
          <cell r="G3455" t="str">
            <v>Costo Total</v>
          </cell>
        </row>
        <row r="3456">
          <cell r="C3456" t="str">
            <v>Herramientas varias</v>
          </cell>
          <cell r="D3456">
            <v>1</v>
          </cell>
          <cell r="E3456">
            <v>0</v>
          </cell>
          <cell r="F3456">
            <v>450000</v>
          </cell>
          <cell r="G3456">
            <v>450000</v>
          </cell>
        </row>
        <row r="3457">
          <cell r="E3457">
            <v>0</v>
          </cell>
          <cell r="F3457">
            <v>0</v>
          </cell>
          <cell r="G3457">
            <v>0</v>
          </cell>
        </row>
        <row r="3458">
          <cell r="E3458">
            <v>0</v>
          </cell>
          <cell r="F3458">
            <v>0</v>
          </cell>
          <cell r="G3458">
            <v>0</v>
          </cell>
        </row>
        <row r="3459">
          <cell r="E3459">
            <v>0</v>
          </cell>
          <cell r="F3459">
            <v>0</v>
          </cell>
          <cell r="G3459">
            <v>0</v>
          </cell>
        </row>
        <row r="3460">
          <cell r="E3460">
            <v>0</v>
          </cell>
          <cell r="F3460">
            <v>0</v>
          </cell>
          <cell r="G3460">
            <v>0</v>
          </cell>
        </row>
        <row r="3461">
          <cell r="E3461">
            <v>0</v>
          </cell>
          <cell r="F3461">
            <v>0</v>
          </cell>
          <cell r="G3461">
            <v>0</v>
          </cell>
        </row>
        <row r="3462">
          <cell r="E3462">
            <v>0</v>
          </cell>
          <cell r="F3462">
            <v>0</v>
          </cell>
          <cell r="G3462">
            <v>0</v>
          </cell>
        </row>
        <row r="3463">
          <cell r="E3463">
            <v>0</v>
          </cell>
          <cell r="F3463">
            <v>0</v>
          </cell>
          <cell r="G3463">
            <v>0</v>
          </cell>
        </row>
        <row r="3464">
          <cell r="E3464">
            <v>0</v>
          </cell>
          <cell r="F3464">
            <v>0</v>
          </cell>
          <cell r="G3464">
            <v>0</v>
          </cell>
        </row>
        <row r="3465">
          <cell r="E3465">
            <v>0</v>
          </cell>
          <cell r="F3465">
            <v>0</v>
          </cell>
          <cell r="G3465">
            <v>0</v>
          </cell>
        </row>
        <row r="3467">
          <cell r="C3467" t="str">
            <v>TOTALES</v>
          </cell>
          <cell r="D3467" t="str">
            <v>Potencia</v>
          </cell>
          <cell r="E3467">
            <v>0</v>
          </cell>
          <cell r="F3467" t="str">
            <v>Costo Equipos</v>
          </cell>
          <cell r="G3467">
            <v>450000</v>
          </cell>
        </row>
        <row r="3469">
          <cell r="C3469" t="str">
            <v>Rendimiento equipo de producción</v>
          </cell>
          <cell r="D3469">
            <v>0.1</v>
          </cell>
          <cell r="E3469" t="str">
            <v>0/día</v>
          </cell>
        </row>
        <row r="3471">
          <cell r="A3471" t="str">
            <v>DATOS REDETERMINACION</v>
          </cell>
          <cell r="C3471" t="str">
            <v>DESIGNACION</v>
          </cell>
          <cell r="D3471" t="str">
            <v>Coeficiente Equipo</v>
          </cell>
          <cell r="E3471" t="str">
            <v>$ / día
Coef. x Costo Eq. o
HP x Costo Gas Oil</v>
          </cell>
          <cell r="F3471" t="str">
            <v>Rendimiento</v>
          </cell>
          <cell r="G3471" t="str">
            <v>$ Parcial</v>
          </cell>
        </row>
        <row r="3472">
          <cell r="A3472" t="str">
            <v>CÓDIGO</v>
          </cell>
          <cell r="B3472" t="str">
            <v>DESCRIPCIÓN</v>
          </cell>
        </row>
        <row r="3473">
          <cell r="C3473" t="str">
            <v>A - EQUIPOS</v>
          </cell>
        </row>
        <row r="3474">
          <cell r="A3474" t="str">
            <v>INDEC-DCTO - Inciso j)</v>
          </cell>
          <cell r="B3474" t="str">
            <v>Equipo - Amortización de equipo</v>
          </cell>
          <cell r="C3474" t="str">
            <v>Amortizaciones equipos</v>
          </cell>
          <cell r="D3474">
            <v>8.0000000000000004E-4</v>
          </cell>
          <cell r="E3474">
            <v>360</v>
          </cell>
          <cell r="F3474">
            <v>0.1</v>
          </cell>
          <cell r="G3474">
            <v>3600</v>
          </cell>
        </row>
        <row r="3475">
          <cell r="A3475" t="str">
            <v>INDEC-DCTO - Inciso j)</v>
          </cell>
          <cell r="B3475" t="str">
            <v>Equipo - Amortización de equipo</v>
          </cell>
          <cell r="C3475" t="str">
            <v>Interés equipos</v>
          </cell>
          <cell r="D3475">
            <v>8.0000000000000007E-5</v>
          </cell>
          <cell r="E3475">
            <v>36</v>
          </cell>
          <cell r="F3475">
            <v>0.1</v>
          </cell>
          <cell r="G3475">
            <v>360</v>
          </cell>
        </row>
        <row r="3476">
          <cell r="A3476" t="str">
            <v>INDEC-PB - 33360-1</v>
          </cell>
          <cell r="B3476" t="str">
            <v xml:space="preserve">Gas oil                                                                </v>
          </cell>
          <cell r="C3476" t="str">
            <v>Combustibles equipos</v>
          </cell>
          <cell r="D3476">
            <v>99.173553719008268</v>
          </cell>
          <cell r="E3476">
            <v>0</v>
          </cell>
          <cell r="F3476">
            <v>0.1</v>
          </cell>
          <cell r="G3476">
            <v>0</v>
          </cell>
        </row>
        <row r="3477">
          <cell r="A3477" t="str">
            <v>INDEC-PB - 33380-1</v>
          </cell>
          <cell r="B3477" t="str">
            <v xml:space="preserve">Aceites lubricantes                                                    </v>
          </cell>
          <cell r="C3477" t="str">
            <v>Lubricantes equipos</v>
          </cell>
          <cell r="D3477">
            <v>18</v>
          </cell>
          <cell r="E3477">
            <v>0</v>
          </cell>
          <cell r="F3477">
            <v>0.1</v>
          </cell>
          <cell r="G3477">
            <v>0</v>
          </cell>
        </row>
        <row r="3478">
          <cell r="A3478">
            <v>0</v>
          </cell>
          <cell r="B3478">
            <v>0</v>
          </cell>
          <cell r="D3478">
            <v>0</v>
          </cell>
          <cell r="F3478">
            <v>0</v>
          </cell>
          <cell r="G3478">
            <v>0</v>
          </cell>
        </row>
        <row r="3479">
          <cell r="A3479">
            <v>0</v>
          </cell>
          <cell r="B3479">
            <v>0</v>
          </cell>
          <cell r="D3479">
            <v>0</v>
          </cell>
          <cell r="F3479">
            <v>0</v>
          </cell>
          <cell r="G3479">
            <v>0</v>
          </cell>
        </row>
        <row r="3480">
          <cell r="A3480">
            <v>0</v>
          </cell>
          <cell r="B3480">
            <v>0</v>
          </cell>
          <cell r="D3480">
            <v>0</v>
          </cell>
          <cell r="F3480">
            <v>0</v>
          </cell>
          <cell r="G3480">
            <v>0</v>
          </cell>
        </row>
        <row r="3481">
          <cell r="A3481">
            <v>0</v>
          </cell>
          <cell r="B3481">
            <v>0</v>
          </cell>
          <cell r="D3481">
            <v>0</v>
          </cell>
          <cell r="F3481">
            <v>0</v>
          </cell>
          <cell r="G3481">
            <v>0</v>
          </cell>
        </row>
        <row r="3482">
          <cell r="A3482">
            <v>0</v>
          </cell>
          <cell r="B3482">
            <v>0</v>
          </cell>
          <cell r="D3482">
            <v>0</v>
          </cell>
          <cell r="F3482">
            <v>0</v>
          </cell>
          <cell r="G3482">
            <v>0</v>
          </cell>
        </row>
        <row r="3483">
          <cell r="F3483" t="str">
            <v>Total A</v>
          </cell>
          <cell r="G3483">
            <v>3960</v>
          </cell>
        </row>
        <row r="3484">
          <cell r="C3484" t="str">
            <v>B - MANO DE OBRA</v>
          </cell>
        </row>
        <row r="3485">
          <cell r="A3485" t="str">
            <v>DATOS REDETERMINACION</v>
          </cell>
          <cell r="C3485" t="str">
            <v>DESIGNACION</v>
          </cell>
          <cell r="D3485" t="str">
            <v>Cantidad</v>
          </cell>
          <cell r="E3485" t="str">
            <v>$ / día</v>
          </cell>
          <cell r="F3485" t="str">
            <v>Rendimiento</v>
          </cell>
          <cell r="G3485" t="str">
            <v>$ Parcial</v>
          </cell>
        </row>
        <row r="3486">
          <cell r="A3486" t="str">
            <v>CÓDIGO</v>
          </cell>
          <cell r="B3486" t="str">
            <v>DESCRIPCIÓN</v>
          </cell>
        </row>
        <row r="3487">
          <cell r="A3487" t="str">
            <v>IIEE-SJ - 101000</v>
          </cell>
          <cell r="B3487" t="str">
            <v>Oficial Especializado</v>
          </cell>
          <cell r="C3487" t="str">
            <v>Oficial Especializado</v>
          </cell>
          <cell r="D3487">
            <v>1</v>
          </cell>
          <cell r="E3487">
            <v>6000</v>
          </cell>
          <cell r="F3487">
            <v>0.1</v>
          </cell>
          <cell r="G3487">
            <v>60000</v>
          </cell>
        </row>
        <row r="3488">
          <cell r="A3488" t="str">
            <v>IIEE-SJ - 102000</v>
          </cell>
          <cell r="B3488" t="str">
            <v xml:space="preserve">Oficial </v>
          </cell>
          <cell r="C3488" t="str">
            <v>Oficial</v>
          </cell>
          <cell r="D3488">
            <v>5</v>
          </cell>
          <cell r="E3488">
            <v>5000</v>
          </cell>
          <cell r="F3488">
            <v>0.1</v>
          </cell>
          <cell r="G3488">
            <v>250000</v>
          </cell>
        </row>
        <row r="3489">
          <cell r="A3489" t="str">
            <v>IIEE-SJ - 103000</v>
          </cell>
          <cell r="B3489" t="str">
            <v>Ayudante</v>
          </cell>
          <cell r="C3489" t="str">
            <v>Medio Oficial</v>
          </cell>
          <cell r="E3489">
            <v>4500</v>
          </cell>
          <cell r="F3489">
            <v>0.1</v>
          </cell>
          <cell r="G3489">
            <v>0</v>
          </cell>
        </row>
        <row r="3490">
          <cell r="A3490" t="str">
            <v>IIEE-SJ - 103000</v>
          </cell>
          <cell r="B3490" t="str">
            <v>Ayudante</v>
          </cell>
          <cell r="C3490" t="str">
            <v>Ayudante</v>
          </cell>
          <cell r="D3490">
            <v>5</v>
          </cell>
          <cell r="E3490">
            <v>4000</v>
          </cell>
          <cell r="F3490">
            <v>0.1</v>
          </cell>
          <cell r="G3490">
            <v>200000</v>
          </cell>
        </row>
        <row r="3491">
          <cell r="A3491">
            <v>0</v>
          </cell>
          <cell r="B3491">
            <v>0</v>
          </cell>
          <cell r="E3491">
            <v>0</v>
          </cell>
          <cell r="F3491">
            <v>0</v>
          </cell>
          <cell r="G3491">
            <v>0</v>
          </cell>
        </row>
        <row r="3492">
          <cell r="A3492">
            <v>0</v>
          </cell>
          <cell r="B3492">
            <v>0</v>
          </cell>
          <cell r="E3492">
            <v>0</v>
          </cell>
          <cell r="F3492">
            <v>0</v>
          </cell>
          <cell r="G3492">
            <v>0</v>
          </cell>
        </row>
        <row r="3493">
          <cell r="A3493">
            <v>0</v>
          </cell>
          <cell r="B3493">
            <v>0</v>
          </cell>
          <cell r="E3493">
            <v>0</v>
          </cell>
          <cell r="F3493">
            <v>0</v>
          </cell>
          <cell r="G3493">
            <v>0</v>
          </cell>
        </row>
        <row r="3494">
          <cell r="F3494" t="str">
            <v>Total B</v>
          </cell>
          <cell r="G3494">
            <v>510000</v>
          </cell>
        </row>
        <row r="3495">
          <cell r="C3495" t="str">
            <v>C - MATERIALES</v>
          </cell>
        </row>
        <row r="3496">
          <cell r="A3496" t="str">
            <v>DATOS REDETERMINACION</v>
          </cell>
          <cell r="C3496" t="str">
            <v>DESIGNACION</v>
          </cell>
          <cell r="D3496" t="str">
            <v>Un</v>
          </cell>
          <cell r="E3496" t="str">
            <v>Cantidad</v>
          </cell>
          <cell r="F3496" t="str">
            <v>$ Unitarios</v>
          </cell>
          <cell r="G3496" t="str">
            <v>$ Parcial</v>
          </cell>
        </row>
        <row r="3497">
          <cell r="A3497" t="str">
            <v>CÓDIGO</v>
          </cell>
          <cell r="B3497" t="str">
            <v>DESCRIPCIÓN</v>
          </cell>
        </row>
        <row r="3498">
          <cell r="A3498" t="str">
            <v>INDEC-CM - 41242-11</v>
          </cell>
          <cell r="B3498" t="str">
            <v>Acero aletado conformado, en barra</v>
          </cell>
          <cell r="C3498" t="str">
            <v>Reja curva autolimpiante de Estacion Elevadora</v>
          </cell>
          <cell r="D3498" t="str">
            <v>Pza</v>
          </cell>
          <cell r="E3498">
            <v>1</v>
          </cell>
          <cell r="F3498">
            <v>1200000</v>
          </cell>
          <cell r="G3498">
            <v>1200000</v>
          </cell>
        </row>
        <row r="3499">
          <cell r="A3499" t="str">
            <v>INDEC-CM - 41242-11</v>
          </cell>
          <cell r="B3499" t="str">
            <v>Acero aletado conformado, en barra</v>
          </cell>
          <cell r="C3499" t="str">
            <v>Materiales varios de Estacion Elevadora</v>
          </cell>
          <cell r="D3499" t="str">
            <v>Gl</v>
          </cell>
          <cell r="E3499">
            <v>100</v>
          </cell>
          <cell r="F3499">
            <v>500</v>
          </cell>
          <cell r="G3499">
            <v>50000</v>
          </cell>
        </row>
        <row r="3500">
          <cell r="A3500">
            <v>0</v>
          </cell>
          <cell r="B3500">
            <v>0</v>
          </cell>
          <cell r="D3500">
            <v>0</v>
          </cell>
          <cell r="F3500">
            <v>0</v>
          </cell>
          <cell r="G3500">
            <v>0</v>
          </cell>
        </row>
        <row r="3501">
          <cell r="A3501">
            <v>0</v>
          </cell>
          <cell r="B3501">
            <v>0</v>
          </cell>
          <cell r="D3501">
            <v>0</v>
          </cell>
          <cell r="F3501">
            <v>0</v>
          </cell>
          <cell r="G3501">
            <v>0</v>
          </cell>
        </row>
        <row r="3502">
          <cell r="A3502">
            <v>0</v>
          </cell>
          <cell r="B3502">
            <v>0</v>
          </cell>
          <cell r="D3502">
            <v>0</v>
          </cell>
          <cell r="F3502">
            <v>0</v>
          </cell>
          <cell r="G3502">
            <v>0</v>
          </cell>
        </row>
        <row r="3503">
          <cell r="A3503">
            <v>0</v>
          </cell>
          <cell r="B3503">
            <v>0</v>
          </cell>
          <cell r="D3503">
            <v>0</v>
          </cell>
          <cell r="F3503">
            <v>0</v>
          </cell>
          <cell r="G3503">
            <v>0</v>
          </cell>
        </row>
        <row r="3504">
          <cell r="A3504">
            <v>0</v>
          </cell>
          <cell r="B3504">
            <v>0</v>
          </cell>
          <cell r="D3504">
            <v>0</v>
          </cell>
          <cell r="F3504">
            <v>0</v>
          </cell>
          <cell r="G3504">
            <v>0</v>
          </cell>
        </row>
        <row r="3505">
          <cell r="A3505">
            <v>0</v>
          </cell>
          <cell r="B3505">
            <v>0</v>
          </cell>
          <cell r="D3505">
            <v>0</v>
          </cell>
          <cell r="F3505">
            <v>0</v>
          </cell>
          <cell r="G3505">
            <v>0</v>
          </cell>
        </row>
        <row r="3506">
          <cell r="A3506">
            <v>0</v>
          </cell>
          <cell r="B3506">
            <v>0</v>
          </cell>
          <cell r="D3506">
            <v>0</v>
          </cell>
          <cell r="F3506">
            <v>0</v>
          </cell>
          <cell r="G3506">
            <v>0</v>
          </cell>
        </row>
        <row r="3507">
          <cell r="A3507">
            <v>0</v>
          </cell>
          <cell r="B3507">
            <v>0</v>
          </cell>
          <cell r="D3507">
            <v>0</v>
          </cell>
          <cell r="F3507">
            <v>0</v>
          </cell>
          <cell r="G3507">
            <v>0</v>
          </cell>
        </row>
        <row r="3508">
          <cell r="A3508">
            <v>0</v>
          </cell>
          <cell r="B3508">
            <v>0</v>
          </cell>
          <cell r="D3508">
            <v>0</v>
          </cell>
          <cell r="F3508">
            <v>0</v>
          </cell>
          <cell r="G3508">
            <v>0</v>
          </cell>
        </row>
        <row r="3509">
          <cell r="F3509" t="str">
            <v>Total C</v>
          </cell>
          <cell r="G3509">
            <v>1250000</v>
          </cell>
        </row>
        <row r="3510">
          <cell r="C3510" t="str">
            <v>D - TRANSPORTE</v>
          </cell>
        </row>
        <row r="3511">
          <cell r="A3511" t="str">
            <v>DATOS REDETERMINACION</v>
          </cell>
          <cell r="C3511" t="str">
            <v>DESIGNACION</v>
          </cell>
          <cell r="D3511" t="str">
            <v>Un</v>
          </cell>
          <cell r="E3511" t="str">
            <v>Cantidad</v>
          </cell>
          <cell r="F3511" t="str">
            <v>$ Unitarios</v>
          </cell>
          <cell r="G3511" t="str">
            <v>$ Parcial</v>
          </cell>
        </row>
        <row r="3512">
          <cell r="A3512" t="str">
            <v>CÓDIGO</v>
          </cell>
          <cell r="B3512" t="str">
            <v>DESCRIPCIÓN</v>
          </cell>
        </row>
        <row r="3513">
          <cell r="A3513">
            <v>0</v>
          </cell>
          <cell r="B3513">
            <v>0</v>
          </cell>
          <cell r="D3513">
            <v>0</v>
          </cell>
          <cell r="F3513">
            <v>0</v>
          </cell>
          <cell r="G3513">
            <v>0</v>
          </cell>
        </row>
        <row r="3514">
          <cell r="A3514">
            <v>0</v>
          </cell>
          <cell r="B3514">
            <v>0</v>
          </cell>
          <cell r="D3514">
            <v>0</v>
          </cell>
          <cell r="F3514">
            <v>0</v>
          </cell>
          <cell r="G3514">
            <v>0</v>
          </cell>
        </row>
        <row r="3515">
          <cell r="F3515" t="str">
            <v>Total D</v>
          </cell>
          <cell r="G3515">
            <v>0</v>
          </cell>
        </row>
        <row r="3517">
          <cell r="A3517" t="str">
            <v/>
          </cell>
          <cell r="B3517">
            <v>0</v>
          </cell>
          <cell r="D3517" t="str">
            <v>Costo  Neto</v>
          </cell>
          <cell r="F3517" t="str">
            <v>$/0</v>
          </cell>
          <cell r="G3517">
            <v>1763960</v>
          </cell>
        </row>
        <row r="3518">
          <cell r="D3518" t="str">
            <v>Precio</v>
          </cell>
          <cell r="F3518" t="str">
            <v>$/0</v>
          </cell>
          <cell r="G3518">
            <v>1763960</v>
          </cell>
        </row>
        <row r="3519">
          <cell r="A3519" t="str">
            <v>ANALISIS DE PRECIOS</v>
          </cell>
        </row>
        <row r="3520">
          <cell r="A3520" t="str">
            <v>COMITENTE:</v>
          </cell>
          <cell r="B3520" t="str">
            <v>DIRECCION PROVINCIAL DE REDES DE GAS</v>
          </cell>
        </row>
        <row r="3521">
          <cell r="A3521" t="str">
            <v>CONTRATISTA:</v>
          </cell>
          <cell r="B3521">
            <v>0</v>
          </cell>
        </row>
        <row r="3522">
          <cell r="A3522" t="str">
            <v>OBRA:</v>
          </cell>
          <cell r="B3522">
            <v>0</v>
          </cell>
          <cell r="F3522" t="str">
            <v>PRECIOS A:</v>
          </cell>
          <cell r="G3522">
            <v>0</v>
          </cell>
        </row>
        <row r="3523">
          <cell r="A3523" t="str">
            <v>SECTOR A:</v>
          </cell>
          <cell r="B3523">
            <v>0</v>
          </cell>
          <cell r="G3523">
            <v>0</v>
          </cell>
        </row>
        <row r="3524">
          <cell r="A3524" t="str">
            <v>UBICACIÓN:</v>
          </cell>
          <cell r="B3524">
            <v>0</v>
          </cell>
        </row>
        <row r="3525">
          <cell r="A3525" t="str">
            <v>RUBRO:</v>
          </cell>
          <cell r="B3525" t="str">
            <v/>
          </cell>
          <cell r="C3525">
            <v>0</v>
          </cell>
        </row>
        <row r="3526">
          <cell r="A3526" t="str">
            <v>ITEM:</v>
          </cell>
          <cell r="B3526" t="str">
            <v/>
          </cell>
          <cell r="C3526">
            <v>0</v>
          </cell>
          <cell r="F3526" t="str">
            <v>UNIDAD:</v>
          </cell>
          <cell r="G3526">
            <v>0</v>
          </cell>
        </row>
        <row r="3528">
          <cell r="C3528" t="str">
            <v>DESCRIPCIÓN EQUIPO DE PRODUCCIÓN Y RENDIMIENTO</v>
          </cell>
        </row>
        <row r="3530">
          <cell r="C3530" t="str">
            <v>Equipo</v>
          </cell>
          <cell r="D3530" t="str">
            <v>Cantidad</v>
          </cell>
          <cell r="E3530" t="str">
            <v>Potencia</v>
          </cell>
          <cell r="F3530" t="str">
            <v>Costo Unitario</v>
          </cell>
          <cell r="G3530" t="str">
            <v>Costo Total</v>
          </cell>
        </row>
        <row r="3531">
          <cell r="C3531" t="str">
            <v>Herramientas varias</v>
          </cell>
          <cell r="D3531">
            <v>1</v>
          </cell>
          <cell r="E3531">
            <v>0</v>
          </cell>
          <cell r="F3531">
            <v>450000</v>
          </cell>
          <cell r="G3531">
            <v>450000</v>
          </cell>
        </row>
        <row r="3532">
          <cell r="E3532">
            <v>0</v>
          </cell>
          <cell r="F3532">
            <v>0</v>
          </cell>
          <cell r="G3532">
            <v>0</v>
          </cell>
        </row>
        <row r="3533">
          <cell r="E3533">
            <v>0</v>
          </cell>
          <cell r="F3533">
            <v>0</v>
          </cell>
          <cell r="G3533">
            <v>0</v>
          </cell>
        </row>
        <row r="3534">
          <cell r="E3534">
            <v>0</v>
          </cell>
          <cell r="F3534">
            <v>0</v>
          </cell>
          <cell r="G3534">
            <v>0</v>
          </cell>
        </row>
        <row r="3535">
          <cell r="E3535">
            <v>0</v>
          </cell>
          <cell r="F3535">
            <v>0</v>
          </cell>
          <cell r="G3535">
            <v>0</v>
          </cell>
        </row>
        <row r="3536">
          <cell r="E3536">
            <v>0</v>
          </cell>
          <cell r="F3536">
            <v>0</v>
          </cell>
          <cell r="G3536">
            <v>0</v>
          </cell>
        </row>
        <row r="3537">
          <cell r="E3537">
            <v>0</v>
          </cell>
          <cell r="F3537">
            <v>0</v>
          </cell>
          <cell r="G3537">
            <v>0</v>
          </cell>
        </row>
        <row r="3538">
          <cell r="E3538">
            <v>0</v>
          </cell>
          <cell r="F3538">
            <v>0</v>
          </cell>
          <cell r="G3538">
            <v>0</v>
          </cell>
        </row>
        <row r="3539">
          <cell r="E3539">
            <v>0</v>
          </cell>
          <cell r="F3539">
            <v>0</v>
          </cell>
          <cell r="G3539">
            <v>0</v>
          </cell>
        </row>
        <row r="3540">
          <cell r="E3540">
            <v>0</v>
          </cell>
          <cell r="F3540">
            <v>0</v>
          </cell>
          <cell r="G3540">
            <v>0</v>
          </cell>
        </row>
        <row r="3542">
          <cell r="C3542" t="str">
            <v>TOTALES</v>
          </cell>
          <cell r="D3542" t="str">
            <v>Potencia</v>
          </cell>
          <cell r="E3542">
            <v>0</v>
          </cell>
          <cell r="F3542" t="str">
            <v>Costo Equipos</v>
          </cell>
          <cell r="G3542">
            <v>450000</v>
          </cell>
        </row>
        <row r="3544">
          <cell r="C3544" t="str">
            <v>Rendimiento equipo de producción</v>
          </cell>
          <cell r="D3544">
            <v>0.2</v>
          </cell>
          <cell r="E3544" t="str">
            <v>0/día</v>
          </cell>
        </row>
        <row r="3546">
          <cell r="A3546" t="str">
            <v>DATOS REDETERMINACION</v>
          </cell>
          <cell r="C3546" t="str">
            <v>DESIGNACION</v>
          </cell>
          <cell r="D3546" t="str">
            <v>Coeficiente Equipo</v>
          </cell>
          <cell r="E3546" t="str">
            <v>$ / día
Coef. x Costo Eq. o
HP x Costo Gas Oil</v>
          </cell>
          <cell r="F3546" t="str">
            <v>Rendimiento</v>
          </cell>
          <cell r="G3546" t="str">
            <v>$ Parcial</v>
          </cell>
        </row>
        <row r="3547">
          <cell r="A3547" t="str">
            <v>CÓDIGO</v>
          </cell>
          <cell r="B3547" t="str">
            <v>DESCRIPCIÓN</v>
          </cell>
        </row>
        <row r="3548">
          <cell r="C3548" t="str">
            <v>A - EQUIPOS</v>
          </cell>
        </row>
        <row r="3549">
          <cell r="A3549" t="str">
            <v>INDEC-DCTO - Inciso j)</v>
          </cell>
          <cell r="B3549" t="str">
            <v>Equipo - Amortización de equipo</v>
          </cell>
          <cell r="C3549" t="str">
            <v>Amortizaciones equipos</v>
          </cell>
          <cell r="D3549">
            <v>8.0000000000000004E-4</v>
          </cell>
          <cell r="E3549">
            <v>360</v>
          </cell>
          <cell r="F3549">
            <v>0.2</v>
          </cell>
          <cell r="G3549">
            <v>1800</v>
          </cell>
        </row>
        <row r="3550">
          <cell r="A3550" t="str">
            <v>INDEC-DCTO - Inciso j)</v>
          </cell>
          <cell r="B3550" t="str">
            <v>Equipo - Amortización de equipo</v>
          </cell>
          <cell r="C3550" t="str">
            <v>Interés equipos</v>
          </cell>
          <cell r="D3550">
            <v>8.0000000000000007E-5</v>
          </cell>
          <cell r="E3550">
            <v>36</v>
          </cell>
          <cell r="F3550">
            <v>0.2</v>
          </cell>
          <cell r="G3550">
            <v>180</v>
          </cell>
        </row>
        <row r="3551">
          <cell r="A3551" t="str">
            <v>INDEC-PB - 33360-1</v>
          </cell>
          <cell r="B3551" t="str">
            <v xml:space="preserve">Gas oil                                                                </v>
          </cell>
          <cell r="C3551" t="str">
            <v>Combustibles equipos</v>
          </cell>
          <cell r="D3551">
            <v>99.173553719008268</v>
          </cell>
          <cell r="E3551">
            <v>0</v>
          </cell>
          <cell r="F3551">
            <v>0.2</v>
          </cell>
          <cell r="G3551">
            <v>0</v>
          </cell>
        </row>
        <row r="3552">
          <cell r="A3552" t="str">
            <v>INDEC-PB - 33380-1</v>
          </cell>
          <cell r="B3552" t="str">
            <v xml:space="preserve">Aceites lubricantes                                                    </v>
          </cell>
          <cell r="C3552" t="str">
            <v>Lubricantes equipos</v>
          </cell>
          <cell r="D3552">
            <v>18</v>
          </cell>
          <cell r="E3552">
            <v>0</v>
          </cell>
          <cell r="F3552">
            <v>0.2</v>
          </cell>
          <cell r="G3552">
            <v>0</v>
          </cell>
        </row>
        <row r="3553">
          <cell r="A3553">
            <v>0</v>
          </cell>
          <cell r="B3553">
            <v>0</v>
          </cell>
          <cell r="D3553">
            <v>0</v>
          </cell>
          <cell r="F3553">
            <v>0</v>
          </cell>
          <cell r="G3553">
            <v>0</v>
          </cell>
        </row>
        <row r="3554">
          <cell r="A3554">
            <v>0</v>
          </cell>
          <cell r="B3554">
            <v>0</v>
          </cell>
          <cell r="D3554">
            <v>0</v>
          </cell>
          <cell r="F3554">
            <v>0</v>
          </cell>
          <cell r="G3554">
            <v>0</v>
          </cell>
        </row>
        <row r="3555">
          <cell r="A3555">
            <v>0</v>
          </cell>
          <cell r="B3555">
            <v>0</v>
          </cell>
          <cell r="D3555">
            <v>0</v>
          </cell>
          <cell r="F3555">
            <v>0</v>
          </cell>
          <cell r="G3555">
            <v>0</v>
          </cell>
        </row>
        <row r="3556">
          <cell r="A3556">
            <v>0</v>
          </cell>
          <cell r="B3556">
            <v>0</v>
          </cell>
          <cell r="D3556">
            <v>0</v>
          </cell>
          <cell r="F3556">
            <v>0</v>
          </cell>
          <cell r="G3556">
            <v>0</v>
          </cell>
        </row>
        <row r="3557">
          <cell r="A3557">
            <v>0</v>
          </cell>
          <cell r="B3557">
            <v>0</v>
          </cell>
          <cell r="D3557">
            <v>0</v>
          </cell>
          <cell r="F3557">
            <v>0</v>
          </cell>
          <cell r="G3557">
            <v>0</v>
          </cell>
        </row>
        <row r="3558">
          <cell r="F3558" t="str">
            <v>Total A</v>
          </cell>
          <cell r="G3558">
            <v>1980</v>
          </cell>
        </row>
        <row r="3559">
          <cell r="C3559" t="str">
            <v>B - MANO DE OBRA</v>
          </cell>
        </row>
        <row r="3560">
          <cell r="A3560" t="str">
            <v>DATOS REDETERMINACION</v>
          </cell>
          <cell r="C3560" t="str">
            <v>DESIGNACION</v>
          </cell>
          <cell r="D3560" t="str">
            <v>Cantidad</v>
          </cell>
          <cell r="E3560" t="str">
            <v>$ / día</v>
          </cell>
          <cell r="F3560" t="str">
            <v>Rendimiento</v>
          </cell>
          <cell r="G3560" t="str">
            <v>$ Parcial</v>
          </cell>
        </row>
        <row r="3561">
          <cell r="A3561" t="str">
            <v>CÓDIGO</v>
          </cell>
          <cell r="B3561" t="str">
            <v>DESCRIPCIÓN</v>
          </cell>
        </row>
        <row r="3562">
          <cell r="A3562" t="str">
            <v>IIEE-SJ - 101000</v>
          </cell>
          <cell r="B3562" t="str">
            <v>Oficial Especializado</v>
          </cell>
          <cell r="C3562" t="str">
            <v>Oficial Especializado</v>
          </cell>
          <cell r="D3562">
            <v>1</v>
          </cell>
          <cell r="E3562">
            <v>6000</v>
          </cell>
          <cell r="F3562">
            <v>0.2</v>
          </cell>
          <cell r="G3562">
            <v>30000</v>
          </cell>
        </row>
        <row r="3563">
          <cell r="A3563" t="str">
            <v>IIEE-SJ - 102000</v>
          </cell>
          <cell r="B3563" t="str">
            <v xml:space="preserve">Oficial </v>
          </cell>
          <cell r="C3563" t="str">
            <v>Oficial</v>
          </cell>
          <cell r="D3563">
            <v>5</v>
          </cell>
          <cell r="E3563">
            <v>5000</v>
          </cell>
          <cell r="F3563">
            <v>0.2</v>
          </cell>
          <cell r="G3563">
            <v>125000</v>
          </cell>
        </row>
        <row r="3564">
          <cell r="A3564" t="str">
            <v>IIEE-SJ - 103000</v>
          </cell>
          <cell r="B3564" t="str">
            <v>Ayudante</v>
          </cell>
          <cell r="C3564" t="str">
            <v>Medio Oficial</v>
          </cell>
          <cell r="E3564">
            <v>4500</v>
          </cell>
          <cell r="F3564">
            <v>0.2</v>
          </cell>
          <cell r="G3564">
            <v>0</v>
          </cell>
        </row>
        <row r="3565">
          <cell r="A3565" t="str">
            <v>IIEE-SJ - 103000</v>
          </cell>
          <cell r="B3565" t="str">
            <v>Ayudante</v>
          </cell>
          <cell r="C3565" t="str">
            <v>Ayudante</v>
          </cell>
          <cell r="D3565">
            <v>5</v>
          </cell>
          <cell r="E3565">
            <v>4000</v>
          </cell>
          <cell r="F3565">
            <v>0.2</v>
          </cell>
          <cell r="G3565">
            <v>100000</v>
          </cell>
        </row>
        <row r="3566">
          <cell r="A3566">
            <v>0</v>
          </cell>
          <cell r="B3566">
            <v>0</v>
          </cell>
          <cell r="E3566">
            <v>0</v>
          </cell>
          <cell r="F3566">
            <v>0</v>
          </cell>
          <cell r="G3566">
            <v>0</v>
          </cell>
        </row>
        <row r="3567">
          <cell r="A3567">
            <v>0</v>
          </cell>
          <cell r="B3567">
            <v>0</v>
          </cell>
          <cell r="E3567">
            <v>0</v>
          </cell>
          <cell r="F3567">
            <v>0</v>
          </cell>
          <cell r="G3567">
            <v>0</v>
          </cell>
        </row>
        <row r="3568">
          <cell r="A3568">
            <v>0</v>
          </cell>
          <cell r="B3568">
            <v>0</v>
          </cell>
          <cell r="E3568">
            <v>0</v>
          </cell>
          <cell r="F3568">
            <v>0</v>
          </cell>
          <cell r="G3568">
            <v>0</v>
          </cell>
        </row>
        <row r="3569">
          <cell r="F3569" t="str">
            <v>Total B</v>
          </cell>
          <cell r="G3569">
            <v>255000</v>
          </cell>
        </row>
        <row r="3570">
          <cell r="C3570" t="str">
            <v>C - MATERIALES</v>
          </cell>
        </row>
        <row r="3571">
          <cell r="A3571" t="str">
            <v>DATOS REDETERMINACION</v>
          </cell>
          <cell r="C3571" t="str">
            <v>DESIGNACION</v>
          </cell>
          <cell r="D3571" t="str">
            <v>Un</v>
          </cell>
          <cell r="E3571" t="str">
            <v>Cantidad</v>
          </cell>
          <cell r="F3571" t="str">
            <v>$ Unitarios</v>
          </cell>
          <cell r="G3571" t="str">
            <v>$ Parcial</v>
          </cell>
        </row>
        <row r="3572">
          <cell r="A3572" t="str">
            <v>CÓDIGO</v>
          </cell>
          <cell r="B3572" t="str">
            <v>DESCRIPCIÓN</v>
          </cell>
        </row>
        <row r="3573">
          <cell r="A3573" t="str">
            <v>INDEC-PB - 43220-1</v>
          </cell>
          <cell r="B3573" t="str">
            <v xml:space="preserve">Electrobombas                                                          </v>
          </cell>
          <cell r="C3573" t="str">
            <v>Bomba cloacal de 7 kW 970 rpm</v>
          </cell>
          <cell r="D3573" t="str">
            <v>Pza</v>
          </cell>
          <cell r="E3573">
            <v>1</v>
          </cell>
          <cell r="F3573">
            <v>6300000</v>
          </cell>
          <cell r="G3573">
            <v>6300000</v>
          </cell>
        </row>
        <row r="3574">
          <cell r="A3574" t="str">
            <v>INDEC-PB - 43220-1</v>
          </cell>
          <cell r="B3574" t="str">
            <v xml:space="preserve">Electrobombas                                                          </v>
          </cell>
          <cell r="C3574" t="str">
            <v>Materiales varios p/ bombas cloacales y GE</v>
          </cell>
          <cell r="D3574" t="str">
            <v>Gl</v>
          </cell>
          <cell r="E3574">
            <v>100</v>
          </cell>
          <cell r="F3574">
            <v>500</v>
          </cell>
          <cell r="G3574">
            <v>50000</v>
          </cell>
        </row>
        <row r="3575">
          <cell r="A3575" t="str">
            <v>INDEC-PB - 46113-1</v>
          </cell>
          <cell r="B3575" t="str">
            <v xml:space="preserve">Grupos electrógenos                                                    </v>
          </cell>
          <cell r="C3575" t="str">
            <v>Grupo electrógeno 310 KVA para las bombas</v>
          </cell>
          <cell r="D3575" t="str">
            <v>Pza</v>
          </cell>
          <cell r="E3575">
            <v>0.5</v>
          </cell>
          <cell r="F3575">
            <v>6900000</v>
          </cell>
          <cell r="G3575">
            <v>3450000</v>
          </cell>
        </row>
        <row r="3576">
          <cell r="A3576">
            <v>0</v>
          </cell>
          <cell r="B3576">
            <v>0</v>
          </cell>
          <cell r="D3576">
            <v>0</v>
          </cell>
          <cell r="F3576">
            <v>0</v>
          </cell>
          <cell r="G3576">
            <v>0</v>
          </cell>
        </row>
        <row r="3577">
          <cell r="A3577">
            <v>0</v>
          </cell>
          <cell r="B3577">
            <v>0</v>
          </cell>
          <cell r="D3577">
            <v>0</v>
          </cell>
          <cell r="F3577">
            <v>0</v>
          </cell>
          <cell r="G3577">
            <v>0</v>
          </cell>
        </row>
        <row r="3578">
          <cell r="A3578">
            <v>0</v>
          </cell>
          <cell r="B3578">
            <v>0</v>
          </cell>
          <cell r="D3578">
            <v>0</v>
          </cell>
          <cell r="F3578">
            <v>0</v>
          </cell>
          <cell r="G3578">
            <v>0</v>
          </cell>
        </row>
        <row r="3579">
          <cell r="A3579">
            <v>0</v>
          </cell>
          <cell r="B3579">
            <v>0</v>
          </cell>
          <cell r="D3579">
            <v>0</v>
          </cell>
          <cell r="F3579">
            <v>0</v>
          </cell>
          <cell r="G3579">
            <v>0</v>
          </cell>
        </row>
        <row r="3580">
          <cell r="A3580">
            <v>0</v>
          </cell>
          <cell r="B3580">
            <v>0</v>
          </cell>
          <cell r="D3580">
            <v>0</v>
          </cell>
          <cell r="F3580">
            <v>0</v>
          </cell>
          <cell r="G3580">
            <v>0</v>
          </cell>
        </row>
        <row r="3581">
          <cell r="A3581">
            <v>0</v>
          </cell>
          <cell r="B3581">
            <v>0</v>
          </cell>
          <cell r="D3581">
            <v>0</v>
          </cell>
          <cell r="F3581">
            <v>0</v>
          </cell>
          <cell r="G3581">
            <v>0</v>
          </cell>
        </row>
        <row r="3582">
          <cell r="A3582">
            <v>0</v>
          </cell>
          <cell r="B3582">
            <v>0</v>
          </cell>
          <cell r="D3582">
            <v>0</v>
          </cell>
          <cell r="F3582">
            <v>0</v>
          </cell>
          <cell r="G3582">
            <v>0</v>
          </cell>
        </row>
        <row r="3583">
          <cell r="A3583">
            <v>0</v>
          </cell>
          <cell r="B3583">
            <v>0</v>
          </cell>
          <cell r="D3583">
            <v>0</v>
          </cell>
          <cell r="F3583">
            <v>0</v>
          </cell>
          <cell r="G3583">
            <v>0</v>
          </cell>
        </row>
        <row r="3584">
          <cell r="F3584" t="str">
            <v>Total C</v>
          </cell>
          <cell r="G3584">
            <v>9800000</v>
          </cell>
        </row>
        <row r="3585">
          <cell r="C3585" t="str">
            <v>D - TRANSPORTE</v>
          </cell>
        </row>
        <row r="3586">
          <cell r="A3586" t="str">
            <v>DATOS REDETERMINACION</v>
          </cell>
          <cell r="C3586" t="str">
            <v>DESIGNACION</v>
          </cell>
          <cell r="D3586" t="str">
            <v>Un</v>
          </cell>
          <cell r="E3586" t="str">
            <v>Cantidad</v>
          </cell>
          <cell r="F3586" t="str">
            <v>$ Unitarios</v>
          </cell>
          <cell r="G3586" t="str">
            <v>$ Parcial</v>
          </cell>
        </row>
        <row r="3587">
          <cell r="A3587" t="str">
            <v>CÓDIGO</v>
          </cell>
          <cell r="B3587" t="str">
            <v>DESCRIPCIÓN</v>
          </cell>
        </row>
        <row r="3588">
          <cell r="A3588">
            <v>0</v>
          </cell>
          <cell r="B3588">
            <v>0</v>
          </cell>
          <cell r="D3588">
            <v>0</v>
          </cell>
          <cell r="F3588">
            <v>0</v>
          </cell>
          <cell r="G3588">
            <v>0</v>
          </cell>
        </row>
        <row r="3589">
          <cell r="A3589">
            <v>0</v>
          </cell>
          <cell r="B3589">
            <v>0</v>
          </cell>
          <cell r="D3589">
            <v>0</v>
          </cell>
          <cell r="F3589">
            <v>0</v>
          </cell>
          <cell r="G3589">
            <v>0</v>
          </cell>
        </row>
        <row r="3590">
          <cell r="F3590" t="str">
            <v>Total D</v>
          </cell>
          <cell r="G3590">
            <v>0</v>
          </cell>
        </row>
        <row r="3592">
          <cell r="A3592" t="str">
            <v/>
          </cell>
          <cell r="B3592">
            <v>0</v>
          </cell>
          <cell r="D3592" t="str">
            <v>Costo  Neto</v>
          </cell>
          <cell r="F3592" t="str">
            <v>$/0</v>
          </cell>
          <cell r="G3592">
            <v>10056980</v>
          </cell>
        </row>
        <row r="3593">
          <cell r="D3593" t="str">
            <v>Precio</v>
          </cell>
          <cell r="F3593" t="str">
            <v>$/0</v>
          </cell>
          <cell r="G3593">
            <v>10056980</v>
          </cell>
        </row>
        <row r="3594">
          <cell r="A3594" t="str">
            <v>ANALISIS DE PRECIOS</v>
          </cell>
        </row>
        <row r="3595">
          <cell r="A3595" t="str">
            <v>COMITENTE:</v>
          </cell>
          <cell r="B3595" t="str">
            <v>DIRECCION PROVINCIAL DE REDES DE GAS</v>
          </cell>
        </row>
        <row r="3596">
          <cell r="A3596" t="str">
            <v>CONTRATISTA:</v>
          </cell>
          <cell r="B3596">
            <v>0</v>
          </cell>
        </row>
        <row r="3597">
          <cell r="A3597" t="str">
            <v>OBRA:</v>
          </cell>
          <cell r="B3597">
            <v>0</v>
          </cell>
          <cell r="F3597" t="str">
            <v>PRECIOS A:</v>
          </cell>
          <cell r="G3597">
            <v>0</v>
          </cell>
        </row>
        <row r="3598">
          <cell r="A3598" t="str">
            <v>SECTOR A:</v>
          </cell>
          <cell r="B3598">
            <v>0</v>
          </cell>
          <cell r="G3598">
            <v>0</v>
          </cell>
        </row>
        <row r="3599">
          <cell r="A3599" t="str">
            <v>UBICACIÓN:</v>
          </cell>
          <cell r="B3599">
            <v>0</v>
          </cell>
        </row>
        <row r="3600">
          <cell r="A3600" t="str">
            <v>RUBRO:</v>
          </cell>
          <cell r="B3600" t="str">
            <v/>
          </cell>
          <cell r="C3600">
            <v>0</v>
          </cell>
        </row>
        <row r="3601">
          <cell r="A3601" t="str">
            <v>ITEM:</v>
          </cell>
          <cell r="B3601" t="str">
            <v/>
          </cell>
          <cell r="C3601">
            <v>0</v>
          </cell>
          <cell r="F3601" t="str">
            <v>UNIDAD:</v>
          </cell>
          <cell r="G3601">
            <v>0</v>
          </cell>
        </row>
        <row r="3603">
          <cell r="C3603" t="str">
            <v>DESCRIPCIÓN EQUIPO DE PRODUCCIÓN Y RENDIMIENTO</v>
          </cell>
        </row>
        <row r="3605">
          <cell r="C3605" t="str">
            <v>Equipo</v>
          </cell>
          <cell r="D3605" t="str">
            <v>Cantidad</v>
          </cell>
          <cell r="E3605" t="str">
            <v>Potencia</v>
          </cell>
          <cell r="F3605" t="str">
            <v>Costo Unitario</v>
          </cell>
          <cell r="G3605" t="str">
            <v>Costo Total</v>
          </cell>
        </row>
        <row r="3606">
          <cell r="C3606" t="str">
            <v>Herramientas varias</v>
          </cell>
          <cell r="D3606">
            <v>1</v>
          </cell>
          <cell r="E3606">
            <v>0</v>
          </cell>
          <cell r="F3606">
            <v>450000</v>
          </cell>
          <cell r="G3606">
            <v>450000</v>
          </cell>
        </row>
        <row r="3607">
          <cell r="E3607">
            <v>0</v>
          </cell>
          <cell r="F3607">
            <v>0</v>
          </cell>
          <cell r="G3607">
            <v>0</v>
          </cell>
        </row>
        <row r="3608">
          <cell r="E3608">
            <v>0</v>
          </cell>
          <cell r="F3608">
            <v>0</v>
          </cell>
          <cell r="G3608">
            <v>0</v>
          </cell>
        </row>
        <row r="3609">
          <cell r="E3609">
            <v>0</v>
          </cell>
          <cell r="F3609">
            <v>0</v>
          </cell>
          <cell r="G3609">
            <v>0</v>
          </cell>
        </row>
        <row r="3610">
          <cell r="E3610">
            <v>0</v>
          </cell>
          <cell r="F3610">
            <v>0</v>
          </cell>
          <cell r="G3610">
            <v>0</v>
          </cell>
        </row>
        <row r="3611">
          <cell r="E3611">
            <v>0</v>
          </cell>
          <cell r="F3611">
            <v>0</v>
          </cell>
          <cell r="G3611">
            <v>0</v>
          </cell>
        </row>
        <row r="3612">
          <cell r="E3612">
            <v>0</v>
          </cell>
          <cell r="F3612">
            <v>0</v>
          </cell>
          <cell r="G3612">
            <v>0</v>
          </cell>
        </row>
        <row r="3613">
          <cell r="E3613">
            <v>0</v>
          </cell>
          <cell r="F3613">
            <v>0</v>
          </cell>
          <cell r="G3613">
            <v>0</v>
          </cell>
        </row>
        <row r="3614">
          <cell r="E3614">
            <v>0</v>
          </cell>
          <cell r="F3614">
            <v>0</v>
          </cell>
          <cell r="G3614">
            <v>0</v>
          </cell>
        </row>
        <row r="3615">
          <cell r="E3615">
            <v>0</v>
          </cell>
          <cell r="F3615">
            <v>0</v>
          </cell>
          <cell r="G3615">
            <v>0</v>
          </cell>
        </row>
        <row r="3617">
          <cell r="C3617" t="str">
            <v>TOTALES</v>
          </cell>
          <cell r="D3617" t="str">
            <v>Potencia</v>
          </cell>
          <cell r="E3617">
            <v>0</v>
          </cell>
          <cell r="F3617" t="str">
            <v>Costo Equipos</v>
          </cell>
          <cell r="G3617">
            <v>450000</v>
          </cell>
        </row>
        <row r="3619">
          <cell r="C3619" t="str">
            <v>Rendimiento equipo de producción</v>
          </cell>
          <cell r="D3619">
            <v>0.2</v>
          </cell>
          <cell r="E3619" t="str">
            <v>0/día</v>
          </cell>
        </row>
        <row r="3621">
          <cell r="A3621" t="str">
            <v>DATOS REDETERMINACION</v>
          </cell>
          <cell r="C3621" t="str">
            <v>DESIGNACION</v>
          </cell>
          <cell r="D3621" t="str">
            <v>Coeficiente Equipo</v>
          </cell>
          <cell r="E3621" t="str">
            <v>$ / día
Coef. x Costo Eq. o
HP x Costo Gas Oil</v>
          </cell>
          <cell r="F3621" t="str">
            <v>Rendimiento</v>
          </cell>
          <cell r="G3621" t="str">
            <v>$ Parcial</v>
          </cell>
        </row>
        <row r="3622">
          <cell r="A3622" t="str">
            <v>CÓDIGO</v>
          </cell>
          <cell r="B3622" t="str">
            <v>DESCRIPCIÓN</v>
          </cell>
        </row>
        <row r="3623">
          <cell r="C3623" t="str">
            <v>A - EQUIPOS</v>
          </cell>
        </row>
        <row r="3624">
          <cell r="A3624" t="str">
            <v>INDEC-DCTO - Inciso j)</v>
          </cell>
          <cell r="B3624" t="str">
            <v>Equipo - Amortización de equipo</v>
          </cell>
          <cell r="C3624" t="str">
            <v>Amortizaciones equipos</v>
          </cell>
          <cell r="D3624">
            <v>8.0000000000000004E-4</v>
          </cell>
          <cell r="E3624">
            <v>360</v>
          </cell>
          <cell r="F3624">
            <v>0.2</v>
          </cell>
          <cell r="G3624">
            <v>1800</v>
          </cell>
        </row>
        <row r="3625">
          <cell r="A3625" t="str">
            <v>INDEC-DCTO - Inciso j)</v>
          </cell>
          <cell r="B3625" t="str">
            <v>Equipo - Amortización de equipo</v>
          </cell>
          <cell r="C3625" t="str">
            <v>Interés equipos</v>
          </cell>
          <cell r="D3625">
            <v>8.0000000000000007E-5</v>
          </cell>
          <cell r="E3625">
            <v>36</v>
          </cell>
          <cell r="F3625">
            <v>0.2</v>
          </cell>
          <cell r="G3625">
            <v>180</v>
          </cell>
        </row>
        <row r="3626">
          <cell r="A3626" t="str">
            <v>INDEC-PB - 33360-1</v>
          </cell>
          <cell r="B3626" t="str">
            <v xml:space="preserve">Gas oil                                                                </v>
          </cell>
          <cell r="C3626" t="str">
            <v>Combustibles equipos</v>
          </cell>
          <cell r="D3626">
            <v>99.173553719008268</v>
          </cell>
          <cell r="E3626">
            <v>0</v>
          </cell>
          <cell r="F3626">
            <v>0.2</v>
          </cell>
          <cell r="G3626">
            <v>0</v>
          </cell>
        </row>
        <row r="3627">
          <cell r="A3627" t="str">
            <v>INDEC-PB - 33380-1</v>
          </cell>
          <cell r="B3627" t="str">
            <v xml:space="preserve">Aceites lubricantes                                                    </v>
          </cell>
          <cell r="C3627" t="str">
            <v>Lubricantes equipos</v>
          </cell>
          <cell r="D3627">
            <v>18</v>
          </cell>
          <cell r="E3627">
            <v>0</v>
          </cell>
          <cell r="F3627">
            <v>0.2</v>
          </cell>
          <cell r="G3627">
            <v>0</v>
          </cell>
        </row>
        <row r="3628">
          <cell r="A3628">
            <v>0</v>
          </cell>
          <cell r="B3628">
            <v>0</v>
          </cell>
          <cell r="D3628">
            <v>0</v>
          </cell>
          <cell r="F3628">
            <v>0</v>
          </cell>
          <cell r="G3628">
            <v>0</v>
          </cell>
        </row>
        <row r="3629">
          <cell r="A3629">
            <v>0</v>
          </cell>
          <cell r="B3629">
            <v>0</v>
          </cell>
          <cell r="D3629">
            <v>0</v>
          </cell>
          <cell r="F3629">
            <v>0</v>
          </cell>
          <cell r="G3629">
            <v>0</v>
          </cell>
        </row>
        <row r="3630">
          <cell r="A3630">
            <v>0</v>
          </cell>
          <cell r="B3630">
            <v>0</v>
          </cell>
          <cell r="D3630">
            <v>0</v>
          </cell>
          <cell r="F3630">
            <v>0</v>
          </cell>
          <cell r="G3630">
            <v>0</v>
          </cell>
        </row>
        <row r="3631">
          <cell r="A3631">
            <v>0</v>
          </cell>
          <cell r="B3631">
            <v>0</v>
          </cell>
          <cell r="D3631">
            <v>0</v>
          </cell>
          <cell r="F3631">
            <v>0</v>
          </cell>
          <cell r="G3631">
            <v>0</v>
          </cell>
        </row>
        <row r="3632">
          <cell r="A3632">
            <v>0</v>
          </cell>
          <cell r="B3632">
            <v>0</v>
          </cell>
          <cell r="D3632">
            <v>0</v>
          </cell>
          <cell r="F3632">
            <v>0</v>
          </cell>
          <cell r="G3632">
            <v>0</v>
          </cell>
        </row>
        <row r="3633">
          <cell r="F3633" t="str">
            <v>Total A</v>
          </cell>
          <cell r="G3633">
            <v>1980</v>
          </cell>
        </row>
        <row r="3634">
          <cell r="C3634" t="str">
            <v>B - MANO DE OBRA</v>
          </cell>
        </row>
        <row r="3635">
          <cell r="A3635" t="str">
            <v>DATOS REDETERMINACION</v>
          </cell>
          <cell r="C3635" t="str">
            <v>DESIGNACION</v>
          </cell>
          <cell r="D3635" t="str">
            <v>Cantidad</v>
          </cell>
          <cell r="E3635" t="str">
            <v>$ / día</v>
          </cell>
          <cell r="F3635" t="str">
            <v>Rendimiento</v>
          </cell>
          <cell r="G3635" t="str">
            <v>$ Parcial</v>
          </cell>
        </row>
        <row r="3636">
          <cell r="A3636" t="str">
            <v>CÓDIGO</v>
          </cell>
          <cell r="B3636" t="str">
            <v>DESCRIPCIÓN</v>
          </cell>
        </row>
        <row r="3637">
          <cell r="A3637" t="str">
            <v>IIEE-SJ - 101000</v>
          </cell>
          <cell r="B3637" t="str">
            <v>Oficial Especializado</v>
          </cell>
          <cell r="C3637" t="str">
            <v>Oficial Especializado</v>
          </cell>
          <cell r="D3637">
            <v>1</v>
          </cell>
          <cell r="E3637">
            <v>6000</v>
          </cell>
          <cell r="F3637">
            <v>0.2</v>
          </cell>
          <cell r="G3637">
            <v>30000</v>
          </cell>
        </row>
        <row r="3638">
          <cell r="A3638" t="str">
            <v>IIEE-SJ - 102000</v>
          </cell>
          <cell r="B3638" t="str">
            <v xml:space="preserve">Oficial </v>
          </cell>
          <cell r="C3638" t="str">
            <v>Oficial</v>
          </cell>
          <cell r="D3638">
            <v>5</v>
          </cell>
          <cell r="E3638">
            <v>5000</v>
          </cell>
          <cell r="F3638">
            <v>0.2</v>
          </cell>
          <cell r="G3638">
            <v>125000</v>
          </cell>
        </row>
        <row r="3639">
          <cell r="A3639" t="str">
            <v>IIEE-SJ - 103000</v>
          </cell>
          <cell r="B3639" t="str">
            <v>Ayudante</v>
          </cell>
          <cell r="C3639" t="str">
            <v>Medio Oficial</v>
          </cell>
          <cell r="E3639">
            <v>4500</v>
          </cell>
          <cell r="F3639">
            <v>0.2</v>
          </cell>
          <cell r="G3639">
            <v>0</v>
          </cell>
        </row>
        <row r="3640">
          <cell r="A3640" t="str">
            <v>IIEE-SJ - 103000</v>
          </cell>
          <cell r="B3640" t="str">
            <v>Ayudante</v>
          </cell>
          <cell r="C3640" t="str">
            <v>Ayudante</v>
          </cell>
          <cell r="D3640">
            <v>5</v>
          </cell>
          <cell r="E3640">
            <v>4000</v>
          </cell>
          <cell r="F3640">
            <v>0.2</v>
          </cell>
          <cell r="G3640">
            <v>100000</v>
          </cell>
        </row>
        <row r="3641">
          <cell r="A3641">
            <v>0</v>
          </cell>
          <cell r="B3641">
            <v>0</v>
          </cell>
          <cell r="E3641">
            <v>0</v>
          </cell>
          <cell r="F3641">
            <v>0</v>
          </cell>
          <cell r="G3641">
            <v>0</v>
          </cell>
        </row>
        <row r="3642">
          <cell r="A3642">
            <v>0</v>
          </cell>
          <cell r="B3642">
            <v>0</v>
          </cell>
          <cell r="E3642">
            <v>0</v>
          </cell>
          <cell r="F3642">
            <v>0</v>
          </cell>
          <cell r="G3642">
            <v>0</v>
          </cell>
        </row>
        <row r="3643">
          <cell r="A3643">
            <v>0</v>
          </cell>
          <cell r="B3643">
            <v>0</v>
          </cell>
          <cell r="E3643">
            <v>0</v>
          </cell>
          <cell r="F3643">
            <v>0</v>
          </cell>
          <cell r="G3643">
            <v>0</v>
          </cell>
        </row>
        <row r="3644">
          <cell r="F3644" t="str">
            <v>Total B</v>
          </cell>
          <cell r="G3644">
            <v>255000</v>
          </cell>
        </row>
        <row r="3645">
          <cell r="C3645" t="str">
            <v>C - MATERIALES</v>
          </cell>
        </row>
        <row r="3646">
          <cell r="A3646" t="str">
            <v>DATOS REDETERMINACION</v>
          </cell>
          <cell r="C3646" t="str">
            <v>DESIGNACION</v>
          </cell>
          <cell r="D3646" t="str">
            <v>Un</v>
          </cell>
          <cell r="E3646" t="str">
            <v>Cantidad</v>
          </cell>
          <cell r="F3646" t="str">
            <v>$ Unitarios</v>
          </cell>
          <cell r="G3646" t="str">
            <v>$ Parcial</v>
          </cell>
        </row>
        <row r="3647">
          <cell r="A3647" t="str">
            <v>CÓDIGO</v>
          </cell>
          <cell r="B3647" t="str">
            <v>DESCRIPCIÓN</v>
          </cell>
        </row>
        <row r="3648">
          <cell r="A3648" t="str">
            <v>INDEC-PB - 43220-1</v>
          </cell>
          <cell r="B3648" t="str">
            <v xml:space="preserve">Electrobombas                                                          </v>
          </cell>
          <cell r="C3648" t="str">
            <v>Bomba cloacal de 13.5 kW 1450 rpm</v>
          </cell>
          <cell r="D3648" t="str">
            <v>Pza</v>
          </cell>
          <cell r="E3648">
            <v>1</v>
          </cell>
          <cell r="F3648">
            <v>2100000</v>
          </cell>
          <cell r="G3648">
            <v>2100000</v>
          </cell>
        </row>
        <row r="3649">
          <cell r="A3649" t="str">
            <v>INDEC-PB - 43220-1</v>
          </cell>
          <cell r="B3649" t="str">
            <v xml:space="preserve">Electrobombas                                                          </v>
          </cell>
          <cell r="C3649" t="str">
            <v>Materiales varios p/ bombas cloacales y GE</v>
          </cell>
          <cell r="D3649" t="str">
            <v>Gl</v>
          </cell>
          <cell r="E3649">
            <v>100</v>
          </cell>
          <cell r="F3649">
            <v>500</v>
          </cell>
          <cell r="G3649">
            <v>50000</v>
          </cell>
        </row>
        <row r="3650">
          <cell r="A3650" t="str">
            <v>INDEC-PB - 46113-1</v>
          </cell>
          <cell r="B3650" t="str">
            <v xml:space="preserve">Grupos electrógenos                                                    </v>
          </cell>
          <cell r="C3650" t="str">
            <v>Grupo electrógeno 310 KVA para las bombas</v>
          </cell>
          <cell r="D3650" t="str">
            <v>Pza</v>
          </cell>
          <cell r="E3650">
            <v>0.5</v>
          </cell>
          <cell r="F3650">
            <v>6900000</v>
          </cell>
          <cell r="G3650">
            <v>3450000</v>
          </cell>
        </row>
        <row r="3651">
          <cell r="A3651">
            <v>0</v>
          </cell>
          <cell r="B3651">
            <v>0</v>
          </cell>
          <cell r="D3651">
            <v>0</v>
          </cell>
          <cell r="F3651">
            <v>0</v>
          </cell>
          <cell r="G3651">
            <v>0</v>
          </cell>
        </row>
        <row r="3652">
          <cell r="A3652">
            <v>0</v>
          </cell>
          <cell r="B3652">
            <v>0</v>
          </cell>
          <cell r="D3652">
            <v>0</v>
          </cell>
          <cell r="F3652">
            <v>0</v>
          </cell>
          <cell r="G3652">
            <v>0</v>
          </cell>
        </row>
        <row r="3653">
          <cell r="A3653">
            <v>0</v>
          </cell>
          <cell r="B3653">
            <v>0</v>
          </cell>
          <cell r="D3653">
            <v>0</v>
          </cell>
          <cell r="F3653">
            <v>0</v>
          </cell>
          <cell r="G3653">
            <v>0</v>
          </cell>
        </row>
        <row r="3654">
          <cell r="A3654">
            <v>0</v>
          </cell>
          <cell r="B3654">
            <v>0</v>
          </cell>
          <cell r="D3654">
            <v>0</v>
          </cell>
          <cell r="F3654">
            <v>0</v>
          </cell>
          <cell r="G3654">
            <v>0</v>
          </cell>
        </row>
        <row r="3655">
          <cell r="A3655">
            <v>0</v>
          </cell>
          <cell r="B3655">
            <v>0</v>
          </cell>
          <cell r="D3655">
            <v>0</v>
          </cell>
          <cell r="F3655">
            <v>0</v>
          </cell>
          <cell r="G3655">
            <v>0</v>
          </cell>
        </row>
        <row r="3656">
          <cell r="A3656">
            <v>0</v>
          </cell>
          <cell r="B3656">
            <v>0</v>
          </cell>
          <cell r="D3656">
            <v>0</v>
          </cell>
          <cell r="F3656">
            <v>0</v>
          </cell>
          <cell r="G3656">
            <v>0</v>
          </cell>
        </row>
        <row r="3657">
          <cell r="A3657">
            <v>0</v>
          </cell>
          <cell r="B3657">
            <v>0</v>
          </cell>
          <cell r="D3657">
            <v>0</v>
          </cell>
          <cell r="F3657">
            <v>0</v>
          </cell>
          <cell r="G3657">
            <v>0</v>
          </cell>
        </row>
        <row r="3658">
          <cell r="A3658">
            <v>0</v>
          </cell>
          <cell r="B3658">
            <v>0</v>
          </cell>
          <cell r="D3658">
            <v>0</v>
          </cell>
          <cell r="F3658">
            <v>0</v>
          </cell>
          <cell r="G3658">
            <v>0</v>
          </cell>
        </row>
        <row r="3659">
          <cell r="F3659" t="str">
            <v>Total C</v>
          </cell>
          <cell r="G3659">
            <v>5600000</v>
          </cell>
        </row>
        <row r="3660">
          <cell r="C3660" t="str">
            <v>D - TRANSPORTE</v>
          </cell>
        </row>
        <row r="3661">
          <cell r="A3661" t="str">
            <v>DATOS REDETERMINACION</v>
          </cell>
          <cell r="C3661" t="str">
            <v>DESIGNACION</v>
          </cell>
          <cell r="D3661" t="str">
            <v>Un</v>
          </cell>
          <cell r="E3661" t="str">
            <v>Cantidad</v>
          </cell>
          <cell r="F3661" t="str">
            <v>$ Unitarios</v>
          </cell>
          <cell r="G3661" t="str">
            <v>$ Parcial</v>
          </cell>
        </row>
        <row r="3662">
          <cell r="A3662" t="str">
            <v>CÓDIGO</v>
          </cell>
          <cell r="B3662" t="str">
            <v>DESCRIPCIÓN</v>
          </cell>
        </row>
        <row r="3663">
          <cell r="A3663">
            <v>0</v>
          </cell>
          <cell r="B3663">
            <v>0</v>
          </cell>
          <cell r="D3663">
            <v>0</v>
          </cell>
          <cell r="F3663">
            <v>0</v>
          </cell>
          <cell r="G3663">
            <v>0</v>
          </cell>
        </row>
        <row r="3664">
          <cell r="A3664">
            <v>0</v>
          </cell>
          <cell r="B3664">
            <v>0</v>
          </cell>
          <cell r="D3664">
            <v>0</v>
          </cell>
          <cell r="F3664">
            <v>0</v>
          </cell>
          <cell r="G3664">
            <v>0</v>
          </cell>
        </row>
        <row r="3665">
          <cell r="F3665" t="str">
            <v>Total D</v>
          </cell>
          <cell r="G3665">
            <v>0</v>
          </cell>
        </row>
        <row r="3667">
          <cell r="A3667" t="str">
            <v/>
          </cell>
          <cell r="B3667">
            <v>0</v>
          </cell>
          <cell r="D3667" t="str">
            <v>Costo  Neto</v>
          </cell>
          <cell r="F3667" t="str">
            <v>$/0</v>
          </cell>
          <cell r="G3667">
            <v>5856980</v>
          </cell>
        </row>
        <row r="3668">
          <cell r="D3668" t="str">
            <v>Precio</v>
          </cell>
          <cell r="F3668" t="str">
            <v>$/0</v>
          </cell>
          <cell r="G3668">
            <v>5856980</v>
          </cell>
        </row>
        <row r="3669">
          <cell r="A3669" t="str">
            <v>ANALISIS DE PRECIOS</v>
          </cell>
        </row>
        <row r="3670">
          <cell r="A3670" t="str">
            <v>COMITENTE:</v>
          </cell>
          <cell r="B3670" t="str">
            <v>DIRECCION PROVINCIAL DE REDES DE GAS</v>
          </cell>
        </row>
        <row r="3671">
          <cell r="A3671" t="str">
            <v>CONTRATISTA:</v>
          </cell>
          <cell r="B3671">
            <v>0</v>
          </cell>
        </row>
        <row r="3672">
          <cell r="A3672" t="str">
            <v>OBRA:</v>
          </cell>
          <cell r="B3672">
            <v>0</v>
          </cell>
          <cell r="F3672" t="str">
            <v>PRECIOS A:</v>
          </cell>
          <cell r="G3672">
            <v>0</v>
          </cell>
        </row>
        <row r="3673">
          <cell r="A3673" t="str">
            <v>SECTOR A:</v>
          </cell>
          <cell r="B3673">
            <v>0</v>
          </cell>
          <cell r="G3673">
            <v>0</v>
          </cell>
        </row>
        <row r="3674">
          <cell r="A3674" t="str">
            <v>UBICACIÓN:</v>
          </cell>
          <cell r="B3674">
            <v>0</v>
          </cell>
        </row>
        <row r="3675">
          <cell r="A3675" t="str">
            <v>RUBRO:</v>
          </cell>
          <cell r="B3675" t="str">
            <v/>
          </cell>
          <cell r="C3675">
            <v>0</v>
          </cell>
        </row>
        <row r="3676">
          <cell r="A3676" t="str">
            <v>ITEM:</v>
          </cell>
          <cell r="B3676" t="str">
            <v/>
          </cell>
          <cell r="C3676">
            <v>0</v>
          </cell>
          <cell r="F3676" t="str">
            <v>UNIDAD:</v>
          </cell>
          <cell r="G3676">
            <v>0</v>
          </cell>
        </row>
        <row r="3678">
          <cell r="C3678" t="str">
            <v>DESCRIPCIÓN EQUIPO DE PRODUCCIÓN Y RENDIMIENTO</v>
          </cell>
        </row>
        <row r="3680">
          <cell r="C3680" t="str">
            <v>Equipo</v>
          </cell>
          <cell r="D3680" t="str">
            <v>Cantidad</v>
          </cell>
          <cell r="E3680" t="str">
            <v>Potencia</v>
          </cell>
          <cell r="F3680" t="str">
            <v>Costo Unitario</v>
          </cell>
          <cell r="G3680" t="str">
            <v>Costo Total</v>
          </cell>
        </row>
        <row r="3681">
          <cell r="C3681" t="str">
            <v>Herramientas varias</v>
          </cell>
          <cell r="D3681">
            <v>1</v>
          </cell>
          <cell r="E3681">
            <v>0</v>
          </cell>
          <cell r="F3681">
            <v>450000</v>
          </cell>
          <cell r="G3681">
            <v>450000</v>
          </cell>
        </row>
        <row r="3682">
          <cell r="E3682">
            <v>0</v>
          </cell>
          <cell r="F3682">
            <v>0</v>
          </cell>
          <cell r="G3682">
            <v>0</v>
          </cell>
        </row>
        <row r="3683">
          <cell r="E3683">
            <v>0</v>
          </cell>
          <cell r="F3683">
            <v>0</v>
          </cell>
          <cell r="G3683">
            <v>0</v>
          </cell>
        </row>
        <row r="3684">
          <cell r="E3684">
            <v>0</v>
          </cell>
          <cell r="F3684">
            <v>0</v>
          </cell>
          <cell r="G3684">
            <v>0</v>
          </cell>
        </row>
        <row r="3685">
          <cell r="E3685">
            <v>0</v>
          </cell>
          <cell r="F3685">
            <v>0</v>
          </cell>
          <cell r="G3685">
            <v>0</v>
          </cell>
        </row>
        <row r="3686">
          <cell r="E3686">
            <v>0</v>
          </cell>
          <cell r="F3686">
            <v>0</v>
          </cell>
          <cell r="G3686">
            <v>0</v>
          </cell>
        </row>
        <row r="3687">
          <cell r="E3687">
            <v>0</v>
          </cell>
          <cell r="F3687">
            <v>0</v>
          </cell>
          <cell r="G3687">
            <v>0</v>
          </cell>
        </row>
        <row r="3688">
          <cell r="E3688">
            <v>0</v>
          </cell>
          <cell r="F3688">
            <v>0</v>
          </cell>
          <cell r="G3688">
            <v>0</v>
          </cell>
        </row>
        <row r="3689">
          <cell r="E3689">
            <v>0</v>
          </cell>
          <cell r="F3689">
            <v>0</v>
          </cell>
          <cell r="G3689">
            <v>0</v>
          </cell>
        </row>
        <row r="3690">
          <cell r="E3690">
            <v>0</v>
          </cell>
          <cell r="F3690">
            <v>0</v>
          </cell>
          <cell r="G3690">
            <v>0</v>
          </cell>
        </row>
        <row r="3692">
          <cell r="C3692" t="str">
            <v>TOTALES</v>
          </cell>
          <cell r="D3692" t="str">
            <v>Potencia</v>
          </cell>
          <cell r="E3692">
            <v>0</v>
          </cell>
          <cell r="F3692" t="str">
            <v>Costo Equipos</v>
          </cell>
          <cell r="G3692">
            <v>450000</v>
          </cell>
        </row>
        <row r="3694">
          <cell r="C3694" t="str">
            <v>Rendimiento equipo de producción</v>
          </cell>
          <cell r="D3694">
            <v>0.2</v>
          </cell>
          <cell r="E3694" t="str">
            <v>0/día</v>
          </cell>
        </row>
        <row r="3696">
          <cell r="A3696" t="str">
            <v>DATOS REDETERMINACION</v>
          </cell>
          <cell r="C3696" t="str">
            <v>DESIGNACION</v>
          </cell>
          <cell r="D3696" t="str">
            <v>Coeficiente Equipo</v>
          </cell>
          <cell r="E3696" t="str">
            <v>$ / día
Coef. x Costo Eq. o
HP x Costo Gas Oil</v>
          </cell>
          <cell r="F3696" t="str">
            <v>Rendimiento</v>
          </cell>
          <cell r="G3696" t="str">
            <v>$ Parcial</v>
          </cell>
        </row>
        <row r="3697">
          <cell r="A3697" t="str">
            <v>CÓDIGO</v>
          </cell>
          <cell r="B3697" t="str">
            <v>DESCRIPCIÓN</v>
          </cell>
        </row>
        <row r="3698">
          <cell r="C3698" t="str">
            <v>A - EQUIPOS</v>
          </cell>
        </row>
        <row r="3699">
          <cell r="A3699" t="str">
            <v>INDEC-DCTO - Inciso j)</v>
          </cell>
          <cell r="B3699" t="str">
            <v>Equipo - Amortización de equipo</v>
          </cell>
          <cell r="C3699" t="str">
            <v>Amortizaciones equipos</v>
          </cell>
          <cell r="D3699">
            <v>8.0000000000000004E-4</v>
          </cell>
          <cell r="E3699">
            <v>360</v>
          </cell>
          <cell r="F3699">
            <v>0.2</v>
          </cell>
          <cell r="G3699">
            <v>1800</v>
          </cell>
        </row>
        <row r="3700">
          <cell r="A3700" t="str">
            <v>INDEC-DCTO - Inciso j)</v>
          </cell>
          <cell r="B3700" t="str">
            <v>Equipo - Amortización de equipo</v>
          </cell>
          <cell r="C3700" t="str">
            <v>Interés equipos</v>
          </cell>
          <cell r="D3700">
            <v>8.0000000000000007E-5</v>
          </cell>
          <cell r="E3700">
            <v>36</v>
          </cell>
          <cell r="F3700">
            <v>0.2</v>
          </cell>
          <cell r="G3700">
            <v>180</v>
          </cell>
        </row>
        <row r="3701">
          <cell r="A3701" t="str">
            <v>INDEC-PB - 33360-1</v>
          </cell>
          <cell r="B3701" t="str">
            <v xml:space="preserve">Gas oil                                                                </v>
          </cell>
          <cell r="C3701" t="str">
            <v>Combustibles equipos</v>
          </cell>
          <cell r="D3701">
            <v>99.173553719008268</v>
          </cell>
          <cell r="E3701">
            <v>0</v>
          </cell>
          <cell r="F3701">
            <v>0.2</v>
          </cell>
          <cell r="G3701">
            <v>0</v>
          </cell>
        </row>
        <row r="3702">
          <cell r="A3702" t="str">
            <v>INDEC-PB - 33380-1</v>
          </cell>
          <cell r="B3702" t="str">
            <v xml:space="preserve">Aceites lubricantes                                                    </v>
          </cell>
          <cell r="C3702" t="str">
            <v>Lubricantes equipos</v>
          </cell>
          <cell r="D3702">
            <v>18</v>
          </cell>
          <cell r="E3702">
            <v>0</v>
          </cell>
          <cell r="F3702">
            <v>0.2</v>
          </cell>
          <cell r="G3702">
            <v>0</v>
          </cell>
        </row>
        <row r="3703">
          <cell r="A3703">
            <v>0</v>
          </cell>
          <cell r="B3703">
            <v>0</v>
          </cell>
          <cell r="D3703">
            <v>0</v>
          </cell>
          <cell r="F3703">
            <v>0</v>
          </cell>
          <cell r="G3703">
            <v>0</v>
          </cell>
        </row>
        <row r="3704">
          <cell r="A3704">
            <v>0</v>
          </cell>
          <cell r="B3704">
            <v>0</v>
          </cell>
          <cell r="D3704">
            <v>0</v>
          </cell>
          <cell r="F3704">
            <v>0</v>
          </cell>
          <cell r="G3704">
            <v>0</v>
          </cell>
        </row>
        <row r="3705">
          <cell r="A3705">
            <v>0</v>
          </cell>
          <cell r="B3705">
            <v>0</v>
          </cell>
          <cell r="D3705">
            <v>0</v>
          </cell>
          <cell r="F3705">
            <v>0</v>
          </cell>
          <cell r="G3705">
            <v>0</v>
          </cell>
        </row>
        <row r="3706">
          <cell r="A3706">
            <v>0</v>
          </cell>
          <cell r="B3706">
            <v>0</v>
          </cell>
          <cell r="D3706">
            <v>0</v>
          </cell>
          <cell r="F3706">
            <v>0</v>
          </cell>
          <cell r="G3706">
            <v>0</v>
          </cell>
        </row>
        <row r="3707">
          <cell r="A3707">
            <v>0</v>
          </cell>
          <cell r="B3707">
            <v>0</v>
          </cell>
          <cell r="D3707">
            <v>0</v>
          </cell>
          <cell r="F3707">
            <v>0</v>
          </cell>
          <cell r="G3707">
            <v>0</v>
          </cell>
        </row>
        <row r="3708">
          <cell r="F3708" t="str">
            <v>Total A</v>
          </cell>
          <cell r="G3708">
            <v>1980</v>
          </cell>
        </row>
        <row r="3709">
          <cell r="C3709" t="str">
            <v>B - MANO DE OBRA</v>
          </cell>
        </row>
        <row r="3710">
          <cell r="A3710" t="str">
            <v>DATOS REDETERMINACION</v>
          </cell>
          <cell r="C3710" t="str">
            <v>DESIGNACION</v>
          </cell>
          <cell r="D3710" t="str">
            <v>Cantidad</v>
          </cell>
          <cell r="E3710" t="str">
            <v>$ / día</v>
          </cell>
          <cell r="F3710" t="str">
            <v>Rendimiento</v>
          </cell>
          <cell r="G3710" t="str">
            <v>$ Parcial</v>
          </cell>
        </row>
        <row r="3711">
          <cell r="A3711" t="str">
            <v>CÓDIGO</v>
          </cell>
          <cell r="B3711" t="str">
            <v>DESCRIPCIÓN</v>
          </cell>
        </row>
        <row r="3712">
          <cell r="A3712" t="str">
            <v>IIEE-SJ - 101000</v>
          </cell>
          <cell r="B3712" t="str">
            <v>Oficial Especializado</v>
          </cell>
          <cell r="C3712" t="str">
            <v>Oficial Especializado</v>
          </cell>
          <cell r="D3712">
            <v>1</v>
          </cell>
          <cell r="E3712">
            <v>6000</v>
          </cell>
          <cell r="F3712">
            <v>0.2</v>
          </cell>
          <cell r="G3712">
            <v>30000</v>
          </cell>
        </row>
        <row r="3713">
          <cell r="A3713" t="str">
            <v>IIEE-SJ - 102000</v>
          </cell>
          <cell r="B3713" t="str">
            <v xml:space="preserve">Oficial </v>
          </cell>
          <cell r="C3713" t="str">
            <v>Oficial</v>
          </cell>
          <cell r="D3713">
            <v>5</v>
          </cell>
          <cell r="E3713">
            <v>5000</v>
          </cell>
          <cell r="F3713">
            <v>0.2</v>
          </cell>
          <cell r="G3713">
            <v>125000</v>
          </cell>
        </row>
        <row r="3714">
          <cell r="A3714" t="str">
            <v>IIEE-SJ - 103000</v>
          </cell>
          <cell r="B3714" t="str">
            <v>Ayudante</v>
          </cell>
          <cell r="C3714" t="str">
            <v>Medio Oficial</v>
          </cell>
          <cell r="E3714">
            <v>4500</v>
          </cell>
          <cell r="F3714">
            <v>0.2</v>
          </cell>
          <cell r="G3714">
            <v>0</v>
          </cell>
        </row>
        <row r="3715">
          <cell r="A3715" t="str">
            <v>IIEE-SJ - 103000</v>
          </cell>
          <cell r="B3715" t="str">
            <v>Ayudante</v>
          </cell>
          <cell r="C3715" t="str">
            <v>Ayudante</v>
          </cell>
          <cell r="D3715">
            <v>5</v>
          </cell>
          <cell r="E3715">
            <v>4000</v>
          </cell>
          <cell r="F3715">
            <v>0.2</v>
          </cell>
          <cell r="G3715">
            <v>100000</v>
          </cell>
        </row>
        <row r="3716">
          <cell r="A3716">
            <v>0</v>
          </cell>
          <cell r="B3716">
            <v>0</v>
          </cell>
          <cell r="E3716">
            <v>0</v>
          </cell>
          <cell r="F3716">
            <v>0</v>
          </cell>
          <cell r="G3716">
            <v>0</v>
          </cell>
        </row>
        <row r="3717">
          <cell r="A3717">
            <v>0</v>
          </cell>
          <cell r="B3717">
            <v>0</v>
          </cell>
          <cell r="E3717">
            <v>0</v>
          </cell>
          <cell r="F3717">
            <v>0</v>
          </cell>
          <cell r="G3717">
            <v>0</v>
          </cell>
        </row>
        <row r="3718">
          <cell r="A3718">
            <v>0</v>
          </cell>
          <cell r="B3718">
            <v>0</v>
          </cell>
          <cell r="E3718">
            <v>0</v>
          </cell>
          <cell r="F3718">
            <v>0</v>
          </cell>
          <cell r="G3718">
            <v>0</v>
          </cell>
        </row>
        <row r="3719">
          <cell r="F3719" t="str">
            <v>Total B</v>
          </cell>
          <cell r="G3719">
            <v>255000</v>
          </cell>
        </row>
        <row r="3720">
          <cell r="C3720" t="str">
            <v>C - MATERIALES</v>
          </cell>
        </row>
        <row r="3721">
          <cell r="A3721" t="str">
            <v>DATOS REDETERMINACION</v>
          </cell>
          <cell r="C3721" t="str">
            <v>DESIGNACION</v>
          </cell>
          <cell r="D3721" t="str">
            <v>Un</v>
          </cell>
          <cell r="E3721" t="str">
            <v>Cantidad</v>
          </cell>
          <cell r="F3721" t="str">
            <v>$ Unitarios</v>
          </cell>
          <cell r="G3721" t="str">
            <v>$ Parcial</v>
          </cell>
        </row>
        <row r="3722">
          <cell r="A3722" t="str">
            <v>CÓDIGO</v>
          </cell>
          <cell r="B3722" t="str">
            <v>DESCRIPCIÓN</v>
          </cell>
        </row>
        <row r="3723">
          <cell r="A3723" t="str">
            <v>INDEC-PB - 46113-1</v>
          </cell>
          <cell r="B3723" t="str">
            <v xml:space="preserve">Grupos electrógenos                                                    </v>
          </cell>
          <cell r="C3723" t="str">
            <v>Variadores de velocidad 55 kW</v>
          </cell>
          <cell r="D3723" t="str">
            <v>Pza</v>
          </cell>
          <cell r="E3723">
            <v>1</v>
          </cell>
          <cell r="F3723">
            <v>500000</v>
          </cell>
          <cell r="G3723">
            <v>500000</v>
          </cell>
        </row>
        <row r="3724">
          <cell r="A3724" t="str">
            <v>INDEC-PB - 46113-1</v>
          </cell>
          <cell r="B3724" t="str">
            <v xml:space="preserve">Grupos electrógenos                                                    </v>
          </cell>
          <cell r="C3724" t="str">
            <v>Materiales varios p/ Variadores e Interruptores</v>
          </cell>
          <cell r="D3724" t="str">
            <v>Gl</v>
          </cell>
          <cell r="E3724">
            <v>50</v>
          </cell>
          <cell r="F3724">
            <v>500</v>
          </cell>
          <cell r="G3724">
            <v>25000</v>
          </cell>
        </row>
        <row r="3725">
          <cell r="A3725">
            <v>0</v>
          </cell>
          <cell r="B3725">
            <v>0</v>
          </cell>
          <cell r="D3725">
            <v>0</v>
          </cell>
          <cell r="F3725">
            <v>0</v>
          </cell>
          <cell r="G3725">
            <v>0</v>
          </cell>
        </row>
        <row r="3726">
          <cell r="A3726">
            <v>0</v>
          </cell>
          <cell r="B3726">
            <v>0</v>
          </cell>
          <cell r="D3726">
            <v>0</v>
          </cell>
          <cell r="F3726">
            <v>0</v>
          </cell>
          <cell r="G3726">
            <v>0</v>
          </cell>
        </row>
        <row r="3727">
          <cell r="A3727">
            <v>0</v>
          </cell>
          <cell r="B3727">
            <v>0</v>
          </cell>
          <cell r="D3727">
            <v>0</v>
          </cell>
          <cell r="F3727">
            <v>0</v>
          </cell>
          <cell r="G3727">
            <v>0</v>
          </cell>
        </row>
        <row r="3728">
          <cell r="A3728">
            <v>0</v>
          </cell>
          <cell r="B3728">
            <v>0</v>
          </cell>
          <cell r="D3728">
            <v>0</v>
          </cell>
          <cell r="F3728">
            <v>0</v>
          </cell>
          <cell r="G3728">
            <v>0</v>
          </cell>
        </row>
        <row r="3729">
          <cell r="A3729">
            <v>0</v>
          </cell>
          <cell r="B3729">
            <v>0</v>
          </cell>
          <cell r="D3729">
            <v>0</v>
          </cell>
          <cell r="F3729">
            <v>0</v>
          </cell>
          <cell r="G3729">
            <v>0</v>
          </cell>
        </row>
        <row r="3730">
          <cell r="A3730">
            <v>0</v>
          </cell>
          <cell r="B3730">
            <v>0</v>
          </cell>
          <cell r="D3730">
            <v>0</v>
          </cell>
          <cell r="F3730">
            <v>0</v>
          </cell>
          <cell r="G3730">
            <v>0</v>
          </cell>
        </row>
        <row r="3731">
          <cell r="A3731">
            <v>0</v>
          </cell>
          <cell r="B3731">
            <v>0</v>
          </cell>
          <cell r="D3731">
            <v>0</v>
          </cell>
          <cell r="F3731">
            <v>0</v>
          </cell>
          <cell r="G3731">
            <v>0</v>
          </cell>
        </row>
        <row r="3732">
          <cell r="A3732">
            <v>0</v>
          </cell>
          <cell r="B3732">
            <v>0</v>
          </cell>
          <cell r="D3732">
            <v>0</v>
          </cell>
          <cell r="F3732">
            <v>0</v>
          </cell>
          <cell r="G3732">
            <v>0</v>
          </cell>
        </row>
        <row r="3733">
          <cell r="A3733">
            <v>0</v>
          </cell>
          <cell r="B3733">
            <v>0</v>
          </cell>
          <cell r="D3733">
            <v>0</v>
          </cell>
          <cell r="F3733">
            <v>0</v>
          </cell>
          <cell r="G3733">
            <v>0</v>
          </cell>
        </row>
        <row r="3734">
          <cell r="F3734" t="str">
            <v>Total C</v>
          </cell>
          <cell r="G3734">
            <v>525000</v>
          </cell>
        </row>
        <row r="3735">
          <cell r="C3735" t="str">
            <v>D - TRANSPORTE</v>
          </cell>
        </row>
        <row r="3736">
          <cell r="A3736" t="str">
            <v>DATOS REDETERMINACION</v>
          </cell>
          <cell r="C3736" t="str">
            <v>DESIGNACION</v>
          </cell>
          <cell r="D3736" t="str">
            <v>Un</v>
          </cell>
          <cell r="E3736" t="str">
            <v>Cantidad</v>
          </cell>
          <cell r="F3736" t="str">
            <v>$ Unitarios</v>
          </cell>
          <cell r="G3736" t="str">
            <v>$ Parcial</v>
          </cell>
        </row>
        <row r="3737">
          <cell r="A3737" t="str">
            <v>CÓDIGO</v>
          </cell>
          <cell r="B3737" t="str">
            <v>DESCRIPCIÓN</v>
          </cell>
        </row>
        <row r="3738">
          <cell r="A3738">
            <v>0</v>
          </cell>
          <cell r="B3738">
            <v>0</v>
          </cell>
          <cell r="D3738">
            <v>0</v>
          </cell>
          <cell r="F3738">
            <v>0</v>
          </cell>
          <cell r="G3738">
            <v>0</v>
          </cell>
        </row>
        <row r="3739">
          <cell r="A3739">
            <v>0</v>
          </cell>
          <cell r="B3739">
            <v>0</v>
          </cell>
          <cell r="D3739">
            <v>0</v>
          </cell>
          <cell r="F3739">
            <v>0</v>
          </cell>
          <cell r="G3739">
            <v>0</v>
          </cell>
        </row>
        <row r="3740">
          <cell r="F3740" t="str">
            <v>Total D</v>
          </cell>
          <cell r="G3740">
            <v>0</v>
          </cell>
        </row>
        <row r="3742">
          <cell r="A3742" t="str">
            <v/>
          </cell>
          <cell r="B3742">
            <v>0</v>
          </cell>
          <cell r="D3742" t="str">
            <v>Costo  Neto</v>
          </cell>
          <cell r="F3742" t="str">
            <v>$/0</v>
          </cell>
          <cell r="G3742">
            <v>781980</v>
          </cell>
        </row>
        <row r="3743">
          <cell r="D3743" t="str">
            <v>Precio</v>
          </cell>
          <cell r="F3743" t="str">
            <v>$/0</v>
          </cell>
          <cell r="G3743">
            <v>781980</v>
          </cell>
        </row>
        <row r="3744">
          <cell r="A3744" t="str">
            <v>ANALISIS DE PRECIOS</v>
          </cell>
        </row>
        <row r="3745">
          <cell r="A3745" t="str">
            <v>COMITENTE:</v>
          </cell>
          <cell r="B3745" t="str">
            <v>DIRECCION PROVINCIAL DE REDES DE GAS</v>
          </cell>
        </row>
        <row r="3746">
          <cell r="A3746" t="str">
            <v>CONTRATISTA:</v>
          </cell>
          <cell r="B3746">
            <v>0</v>
          </cell>
        </row>
        <row r="3747">
          <cell r="A3747" t="str">
            <v>OBRA:</v>
          </cell>
          <cell r="B3747">
            <v>0</v>
          </cell>
          <cell r="F3747" t="str">
            <v>PRECIOS A:</v>
          </cell>
          <cell r="G3747">
            <v>0</v>
          </cell>
        </row>
        <row r="3748">
          <cell r="A3748" t="str">
            <v>SECTOR A:</v>
          </cell>
          <cell r="B3748">
            <v>0</v>
          </cell>
          <cell r="G3748">
            <v>0</v>
          </cell>
        </row>
        <row r="3749">
          <cell r="A3749" t="str">
            <v>UBICACIÓN:</v>
          </cell>
          <cell r="B3749">
            <v>0</v>
          </cell>
        </row>
        <row r="3750">
          <cell r="A3750" t="str">
            <v>RUBRO:</v>
          </cell>
          <cell r="B3750" t="str">
            <v/>
          </cell>
          <cell r="C3750">
            <v>0</v>
          </cell>
        </row>
        <row r="3751">
          <cell r="A3751" t="str">
            <v>ITEM:</v>
          </cell>
          <cell r="B3751" t="str">
            <v/>
          </cell>
          <cell r="C3751">
            <v>0</v>
          </cell>
          <cell r="F3751" t="str">
            <v>UNIDAD:</v>
          </cell>
          <cell r="G3751">
            <v>0</v>
          </cell>
        </row>
        <row r="3753">
          <cell r="C3753" t="str">
            <v>DESCRIPCIÓN EQUIPO DE PRODUCCIÓN Y RENDIMIENTO</v>
          </cell>
        </row>
        <row r="3755">
          <cell r="C3755" t="str">
            <v>Equipo</v>
          </cell>
          <cell r="D3755" t="str">
            <v>Cantidad</v>
          </cell>
          <cell r="E3755" t="str">
            <v>Potencia</v>
          </cell>
          <cell r="F3755" t="str">
            <v>Costo Unitario</v>
          </cell>
          <cell r="G3755" t="str">
            <v>Costo Total</v>
          </cell>
        </row>
        <row r="3756">
          <cell r="C3756" t="str">
            <v>Herramientas varias</v>
          </cell>
          <cell r="D3756">
            <v>1</v>
          </cell>
          <cell r="E3756">
            <v>0</v>
          </cell>
          <cell r="F3756">
            <v>450000</v>
          </cell>
          <cell r="G3756">
            <v>450000</v>
          </cell>
        </row>
        <row r="3757">
          <cell r="E3757">
            <v>0</v>
          </cell>
          <cell r="F3757">
            <v>0</v>
          </cell>
          <cell r="G3757">
            <v>0</v>
          </cell>
        </row>
        <row r="3758">
          <cell r="E3758">
            <v>0</v>
          </cell>
          <cell r="F3758">
            <v>0</v>
          </cell>
          <cell r="G3758">
            <v>0</v>
          </cell>
        </row>
        <row r="3759">
          <cell r="E3759">
            <v>0</v>
          </cell>
          <cell r="F3759">
            <v>0</v>
          </cell>
          <cell r="G3759">
            <v>0</v>
          </cell>
        </row>
        <row r="3760">
          <cell r="E3760">
            <v>0</v>
          </cell>
          <cell r="F3760">
            <v>0</v>
          </cell>
          <cell r="G3760">
            <v>0</v>
          </cell>
        </row>
        <row r="3761">
          <cell r="E3761">
            <v>0</v>
          </cell>
          <cell r="F3761">
            <v>0</v>
          </cell>
          <cell r="G3761">
            <v>0</v>
          </cell>
        </row>
        <row r="3762">
          <cell r="E3762">
            <v>0</v>
          </cell>
          <cell r="F3762">
            <v>0</v>
          </cell>
          <cell r="G3762">
            <v>0</v>
          </cell>
        </row>
        <row r="3763">
          <cell r="E3763">
            <v>0</v>
          </cell>
          <cell r="F3763">
            <v>0</v>
          </cell>
          <cell r="G3763">
            <v>0</v>
          </cell>
        </row>
        <row r="3764">
          <cell r="E3764">
            <v>0</v>
          </cell>
          <cell r="F3764">
            <v>0</v>
          </cell>
          <cell r="G3764">
            <v>0</v>
          </cell>
        </row>
        <row r="3765">
          <cell r="E3765">
            <v>0</v>
          </cell>
          <cell r="F3765">
            <v>0</v>
          </cell>
          <cell r="G3765">
            <v>0</v>
          </cell>
        </row>
        <row r="3767">
          <cell r="C3767" t="str">
            <v>TOTALES</v>
          </cell>
          <cell r="D3767" t="str">
            <v>Potencia</v>
          </cell>
          <cell r="E3767">
            <v>0</v>
          </cell>
          <cell r="F3767" t="str">
            <v>Costo Equipos</v>
          </cell>
          <cell r="G3767">
            <v>450000</v>
          </cell>
        </row>
        <row r="3769">
          <cell r="C3769" t="str">
            <v>Rendimiento equipo de producción</v>
          </cell>
          <cell r="D3769">
            <v>0.2</v>
          </cell>
          <cell r="E3769" t="str">
            <v>0/día</v>
          </cell>
        </row>
        <row r="3771">
          <cell r="A3771" t="str">
            <v>DATOS REDETERMINACION</v>
          </cell>
          <cell r="C3771" t="str">
            <v>DESIGNACION</v>
          </cell>
          <cell r="D3771" t="str">
            <v>Coeficiente Equipo</v>
          </cell>
          <cell r="E3771" t="str">
            <v>$ / día
Coef. x Costo Eq. o
HP x Costo Gas Oil</v>
          </cell>
          <cell r="F3771" t="str">
            <v>Rendimiento</v>
          </cell>
          <cell r="G3771" t="str">
            <v>$ Parcial</v>
          </cell>
        </row>
        <row r="3772">
          <cell r="A3772" t="str">
            <v>CÓDIGO</v>
          </cell>
          <cell r="B3772" t="str">
            <v>DESCRIPCIÓN</v>
          </cell>
        </row>
        <row r="3773">
          <cell r="C3773" t="str">
            <v>A - EQUIPOS</v>
          </cell>
        </row>
        <row r="3774">
          <cell r="A3774" t="str">
            <v>INDEC-DCTO - Inciso j)</v>
          </cell>
          <cell r="B3774" t="str">
            <v>Equipo - Amortización de equipo</v>
          </cell>
          <cell r="C3774" t="str">
            <v>Amortizaciones equipos</v>
          </cell>
          <cell r="D3774">
            <v>8.0000000000000004E-4</v>
          </cell>
          <cell r="E3774">
            <v>360</v>
          </cell>
          <cell r="F3774">
            <v>0.2</v>
          </cell>
          <cell r="G3774">
            <v>1800</v>
          </cell>
        </row>
        <row r="3775">
          <cell r="A3775" t="str">
            <v>INDEC-DCTO - Inciso j)</v>
          </cell>
          <cell r="B3775" t="str">
            <v>Equipo - Amortización de equipo</v>
          </cell>
          <cell r="C3775" t="str">
            <v>Interés equipos</v>
          </cell>
          <cell r="D3775">
            <v>8.0000000000000007E-5</v>
          </cell>
          <cell r="E3775">
            <v>36</v>
          </cell>
          <cell r="F3775">
            <v>0.2</v>
          </cell>
          <cell r="G3775">
            <v>180</v>
          </cell>
        </row>
        <row r="3776">
          <cell r="A3776" t="str">
            <v>INDEC-PB - 33360-1</v>
          </cell>
          <cell r="B3776" t="str">
            <v xml:space="preserve">Gas oil                                                                </v>
          </cell>
          <cell r="C3776" t="str">
            <v>Combustibles equipos</v>
          </cell>
          <cell r="D3776">
            <v>99.173553719008268</v>
          </cell>
          <cell r="E3776">
            <v>0</v>
          </cell>
          <cell r="F3776">
            <v>0.2</v>
          </cell>
          <cell r="G3776">
            <v>0</v>
          </cell>
        </row>
        <row r="3777">
          <cell r="A3777" t="str">
            <v>INDEC-PB - 33380-1</v>
          </cell>
          <cell r="B3777" t="str">
            <v xml:space="preserve">Aceites lubricantes                                                    </v>
          </cell>
          <cell r="C3777" t="str">
            <v>Lubricantes equipos</v>
          </cell>
          <cell r="D3777">
            <v>18</v>
          </cell>
          <cell r="E3777">
            <v>0</v>
          </cell>
          <cell r="F3777">
            <v>0.2</v>
          </cell>
          <cell r="G3777">
            <v>0</v>
          </cell>
        </row>
        <row r="3778">
          <cell r="A3778">
            <v>0</v>
          </cell>
          <cell r="B3778">
            <v>0</v>
          </cell>
          <cell r="D3778">
            <v>0</v>
          </cell>
          <cell r="F3778">
            <v>0</v>
          </cell>
          <cell r="G3778">
            <v>0</v>
          </cell>
        </row>
        <row r="3779">
          <cell r="A3779">
            <v>0</v>
          </cell>
          <cell r="B3779">
            <v>0</v>
          </cell>
          <cell r="D3779">
            <v>0</v>
          </cell>
          <cell r="F3779">
            <v>0</v>
          </cell>
          <cell r="G3779">
            <v>0</v>
          </cell>
        </row>
        <row r="3780">
          <cell r="A3780">
            <v>0</v>
          </cell>
          <cell r="B3780">
            <v>0</v>
          </cell>
          <cell r="D3780">
            <v>0</v>
          </cell>
          <cell r="F3780">
            <v>0</v>
          </cell>
          <cell r="G3780">
            <v>0</v>
          </cell>
        </row>
        <row r="3781">
          <cell r="A3781">
            <v>0</v>
          </cell>
          <cell r="B3781">
            <v>0</v>
          </cell>
          <cell r="D3781">
            <v>0</v>
          </cell>
          <cell r="F3781">
            <v>0</v>
          </cell>
          <cell r="G3781">
            <v>0</v>
          </cell>
        </row>
        <row r="3782">
          <cell r="A3782">
            <v>0</v>
          </cell>
          <cell r="B3782">
            <v>0</v>
          </cell>
          <cell r="D3782">
            <v>0</v>
          </cell>
          <cell r="F3782">
            <v>0</v>
          </cell>
          <cell r="G3782">
            <v>0</v>
          </cell>
        </row>
        <row r="3783">
          <cell r="F3783" t="str">
            <v>Total A</v>
          </cell>
          <cell r="G3783">
            <v>1980</v>
          </cell>
        </row>
        <row r="3784">
          <cell r="C3784" t="str">
            <v>B - MANO DE OBRA</v>
          </cell>
        </row>
        <row r="3785">
          <cell r="A3785" t="str">
            <v>DATOS REDETERMINACION</v>
          </cell>
          <cell r="C3785" t="str">
            <v>DESIGNACION</v>
          </cell>
          <cell r="D3785" t="str">
            <v>Cantidad</v>
          </cell>
          <cell r="E3785" t="str">
            <v>$ / día</v>
          </cell>
          <cell r="F3785" t="str">
            <v>Rendimiento</v>
          </cell>
          <cell r="G3785" t="str">
            <v>$ Parcial</v>
          </cell>
        </row>
        <row r="3786">
          <cell r="A3786" t="str">
            <v>CÓDIGO</v>
          </cell>
          <cell r="B3786" t="str">
            <v>DESCRIPCIÓN</v>
          </cell>
        </row>
        <row r="3787">
          <cell r="A3787" t="str">
            <v>IIEE-SJ - 101000</v>
          </cell>
          <cell r="B3787" t="str">
            <v>Oficial Especializado</v>
          </cell>
          <cell r="C3787" t="str">
            <v>Oficial Especializado</v>
          </cell>
          <cell r="D3787">
            <v>1</v>
          </cell>
          <cell r="E3787">
            <v>6000</v>
          </cell>
          <cell r="F3787">
            <v>0.2</v>
          </cell>
          <cell r="G3787">
            <v>30000</v>
          </cell>
        </row>
        <row r="3788">
          <cell r="A3788" t="str">
            <v>IIEE-SJ - 102000</v>
          </cell>
          <cell r="B3788" t="str">
            <v xml:space="preserve">Oficial </v>
          </cell>
          <cell r="C3788" t="str">
            <v>Oficial</v>
          </cell>
          <cell r="D3788">
            <v>5</v>
          </cell>
          <cell r="E3788">
            <v>5000</v>
          </cell>
          <cell r="F3788">
            <v>0.2</v>
          </cell>
          <cell r="G3788">
            <v>125000</v>
          </cell>
        </row>
        <row r="3789">
          <cell r="A3789" t="str">
            <v>IIEE-SJ - 103000</v>
          </cell>
          <cell r="B3789" t="str">
            <v>Ayudante</v>
          </cell>
          <cell r="C3789" t="str">
            <v>Medio Oficial</v>
          </cell>
          <cell r="E3789">
            <v>4500</v>
          </cell>
          <cell r="F3789">
            <v>0.2</v>
          </cell>
          <cell r="G3789">
            <v>0</v>
          </cell>
        </row>
        <row r="3790">
          <cell r="A3790" t="str">
            <v>IIEE-SJ - 103000</v>
          </cell>
          <cell r="B3790" t="str">
            <v>Ayudante</v>
          </cell>
          <cell r="C3790" t="str">
            <v>Ayudante</v>
          </cell>
          <cell r="D3790">
            <v>5</v>
          </cell>
          <cell r="E3790">
            <v>4000</v>
          </cell>
          <cell r="F3790">
            <v>0.2</v>
          </cell>
          <cell r="G3790">
            <v>100000</v>
          </cell>
        </row>
        <row r="3791">
          <cell r="A3791">
            <v>0</v>
          </cell>
          <cell r="B3791">
            <v>0</v>
          </cell>
          <cell r="E3791">
            <v>0</v>
          </cell>
          <cell r="F3791">
            <v>0</v>
          </cell>
          <cell r="G3791">
            <v>0</v>
          </cell>
        </row>
        <row r="3792">
          <cell r="A3792">
            <v>0</v>
          </cell>
          <cell r="B3792">
            <v>0</v>
          </cell>
          <cell r="E3792">
            <v>0</v>
          </cell>
          <cell r="F3792">
            <v>0</v>
          </cell>
          <cell r="G3792">
            <v>0</v>
          </cell>
        </row>
        <row r="3793">
          <cell r="A3793">
            <v>0</v>
          </cell>
          <cell r="B3793">
            <v>0</v>
          </cell>
          <cell r="E3793">
            <v>0</v>
          </cell>
          <cell r="F3793">
            <v>0</v>
          </cell>
          <cell r="G3793">
            <v>0</v>
          </cell>
        </row>
        <row r="3794">
          <cell r="F3794" t="str">
            <v>Total B</v>
          </cell>
          <cell r="G3794">
            <v>255000</v>
          </cell>
        </row>
        <row r="3795">
          <cell r="C3795" t="str">
            <v>C - MATERIALES</v>
          </cell>
        </row>
        <row r="3796">
          <cell r="A3796" t="str">
            <v>DATOS REDETERMINACION</v>
          </cell>
          <cell r="C3796" t="str">
            <v>DESIGNACION</v>
          </cell>
          <cell r="D3796" t="str">
            <v>Un</v>
          </cell>
          <cell r="E3796" t="str">
            <v>Cantidad</v>
          </cell>
          <cell r="F3796" t="str">
            <v>$ Unitarios</v>
          </cell>
          <cell r="G3796" t="str">
            <v>$ Parcial</v>
          </cell>
        </row>
        <row r="3797">
          <cell r="A3797" t="str">
            <v>CÓDIGO</v>
          </cell>
          <cell r="B3797" t="str">
            <v>DESCRIPCIÓN</v>
          </cell>
        </row>
        <row r="3798">
          <cell r="A3798" t="str">
            <v>INDEC-PB - 46113-1</v>
          </cell>
          <cell r="B3798" t="str">
            <v xml:space="preserve">Grupos electrógenos                                                    </v>
          </cell>
          <cell r="C3798" t="str">
            <v>Variadores de velocidad 37 kW</v>
          </cell>
          <cell r="D3798" t="str">
            <v>Pza</v>
          </cell>
          <cell r="E3798">
            <v>1</v>
          </cell>
          <cell r="F3798">
            <v>400000</v>
          </cell>
          <cell r="G3798">
            <v>400000</v>
          </cell>
        </row>
        <row r="3799">
          <cell r="A3799" t="str">
            <v>INDEC-PB - 46113-1</v>
          </cell>
          <cell r="B3799" t="str">
            <v xml:space="preserve">Grupos electrógenos                                                    </v>
          </cell>
          <cell r="C3799" t="str">
            <v>Materiales varios p/ Variadores e Interruptores</v>
          </cell>
          <cell r="D3799" t="str">
            <v>Gl</v>
          </cell>
          <cell r="E3799">
            <v>50</v>
          </cell>
          <cell r="F3799">
            <v>500</v>
          </cell>
          <cell r="G3799">
            <v>25000</v>
          </cell>
        </row>
        <row r="3800">
          <cell r="A3800">
            <v>0</v>
          </cell>
          <cell r="B3800">
            <v>0</v>
          </cell>
          <cell r="D3800">
            <v>0</v>
          </cell>
          <cell r="F3800">
            <v>0</v>
          </cell>
          <cell r="G3800">
            <v>0</v>
          </cell>
        </row>
        <row r="3801">
          <cell r="A3801">
            <v>0</v>
          </cell>
          <cell r="B3801">
            <v>0</v>
          </cell>
          <cell r="D3801">
            <v>0</v>
          </cell>
          <cell r="F3801">
            <v>0</v>
          </cell>
          <cell r="G3801">
            <v>0</v>
          </cell>
        </row>
        <row r="3802">
          <cell r="A3802">
            <v>0</v>
          </cell>
          <cell r="B3802">
            <v>0</v>
          </cell>
          <cell r="D3802">
            <v>0</v>
          </cell>
          <cell r="F3802">
            <v>0</v>
          </cell>
          <cell r="G3802">
            <v>0</v>
          </cell>
        </row>
        <row r="3803">
          <cell r="A3803">
            <v>0</v>
          </cell>
          <cell r="B3803">
            <v>0</v>
          </cell>
          <cell r="D3803">
            <v>0</v>
          </cell>
          <cell r="F3803">
            <v>0</v>
          </cell>
          <cell r="G3803">
            <v>0</v>
          </cell>
        </row>
        <row r="3804">
          <cell r="A3804">
            <v>0</v>
          </cell>
          <cell r="B3804">
            <v>0</v>
          </cell>
          <cell r="D3804">
            <v>0</v>
          </cell>
          <cell r="F3804">
            <v>0</v>
          </cell>
          <cell r="G3804">
            <v>0</v>
          </cell>
        </row>
        <row r="3805">
          <cell r="A3805">
            <v>0</v>
          </cell>
          <cell r="B3805">
            <v>0</v>
          </cell>
          <cell r="D3805">
            <v>0</v>
          </cell>
          <cell r="F3805">
            <v>0</v>
          </cell>
          <cell r="G3805">
            <v>0</v>
          </cell>
        </row>
        <row r="3806">
          <cell r="A3806">
            <v>0</v>
          </cell>
          <cell r="B3806">
            <v>0</v>
          </cell>
          <cell r="D3806">
            <v>0</v>
          </cell>
          <cell r="F3806">
            <v>0</v>
          </cell>
          <cell r="G3806">
            <v>0</v>
          </cell>
        </row>
        <row r="3807">
          <cell r="A3807">
            <v>0</v>
          </cell>
          <cell r="B3807">
            <v>0</v>
          </cell>
          <cell r="D3807">
            <v>0</v>
          </cell>
          <cell r="F3807">
            <v>0</v>
          </cell>
          <cell r="G3807">
            <v>0</v>
          </cell>
        </row>
        <row r="3808">
          <cell r="A3808">
            <v>0</v>
          </cell>
          <cell r="B3808">
            <v>0</v>
          </cell>
          <cell r="D3808">
            <v>0</v>
          </cell>
          <cell r="F3808">
            <v>0</v>
          </cell>
          <cell r="G3808">
            <v>0</v>
          </cell>
        </row>
        <row r="3809">
          <cell r="F3809" t="str">
            <v>Total C</v>
          </cell>
          <cell r="G3809">
            <v>425000</v>
          </cell>
        </row>
        <row r="3810">
          <cell r="C3810" t="str">
            <v>D - TRANSPORTE</v>
          </cell>
        </row>
        <row r="3811">
          <cell r="A3811" t="str">
            <v>DATOS REDETERMINACION</v>
          </cell>
          <cell r="C3811" t="str">
            <v>DESIGNACION</v>
          </cell>
          <cell r="D3811" t="str">
            <v>Un</v>
          </cell>
          <cell r="E3811" t="str">
            <v>Cantidad</v>
          </cell>
          <cell r="F3811" t="str">
            <v>$ Unitarios</v>
          </cell>
          <cell r="G3811" t="str">
            <v>$ Parcial</v>
          </cell>
        </row>
        <row r="3812">
          <cell r="A3812" t="str">
            <v>CÓDIGO</v>
          </cell>
          <cell r="B3812" t="str">
            <v>DESCRIPCIÓN</v>
          </cell>
        </row>
        <row r="3813">
          <cell r="A3813">
            <v>0</v>
          </cell>
          <cell r="B3813">
            <v>0</v>
          </cell>
          <cell r="D3813">
            <v>0</v>
          </cell>
          <cell r="F3813">
            <v>0</v>
          </cell>
          <cell r="G3813">
            <v>0</v>
          </cell>
        </row>
        <row r="3814">
          <cell r="A3814">
            <v>0</v>
          </cell>
          <cell r="B3814">
            <v>0</v>
          </cell>
          <cell r="D3814">
            <v>0</v>
          </cell>
          <cell r="F3814">
            <v>0</v>
          </cell>
          <cell r="G3814">
            <v>0</v>
          </cell>
        </row>
        <row r="3815">
          <cell r="F3815" t="str">
            <v>Total D</v>
          </cell>
          <cell r="G3815">
            <v>0</v>
          </cell>
        </row>
        <row r="3817">
          <cell r="A3817" t="str">
            <v/>
          </cell>
          <cell r="B3817">
            <v>0</v>
          </cell>
          <cell r="D3817" t="str">
            <v>Costo  Neto</v>
          </cell>
          <cell r="F3817" t="str">
            <v>$/0</v>
          </cell>
          <cell r="G3817">
            <v>681980</v>
          </cell>
        </row>
        <row r="3818">
          <cell r="D3818" t="str">
            <v>Precio</v>
          </cell>
          <cell r="F3818" t="str">
            <v>$/0</v>
          </cell>
          <cell r="G3818">
            <v>681980</v>
          </cell>
        </row>
        <row r="3819">
          <cell r="A3819" t="str">
            <v>ANALISIS DE PRECIOS</v>
          </cell>
        </row>
        <row r="3820">
          <cell r="A3820" t="str">
            <v>COMITENTE:</v>
          </cell>
          <cell r="B3820" t="str">
            <v>DIRECCION PROVINCIAL DE REDES DE GAS</v>
          </cell>
        </row>
        <row r="3821">
          <cell r="A3821" t="str">
            <v>CONTRATISTA:</v>
          </cell>
          <cell r="B3821">
            <v>0</v>
          </cell>
        </row>
        <row r="3822">
          <cell r="A3822" t="str">
            <v>OBRA:</v>
          </cell>
          <cell r="B3822">
            <v>0</v>
          </cell>
          <cell r="F3822" t="str">
            <v>PRECIOS A:</v>
          </cell>
          <cell r="G3822">
            <v>0</v>
          </cell>
        </row>
        <row r="3823">
          <cell r="A3823" t="str">
            <v>SECTOR A:</v>
          </cell>
          <cell r="B3823">
            <v>0</v>
          </cell>
          <cell r="G3823">
            <v>0</v>
          </cell>
        </row>
        <row r="3824">
          <cell r="A3824" t="str">
            <v>UBICACIÓN:</v>
          </cell>
          <cell r="B3824">
            <v>0</v>
          </cell>
        </row>
        <row r="3825">
          <cell r="A3825" t="str">
            <v>RUBRO:</v>
          </cell>
          <cell r="B3825" t="str">
            <v/>
          </cell>
          <cell r="C3825">
            <v>0</v>
          </cell>
        </row>
        <row r="3826">
          <cell r="A3826" t="str">
            <v>ITEM:</v>
          </cell>
          <cell r="B3826" t="str">
            <v/>
          </cell>
          <cell r="C3826">
            <v>0</v>
          </cell>
          <cell r="F3826" t="str">
            <v>UNIDAD:</v>
          </cell>
          <cell r="G3826">
            <v>0</v>
          </cell>
        </row>
        <row r="3828">
          <cell r="C3828" t="str">
            <v>DESCRIPCIÓN EQUIPO DE PRODUCCIÓN Y RENDIMIENTO</v>
          </cell>
        </row>
        <row r="3830">
          <cell r="C3830" t="str">
            <v>Equipo</v>
          </cell>
          <cell r="D3830" t="str">
            <v>Cantidad</v>
          </cell>
          <cell r="E3830" t="str">
            <v>Potencia</v>
          </cell>
          <cell r="F3830" t="str">
            <v>Costo Unitario</v>
          </cell>
          <cell r="G3830" t="str">
            <v>Costo Total</v>
          </cell>
        </row>
        <row r="3831">
          <cell r="C3831" t="str">
            <v>Herramientas varias</v>
          </cell>
          <cell r="D3831">
            <v>1</v>
          </cell>
          <cell r="E3831">
            <v>0</v>
          </cell>
          <cell r="F3831">
            <v>450000</v>
          </cell>
          <cell r="G3831">
            <v>450000</v>
          </cell>
        </row>
        <row r="3832">
          <cell r="E3832">
            <v>0</v>
          </cell>
          <cell r="F3832">
            <v>0</v>
          </cell>
          <cell r="G3832">
            <v>0</v>
          </cell>
        </row>
        <row r="3833">
          <cell r="E3833">
            <v>0</v>
          </cell>
          <cell r="F3833">
            <v>0</v>
          </cell>
          <cell r="G3833">
            <v>0</v>
          </cell>
        </row>
        <row r="3834">
          <cell r="E3834">
            <v>0</v>
          </cell>
          <cell r="F3834">
            <v>0</v>
          </cell>
          <cell r="G3834">
            <v>0</v>
          </cell>
        </row>
        <row r="3835">
          <cell r="E3835">
            <v>0</v>
          </cell>
          <cell r="F3835">
            <v>0</v>
          </cell>
          <cell r="G3835">
            <v>0</v>
          </cell>
        </row>
        <row r="3836">
          <cell r="E3836">
            <v>0</v>
          </cell>
          <cell r="F3836">
            <v>0</v>
          </cell>
          <cell r="G3836">
            <v>0</v>
          </cell>
        </row>
        <row r="3837">
          <cell r="E3837">
            <v>0</v>
          </cell>
          <cell r="F3837">
            <v>0</v>
          </cell>
          <cell r="G3837">
            <v>0</v>
          </cell>
        </row>
        <row r="3838">
          <cell r="E3838">
            <v>0</v>
          </cell>
          <cell r="F3838">
            <v>0</v>
          </cell>
          <cell r="G3838">
            <v>0</v>
          </cell>
        </row>
        <row r="3839">
          <cell r="E3839">
            <v>0</v>
          </cell>
          <cell r="F3839">
            <v>0</v>
          </cell>
          <cell r="G3839">
            <v>0</v>
          </cell>
        </row>
        <row r="3840">
          <cell r="E3840">
            <v>0</v>
          </cell>
          <cell r="F3840">
            <v>0</v>
          </cell>
          <cell r="G3840">
            <v>0</v>
          </cell>
        </row>
        <row r="3842">
          <cell r="C3842" t="str">
            <v>TOTALES</v>
          </cell>
          <cell r="D3842" t="str">
            <v>Potencia</v>
          </cell>
          <cell r="E3842">
            <v>0</v>
          </cell>
          <cell r="F3842" t="str">
            <v>Costo Equipos</v>
          </cell>
          <cell r="G3842">
            <v>450000</v>
          </cell>
        </row>
        <row r="3844">
          <cell r="C3844" t="str">
            <v>Rendimiento equipo de producción</v>
          </cell>
          <cell r="D3844">
            <v>0.2</v>
          </cell>
          <cell r="E3844" t="str">
            <v>0/día</v>
          </cell>
        </row>
        <row r="3846">
          <cell r="A3846" t="str">
            <v>DATOS REDETERMINACION</v>
          </cell>
          <cell r="C3846" t="str">
            <v>DESIGNACION</v>
          </cell>
          <cell r="D3846" t="str">
            <v>Coeficiente Equipo</v>
          </cell>
          <cell r="E3846" t="str">
            <v>$ / día
Coef. x Costo Eq. o
HP x Costo Gas Oil</v>
          </cell>
          <cell r="F3846" t="str">
            <v>Rendimiento</v>
          </cell>
          <cell r="G3846" t="str">
            <v>$ Parcial</v>
          </cell>
        </row>
        <row r="3847">
          <cell r="A3847" t="str">
            <v>CÓDIGO</v>
          </cell>
          <cell r="B3847" t="str">
            <v>DESCRIPCIÓN</v>
          </cell>
        </row>
        <row r="3848">
          <cell r="C3848" t="str">
            <v>A - EQUIPOS</v>
          </cell>
        </row>
        <row r="3849">
          <cell r="A3849" t="str">
            <v>INDEC-DCTO - Inciso j)</v>
          </cell>
          <cell r="B3849" t="str">
            <v>Equipo - Amortización de equipo</v>
          </cell>
          <cell r="C3849" t="str">
            <v>Amortizaciones equipos</v>
          </cell>
          <cell r="D3849">
            <v>8.0000000000000004E-4</v>
          </cell>
          <cell r="E3849">
            <v>360</v>
          </cell>
          <cell r="F3849">
            <v>0.2</v>
          </cell>
          <cell r="G3849">
            <v>1800</v>
          </cell>
        </row>
        <row r="3850">
          <cell r="A3850" t="str">
            <v>INDEC-DCTO - Inciso j)</v>
          </cell>
          <cell r="B3850" t="str">
            <v>Equipo - Amortización de equipo</v>
          </cell>
          <cell r="C3850" t="str">
            <v>Interés equipos</v>
          </cell>
          <cell r="D3850">
            <v>8.0000000000000007E-5</v>
          </cell>
          <cell r="E3850">
            <v>36</v>
          </cell>
          <cell r="F3850">
            <v>0.2</v>
          </cell>
          <cell r="G3850">
            <v>180</v>
          </cell>
        </row>
        <row r="3851">
          <cell r="A3851" t="str">
            <v>INDEC-PB - 33360-1</v>
          </cell>
          <cell r="B3851" t="str">
            <v xml:space="preserve">Gas oil                                                                </v>
          </cell>
          <cell r="C3851" t="str">
            <v>Combustibles equipos</v>
          </cell>
          <cell r="D3851">
            <v>99.173553719008268</v>
          </cell>
          <cell r="E3851">
            <v>0</v>
          </cell>
          <cell r="F3851">
            <v>0.2</v>
          </cell>
          <cell r="G3851">
            <v>0</v>
          </cell>
        </row>
        <row r="3852">
          <cell r="A3852" t="str">
            <v>INDEC-PB - 33380-1</v>
          </cell>
          <cell r="B3852" t="str">
            <v xml:space="preserve">Aceites lubricantes                                                    </v>
          </cell>
          <cell r="C3852" t="str">
            <v>Lubricantes equipos</v>
          </cell>
          <cell r="D3852">
            <v>18</v>
          </cell>
          <cell r="E3852">
            <v>0</v>
          </cell>
          <cell r="F3852">
            <v>0.2</v>
          </cell>
          <cell r="G3852">
            <v>0</v>
          </cell>
        </row>
        <row r="3853">
          <cell r="A3853">
            <v>0</v>
          </cell>
          <cell r="B3853">
            <v>0</v>
          </cell>
          <cell r="D3853">
            <v>0</v>
          </cell>
          <cell r="F3853">
            <v>0</v>
          </cell>
          <cell r="G3853">
            <v>0</v>
          </cell>
        </row>
        <row r="3854">
          <cell r="A3854">
            <v>0</v>
          </cell>
          <cell r="B3854">
            <v>0</v>
          </cell>
          <cell r="D3854">
            <v>0</v>
          </cell>
          <cell r="F3854">
            <v>0</v>
          </cell>
          <cell r="G3854">
            <v>0</v>
          </cell>
        </row>
        <row r="3855">
          <cell r="A3855">
            <v>0</v>
          </cell>
          <cell r="B3855">
            <v>0</v>
          </cell>
          <cell r="D3855">
            <v>0</v>
          </cell>
          <cell r="F3855">
            <v>0</v>
          </cell>
          <cell r="G3855">
            <v>0</v>
          </cell>
        </row>
        <row r="3856">
          <cell r="A3856">
            <v>0</v>
          </cell>
          <cell r="B3856">
            <v>0</v>
          </cell>
          <cell r="D3856">
            <v>0</v>
          </cell>
          <cell r="F3856">
            <v>0</v>
          </cell>
          <cell r="G3856">
            <v>0</v>
          </cell>
        </row>
        <row r="3857">
          <cell r="A3857">
            <v>0</v>
          </cell>
          <cell r="B3857">
            <v>0</v>
          </cell>
          <cell r="D3857">
            <v>0</v>
          </cell>
          <cell r="F3857">
            <v>0</v>
          </cell>
          <cell r="G3857">
            <v>0</v>
          </cell>
        </row>
        <row r="3858">
          <cell r="F3858" t="str">
            <v>Total A</v>
          </cell>
          <cell r="G3858">
            <v>1980</v>
          </cell>
        </row>
        <row r="3859">
          <cell r="C3859" t="str">
            <v>B - MANO DE OBRA</v>
          </cell>
        </row>
        <row r="3860">
          <cell r="A3860" t="str">
            <v>DATOS REDETERMINACION</v>
          </cell>
          <cell r="C3860" t="str">
            <v>DESIGNACION</v>
          </cell>
          <cell r="D3860" t="str">
            <v>Cantidad</v>
          </cell>
          <cell r="E3860" t="str">
            <v>$ / día</v>
          </cell>
          <cell r="F3860" t="str">
            <v>Rendimiento</v>
          </cell>
          <cell r="G3860" t="str">
            <v>$ Parcial</v>
          </cell>
        </row>
        <row r="3861">
          <cell r="A3861" t="str">
            <v>CÓDIGO</v>
          </cell>
          <cell r="B3861" t="str">
            <v>DESCRIPCIÓN</v>
          </cell>
        </row>
        <row r="3862">
          <cell r="A3862" t="str">
            <v>IIEE-SJ - 101000</v>
          </cell>
          <cell r="B3862" t="str">
            <v>Oficial Especializado</v>
          </cell>
          <cell r="C3862" t="str">
            <v>Oficial Especializado</v>
          </cell>
          <cell r="D3862">
            <v>1</v>
          </cell>
          <cell r="E3862">
            <v>6000</v>
          </cell>
          <cell r="F3862">
            <v>0.2</v>
          </cell>
          <cell r="G3862">
            <v>30000</v>
          </cell>
        </row>
        <row r="3863">
          <cell r="A3863" t="str">
            <v>IIEE-SJ - 102000</v>
          </cell>
          <cell r="B3863" t="str">
            <v xml:space="preserve">Oficial </v>
          </cell>
          <cell r="C3863" t="str">
            <v>Oficial</v>
          </cell>
          <cell r="D3863">
            <v>5</v>
          </cell>
          <cell r="E3863">
            <v>5000</v>
          </cell>
          <cell r="F3863">
            <v>0.2</v>
          </cell>
          <cell r="G3863">
            <v>125000</v>
          </cell>
        </row>
        <row r="3864">
          <cell r="A3864" t="str">
            <v>IIEE-SJ - 103000</v>
          </cell>
          <cell r="B3864" t="str">
            <v>Ayudante</v>
          </cell>
          <cell r="C3864" t="str">
            <v>Medio Oficial</v>
          </cell>
          <cell r="E3864">
            <v>4500</v>
          </cell>
          <cell r="F3864">
            <v>0.2</v>
          </cell>
          <cell r="G3864">
            <v>0</v>
          </cell>
        </row>
        <row r="3865">
          <cell r="A3865" t="str">
            <v>IIEE-SJ - 103000</v>
          </cell>
          <cell r="B3865" t="str">
            <v>Ayudante</v>
          </cell>
          <cell r="C3865" t="str">
            <v>Ayudante</v>
          </cell>
          <cell r="D3865">
            <v>5</v>
          </cell>
          <cell r="E3865">
            <v>4000</v>
          </cell>
          <cell r="F3865">
            <v>0.2</v>
          </cell>
          <cell r="G3865">
            <v>100000</v>
          </cell>
        </row>
        <row r="3866">
          <cell r="A3866">
            <v>0</v>
          </cell>
          <cell r="B3866">
            <v>0</v>
          </cell>
          <cell r="E3866">
            <v>0</v>
          </cell>
          <cell r="F3866">
            <v>0</v>
          </cell>
          <cell r="G3866">
            <v>0</v>
          </cell>
        </row>
        <row r="3867">
          <cell r="A3867">
            <v>0</v>
          </cell>
          <cell r="B3867">
            <v>0</v>
          </cell>
          <cell r="E3867">
            <v>0</v>
          </cell>
          <cell r="F3867">
            <v>0</v>
          </cell>
          <cell r="G3867">
            <v>0</v>
          </cell>
        </row>
        <row r="3868">
          <cell r="A3868">
            <v>0</v>
          </cell>
          <cell r="B3868">
            <v>0</v>
          </cell>
          <cell r="E3868">
            <v>0</v>
          </cell>
          <cell r="F3868">
            <v>0</v>
          </cell>
          <cell r="G3868">
            <v>0</v>
          </cell>
        </row>
        <row r="3869">
          <cell r="F3869" t="str">
            <v>Total B</v>
          </cell>
          <cell r="G3869">
            <v>255000</v>
          </cell>
        </row>
        <row r="3870">
          <cell r="C3870" t="str">
            <v>C - MATERIALES</v>
          </cell>
        </row>
        <row r="3871">
          <cell r="A3871" t="str">
            <v>DATOS REDETERMINACION</v>
          </cell>
          <cell r="C3871" t="str">
            <v>DESIGNACION</v>
          </cell>
          <cell r="D3871" t="str">
            <v>Un</v>
          </cell>
          <cell r="E3871" t="str">
            <v>Cantidad</v>
          </cell>
          <cell r="F3871" t="str">
            <v>$ Unitarios</v>
          </cell>
          <cell r="G3871" t="str">
            <v>$ Parcial</v>
          </cell>
        </row>
        <row r="3872">
          <cell r="A3872" t="str">
            <v>CÓDIGO</v>
          </cell>
          <cell r="B3872" t="str">
            <v>DESCRIPCIÓN</v>
          </cell>
        </row>
        <row r="3873">
          <cell r="A3873" t="str">
            <v>INDEC-PB - 46113-1</v>
          </cell>
          <cell r="B3873" t="str">
            <v xml:space="preserve">Grupos electrógenos                                                    </v>
          </cell>
          <cell r="C3873" t="str">
            <v xml:space="preserve">Interruptores CVS100b 4x100 </v>
          </cell>
          <cell r="D3873" t="str">
            <v>Pza</v>
          </cell>
          <cell r="E3873">
            <v>1</v>
          </cell>
          <cell r="F3873">
            <v>13500</v>
          </cell>
          <cell r="G3873">
            <v>13500</v>
          </cell>
        </row>
        <row r="3874">
          <cell r="A3874" t="str">
            <v>INDEC-PB - 46113-1</v>
          </cell>
          <cell r="B3874" t="str">
            <v xml:space="preserve">Grupos electrógenos                                                    </v>
          </cell>
          <cell r="C3874" t="str">
            <v>Materiales varios p/ Variadores e Interruptores</v>
          </cell>
          <cell r="D3874" t="str">
            <v>Gl</v>
          </cell>
          <cell r="E3874">
            <v>30</v>
          </cell>
          <cell r="F3874">
            <v>500</v>
          </cell>
          <cell r="G3874">
            <v>15000</v>
          </cell>
        </row>
        <row r="3875">
          <cell r="A3875">
            <v>0</v>
          </cell>
          <cell r="B3875">
            <v>0</v>
          </cell>
          <cell r="D3875">
            <v>0</v>
          </cell>
          <cell r="F3875">
            <v>0</v>
          </cell>
          <cell r="G3875">
            <v>0</v>
          </cell>
        </row>
        <row r="3876">
          <cell r="A3876">
            <v>0</v>
          </cell>
          <cell r="B3876">
            <v>0</v>
          </cell>
          <cell r="D3876">
            <v>0</v>
          </cell>
          <cell r="F3876">
            <v>0</v>
          </cell>
          <cell r="G3876">
            <v>0</v>
          </cell>
        </row>
        <row r="3877">
          <cell r="A3877">
            <v>0</v>
          </cell>
          <cell r="B3877">
            <v>0</v>
          </cell>
          <cell r="D3877">
            <v>0</v>
          </cell>
          <cell r="F3877">
            <v>0</v>
          </cell>
          <cell r="G3877">
            <v>0</v>
          </cell>
        </row>
        <row r="3878">
          <cell r="A3878">
            <v>0</v>
          </cell>
          <cell r="B3878">
            <v>0</v>
          </cell>
          <cell r="D3878">
            <v>0</v>
          </cell>
          <cell r="F3878">
            <v>0</v>
          </cell>
          <cell r="G3878">
            <v>0</v>
          </cell>
        </row>
        <row r="3879">
          <cell r="A3879">
            <v>0</v>
          </cell>
          <cell r="B3879">
            <v>0</v>
          </cell>
          <cell r="D3879">
            <v>0</v>
          </cell>
          <cell r="F3879">
            <v>0</v>
          </cell>
          <cell r="G3879">
            <v>0</v>
          </cell>
        </row>
        <row r="3880">
          <cell r="A3880">
            <v>0</v>
          </cell>
          <cell r="B3880">
            <v>0</v>
          </cell>
          <cell r="D3880">
            <v>0</v>
          </cell>
          <cell r="F3880">
            <v>0</v>
          </cell>
          <cell r="G3880">
            <v>0</v>
          </cell>
        </row>
        <row r="3881">
          <cell r="A3881">
            <v>0</v>
          </cell>
          <cell r="B3881">
            <v>0</v>
          </cell>
          <cell r="D3881">
            <v>0</v>
          </cell>
          <cell r="F3881">
            <v>0</v>
          </cell>
          <cell r="G3881">
            <v>0</v>
          </cell>
        </row>
        <row r="3882">
          <cell r="A3882">
            <v>0</v>
          </cell>
          <cell r="B3882">
            <v>0</v>
          </cell>
          <cell r="D3882">
            <v>0</v>
          </cell>
          <cell r="F3882">
            <v>0</v>
          </cell>
          <cell r="G3882">
            <v>0</v>
          </cell>
        </row>
        <row r="3883">
          <cell r="A3883">
            <v>0</v>
          </cell>
          <cell r="B3883">
            <v>0</v>
          </cell>
          <cell r="D3883">
            <v>0</v>
          </cell>
          <cell r="F3883">
            <v>0</v>
          </cell>
          <cell r="G3883">
            <v>0</v>
          </cell>
        </row>
        <row r="3884">
          <cell r="F3884" t="str">
            <v>Total C</v>
          </cell>
          <cell r="G3884">
            <v>28500</v>
          </cell>
        </row>
        <row r="3885">
          <cell r="C3885" t="str">
            <v>D - TRANSPORTE</v>
          </cell>
        </row>
        <row r="3886">
          <cell r="A3886" t="str">
            <v>DATOS REDETERMINACION</v>
          </cell>
          <cell r="C3886" t="str">
            <v>DESIGNACION</v>
          </cell>
          <cell r="D3886" t="str">
            <v>Un</v>
          </cell>
          <cell r="E3886" t="str">
            <v>Cantidad</v>
          </cell>
          <cell r="F3886" t="str">
            <v>$ Unitarios</v>
          </cell>
          <cell r="G3886" t="str">
            <v>$ Parcial</v>
          </cell>
        </row>
        <row r="3887">
          <cell r="A3887" t="str">
            <v>CÓDIGO</v>
          </cell>
          <cell r="B3887" t="str">
            <v>DESCRIPCIÓN</v>
          </cell>
        </row>
        <row r="3888">
          <cell r="A3888">
            <v>0</v>
          </cell>
          <cell r="B3888">
            <v>0</v>
          </cell>
          <cell r="D3888">
            <v>0</v>
          </cell>
          <cell r="F3888">
            <v>0</v>
          </cell>
          <cell r="G3888">
            <v>0</v>
          </cell>
        </row>
        <row r="3889">
          <cell r="A3889">
            <v>0</v>
          </cell>
          <cell r="B3889">
            <v>0</v>
          </cell>
          <cell r="D3889">
            <v>0</v>
          </cell>
          <cell r="F3889">
            <v>0</v>
          </cell>
          <cell r="G3889">
            <v>0</v>
          </cell>
        </row>
        <row r="3890">
          <cell r="F3890" t="str">
            <v>Total D</v>
          </cell>
          <cell r="G3890">
            <v>0</v>
          </cell>
        </row>
        <row r="3892">
          <cell r="A3892" t="str">
            <v/>
          </cell>
          <cell r="B3892">
            <v>0</v>
          </cell>
          <cell r="D3892" t="str">
            <v>Costo  Neto</v>
          </cell>
          <cell r="F3892" t="str">
            <v>$/0</v>
          </cell>
          <cell r="G3892">
            <v>285480</v>
          </cell>
        </row>
        <row r="3893">
          <cell r="D3893" t="str">
            <v>Precio</v>
          </cell>
          <cell r="F3893" t="str">
            <v>$/0</v>
          </cell>
          <cell r="G3893">
            <v>285480</v>
          </cell>
        </row>
        <row r="3894">
          <cell r="A3894" t="str">
            <v>ANALISIS DE PRECIOS</v>
          </cell>
        </row>
        <row r="3895">
          <cell r="A3895" t="str">
            <v>COMITENTE:</v>
          </cell>
          <cell r="B3895" t="str">
            <v>DIRECCION PROVINCIAL DE REDES DE GAS</v>
          </cell>
        </row>
        <row r="3896">
          <cell r="A3896" t="str">
            <v>CONTRATISTA:</v>
          </cell>
          <cell r="B3896">
            <v>0</v>
          </cell>
        </row>
        <row r="3897">
          <cell r="A3897" t="str">
            <v>OBRA:</v>
          </cell>
          <cell r="B3897">
            <v>0</v>
          </cell>
          <cell r="F3897" t="str">
            <v>PRECIOS A:</v>
          </cell>
          <cell r="G3897">
            <v>0</v>
          </cell>
        </row>
        <row r="3898">
          <cell r="A3898" t="str">
            <v>SECTOR A:</v>
          </cell>
          <cell r="B3898">
            <v>0</v>
          </cell>
          <cell r="G3898">
            <v>0</v>
          </cell>
        </row>
        <row r="3899">
          <cell r="A3899" t="str">
            <v>UBICACIÓN:</v>
          </cell>
          <cell r="B3899">
            <v>0</v>
          </cell>
        </row>
        <row r="3900">
          <cell r="A3900" t="str">
            <v>RUBRO:</v>
          </cell>
          <cell r="B3900" t="str">
            <v/>
          </cell>
          <cell r="C3900">
            <v>0</v>
          </cell>
        </row>
        <row r="3901">
          <cell r="A3901" t="str">
            <v>ITEM:</v>
          </cell>
          <cell r="B3901" t="str">
            <v/>
          </cell>
          <cell r="C3901">
            <v>0</v>
          </cell>
          <cell r="F3901" t="str">
            <v>UNIDAD:</v>
          </cell>
          <cell r="G3901">
            <v>0</v>
          </cell>
        </row>
        <row r="3903">
          <cell r="C3903" t="str">
            <v>DESCRIPCIÓN EQUIPO DE PRODUCCIÓN Y RENDIMIENTO</v>
          </cell>
        </row>
        <row r="3905">
          <cell r="C3905" t="str">
            <v>Equipo</v>
          </cell>
          <cell r="D3905" t="str">
            <v>Cantidad</v>
          </cell>
          <cell r="E3905" t="str">
            <v>Potencia</v>
          </cell>
          <cell r="F3905" t="str">
            <v>Costo Unitario</v>
          </cell>
          <cell r="G3905" t="str">
            <v>Costo Total</v>
          </cell>
        </row>
        <row r="3906">
          <cell r="C3906" t="str">
            <v>Herramientas varias</v>
          </cell>
          <cell r="D3906">
            <v>1</v>
          </cell>
          <cell r="E3906">
            <v>0</v>
          </cell>
          <cell r="F3906">
            <v>450000</v>
          </cell>
          <cell r="G3906">
            <v>450000</v>
          </cell>
        </row>
        <row r="3907">
          <cell r="E3907">
            <v>0</v>
          </cell>
          <cell r="F3907">
            <v>0</v>
          </cell>
          <cell r="G3907">
            <v>0</v>
          </cell>
        </row>
        <row r="3908">
          <cell r="E3908">
            <v>0</v>
          </cell>
          <cell r="F3908">
            <v>0</v>
          </cell>
          <cell r="G3908">
            <v>0</v>
          </cell>
        </row>
        <row r="3909">
          <cell r="E3909">
            <v>0</v>
          </cell>
          <cell r="F3909">
            <v>0</v>
          </cell>
          <cell r="G3909">
            <v>0</v>
          </cell>
        </row>
        <row r="3910">
          <cell r="E3910">
            <v>0</v>
          </cell>
          <cell r="F3910">
            <v>0</v>
          </cell>
          <cell r="G3910">
            <v>0</v>
          </cell>
        </row>
        <row r="3911">
          <cell r="E3911">
            <v>0</v>
          </cell>
          <cell r="F3911">
            <v>0</v>
          </cell>
          <cell r="G3911">
            <v>0</v>
          </cell>
        </row>
        <row r="3912">
          <cell r="E3912">
            <v>0</v>
          </cell>
          <cell r="F3912">
            <v>0</v>
          </cell>
          <cell r="G3912">
            <v>0</v>
          </cell>
        </row>
        <row r="3913">
          <cell r="E3913">
            <v>0</v>
          </cell>
          <cell r="F3913">
            <v>0</v>
          </cell>
          <cell r="G3913">
            <v>0</v>
          </cell>
        </row>
        <row r="3914">
          <cell r="E3914">
            <v>0</v>
          </cell>
          <cell r="F3914">
            <v>0</v>
          </cell>
          <cell r="G3914">
            <v>0</v>
          </cell>
        </row>
        <row r="3915">
          <cell r="E3915">
            <v>0</v>
          </cell>
          <cell r="F3915">
            <v>0</v>
          </cell>
          <cell r="G3915">
            <v>0</v>
          </cell>
        </row>
        <row r="3917">
          <cell r="C3917" t="str">
            <v>TOTALES</v>
          </cell>
          <cell r="D3917" t="str">
            <v>Potencia</v>
          </cell>
          <cell r="E3917">
            <v>0</v>
          </cell>
          <cell r="F3917" t="str">
            <v>Costo Equipos</v>
          </cell>
          <cell r="G3917">
            <v>450000</v>
          </cell>
        </row>
        <row r="3919">
          <cell r="C3919" t="str">
            <v>Rendimiento equipo de producción</v>
          </cell>
          <cell r="D3919">
            <v>0.2</v>
          </cell>
          <cell r="E3919" t="str">
            <v>0/día</v>
          </cell>
        </row>
        <row r="3921">
          <cell r="A3921" t="str">
            <v>DATOS REDETERMINACION</v>
          </cell>
          <cell r="C3921" t="str">
            <v>DESIGNACION</v>
          </cell>
          <cell r="D3921" t="str">
            <v>Coeficiente Equipo</v>
          </cell>
          <cell r="E3921" t="str">
            <v>$ / día
Coef. x Costo Eq. o
HP x Costo Gas Oil</v>
          </cell>
          <cell r="F3921" t="str">
            <v>Rendimiento</v>
          </cell>
          <cell r="G3921" t="str">
            <v>$ Parcial</v>
          </cell>
        </row>
        <row r="3922">
          <cell r="A3922" t="str">
            <v>CÓDIGO</v>
          </cell>
          <cell r="B3922" t="str">
            <v>DESCRIPCIÓN</v>
          </cell>
        </row>
        <row r="3923">
          <cell r="C3923" t="str">
            <v>A - EQUIPOS</v>
          </cell>
        </row>
        <row r="3924">
          <cell r="A3924" t="str">
            <v>INDEC-DCTO - Inciso j)</v>
          </cell>
          <cell r="B3924" t="str">
            <v>Equipo - Amortización de equipo</v>
          </cell>
          <cell r="C3924" t="str">
            <v>Amortizaciones equipos</v>
          </cell>
          <cell r="D3924">
            <v>8.0000000000000004E-4</v>
          </cell>
          <cell r="E3924">
            <v>360</v>
          </cell>
          <cell r="F3924">
            <v>0.2</v>
          </cell>
          <cell r="G3924">
            <v>1800</v>
          </cell>
        </row>
        <row r="3925">
          <cell r="A3925" t="str">
            <v>INDEC-DCTO - Inciso j)</v>
          </cell>
          <cell r="B3925" t="str">
            <v>Equipo - Amortización de equipo</v>
          </cell>
          <cell r="C3925" t="str">
            <v>Interés equipos</v>
          </cell>
          <cell r="D3925">
            <v>8.0000000000000007E-5</v>
          </cell>
          <cell r="E3925">
            <v>36</v>
          </cell>
          <cell r="F3925">
            <v>0.2</v>
          </cell>
          <cell r="G3925">
            <v>180</v>
          </cell>
        </row>
        <row r="3926">
          <cell r="A3926" t="str">
            <v>INDEC-PB - 33360-1</v>
          </cell>
          <cell r="B3926" t="str">
            <v xml:space="preserve">Gas oil                                                                </v>
          </cell>
          <cell r="C3926" t="str">
            <v>Combustibles equipos</v>
          </cell>
          <cell r="D3926">
            <v>99.173553719008268</v>
          </cell>
          <cell r="E3926">
            <v>0</v>
          </cell>
          <cell r="F3926">
            <v>0.2</v>
          </cell>
          <cell r="G3926">
            <v>0</v>
          </cell>
        </row>
        <row r="3927">
          <cell r="A3927" t="str">
            <v>INDEC-PB - 33380-1</v>
          </cell>
          <cell r="B3927" t="str">
            <v xml:space="preserve">Aceites lubricantes                                                    </v>
          </cell>
          <cell r="C3927" t="str">
            <v>Lubricantes equipos</v>
          </cell>
          <cell r="D3927">
            <v>18</v>
          </cell>
          <cell r="E3927">
            <v>0</v>
          </cell>
          <cell r="F3927">
            <v>0.2</v>
          </cell>
          <cell r="G3927">
            <v>0</v>
          </cell>
        </row>
        <row r="3928">
          <cell r="A3928">
            <v>0</v>
          </cell>
          <cell r="B3928">
            <v>0</v>
          </cell>
          <cell r="D3928">
            <v>0</v>
          </cell>
          <cell r="F3928">
            <v>0</v>
          </cell>
          <cell r="G3928">
            <v>0</v>
          </cell>
        </row>
        <row r="3929">
          <cell r="A3929">
            <v>0</v>
          </cell>
          <cell r="B3929">
            <v>0</v>
          </cell>
          <cell r="D3929">
            <v>0</v>
          </cell>
          <cell r="F3929">
            <v>0</v>
          </cell>
          <cell r="G3929">
            <v>0</v>
          </cell>
        </row>
        <row r="3930">
          <cell r="A3930">
            <v>0</v>
          </cell>
          <cell r="B3930">
            <v>0</v>
          </cell>
          <cell r="D3930">
            <v>0</v>
          </cell>
          <cell r="F3930">
            <v>0</v>
          </cell>
          <cell r="G3930">
            <v>0</v>
          </cell>
        </row>
        <row r="3931">
          <cell r="A3931">
            <v>0</v>
          </cell>
          <cell r="B3931">
            <v>0</v>
          </cell>
          <cell r="D3931">
            <v>0</v>
          </cell>
          <cell r="F3931">
            <v>0</v>
          </cell>
          <cell r="G3931">
            <v>0</v>
          </cell>
        </row>
        <row r="3932">
          <cell r="A3932">
            <v>0</v>
          </cell>
          <cell r="B3932">
            <v>0</v>
          </cell>
          <cell r="D3932">
            <v>0</v>
          </cell>
          <cell r="F3932">
            <v>0</v>
          </cell>
          <cell r="G3932">
            <v>0</v>
          </cell>
        </row>
        <row r="3933">
          <cell r="F3933" t="str">
            <v>Total A</v>
          </cell>
          <cell r="G3933">
            <v>1980</v>
          </cell>
        </row>
        <row r="3934">
          <cell r="C3934" t="str">
            <v>B - MANO DE OBRA</v>
          </cell>
        </row>
        <row r="3935">
          <cell r="A3935" t="str">
            <v>DATOS REDETERMINACION</v>
          </cell>
          <cell r="C3935" t="str">
            <v>DESIGNACION</v>
          </cell>
          <cell r="D3935" t="str">
            <v>Cantidad</v>
          </cell>
          <cell r="E3935" t="str">
            <v>$ / día</v>
          </cell>
          <cell r="F3935" t="str">
            <v>Rendimiento</v>
          </cell>
          <cell r="G3935" t="str">
            <v>$ Parcial</v>
          </cell>
        </row>
        <row r="3936">
          <cell r="A3936" t="str">
            <v>CÓDIGO</v>
          </cell>
          <cell r="B3936" t="str">
            <v>DESCRIPCIÓN</v>
          </cell>
        </row>
        <row r="3937">
          <cell r="A3937" t="str">
            <v>IIEE-SJ - 101000</v>
          </cell>
          <cell r="B3937" t="str">
            <v>Oficial Especializado</v>
          </cell>
          <cell r="C3937" t="str">
            <v>Oficial Especializado</v>
          </cell>
          <cell r="D3937">
            <v>1</v>
          </cell>
          <cell r="E3937">
            <v>6000</v>
          </cell>
          <cell r="F3937">
            <v>0.2</v>
          </cell>
          <cell r="G3937">
            <v>30000</v>
          </cell>
        </row>
        <row r="3938">
          <cell r="A3938" t="str">
            <v>IIEE-SJ - 102000</v>
          </cell>
          <cell r="B3938" t="str">
            <v xml:space="preserve">Oficial </v>
          </cell>
          <cell r="C3938" t="str">
            <v>Oficial</v>
          </cell>
          <cell r="D3938">
            <v>5</v>
          </cell>
          <cell r="E3938">
            <v>5000</v>
          </cell>
          <cell r="F3938">
            <v>0.2</v>
          </cell>
          <cell r="G3938">
            <v>125000</v>
          </cell>
        </row>
        <row r="3939">
          <cell r="A3939" t="str">
            <v>IIEE-SJ - 103000</v>
          </cell>
          <cell r="B3939" t="str">
            <v>Ayudante</v>
          </cell>
          <cell r="C3939" t="str">
            <v>Medio Oficial</v>
          </cell>
          <cell r="E3939">
            <v>4500</v>
          </cell>
          <cell r="F3939">
            <v>0.2</v>
          </cell>
          <cell r="G3939">
            <v>0</v>
          </cell>
        </row>
        <row r="3940">
          <cell r="A3940" t="str">
            <v>IIEE-SJ - 103000</v>
          </cell>
          <cell r="B3940" t="str">
            <v>Ayudante</v>
          </cell>
          <cell r="C3940" t="str">
            <v>Ayudante</v>
          </cell>
          <cell r="D3940">
            <v>5</v>
          </cell>
          <cell r="E3940">
            <v>4000</v>
          </cell>
          <cell r="F3940">
            <v>0.2</v>
          </cell>
          <cell r="G3940">
            <v>100000</v>
          </cell>
        </row>
        <row r="3941">
          <cell r="A3941">
            <v>0</v>
          </cell>
          <cell r="B3941">
            <v>0</v>
          </cell>
          <cell r="E3941">
            <v>0</v>
          </cell>
          <cell r="F3941">
            <v>0</v>
          </cell>
          <cell r="G3941">
            <v>0</v>
          </cell>
        </row>
        <row r="3942">
          <cell r="A3942">
            <v>0</v>
          </cell>
          <cell r="B3942">
            <v>0</v>
          </cell>
          <cell r="E3942">
            <v>0</v>
          </cell>
          <cell r="F3942">
            <v>0</v>
          </cell>
          <cell r="G3942">
            <v>0</v>
          </cell>
        </row>
        <row r="3943">
          <cell r="A3943">
            <v>0</v>
          </cell>
          <cell r="B3943">
            <v>0</v>
          </cell>
          <cell r="E3943">
            <v>0</v>
          </cell>
          <cell r="F3943">
            <v>0</v>
          </cell>
          <cell r="G3943">
            <v>0</v>
          </cell>
        </row>
        <row r="3944">
          <cell r="F3944" t="str">
            <v>Total B</v>
          </cell>
          <cell r="G3944">
            <v>255000</v>
          </cell>
        </row>
        <row r="3945">
          <cell r="C3945" t="str">
            <v>C - MATERIALES</v>
          </cell>
        </row>
        <row r="3946">
          <cell r="A3946" t="str">
            <v>DATOS REDETERMINACION</v>
          </cell>
          <cell r="C3946" t="str">
            <v>DESIGNACION</v>
          </cell>
          <cell r="D3946" t="str">
            <v>Un</v>
          </cell>
          <cell r="E3946" t="str">
            <v>Cantidad</v>
          </cell>
          <cell r="F3946" t="str">
            <v>$ Unitarios</v>
          </cell>
          <cell r="G3946" t="str">
            <v>$ Parcial</v>
          </cell>
        </row>
        <row r="3947">
          <cell r="A3947" t="str">
            <v>CÓDIGO</v>
          </cell>
          <cell r="B3947" t="str">
            <v>DESCRIPCIÓN</v>
          </cell>
        </row>
        <row r="3948">
          <cell r="A3948" t="str">
            <v>INDEC-PB - 46113-1</v>
          </cell>
          <cell r="B3948" t="str">
            <v xml:space="preserve">Grupos electrógenos                                                    </v>
          </cell>
          <cell r="C3948" t="str">
            <v xml:space="preserve">Interruptores CVS100b 4x80 </v>
          </cell>
          <cell r="D3948" t="str">
            <v>Pza</v>
          </cell>
          <cell r="E3948">
            <v>1</v>
          </cell>
          <cell r="F3948">
            <v>12000</v>
          </cell>
          <cell r="G3948">
            <v>12000</v>
          </cell>
        </row>
        <row r="3949">
          <cell r="A3949" t="str">
            <v>INDEC-PB - 46113-1</v>
          </cell>
          <cell r="B3949" t="str">
            <v xml:space="preserve">Grupos electrógenos                                                    </v>
          </cell>
          <cell r="C3949" t="str">
            <v>Materiales varios p/ Variadores e Interruptores</v>
          </cell>
          <cell r="D3949" t="str">
            <v>Gl</v>
          </cell>
          <cell r="E3949">
            <v>20</v>
          </cell>
          <cell r="F3949">
            <v>500</v>
          </cell>
          <cell r="G3949">
            <v>10000</v>
          </cell>
        </row>
        <row r="3950">
          <cell r="A3950">
            <v>0</v>
          </cell>
          <cell r="B3950">
            <v>0</v>
          </cell>
          <cell r="D3950">
            <v>0</v>
          </cell>
          <cell r="F3950">
            <v>0</v>
          </cell>
          <cell r="G3950">
            <v>0</v>
          </cell>
        </row>
        <row r="3951">
          <cell r="A3951">
            <v>0</v>
          </cell>
          <cell r="B3951">
            <v>0</v>
          </cell>
          <cell r="D3951">
            <v>0</v>
          </cell>
          <cell r="F3951">
            <v>0</v>
          </cell>
          <cell r="G3951">
            <v>0</v>
          </cell>
        </row>
        <row r="3952">
          <cell r="A3952">
            <v>0</v>
          </cell>
          <cell r="B3952">
            <v>0</v>
          </cell>
          <cell r="D3952">
            <v>0</v>
          </cell>
          <cell r="F3952">
            <v>0</v>
          </cell>
          <cell r="G3952">
            <v>0</v>
          </cell>
        </row>
        <row r="3953">
          <cell r="A3953">
            <v>0</v>
          </cell>
          <cell r="B3953">
            <v>0</v>
          </cell>
          <cell r="D3953">
            <v>0</v>
          </cell>
          <cell r="F3953">
            <v>0</v>
          </cell>
          <cell r="G3953">
            <v>0</v>
          </cell>
        </row>
        <row r="3954">
          <cell r="A3954">
            <v>0</v>
          </cell>
          <cell r="B3954">
            <v>0</v>
          </cell>
          <cell r="D3954">
            <v>0</v>
          </cell>
          <cell r="F3954">
            <v>0</v>
          </cell>
          <cell r="G3954">
            <v>0</v>
          </cell>
        </row>
        <row r="3955">
          <cell r="A3955">
            <v>0</v>
          </cell>
          <cell r="B3955">
            <v>0</v>
          </cell>
          <cell r="D3955">
            <v>0</v>
          </cell>
          <cell r="F3955">
            <v>0</v>
          </cell>
          <cell r="G3955">
            <v>0</v>
          </cell>
        </row>
        <row r="3956">
          <cell r="A3956">
            <v>0</v>
          </cell>
          <cell r="B3956">
            <v>0</v>
          </cell>
          <cell r="D3956">
            <v>0</v>
          </cell>
          <cell r="F3956">
            <v>0</v>
          </cell>
          <cell r="G3956">
            <v>0</v>
          </cell>
        </row>
        <row r="3957">
          <cell r="A3957">
            <v>0</v>
          </cell>
          <cell r="B3957">
            <v>0</v>
          </cell>
          <cell r="D3957">
            <v>0</v>
          </cell>
          <cell r="F3957">
            <v>0</v>
          </cell>
          <cell r="G3957">
            <v>0</v>
          </cell>
        </row>
        <row r="3958">
          <cell r="A3958">
            <v>0</v>
          </cell>
          <cell r="B3958">
            <v>0</v>
          </cell>
          <cell r="D3958">
            <v>0</v>
          </cell>
          <cell r="F3958">
            <v>0</v>
          </cell>
          <cell r="G3958">
            <v>0</v>
          </cell>
        </row>
        <row r="3959">
          <cell r="F3959" t="str">
            <v>Total C</v>
          </cell>
          <cell r="G3959">
            <v>22000</v>
          </cell>
        </row>
        <row r="3960">
          <cell r="C3960" t="str">
            <v>D - TRANSPORTE</v>
          </cell>
        </row>
        <row r="3961">
          <cell r="A3961" t="str">
            <v>DATOS REDETERMINACION</v>
          </cell>
          <cell r="C3961" t="str">
            <v>DESIGNACION</v>
          </cell>
          <cell r="D3961" t="str">
            <v>Un</v>
          </cell>
          <cell r="E3961" t="str">
            <v>Cantidad</v>
          </cell>
          <cell r="F3961" t="str">
            <v>$ Unitarios</v>
          </cell>
          <cell r="G3961" t="str">
            <v>$ Parcial</v>
          </cell>
        </row>
        <row r="3962">
          <cell r="A3962" t="str">
            <v>CÓDIGO</v>
          </cell>
          <cell r="B3962" t="str">
            <v>DESCRIPCIÓN</v>
          </cell>
        </row>
        <row r="3963">
          <cell r="A3963">
            <v>0</v>
          </cell>
          <cell r="B3963">
            <v>0</v>
          </cell>
          <cell r="D3963">
            <v>0</v>
          </cell>
          <cell r="F3963">
            <v>0</v>
          </cell>
          <cell r="G3963">
            <v>0</v>
          </cell>
        </row>
        <row r="3964">
          <cell r="A3964">
            <v>0</v>
          </cell>
          <cell r="B3964">
            <v>0</v>
          </cell>
          <cell r="D3964">
            <v>0</v>
          </cell>
          <cell r="F3964">
            <v>0</v>
          </cell>
          <cell r="G3964">
            <v>0</v>
          </cell>
        </row>
        <row r="3965">
          <cell r="F3965" t="str">
            <v>Total D</v>
          </cell>
          <cell r="G3965">
            <v>0</v>
          </cell>
        </row>
        <row r="3967">
          <cell r="A3967" t="str">
            <v/>
          </cell>
          <cell r="B3967">
            <v>0</v>
          </cell>
          <cell r="D3967" t="str">
            <v>Costo  Neto</v>
          </cell>
          <cell r="F3967" t="str">
            <v>$/0</v>
          </cell>
          <cell r="G3967">
            <v>278980</v>
          </cell>
        </row>
        <row r="3968">
          <cell r="D3968" t="str">
            <v>Precio</v>
          </cell>
          <cell r="F3968" t="str">
            <v>$/0</v>
          </cell>
          <cell r="G3968">
            <v>278980</v>
          </cell>
        </row>
        <row r="3969">
          <cell r="A3969" t="str">
            <v>ANALISIS DE PRECIOS</v>
          </cell>
        </row>
        <row r="3970">
          <cell r="A3970" t="str">
            <v>COMITENTE:</v>
          </cell>
          <cell r="B3970" t="str">
            <v>DIRECCION PROVINCIAL DE REDES DE GAS</v>
          </cell>
        </row>
        <row r="3971">
          <cell r="A3971" t="str">
            <v>CONTRATISTA:</v>
          </cell>
          <cell r="B3971">
            <v>0</v>
          </cell>
        </row>
        <row r="3972">
          <cell r="A3972" t="str">
            <v>OBRA:</v>
          </cell>
          <cell r="B3972">
            <v>0</v>
          </cell>
          <cell r="F3972" t="str">
            <v>PRECIOS A:</v>
          </cell>
          <cell r="G3972">
            <v>0</v>
          </cell>
        </row>
        <row r="3973">
          <cell r="A3973" t="str">
            <v>SECTOR A:</v>
          </cell>
          <cell r="B3973">
            <v>0</v>
          </cell>
          <cell r="G3973">
            <v>0</v>
          </cell>
        </row>
        <row r="3974">
          <cell r="A3974" t="str">
            <v>UBICACIÓN:</v>
          </cell>
          <cell r="B3974">
            <v>0</v>
          </cell>
        </row>
        <row r="3975">
          <cell r="A3975" t="str">
            <v>RUBRO:</v>
          </cell>
          <cell r="B3975" t="str">
            <v/>
          </cell>
          <cell r="C3975">
            <v>0</v>
          </cell>
        </row>
        <row r="3976">
          <cell r="A3976" t="str">
            <v>ITEM:</v>
          </cell>
          <cell r="B3976" t="str">
            <v/>
          </cell>
          <cell r="C3976">
            <v>0</v>
          </cell>
          <cell r="F3976" t="str">
            <v>UNIDAD:</v>
          </cell>
          <cell r="G3976">
            <v>0</v>
          </cell>
        </row>
        <row r="3978">
          <cell r="C3978" t="str">
            <v>DESCRIPCIÓN EQUIPO DE PRODUCCIÓN Y RENDIMIENTO</v>
          </cell>
        </row>
        <row r="3980">
          <cell r="C3980" t="str">
            <v>Equipo</v>
          </cell>
          <cell r="D3980" t="str">
            <v>Cantidad</v>
          </cell>
          <cell r="E3980" t="str">
            <v>Potencia</v>
          </cell>
          <cell r="F3980" t="str">
            <v>Costo Unitario</v>
          </cell>
          <cell r="G3980" t="str">
            <v>Costo Total</v>
          </cell>
        </row>
        <row r="3981">
          <cell r="C3981" t="str">
            <v>Herramientas varias</v>
          </cell>
          <cell r="D3981">
            <v>1</v>
          </cell>
          <cell r="E3981">
            <v>0</v>
          </cell>
          <cell r="F3981">
            <v>450000</v>
          </cell>
          <cell r="G3981">
            <v>450000</v>
          </cell>
        </row>
        <row r="3982">
          <cell r="E3982">
            <v>0</v>
          </cell>
          <cell r="F3982">
            <v>0</v>
          </cell>
          <cell r="G3982">
            <v>0</v>
          </cell>
        </row>
        <row r="3983">
          <cell r="E3983">
            <v>0</v>
          </cell>
          <cell r="F3983">
            <v>0</v>
          </cell>
          <cell r="G3983">
            <v>0</v>
          </cell>
        </row>
        <row r="3984">
          <cell r="E3984">
            <v>0</v>
          </cell>
          <cell r="F3984">
            <v>0</v>
          </cell>
          <cell r="G3984">
            <v>0</v>
          </cell>
        </row>
        <row r="3985">
          <cell r="E3985">
            <v>0</v>
          </cell>
          <cell r="F3985">
            <v>0</v>
          </cell>
          <cell r="G3985">
            <v>0</v>
          </cell>
        </row>
        <row r="3986">
          <cell r="E3986">
            <v>0</v>
          </cell>
          <cell r="F3986">
            <v>0</v>
          </cell>
          <cell r="G3986">
            <v>0</v>
          </cell>
        </row>
        <row r="3987">
          <cell r="E3987">
            <v>0</v>
          </cell>
          <cell r="F3987">
            <v>0</v>
          </cell>
          <cell r="G3987">
            <v>0</v>
          </cell>
        </row>
        <row r="3988">
          <cell r="E3988">
            <v>0</v>
          </cell>
          <cell r="F3988">
            <v>0</v>
          </cell>
          <cell r="G3988">
            <v>0</v>
          </cell>
        </row>
        <row r="3989">
          <cell r="E3989">
            <v>0</v>
          </cell>
          <cell r="F3989">
            <v>0</v>
          </cell>
          <cell r="G3989">
            <v>0</v>
          </cell>
        </row>
        <row r="3990">
          <cell r="E3990">
            <v>0</v>
          </cell>
          <cell r="F3990">
            <v>0</v>
          </cell>
          <cell r="G3990">
            <v>0</v>
          </cell>
        </row>
        <row r="3992">
          <cell r="C3992" t="str">
            <v>TOTALES</v>
          </cell>
          <cell r="D3992" t="str">
            <v>Potencia</v>
          </cell>
          <cell r="E3992">
            <v>0</v>
          </cell>
          <cell r="F3992" t="str">
            <v>Costo Equipos</v>
          </cell>
          <cell r="G3992">
            <v>450000</v>
          </cell>
        </row>
        <row r="3994">
          <cell r="C3994" t="str">
            <v>Rendimiento equipo de producción</v>
          </cell>
          <cell r="D3994">
            <v>1</v>
          </cell>
          <cell r="E3994" t="str">
            <v>0/día</v>
          </cell>
        </row>
        <row r="3996">
          <cell r="A3996" t="str">
            <v>DATOS REDETERMINACION</v>
          </cell>
          <cell r="C3996" t="str">
            <v>DESIGNACION</v>
          </cell>
          <cell r="D3996" t="str">
            <v>Coeficiente Equipo</v>
          </cell>
          <cell r="E3996" t="str">
            <v>$ / día
Coef. x Costo Eq. o
HP x Costo Gas Oil</v>
          </cell>
          <cell r="F3996" t="str">
            <v>Rendimiento</v>
          </cell>
          <cell r="G3996" t="str">
            <v>$ Parcial</v>
          </cell>
        </row>
        <row r="3997">
          <cell r="A3997" t="str">
            <v>CÓDIGO</v>
          </cell>
          <cell r="B3997" t="str">
            <v>DESCRIPCIÓN</v>
          </cell>
        </row>
        <row r="3998">
          <cell r="C3998" t="str">
            <v>A - EQUIPOS</v>
          </cell>
        </row>
        <row r="3999">
          <cell r="A3999" t="str">
            <v>INDEC-DCTO - Inciso j)</v>
          </cell>
          <cell r="B3999" t="str">
            <v>Equipo - Amortización de equipo</v>
          </cell>
          <cell r="C3999" t="str">
            <v>Amortizaciones equipos</v>
          </cell>
          <cell r="D3999">
            <v>8.0000000000000004E-4</v>
          </cell>
          <cell r="E3999">
            <v>360</v>
          </cell>
          <cell r="F3999">
            <v>1</v>
          </cell>
          <cell r="G3999">
            <v>360</v>
          </cell>
        </row>
        <row r="4000">
          <cell r="A4000" t="str">
            <v>INDEC-DCTO - Inciso j)</v>
          </cell>
          <cell r="B4000" t="str">
            <v>Equipo - Amortización de equipo</v>
          </cell>
          <cell r="C4000" t="str">
            <v>Interés equipos</v>
          </cell>
          <cell r="D4000">
            <v>8.0000000000000007E-5</v>
          </cell>
          <cell r="E4000">
            <v>36</v>
          </cell>
          <cell r="F4000">
            <v>1</v>
          </cell>
          <cell r="G4000">
            <v>36</v>
          </cell>
        </row>
        <row r="4001">
          <cell r="A4001" t="str">
            <v>INDEC-PB - 33360-1</v>
          </cell>
          <cell r="B4001" t="str">
            <v xml:space="preserve">Gas oil                                                                </v>
          </cell>
          <cell r="C4001" t="str">
            <v>Combustibles equipos</v>
          </cell>
          <cell r="D4001">
            <v>99.173553719008268</v>
          </cell>
          <cell r="E4001">
            <v>0</v>
          </cell>
          <cell r="F4001">
            <v>1</v>
          </cell>
          <cell r="G4001">
            <v>0</v>
          </cell>
        </row>
        <row r="4002">
          <cell r="A4002" t="str">
            <v>INDEC-PB - 33380-1</v>
          </cell>
          <cell r="B4002" t="str">
            <v xml:space="preserve">Aceites lubricantes                                                    </v>
          </cell>
          <cell r="C4002" t="str">
            <v>Lubricantes equipos</v>
          </cell>
          <cell r="D4002">
            <v>18</v>
          </cell>
          <cell r="E4002">
            <v>0</v>
          </cell>
          <cell r="F4002">
            <v>1</v>
          </cell>
          <cell r="G4002">
            <v>0</v>
          </cell>
        </row>
        <row r="4003">
          <cell r="A4003">
            <v>0</v>
          </cell>
          <cell r="B4003">
            <v>0</v>
          </cell>
          <cell r="D4003">
            <v>0</v>
          </cell>
          <cell r="F4003">
            <v>0</v>
          </cell>
          <cell r="G4003">
            <v>0</v>
          </cell>
        </row>
        <row r="4004">
          <cell r="A4004">
            <v>0</v>
          </cell>
          <cell r="B4004">
            <v>0</v>
          </cell>
          <cell r="D4004">
            <v>0</v>
          </cell>
          <cell r="F4004">
            <v>0</v>
          </cell>
          <cell r="G4004">
            <v>0</v>
          </cell>
        </row>
        <row r="4005">
          <cell r="A4005">
            <v>0</v>
          </cell>
          <cell r="B4005">
            <v>0</v>
          </cell>
          <cell r="D4005">
            <v>0</v>
          </cell>
          <cell r="F4005">
            <v>0</v>
          </cell>
          <cell r="G4005">
            <v>0</v>
          </cell>
        </row>
        <row r="4006">
          <cell r="A4006">
            <v>0</v>
          </cell>
          <cell r="B4006">
            <v>0</v>
          </cell>
          <cell r="D4006">
            <v>0</v>
          </cell>
          <cell r="F4006">
            <v>0</v>
          </cell>
          <cell r="G4006">
            <v>0</v>
          </cell>
        </row>
        <row r="4007">
          <cell r="A4007">
            <v>0</v>
          </cell>
          <cell r="B4007">
            <v>0</v>
          </cell>
          <cell r="D4007">
            <v>0</v>
          </cell>
          <cell r="F4007">
            <v>0</v>
          </cell>
          <cell r="G4007">
            <v>0</v>
          </cell>
        </row>
        <row r="4008">
          <cell r="F4008" t="str">
            <v>Total A</v>
          </cell>
          <cell r="G4008">
            <v>396</v>
          </cell>
        </row>
        <row r="4009">
          <cell r="C4009" t="str">
            <v>B - MANO DE OBRA</v>
          </cell>
        </row>
        <row r="4010">
          <cell r="A4010" t="str">
            <v>DATOS REDETERMINACION</v>
          </cell>
          <cell r="C4010" t="str">
            <v>DESIGNACION</v>
          </cell>
          <cell r="D4010" t="str">
            <v>Cantidad</v>
          </cell>
          <cell r="E4010" t="str">
            <v>$ / día</v>
          </cell>
          <cell r="F4010" t="str">
            <v>Rendimiento</v>
          </cell>
          <cell r="G4010" t="str">
            <v>$ Parcial</v>
          </cell>
        </row>
        <row r="4011">
          <cell r="A4011" t="str">
            <v>CÓDIGO</v>
          </cell>
          <cell r="B4011" t="str">
            <v>DESCRIPCIÓN</v>
          </cell>
        </row>
        <row r="4012">
          <cell r="A4012" t="str">
            <v>IIEE-SJ - 101000</v>
          </cell>
          <cell r="B4012" t="str">
            <v>Oficial Especializado</v>
          </cell>
          <cell r="C4012" t="str">
            <v>Oficial Especializado</v>
          </cell>
          <cell r="D4012">
            <v>1</v>
          </cell>
          <cell r="E4012">
            <v>6000</v>
          </cell>
          <cell r="F4012">
            <v>1</v>
          </cell>
          <cell r="G4012">
            <v>6000</v>
          </cell>
        </row>
        <row r="4013">
          <cell r="A4013" t="str">
            <v>IIEE-SJ - 102000</v>
          </cell>
          <cell r="B4013" t="str">
            <v xml:space="preserve">Oficial </v>
          </cell>
          <cell r="C4013" t="str">
            <v>Oficial</v>
          </cell>
          <cell r="D4013">
            <v>2</v>
          </cell>
          <cell r="E4013">
            <v>5000</v>
          </cell>
          <cell r="F4013">
            <v>1</v>
          </cell>
          <cell r="G4013">
            <v>10000</v>
          </cell>
        </row>
        <row r="4014">
          <cell r="A4014" t="str">
            <v>IIEE-SJ - 103000</v>
          </cell>
          <cell r="B4014" t="str">
            <v>Ayudante</v>
          </cell>
          <cell r="C4014" t="str">
            <v>Medio Oficial</v>
          </cell>
          <cell r="E4014">
            <v>4500</v>
          </cell>
          <cell r="F4014">
            <v>1</v>
          </cell>
          <cell r="G4014">
            <v>0</v>
          </cell>
        </row>
        <row r="4015">
          <cell r="A4015" t="str">
            <v>IIEE-SJ - 103000</v>
          </cell>
          <cell r="B4015" t="str">
            <v>Ayudante</v>
          </cell>
          <cell r="C4015" t="str">
            <v>Ayudante</v>
          </cell>
          <cell r="D4015">
            <v>2</v>
          </cell>
          <cell r="E4015">
            <v>4000</v>
          </cell>
          <cell r="F4015">
            <v>1</v>
          </cell>
          <cell r="G4015">
            <v>8000</v>
          </cell>
        </row>
        <row r="4016">
          <cell r="A4016">
            <v>0</v>
          </cell>
          <cell r="B4016">
            <v>0</v>
          </cell>
          <cell r="E4016">
            <v>0</v>
          </cell>
          <cell r="F4016">
            <v>0</v>
          </cell>
          <cell r="G4016">
            <v>0</v>
          </cell>
        </row>
        <row r="4017">
          <cell r="A4017">
            <v>0</v>
          </cell>
          <cell r="B4017">
            <v>0</v>
          </cell>
          <cell r="E4017">
            <v>0</v>
          </cell>
          <cell r="F4017">
            <v>0</v>
          </cell>
          <cell r="G4017">
            <v>0</v>
          </cell>
        </row>
        <row r="4018">
          <cell r="A4018">
            <v>0</v>
          </cell>
          <cell r="B4018">
            <v>0</v>
          </cell>
          <cell r="E4018">
            <v>0</v>
          </cell>
          <cell r="F4018">
            <v>0</v>
          </cell>
          <cell r="G4018">
            <v>0</v>
          </cell>
        </row>
        <row r="4019">
          <cell r="F4019" t="str">
            <v>Total B</v>
          </cell>
          <cell r="G4019">
            <v>24000</v>
          </cell>
        </row>
        <row r="4020">
          <cell r="C4020" t="str">
            <v>C - MATERIALES</v>
          </cell>
        </row>
        <row r="4021">
          <cell r="A4021" t="str">
            <v>DATOS REDETERMINACION</v>
          </cell>
          <cell r="C4021" t="str">
            <v>DESIGNACION</v>
          </cell>
          <cell r="D4021" t="str">
            <v>Un</v>
          </cell>
          <cell r="E4021" t="str">
            <v>Cantidad</v>
          </cell>
          <cell r="F4021" t="str">
            <v>$ Unitarios</v>
          </cell>
          <cell r="G4021" t="str">
            <v>$ Parcial</v>
          </cell>
        </row>
        <row r="4022">
          <cell r="A4022" t="str">
            <v>CÓDIGO</v>
          </cell>
          <cell r="B4022" t="str">
            <v>DESCRIPCIÓN</v>
          </cell>
        </row>
        <row r="4023">
          <cell r="A4023" t="str">
            <v>INDEC-CM - 41242-11</v>
          </cell>
          <cell r="B4023" t="str">
            <v>Acero aletado conformado, en barra</v>
          </cell>
          <cell r="C4023" t="str">
            <v>ACERO ESPECIAL diam varios</v>
          </cell>
          <cell r="D4023" t="str">
            <v>kg</v>
          </cell>
          <cell r="E4023">
            <v>158</v>
          </cell>
          <cell r="F4023">
            <v>180</v>
          </cell>
          <cell r="G4023">
            <v>28440</v>
          </cell>
        </row>
        <row r="4024">
          <cell r="A4024" t="str">
            <v>INDEC-CM - 41242-11</v>
          </cell>
          <cell r="B4024" t="str">
            <v>Acero aletado conformado, en barra</v>
          </cell>
          <cell r="C4024" t="str">
            <v>Materiales varios p/ rejas seguridad</v>
          </cell>
          <cell r="D4024" t="str">
            <v>Gl</v>
          </cell>
          <cell r="E4024">
            <v>5</v>
          </cell>
          <cell r="F4024">
            <v>500</v>
          </cell>
          <cell r="G4024">
            <v>2500</v>
          </cell>
        </row>
        <row r="4025">
          <cell r="A4025">
            <v>0</v>
          </cell>
          <cell r="B4025">
            <v>0</v>
          </cell>
          <cell r="D4025">
            <v>0</v>
          </cell>
          <cell r="F4025">
            <v>0</v>
          </cell>
          <cell r="G4025">
            <v>0</v>
          </cell>
        </row>
        <row r="4026">
          <cell r="A4026">
            <v>0</v>
          </cell>
          <cell r="B4026">
            <v>0</v>
          </cell>
          <cell r="D4026">
            <v>0</v>
          </cell>
          <cell r="F4026">
            <v>0</v>
          </cell>
          <cell r="G4026">
            <v>0</v>
          </cell>
        </row>
        <row r="4027">
          <cell r="A4027">
            <v>0</v>
          </cell>
          <cell r="B4027">
            <v>0</v>
          </cell>
          <cell r="D4027">
            <v>0</v>
          </cell>
          <cell r="F4027">
            <v>0</v>
          </cell>
          <cell r="G4027">
            <v>0</v>
          </cell>
        </row>
        <row r="4028">
          <cell r="A4028">
            <v>0</v>
          </cell>
          <cell r="B4028">
            <v>0</v>
          </cell>
          <cell r="D4028">
            <v>0</v>
          </cell>
          <cell r="F4028">
            <v>0</v>
          </cell>
          <cell r="G4028">
            <v>0</v>
          </cell>
        </row>
        <row r="4029">
          <cell r="A4029">
            <v>0</v>
          </cell>
          <cell r="B4029">
            <v>0</v>
          </cell>
          <cell r="D4029">
            <v>0</v>
          </cell>
          <cell r="F4029">
            <v>0</v>
          </cell>
          <cell r="G4029">
            <v>0</v>
          </cell>
        </row>
        <row r="4030">
          <cell r="A4030">
            <v>0</v>
          </cell>
          <cell r="B4030">
            <v>0</v>
          </cell>
          <cell r="D4030">
            <v>0</v>
          </cell>
          <cell r="F4030">
            <v>0</v>
          </cell>
          <cell r="G4030">
            <v>0</v>
          </cell>
        </row>
        <row r="4031">
          <cell r="A4031">
            <v>0</v>
          </cell>
          <cell r="B4031">
            <v>0</v>
          </cell>
          <cell r="D4031">
            <v>0</v>
          </cell>
          <cell r="F4031">
            <v>0</v>
          </cell>
          <cell r="G4031">
            <v>0</v>
          </cell>
        </row>
        <row r="4032">
          <cell r="A4032">
            <v>0</v>
          </cell>
          <cell r="B4032">
            <v>0</v>
          </cell>
          <cell r="D4032">
            <v>0</v>
          </cell>
          <cell r="F4032">
            <v>0</v>
          </cell>
          <cell r="G4032">
            <v>0</v>
          </cell>
        </row>
        <row r="4033">
          <cell r="A4033">
            <v>0</v>
          </cell>
          <cell r="B4033">
            <v>0</v>
          </cell>
          <cell r="D4033">
            <v>0</v>
          </cell>
          <cell r="F4033">
            <v>0</v>
          </cell>
          <cell r="G4033">
            <v>0</v>
          </cell>
        </row>
        <row r="4034">
          <cell r="F4034" t="str">
            <v>Total C</v>
          </cell>
          <cell r="G4034">
            <v>30940</v>
          </cell>
        </row>
        <row r="4035">
          <cell r="C4035" t="str">
            <v>D - TRANSPORTE</v>
          </cell>
        </row>
        <row r="4036">
          <cell r="A4036" t="str">
            <v>DATOS REDETERMINACION</v>
          </cell>
          <cell r="C4036" t="str">
            <v>DESIGNACION</v>
          </cell>
          <cell r="D4036" t="str">
            <v>Un</v>
          </cell>
          <cell r="E4036" t="str">
            <v>Cantidad</v>
          </cell>
          <cell r="F4036" t="str">
            <v>$ Unitarios</v>
          </cell>
          <cell r="G4036" t="str">
            <v>$ Parcial</v>
          </cell>
        </row>
        <row r="4037">
          <cell r="A4037" t="str">
            <v>CÓDIGO</v>
          </cell>
          <cell r="B4037" t="str">
            <v>DESCRIPCIÓN</v>
          </cell>
        </row>
        <row r="4038">
          <cell r="A4038">
            <v>0</v>
          </cell>
          <cell r="B4038">
            <v>0</v>
          </cell>
          <cell r="D4038">
            <v>0</v>
          </cell>
          <cell r="F4038">
            <v>0</v>
          </cell>
          <cell r="G4038">
            <v>0</v>
          </cell>
        </row>
        <row r="4039">
          <cell r="A4039">
            <v>0</v>
          </cell>
          <cell r="B4039">
            <v>0</v>
          </cell>
          <cell r="D4039">
            <v>0</v>
          </cell>
          <cell r="F4039">
            <v>0</v>
          </cell>
          <cell r="G4039">
            <v>0</v>
          </cell>
        </row>
        <row r="4040">
          <cell r="F4040" t="str">
            <v>Total D</v>
          </cell>
          <cell r="G4040">
            <v>0</v>
          </cell>
        </row>
        <row r="4042">
          <cell r="A4042" t="str">
            <v/>
          </cell>
          <cell r="B4042">
            <v>0</v>
          </cell>
          <cell r="D4042" t="str">
            <v>Costo  Neto</v>
          </cell>
          <cell r="F4042" t="str">
            <v>$/0</v>
          </cell>
          <cell r="G4042">
            <v>55336</v>
          </cell>
        </row>
        <row r="4043">
          <cell r="D4043" t="str">
            <v>Precio</v>
          </cell>
          <cell r="F4043" t="str">
            <v>$/0</v>
          </cell>
          <cell r="G4043">
            <v>55336</v>
          </cell>
        </row>
        <row r="4044">
          <cell r="A4044" t="str">
            <v>ANALISIS DE PRECIOS</v>
          </cell>
        </row>
        <row r="4045">
          <cell r="A4045" t="str">
            <v>COMITENTE:</v>
          </cell>
          <cell r="B4045" t="str">
            <v>DIRECCION PROVINCIAL DE REDES DE GAS</v>
          </cell>
        </row>
        <row r="4046">
          <cell r="A4046" t="str">
            <v>CONTRATISTA:</v>
          </cell>
          <cell r="B4046">
            <v>0</v>
          </cell>
        </row>
        <row r="4047">
          <cell r="A4047" t="str">
            <v>OBRA:</v>
          </cell>
          <cell r="B4047">
            <v>0</v>
          </cell>
          <cell r="F4047" t="str">
            <v>PRECIOS A:</v>
          </cell>
          <cell r="G4047">
            <v>0</v>
          </cell>
        </row>
        <row r="4048">
          <cell r="A4048" t="str">
            <v>SECTOR A:</v>
          </cell>
          <cell r="B4048">
            <v>0</v>
          </cell>
          <cell r="G4048">
            <v>0</v>
          </cell>
        </row>
        <row r="4049">
          <cell r="A4049" t="str">
            <v>UBICACIÓN:</v>
          </cell>
          <cell r="B4049">
            <v>0</v>
          </cell>
        </row>
        <row r="4050">
          <cell r="A4050" t="str">
            <v>RUBRO:</v>
          </cell>
          <cell r="B4050" t="str">
            <v/>
          </cell>
          <cell r="C4050">
            <v>0</v>
          </cell>
        </row>
        <row r="4051">
          <cell r="A4051" t="str">
            <v>ITEM:</v>
          </cell>
          <cell r="B4051" t="str">
            <v/>
          </cell>
          <cell r="C4051">
            <v>0</v>
          </cell>
          <cell r="F4051" t="str">
            <v>UNIDAD:</v>
          </cell>
          <cell r="G4051">
            <v>0</v>
          </cell>
        </row>
        <row r="4053">
          <cell r="C4053" t="str">
            <v>DESCRIPCIÓN EQUIPO DE PRODUCCIÓN Y RENDIMIENTO</v>
          </cell>
        </row>
        <row r="4055">
          <cell r="C4055" t="str">
            <v>Equipo</v>
          </cell>
          <cell r="D4055" t="str">
            <v>Cantidad</v>
          </cell>
          <cell r="E4055" t="str">
            <v>Potencia</v>
          </cell>
          <cell r="F4055" t="str">
            <v>Costo Unitario</v>
          </cell>
          <cell r="G4055" t="str">
            <v>Costo Total</v>
          </cell>
        </row>
        <row r="4056">
          <cell r="C4056" t="str">
            <v>Herramientas varias</v>
          </cell>
          <cell r="D4056">
            <v>1</v>
          </cell>
          <cell r="E4056">
            <v>0</v>
          </cell>
          <cell r="F4056">
            <v>450000</v>
          </cell>
          <cell r="G4056">
            <v>450000</v>
          </cell>
        </row>
        <row r="4057">
          <cell r="E4057">
            <v>0</v>
          </cell>
          <cell r="F4057">
            <v>0</v>
          </cell>
          <cell r="G4057">
            <v>0</v>
          </cell>
        </row>
        <row r="4058">
          <cell r="E4058">
            <v>0</v>
          </cell>
          <cell r="F4058">
            <v>0</v>
          </cell>
          <cell r="G4058">
            <v>0</v>
          </cell>
        </row>
        <row r="4059">
          <cell r="E4059">
            <v>0</v>
          </cell>
          <cell r="F4059">
            <v>0</v>
          </cell>
          <cell r="G4059">
            <v>0</v>
          </cell>
        </row>
        <row r="4060">
          <cell r="E4060">
            <v>0</v>
          </cell>
          <cell r="F4060">
            <v>0</v>
          </cell>
          <cell r="G4060">
            <v>0</v>
          </cell>
        </row>
        <row r="4061">
          <cell r="E4061">
            <v>0</v>
          </cell>
          <cell r="F4061">
            <v>0</v>
          </cell>
          <cell r="G4061">
            <v>0</v>
          </cell>
        </row>
        <row r="4062">
          <cell r="E4062">
            <v>0</v>
          </cell>
          <cell r="F4062">
            <v>0</v>
          </cell>
          <cell r="G4062">
            <v>0</v>
          </cell>
        </row>
        <row r="4063">
          <cell r="E4063">
            <v>0</v>
          </cell>
          <cell r="F4063">
            <v>0</v>
          </cell>
          <cell r="G4063">
            <v>0</v>
          </cell>
        </row>
        <row r="4064">
          <cell r="E4064">
            <v>0</v>
          </cell>
          <cell r="F4064">
            <v>0</v>
          </cell>
          <cell r="G4064">
            <v>0</v>
          </cell>
        </row>
        <row r="4065">
          <cell r="E4065">
            <v>0</v>
          </cell>
          <cell r="F4065">
            <v>0</v>
          </cell>
          <cell r="G4065">
            <v>0</v>
          </cell>
        </row>
        <row r="4067">
          <cell r="C4067" t="str">
            <v>TOTALES</v>
          </cell>
          <cell r="D4067" t="str">
            <v>Potencia</v>
          </cell>
          <cell r="E4067">
            <v>0</v>
          </cell>
          <cell r="F4067" t="str">
            <v>Costo Equipos</v>
          </cell>
          <cell r="G4067">
            <v>450000</v>
          </cell>
        </row>
        <row r="4069">
          <cell r="C4069" t="str">
            <v>Rendimiento equipo de producción</v>
          </cell>
          <cell r="D4069">
            <v>0.33333333333333331</v>
          </cell>
          <cell r="E4069" t="str">
            <v>0/día</v>
          </cell>
        </row>
        <row r="4071">
          <cell r="A4071" t="str">
            <v>DATOS REDETERMINACION</v>
          </cell>
          <cell r="C4071" t="str">
            <v>DESIGNACION</v>
          </cell>
          <cell r="D4071" t="str">
            <v>Coeficiente Equipo</v>
          </cell>
          <cell r="E4071" t="str">
            <v>$ / día
Coef. x Costo Eq. o
HP x Costo Gas Oil</v>
          </cell>
          <cell r="F4071" t="str">
            <v>Rendimiento</v>
          </cell>
          <cell r="G4071" t="str">
            <v>$ Parcial</v>
          </cell>
        </row>
        <row r="4072">
          <cell r="A4072" t="str">
            <v>CÓDIGO</v>
          </cell>
          <cell r="B4072" t="str">
            <v>DESCRIPCIÓN</v>
          </cell>
        </row>
        <row r="4073">
          <cell r="C4073" t="str">
            <v>A - EQUIPOS</v>
          </cell>
        </row>
        <row r="4074">
          <cell r="A4074" t="str">
            <v>INDEC-DCTO - Inciso j)</v>
          </cell>
          <cell r="B4074" t="str">
            <v>Equipo - Amortización de equipo</v>
          </cell>
          <cell r="C4074" t="str">
            <v>Amortizaciones equipos</v>
          </cell>
          <cell r="D4074">
            <v>8.0000000000000004E-4</v>
          </cell>
          <cell r="E4074">
            <v>360</v>
          </cell>
          <cell r="F4074">
            <v>0.33333333333333331</v>
          </cell>
          <cell r="G4074">
            <v>1080</v>
          </cell>
        </row>
        <row r="4075">
          <cell r="A4075" t="str">
            <v>INDEC-DCTO - Inciso j)</v>
          </cell>
          <cell r="B4075" t="str">
            <v>Equipo - Amortización de equipo</v>
          </cell>
          <cell r="C4075" t="str">
            <v>Interés equipos</v>
          </cell>
          <cell r="D4075">
            <v>8.0000000000000007E-5</v>
          </cell>
          <cell r="E4075">
            <v>36</v>
          </cell>
          <cell r="F4075">
            <v>0.33333333333333331</v>
          </cell>
          <cell r="G4075">
            <v>108</v>
          </cell>
        </row>
        <row r="4076">
          <cell r="A4076" t="str">
            <v>INDEC-PB - 33360-1</v>
          </cell>
          <cell r="B4076" t="str">
            <v xml:space="preserve">Gas oil                                                                </v>
          </cell>
          <cell r="C4076" t="str">
            <v>Combustibles equipos</v>
          </cell>
          <cell r="D4076">
            <v>99.173553719008268</v>
          </cell>
          <cell r="E4076">
            <v>0</v>
          </cell>
          <cell r="F4076">
            <v>0.33333333333333331</v>
          </cell>
          <cell r="G4076">
            <v>0</v>
          </cell>
        </row>
        <row r="4077">
          <cell r="A4077" t="str">
            <v>INDEC-PB - 33380-1</v>
          </cell>
          <cell r="B4077" t="str">
            <v xml:space="preserve">Aceites lubricantes                                                    </v>
          </cell>
          <cell r="C4077" t="str">
            <v>Lubricantes equipos</v>
          </cell>
          <cell r="D4077">
            <v>18</v>
          </cell>
          <cell r="E4077">
            <v>0</v>
          </cell>
          <cell r="F4077">
            <v>0.33333333333333331</v>
          </cell>
          <cell r="G4077">
            <v>0</v>
          </cell>
        </row>
        <row r="4078">
          <cell r="A4078">
            <v>0</v>
          </cell>
          <cell r="B4078">
            <v>0</v>
          </cell>
          <cell r="D4078">
            <v>0</v>
          </cell>
          <cell r="F4078">
            <v>0</v>
          </cell>
          <cell r="G4078">
            <v>0</v>
          </cell>
        </row>
        <row r="4079">
          <cell r="A4079">
            <v>0</v>
          </cell>
          <cell r="B4079">
            <v>0</v>
          </cell>
          <cell r="D4079">
            <v>0</v>
          </cell>
          <cell r="F4079">
            <v>0</v>
          </cell>
          <cell r="G4079">
            <v>0</v>
          </cell>
        </row>
        <row r="4080">
          <cell r="A4080">
            <v>0</v>
          </cell>
          <cell r="B4080">
            <v>0</v>
          </cell>
          <cell r="D4080">
            <v>0</v>
          </cell>
          <cell r="F4080">
            <v>0</v>
          </cell>
          <cell r="G4080">
            <v>0</v>
          </cell>
        </row>
        <row r="4081">
          <cell r="A4081">
            <v>0</v>
          </cell>
          <cell r="B4081">
            <v>0</v>
          </cell>
          <cell r="D4081">
            <v>0</v>
          </cell>
          <cell r="F4081">
            <v>0</v>
          </cell>
          <cell r="G4081">
            <v>0</v>
          </cell>
        </row>
        <row r="4082">
          <cell r="A4082">
            <v>0</v>
          </cell>
          <cell r="B4082">
            <v>0</v>
          </cell>
          <cell r="D4082">
            <v>0</v>
          </cell>
          <cell r="F4082">
            <v>0</v>
          </cell>
          <cell r="G4082">
            <v>0</v>
          </cell>
        </row>
        <row r="4083">
          <cell r="F4083" t="str">
            <v>Total A</v>
          </cell>
          <cell r="G4083">
            <v>1188</v>
          </cell>
        </row>
        <row r="4084">
          <cell r="C4084" t="str">
            <v>B - MANO DE OBRA</v>
          </cell>
        </row>
        <row r="4085">
          <cell r="A4085" t="str">
            <v>DATOS REDETERMINACION</v>
          </cell>
          <cell r="C4085" t="str">
            <v>DESIGNACION</v>
          </cell>
          <cell r="D4085" t="str">
            <v>Cantidad</v>
          </cell>
          <cell r="E4085" t="str">
            <v>$ / día</v>
          </cell>
          <cell r="F4085" t="str">
            <v>Rendimiento</v>
          </cell>
          <cell r="G4085" t="str">
            <v>$ Parcial</v>
          </cell>
        </row>
        <row r="4086">
          <cell r="A4086" t="str">
            <v>CÓDIGO</v>
          </cell>
          <cell r="B4086" t="str">
            <v>DESCRIPCIÓN</v>
          </cell>
        </row>
        <row r="4087">
          <cell r="A4087" t="str">
            <v>IIEE-SJ - 101000</v>
          </cell>
          <cell r="B4087" t="str">
            <v>Oficial Especializado</v>
          </cell>
          <cell r="C4087" t="str">
            <v>Oficial Especializado</v>
          </cell>
          <cell r="D4087">
            <v>1</v>
          </cell>
          <cell r="E4087">
            <v>6000</v>
          </cell>
          <cell r="F4087">
            <v>0.33333333333333331</v>
          </cell>
          <cell r="G4087">
            <v>18000</v>
          </cell>
        </row>
        <row r="4088">
          <cell r="A4088" t="str">
            <v>IIEE-SJ - 102000</v>
          </cell>
          <cell r="B4088" t="str">
            <v xml:space="preserve">Oficial </v>
          </cell>
          <cell r="C4088" t="str">
            <v>Oficial</v>
          </cell>
          <cell r="D4088">
            <v>3</v>
          </cell>
          <cell r="E4088">
            <v>5000</v>
          </cell>
          <cell r="F4088">
            <v>0.33333333333333331</v>
          </cell>
          <cell r="G4088">
            <v>45000</v>
          </cell>
        </row>
        <row r="4089">
          <cell r="A4089" t="str">
            <v>IIEE-SJ - 103000</v>
          </cell>
          <cell r="B4089" t="str">
            <v>Ayudante</v>
          </cell>
          <cell r="C4089" t="str">
            <v>Medio Oficial</v>
          </cell>
          <cell r="E4089">
            <v>4500</v>
          </cell>
          <cell r="F4089">
            <v>0.33333333333333331</v>
          </cell>
          <cell r="G4089">
            <v>0</v>
          </cell>
        </row>
        <row r="4090">
          <cell r="A4090" t="str">
            <v>IIEE-SJ - 103000</v>
          </cell>
          <cell r="B4090" t="str">
            <v>Ayudante</v>
          </cell>
          <cell r="C4090" t="str">
            <v>Ayudante</v>
          </cell>
          <cell r="D4090">
            <v>2</v>
          </cell>
          <cell r="E4090">
            <v>4000</v>
          </cell>
          <cell r="F4090">
            <v>0.33333333333333331</v>
          </cell>
          <cell r="G4090">
            <v>24000</v>
          </cell>
        </row>
        <row r="4091">
          <cell r="A4091">
            <v>0</v>
          </cell>
          <cell r="B4091">
            <v>0</v>
          </cell>
          <cell r="E4091">
            <v>0</v>
          </cell>
          <cell r="F4091">
            <v>0</v>
          </cell>
          <cell r="G4091">
            <v>0</v>
          </cell>
        </row>
        <row r="4092">
          <cell r="A4092">
            <v>0</v>
          </cell>
          <cell r="B4092">
            <v>0</v>
          </cell>
          <cell r="E4092">
            <v>0</v>
          </cell>
          <cell r="F4092">
            <v>0</v>
          </cell>
          <cell r="G4092">
            <v>0</v>
          </cell>
        </row>
        <row r="4093">
          <cell r="A4093">
            <v>0</v>
          </cell>
          <cell r="B4093">
            <v>0</v>
          </cell>
          <cell r="E4093">
            <v>0</v>
          </cell>
          <cell r="F4093">
            <v>0</v>
          </cell>
          <cell r="G4093">
            <v>0</v>
          </cell>
        </row>
        <row r="4094">
          <cell r="F4094" t="str">
            <v>Total B</v>
          </cell>
          <cell r="G4094">
            <v>87000</v>
          </cell>
        </row>
        <row r="4095">
          <cell r="C4095" t="str">
            <v>C - MATERIALES</v>
          </cell>
        </row>
        <row r="4096">
          <cell r="A4096" t="str">
            <v>DATOS REDETERMINACION</v>
          </cell>
          <cell r="C4096" t="str">
            <v>DESIGNACION</v>
          </cell>
          <cell r="D4096" t="str">
            <v>Un</v>
          </cell>
          <cell r="E4096" t="str">
            <v>Cantidad</v>
          </cell>
          <cell r="F4096" t="str">
            <v>$ Unitarios</v>
          </cell>
          <cell r="G4096" t="str">
            <v>$ Parcial</v>
          </cell>
        </row>
        <row r="4097">
          <cell r="A4097" t="str">
            <v>CÓDIGO</v>
          </cell>
          <cell r="B4097" t="str">
            <v>DESCRIPCIÓN</v>
          </cell>
        </row>
        <row r="4098">
          <cell r="A4098" t="str">
            <v>INDEC-CM - 41242-11</v>
          </cell>
          <cell r="B4098" t="str">
            <v>Acero aletado conformado, en barra</v>
          </cell>
          <cell r="C4098" t="str">
            <v>Materiales varios p/ portón</v>
          </cell>
          <cell r="D4098" t="str">
            <v>Gl</v>
          </cell>
          <cell r="E4098">
            <v>40</v>
          </cell>
          <cell r="F4098">
            <v>500</v>
          </cell>
          <cell r="G4098">
            <v>20000</v>
          </cell>
        </row>
        <row r="4099">
          <cell r="A4099">
            <v>0</v>
          </cell>
          <cell r="B4099">
            <v>0</v>
          </cell>
          <cell r="D4099">
            <v>0</v>
          </cell>
          <cell r="F4099">
            <v>0</v>
          </cell>
          <cell r="G4099">
            <v>0</v>
          </cell>
        </row>
        <row r="4100">
          <cell r="A4100">
            <v>0</v>
          </cell>
          <cell r="B4100">
            <v>0</v>
          </cell>
          <cell r="D4100">
            <v>0</v>
          </cell>
          <cell r="F4100">
            <v>0</v>
          </cell>
          <cell r="G4100">
            <v>0</v>
          </cell>
        </row>
        <row r="4101">
          <cell r="A4101">
            <v>0</v>
          </cell>
          <cell r="B4101">
            <v>0</v>
          </cell>
          <cell r="D4101">
            <v>0</v>
          </cell>
          <cell r="F4101">
            <v>0</v>
          </cell>
          <cell r="G4101">
            <v>0</v>
          </cell>
        </row>
        <row r="4102">
          <cell r="A4102">
            <v>0</v>
          </cell>
          <cell r="B4102">
            <v>0</v>
          </cell>
          <cell r="D4102">
            <v>0</v>
          </cell>
          <cell r="F4102">
            <v>0</v>
          </cell>
          <cell r="G4102">
            <v>0</v>
          </cell>
        </row>
        <row r="4103">
          <cell r="A4103">
            <v>0</v>
          </cell>
          <cell r="B4103">
            <v>0</v>
          </cell>
          <cell r="D4103">
            <v>0</v>
          </cell>
          <cell r="F4103">
            <v>0</v>
          </cell>
          <cell r="G4103">
            <v>0</v>
          </cell>
        </row>
        <row r="4104">
          <cell r="A4104">
            <v>0</v>
          </cell>
          <cell r="B4104">
            <v>0</v>
          </cell>
          <cell r="D4104">
            <v>0</v>
          </cell>
          <cell r="F4104">
            <v>0</v>
          </cell>
          <cell r="G4104">
            <v>0</v>
          </cell>
        </row>
        <row r="4105">
          <cell r="A4105">
            <v>0</v>
          </cell>
          <cell r="B4105">
            <v>0</v>
          </cell>
          <cell r="D4105">
            <v>0</v>
          </cell>
          <cell r="F4105">
            <v>0</v>
          </cell>
          <cell r="G4105">
            <v>0</v>
          </cell>
        </row>
        <row r="4106">
          <cell r="A4106">
            <v>0</v>
          </cell>
          <cell r="B4106">
            <v>0</v>
          </cell>
          <cell r="D4106">
            <v>0</v>
          </cell>
          <cell r="F4106">
            <v>0</v>
          </cell>
          <cell r="G4106">
            <v>0</v>
          </cell>
        </row>
        <row r="4107">
          <cell r="A4107">
            <v>0</v>
          </cell>
          <cell r="B4107">
            <v>0</v>
          </cell>
          <cell r="D4107">
            <v>0</v>
          </cell>
          <cell r="F4107">
            <v>0</v>
          </cell>
          <cell r="G4107">
            <v>0</v>
          </cell>
        </row>
        <row r="4108">
          <cell r="A4108">
            <v>0</v>
          </cell>
          <cell r="B4108">
            <v>0</v>
          </cell>
          <cell r="D4108">
            <v>0</v>
          </cell>
          <cell r="F4108">
            <v>0</v>
          </cell>
          <cell r="G4108">
            <v>0</v>
          </cell>
        </row>
        <row r="4109">
          <cell r="F4109" t="str">
            <v>Total C</v>
          </cell>
          <cell r="G4109">
            <v>20000</v>
          </cell>
        </row>
        <row r="4110">
          <cell r="C4110" t="str">
            <v>D - TRANSPORTE</v>
          </cell>
        </row>
        <row r="4111">
          <cell r="A4111" t="str">
            <v>DATOS REDETERMINACION</v>
          </cell>
          <cell r="C4111" t="str">
            <v>DESIGNACION</v>
          </cell>
          <cell r="D4111" t="str">
            <v>Un</v>
          </cell>
          <cell r="E4111" t="str">
            <v>Cantidad</v>
          </cell>
          <cell r="F4111" t="str">
            <v>$ Unitarios</v>
          </cell>
          <cell r="G4111" t="str">
            <v>$ Parcial</v>
          </cell>
        </row>
        <row r="4112">
          <cell r="A4112" t="str">
            <v>CÓDIGO</v>
          </cell>
          <cell r="B4112" t="str">
            <v>DESCRIPCIÓN</v>
          </cell>
        </row>
        <row r="4113">
          <cell r="A4113">
            <v>0</v>
          </cell>
          <cell r="B4113">
            <v>0</v>
          </cell>
          <cell r="D4113">
            <v>0</v>
          </cell>
          <cell r="F4113">
            <v>0</v>
          </cell>
          <cell r="G4113">
            <v>0</v>
          </cell>
        </row>
        <row r="4114">
          <cell r="A4114">
            <v>0</v>
          </cell>
          <cell r="B4114">
            <v>0</v>
          </cell>
          <cell r="D4114">
            <v>0</v>
          </cell>
          <cell r="F4114">
            <v>0</v>
          </cell>
          <cell r="G4114">
            <v>0</v>
          </cell>
        </row>
        <row r="4115">
          <cell r="F4115" t="str">
            <v>Total D</v>
          </cell>
          <cell r="G4115">
            <v>0</v>
          </cell>
        </row>
        <row r="4117">
          <cell r="A4117" t="str">
            <v/>
          </cell>
          <cell r="B4117">
            <v>0</v>
          </cell>
          <cell r="D4117" t="str">
            <v>Costo  Neto</v>
          </cell>
          <cell r="F4117" t="str">
            <v>$/0</v>
          </cell>
          <cell r="G4117">
            <v>108188</v>
          </cell>
        </row>
        <row r="4118">
          <cell r="D4118" t="str">
            <v>Precio</v>
          </cell>
          <cell r="F4118" t="str">
            <v>$/0</v>
          </cell>
          <cell r="G4118">
            <v>108188</v>
          </cell>
        </row>
        <row r="4119">
          <cell r="A4119" t="str">
            <v>ANALISIS DE PRECIOS</v>
          </cell>
        </row>
        <row r="4120">
          <cell r="A4120" t="str">
            <v>COMITENTE:</v>
          </cell>
          <cell r="B4120" t="str">
            <v>DIRECCION PROVINCIAL DE REDES DE GAS</v>
          </cell>
        </row>
        <row r="4121">
          <cell r="A4121" t="str">
            <v>CONTRATISTA:</v>
          </cell>
          <cell r="B4121">
            <v>0</v>
          </cell>
        </row>
        <row r="4122">
          <cell r="A4122" t="str">
            <v>OBRA:</v>
          </cell>
          <cell r="B4122">
            <v>0</v>
          </cell>
          <cell r="F4122" t="str">
            <v>PRECIOS A:</v>
          </cell>
          <cell r="G4122">
            <v>0</v>
          </cell>
        </row>
        <row r="4123">
          <cell r="A4123" t="str">
            <v>SECTOR A:</v>
          </cell>
          <cell r="B4123">
            <v>0</v>
          </cell>
          <cell r="G4123">
            <v>0</v>
          </cell>
        </row>
        <row r="4124">
          <cell r="A4124" t="str">
            <v>UBICACIÓN:</v>
          </cell>
          <cell r="B4124">
            <v>0</v>
          </cell>
        </row>
        <row r="4125">
          <cell r="A4125" t="str">
            <v>RUBRO:</v>
          </cell>
          <cell r="B4125" t="str">
            <v/>
          </cell>
          <cell r="C4125">
            <v>0</v>
          </cell>
        </row>
        <row r="4126">
          <cell r="A4126" t="str">
            <v>ITEM:</v>
          </cell>
          <cell r="B4126" t="str">
            <v/>
          </cell>
          <cell r="C4126">
            <v>0</v>
          </cell>
          <cell r="F4126" t="str">
            <v>UNIDAD:</v>
          </cell>
          <cell r="G4126">
            <v>0</v>
          </cell>
        </row>
        <row r="4128">
          <cell r="C4128" t="str">
            <v>DESCRIPCIÓN EQUIPO DE PRODUCCIÓN Y RENDIMIENTO</v>
          </cell>
        </row>
        <row r="4130">
          <cell r="C4130" t="str">
            <v>Equipo</v>
          </cell>
          <cell r="D4130" t="str">
            <v>Cantidad</v>
          </cell>
          <cell r="E4130" t="str">
            <v>Potencia</v>
          </cell>
          <cell r="F4130" t="str">
            <v>Costo Unitario</v>
          </cell>
          <cell r="G4130" t="str">
            <v>Costo Total</v>
          </cell>
        </row>
        <row r="4131">
          <cell r="C4131" t="str">
            <v>Cargadora</v>
          </cell>
          <cell r="D4131">
            <v>0.2</v>
          </cell>
          <cell r="E4131">
            <v>217</v>
          </cell>
          <cell r="F4131">
            <v>17000000</v>
          </cell>
          <cell r="G4131">
            <v>3400000</v>
          </cell>
        </row>
        <row r="4132">
          <cell r="C4132" t="str">
            <v>Camion volcador</v>
          </cell>
          <cell r="D4132">
            <v>0.2</v>
          </cell>
          <cell r="E4132">
            <v>430</v>
          </cell>
          <cell r="F4132">
            <v>11500000</v>
          </cell>
          <cell r="G4132">
            <v>2300000</v>
          </cell>
        </row>
        <row r="4133">
          <cell r="C4133" t="str">
            <v>Motoniveladora</v>
          </cell>
          <cell r="D4133">
            <v>0.2</v>
          </cell>
          <cell r="E4133">
            <v>190</v>
          </cell>
          <cell r="F4133">
            <v>19000000</v>
          </cell>
          <cell r="G4133">
            <v>3800000</v>
          </cell>
        </row>
        <row r="4134">
          <cell r="C4134" t="str">
            <v>Retroexcavadora</v>
          </cell>
          <cell r="D4134">
            <v>0.2</v>
          </cell>
          <cell r="E4134">
            <v>100</v>
          </cell>
          <cell r="F4134">
            <v>8600000</v>
          </cell>
          <cell r="G4134">
            <v>1720000</v>
          </cell>
        </row>
        <row r="4135">
          <cell r="E4135">
            <v>0</v>
          </cell>
          <cell r="F4135">
            <v>0</v>
          </cell>
          <cell r="G4135">
            <v>0</v>
          </cell>
        </row>
        <row r="4136">
          <cell r="E4136">
            <v>0</v>
          </cell>
          <cell r="F4136">
            <v>0</v>
          </cell>
          <cell r="G4136">
            <v>0</v>
          </cell>
        </row>
        <row r="4137">
          <cell r="E4137">
            <v>0</v>
          </cell>
          <cell r="F4137">
            <v>0</v>
          </cell>
          <cell r="G4137">
            <v>0</v>
          </cell>
        </row>
        <row r="4138">
          <cell r="E4138">
            <v>0</v>
          </cell>
          <cell r="F4138">
            <v>0</v>
          </cell>
          <cell r="G4138">
            <v>0</v>
          </cell>
        </row>
        <row r="4139">
          <cell r="E4139">
            <v>0</v>
          </cell>
          <cell r="F4139">
            <v>0</v>
          </cell>
          <cell r="G4139">
            <v>0</v>
          </cell>
        </row>
        <row r="4140">
          <cell r="E4140">
            <v>0</v>
          </cell>
          <cell r="F4140">
            <v>0</v>
          </cell>
          <cell r="G4140">
            <v>0</v>
          </cell>
        </row>
        <row r="4142">
          <cell r="C4142" t="str">
            <v>TOTALES</v>
          </cell>
          <cell r="D4142" t="str">
            <v>Potencia</v>
          </cell>
          <cell r="E4142">
            <v>187.4</v>
          </cell>
          <cell r="F4142" t="str">
            <v>Costo Equipos</v>
          </cell>
          <cell r="G4142">
            <v>11220000</v>
          </cell>
        </row>
        <row r="4144">
          <cell r="C4144" t="str">
            <v>Rendimiento equipo de producción</v>
          </cell>
          <cell r="D4144">
            <v>1000</v>
          </cell>
          <cell r="E4144" t="str">
            <v>0/día</v>
          </cell>
        </row>
        <row r="4146">
          <cell r="A4146" t="str">
            <v>DATOS REDETERMINACION</v>
          </cell>
          <cell r="C4146" t="str">
            <v>DESIGNACION</v>
          </cell>
          <cell r="D4146" t="str">
            <v>Coeficiente Equipo</v>
          </cell>
          <cell r="E4146" t="str">
            <v>$ / día
Coef. x Costo Eq. o
HP x Costo Gas Oil</v>
          </cell>
          <cell r="F4146" t="str">
            <v>Rendimiento</v>
          </cell>
          <cell r="G4146" t="str">
            <v>$ Parcial</v>
          </cell>
        </row>
        <row r="4147">
          <cell r="A4147" t="str">
            <v>CÓDIGO</v>
          </cell>
          <cell r="B4147" t="str">
            <v>DESCRIPCIÓN</v>
          </cell>
        </row>
        <row r="4148">
          <cell r="C4148" t="str">
            <v>A - EQUIPOS</v>
          </cell>
        </row>
        <row r="4149">
          <cell r="A4149" t="str">
            <v>INDEC-DCTO - Inciso j)</v>
          </cell>
          <cell r="B4149" t="str">
            <v>Equipo - Amortización de equipo</v>
          </cell>
          <cell r="C4149" t="str">
            <v>Amortizaciones equipos</v>
          </cell>
          <cell r="D4149">
            <v>8.0000000000000004E-4</v>
          </cell>
          <cell r="E4149">
            <v>8976</v>
          </cell>
          <cell r="F4149">
            <v>1000</v>
          </cell>
          <cell r="G4149">
            <v>8.98</v>
          </cell>
        </row>
        <row r="4150">
          <cell r="A4150" t="str">
            <v>INDEC-DCTO - Inciso j)</v>
          </cell>
          <cell r="B4150" t="str">
            <v>Equipo - Amortización de equipo</v>
          </cell>
          <cell r="C4150" t="str">
            <v>Interés equipos</v>
          </cell>
          <cell r="D4150">
            <v>8.0000000000000007E-5</v>
          </cell>
          <cell r="E4150">
            <v>897.6</v>
          </cell>
          <cell r="F4150">
            <v>1000</v>
          </cell>
          <cell r="G4150">
            <v>0.9</v>
          </cell>
        </row>
        <row r="4151">
          <cell r="A4151" t="str">
            <v>INDEC-PB - 33360-1</v>
          </cell>
          <cell r="B4151" t="str">
            <v xml:space="preserve">Gas oil                                                                </v>
          </cell>
          <cell r="C4151" t="str">
            <v>Combustibles equipos</v>
          </cell>
          <cell r="D4151">
            <v>99.173553719008268</v>
          </cell>
          <cell r="E4151">
            <v>18585.123966942148</v>
          </cell>
          <cell r="F4151">
            <v>1000</v>
          </cell>
          <cell r="G4151">
            <v>18.59</v>
          </cell>
        </row>
        <row r="4152">
          <cell r="A4152" t="str">
            <v>INDEC-PB - 33380-1</v>
          </cell>
          <cell r="B4152" t="str">
            <v xml:space="preserve">Aceites lubricantes                                                    </v>
          </cell>
          <cell r="C4152" t="str">
            <v>Lubricantes equipos</v>
          </cell>
          <cell r="D4152">
            <v>18</v>
          </cell>
          <cell r="E4152">
            <v>3373.2000000000003</v>
          </cell>
          <cell r="F4152">
            <v>1000</v>
          </cell>
          <cell r="G4152">
            <v>3.37</v>
          </cell>
        </row>
        <row r="4153">
          <cell r="A4153">
            <v>0</v>
          </cell>
          <cell r="B4153">
            <v>0</v>
          </cell>
          <cell r="D4153">
            <v>0</v>
          </cell>
          <cell r="F4153">
            <v>0</v>
          </cell>
          <cell r="G4153">
            <v>0</v>
          </cell>
        </row>
        <row r="4154">
          <cell r="A4154">
            <v>0</v>
          </cell>
          <cell r="B4154">
            <v>0</v>
          </cell>
          <cell r="D4154">
            <v>0</v>
          </cell>
          <cell r="F4154">
            <v>0</v>
          </cell>
          <cell r="G4154">
            <v>0</v>
          </cell>
        </row>
        <row r="4155">
          <cell r="A4155">
            <v>0</v>
          </cell>
          <cell r="B4155">
            <v>0</v>
          </cell>
          <cell r="D4155">
            <v>0</v>
          </cell>
          <cell r="F4155">
            <v>0</v>
          </cell>
          <cell r="G4155">
            <v>0</v>
          </cell>
        </row>
        <row r="4156">
          <cell r="A4156">
            <v>0</v>
          </cell>
          <cell r="B4156">
            <v>0</v>
          </cell>
          <cell r="D4156">
            <v>0</v>
          </cell>
          <cell r="F4156">
            <v>0</v>
          </cell>
          <cell r="G4156">
            <v>0</v>
          </cell>
        </row>
        <row r="4157">
          <cell r="A4157">
            <v>0</v>
          </cell>
          <cell r="B4157">
            <v>0</v>
          </cell>
          <cell r="D4157">
            <v>0</v>
          </cell>
          <cell r="F4157">
            <v>0</v>
          </cell>
          <cell r="G4157">
            <v>0</v>
          </cell>
        </row>
        <row r="4158">
          <cell r="F4158" t="str">
            <v>Total A</v>
          </cell>
          <cell r="G4158">
            <v>31.84</v>
          </cell>
        </row>
        <row r="4159">
          <cell r="C4159" t="str">
            <v>B - MANO DE OBRA</v>
          </cell>
        </row>
        <row r="4160">
          <cell r="A4160" t="str">
            <v>DATOS REDETERMINACION</v>
          </cell>
          <cell r="C4160" t="str">
            <v>DESIGNACION</v>
          </cell>
          <cell r="D4160" t="str">
            <v>Cantidad</v>
          </cell>
          <cell r="E4160" t="str">
            <v>$ / día</v>
          </cell>
          <cell r="F4160" t="str">
            <v>Rendimiento</v>
          </cell>
          <cell r="G4160" t="str">
            <v>$ Parcial</v>
          </cell>
        </row>
        <row r="4161">
          <cell r="A4161" t="str">
            <v>CÓDIGO</v>
          </cell>
          <cell r="B4161" t="str">
            <v>DESCRIPCIÓN</v>
          </cell>
        </row>
        <row r="4162">
          <cell r="A4162" t="str">
            <v>IIEE-SJ - 101000</v>
          </cell>
          <cell r="B4162" t="str">
            <v>Oficial Especializado</v>
          </cell>
          <cell r="C4162" t="str">
            <v>Oficial Especializado</v>
          </cell>
          <cell r="D4162">
            <v>1</v>
          </cell>
          <cell r="E4162">
            <v>6000</v>
          </cell>
          <cell r="F4162">
            <v>1000</v>
          </cell>
          <cell r="G4162">
            <v>6</v>
          </cell>
        </row>
        <row r="4163">
          <cell r="A4163" t="str">
            <v>IIEE-SJ - 102000</v>
          </cell>
          <cell r="B4163" t="str">
            <v xml:space="preserve">Oficial </v>
          </cell>
          <cell r="C4163" t="str">
            <v>Oficial</v>
          </cell>
          <cell r="D4163">
            <v>2</v>
          </cell>
          <cell r="E4163">
            <v>5000</v>
          </cell>
          <cell r="F4163">
            <v>1000</v>
          </cell>
          <cell r="G4163">
            <v>10</v>
          </cell>
        </row>
        <row r="4164">
          <cell r="A4164" t="str">
            <v>IIEE-SJ - 103000</v>
          </cell>
          <cell r="B4164" t="str">
            <v>Ayudante</v>
          </cell>
          <cell r="C4164" t="str">
            <v>Medio Oficial</v>
          </cell>
          <cell r="E4164">
            <v>4500</v>
          </cell>
          <cell r="F4164">
            <v>1000</v>
          </cell>
          <cell r="G4164">
            <v>0</v>
          </cell>
        </row>
        <row r="4165">
          <cell r="A4165" t="str">
            <v>IIEE-SJ - 103000</v>
          </cell>
          <cell r="B4165" t="str">
            <v>Ayudante</v>
          </cell>
          <cell r="C4165" t="str">
            <v>Ayudante</v>
          </cell>
          <cell r="D4165">
            <v>1</v>
          </cell>
          <cell r="E4165">
            <v>4000</v>
          </cell>
          <cell r="F4165">
            <v>1000</v>
          </cell>
          <cell r="G4165">
            <v>4</v>
          </cell>
        </row>
        <row r="4166">
          <cell r="A4166">
            <v>0</v>
          </cell>
          <cell r="B4166">
            <v>0</v>
          </cell>
          <cell r="E4166">
            <v>0</v>
          </cell>
          <cell r="F4166">
            <v>0</v>
          </cell>
          <cell r="G4166">
            <v>0</v>
          </cell>
        </row>
        <row r="4167">
          <cell r="A4167">
            <v>0</v>
          </cell>
          <cell r="B4167">
            <v>0</v>
          </cell>
          <cell r="E4167">
            <v>0</v>
          </cell>
          <cell r="F4167">
            <v>0</v>
          </cell>
          <cell r="G4167">
            <v>0</v>
          </cell>
        </row>
        <row r="4168">
          <cell r="A4168">
            <v>0</v>
          </cell>
          <cell r="B4168">
            <v>0</v>
          </cell>
          <cell r="E4168">
            <v>0</v>
          </cell>
          <cell r="F4168">
            <v>0</v>
          </cell>
          <cell r="G4168">
            <v>0</v>
          </cell>
        </row>
        <row r="4169">
          <cell r="F4169" t="str">
            <v>Total B</v>
          </cell>
          <cell r="G4169">
            <v>20</v>
          </cell>
        </row>
        <row r="4170">
          <cell r="C4170" t="str">
            <v>C - MATERIALES</v>
          </cell>
        </row>
        <row r="4171">
          <cell r="A4171" t="str">
            <v>DATOS REDETERMINACION</v>
          </cell>
          <cell r="C4171" t="str">
            <v>DESIGNACION</v>
          </cell>
          <cell r="D4171" t="str">
            <v>Un</v>
          </cell>
          <cell r="E4171" t="str">
            <v>Cantidad</v>
          </cell>
          <cell r="F4171" t="str">
            <v>$ Unitarios</v>
          </cell>
          <cell r="G4171" t="str">
            <v>$ Parcial</v>
          </cell>
        </row>
        <row r="4172">
          <cell r="A4172" t="str">
            <v>CÓDIGO</v>
          </cell>
          <cell r="B4172" t="str">
            <v>DESCRIPCIÓN</v>
          </cell>
        </row>
        <row r="4173">
          <cell r="A4173">
            <v>0</v>
          </cell>
          <cell r="B4173">
            <v>0</v>
          </cell>
          <cell r="D4173">
            <v>0</v>
          </cell>
          <cell r="F4173">
            <v>0</v>
          </cell>
          <cell r="G4173">
            <v>0</v>
          </cell>
        </row>
        <row r="4174">
          <cell r="A4174">
            <v>0</v>
          </cell>
          <cell r="B4174">
            <v>0</v>
          </cell>
          <cell r="D4174">
            <v>0</v>
          </cell>
          <cell r="F4174">
            <v>0</v>
          </cell>
          <cell r="G4174">
            <v>0</v>
          </cell>
        </row>
        <row r="4175">
          <cell r="A4175">
            <v>0</v>
          </cell>
          <cell r="B4175">
            <v>0</v>
          </cell>
          <cell r="D4175">
            <v>0</v>
          </cell>
          <cell r="F4175">
            <v>0</v>
          </cell>
          <cell r="G4175">
            <v>0</v>
          </cell>
        </row>
        <row r="4176">
          <cell r="A4176">
            <v>0</v>
          </cell>
          <cell r="B4176">
            <v>0</v>
          </cell>
          <cell r="D4176">
            <v>0</v>
          </cell>
          <cell r="F4176">
            <v>0</v>
          </cell>
          <cell r="G4176">
            <v>0</v>
          </cell>
        </row>
        <row r="4177">
          <cell r="A4177">
            <v>0</v>
          </cell>
          <cell r="B4177">
            <v>0</v>
          </cell>
          <cell r="D4177">
            <v>0</v>
          </cell>
          <cell r="F4177">
            <v>0</v>
          </cell>
          <cell r="G4177">
            <v>0</v>
          </cell>
        </row>
        <row r="4178">
          <cell r="A4178">
            <v>0</v>
          </cell>
          <cell r="B4178">
            <v>0</v>
          </cell>
          <cell r="D4178">
            <v>0</v>
          </cell>
          <cell r="F4178">
            <v>0</v>
          </cell>
          <cell r="G4178">
            <v>0</v>
          </cell>
        </row>
        <row r="4179">
          <cell r="A4179">
            <v>0</v>
          </cell>
          <cell r="B4179">
            <v>0</v>
          </cell>
          <cell r="D4179">
            <v>0</v>
          </cell>
          <cell r="F4179">
            <v>0</v>
          </cell>
          <cell r="G4179">
            <v>0</v>
          </cell>
        </row>
        <row r="4180">
          <cell r="A4180">
            <v>0</v>
          </cell>
          <cell r="B4180">
            <v>0</v>
          </cell>
          <cell r="D4180">
            <v>0</v>
          </cell>
          <cell r="F4180">
            <v>0</v>
          </cell>
          <cell r="G4180">
            <v>0</v>
          </cell>
        </row>
        <row r="4181">
          <cell r="A4181">
            <v>0</v>
          </cell>
          <cell r="B4181">
            <v>0</v>
          </cell>
          <cell r="D4181">
            <v>0</v>
          </cell>
          <cell r="F4181">
            <v>0</v>
          </cell>
          <cell r="G4181">
            <v>0</v>
          </cell>
        </row>
        <row r="4182">
          <cell r="A4182">
            <v>0</v>
          </cell>
          <cell r="B4182">
            <v>0</v>
          </cell>
          <cell r="D4182">
            <v>0</v>
          </cell>
          <cell r="F4182">
            <v>0</v>
          </cell>
          <cell r="G4182">
            <v>0</v>
          </cell>
        </row>
        <row r="4183">
          <cell r="A4183">
            <v>0</v>
          </cell>
          <cell r="B4183">
            <v>0</v>
          </cell>
          <cell r="D4183">
            <v>0</v>
          </cell>
          <cell r="F4183">
            <v>0</v>
          </cell>
          <cell r="G4183">
            <v>0</v>
          </cell>
        </row>
        <row r="4184">
          <cell r="F4184" t="str">
            <v>Total C</v>
          </cell>
          <cell r="G4184">
            <v>0</v>
          </cell>
        </row>
        <row r="4185">
          <cell r="C4185" t="str">
            <v>D - TRANSPORTE</v>
          </cell>
        </row>
        <row r="4186">
          <cell r="A4186" t="str">
            <v>DATOS REDETERMINACION</v>
          </cell>
          <cell r="C4186" t="str">
            <v>DESIGNACION</v>
          </cell>
          <cell r="D4186" t="str">
            <v>Un</v>
          </cell>
          <cell r="E4186" t="str">
            <v>Cantidad</v>
          </cell>
          <cell r="F4186" t="str">
            <v>$ Unitarios</v>
          </cell>
          <cell r="G4186" t="str">
            <v>$ Parcial</v>
          </cell>
        </row>
        <row r="4187">
          <cell r="A4187" t="str">
            <v>CÓDIGO</v>
          </cell>
          <cell r="B4187" t="str">
            <v>DESCRIPCIÓN</v>
          </cell>
        </row>
        <row r="4188">
          <cell r="A4188">
            <v>0</v>
          </cell>
          <cell r="B4188">
            <v>0</v>
          </cell>
          <cell r="D4188">
            <v>0</v>
          </cell>
          <cell r="F4188">
            <v>0</v>
          </cell>
          <cell r="G4188">
            <v>0</v>
          </cell>
        </row>
        <row r="4189">
          <cell r="A4189">
            <v>0</v>
          </cell>
          <cell r="B4189">
            <v>0</v>
          </cell>
          <cell r="D4189">
            <v>0</v>
          </cell>
          <cell r="F4189">
            <v>0</v>
          </cell>
          <cell r="G4189">
            <v>0</v>
          </cell>
        </row>
        <row r="4190">
          <cell r="F4190" t="str">
            <v>Total D</v>
          </cell>
          <cell r="G4190">
            <v>0</v>
          </cell>
        </row>
        <row r="4192">
          <cell r="A4192" t="str">
            <v/>
          </cell>
          <cell r="B4192">
            <v>0</v>
          </cell>
          <cell r="D4192" t="str">
            <v>Costo  Neto</v>
          </cell>
          <cell r="F4192" t="str">
            <v>$/0</v>
          </cell>
          <cell r="G4192">
            <v>51.84</v>
          </cell>
        </row>
        <row r="4193">
          <cell r="D4193" t="str">
            <v>Precio</v>
          </cell>
          <cell r="F4193" t="str">
            <v>$/0</v>
          </cell>
          <cell r="G4193">
            <v>51.84</v>
          </cell>
        </row>
        <row r="4194">
          <cell r="A4194" t="str">
            <v>ANALISIS DE PRECIOS</v>
          </cell>
        </row>
        <row r="4195">
          <cell r="A4195" t="str">
            <v>COMITENTE:</v>
          </cell>
          <cell r="B4195" t="str">
            <v>DIRECCION PROVINCIAL DE REDES DE GAS</v>
          </cell>
        </row>
        <row r="4196">
          <cell r="A4196" t="str">
            <v>CONTRATISTA:</v>
          </cell>
          <cell r="B4196">
            <v>0</v>
          </cell>
        </row>
        <row r="4197">
          <cell r="A4197" t="str">
            <v>OBRA:</v>
          </cell>
          <cell r="B4197">
            <v>0</v>
          </cell>
          <cell r="F4197" t="str">
            <v>PRECIOS A:</v>
          </cell>
          <cell r="G4197">
            <v>0</v>
          </cell>
        </row>
        <row r="4198">
          <cell r="A4198" t="str">
            <v>SECTOR A:</v>
          </cell>
          <cell r="B4198">
            <v>0</v>
          </cell>
          <cell r="G4198">
            <v>0</v>
          </cell>
        </row>
        <row r="4199">
          <cell r="A4199" t="str">
            <v>UBICACIÓN:</v>
          </cell>
          <cell r="B4199">
            <v>0</v>
          </cell>
        </row>
        <row r="4200">
          <cell r="A4200" t="str">
            <v>RUBRO:</v>
          </cell>
          <cell r="B4200" t="str">
            <v/>
          </cell>
          <cell r="C4200">
            <v>0</v>
          </cell>
        </row>
        <row r="4201">
          <cell r="A4201" t="str">
            <v>ITEM:</v>
          </cell>
          <cell r="B4201" t="str">
            <v/>
          </cell>
          <cell r="C4201">
            <v>0</v>
          </cell>
          <cell r="F4201" t="str">
            <v>UNIDAD:</v>
          </cell>
          <cell r="G4201">
            <v>0</v>
          </cell>
        </row>
        <row r="4203">
          <cell r="C4203" t="str">
            <v>DESCRIPCIÓN EQUIPO DE PRODUCCIÓN Y RENDIMIENTO</v>
          </cell>
        </row>
        <row r="4205">
          <cell r="C4205" t="str">
            <v>Equipo</v>
          </cell>
          <cell r="D4205" t="str">
            <v>Cantidad</v>
          </cell>
          <cell r="E4205" t="str">
            <v>Potencia</v>
          </cell>
          <cell r="F4205" t="str">
            <v>Costo Unitario</v>
          </cell>
          <cell r="G4205" t="str">
            <v>Costo Total</v>
          </cell>
        </row>
        <row r="4206">
          <cell r="C4206" t="str">
            <v>Herramientas varias</v>
          </cell>
          <cell r="D4206">
            <v>1</v>
          </cell>
          <cell r="E4206">
            <v>0</v>
          </cell>
          <cell r="F4206">
            <v>450000</v>
          </cell>
          <cell r="G4206">
            <v>450000</v>
          </cell>
        </row>
        <row r="4207">
          <cell r="E4207">
            <v>0</v>
          </cell>
          <cell r="F4207">
            <v>0</v>
          </cell>
          <cell r="G4207">
            <v>0</v>
          </cell>
        </row>
        <row r="4208">
          <cell r="E4208">
            <v>0</v>
          </cell>
          <cell r="F4208">
            <v>0</v>
          </cell>
          <cell r="G4208">
            <v>0</v>
          </cell>
        </row>
        <row r="4209">
          <cell r="E4209">
            <v>0</v>
          </cell>
          <cell r="F4209">
            <v>0</v>
          </cell>
          <cell r="G4209">
            <v>0</v>
          </cell>
        </row>
        <row r="4210">
          <cell r="E4210">
            <v>0</v>
          </cell>
          <cell r="F4210">
            <v>0</v>
          </cell>
          <cell r="G4210">
            <v>0</v>
          </cell>
        </row>
        <row r="4211">
          <cell r="E4211">
            <v>0</v>
          </cell>
          <cell r="F4211">
            <v>0</v>
          </cell>
          <cell r="G4211">
            <v>0</v>
          </cell>
        </row>
        <row r="4212">
          <cell r="E4212">
            <v>0</v>
          </cell>
          <cell r="F4212">
            <v>0</v>
          </cell>
          <cell r="G4212">
            <v>0</v>
          </cell>
        </row>
        <row r="4213">
          <cell r="E4213">
            <v>0</v>
          </cell>
          <cell r="F4213">
            <v>0</v>
          </cell>
          <cell r="G4213">
            <v>0</v>
          </cell>
        </row>
        <row r="4214">
          <cell r="E4214">
            <v>0</v>
          </cell>
          <cell r="F4214">
            <v>0</v>
          </cell>
          <cell r="G4214">
            <v>0</v>
          </cell>
        </row>
        <row r="4215">
          <cell r="E4215">
            <v>0</v>
          </cell>
          <cell r="F4215">
            <v>0</v>
          </cell>
          <cell r="G4215">
            <v>0</v>
          </cell>
        </row>
        <row r="4217">
          <cell r="C4217" t="str">
            <v>TOTALES</v>
          </cell>
          <cell r="D4217" t="str">
            <v>Potencia</v>
          </cell>
          <cell r="E4217">
            <v>0</v>
          </cell>
          <cell r="F4217" t="str">
            <v>Costo Equipos</v>
          </cell>
          <cell r="G4217">
            <v>450000</v>
          </cell>
        </row>
        <row r="4219">
          <cell r="C4219" t="str">
            <v>Rendimiento equipo de producción</v>
          </cell>
          <cell r="D4219">
            <v>1000</v>
          </cell>
          <cell r="E4219" t="str">
            <v>0/día</v>
          </cell>
        </row>
        <row r="4221">
          <cell r="A4221" t="str">
            <v>DATOS REDETERMINACION</v>
          </cell>
          <cell r="C4221" t="str">
            <v>DESIGNACION</v>
          </cell>
          <cell r="D4221" t="str">
            <v>Coeficiente Equipo</v>
          </cell>
          <cell r="E4221" t="str">
            <v>$ / día
Coef. x Costo Eq. o
HP x Costo Gas Oil</v>
          </cell>
          <cell r="F4221" t="str">
            <v>Rendimiento</v>
          </cell>
          <cell r="G4221" t="str">
            <v>$ Parcial</v>
          </cell>
        </row>
        <row r="4222">
          <cell r="A4222" t="str">
            <v>CÓDIGO</v>
          </cell>
          <cell r="B4222" t="str">
            <v>DESCRIPCIÓN</v>
          </cell>
        </row>
        <row r="4223">
          <cell r="C4223" t="str">
            <v>A - EQUIPOS</v>
          </cell>
        </row>
        <row r="4224">
          <cell r="A4224" t="str">
            <v>INDEC-DCTO - Inciso j)</v>
          </cell>
          <cell r="B4224" t="str">
            <v>Equipo - Amortización de equipo</v>
          </cell>
          <cell r="C4224" t="str">
            <v>Amortizaciones equipos</v>
          </cell>
          <cell r="D4224">
            <v>8.0000000000000004E-4</v>
          </cell>
          <cell r="E4224">
            <v>360</v>
          </cell>
          <cell r="F4224">
            <v>1000</v>
          </cell>
          <cell r="G4224">
            <v>0.36</v>
          </cell>
        </row>
        <row r="4225">
          <cell r="A4225" t="str">
            <v>INDEC-DCTO - Inciso j)</v>
          </cell>
          <cell r="B4225" t="str">
            <v>Equipo - Amortización de equipo</v>
          </cell>
          <cell r="C4225" t="str">
            <v>Interés equipos</v>
          </cell>
          <cell r="D4225">
            <v>8.0000000000000007E-5</v>
          </cell>
          <cell r="E4225">
            <v>36</v>
          </cell>
          <cell r="F4225">
            <v>1000</v>
          </cell>
          <cell r="G4225">
            <v>0.04</v>
          </cell>
        </row>
        <row r="4226">
          <cell r="A4226" t="str">
            <v>INDEC-PB - 33360-1</v>
          </cell>
          <cell r="B4226" t="str">
            <v xml:space="preserve">Gas oil                                                                </v>
          </cell>
          <cell r="C4226" t="str">
            <v>Combustibles equipos</v>
          </cell>
          <cell r="D4226">
            <v>99.173553719008268</v>
          </cell>
          <cell r="E4226">
            <v>0</v>
          </cell>
          <cell r="F4226">
            <v>1000</v>
          </cell>
          <cell r="G4226">
            <v>0</v>
          </cell>
        </row>
        <row r="4227">
          <cell r="A4227" t="str">
            <v>INDEC-PB - 33380-1</v>
          </cell>
          <cell r="B4227" t="str">
            <v xml:space="preserve">Aceites lubricantes                                                    </v>
          </cell>
          <cell r="C4227" t="str">
            <v>Lubricantes equipos</v>
          </cell>
          <cell r="D4227">
            <v>18</v>
          </cell>
          <cell r="E4227">
            <v>0</v>
          </cell>
          <cell r="F4227">
            <v>1000</v>
          </cell>
          <cell r="G4227">
            <v>0</v>
          </cell>
        </row>
        <row r="4228">
          <cell r="A4228">
            <v>0</v>
          </cell>
          <cell r="B4228">
            <v>0</v>
          </cell>
          <cell r="D4228">
            <v>0</v>
          </cell>
          <cell r="F4228">
            <v>0</v>
          </cell>
          <cell r="G4228">
            <v>0</v>
          </cell>
        </row>
        <row r="4229">
          <cell r="A4229">
            <v>0</v>
          </cell>
          <cell r="B4229">
            <v>0</v>
          </cell>
          <cell r="D4229">
            <v>0</v>
          </cell>
          <cell r="F4229">
            <v>0</v>
          </cell>
          <cell r="G4229">
            <v>0</v>
          </cell>
        </row>
        <row r="4230">
          <cell r="A4230">
            <v>0</v>
          </cell>
          <cell r="B4230">
            <v>0</v>
          </cell>
          <cell r="D4230">
            <v>0</v>
          </cell>
          <cell r="F4230">
            <v>0</v>
          </cell>
          <cell r="G4230">
            <v>0</v>
          </cell>
        </row>
        <row r="4231">
          <cell r="A4231">
            <v>0</v>
          </cell>
          <cell r="B4231">
            <v>0</v>
          </cell>
          <cell r="D4231">
            <v>0</v>
          </cell>
          <cell r="F4231">
            <v>0</v>
          </cell>
          <cell r="G4231">
            <v>0</v>
          </cell>
        </row>
        <row r="4232">
          <cell r="A4232">
            <v>0</v>
          </cell>
          <cell r="B4232">
            <v>0</v>
          </cell>
          <cell r="D4232">
            <v>0</v>
          </cell>
          <cell r="F4232">
            <v>0</v>
          </cell>
          <cell r="G4232">
            <v>0</v>
          </cell>
        </row>
        <row r="4233">
          <cell r="F4233" t="str">
            <v>Total A</v>
          </cell>
          <cell r="G4233">
            <v>0.39999999999999997</v>
          </cell>
        </row>
        <row r="4234">
          <cell r="C4234" t="str">
            <v>B - MANO DE OBRA</v>
          </cell>
        </row>
        <row r="4235">
          <cell r="A4235" t="str">
            <v>DATOS REDETERMINACION</v>
          </cell>
          <cell r="C4235" t="str">
            <v>DESIGNACION</v>
          </cell>
          <cell r="D4235" t="str">
            <v>Cantidad</v>
          </cell>
          <cell r="E4235" t="str">
            <v>$ / día</v>
          </cell>
          <cell r="F4235" t="str">
            <v>Rendimiento</v>
          </cell>
          <cell r="G4235" t="str">
            <v>$ Parcial</v>
          </cell>
        </row>
        <row r="4236">
          <cell r="A4236" t="str">
            <v>CÓDIGO</v>
          </cell>
          <cell r="B4236" t="str">
            <v>DESCRIPCIÓN</v>
          </cell>
        </row>
        <row r="4237">
          <cell r="A4237" t="str">
            <v>IIEE-SJ - 101000</v>
          </cell>
          <cell r="B4237" t="str">
            <v>Oficial Especializado</v>
          </cell>
          <cell r="C4237" t="str">
            <v>Oficial Especializado</v>
          </cell>
          <cell r="D4237">
            <v>1</v>
          </cell>
          <cell r="E4237">
            <v>6000</v>
          </cell>
          <cell r="F4237">
            <v>1000</v>
          </cell>
          <cell r="G4237">
            <v>6</v>
          </cell>
        </row>
        <row r="4238">
          <cell r="A4238" t="str">
            <v>IIEE-SJ - 102000</v>
          </cell>
          <cell r="B4238" t="str">
            <v xml:space="preserve">Oficial </v>
          </cell>
          <cell r="C4238" t="str">
            <v>Oficial</v>
          </cell>
          <cell r="D4238">
            <v>1</v>
          </cell>
          <cell r="E4238">
            <v>5000</v>
          </cell>
          <cell r="F4238">
            <v>1000</v>
          </cell>
          <cell r="G4238">
            <v>5</v>
          </cell>
        </row>
        <row r="4239">
          <cell r="A4239" t="str">
            <v>IIEE-SJ - 103000</v>
          </cell>
          <cell r="B4239" t="str">
            <v>Ayudante</v>
          </cell>
          <cell r="C4239" t="str">
            <v>Medio Oficial</v>
          </cell>
          <cell r="E4239">
            <v>4500</v>
          </cell>
          <cell r="F4239">
            <v>1000</v>
          </cell>
          <cell r="G4239">
            <v>0</v>
          </cell>
        </row>
        <row r="4240">
          <cell r="A4240" t="str">
            <v>IIEE-SJ - 103000</v>
          </cell>
          <cell r="B4240" t="str">
            <v>Ayudante</v>
          </cell>
          <cell r="C4240" t="str">
            <v>Ayudante</v>
          </cell>
          <cell r="D4240">
            <v>2</v>
          </cell>
          <cell r="E4240">
            <v>4000</v>
          </cell>
          <cell r="F4240">
            <v>1000</v>
          </cell>
          <cell r="G4240">
            <v>8</v>
          </cell>
        </row>
        <row r="4241">
          <cell r="A4241">
            <v>0</v>
          </cell>
          <cell r="B4241">
            <v>0</v>
          </cell>
          <cell r="E4241">
            <v>0</v>
          </cell>
          <cell r="F4241">
            <v>0</v>
          </cell>
          <cell r="G4241">
            <v>0</v>
          </cell>
        </row>
        <row r="4243">
          <cell r="A4243">
            <v>0</v>
          </cell>
          <cell r="B4243">
            <v>0</v>
          </cell>
          <cell r="E4243">
            <v>0</v>
          </cell>
          <cell r="F4243">
            <v>0</v>
          </cell>
          <cell r="G4243">
            <v>0</v>
          </cell>
        </row>
        <row r="4244">
          <cell r="A4244">
            <v>0</v>
          </cell>
          <cell r="B4244">
            <v>0</v>
          </cell>
          <cell r="E4244">
            <v>0</v>
          </cell>
          <cell r="F4244">
            <v>0</v>
          </cell>
          <cell r="G4244">
            <v>0</v>
          </cell>
        </row>
        <row r="4245">
          <cell r="F4245" t="str">
            <v>Total B</v>
          </cell>
          <cell r="G4245">
            <v>19</v>
          </cell>
        </row>
        <row r="4246">
          <cell r="C4246" t="str">
            <v>C - MATERIALES</v>
          </cell>
        </row>
        <row r="4247">
          <cell r="A4247" t="str">
            <v>DATOS REDETERMINACION</v>
          </cell>
          <cell r="C4247" t="str">
            <v>DESIGNACION</v>
          </cell>
          <cell r="D4247" t="str">
            <v>Un</v>
          </cell>
          <cell r="E4247" t="str">
            <v>Cantidad</v>
          </cell>
          <cell r="F4247" t="str">
            <v>$ Unitarios</v>
          </cell>
          <cell r="G4247" t="str">
            <v>$ Parcial</v>
          </cell>
        </row>
        <row r="4248">
          <cell r="A4248" t="str">
            <v>CÓDIGO</v>
          </cell>
          <cell r="B4248" t="str">
            <v>DESCRIPCIÓN</v>
          </cell>
        </row>
        <row r="4249">
          <cell r="A4249" t="str">
            <v>INDEC-CM - 41242-11</v>
          </cell>
          <cell r="B4249" t="str">
            <v>Acero aletado conformado, en barra</v>
          </cell>
          <cell r="C4249" t="str">
            <v xml:space="preserve">Clavos y alambres </v>
          </cell>
          <cell r="D4249" t="str">
            <v>Kg</v>
          </cell>
          <cell r="E4249">
            <v>0.2</v>
          </cell>
          <cell r="F4249">
            <v>320</v>
          </cell>
          <cell r="G4249">
            <v>64</v>
          </cell>
        </row>
        <row r="4250">
          <cell r="A4250" t="str">
            <v>INDEC-PB - 31420-1</v>
          </cell>
          <cell r="B4250" t="str">
            <v xml:space="preserve">Maderas terciadas fenólicas                                            </v>
          </cell>
          <cell r="C4250" t="str">
            <v>Equipo de encofrado</v>
          </cell>
          <cell r="D4250" t="str">
            <v>m2</v>
          </cell>
          <cell r="E4250">
            <v>0.1</v>
          </cell>
          <cell r="F4250">
            <v>1076.3888888888889</v>
          </cell>
          <cell r="G4250">
            <v>107.64</v>
          </cell>
        </row>
        <row r="4251">
          <cell r="A4251">
            <v>0</v>
          </cell>
          <cell r="B4251">
            <v>0</v>
          </cell>
          <cell r="D4251">
            <v>0</v>
          </cell>
          <cell r="F4251">
            <v>0</v>
          </cell>
          <cell r="G4251">
            <v>0</v>
          </cell>
        </row>
        <row r="4252">
          <cell r="A4252">
            <v>0</v>
          </cell>
          <cell r="B4252">
            <v>0</v>
          </cell>
          <cell r="D4252">
            <v>0</v>
          </cell>
          <cell r="F4252">
            <v>0</v>
          </cell>
          <cell r="G4252">
            <v>0</v>
          </cell>
        </row>
        <row r="4253">
          <cell r="A4253">
            <v>0</v>
          </cell>
          <cell r="B4253">
            <v>0</v>
          </cell>
          <cell r="D4253">
            <v>0</v>
          </cell>
          <cell r="F4253">
            <v>0</v>
          </cell>
          <cell r="G4253">
            <v>0</v>
          </cell>
        </row>
        <row r="4254">
          <cell r="A4254">
            <v>0</v>
          </cell>
          <cell r="B4254">
            <v>0</v>
          </cell>
          <cell r="D4254">
            <v>0</v>
          </cell>
          <cell r="F4254">
            <v>0</v>
          </cell>
          <cell r="G4254">
            <v>0</v>
          </cell>
        </row>
        <row r="4255">
          <cell r="A4255">
            <v>0</v>
          </cell>
          <cell r="B4255">
            <v>0</v>
          </cell>
          <cell r="D4255">
            <v>0</v>
          </cell>
          <cell r="F4255">
            <v>0</v>
          </cell>
          <cell r="G4255">
            <v>0</v>
          </cell>
        </row>
        <row r="4256">
          <cell r="A4256">
            <v>0</v>
          </cell>
          <cell r="B4256">
            <v>0</v>
          </cell>
          <cell r="D4256">
            <v>0</v>
          </cell>
          <cell r="F4256">
            <v>0</v>
          </cell>
          <cell r="G4256">
            <v>0</v>
          </cell>
        </row>
        <row r="4257">
          <cell r="A4257">
            <v>0</v>
          </cell>
          <cell r="B4257">
            <v>0</v>
          </cell>
          <cell r="D4257">
            <v>0</v>
          </cell>
          <cell r="F4257">
            <v>0</v>
          </cell>
          <cell r="G4257">
            <v>0</v>
          </cell>
        </row>
        <row r="4258">
          <cell r="A4258">
            <v>0</v>
          </cell>
          <cell r="B4258">
            <v>0</v>
          </cell>
          <cell r="D4258">
            <v>0</v>
          </cell>
          <cell r="F4258">
            <v>0</v>
          </cell>
          <cell r="G4258">
            <v>0</v>
          </cell>
        </row>
        <row r="4259">
          <cell r="A4259">
            <v>0</v>
          </cell>
          <cell r="B4259">
            <v>0</v>
          </cell>
          <cell r="D4259">
            <v>0</v>
          </cell>
          <cell r="F4259">
            <v>0</v>
          </cell>
          <cell r="G4259">
            <v>0</v>
          </cell>
        </row>
        <row r="4260">
          <cell r="F4260" t="str">
            <v>Total C</v>
          </cell>
          <cell r="G4260">
            <v>171.64</v>
          </cell>
        </row>
        <row r="4261">
          <cell r="C4261" t="str">
            <v>D - TRANSPORTE</v>
          </cell>
        </row>
        <row r="4262">
          <cell r="A4262" t="str">
            <v>DATOS REDETERMINACION</v>
          </cell>
          <cell r="C4262" t="str">
            <v>DESIGNACION</v>
          </cell>
          <cell r="D4262" t="str">
            <v>Un</v>
          </cell>
          <cell r="E4262" t="str">
            <v>Cantidad</v>
          </cell>
          <cell r="F4262" t="str">
            <v>$ Unitarios</v>
          </cell>
          <cell r="G4262" t="str">
            <v>$ Parcial</v>
          </cell>
        </row>
        <row r="4263">
          <cell r="A4263" t="str">
            <v>CÓDIGO</v>
          </cell>
          <cell r="B4263" t="str">
            <v>DESCRIPCIÓN</v>
          </cell>
        </row>
        <row r="4264">
          <cell r="A4264">
            <v>0</v>
          </cell>
          <cell r="B4264">
            <v>0</v>
          </cell>
          <cell r="D4264">
            <v>0</v>
          </cell>
          <cell r="F4264">
            <v>0</v>
          </cell>
          <cell r="G4264">
            <v>0</v>
          </cell>
        </row>
        <row r="4265">
          <cell r="A4265">
            <v>0</v>
          </cell>
          <cell r="B4265">
            <v>0</v>
          </cell>
          <cell r="D4265">
            <v>0</v>
          </cell>
          <cell r="F4265">
            <v>0</v>
          </cell>
          <cell r="G4265">
            <v>0</v>
          </cell>
        </row>
        <row r="4266">
          <cell r="F4266" t="str">
            <v>Total D</v>
          </cell>
          <cell r="G4266">
            <v>0</v>
          </cell>
        </row>
        <row r="4268">
          <cell r="A4268" t="str">
            <v/>
          </cell>
          <cell r="B4268">
            <v>0</v>
          </cell>
          <cell r="D4268" t="str">
            <v>Costo  Neto</v>
          </cell>
          <cell r="F4268" t="str">
            <v>$/0</v>
          </cell>
          <cell r="G4268">
            <v>191.04000000000002</v>
          </cell>
        </row>
        <row r="4269">
          <cell r="D4269" t="str">
            <v>Precio</v>
          </cell>
          <cell r="F4269" t="str">
            <v>$/0</v>
          </cell>
          <cell r="G4269">
            <v>191.04</v>
          </cell>
        </row>
        <row r="4270">
          <cell r="A4270" t="str">
            <v>ANALISIS DE PRECIOS</v>
          </cell>
        </row>
        <row r="4271">
          <cell r="A4271" t="str">
            <v>COMITENTE:</v>
          </cell>
          <cell r="B4271" t="str">
            <v>DIRECCION PROVINCIAL DE REDES DE GAS</v>
          </cell>
        </row>
        <row r="4272">
          <cell r="A4272" t="str">
            <v>CONTRATISTA:</v>
          </cell>
          <cell r="B4272">
            <v>0</v>
          </cell>
        </row>
        <row r="4273">
          <cell r="A4273" t="str">
            <v>OBRA:</v>
          </cell>
          <cell r="B4273">
            <v>0</v>
          </cell>
          <cell r="F4273" t="str">
            <v>PRECIOS A:</v>
          </cell>
          <cell r="G4273">
            <v>0</v>
          </cell>
        </row>
        <row r="4274">
          <cell r="A4274" t="str">
            <v>SECTOR A:</v>
          </cell>
          <cell r="B4274">
            <v>0</v>
          </cell>
          <cell r="G4274">
            <v>0</v>
          </cell>
        </row>
        <row r="4275">
          <cell r="A4275" t="str">
            <v>UBICACIÓN:</v>
          </cell>
          <cell r="B4275">
            <v>0</v>
          </cell>
        </row>
        <row r="4276">
          <cell r="A4276" t="str">
            <v>RUBRO:</v>
          </cell>
          <cell r="B4276" t="str">
            <v/>
          </cell>
          <cell r="C4276">
            <v>0</v>
          </cell>
        </row>
        <row r="4277">
          <cell r="A4277" t="str">
            <v>ITEM:</v>
          </cell>
          <cell r="B4277" t="str">
            <v/>
          </cell>
          <cell r="C4277">
            <v>0</v>
          </cell>
          <cell r="F4277" t="str">
            <v>UNIDAD:</v>
          </cell>
          <cell r="G4277">
            <v>0</v>
          </cell>
        </row>
        <row r="4279">
          <cell r="C4279" t="str">
            <v>DESCRIPCIÓN EQUIPO DE PRODUCCIÓN Y RENDIMIENTO</v>
          </cell>
        </row>
        <row r="4281">
          <cell r="C4281" t="str">
            <v>Equipo</v>
          </cell>
          <cell r="D4281" t="str">
            <v>Cantidad</v>
          </cell>
          <cell r="E4281" t="str">
            <v>Potencia</v>
          </cell>
          <cell r="F4281" t="str">
            <v>Costo Unitario</v>
          </cell>
          <cell r="G4281" t="str">
            <v>Costo Total</v>
          </cell>
        </row>
        <row r="4282">
          <cell r="C4282" t="str">
            <v>Camion volcador</v>
          </cell>
          <cell r="D4282">
            <v>1</v>
          </cell>
          <cell r="E4282">
            <v>430</v>
          </cell>
          <cell r="F4282">
            <v>11500000</v>
          </cell>
          <cell r="G4282">
            <v>11500000</v>
          </cell>
        </row>
        <row r="4283">
          <cell r="C4283" t="str">
            <v>Cargadora</v>
          </cell>
          <cell r="D4283">
            <v>0.5</v>
          </cell>
          <cell r="E4283">
            <v>217</v>
          </cell>
          <cell r="F4283">
            <v>17000000</v>
          </cell>
          <cell r="G4283">
            <v>8500000</v>
          </cell>
        </row>
        <row r="4284">
          <cell r="C4284" t="str">
            <v>Herramientas varias</v>
          </cell>
          <cell r="D4284">
            <v>1</v>
          </cell>
          <cell r="E4284">
            <v>0</v>
          </cell>
          <cell r="F4284">
            <v>450000</v>
          </cell>
          <cell r="G4284">
            <v>450000</v>
          </cell>
        </row>
        <row r="4285">
          <cell r="E4285">
            <v>0</v>
          </cell>
          <cell r="F4285">
            <v>0</v>
          </cell>
          <cell r="G4285">
            <v>0</v>
          </cell>
        </row>
        <row r="4286">
          <cell r="E4286">
            <v>0</v>
          </cell>
          <cell r="F4286">
            <v>0</v>
          </cell>
          <cell r="G4286">
            <v>0</v>
          </cell>
        </row>
        <row r="4287">
          <cell r="E4287">
            <v>0</v>
          </cell>
          <cell r="F4287">
            <v>0</v>
          </cell>
          <cell r="G4287">
            <v>0</v>
          </cell>
        </row>
        <row r="4288">
          <cell r="E4288">
            <v>0</v>
          </cell>
          <cell r="F4288">
            <v>0</v>
          </cell>
          <cell r="G4288">
            <v>0</v>
          </cell>
        </row>
        <row r="4289">
          <cell r="E4289">
            <v>0</v>
          </cell>
          <cell r="F4289">
            <v>0</v>
          </cell>
          <cell r="G4289">
            <v>0</v>
          </cell>
        </row>
        <row r="4290">
          <cell r="E4290">
            <v>0</v>
          </cell>
          <cell r="F4290">
            <v>0</v>
          </cell>
          <cell r="G4290">
            <v>0</v>
          </cell>
        </row>
        <row r="4291">
          <cell r="E4291">
            <v>0</v>
          </cell>
          <cell r="F4291">
            <v>0</v>
          </cell>
          <cell r="G4291">
            <v>0</v>
          </cell>
        </row>
        <row r="4293">
          <cell r="C4293" t="str">
            <v>TOTALES</v>
          </cell>
          <cell r="D4293" t="str">
            <v>Potencia</v>
          </cell>
          <cell r="E4293">
            <v>538.5</v>
          </cell>
          <cell r="F4293" t="str">
            <v>Costo Equipos</v>
          </cell>
          <cell r="G4293">
            <v>20450000</v>
          </cell>
        </row>
        <row r="4295">
          <cell r="C4295" t="str">
            <v>Rendimiento equipo de producción</v>
          </cell>
          <cell r="D4295">
            <v>2000</v>
          </cell>
          <cell r="E4295" t="str">
            <v>0/día</v>
          </cell>
        </row>
        <row r="4297">
          <cell r="A4297" t="str">
            <v>DATOS REDETERMINACION</v>
          </cell>
          <cell r="C4297" t="str">
            <v>DESIGNACION</v>
          </cell>
          <cell r="D4297" t="str">
            <v>Coeficiente Equipo</v>
          </cell>
          <cell r="E4297" t="str">
            <v>$ / día
Coef. x Costo Eq. o
HP x Costo Gas Oil</v>
          </cell>
          <cell r="F4297" t="str">
            <v>Rendimiento</v>
          </cell>
          <cell r="G4297" t="str">
            <v>$ Parcial</v>
          </cell>
        </row>
        <row r="4298">
          <cell r="A4298" t="str">
            <v>CÓDIGO</v>
          </cell>
          <cell r="B4298" t="str">
            <v>DESCRIPCIÓN</v>
          </cell>
        </row>
        <row r="4299">
          <cell r="C4299" t="str">
            <v>A - EQUIPOS</v>
          </cell>
        </row>
        <row r="4300">
          <cell r="A4300" t="str">
            <v>INDEC-DCTO - Inciso j)</v>
          </cell>
          <cell r="B4300" t="str">
            <v>Equipo - Amortización de equipo</v>
          </cell>
          <cell r="C4300" t="str">
            <v>Amortizaciones equipos</v>
          </cell>
          <cell r="D4300">
            <v>8.0000000000000004E-4</v>
          </cell>
          <cell r="E4300">
            <v>16360</v>
          </cell>
          <cell r="F4300">
            <v>2000</v>
          </cell>
          <cell r="G4300">
            <v>8.18</v>
          </cell>
        </row>
        <row r="4301">
          <cell r="A4301" t="str">
            <v>INDEC-DCTO - Inciso j)</v>
          </cell>
          <cell r="B4301" t="str">
            <v>Equipo - Amortización de equipo</v>
          </cell>
          <cell r="C4301" t="str">
            <v>Interés equipos</v>
          </cell>
          <cell r="D4301">
            <v>8.0000000000000007E-5</v>
          </cell>
          <cell r="E4301">
            <v>1636.0000000000002</v>
          </cell>
          <cell r="F4301">
            <v>2000</v>
          </cell>
          <cell r="G4301">
            <v>0.82</v>
          </cell>
        </row>
        <row r="4302">
          <cell r="A4302" t="str">
            <v>INDEC-PB - 33360-1</v>
          </cell>
          <cell r="B4302" t="str">
            <v xml:space="preserve">Gas oil                                                                </v>
          </cell>
          <cell r="C4302" t="str">
            <v>Combustibles equipos</v>
          </cell>
          <cell r="D4302">
            <v>99.173553719008268</v>
          </cell>
          <cell r="E4302">
            <v>53404.958677685951</v>
          </cell>
          <cell r="F4302">
            <v>2000</v>
          </cell>
          <cell r="G4302">
            <v>26.7</v>
          </cell>
        </row>
        <row r="4303">
          <cell r="A4303" t="str">
            <v>INDEC-PB - 33380-1</v>
          </cell>
          <cell r="B4303" t="str">
            <v xml:space="preserve">Aceites lubricantes                                                    </v>
          </cell>
          <cell r="C4303" t="str">
            <v>Lubricantes equipos</v>
          </cell>
          <cell r="D4303">
            <v>18</v>
          </cell>
          <cell r="E4303">
            <v>9693</v>
          </cell>
          <cell r="F4303">
            <v>2000</v>
          </cell>
          <cell r="G4303">
            <v>4.8499999999999996</v>
          </cell>
        </row>
        <row r="4304">
          <cell r="A4304">
            <v>0</v>
          </cell>
          <cell r="B4304">
            <v>0</v>
          </cell>
          <cell r="D4304">
            <v>0</v>
          </cell>
          <cell r="F4304">
            <v>0</v>
          </cell>
          <cell r="G4304">
            <v>0</v>
          </cell>
        </row>
        <row r="4305">
          <cell r="A4305">
            <v>0</v>
          </cell>
          <cell r="B4305">
            <v>0</v>
          </cell>
          <cell r="D4305">
            <v>0</v>
          </cell>
          <cell r="F4305">
            <v>0</v>
          </cell>
          <cell r="G4305">
            <v>0</v>
          </cell>
        </row>
        <row r="4306">
          <cell r="A4306">
            <v>0</v>
          </cell>
          <cell r="B4306">
            <v>0</v>
          </cell>
          <cell r="D4306">
            <v>0</v>
          </cell>
          <cell r="F4306">
            <v>0</v>
          </cell>
          <cell r="G4306">
            <v>0</v>
          </cell>
        </row>
        <row r="4307">
          <cell r="A4307">
            <v>0</v>
          </cell>
          <cell r="B4307">
            <v>0</v>
          </cell>
          <cell r="D4307">
            <v>0</v>
          </cell>
          <cell r="F4307">
            <v>0</v>
          </cell>
          <cell r="G4307">
            <v>0</v>
          </cell>
        </row>
        <row r="4308">
          <cell r="A4308">
            <v>0</v>
          </cell>
          <cell r="B4308">
            <v>0</v>
          </cell>
          <cell r="D4308">
            <v>0</v>
          </cell>
          <cell r="F4308">
            <v>0</v>
          </cell>
          <cell r="G4308">
            <v>0</v>
          </cell>
        </row>
        <row r="4309">
          <cell r="F4309" t="str">
            <v>Total A</v>
          </cell>
          <cell r="G4309">
            <v>40.550000000000004</v>
          </cell>
        </row>
        <row r="4310">
          <cell r="C4310" t="str">
            <v>B - MANO DE OBRA</v>
          </cell>
        </row>
        <row r="4311">
          <cell r="A4311" t="str">
            <v>DATOS REDETERMINACION</v>
          </cell>
          <cell r="C4311" t="str">
            <v>DESIGNACION</v>
          </cell>
          <cell r="D4311" t="str">
            <v>Cantidad</v>
          </cell>
          <cell r="E4311" t="str">
            <v>$ / día</v>
          </cell>
          <cell r="F4311" t="str">
            <v>Rendimiento</v>
          </cell>
          <cell r="G4311" t="str">
            <v>$ Parcial</v>
          </cell>
        </row>
        <row r="4312">
          <cell r="A4312" t="str">
            <v>CÓDIGO</v>
          </cell>
          <cell r="B4312" t="str">
            <v>DESCRIPCIÓN</v>
          </cell>
        </row>
        <row r="4313">
          <cell r="A4313" t="str">
            <v>IIEE-SJ - 101000</v>
          </cell>
          <cell r="B4313" t="str">
            <v>Oficial Especializado</v>
          </cell>
          <cell r="C4313" t="str">
            <v>Oficial Especializado</v>
          </cell>
          <cell r="E4313">
            <v>6000</v>
          </cell>
          <cell r="F4313">
            <v>2000</v>
          </cell>
          <cell r="G4313">
            <v>0</v>
          </cell>
        </row>
        <row r="4314">
          <cell r="A4314" t="str">
            <v>IIEE-SJ - 102000</v>
          </cell>
          <cell r="B4314" t="str">
            <v xml:space="preserve">Oficial </v>
          </cell>
          <cell r="C4314" t="str">
            <v>Oficial</v>
          </cell>
          <cell r="D4314">
            <v>2</v>
          </cell>
          <cell r="E4314">
            <v>5000</v>
          </cell>
          <cell r="F4314">
            <v>2000</v>
          </cell>
          <cell r="G4314">
            <v>5</v>
          </cell>
        </row>
        <row r="4315">
          <cell r="A4315" t="str">
            <v>IIEE-SJ - 103000</v>
          </cell>
          <cell r="B4315" t="str">
            <v>Ayudante</v>
          </cell>
          <cell r="C4315" t="str">
            <v>Medio Oficial</v>
          </cell>
          <cell r="E4315">
            <v>4500</v>
          </cell>
          <cell r="F4315">
            <v>2000</v>
          </cell>
          <cell r="G4315">
            <v>0</v>
          </cell>
        </row>
        <row r="4316">
          <cell r="A4316" t="str">
            <v>IIEE-SJ - 103000</v>
          </cell>
          <cell r="B4316" t="str">
            <v>Ayudante</v>
          </cell>
          <cell r="C4316" t="str">
            <v>Ayudante</v>
          </cell>
          <cell r="D4316">
            <v>5</v>
          </cell>
          <cell r="E4316">
            <v>4000</v>
          </cell>
          <cell r="F4316">
            <v>2000</v>
          </cell>
          <cell r="G4316">
            <v>10</v>
          </cell>
        </row>
        <row r="4317">
          <cell r="A4317">
            <v>0</v>
          </cell>
          <cell r="B4317">
            <v>0</v>
          </cell>
          <cell r="E4317">
            <v>0</v>
          </cell>
          <cell r="F4317">
            <v>0</v>
          </cell>
          <cell r="G4317">
            <v>0</v>
          </cell>
        </row>
        <row r="4318">
          <cell r="A4318">
            <v>0</v>
          </cell>
          <cell r="B4318">
            <v>0</v>
          </cell>
          <cell r="E4318">
            <v>0</v>
          </cell>
          <cell r="F4318">
            <v>0</v>
          </cell>
          <cell r="G4318">
            <v>0</v>
          </cell>
        </row>
        <row r="4319">
          <cell r="A4319">
            <v>0</v>
          </cell>
          <cell r="B4319">
            <v>0</v>
          </cell>
          <cell r="E4319">
            <v>0</v>
          </cell>
          <cell r="F4319">
            <v>0</v>
          </cell>
          <cell r="G4319">
            <v>0</v>
          </cell>
        </row>
        <row r="4320">
          <cell r="F4320" t="str">
            <v>Total B</v>
          </cell>
          <cell r="G4320">
            <v>15</v>
          </cell>
        </row>
        <row r="4321">
          <cell r="C4321" t="str">
            <v>C - MATERIALES</v>
          </cell>
        </row>
        <row r="4322">
          <cell r="A4322" t="str">
            <v>DATOS REDETERMINACION</v>
          </cell>
          <cell r="C4322" t="str">
            <v>DESIGNACION</v>
          </cell>
          <cell r="D4322" t="str">
            <v>Un</v>
          </cell>
          <cell r="E4322" t="str">
            <v>Cantidad</v>
          </cell>
          <cell r="F4322" t="str">
            <v>$ Unitarios</v>
          </cell>
          <cell r="G4322" t="str">
            <v>$ Parcial</v>
          </cell>
        </row>
        <row r="4323">
          <cell r="A4323" t="str">
            <v>CÓDIGO</v>
          </cell>
          <cell r="B4323" t="str">
            <v>DESCRIPCIÓN</v>
          </cell>
        </row>
        <row r="4324">
          <cell r="A4324">
            <v>0</v>
          </cell>
          <cell r="B4324">
            <v>0</v>
          </cell>
          <cell r="D4324">
            <v>0</v>
          </cell>
          <cell r="F4324">
            <v>0</v>
          </cell>
          <cell r="G4324">
            <v>0</v>
          </cell>
        </row>
        <row r="4325">
          <cell r="A4325">
            <v>0</v>
          </cell>
          <cell r="B4325">
            <v>0</v>
          </cell>
          <cell r="D4325">
            <v>0</v>
          </cell>
          <cell r="F4325">
            <v>0</v>
          </cell>
          <cell r="G4325">
            <v>0</v>
          </cell>
        </row>
        <row r="4326">
          <cell r="A4326">
            <v>0</v>
          </cell>
          <cell r="B4326">
            <v>0</v>
          </cell>
          <cell r="D4326">
            <v>0</v>
          </cell>
          <cell r="F4326">
            <v>0</v>
          </cell>
          <cell r="G4326">
            <v>0</v>
          </cell>
        </row>
        <row r="4327">
          <cell r="A4327">
            <v>0</v>
          </cell>
          <cell r="B4327">
            <v>0</v>
          </cell>
          <cell r="D4327">
            <v>0</v>
          </cell>
          <cell r="F4327">
            <v>0</v>
          </cell>
          <cell r="G4327">
            <v>0</v>
          </cell>
        </row>
        <row r="4328">
          <cell r="A4328">
            <v>0</v>
          </cell>
          <cell r="B4328">
            <v>0</v>
          </cell>
          <cell r="D4328">
            <v>0</v>
          </cell>
          <cell r="F4328">
            <v>0</v>
          </cell>
          <cell r="G4328">
            <v>0</v>
          </cell>
        </row>
        <row r="4329">
          <cell r="A4329">
            <v>0</v>
          </cell>
          <cell r="B4329">
            <v>0</v>
          </cell>
          <cell r="D4329">
            <v>0</v>
          </cell>
          <cell r="F4329">
            <v>0</v>
          </cell>
          <cell r="G4329">
            <v>0</v>
          </cell>
        </row>
        <row r="4330">
          <cell r="A4330">
            <v>0</v>
          </cell>
          <cell r="B4330">
            <v>0</v>
          </cell>
          <cell r="D4330">
            <v>0</v>
          </cell>
          <cell r="F4330">
            <v>0</v>
          </cell>
          <cell r="G4330">
            <v>0</v>
          </cell>
        </row>
        <row r="4331">
          <cell r="A4331">
            <v>0</v>
          </cell>
          <cell r="B4331">
            <v>0</v>
          </cell>
          <cell r="D4331">
            <v>0</v>
          </cell>
          <cell r="F4331">
            <v>0</v>
          </cell>
          <cell r="G4331">
            <v>0</v>
          </cell>
        </row>
        <row r="4332">
          <cell r="A4332">
            <v>0</v>
          </cell>
          <cell r="B4332">
            <v>0</v>
          </cell>
          <cell r="D4332">
            <v>0</v>
          </cell>
          <cell r="F4332">
            <v>0</v>
          </cell>
          <cell r="G4332">
            <v>0</v>
          </cell>
        </row>
        <row r="4334">
          <cell r="A4334">
            <v>0</v>
          </cell>
          <cell r="B4334">
            <v>0</v>
          </cell>
          <cell r="D4334">
            <v>0</v>
          </cell>
          <cell r="F4334">
            <v>0</v>
          </cell>
          <cell r="G4334">
            <v>0</v>
          </cell>
        </row>
        <row r="4335">
          <cell r="A4335">
            <v>0</v>
          </cell>
          <cell r="B4335">
            <v>0</v>
          </cell>
          <cell r="D4335">
            <v>0</v>
          </cell>
          <cell r="F4335">
            <v>0</v>
          </cell>
          <cell r="G4335">
            <v>0</v>
          </cell>
        </row>
        <row r="4336">
          <cell r="F4336" t="str">
            <v>Total C</v>
          </cell>
          <cell r="G4336">
            <v>0</v>
          </cell>
        </row>
        <row r="4337">
          <cell r="C4337" t="str">
            <v>D - TRANSPORTE</v>
          </cell>
        </row>
        <row r="4338">
          <cell r="A4338" t="str">
            <v>DATOS REDETERMINACION</v>
          </cell>
          <cell r="C4338" t="str">
            <v>DESIGNACION</v>
          </cell>
          <cell r="D4338" t="str">
            <v>Un</v>
          </cell>
          <cell r="E4338" t="str">
            <v>Cantidad</v>
          </cell>
          <cell r="F4338" t="str">
            <v>$ Unitarios</v>
          </cell>
          <cell r="G4338" t="str">
            <v>$ Parcial</v>
          </cell>
        </row>
        <row r="4339">
          <cell r="A4339" t="str">
            <v>CÓDIGO</v>
          </cell>
          <cell r="B4339" t="str">
            <v>DESCRIPCIÓN</v>
          </cell>
        </row>
        <row r="4340">
          <cell r="A4340">
            <v>0</v>
          </cell>
          <cell r="B4340">
            <v>0</v>
          </cell>
          <cell r="D4340">
            <v>0</v>
          </cell>
          <cell r="F4340">
            <v>0</v>
          </cell>
          <cell r="G4340">
            <v>0</v>
          </cell>
        </row>
        <row r="4341">
          <cell r="A4341">
            <v>0</v>
          </cell>
          <cell r="B4341">
            <v>0</v>
          </cell>
          <cell r="D4341">
            <v>0</v>
          </cell>
          <cell r="F4341">
            <v>0</v>
          </cell>
          <cell r="G4341">
            <v>0</v>
          </cell>
        </row>
        <row r="4342">
          <cell r="F4342" t="str">
            <v>Total D</v>
          </cell>
          <cell r="G4342">
            <v>0</v>
          </cell>
        </row>
        <row r="4344">
          <cell r="A4344" t="str">
            <v/>
          </cell>
          <cell r="B4344">
            <v>0</v>
          </cell>
          <cell r="D4344" t="str">
            <v>Costo  Neto</v>
          </cell>
          <cell r="F4344" t="str">
            <v>$/0</v>
          </cell>
          <cell r="G4344">
            <v>55.550000000000004</v>
          </cell>
        </row>
        <row r="4345">
          <cell r="D4345" t="str">
            <v>Precio</v>
          </cell>
          <cell r="F4345" t="str">
            <v>$/0</v>
          </cell>
          <cell r="G4345">
            <v>55.55</v>
          </cell>
        </row>
        <row r="4346">
          <cell r="A4346" t="str">
            <v>ANALISIS DE PRECIOS</v>
          </cell>
        </row>
        <row r="4347">
          <cell r="A4347" t="str">
            <v>COMITENTE:</v>
          </cell>
          <cell r="B4347" t="str">
            <v>DIRECCION PROVINCIAL DE REDES DE GAS</v>
          </cell>
        </row>
        <row r="4348">
          <cell r="A4348" t="str">
            <v>CONTRATISTA:</v>
          </cell>
          <cell r="B4348">
            <v>0</v>
          </cell>
        </row>
        <row r="4349">
          <cell r="A4349" t="str">
            <v>OBRA:</v>
          </cell>
          <cell r="B4349">
            <v>0</v>
          </cell>
          <cell r="F4349" t="str">
            <v>PRECIOS A:</v>
          </cell>
          <cell r="G4349">
            <v>0</v>
          </cell>
        </row>
        <row r="4350">
          <cell r="A4350" t="str">
            <v>SECTOR A:</v>
          </cell>
          <cell r="B4350">
            <v>0</v>
          </cell>
          <cell r="G4350">
            <v>0</v>
          </cell>
        </row>
        <row r="4351">
          <cell r="A4351" t="str">
            <v>UBICACIÓN:</v>
          </cell>
          <cell r="B4351">
            <v>0</v>
          </cell>
        </row>
        <row r="4352">
          <cell r="A4352" t="str">
            <v>RUBRO:</v>
          </cell>
          <cell r="B4352" t="str">
            <v/>
          </cell>
          <cell r="C4352">
            <v>0</v>
          </cell>
        </row>
        <row r="4353">
          <cell r="A4353" t="str">
            <v>ITEM:</v>
          </cell>
          <cell r="B4353" t="str">
            <v/>
          </cell>
          <cell r="C4353">
            <v>0</v>
          </cell>
          <cell r="F4353" t="str">
            <v>UNIDAD:</v>
          </cell>
          <cell r="G4353">
            <v>0</v>
          </cell>
        </row>
        <row r="4355">
          <cell r="C4355" t="str">
            <v>DESCRIPCIÓN EQUIPO DE PRODUCCIÓN Y RENDIMIENTO</v>
          </cell>
        </row>
        <row r="4357">
          <cell r="C4357" t="str">
            <v>Equipo</v>
          </cell>
          <cell r="D4357" t="str">
            <v>Cantidad</v>
          </cell>
          <cell r="E4357" t="str">
            <v>Potencia</v>
          </cell>
          <cell r="F4357" t="str">
            <v>Costo Unitario</v>
          </cell>
          <cell r="G4357" t="str">
            <v>Costo Total</v>
          </cell>
        </row>
        <row r="4358">
          <cell r="C4358" t="str">
            <v>Herramientas varias</v>
          </cell>
          <cell r="D4358">
            <v>0.6</v>
          </cell>
          <cell r="E4358">
            <v>0</v>
          </cell>
          <cell r="F4358">
            <v>450000</v>
          </cell>
          <cell r="G4358">
            <v>270000</v>
          </cell>
        </row>
        <row r="4359">
          <cell r="E4359">
            <v>0</v>
          </cell>
          <cell r="F4359">
            <v>0</v>
          </cell>
          <cell r="G4359">
            <v>0</v>
          </cell>
        </row>
        <row r="4360">
          <cell r="E4360">
            <v>0</v>
          </cell>
          <cell r="F4360">
            <v>0</v>
          </cell>
          <cell r="G4360">
            <v>0</v>
          </cell>
        </row>
        <row r="4361">
          <cell r="E4361">
            <v>0</v>
          </cell>
          <cell r="F4361">
            <v>0</v>
          </cell>
          <cell r="G4361">
            <v>0</v>
          </cell>
        </row>
        <row r="4362">
          <cell r="E4362">
            <v>0</v>
          </cell>
          <cell r="F4362">
            <v>0</v>
          </cell>
          <cell r="G4362">
            <v>0</v>
          </cell>
        </row>
        <row r="4363">
          <cell r="E4363">
            <v>0</v>
          </cell>
          <cell r="F4363">
            <v>0</v>
          </cell>
          <cell r="G4363">
            <v>0</v>
          </cell>
        </row>
        <row r="4364">
          <cell r="E4364">
            <v>0</v>
          </cell>
          <cell r="F4364">
            <v>0</v>
          </cell>
          <cell r="G4364">
            <v>0</v>
          </cell>
        </row>
        <row r="4365">
          <cell r="E4365">
            <v>0</v>
          </cell>
          <cell r="F4365">
            <v>0</v>
          </cell>
          <cell r="G4365">
            <v>0</v>
          </cell>
        </row>
        <row r="4366">
          <cell r="E4366">
            <v>0</v>
          </cell>
          <cell r="F4366">
            <v>0</v>
          </cell>
          <cell r="G4366">
            <v>0</v>
          </cell>
        </row>
        <row r="4367">
          <cell r="E4367">
            <v>0</v>
          </cell>
          <cell r="F4367">
            <v>0</v>
          </cell>
          <cell r="G4367">
            <v>0</v>
          </cell>
        </row>
        <row r="4369">
          <cell r="C4369" t="str">
            <v>TOTALES</v>
          </cell>
          <cell r="D4369" t="str">
            <v>Potencia</v>
          </cell>
          <cell r="E4369">
            <v>0</v>
          </cell>
          <cell r="F4369" t="str">
            <v>Costo Equipos</v>
          </cell>
          <cell r="G4369">
            <v>270000</v>
          </cell>
        </row>
        <row r="4371">
          <cell r="C4371" t="str">
            <v>Rendimiento equipo de producción</v>
          </cell>
          <cell r="D4371">
            <v>3</v>
          </cell>
          <cell r="E4371" t="str">
            <v>0/día</v>
          </cell>
        </row>
        <row r="4373">
          <cell r="A4373" t="str">
            <v>DATOS REDETERMINACION</v>
          </cell>
          <cell r="C4373" t="str">
            <v>DESIGNACION</v>
          </cell>
          <cell r="D4373" t="str">
            <v>Coeficiente Equipo</v>
          </cell>
          <cell r="E4373" t="str">
            <v>$ / día
Coef. x Costo Eq. o
HP x Costo Gas Oil</v>
          </cell>
          <cell r="F4373" t="str">
            <v>Rendimiento</v>
          </cell>
          <cell r="G4373" t="str">
            <v>$ Parcial</v>
          </cell>
        </row>
        <row r="4374">
          <cell r="A4374" t="str">
            <v>CÓDIGO</v>
          </cell>
          <cell r="B4374" t="str">
            <v>DESCRIPCIÓN</v>
          </cell>
        </row>
        <row r="4375">
          <cell r="C4375" t="str">
            <v>A - EQUIPOS</v>
          </cell>
        </row>
        <row r="4376">
          <cell r="A4376" t="str">
            <v>INDEC-DCTO - Inciso j)</v>
          </cell>
          <cell r="B4376" t="str">
            <v>Equipo - Amortización de equipo</v>
          </cell>
          <cell r="C4376" t="str">
            <v>Amortizaciones equipos</v>
          </cell>
          <cell r="D4376">
            <v>8.0000000000000004E-4</v>
          </cell>
          <cell r="E4376">
            <v>216</v>
          </cell>
          <cell r="F4376">
            <v>3</v>
          </cell>
          <cell r="G4376">
            <v>72</v>
          </cell>
        </row>
        <row r="4377">
          <cell r="A4377" t="str">
            <v>INDEC-DCTO - Inciso j)</v>
          </cell>
          <cell r="B4377" t="str">
            <v>Equipo - Amortización de equipo</v>
          </cell>
          <cell r="C4377" t="str">
            <v>Interés equipos</v>
          </cell>
          <cell r="D4377">
            <v>8.0000000000000007E-5</v>
          </cell>
          <cell r="E4377">
            <v>21.6</v>
          </cell>
          <cell r="F4377">
            <v>3</v>
          </cell>
          <cell r="G4377">
            <v>7.2</v>
          </cell>
        </row>
        <row r="4378">
          <cell r="A4378" t="str">
            <v>INDEC-PB - 33360-1</v>
          </cell>
          <cell r="B4378" t="str">
            <v xml:space="preserve">Gas oil                                                                </v>
          </cell>
          <cell r="C4378" t="str">
            <v>Combustibles equipos</v>
          </cell>
          <cell r="D4378">
            <v>99.173553719008268</v>
          </cell>
          <cell r="E4378">
            <v>0</v>
          </cell>
          <cell r="F4378">
            <v>3</v>
          </cell>
          <cell r="G4378">
            <v>0</v>
          </cell>
        </row>
        <row r="4379">
          <cell r="A4379" t="str">
            <v>INDEC-PB - 33380-1</v>
          </cell>
          <cell r="B4379" t="str">
            <v xml:space="preserve">Aceites lubricantes                                                    </v>
          </cell>
          <cell r="C4379" t="str">
            <v>Lubricantes equipos</v>
          </cell>
          <cell r="D4379">
            <v>18</v>
          </cell>
          <cell r="E4379">
            <v>0</v>
          </cell>
          <cell r="F4379">
            <v>3</v>
          </cell>
          <cell r="G4379">
            <v>0</v>
          </cell>
        </row>
        <row r="4380">
          <cell r="A4380">
            <v>0</v>
          </cell>
          <cell r="B4380">
            <v>0</v>
          </cell>
          <cell r="D4380">
            <v>0</v>
          </cell>
          <cell r="F4380">
            <v>0</v>
          </cell>
          <cell r="G4380">
            <v>0</v>
          </cell>
        </row>
        <row r="4381">
          <cell r="A4381">
            <v>0</v>
          </cell>
          <cell r="B4381">
            <v>0</v>
          </cell>
          <cell r="D4381">
            <v>0</v>
          </cell>
          <cell r="F4381">
            <v>0</v>
          </cell>
          <cell r="G4381">
            <v>0</v>
          </cell>
        </row>
        <row r="4382">
          <cell r="A4382">
            <v>0</v>
          </cell>
          <cell r="B4382">
            <v>0</v>
          </cell>
          <cell r="D4382">
            <v>0</v>
          </cell>
          <cell r="F4382">
            <v>0</v>
          </cell>
          <cell r="G4382">
            <v>0</v>
          </cell>
        </row>
        <row r="4383">
          <cell r="A4383">
            <v>0</v>
          </cell>
          <cell r="B4383">
            <v>0</v>
          </cell>
          <cell r="D4383">
            <v>0</v>
          </cell>
          <cell r="F4383">
            <v>0</v>
          </cell>
          <cell r="G4383">
            <v>0</v>
          </cell>
        </row>
        <row r="4384">
          <cell r="A4384">
            <v>0</v>
          </cell>
          <cell r="B4384">
            <v>0</v>
          </cell>
          <cell r="D4384">
            <v>0</v>
          </cell>
          <cell r="F4384">
            <v>0</v>
          </cell>
          <cell r="G4384">
            <v>0</v>
          </cell>
        </row>
        <row r="4385">
          <cell r="F4385" t="str">
            <v>Total A</v>
          </cell>
          <cell r="G4385">
            <v>79.2</v>
          </cell>
        </row>
        <row r="4386">
          <cell r="C4386" t="str">
            <v>B - MANO DE OBRA</v>
          </cell>
        </row>
        <row r="4387">
          <cell r="A4387" t="str">
            <v>DATOS REDETERMINACION</v>
          </cell>
          <cell r="C4387" t="str">
            <v>DESIGNACION</v>
          </cell>
          <cell r="D4387" t="str">
            <v>Cantidad</v>
          </cell>
          <cell r="E4387" t="str">
            <v>$ / día</v>
          </cell>
          <cell r="F4387" t="str">
            <v>Rendimiento</v>
          </cell>
          <cell r="G4387" t="str">
            <v>$ Parcial</v>
          </cell>
        </row>
        <row r="4388">
          <cell r="A4388" t="str">
            <v>CÓDIGO</v>
          </cell>
          <cell r="B4388" t="str">
            <v>DESCRIPCIÓN</v>
          </cell>
        </row>
        <row r="4389">
          <cell r="A4389" t="str">
            <v>IIEE-SJ - 101000</v>
          </cell>
          <cell r="B4389" t="str">
            <v>Oficial Especializado</v>
          </cell>
          <cell r="C4389" t="str">
            <v>Oficial Especializado</v>
          </cell>
          <cell r="D4389">
            <v>1</v>
          </cell>
          <cell r="E4389">
            <v>6000</v>
          </cell>
          <cell r="F4389">
            <v>3</v>
          </cell>
          <cell r="G4389">
            <v>2000</v>
          </cell>
        </row>
        <row r="4390">
          <cell r="A4390" t="str">
            <v>IIEE-SJ - 102000</v>
          </cell>
          <cell r="B4390" t="str">
            <v xml:space="preserve">Oficial </v>
          </cell>
          <cell r="C4390" t="str">
            <v>Oficial</v>
          </cell>
          <cell r="D4390">
            <v>2</v>
          </cell>
          <cell r="E4390">
            <v>5000</v>
          </cell>
          <cell r="F4390">
            <v>3</v>
          </cell>
          <cell r="G4390">
            <v>3333.33</v>
          </cell>
        </row>
        <row r="4391">
          <cell r="A4391" t="str">
            <v>IIEE-SJ - 103000</v>
          </cell>
          <cell r="B4391" t="str">
            <v>Ayudante</v>
          </cell>
          <cell r="C4391" t="str">
            <v>Medio Oficial</v>
          </cell>
          <cell r="E4391">
            <v>4500</v>
          </cell>
          <cell r="F4391">
            <v>3</v>
          </cell>
          <cell r="G4391">
            <v>0</v>
          </cell>
        </row>
        <row r="4392">
          <cell r="A4392" t="str">
            <v>IIEE-SJ - 103000</v>
          </cell>
          <cell r="B4392" t="str">
            <v>Ayudante</v>
          </cell>
          <cell r="C4392" t="str">
            <v>Ayudante</v>
          </cell>
          <cell r="D4392">
            <v>2</v>
          </cell>
          <cell r="E4392">
            <v>4000</v>
          </cell>
          <cell r="F4392">
            <v>3</v>
          </cell>
          <cell r="G4392">
            <v>2666.67</v>
          </cell>
        </row>
        <row r="4393">
          <cell r="A4393">
            <v>0</v>
          </cell>
          <cell r="B4393">
            <v>0</v>
          </cell>
          <cell r="E4393">
            <v>0</v>
          </cell>
          <cell r="F4393">
            <v>0</v>
          </cell>
          <cell r="G4393">
            <v>0</v>
          </cell>
        </row>
        <row r="4394">
          <cell r="A4394">
            <v>0</v>
          </cell>
          <cell r="B4394">
            <v>0</v>
          </cell>
          <cell r="E4394">
            <v>0</v>
          </cell>
          <cell r="F4394">
            <v>0</v>
          </cell>
          <cell r="G4394">
            <v>0</v>
          </cell>
        </row>
        <row r="4395">
          <cell r="A4395">
            <v>0</v>
          </cell>
          <cell r="B4395">
            <v>0</v>
          </cell>
          <cell r="E4395">
            <v>0</v>
          </cell>
          <cell r="F4395">
            <v>0</v>
          </cell>
          <cell r="G4395">
            <v>0</v>
          </cell>
        </row>
        <row r="4396">
          <cell r="F4396" t="str">
            <v>Total B</v>
          </cell>
          <cell r="G4396">
            <v>8000</v>
          </cell>
        </row>
        <row r="4397">
          <cell r="C4397" t="str">
            <v>C - MATERIALES</v>
          </cell>
        </row>
        <row r="4398">
          <cell r="A4398" t="str">
            <v>DATOS REDETERMINACION</v>
          </cell>
          <cell r="C4398" t="str">
            <v>DESIGNACION</v>
          </cell>
          <cell r="D4398" t="str">
            <v>Un</v>
          </cell>
          <cell r="E4398" t="str">
            <v>Cantidad</v>
          </cell>
          <cell r="F4398" t="str">
            <v>$ Unitarios</v>
          </cell>
          <cell r="G4398" t="str">
            <v>$ Parcial</v>
          </cell>
        </row>
        <row r="4399">
          <cell r="A4399" t="str">
            <v>CÓDIGO</v>
          </cell>
          <cell r="B4399" t="str">
            <v>DESCRIPCIÓN</v>
          </cell>
        </row>
        <row r="4400">
          <cell r="A4400" t="str">
            <v>INDEC-PB - 37440-1</v>
          </cell>
          <cell r="B4400" t="str">
            <v xml:space="preserve">Cemento portland                                                       </v>
          </cell>
          <cell r="C4400" t="str">
            <v>Cemento Portland</v>
          </cell>
          <cell r="D4400" t="str">
            <v>Kg</v>
          </cell>
          <cell r="E4400">
            <v>350</v>
          </cell>
          <cell r="F4400">
            <v>13.223140495867769</v>
          </cell>
          <cell r="G4400">
            <v>4628.1000000000004</v>
          </cell>
        </row>
        <row r="4401">
          <cell r="A4401" t="str">
            <v>IIEE-SJ - 203002</v>
          </cell>
          <cell r="B4401" t="str">
            <v>Canto rodado clasificado</v>
          </cell>
          <cell r="C4401" t="str">
            <v>Arena Lavada</v>
          </cell>
          <cell r="D4401" t="str">
            <v>m3</v>
          </cell>
          <cell r="E4401">
            <v>0.5</v>
          </cell>
          <cell r="F4401">
            <v>600</v>
          </cell>
          <cell r="G4401">
            <v>300</v>
          </cell>
        </row>
        <row r="4402">
          <cell r="A4402" t="str">
            <v>IIEE-SJ - 203002</v>
          </cell>
          <cell r="B4402" t="str">
            <v>Canto rodado clasificado</v>
          </cell>
          <cell r="C4402" t="str">
            <v>Canto rodado clasificado</v>
          </cell>
          <cell r="D4402" t="str">
            <v>m3</v>
          </cell>
          <cell r="E4402">
            <v>0.7</v>
          </cell>
          <cell r="F4402">
            <v>450</v>
          </cell>
          <cell r="G4402">
            <v>315</v>
          </cell>
        </row>
        <row r="4403">
          <cell r="A4403" t="str">
            <v>INDEC-PB - 31420-1</v>
          </cell>
          <cell r="B4403" t="str">
            <v xml:space="preserve">Maderas terciadas fenólicas                                            </v>
          </cell>
          <cell r="C4403" t="str">
            <v>Equipo de encofrado</v>
          </cell>
          <cell r="D4403" t="str">
            <v>m2</v>
          </cell>
          <cell r="E4403">
            <v>1</v>
          </cell>
          <cell r="F4403">
            <v>1076.3888888888889</v>
          </cell>
          <cell r="G4403">
            <v>1076.3900000000001</v>
          </cell>
        </row>
        <row r="4404">
          <cell r="A4404" t="str">
            <v>INDEC-CM - 41242-11</v>
          </cell>
          <cell r="B4404" t="str">
            <v>Acero aletado conformado, en barra</v>
          </cell>
          <cell r="C4404" t="str">
            <v>Clavos</v>
          </cell>
          <cell r="D4404" t="str">
            <v>Kg</v>
          </cell>
          <cell r="E4404">
            <v>0.5</v>
          </cell>
          <cell r="F4404">
            <v>320</v>
          </cell>
          <cell r="G4404">
            <v>160</v>
          </cell>
        </row>
        <row r="4405">
          <cell r="A4405" t="str">
            <v>INDEC-CM - 41242-11</v>
          </cell>
          <cell r="B4405" t="str">
            <v>Acero aletado conformado, en barra</v>
          </cell>
          <cell r="C4405" t="str">
            <v>Alambre</v>
          </cell>
          <cell r="D4405" t="str">
            <v>Kg</v>
          </cell>
          <cell r="E4405">
            <v>0.5</v>
          </cell>
          <cell r="F4405">
            <v>320</v>
          </cell>
          <cell r="G4405">
            <v>160</v>
          </cell>
        </row>
        <row r="4406">
          <cell r="A4406" t="str">
            <v>INDEC-CM - 41242-11</v>
          </cell>
          <cell r="B4406" t="str">
            <v>Acero aletado conformado, en barra</v>
          </cell>
          <cell r="C4406" t="str">
            <v>ACERO ESPECIAL diam varios</v>
          </cell>
          <cell r="D4406" t="str">
            <v>kg</v>
          </cell>
          <cell r="E4406">
            <v>30</v>
          </cell>
          <cell r="F4406">
            <v>180</v>
          </cell>
          <cell r="G4406">
            <v>5400</v>
          </cell>
        </row>
        <row r="4407">
          <cell r="A4407">
            <v>0</v>
          </cell>
          <cell r="B4407">
            <v>0</v>
          </cell>
          <cell r="D4407">
            <v>0</v>
          </cell>
          <cell r="F4407">
            <v>0</v>
          </cell>
          <cell r="G4407">
            <v>0</v>
          </cell>
        </row>
        <row r="4408">
          <cell r="A4408">
            <v>0</v>
          </cell>
          <cell r="B4408">
            <v>0</v>
          </cell>
          <cell r="D4408">
            <v>0</v>
          </cell>
          <cell r="F4408">
            <v>0</v>
          </cell>
          <cell r="G4408">
            <v>0</v>
          </cell>
        </row>
        <row r="4410">
          <cell r="A4410">
            <v>0</v>
          </cell>
          <cell r="B4410">
            <v>0</v>
          </cell>
          <cell r="D4410">
            <v>0</v>
          </cell>
          <cell r="F4410">
            <v>0</v>
          </cell>
          <cell r="G4410">
            <v>0</v>
          </cell>
        </row>
        <row r="4411">
          <cell r="A4411">
            <v>0</v>
          </cell>
          <cell r="B4411">
            <v>0</v>
          </cell>
          <cell r="D4411">
            <v>0</v>
          </cell>
          <cell r="F4411">
            <v>0</v>
          </cell>
          <cell r="G4411">
            <v>0</v>
          </cell>
        </row>
        <row r="4412">
          <cell r="F4412" t="str">
            <v>Total C</v>
          </cell>
          <cell r="G4412">
            <v>12039.490000000002</v>
          </cell>
        </row>
        <row r="4413">
          <cell r="C4413" t="str">
            <v>D - TRANSPORTE</v>
          </cell>
        </row>
        <row r="4414">
          <cell r="A4414" t="str">
            <v>DATOS REDETERMINACION</v>
          </cell>
          <cell r="C4414" t="str">
            <v>DESIGNACION</v>
          </cell>
          <cell r="D4414" t="str">
            <v>Un</v>
          </cell>
          <cell r="E4414" t="str">
            <v>Cantidad</v>
          </cell>
          <cell r="F4414" t="str">
            <v>$ Unitarios</v>
          </cell>
          <cell r="G4414" t="str">
            <v>$ Parcial</v>
          </cell>
        </row>
        <row r="4415">
          <cell r="A4415" t="str">
            <v>CÓDIGO</v>
          </cell>
          <cell r="B4415" t="str">
            <v>DESCRIPCIÓN</v>
          </cell>
        </row>
        <row r="4416">
          <cell r="A4416">
            <v>0</v>
          </cell>
          <cell r="B4416">
            <v>0</v>
          </cell>
          <cell r="D4416">
            <v>0</v>
          </cell>
          <cell r="F4416">
            <v>0</v>
          </cell>
          <cell r="G4416">
            <v>0</v>
          </cell>
        </row>
        <row r="4417">
          <cell r="A4417">
            <v>0</v>
          </cell>
          <cell r="B4417">
            <v>0</v>
          </cell>
          <cell r="D4417">
            <v>0</v>
          </cell>
          <cell r="F4417">
            <v>0</v>
          </cell>
          <cell r="G4417">
            <v>0</v>
          </cell>
        </row>
        <row r="4418">
          <cell r="F4418" t="str">
            <v>Total D</v>
          </cell>
          <cell r="G4418">
            <v>0</v>
          </cell>
        </row>
        <row r="4420">
          <cell r="A4420" t="str">
            <v/>
          </cell>
          <cell r="B4420">
            <v>0</v>
          </cell>
          <cell r="D4420" t="str">
            <v>Costo  Neto</v>
          </cell>
          <cell r="F4420" t="str">
            <v>$/0</v>
          </cell>
          <cell r="G4420">
            <v>20118.689999999999</v>
          </cell>
        </row>
        <row r="4421">
          <cell r="D4421" t="str">
            <v>Precio</v>
          </cell>
          <cell r="F4421" t="str">
            <v>$/0</v>
          </cell>
          <cell r="G4421">
            <v>20118.689999999999</v>
          </cell>
        </row>
        <row r="4422">
          <cell r="A4422" t="str">
            <v>ANALISIS DE PRECIOS</v>
          </cell>
        </row>
        <row r="4423">
          <cell r="A4423" t="str">
            <v>COMITENTE:</v>
          </cell>
          <cell r="B4423" t="str">
            <v>DIRECCION PROVINCIAL DE REDES DE GAS</v>
          </cell>
        </row>
        <row r="4424">
          <cell r="A4424" t="str">
            <v>CONTRATISTA:</v>
          </cell>
          <cell r="B4424">
            <v>0</v>
          </cell>
        </row>
        <row r="4425">
          <cell r="A4425" t="str">
            <v>OBRA:</v>
          </cell>
          <cell r="B4425">
            <v>0</v>
          </cell>
          <cell r="F4425" t="str">
            <v>PRECIOS A:</v>
          </cell>
          <cell r="G4425">
            <v>0</v>
          </cell>
        </row>
        <row r="4426">
          <cell r="A4426" t="str">
            <v>SECTOR A:</v>
          </cell>
          <cell r="B4426">
            <v>0</v>
          </cell>
          <cell r="G4426">
            <v>0</v>
          </cell>
        </row>
        <row r="4427">
          <cell r="A4427" t="str">
            <v>UBICACIÓN:</v>
          </cell>
          <cell r="B4427">
            <v>0</v>
          </cell>
        </row>
        <row r="4428">
          <cell r="A4428" t="str">
            <v>RUBRO:</v>
          </cell>
          <cell r="B4428" t="str">
            <v/>
          </cell>
          <cell r="C4428">
            <v>0</v>
          </cell>
        </row>
        <row r="4429">
          <cell r="A4429" t="str">
            <v>ITEM:</v>
          </cell>
          <cell r="B4429" t="str">
            <v/>
          </cell>
          <cell r="C4429">
            <v>0</v>
          </cell>
          <cell r="F4429" t="str">
            <v>UNIDAD:</v>
          </cell>
          <cell r="G4429">
            <v>0</v>
          </cell>
        </row>
        <row r="4431">
          <cell r="C4431" t="str">
            <v>DESCRIPCIÓN EQUIPO DE PRODUCCIÓN Y RENDIMIENTO</v>
          </cell>
        </row>
        <row r="4433">
          <cell r="C4433" t="str">
            <v>Equipo</v>
          </cell>
          <cell r="D4433" t="str">
            <v>Cantidad</v>
          </cell>
          <cell r="E4433" t="str">
            <v>Potencia</v>
          </cell>
          <cell r="F4433" t="str">
            <v>Costo Unitario</v>
          </cell>
          <cell r="G4433" t="str">
            <v>Costo Total</v>
          </cell>
        </row>
        <row r="4434">
          <cell r="C4434" t="str">
            <v>Herramientas varias</v>
          </cell>
          <cell r="D4434">
            <v>1</v>
          </cell>
          <cell r="E4434">
            <v>0</v>
          </cell>
          <cell r="F4434">
            <v>450000</v>
          </cell>
          <cell r="G4434">
            <v>450000</v>
          </cell>
        </row>
        <row r="4435">
          <cell r="C4435" t="str">
            <v>Cargadora</v>
          </cell>
          <cell r="D4435">
            <v>0.2</v>
          </cell>
          <cell r="E4435">
            <v>217</v>
          </cell>
          <cell r="F4435">
            <v>17000000</v>
          </cell>
          <cell r="G4435">
            <v>3400000</v>
          </cell>
        </row>
        <row r="4436">
          <cell r="E4436">
            <v>0</v>
          </cell>
          <cell r="F4436">
            <v>0</v>
          </cell>
          <cell r="G4436">
            <v>0</v>
          </cell>
        </row>
        <row r="4437">
          <cell r="E4437">
            <v>0</v>
          </cell>
          <cell r="F4437">
            <v>0</v>
          </cell>
          <cell r="G4437">
            <v>0</v>
          </cell>
        </row>
        <row r="4438">
          <cell r="E4438">
            <v>0</v>
          </cell>
          <cell r="F4438">
            <v>0</v>
          </cell>
          <cell r="G4438">
            <v>0</v>
          </cell>
        </row>
        <row r="4439">
          <cell r="E4439">
            <v>0</v>
          </cell>
          <cell r="F4439">
            <v>0</v>
          </cell>
          <cell r="G4439">
            <v>0</v>
          </cell>
        </row>
        <row r="4440">
          <cell r="E4440">
            <v>0</v>
          </cell>
          <cell r="F4440">
            <v>0</v>
          </cell>
          <cell r="G4440">
            <v>0</v>
          </cell>
        </row>
        <row r="4441">
          <cell r="E4441">
            <v>0</v>
          </cell>
          <cell r="F4441">
            <v>0</v>
          </cell>
          <cell r="G4441">
            <v>0</v>
          </cell>
        </row>
        <row r="4442">
          <cell r="E4442">
            <v>0</v>
          </cell>
          <cell r="F4442">
            <v>0</v>
          </cell>
          <cell r="G4442">
            <v>0</v>
          </cell>
        </row>
        <row r="4443">
          <cell r="E4443">
            <v>0</v>
          </cell>
          <cell r="F4443">
            <v>0</v>
          </cell>
          <cell r="G4443">
            <v>0</v>
          </cell>
        </row>
        <row r="4445">
          <cell r="C4445" t="str">
            <v>TOTALES</v>
          </cell>
          <cell r="D4445" t="str">
            <v>Potencia</v>
          </cell>
          <cell r="E4445">
            <v>43.400000000000006</v>
          </cell>
          <cell r="F4445" t="str">
            <v>Costo Equipos</v>
          </cell>
          <cell r="G4445">
            <v>3850000</v>
          </cell>
        </row>
        <row r="4447">
          <cell r="C4447" t="str">
            <v>Rendimiento equipo de producción</v>
          </cell>
          <cell r="D4447">
            <v>1500</v>
          </cell>
          <cell r="E4447" t="str">
            <v>0/día</v>
          </cell>
        </row>
        <row r="4449">
          <cell r="A4449" t="str">
            <v>DATOS REDETERMINACION</v>
          </cell>
          <cell r="C4449" t="str">
            <v>DESIGNACION</v>
          </cell>
          <cell r="D4449" t="str">
            <v>Coeficiente Equipo</v>
          </cell>
          <cell r="E4449" t="str">
            <v>$ / día
Coef. x Costo Eq. o
HP x Costo Gas Oil</v>
          </cell>
          <cell r="F4449" t="str">
            <v>Rendimiento</v>
          </cell>
          <cell r="G4449" t="str">
            <v>$ Parcial</v>
          </cell>
        </row>
        <row r="4450">
          <cell r="A4450" t="str">
            <v>CÓDIGO</v>
          </cell>
          <cell r="B4450" t="str">
            <v>DESCRIPCIÓN</v>
          </cell>
        </row>
        <row r="4451">
          <cell r="C4451" t="str">
            <v>A - EQUIPOS</v>
          </cell>
        </row>
        <row r="4452">
          <cell r="A4452" t="str">
            <v>INDEC-DCTO - Inciso j)</v>
          </cell>
          <cell r="B4452" t="str">
            <v>Equipo - Amortización de equipo</v>
          </cell>
          <cell r="C4452" t="str">
            <v>Amortizaciones equipos</v>
          </cell>
          <cell r="D4452">
            <v>8.0000000000000004E-4</v>
          </cell>
          <cell r="E4452">
            <v>3080</v>
          </cell>
          <cell r="F4452">
            <v>1500</v>
          </cell>
          <cell r="G4452">
            <v>2.0499999999999998</v>
          </cell>
        </row>
        <row r="4453">
          <cell r="A4453" t="str">
            <v>INDEC-DCTO - Inciso j)</v>
          </cell>
          <cell r="B4453" t="str">
            <v>Equipo - Amortización de equipo</v>
          </cell>
          <cell r="C4453" t="str">
            <v>Interés equipos</v>
          </cell>
          <cell r="D4453">
            <v>8.0000000000000007E-5</v>
          </cell>
          <cell r="E4453">
            <v>308</v>
          </cell>
          <cell r="F4453">
            <v>1500</v>
          </cell>
          <cell r="G4453">
            <v>0.21</v>
          </cell>
        </row>
        <row r="4454">
          <cell r="A4454" t="str">
            <v>INDEC-PB - 33360-1</v>
          </cell>
          <cell r="B4454" t="str">
            <v xml:space="preserve">Gas oil                                                                </v>
          </cell>
          <cell r="C4454" t="str">
            <v>Combustibles equipos</v>
          </cell>
          <cell r="D4454">
            <v>99.173553719008268</v>
          </cell>
          <cell r="E4454">
            <v>4304.1322314049594</v>
          </cell>
          <cell r="F4454">
            <v>1500</v>
          </cell>
          <cell r="G4454">
            <v>2.87</v>
          </cell>
        </row>
        <row r="4455">
          <cell r="A4455" t="str">
            <v>INDEC-PB - 33380-1</v>
          </cell>
          <cell r="B4455" t="str">
            <v xml:space="preserve">Aceites lubricantes                                                    </v>
          </cell>
          <cell r="C4455" t="str">
            <v>Lubricantes equipos</v>
          </cell>
          <cell r="D4455">
            <v>18</v>
          </cell>
          <cell r="E4455">
            <v>781.2</v>
          </cell>
          <cell r="F4455">
            <v>1500</v>
          </cell>
          <cell r="G4455">
            <v>0.52</v>
          </cell>
        </row>
        <row r="4456">
          <cell r="A4456">
            <v>0</v>
          </cell>
          <cell r="B4456">
            <v>0</v>
          </cell>
          <cell r="D4456">
            <v>0</v>
          </cell>
          <cell r="F4456">
            <v>0</v>
          </cell>
          <cell r="G4456">
            <v>0</v>
          </cell>
        </row>
        <row r="4457">
          <cell r="A4457">
            <v>0</v>
          </cell>
          <cell r="B4457">
            <v>0</v>
          </cell>
          <cell r="D4457">
            <v>0</v>
          </cell>
          <cell r="F4457">
            <v>0</v>
          </cell>
          <cell r="G4457">
            <v>0</v>
          </cell>
        </row>
        <row r="4458">
          <cell r="A4458">
            <v>0</v>
          </cell>
          <cell r="B4458">
            <v>0</v>
          </cell>
          <cell r="D4458">
            <v>0</v>
          </cell>
          <cell r="F4458">
            <v>0</v>
          </cell>
          <cell r="G4458">
            <v>0</v>
          </cell>
        </row>
        <row r="4459">
          <cell r="A4459">
            <v>0</v>
          </cell>
          <cell r="B4459">
            <v>0</v>
          </cell>
          <cell r="D4459">
            <v>0</v>
          </cell>
          <cell r="F4459">
            <v>0</v>
          </cell>
          <cell r="G4459">
            <v>0</v>
          </cell>
        </row>
        <row r="4460">
          <cell r="A4460">
            <v>0</v>
          </cell>
          <cell r="B4460">
            <v>0</v>
          </cell>
          <cell r="D4460">
            <v>0</v>
          </cell>
          <cell r="F4460">
            <v>0</v>
          </cell>
          <cell r="G4460">
            <v>0</v>
          </cell>
        </row>
        <row r="4461">
          <cell r="F4461" t="str">
            <v>Total A</v>
          </cell>
          <cell r="G4461">
            <v>5.65</v>
          </cell>
        </row>
        <row r="4462">
          <cell r="C4462" t="str">
            <v>B - MANO DE OBRA</v>
          </cell>
        </row>
        <row r="4463">
          <cell r="A4463" t="str">
            <v>DATOS REDETERMINACION</v>
          </cell>
          <cell r="C4463" t="str">
            <v>DESIGNACION</v>
          </cell>
          <cell r="D4463" t="str">
            <v>Cantidad</v>
          </cell>
          <cell r="E4463" t="str">
            <v>$ / día</v>
          </cell>
          <cell r="F4463" t="str">
            <v>Rendimiento</v>
          </cell>
          <cell r="G4463" t="str">
            <v>$ Parcial</v>
          </cell>
        </row>
        <row r="4464">
          <cell r="A4464" t="str">
            <v>CÓDIGO</v>
          </cell>
          <cell r="B4464" t="str">
            <v>DESCRIPCIÓN</v>
          </cell>
        </row>
        <row r="4465">
          <cell r="A4465" t="str">
            <v>IIEE-SJ - 101000</v>
          </cell>
          <cell r="B4465" t="str">
            <v>Oficial Especializado</v>
          </cell>
          <cell r="C4465" t="str">
            <v>Oficial Especializado</v>
          </cell>
          <cell r="D4465">
            <v>8</v>
          </cell>
          <cell r="E4465">
            <v>6000</v>
          </cell>
          <cell r="F4465">
            <v>1500</v>
          </cell>
          <cell r="G4465">
            <v>32</v>
          </cell>
        </row>
        <row r="4466">
          <cell r="A4466" t="str">
            <v>IIEE-SJ - 102000</v>
          </cell>
          <cell r="B4466" t="str">
            <v xml:space="preserve">Oficial </v>
          </cell>
          <cell r="C4466" t="str">
            <v>Oficial</v>
          </cell>
          <cell r="D4466">
            <v>8</v>
          </cell>
          <cell r="E4466">
            <v>5000</v>
          </cell>
          <cell r="F4466">
            <v>1500</v>
          </cell>
          <cell r="G4466">
            <v>26.67</v>
          </cell>
        </row>
        <row r="4467">
          <cell r="A4467" t="str">
            <v>IIEE-SJ - 103000</v>
          </cell>
          <cell r="B4467" t="str">
            <v>Ayudante</v>
          </cell>
          <cell r="C4467" t="str">
            <v>Medio Oficial</v>
          </cell>
          <cell r="E4467">
            <v>4500</v>
          </cell>
          <cell r="F4467">
            <v>1500</v>
          </cell>
          <cell r="G4467">
            <v>0</v>
          </cell>
        </row>
        <row r="4468">
          <cell r="A4468" t="str">
            <v>IIEE-SJ - 103000</v>
          </cell>
          <cell r="B4468" t="str">
            <v>Ayudante</v>
          </cell>
          <cell r="C4468" t="str">
            <v>Ayudante</v>
          </cell>
          <cell r="D4468">
            <v>10</v>
          </cell>
          <cell r="E4468">
            <v>4000</v>
          </cell>
          <cell r="F4468">
            <v>1500</v>
          </cell>
          <cell r="G4468">
            <v>26.67</v>
          </cell>
        </row>
        <row r="4469">
          <cell r="A4469">
            <v>0</v>
          </cell>
          <cell r="B4469">
            <v>0</v>
          </cell>
          <cell r="E4469">
            <v>0</v>
          </cell>
          <cell r="F4469">
            <v>0</v>
          </cell>
          <cell r="G4469">
            <v>0</v>
          </cell>
        </row>
        <row r="4470">
          <cell r="A4470">
            <v>0</v>
          </cell>
          <cell r="B4470">
            <v>0</v>
          </cell>
          <cell r="E4470">
            <v>0</v>
          </cell>
          <cell r="F4470">
            <v>0</v>
          </cell>
          <cell r="G4470">
            <v>0</v>
          </cell>
        </row>
        <row r="4471">
          <cell r="A4471">
            <v>0</v>
          </cell>
          <cell r="B4471">
            <v>0</v>
          </cell>
          <cell r="E4471">
            <v>0</v>
          </cell>
          <cell r="F4471">
            <v>0</v>
          </cell>
          <cell r="G4471">
            <v>0</v>
          </cell>
        </row>
        <row r="4472">
          <cell r="F4472" t="str">
            <v>Total B</v>
          </cell>
          <cell r="G4472">
            <v>85.34</v>
          </cell>
        </row>
        <row r="4473">
          <cell r="C4473" t="str">
            <v>C - MATERIALES</v>
          </cell>
        </row>
        <row r="4474">
          <cell r="A4474" t="str">
            <v>DATOS REDETERMINACION</v>
          </cell>
          <cell r="C4474" t="str">
            <v>DESIGNACION</v>
          </cell>
          <cell r="D4474" t="str">
            <v>Un</v>
          </cell>
          <cell r="E4474" t="str">
            <v>Cantidad</v>
          </cell>
          <cell r="F4474" t="str">
            <v>$ Unitarios</v>
          </cell>
          <cell r="G4474" t="str">
            <v>$ Parcial</v>
          </cell>
        </row>
        <row r="4475">
          <cell r="A4475" t="str">
            <v>CÓDIGO</v>
          </cell>
          <cell r="B4475" t="str">
            <v>DESCRIPCIÓN</v>
          </cell>
        </row>
        <row r="4476">
          <cell r="A4476" t="str">
            <v>INDEC-PB - 36990-1</v>
          </cell>
          <cell r="B4476" t="str">
            <v xml:space="preserve">Telas plásticas                                                        </v>
          </cell>
          <cell r="C4476" t="str">
            <v>Membrana de PEAD</v>
          </cell>
          <cell r="D4476" t="str">
            <v>m2</v>
          </cell>
          <cell r="E4476">
            <v>1.1000000000000001</v>
          </cell>
          <cell r="F4476">
            <v>245.29515418502203</v>
          </cell>
          <cell r="G4476">
            <v>269.82</v>
          </cell>
        </row>
        <row r="4477">
          <cell r="A4477" t="str">
            <v>INDEC-PB - 36990-1</v>
          </cell>
          <cell r="B4477" t="str">
            <v xml:space="preserve">Telas plásticas                                                        </v>
          </cell>
          <cell r="C4477" t="str">
            <v>Materiales varios p/coloc. membr. PEAD</v>
          </cell>
          <cell r="D4477" t="str">
            <v>Gl</v>
          </cell>
          <cell r="E4477">
            <v>1.3</v>
          </cell>
          <cell r="F4477">
            <v>12.264757709251102</v>
          </cell>
          <cell r="G4477">
            <v>15.94</v>
          </cell>
        </row>
        <row r="4478">
          <cell r="A4478">
            <v>0</v>
          </cell>
          <cell r="B4478">
            <v>0</v>
          </cell>
          <cell r="D4478">
            <v>0</v>
          </cell>
          <cell r="F4478">
            <v>0</v>
          </cell>
          <cell r="G4478">
            <v>0</v>
          </cell>
        </row>
        <row r="4479">
          <cell r="A4479">
            <v>0</v>
          </cell>
          <cell r="B4479">
            <v>0</v>
          </cell>
          <cell r="D4479">
            <v>0</v>
          </cell>
          <cell r="F4479">
            <v>0</v>
          </cell>
          <cell r="G4479">
            <v>0</v>
          </cell>
        </row>
        <row r="4480">
          <cell r="A4480">
            <v>0</v>
          </cell>
          <cell r="B4480">
            <v>0</v>
          </cell>
          <cell r="D4480">
            <v>0</v>
          </cell>
          <cell r="F4480">
            <v>0</v>
          </cell>
          <cell r="G4480">
            <v>0</v>
          </cell>
        </row>
        <row r="4481">
          <cell r="A4481">
            <v>0</v>
          </cell>
          <cell r="B4481">
            <v>0</v>
          </cell>
          <cell r="D4481">
            <v>0</v>
          </cell>
          <cell r="F4481">
            <v>0</v>
          </cell>
          <cell r="G4481">
            <v>0</v>
          </cell>
        </row>
        <row r="4482">
          <cell r="A4482">
            <v>0</v>
          </cell>
          <cell r="B4482">
            <v>0</v>
          </cell>
          <cell r="D4482">
            <v>0</v>
          </cell>
          <cell r="F4482">
            <v>0</v>
          </cell>
          <cell r="G4482">
            <v>0</v>
          </cell>
        </row>
        <row r="4483">
          <cell r="A4483">
            <v>0</v>
          </cell>
          <cell r="B4483">
            <v>0</v>
          </cell>
          <cell r="D4483">
            <v>0</v>
          </cell>
          <cell r="F4483">
            <v>0</v>
          </cell>
          <cell r="G4483">
            <v>0</v>
          </cell>
        </row>
        <row r="4484">
          <cell r="A4484">
            <v>0</v>
          </cell>
          <cell r="B4484">
            <v>0</v>
          </cell>
          <cell r="D4484">
            <v>0</v>
          </cell>
          <cell r="F4484">
            <v>0</v>
          </cell>
          <cell r="G4484">
            <v>0</v>
          </cell>
        </row>
        <row r="4486">
          <cell r="A4486">
            <v>0</v>
          </cell>
          <cell r="B4486">
            <v>0</v>
          </cell>
          <cell r="D4486">
            <v>0</v>
          </cell>
          <cell r="F4486">
            <v>0</v>
          </cell>
          <cell r="G4486">
            <v>0</v>
          </cell>
        </row>
        <row r="4487">
          <cell r="A4487">
            <v>0</v>
          </cell>
          <cell r="B4487">
            <v>0</v>
          </cell>
          <cell r="D4487">
            <v>0</v>
          </cell>
          <cell r="F4487">
            <v>0</v>
          </cell>
          <cell r="G4487">
            <v>0</v>
          </cell>
        </row>
        <row r="4488">
          <cell r="F4488" t="str">
            <v>Total C</v>
          </cell>
          <cell r="G4488">
            <v>285.76</v>
          </cell>
        </row>
        <row r="4489">
          <cell r="C4489" t="str">
            <v>D - TRANSPORTE</v>
          </cell>
        </row>
        <row r="4490">
          <cell r="A4490" t="str">
            <v>DATOS REDETERMINACION</v>
          </cell>
          <cell r="C4490" t="str">
            <v>DESIGNACION</v>
          </cell>
          <cell r="D4490" t="str">
            <v>Un</v>
          </cell>
          <cell r="E4490" t="str">
            <v>Cantidad</v>
          </cell>
          <cell r="F4490" t="str">
            <v>$ Unitarios</v>
          </cell>
          <cell r="G4490" t="str">
            <v>$ Parcial</v>
          </cell>
        </row>
        <row r="4491">
          <cell r="A4491" t="str">
            <v>CÓDIGO</v>
          </cell>
          <cell r="B4491" t="str">
            <v>DESCRIPCIÓN</v>
          </cell>
        </row>
        <row r="4492">
          <cell r="A4492">
            <v>0</v>
          </cell>
          <cell r="B4492">
            <v>0</v>
          </cell>
          <cell r="D4492">
            <v>0</v>
          </cell>
          <cell r="F4492">
            <v>0</v>
          </cell>
          <cell r="G4492">
            <v>0</v>
          </cell>
        </row>
        <row r="4493">
          <cell r="A4493">
            <v>0</v>
          </cell>
          <cell r="B4493">
            <v>0</v>
          </cell>
          <cell r="D4493">
            <v>0</v>
          </cell>
          <cell r="F4493">
            <v>0</v>
          </cell>
          <cell r="G4493">
            <v>0</v>
          </cell>
        </row>
        <row r="4494">
          <cell r="F4494" t="str">
            <v>Total D</v>
          </cell>
          <cell r="G4494">
            <v>0</v>
          </cell>
        </row>
        <row r="4496">
          <cell r="A4496" t="str">
            <v/>
          </cell>
          <cell r="B4496">
            <v>0</v>
          </cell>
          <cell r="D4496" t="str">
            <v>Costo  Neto</v>
          </cell>
          <cell r="F4496" t="str">
            <v>$/0</v>
          </cell>
          <cell r="G4496">
            <v>376.75</v>
          </cell>
        </row>
        <row r="4497">
          <cell r="D4497" t="str">
            <v>Precio</v>
          </cell>
          <cell r="F4497" t="str">
            <v>$/0</v>
          </cell>
          <cell r="G4497">
            <v>376.75</v>
          </cell>
        </row>
        <row r="4498">
          <cell r="A4498" t="str">
            <v>ANALISIS DE PRECIOS</v>
          </cell>
        </row>
        <row r="4499">
          <cell r="A4499" t="str">
            <v>COMITENTE:</v>
          </cell>
          <cell r="B4499" t="str">
            <v>DIRECCION PROVINCIAL DE REDES DE GAS</v>
          </cell>
        </row>
        <row r="4500">
          <cell r="A4500" t="str">
            <v>CONTRATISTA:</v>
          </cell>
          <cell r="B4500">
            <v>0</v>
          </cell>
        </row>
        <row r="4501">
          <cell r="A4501" t="str">
            <v>OBRA:</v>
          </cell>
          <cell r="B4501">
            <v>0</v>
          </cell>
          <cell r="F4501" t="str">
            <v>PRECIOS A:</v>
          </cell>
          <cell r="G4501">
            <v>0</v>
          </cell>
        </row>
        <row r="4502">
          <cell r="A4502" t="str">
            <v>SECTOR A:</v>
          </cell>
          <cell r="B4502">
            <v>0</v>
          </cell>
          <cell r="G4502">
            <v>0</v>
          </cell>
        </row>
        <row r="4503">
          <cell r="A4503" t="str">
            <v>UBICACIÓN:</v>
          </cell>
          <cell r="B4503">
            <v>0</v>
          </cell>
        </row>
        <row r="4504">
          <cell r="A4504" t="str">
            <v>RUBRO:</v>
          </cell>
          <cell r="B4504" t="str">
            <v/>
          </cell>
          <cell r="C4504">
            <v>0</v>
          </cell>
        </row>
        <row r="4505">
          <cell r="A4505" t="str">
            <v>ITEM:</v>
          </cell>
          <cell r="B4505" t="str">
            <v/>
          </cell>
          <cell r="C4505">
            <v>0</v>
          </cell>
          <cell r="F4505" t="str">
            <v>UNIDAD:</v>
          </cell>
          <cell r="G4505">
            <v>0</v>
          </cell>
        </row>
        <row r="4507">
          <cell r="C4507" t="str">
            <v>DESCRIPCIÓN EQUIPO DE PRODUCCIÓN Y RENDIMIENTO</v>
          </cell>
        </row>
        <row r="4509">
          <cell r="C4509" t="str">
            <v>Equipo</v>
          </cell>
          <cell r="D4509" t="str">
            <v>Cantidad</v>
          </cell>
          <cell r="E4509" t="str">
            <v>Potencia</v>
          </cell>
          <cell r="F4509" t="str">
            <v>Costo Unitario</v>
          </cell>
          <cell r="G4509" t="str">
            <v>Costo Total</v>
          </cell>
        </row>
        <row r="4510">
          <cell r="C4510" t="str">
            <v>Herramientas varias</v>
          </cell>
          <cell r="D4510">
            <v>1</v>
          </cell>
          <cell r="E4510">
            <v>0</v>
          </cell>
          <cell r="F4510">
            <v>450000</v>
          </cell>
          <cell r="G4510">
            <v>450000</v>
          </cell>
        </row>
        <row r="4511">
          <cell r="E4511">
            <v>0</v>
          </cell>
          <cell r="F4511">
            <v>0</v>
          </cell>
          <cell r="G4511">
            <v>0</v>
          </cell>
        </row>
        <row r="4512">
          <cell r="E4512">
            <v>0</v>
          </cell>
          <cell r="F4512">
            <v>0</v>
          </cell>
          <cell r="G4512">
            <v>0</v>
          </cell>
        </row>
        <row r="4513">
          <cell r="E4513">
            <v>0</v>
          </cell>
          <cell r="F4513">
            <v>0</v>
          </cell>
          <cell r="G4513">
            <v>0</v>
          </cell>
        </row>
        <row r="4514">
          <cell r="E4514">
            <v>0</v>
          </cell>
          <cell r="F4514">
            <v>0</v>
          </cell>
          <cell r="G4514">
            <v>0</v>
          </cell>
        </row>
        <row r="4515">
          <cell r="E4515">
            <v>0</v>
          </cell>
          <cell r="F4515">
            <v>0</v>
          </cell>
          <cell r="G4515">
            <v>0</v>
          </cell>
        </row>
        <row r="4516">
          <cell r="E4516">
            <v>0</v>
          </cell>
          <cell r="F4516">
            <v>0</v>
          </cell>
          <cell r="G4516">
            <v>0</v>
          </cell>
        </row>
        <row r="4517">
          <cell r="E4517">
            <v>0</v>
          </cell>
          <cell r="F4517">
            <v>0</v>
          </cell>
          <cell r="G4517">
            <v>0</v>
          </cell>
        </row>
        <row r="4518">
          <cell r="E4518">
            <v>0</v>
          </cell>
          <cell r="F4518">
            <v>0</v>
          </cell>
          <cell r="G4518">
            <v>0</v>
          </cell>
        </row>
        <row r="4519">
          <cell r="E4519">
            <v>0</v>
          </cell>
          <cell r="F4519">
            <v>0</v>
          </cell>
          <cell r="G4519">
            <v>0</v>
          </cell>
        </row>
        <row r="4521">
          <cell r="C4521" t="str">
            <v>TOTALES</v>
          </cell>
          <cell r="D4521" t="str">
            <v>Potencia</v>
          </cell>
          <cell r="E4521">
            <v>0</v>
          </cell>
          <cell r="F4521" t="str">
            <v>Costo Equipos</v>
          </cell>
          <cell r="G4521">
            <v>450000</v>
          </cell>
        </row>
        <row r="4523">
          <cell r="C4523" t="str">
            <v>Rendimiento equipo de producción</v>
          </cell>
          <cell r="D4523">
            <v>0.14285714285714285</v>
          </cell>
          <cell r="E4523" t="str">
            <v>0/día</v>
          </cell>
        </row>
        <row r="4525">
          <cell r="A4525" t="str">
            <v>DATOS REDETERMINACION</v>
          </cell>
          <cell r="C4525" t="str">
            <v>DESIGNACION</v>
          </cell>
          <cell r="D4525" t="str">
            <v>Coeficiente Equipo</v>
          </cell>
          <cell r="E4525" t="str">
            <v>$ / día
Coef. x Costo Eq. o
HP x Costo Gas Oil</v>
          </cell>
          <cell r="F4525" t="str">
            <v>Rendimiento</v>
          </cell>
          <cell r="G4525" t="str">
            <v>$ Parcial</v>
          </cell>
        </row>
        <row r="4526">
          <cell r="A4526" t="str">
            <v>CÓDIGO</v>
          </cell>
          <cell r="B4526" t="str">
            <v>DESCRIPCIÓN</v>
          </cell>
        </row>
        <row r="4527">
          <cell r="C4527" t="str">
            <v>A - EQUIPOS</v>
          </cell>
        </row>
        <row r="4528">
          <cell r="A4528" t="str">
            <v>INDEC-DCTO - Inciso j)</v>
          </cell>
          <cell r="B4528" t="str">
            <v>Equipo - Amortización de equipo</v>
          </cell>
          <cell r="C4528" t="str">
            <v>Amortizaciones equipos</v>
          </cell>
          <cell r="D4528">
            <v>8.0000000000000004E-4</v>
          </cell>
          <cell r="E4528">
            <v>360</v>
          </cell>
          <cell r="F4528">
            <v>0.14285714285714285</v>
          </cell>
          <cell r="G4528">
            <v>2520</v>
          </cell>
        </row>
        <row r="4529">
          <cell r="A4529" t="str">
            <v>INDEC-DCTO - Inciso j)</v>
          </cell>
          <cell r="B4529" t="str">
            <v>Equipo - Amortización de equipo</v>
          </cell>
          <cell r="C4529" t="str">
            <v>Interés equipos</v>
          </cell>
          <cell r="D4529">
            <v>8.0000000000000007E-5</v>
          </cell>
          <cell r="E4529">
            <v>36</v>
          </cell>
          <cell r="F4529">
            <v>0.14285714285714285</v>
          </cell>
          <cell r="G4529">
            <v>252</v>
          </cell>
        </row>
        <row r="4530">
          <cell r="A4530" t="str">
            <v>INDEC-PB - 33360-1</v>
          </cell>
          <cell r="B4530" t="str">
            <v xml:space="preserve">Gas oil                                                                </v>
          </cell>
          <cell r="C4530" t="str">
            <v>Combustibles equipos</v>
          </cell>
          <cell r="D4530">
            <v>99.173553719008268</v>
          </cell>
          <cell r="E4530">
            <v>0</v>
          </cell>
          <cell r="F4530">
            <v>0.14285714285714285</v>
          </cell>
          <cell r="G4530">
            <v>0</v>
          </cell>
        </row>
        <row r="4531">
          <cell r="A4531" t="str">
            <v>INDEC-PB - 33380-1</v>
          </cell>
          <cell r="B4531" t="str">
            <v xml:space="preserve">Aceites lubricantes                                                    </v>
          </cell>
          <cell r="C4531" t="str">
            <v>Lubricantes equipos</v>
          </cell>
          <cell r="D4531">
            <v>18</v>
          </cell>
          <cell r="E4531">
            <v>0</v>
          </cell>
          <cell r="F4531">
            <v>0.14285714285714285</v>
          </cell>
          <cell r="G4531">
            <v>0</v>
          </cell>
        </row>
        <row r="4532">
          <cell r="A4532">
            <v>0</v>
          </cell>
          <cell r="B4532">
            <v>0</v>
          </cell>
          <cell r="D4532">
            <v>0</v>
          </cell>
          <cell r="F4532">
            <v>0</v>
          </cell>
          <cell r="G4532">
            <v>0</v>
          </cell>
        </row>
        <row r="4533">
          <cell r="A4533">
            <v>0</v>
          </cell>
          <cell r="B4533">
            <v>0</v>
          </cell>
          <cell r="D4533">
            <v>0</v>
          </cell>
          <cell r="F4533">
            <v>0</v>
          </cell>
          <cell r="G4533">
            <v>0</v>
          </cell>
        </row>
        <row r="4534">
          <cell r="A4534">
            <v>0</v>
          </cell>
          <cell r="B4534">
            <v>0</v>
          </cell>
          <cell r="D4534">
            <v>0</v>
          </cell>
          <cell r="F4534">
            <v>0</v>
          </cell>
          <cell r="G4534">
            <v>0</v>
          </cell>
        </row>
        <row r="4535">
          <cell r="A4535">
            <v>0</v>
          </cell>
          <cell r="B4535">
            <v>0</v>
          </cell>
          <cell r="D4535">
            <v>0</v>
          </cell>
          <cell r="F4535">
            <v>0</v>
          </cell>
          <cell r="G4535">
            <v>0</v>
          </cell>
        </row>
        <row r="4536">
          <cell r="A4536">
            <v>0</v>
          </cell>
          <cell r="B4536">
            <v>0</v>
          </cell>
          <cell r="D4536">
            <v>0</v>
          </cell>
          <cell r="F4536">
            <v>0</v>
          </cell>
          <cell r="G4536">
            <v>0</v>
          </cell>
        </row>
        <row r="4537">
          <cell r="F4537" t="str">
            <v>Total A</v>
          </cell>
          <cell r="G4537">
            <v>2772</v>
          </cell>
        </row>
        <row r="4538">
          <cell r="C4538" t="str">
            <v>B - MANO DE OBRA</v>
          </cell>
        </row>
        <row r="4539">
          <cell r="A4539" t="str">
            <v>DATOS REDETERMINACION</v>
          </cell>
          <cell r="C4539" t="str">
            <v>DESIGNACION</v>
          </cell>
          <cell r="D4539" t="str">
            <v>Cantidad</v>
          </cell>
          <cell r="E4539" t="str">
            <v>$ / día</v>
          </cell>
          <cell r="F4539" t="str">
            <v>Rendimiento</v>
          </cell>
          <cell r="G4539" t="str">
            <v>$ Parcial</v>
          </cell>
        </row>
        <row r="4540">
          <cell r="A4540" t="str">
            <v>CÓDIGO</v>
          </cell>
          <cell r="B4540" t="str">
            <v>DESCRIPCIÓN</v>
          </cell>
        </row>
        <row r="4541">
          <cell r="A4541" t="str">
            <v>IIEE-SJ - 101000</v>
          </cell>
          <cell r="B4541" t="str">
            <v>Oficial Especializado</v>
          </cell>
          <cell r="C4541" t="str">
            <v>Oficial Especializado</v>
          </cell>
          <cell r="E4541">
            <v>6000</v>
          </cell>
          <cell r="F4541">
            <v>0.14285714285714285</v>
          </cell>
          <cell r="G4541">
            <v>0</v>
          </cell>
        </row>
        <row r="4542">
          <cell r="A4542" t="str">
            <v>IIEE-SJ - 102000</v>
          </cell>
          <cell r="B4542" t="str">
            <v xml:space="preserve">Oficial </v>
          </cell>
          <cell r="C4542" t="str">
            <v>Oficial</v>
          </cell>
          <cell r="D4542">
            <v>3</v>
          </cell>
          <cell r="E4542">
            <v>5000</v>
          </cell>
          <cell r="F4542">
            <v>0.14285714285714285</v>
          </cell>
          <cell r="G4542">
            <v>105000</v>
          </cell>
        </row>
        <row r="4543">
          <cell r="A4543" t="str">
            <v>IIEE-SJ - 103000</v>
          </cell>
          <cell r="B4543" t="str">
            <v>Ayudante</v>
          </cell>
          <cell r="C4543" t="str">
            <v>Medio Oficial</v>
          </cell>
          <cell r="E4543">
            <v>4500</v>
          </cell>
          <cell r="F4543">
            <v>0.14285714285714285</v>
          </cell>
          <cell r="G4543">
            <v>0</v>
          </cell>
        </row>
        <row r="4544">
          <cell r="A4544" t="str">
            <v>IIEE-SJ - 103000</v>
          </cell>
          <cell r="B4544" t="str">
            <v>Ayudante</v>
          </cell>
          <cell r="C4544" t="str">
            <v>Ayudante</v>
          </cell>
          <cell r="D4544">
            <v>2</v>
          </cell>
          <cell r="E4544">
            <v>4000</v>
          </cell>
          <cell r="F4544">
            <v>0.14285714285714285</v>
          </cell>
          <cell r="G4544">
            <v>56000</v>
          </cell>
        </row>
        <row r="4545">
          <cell r="A4545">
            <v>0</v>
          </cell>
          <cell r="B4545">
            <v>0</v>
          </cell>
          <cell r="E4545">
            <v>0</v>
          </cell>
          <cell r="F4545">
            <v>0</v>
          </cell>
          <cell r="G4545">
            <v>0</v>
          </cell>
        </row>
        <row r="4546">
          <cell r="A4546">
            <v>0</v>
          </cell>
          <cell r="B4546">
            <v>0</v>
          </cell>
          <cell r="E4546">
            <v>0</v>
          </cell>
          <cell r="F4546">
            <v>0</v>
          </cell>
          <cell r="G4546">
            <v>0</v>
          </cell>
        </row>
        <row r="4547">
          <cell r="A4547">
            <v>0</v>
          </cell>
          <cell r="B4547">
            <v>0</v>
          </cell>
          <cell r="E4547">
            <v>0</v>
          </cell>
          <cell r="F4547">
            <v>0</v>
          </cell>
          <cell r="G4547">
            <v>0</v>
          </cell>
        </row>
        <row r="4548">
          <cell r="F4548" t="str">
            <v>Total B</v>
          </cell>
          <cell r="G4548">
            <v>161000</v>
          </cell>
        </row>
        <row r="4549">
          <cell r="C4549" t="str">
            <v>C - MATERIALES</v>
          </cell>
        </row>
        <row r="4550">
          <cell r="A4550" t="str">
            <v>DATOS REDETERMINACION</v>
          </cell>
          <cell r="C4550" t="str">
            <v>DESIGNACION</v>
          </cell>
          <cell r="D4550" t="str">
            <v>Un</v>
          </cell>
          <cell r="E4550" t="str">
            <v>Cantidad</v>
          </cell>
          <cell r="F4550" t="str">
            <v>$ Unitarios</v>
          </cell>
          <cell r="G4550" t="str">
            <v>$ Parcial</v>
          </cell>
        </row>
        <row r="4551">
          <cell r="A4551" t="str">
            <v>CÓDIGO</v>
          </cell>
          <cell r="B4551" t="str">
            <v>DESCRIPCIÓN</v>
          </cell>
        </row>
        <row r="4552">
          <cell r="A4552" t="str">
            <v>INDEC-CM - 41242-11</v>
          </cell>
          <cell r="B4552" t="str">
            <v>Acero aletado conformado, en barra</v>
          </cell>
          <cell r="C4552" t="str">
            <v>Flejes de A°I°</v>
          </cell>
          <cell r="D4552" t="str">
            <v>kg</v>
          </cell>
          <cell r="E4552">
            <v>1200</v>
          </cell>
          <cell r="F4552">
            <v>900</v>
          </cell>
          <cell r="G4552">
            <v>1080000</v>
          </cell>
        </row>
        <row r="4553">
          <cell r="A4553" t="str">
            <v>INDEC-PB - 36990-1</v>
          </cell>
          <cell r="B4553" t="str">
            <v xml:space="preserve">Telas plásticas                                                        </v>
          </cell>
          <cell r="C4553" t="str">
            <v>Materiales varios p/coloc. membr. PEAD</v>
          </cell>
          <cell r="D4553" t="str">
            <v>Gl</v>
          </cell>
          <cell r="E4553">
            <v>5000</v>
          </cell>
          <cell r="F4553">
            <v>12.264757709251102</v>
          </cell>
          <cell r="G4553">
            <v>61323.79</v>
          </cell>
        </row>
        <row r="4554">
          <cell r="A4554">
            <v>0</v>
          </cell>
          <cell r="B4554">
            <v>0</v>
          </cell>
          <cell r="D4554">
            <v>0</v>
          </cell>
          <cell r="F4554">
            <v>0</v>
          </cell>
          <cell r="G4554">
            <v>0</v>
          </cell>
        </row>
        <row r="4555">
          <cell r="A4555">
            <v>0</v>
          </cell>
          <cell r="B4555">
            <v>0</v>
          </cell>
          <cell r="D4555">
            <v>0</v>
          </cell>
          <cell r="F4555">
            <v>0</v>
          </cell>
          <cell r="G4555">
            <v>0</v>
          </cell>
        </row>
        <row r="4556">
          <cell r="A4556">
            <v>0</v>
          </cell>
          <cell r="B4556">
            <v>0</v>
          </cell>
          <cell r="D4556">
            <v>0</v>
          </cell>
          <cell r="F4556">
            <v>0</v>
          </cell>
          <cell r="G4556">
            <v>0</v>
          </cell>
        </row>
        <row r="4557">
          <cell r="A4557">
            <v>0</v>
          </cell>
          <cell r="B4557">
            <v>0</v>
          </cell>
          <cell r="D4557">
            <v>0</v>
          </cell>
          <cell r="F4557">
            <v>0</v>
          </cell>
          <cell r="G4557">
            <v>0</v>
          </cell>
        </row>
        <row r="4558">
          <cell r="A4558">
            <v>0</v>
          </cell>
          <cell r="B4558">
            <v>0</v>
          </cell>
          <cell r="D4558">
            <v>0</v>
          </cell>
          <cell r="F4558">
            <v>0</v>
          </cell>
          <cell r="G4558">
            <v>0</v>
          </cell>
        </row>
        <row r="4560">
          <cell r="A4560">
            <v>0</v>
          </cell>
          <cell r="B4560">
            <v>0</v>
          </cell>
          <cell r="D4560">
            <v>0</v>
          </cell>
          <cell r="F4560">
            <v>0</v>
          </cell>
          <cell r="G4560">
            <v>0</v>
          </cell>
        </row>
        <row r="4561">
          <cell r="A4561">
            <v>0</v>
          </cell>
          <cell r="B4561">
            <v>0</v>
          </cell>
          <cell r="D4561">
            <v>0</v>
          </cell>
          <cell r="F4561">
            <v>0</v>
          </cell>
          <cell r="G4561">
            <v>0</v>
          </cell>
        </row>
        <row r="4562">
          <cell r="A4562">
            <v>0</v>
          </cell>
          <cell r="B4562">
            <v>0</v>
          </cell>
          <cell r="D4562">
            <v>0</v>
          </cell>
          <cell r="F4562">
            <v>0</v>
          </cell>
          <cell r="G4562">
            <v>0</v>
          </cell>
        </row>
        <row r="4563">
          <cell r="A4563">
            <v>0</v>
          </cell>
          <cell r="B4563">
            <v>0</v>
          </cell>
          <cell r="D4563">
            <v>0</v>
          </cell>
          <cell r="F4563">
            <v>0</v>
          </cell>
          <cell r="G4563">
            <v>0</v>
          </cell>
        </row>
        <row r="4564">
          <cell r="F4564" t="str">
            <v>Total C</v>
          </cell>
          <cell r="G4564">
            <v>1141323.79</v>
          </cell>
        </row>
        <row r="4565">
          <cell r="C4565" t="str">
            <v>D - TRANSPORTE</v>
          </cell>
        </row>
        <row r="4566">
          <cell r="A4566" t="str">
            <v>DATOS REDETERMINACION</v>
          </cell>
          <cell r="C4566" t="str">
            <v>DESIGNACION</v>
          </cell>
          <cell r="D4566" t="str">
            <v>Un</v>
          </cell>
          <cell r="E4566" t="str">
            <v>Cantidad</v>
          </cell>
          <cell r="F4566" t="str">
            <v>$ Unitarios</v>
          </cell>
          <cell r="G4566" t="str">
            <v>$ Parcial</v>
          </cell>
        </row>
        <row r="4567">
          <cell r="A4567" t="str">
            <v>CÓDIGO</v>
          </cell>
          <cell r="B4567" t="str">
            <v>DESCRIPCIÓN</v>
          </cell>
        </row>
        <row r="4568">
          <cell r="A4568">
            <v>0</v>
          </cell>
          <cell r="B4568">
            <v>0</v>
          </cell>
          <cell r="D4568">
            <v>0</v>
          </cell>
          <cell r="F4568">
            <v>0</v>
          </cell>
          <cell r="G4568">
            <v>0</v>
          </cell>
        </row>
        <row r="4569">
          <cell r="A4569">
            <v>0</v>
          </cell>
          <cell r="B4569">
            <v>0</v>
          </cell>
          <cell r="D4569">
            <v>0</v>
          </cell>
          <cell r="F4569">
            <v>0</v>
          </cell>
          <cell r="G4569">
            <v>0</v>
          </cell>
        </row>
        <row r="4570">
          <cell r="F4570" t="str">
            <v>Total D</v>
          </cell>
          <cell r="G4570">
            <v>0</v>
          </cell>
        </row>
        <row r="4572">
          <cell r="A4572" t="str">
            <v/>
          </cell>
          <cell r="B4572">
            <v>0</v>
          </cell>
          <cell r="D4572" t="str">
            <v>Costo  Neto</v>
          </cell>
          <cell r="F4572" t="str">
            <v>$/0</v>
          </cell>
          <cell r="G4572">
            <v>1305095.79</v>
          </cell>
        </row>
        <row r="4573">
          <cell r="D4573" t="str">
            <v>Precio</v>
          </cell>
          <cell r="F4573" t="str">
            <v>$/0</v>
          </cell>
          <cell r="G4573">
            <v>1305095.79</v>
          </cell>
        </row>
        <row r="4574">
          <cell r="A4574" t="str">
            <v>ANALISIS DE PRECIOS</v>
          </cell>
        </row>
        <row r="4575">
          <cell r="A4575" t="str">
            <v>COMITENTE:</v>
          </cell>
          <cell r="B4575" t="str">
            <v>DIRECCION PROVINCIAL DE REDES DE GAS</v>
          </cell>
        </row>
        <row r="4576">
          <cell r="A4576" t="str">
            <v>CONTRATISTA:</v>
          </cell>
          <cell r="B4576">
            <v>0</v>
          </cell>
        </row>
        <row r="4577">
          <cell r="A4577" t="str">
            <v>OBRA:</v>
          </cell>
          <cell r="B4577">
            <v>0</v>
          </cell>
          <cell r="F4577" t="str">
            <v>PRECIOS A:</v>
          </cell>
          <cell r="G4577">
            <v>0</v>
          </cell>
        </row>
        <row r="4578">
          <cell r="A4578" t="str">
            <v>SECTOR A:</v>
          </cell>
          <cell r="B4578">
            <v>0</v>
          </cell>
          <cell r="G4578">
            <v>0</v>
          </cell>
        </row>
        <row r="4579">
          <cell r="A4579" t="str">
            <v>UBICACIÓN:</v>
          </cell>
          <cell r="B4579">
            <v>0</v>
          </cell>
        </row>
        <row r="4580">
          <cell r="A4580" t="str">
            <v>RUBRO:</v>
          </cell>
          <cell r="B4580" t="str">
            <v/>
          </cell>
          <cell r="C4580">
            <v>0</v>
          </cell>
        </row>
        <row r="4581">
          <cell r="A4581" t="str">
            <v>ITEM:</v>
          </cell>
          <cell r="B4581" t="str">
            <v/>
          </cell>
          <cell r="C4581">
            <v>0</v>
          </cell>
          <cell r="F4581" t="str">
            <v>UNIDAD:</v>
          </cell>
          <cell r="G4581">
            <v>0</v>
          </cell>
        </row>
        <row r="4583">
          <cell r="C4583" t="str">
            <v>DESCRIPCIÓN EQUIPO DE PRODUCCIÓN Y RENDIMIENTO</v>
          </cell>
        </row>
        <row r="4585">
          <cell r="C4585" t="str">
            <v>Equipo</v>
          </cell>
          <cell r="D4585" t="str">
            <v>Cantidad</v>
          </cell>
          <cell r="E4585" t="str">
            <v>Potencia</v>
          </cell>
          <cell r="F4585" t="str">
            <v>Costo Unitario</v>
          </cell>
          <cell r="G4585" t="str">
            <v>Costo Total</v>
          </cell>
        </row>
        <row r="4586">
          <cell r="C4586" t="str">
            <v>Herramientas varias</v>
          </cell>
          <cell r="D4586">
            <v>1</v>
          </cell>
          <cell r="E4586">
            <v>0</v>
          </cell>
          <cell r="F4586">
            <v>450000</v>
          </cell>
          <cell r="G4586">
            <v>450000</v>
          </cell>
        </row>
        <row r="4587">
          <cell r="E4587">
            <v>0</v>
          </cell>
          <cell r="F4587">
            <v>0</v>
          </cell>
          <cell r="G4587">
            <v>0</v>
          </cell>
        </row>
        <row r="4588">
          <cell r="E4588">
            <v>0</v>
          </cell>
          <cell r="F4588">
            <v>0</v>
          </cell>
          <cell r="G4588">
            <v>0</v>
          </cell>
        </row>
        <row r="4589">
          <cell r="E4589">
            <v>0</v>
          </cell>
          <cell r="F4589">
            <v>0</v>
          </cell>
          <cell r="G4589">
            <v>0</v>
          </cell>
        </row>
        <row r="4590">
          <cell r="E4590">
            <v>0</v>
          </cell>
          <cell r="F4590">
            <v>0</v>
          </cell>
          <cell r="G4590">
            <v>0</v>
          </cell>
        </row>
        <row r="4591">
          <cell r="E4591">
            <v>0</v>
          </cell>
          <cell r="F4591">
            <v>0</v>
          </cell>
          <cell r="G4591">
            <v>0</v>
          </cell>
        </row>
        <row r="4592">
          <cell r="E4592">
            <v>0</v>
          </cell>
          <cell r="F4592">
            <v>0</v>
          </cell>
          <cell r="G4592">
            <v>0</v>
          </cell>
        </row>
        <row r="4593">
          <cell r="E4593">
            <v>0</v>
          </cell>
          <cell r="F4593">
            <v>0</v>
          </cell>
          <cell r="G4593">
            <v>0</v>
          </cell>
        </row>
        <row r="4594">
          <cell r="E4594">
            <v>0</v>
          </cell>
          <cell r="F4594">
            <v>0</v>
          </cell>
          <cell r="G4594">
            <v>0</v>
          </cell>
        </row>
        <row r="4595">
          <cell r="E4595">
            <v>0</v>
          </cell>
          <cell r="F4595">
            <v>0</v>
          </cell>
          <cell r="G4595">
            <v>0</v>
          </cell>
        </row>
        <row r="4597">
          <cell r="C4597" t="str">
            <v>TOTALES</v>
          </cell>
          <cell r="D4597" t="str">
            <v>Potencia</v>
          </cell>
          <cell r="E4597">
            <v>0</v>
          </cell>
          <cell r="F4597" t="str">
            <v>Costo Equipos</v>
          </cell>
          <cell r="G4597">
            <v>450000</v>
          </cell>
        </row>
        <row r="4599">
          <cell r="C4599" t="str">
            <v>Rendimiento equipo de producción</v>
          </cell>
          <cell r="D4599">
            <v>0.33333333333333331</v>
          </cell>
          <cell r="E4599" t="str">
            <v>0/día</v>
          </cell>
        </row>
        <row r="4601">
          <cell r="A4601" t="str">
            <v>DATOS REDETERMINACION</v>
          </cell>
          <cell r="C4601" t="str">
            <v>DESIGNACION</v>
          </cell>
          <cell r="D4601" t="str">
            <v>Coeficiente Equipo</v>
          </cell>
          <cell r="E4601" t="str">
            <v>$ / día
Coef. x Costo Eq. o
HP x Costo Gas Oil</v>
          </cell>
          <cell r="F4601" t="str">
            <v>Rendimiento</v>
          </cell>
          <cell r="G4601" t="str">
            <v>$ Parcial</v>
          </cell>
        </row>
        <row r="4602">
          <cell r="A4602" t="str">
            <v>CÓDIGO</v>
          </cell>
          <cell r="B4602" t="str">
            <v>DESCRIPCIÓN</v>
          </cell>
        </row>
        <row r="4603">
          <cell r="C4603" t="str">
            <v>A - EQUIPOS</v>
          </cell>
        </row>
        <row r="4604">
          <cell r="A4604" t="str">
            <v>INDEC-DCTO - Inciso j)</v>
          </cell>
          <cell r="B4604" t="str">
            <v>Equipo - Amortización de equipo</v>
          </cell>
          <cell r="C4604" t="str">
            <v>Amortizaciones equipos</v>
          </cell>
          <cell r="D4604">
            <v>8.0000000000000004E-4</v>
          </cell>
          <cell r="E4604">
            <v>360</v>
          </cell>
          <cell r="F4604">
            <v>0.33333333333333331</v>
          </cell>
          <cell r="G4604">
            <v>1080</v>
          </cell>
        </row>
        <row r="4605">
          <cell r="A4605" t="str">
            <v>INDEC-DCTO - Inciso j)</v>
          </cell>
          <cell r="B4605" t="str">
            <v>Equipo - Amortización de equipo</v>
          </cell>
          <cell r="C4605" t="str">
            <v>Interés equipos</v>
          </cell>
          <cell r="D4605">
            <v>8.0000000000000007E-5</v>
          </cell>
          <cell r="E4605">
            <v>36</v>
          </cell>
          <cell r="F4605">
            <v>0.33333333333333331</v>
          </cell>
          <cell r="G4605">
            <v>108</v>
          </cell>
        </row>
        <row r="4606">
          <cell r="A4606" t="str">
            <v>INDEC-PB - 33360-1</v>
          </cell>
          <cell r="B4606" t="str">
            <v xml:space="preserve">Gas oil                                                                </v>
          </cell>
          <cell r="C4606" t="str">
            <v>Combustibles equipos</v>
          </cell>
          <cell r="D4606">
            <v>99.173553719008268</v>
          </cell>
          <cell r="E4606">
            <v>0</v>
          </cell>
          <cell r="F4606">
            <v>0.33333333333333331</v>
          </cell>
          <cell r="G4606">
            <v>0</v>
          </cell>
        </row>
        <row r="4607">
          <cell r="A4607" t="str">
            <v>INDEC-PB - 33380-1</v>
          </cell>
          <cell r="B4607" t="str">
            <v xml:space="preserve">Aceites lubricantes                                                    </v>
          </cell>
          <cell r="C4607" t="str">
            <v>Lubricantes equipos</v>
          </cell>
          <cell r="D4607">
            <v>18</v>
          </cell>
          <cell r="E4607">
            <v>0</v>
          </cell>
          <cell r="F4607">
            <v>0.33333333333333331</v>
          </cell>
          <cell r="G4607">
            <v>0</v>
          </cell>
        </row>
        <row r="4608">
          <cell r="A4608">
            <v>0</v>
          </cell>
          <cell r="B4608">
            <v>0</v>
          </cell>
          <cell r="D4608">
            <v>0</v>
          </cell>
          <cell r="F4608">
            <v>0</v>
          </cell>
          <cell r="G4608">
            <v>0</v>
          </cell>
        </row>
        <row r="4609">
          <cell r="A4609">
            <v>0</v>
          </cell>
          <cell r="B4609">
            <v>0</v>
          </cell>
          <cell r="D4609">
            <v>0</v>
          </cell>
          <cell r="F4609">
            <v>0</v>
          </cell>
          <cell r="G4609">
            <v>0</v>
          </cell>
        </row>
        <row r="4610">
          <cell r="A4610">
            <v>0</v>
          </cell>
          <cell r="B4610">
            <v>0</v>
          </cell>
          <cell r="D4610">
            <v>0</v>
          </cell>
          <cell r="F4610">
            <v>0</v>
          </cell>
          <cell r="G4610">
            <v>0</v>
          </cell>
        </row>
        <row r="4611">
          <cell r="A4611">
            <v>0</v>
          </cell>
          <cell r="B4611">
            <v>0</v>
          </cell>
          <cell r="D4611">
            <v>0</v>
          </cell>
          <cell r="F4611">
            <v>0</v>
          </cell>
          <cell r="G4611">
            <v>0</v>
          </cell>
        </row>
        <row r="4612">
          <cell r="A4612">
            <v>0</v>
          </cell>
          <cell r="B4612">
            <v>0</v>
          </cell>
          <cell r="D4612">
            <v>0</v>
          </cell>
          <cell r="F4612">
            <v>0</v>
          </cell>
          <cell r="G4612">
            <v>0</v>
          </cell>
        </row>
        <row r="4613">
          <cell r="F4613" t="str">
            <v>Total A</v>
          </cell>
          <cell r="G4613">
            <v>1188</v>
          </cell>
        </row>
        <row r="4614">
          <cell r="C4614" t="str">
            <v>B - MANO DE OBRA</v>
          </cell>
        </row>
        <row r="4615">
          <cell r="A4615" t="str">
            <v>DATOS REDETERMINACION</v>
          </cell>
          <cell r="C4615" t="str">
            <v>DESIGNACION</v>
          </cell>
          <cell r="D4615" t="str">
            <v>Cantidad</v>
          </cell>
          <cell r="E4615" t="str">
            <v>$ / día</v>
          </cell>
          <cell r="F4615" t="str">
            <v>Rendimiento</v>
          </cell>
          <cell r="G4615" t="str">
            <v>$ Parcial</v>
          </cell>
        </row>
        <row r="4616">
          <cell r="A4616" t="str">
            <v>CÓDIGO</v>
          </cell>
          <cell r="B4616" t="str">
            <v>DESCRIPCIÓN</v>
          </cell>
        </row>
        <row r="4617">
          <cell r="A4617" t="str">
            <v>IIEE-SJ - 101000</v>
          </cell>
          <cell r="B4617" t="str">
            <v>Oficial Especializado</v>
          </cell>
          <cell r="C4617" t="str">
            <v>Oficial Especializado</v>
          </cell>
          <cell r="E4617">
            <v>6000</v>
          </cell>
          <cell r="F4617">
            <v>0.33333333333333331</v>
          </cell>
        </row>
        <row r="4618">
          <cell r="A4618" t="str">
            <v>IIEE-SJ - 102000</v>
          </cell>
          <cell r="B4618" t="str">
            <v xml:space="preserve">Oficial </v>
          </cell>
          <cell r="C4618" t="str">
            <v>Oficial</v>
          </cell>
          <cell r="E4618">
            <v>5000</v>
          </cell>
          <cell r="F4618">
            <v>0.33333333333333331</v>
          </cell>
          <cell r="G4618">
            <v>0</v>
          </cell>
        </row>
        <row r="4619">
          <cell r="A4619" t="str">
            <v>IIEE-SJ - 103000</v>
          </cell>
          <cell r="B4619" t="str">
            <v>Ayudante</v>
          </cell>
          <cell r="C4619" t="str">
            <v>Medio Oficial</v>
          </cell>
          <cell r="E4619">
            <v>4500</v>
          </cell>
          <cell r="F4619">
            <v>0.33333333333333331</v>
          </cell>
          <cell r="G4619">
            <v>0</v>
          </cell>
        </row>
        <row r="4620">
          <cell r="A4620" t="str">
            <v>IIEE-SJ - 103000</v>
          </cell>
          <cell r="B4620" t="str">
            <v>Ayudante</v>
          </cell>
          <cell r="C4620" t="str">
            <v>Ayudante</v>
          </cell>
          <cell r="D4620">
            <v>3</v>
          </cell>
          <cell r="E4620">
            <v>4000</v>
          </cell>
          <cell r="F4620">
            <v>0.33333333333333331</v>
          </cell>
          <cell r="G4620">
            <v>36000</v>
          </cell>
        </row>
        <row r="4621">
          <cell r="A4621">
            <v>0</v>
          </cell>
          <cell r="B4621">
            <v>0</v>
          </cell>
          <cell r="E4621">
            <v>0</v>
          </cell>
          <cell r="F4621">
            <v>0</v>
          </cell>
          <cell r="G4621">
            <v>0</v>
          </cell>
        </row>
        <row r="4622">
          <cell r="A4622">
            <v>0</v>
          </cell>
          <cell r="B4622">
            <v>0</v>
          </cell>
          <cell r="E4622">
            <v>0</v>
          </cell>
          <cell r="F4622">
            <v>0</v>
          </cell>
          <cell r="G4622">
            <v>0</v>
          </cell>
        </row>
        <row r="4623">
          <cell r="A4623">
            <v>0</v>
          </cell>
          <cell r="B4623">
            <v>0</v>
          </cell>
          <cell r="E4623">
            <v>0</v>
          </cell>
          <cell r="F4623">
            <v>0</v>
          </cell>
          <cell r="G4623">
            <v>0</v>
          </cell>
        </row>
        <row r="4624">
          <cell r="F4624" t="str">
            <v>Total B</v>
          </cell>
          <cell r="G4624">
            <v>36000</v>
          </cell>
        </row>
        <row r="4625">
          <cell r="C4625" t="str">
            <v>C - MATERIALES</v>
          </cell>
        </row>
        <row r="4626">
          <cell r="A4626" t="str">
            <v>DATOS REDETERMINACION</v>
          </cell>
          <cell r="C4626" t="str">
            <v>DESIGNACION</v>
          </cell>
          <cell r="D4626" t="str">
            <v>Un</v>
          </cell>
          <cell r="E4626" t="str">
            <v>Cantidad</v>
          </cell>
          <cell r="F4626" t="str">
            <v>$ Unitarios</v>
          </cell>
          <cell r="G4626" t="str">
            <v>$ Parcial</v>
          </cell>
        </row>
        <row r="4627">
          <cell r="A4627" t="str">
            <v>CÓDIGO</v>
          </cell>
          <cell r="B4627" t="str">
            <v>DESCRIPCIÓN</v>
          </cell>
        </row>
        <row r="4628">
          <cell r="A4628" t="str">
            <v>INDEC-CM - 41242-11</v>
          </cell>
          <cell r="B4628" t="str">
            <v>Acero aletado conformado, en barra</v>
          </cell>
          <cell r="C4628" t="str">
            <v>Materiales varios p/limpieza</v>
          </cell>
          <cell r="D4628" t="str">
            <v>Gl</v>
          </cell>
          <cell r="E4628">
            <v>50</v>
          </cell>
          <cell r="F4628">
            <v>200</v>
          </cell>
          <cell r="G4628">
            <v>10000</v>
          </cell>
        </row>
        <row r="4629">
          <cell r="A4629">
            <v>0</v>
          </cell>
          <cell r="B4629">
            <v>0</v>
          </cell>
          <cell r="D4629">
            <v>0</v>
          </cell>
          <cell r="F4629">
            <v>0</v>
          </cell>
          <cell r="G4629">
            <v>0</v>
          </cell>
        </row>
        <row r="4630">
          <cell r="A4630">
            <v>0</v>
          </cell>
          <cell r="B4630">
            <v>0</v>
          </cell>
          <cell r="D4630">
            <v>0</v>
          </cell>
          <cell r="F4630">
            <v>0</v>
          </cell>
          <cell r="G4630">
            <v>0</v>
          </cell>
        </row>
        <row r="4631">
          <cell r="A4631">
            <v>0</v>
          </cell>
          <cell r="B4631">
            <v>0</v>
          </cell>
          <cell r="D4631">
            <v>0</v>
          </cell>
          <cell r="F4631">
            <v>0</v>
          </cell>
          <cell r="G4631">
            <v>0</v>
          </cell>
        </row>
        <row r="4632">
          <cell r="A4632">
            <v>0</v>
          </cell>
          <cell r="B4632">
            <v>0</v>
          </cell>
          <cell r="D4632">
            <v>0</v>
          </cell>
          <cell r="F4632">
            <v>0</v>
          </cell>
          <cell r="G4632">
            <v>0</v>
          </cell>
        </row>
        <row r="4633">
          <cell r="A4633">
            <v>0</v>
          </cell>
          <cell r="B4633">
            <v>0</v>
          </cell>
          <cell r="D4633">
            <v>0</v>
          </cell>
          <cell r="F4633">
            <v>0</v>
          </cell>
          <cell r="G4633">
            <v>0</v>
          </cell>
        </row>
        <row r="4634">
          <cell r="A4634">
            <v>0</v>
          </cell>
          <cell r="B4634">
            <v>0</v>
          </cell>
          <cell r="D4634">
            <v>0</v>
          </cell>
          <cell r="F4634">
            <v>0</v>
          </cell>
          <cell r="G4634">
            <v>0</v>
          </cell>
        </row>
        <row r="4635">
          <cell r="A4635">
            <v>0</v>
          </cell>
          <cell r="B4635">
            <v>0</v>
          </cell>
          <cell r="D4635">
            <v>0</v>
          </cell>
          <cell r="F4635">
            <v>0</v>
          </cell>
          <cell r="G4635">
            <v>0</v>
          </cell>
        </row>
        <row r="4636">
          <cell r="A4636">
            <v>0</v>
          </cell>
          <cell r="B4636">
            <v>0</v>
          </cell>
          <cell r="D4636">
            <v>0</v>
          </cell>
          <cell r="F4636">
            <v>0</v>
          </cell>
          <cell r="G4636">
            <v>0</v>
          </cell>
        </row>
        <row r="4638">
          <cell r="A4638">
            <v>0</v>
          </cell>
          <cell r="B4638">
            <v>0</v>
          </cell>
          <cell r="D4638">
            <v>0</v>
          </cell>
          <cell r="F4638">
            <v>0</v>
          </cell>
          <cell r="G4638">
            <v>0</v>
          </cell>
        </row>
        <row r="4639">
          <cell r="A4639">
            <v>0</v>
          </cell>
          <cell r="B4639">
            <v>0</v>
          </cell>
          <cell r="D4639">
            <v>0</v>
          </cell>
          <cell r="F4639">
            <v>0</v>
          </cell>
          <cell r="G4639">
            <v>0</v>
          </cell>
        </row>
        <row r="4640">
          <cell r="F4640" t="str">
            <v>Total C</v>
          </cell>
          <cell r="G4640">
            <v>10000</v>
          </cell>
        </row>
        <row r="4641">
          <cell r="C4641" t="str">
            <v>D - TRANSPORTE</v>
          </cell>
        </row>
        <row r="4642">
          <cell r="A4642" t="str">
            <v>DATOS REDETERMINACION</v>
          </cell>
          <cell r="C4642" t="str">
            <v>DESIGNACION</v>
          </cell>
          <cell r="D4642" t="str">
            <v>Un</v>
          </cell>
          <cell r="E4642" t="str">
            <v>Cantidad</v>
          </cell>
          <cell r="F4642" t="str">
            <v>$ Unitarios</v>
          </cell>
          <cell r="G4642" t="str">
            <v>$ Parcial</v>
          </cell>
        </row>
        <row r="4643">
          <cell r="A4643" t="str">
            <v>CÓDIGO</v>
          </cell>
          <cell r="B4643" t="str">
            <v>DESCRIPCIÓN</v>
          </cell>
        </row>
        <row r="4644">
          <cell r="A4644">
            <v>0</v>
          </cell>
          <cell r="B4644">
            <v>0</v>
          </cell>
          <cell r="D4644">
            <v>0</v>
          </cell>
          <cell r="F4644">
            <v>0</v>
          </cell>
          <cell r="G4644">
            <v>0</v>
          </cell>
        </row>
        <row r="4645">
          <cell r="A4645">
            <v>0</v>
          </cell>
          <cell r="B4645">
            <v>0</v>
          </cell>
          <cell r="D4645">
            <v>0</v>
          </cell>
          <cell r="F4645">
            <v>0</v>
          </cell>
          <cell r="G4645">
            <v>0</v>
          </cell>
        </row>
        <row r="4646">
          <cell r="F4646" t="str">
            <v>Total D</v>
          </cell>
          <cell r="G4646">
            <v>0</v>
          </cell>
        </row>
        <row r="4648">
          <cell r="A4648" t="str">
            <v/>
          </cell>
          <cell r="B4648">
            <v>0</v>
          </cell>
          <cell r="D4648" t="str">
            <v>Costo  Neto</v>
          </cell>
          <cell r="F4648" t="str">
            <v>$/0</v>
          </cell>
          <cell r="G4648">
            <v>47188</v>
          </cell>
        </row>
        <row r="4649">
          <cell r="D4649" t="str">
            <v>Precio</v>
          </cell>
          <cell r="F4649" t="str">
            <v>$/0</v>
          </cell>
          <cell r="G4649">
            <v>47188</v>
          </cell>
        </row>
        <row r="4650">
          <cell r="A4650" t="str">
            <v>ANALISIS DE PRECIOS</v>
          </cell>
        </row>
        <row r="4651">
          <cell r="A4651" t="str">
            <v>COMITENTE:</v>
          </cell>
          <cell r="B4651" t="str">
            <v>DIRECCION PROVINCIAL DE REDES DE GAS</v>
          </cell>
        </row>
        <row r="4652">
          <cell r="A4652" t="str">
            <v>CONTRATISTA:</v>
          </cell>
          <cell r="B4652">
            <v>0</v>
          </cell>
        </row>
        <row r="4653">
          <cell r="A4653" t="str">
            <v>OBRA:</v>
          </cell>
          <cell r="B4653">
            <v>0</v>
          </cell>
          <cell r="F4653" t="str">
            <v>PRECIOS A:</v>
          </cell>
          <cell r="G4653">
            <v>0</v>
          </cell>
        </row>
        <row r="4654">
          <cell r="A4654" t="str">
            <v>SECTOR A:</v>
          </cell>
          <cell r="B4654">
            <v>0</v>
          </cell>
          <cell r="G4654">
            <v>0</v>
          </cell>
        </row>
        <row r="4655">
          <cell r="A4655" t="str">
            <v>UBICACIÓN:</v>
          </cell>
          <cell r="B4655">
            <v>0</v>
          </cell>
        </row>
        <row r="4656">
          <cell r="A4656" t="str">
            <v>RUBRO:</v>
          </cell>
          <cell r="B4656" t="str">
            <v/>
          </cell>
          <cell r="C4656">
            <v>0</v>
          </cell>
        </row>
        <row r="4657">
          <cell r="A4657" t="str">
            <v>ITEM:</v>
          </cell>
          <cell r="B4657" t="str">
            <v/>
          </cell>
          <cell r="C4657">
            <v>0</v>
          </cell>
          <cell r="F4657" t="str">
            <v>UNIDAD:</v>
          </cell>
          <cell r="G4657">
            <v>0</v>
          </cell>
        </row>
        <row r="4659">
          <cell r="C4659" t="str">
            <v>DESCRIPCIÓN EQUIPO DE PRODUCCIÓN Y RENDIMIENTO</v>
          </cell>
        </row>
        <row r="4661">
          <cell r="C4661" t="str">
            <v>Equipo</v>
          </cell>
          <cell r="D4661" t="str">
            <v>Cantidad</v>
          </cell>
          <cell r="E4661" t="str">
            <v>Potencia</v>
          </cell>
          <cell r="F4661" t="str">
            <v>Costo Unitario</v>
          </cell>
          <cell r="G4661" t="str">
            <v>Costo Total</v>
          </cell>
        </row>
        <row r="4662">
          <cell r="C4662" t="str">
            <v>Cargadora</v>
          </cell>
          <cell r="D4662">
            <v>0.2</v>
          </cell>
          <cell r="E4662">
            <v>217</v>
          </cell>
          <cell r="F4662">
            <v>17000000</v>
          </cell>
          <cell r="G4662">
            <v>3400000</v>
          </cell>
        </row>
        <row r="4663">
          <cell r="C4663" t="str">
            <v>Camion volcador</v>
          </cell>
          <cell r="D4663">
            <v>0.2</v>
          </cell>
          <cell r="E4663">
            <v>430</v>
          </cell>
          <cell r="F4663">
            <v>11500000</v>
          </cell>
          <cell r="G4663">
            <v>2300000</v>
          </cell>
        </row>
        <row r="4664">
          <cell r="C4664" t="str">
            <v>Motoniveladora</v>
          </cell>
          <cell r="D4664">
            <v>0.2</v>
          </cell>
          <cell r="E4664">
            <v>190</v>
          </cell>
          <cell r="F4664">
            <v>19000000</v>
          </cell>
          <cell r="G4664">
            <v>3800000</v>
          </cell>
        </row>
        <row r="4665">
          <cell r="C4665" t="str">
            <v>Retroexcavadora</v>
          </cell>
          <cell r="D4665">
            <v>0.2</v>
          </cell>
          <cell r="E4665">
            <v>100</v>
          </cell>
          <cell r="F4665">
            <v>8600000</v>
          </cell>
          <cell r="G4665">
            <v>1720000</v>
          </cell>
        </row>
        <row r="4666">
          <cell r="E4666">
            <v>0</v>
          </cell>
          <cell r="F4666">
            <v>0</v>
          </cell>
          <cell r="G4666">
            <v>0</v>
          </cell>
        </row>
        <row r="4667">
          <cell r="E4667">
            <v>0</v>
          </cell>
          <cell r="F4667">
            <v>0</v>
          </cell>
          <cell r="G4667">
            <v>0</v>
          </cell>
        </row>
        <row r="4668">
          <cell r="E4668">
            <v>0</v>
          </cell>
          <cell r="F4668">
            <v>0</v>
          </cell>
          <cell r="G4668">
            <v>0</v>
          </cell>
        </row>
        <row r="4669">
          <cell r="E4669">
            <v>0</v>
          </cell>
          <cell r="F4669">
            <v>0</v>
          </cell>
          <cell r="G4669">
            <v>0</v>
          </cell>
        </row>
        <row r="4670">
          <cell r="E4670">
            <v>0</v>
          </cell>
          <cell r="F4670">
            <v>0</v>
          </cell>
          <cell r="G4670">
            <v>0</v>
          </cell>
        </row>
        <row r="4671">
          <cell r="E4671">
            <v>0</v>
          </cell>
          <cell r="F4671">
            <v>0</v>
          </cell>
          <cell r="G4671">
            <v>0</v>
          </cell>
        </row>
        <row r="4673">
          <cell r="C4673" t="str">
            <v>TOTALES</v>
          </cell>
          <cell r="D4673" t="str">
            <v>Potencia</v>
          </cell>
          <cell r="E4673">
            <v>187.4</v>
          </cell>
          <cell r="F4673" t="str">
            <v>Costo Equipos</v>
          </cell>
          <cell r="G4673">
            <v>11220000</v>
          </cell>
        </row>
        <row r="4675">
          <cell r="C4675" t="str">
            <v>Rendimiento equipo de producción</v>
          </cell>
          <cell r="D4675">
            <v>1000</v>
          </cell>
          <cell r="E4675" t="str">
            <v>0/día</v>
          </cell>
        </row>
        <row r="4677">
          <cell r="A4677" t="str">
            <v>DATOS REDETERMINACION</v>
          </cell>
          <cell r="C4677" t="str">
            <v>DESIGNACION</v>
          </cell>
          <cell r="D4677" t="str">
            <v>Coeficiente Equipo</v>
          </cell>
          <cell r="E4677" t="str">
            <v>$ / día
Coef. x Costo Eq. o
HP x Costo Gas Oil</v>
          </cell>
          <cell r="F4677" t="str">
            <v>Rendimiento</v>
          </cell>
          <cell r="G4677" t="str">
            <v>$ Parcial</v>
          </cell>
        </row>
        <row r="4678">
          <cell r="A4678" t="str">
            <v>CÓDIGO</v>
          </cell>
          <cell r="B4678" t="str">
            <v>DESCRIPCIÓN</v>
          </cell>
        </row>
        <row r="4679">
          <cell r="C4679" t="str">
            <v>A - EQUIPOS</v>
          </cell>
        </row>
        <row r="4680">
          <cell r="A4680" t="str">
            <v>INDEC-DCTO - Inciso j)</v>
          </cell>
          <cell r="B4680" t="str">
            <v>Equipo - Amortización de equipo</v>
          </cell>
          <cell r="C4680" t="str">
            <v>Amortizaciones equipos</v>
          </cell>
          <cell r="D4680">
            <v>8.0000000000000004E-4</v>
          </cell>
          <cell r="E4680">
            <v>8976</v>
          </cell>
          <cell r="F4680">
            <v>1000</v>
          </cell>
          <cell r="G4680">
            <v>8.98</v>
          </cell>
        </row>
        <row r="4681">
          <cell r="A4681" t="str">
            <v>INDEC-DCTO - Inciso j)</v>
          </cell>
          <cell r="B4681" t="str">
            <v>Equipo - Amortización de equipo</v>
          </cell>
          <cell r="C4681" t="str">
            <v>Interés equipos</v>
          </cell>
          <cell r="D4681">
            <v>8.0000000000000007E-5</v>
          </cell>
          <cell r="E4681">
            <v>897.6</v>
          </cell>
          <cell r="F4681">
            <v>1000</v>
          </cell>
          <cell r="G4681">
            <v>0.9</v>
          </cell>
        </row>
        <row r="4682">
          <cell r="A4682" t="str">
            <v>INDEC-PB - 33360-1</v>
          </cell>
          <cell r="B4682" t="str">
            <v xml:space="preserve">Gas oil                                                                </v>
          </cell>
          <cell r="C4682" t="str">
            <v>Combustibles equipos</v>
          </cell>
          <cell r="D4682">
            <v>99.173553719008268</v>
          </cell>
          <cell r="E4682">
            <v>18585.123966942148</v>
          </cell>
          <cell r="F4682">
            <v>1000</v>
          </cell>
          <cell r="G4682">
            <v>18.59</v>
          </cell>
        </row>
        <row r="4683">
          <cell r="A4683" t="str">
            <v>INDEC-PB - 33380-1</v>
          </cell>
          <cell r="B4683" t="str">
            <v xml:space="preserve">Aceites lubricantes                                                    </v>
          </cell>
          <cell r="C4683" t="str">
            <v>Lubricantes equipos</v>
          </cell>
          <cell r="D4683">
            <v>18</v>
          </cell>
          <cell r="E4683">
            <v>3373.2000000000003</v>
          </cell>
          <cell r="F4683">
            <v>1000</v>
          </cell>
          <cell r="G4683">
            <v>3.37</v>
          </cell>
        </row>
        <row r="4684">
          <cell r="A4684">
            <v>0</v>
          </cell>
          <cell r="B4684">
            <v>0</v>
          </cell>
          <cell r="D4684">
            <v>0</v>
          </cell>
          <cell r="F4684">
            <v>0</v>
          </cell>
          <cell r="G4684">
            <v>0</v>
          </cell>
        </row>
        <row r="4685">
          <cell r="A4685">
            <v>0</v>
          </cell>
          <cell r="B4685">
            <v>0</v>
          </cell>
          <cell r="D4685">
            <v>0</v>
          </cell>
          <cell r="F4685">
            <v>0</v>
          </cell>
          <cell r="G4685">
            <v>0</v>
          </cell>
        </row>
        <row r="4686">
          <cell r="A4686">
            <v>0</v>
          </cell>
          <cell r="B4686">
            <v>0</v>
          </cell>
          <cell r="D4686">
            <v>0</v>
          </cell>
          <cell r="F4686">
            <v>0</v>
          </cell>
          <cell r="G4686">
            <v>0</v>
          </cell>
        </row>
        <row r="4687">
          <cell r="A4687">
            <v>0</v>
          </cell>
          <cell r="B4687">
            <v>0</v>
          </cell>
          <cell r="D4687">
            <v>0</v>
          </cell>
          <cell r="F4687">
            <v>0</v>
          </cell>
          <cell r="G4687">
            <v>0</v>
          </cell>
        </row>
        <row r="4688">
          <cell r="A4688">
            <v>0</v>
          </cell>
          <cell r="B4688">
            <v>0</v>
          </cell>
          <cell r="D4688">
            <v>0</v>
          </cell>
          <cell r="F4688">
            <v>0</v>
          </cell>
          <cell r="G4688">
            <v>0</v>
          </cell>
        </row>
        <row r="4689">
          <cell r="F4689" t="str">
            <v>Total A</v>
          </cell>
          <cell r="G4689">
            <v>31.84</v>
          </cell>
        </row>
        <row r="4690">
          <cell r="C4690" t="str">
            <v>B - MANO DE OBRA</v>
          </cell>
        </row>
        <row r="4691">
          <cell r="A4691" t="str">
            <v>DATOS REDETERMINACION</v>
          </cell>
          <cell r="C4691" t="str">
            <v>DESIGNACION</v>
          </cell>
          <cell r="D4691" t="str">
            <v>Cantidad</v>
          </cell>
          <cell r="E4691" t="str">
            <v>$ / día</v>
          </cell>
          <cell r="F4691" t="str">
            <v>Rendimiento</v>
          </cell>
          <cell r="G4691" t="str">
            <v>$ Parcial</v>
          </cell>
        </row>
        <row r="4692">
          <cell r="A4692" t="str">
            <v>CÓDIGO</v>
          </cell>
          <cell r="B4692" t="str">
            <v>DESCRIPCIÓN</v>
          </cell>
        </row>
        <row r="4693">
          <cell r="A4693" t="str">
            <v>IIEE-SJ - 101000</v>
          </cell>
          <cell r="B4693" t="str">
            <v>Oficial Especializado</v>
          </cell>
          <cell r="C4693" t="str">
            <v>Oficial Especializado</v>
          </cell>
          <cell r="D4693">
            <v>1</v>
          </cell>
          <cell r="E4693">
            <v>6000</v>
          </cell>
          <cell r="F4693">
            <v>1000</v>
          </cell>
          <cell r="G4693">
            <v>6</v>
          </cell>
        </row>
        <row r="4694">
          <cell r="A4694" t="str">
            <v>IIEE-SJ - 102000</v>
          </cell>
          <cell r="B4694" t="str">
            <v xml:space="preserve">Oficial </v>
          </cell>
          <cell r="C4694" t="str">
            <v>Oficial</v>
          </cell>
          <cell r="D4694">
            <v>2</v>
          </cell>
          <cell r="E4694">
            <v>5000</v>
          </cell>
          <cell r="F4694">
            <v>1000</v>
          </cell>
          <cell r="G4694">
            <v>10</v>
          </cell>
        </row>
        <row r="4695">
          <cell r="A4695" t="str">
            <v>IIEE-SJ - 103000</v>
          </cell>
          <cell r="B4695" t="str">
            <v>Ayudante</v>
          </cell>
          <cell r="C4695" t="str">
            <v>Medio Oficial</v>
          </cell>
          <cell r="E4695">
            <v>4500</v>
          </cell>
          <cell r="F4695">
            <v>1000</v>
          </cell>
          <cell r="G4695">
            <v>0</v>
          </cell>
        </row>
        <row r="4696">
          <cell r="A4696" t="str">
            <v>IIEE-SJ - 103000</v>
          </cell>
          <cell r="B4696" t="str">
            <v>Ayudante</v>
          </cell>
          <cell r="C4696" t="str">
            <v>Ayudante</v>
          </cell>
          <cell r="D4696">
            <v>1</v>
          </cell>
          <cell r="E4696">
            <v>4000</v>
          </cell>
          <cell r="F4696">
            <v>1000</v>
          </cell>
          <cell r="G4696">
            <v>4</v>
          </cell>
        </row>
        <row r="4697">
          <cell r="A4697">
            <v>0</v>
          </cell>
          <cell r="B4697">
            <v>0</v>
          </cell>
          <cell r="E4697">
            <v>0</v>
          </cell>
          <cell r="F4697">
            <v>0</v>
          </cell>
          <cell r="G4697">
            <v>0</v>
          </cell>
        </row>
        <row r="4698">
          <cell r="A4698">
            <v>0</v>
          </cell>
          <cell r="B4698">
            <v>0</v>
          </cell>
          <cell r="E4698">
            <v>0</v>
          </cell>
          <cell r="F4698">
            <v>0</v>
          </cell>
          <cell r="G4698">
            <v>0</v>
          </cell>
        </row>
        <row r="4699">
          <cell r="A4699">
            <v>0</v>
          </cell>
          <cell r="B4699">
            <v>0</v>
          </cell>
          <cell r="E4699">
            <v>0</v>
          </cell>
          <cell r="F4699">
            <v>0</v>
          </cell>
          <cell r="G4699">
            <v>0</v>
          </cell>
        </row>
        <row r="4700">
          <cell r="F4700" t="str">
            <v>Total B</v>
          </cell>
          <cell r="G4700">
            <v>20</v>
          </cell>
        </row>
        <row r="4701">
          <cell r="C4701" t="str">
            <v>C - MATERIALES</v>
          </cell>
        </row>
        <row r="4702">
          <cell r="A4702" t="str">
            <v>DATOS REDETERMINACION</v>
          </cell>
          <cell r="C4702" t="str">
            <v>DESIGNACION</v>
          </cell>
          <cell r="D4702" t="str">
            <v>Un</v>
          </cell>
          <cell r="E4702" t="str">
            <v>Cantidad</v>
          </cell>
          <cell r="F4702" t="str">
            <v>$ Unitarios</v>
          </cell>
          <cell r="G4702" t="str">
            <v>$ Parcial</v>
          </cell>
        </row>
        <row r="4703">
          <cell r="A4703" t="str">
            <v>CÓDIGO</v>
          </cell>
          <cell r="B4703" t="str">
            <v>DESCRIPCIÓN</v>
          </cell>
        </row>
        <row r="4704">
          <cell r="A4704">
            <v>0</v>
          </cell>
          <cell r="B4704">
            <v>0</v>
          </cell>
          <cell r="D4704">
            <v>0</v>
          </cell>
          <cell r="F4704">
            <v>0</v>
          </cell>
          <cell r="G4704">
            <v>0</v>
          </cell>
        </row>
        <row r="4705">
          <cell r="A4705">
            <v>0</v>
          </cell>
          <cell r="B4705">
            <v>0</v>
          </cell>
          <cell r="D4705">
            <v>0</v>
          </cell>
          <cell r="F4705">
            <v>0</v>
          </cell>
          <cell r="G4705">
            <v>0</v>
          </cell>
        </row>
        <row r="4706">
          <cell r="A4706">
            <v>0</v>
          </cell>
          <cell r="B4706">
            <v>0</v>
          </cell>
          <cell r="D4706">
            <v>0</v>
          </cell>
          <cell r="F4706">
            <v>0</v>
          </cell>
          <cell r="G4706">
            <v>0</v>
          </cell>
        </row>
        <row r="4707">
          <cell r="A4707">
            <v>0</v>
          </cell>
          <cell r="B4707">
            <v>0</v>
          </cell>
          <cell r="D4707">
            <v>0</v>
          </cell>
          <cell r="F4707">
            <v>0</v>
          </cell>
          <cell r="G4707">
            <v>0</v>
          </cell>
        </row>
        <row r="4708">
          <cell r="A4708">
            <v>0</v>
          </cell>
          <cell r="B4708">
            <v>0</v>
          </cell>
          <cell r="D4708">
            <v>0</v>
          </cell>
          <cell r="F4708">
            <v>0</v>
          </cell>
          <cell r="G4708">
            <v>0</v>
          </cell>
        </row>
        <row r="4709">
          <cell r="A4709">
            <v>0</v>
          </cell>
          <cell r="B4709">
            <v>0</v>
          </cell>
          <cell r="D4709">
            <v>0</v>
          </cell>
          <cell r="F4709">
            <v>0</v>
          </cell>
          <cell r="G4709">
            <v>0</v>
          </cell>
        </row>
        <row r="4710">
          <cell r="A4710">
            <v>0</v>
          </cell>
          <cell r="B4710">
            <v>0</v>
          </cell>
          <cell r="D4710">
            <v>0</v>
          </cell>
          <cell r="F4710">
            <v>0</v>
          </cell>
          <cell r="G4710">
            <v>0</v>
          </cell>
        </row>
        <row r="4711">
          <cell r="A4711">
            <v>0</v>
          </cell>
          <cell r="B4711">
            <v>0</v>
          </cell>
          <cell r="D4711">
            <v>0</v>
          </cell>
          <cell r="F4711">
            <v>0</v>
          </cell>
          <cell r="G4711">
            <v>0</v>
          </cell>
        </row>
        <row r="4712">
          <cell r="A4712">
            <v>0</v>
          </cell>
          <cell r="B4712">
            <v>0</v>
          </cell>
          <cell r="D4712">
            <v>0</v>
          </cell>
          <cell r="F4712">
            <v>0</v>
          </cell>
          <cell r="G4712">
            <v>0</v>
          </cell>
        </row>
        <row r="4714">
          <cell r="A4714">
            <v>0</v>
          </cell>
          <cell r="B4714">
            <v>0</v>
          </cell>
          <cell r="D4714">
            <v>0</v>
          </cell>
          <cell r="F4714">
            <v>0</v>
          </cell>
          <cell r="G4714">
            <v>0</v>
          </cell>
        </row>
        <row r="4715">
          <cell r="A4715">
            <v>0</v>
          </cell>
          <cell r="B4715">
            <v>0</v>
          </cell>
          <cell r="D4715">
            <v>0</v>
          </cell>
          <cell r="F4715">
            <v>0</v>
          </cell>
          <cell r="G4715">
            <v>0</v>
          </cell>
        </row>
        <row r="4716">
          <cell r="F4716" t="str">
            <v>Total C</v>
          </cell>
          <cell r="G4716">
            <v>0</v>
          </cell>
        </row>
        <row r="4717">
          <cell r="C4717" t="str">
            <v>D - TRANSPORTE</v>
          </cell>
        </row>
        <row r="4718">
          <cell r="A4718" t="str">
            <v>DATOS REDETERMINACION</v>
          </cell>
          <cell r="C4718" t="str">
            <v>DESIGNACION</v>
          </cell>
          <cell r="D4718" t="str">
            <v>Un</v>
          </cell>
          <cell r="E4718" t="str">
            <v>Cantidad</v>
          </cell>
          <cell r="F4718" t="str">
            <v>$ Unitarios</v>
          </cell>
          <cell r="G4718" t="str">
            <v>$ Parcial</v>
          </cell>
        </row>
        <row r="4719">
          <cell r="A4719" t="str">
            <v>CÓDIGO</v>
          </cell>
          <cell r="B4719" t="str">
            <v>DESCRIPCIÓN</v>
          </cell>
        </row>
        <row r="4720">
          <cell r="A4720">
            <v>0</v>
          </cell>
          <cell r="B4720">
            <v>0</v>
          </cell>
          <cell r="D4720">
            <v>0</v>
          </cell>
          <cell r="F4720">
            <v>0</v>
          </cell>
          <cell r="G4720">
            <v>0</v>
          </cell>
        </row>
        <row r="4721">
          <cell r="A4721">
            <v>0</v>
          </cell>
          <cell r="B4721">
            <v>0</v>
          </cell>
          <cell r="D4721">
            <v>0</v>
          </cell>
          <cell r="F4721">
            <v>0</v>
          </cell>
          <cell r="G4721">
            <v>0</v>
          </cell>
        </row>
        <row r="4722">
          <cell r="F4722" t="str">
            <v>Total D</v>
          </cell>
          <cell r="G4722">
            <v>0</v>
          </cell>
        </row>
        <row r="4724">
          <cell r="A4724" t="str">
            <v/>
          </cell>
          <cell r="B4724">
            <v>0</v>
          </cell>
          <cell r="D4724" t="str">
            <v>Costo  Neto</v>
          </cell>
          <cell r="F4724" t="str">
            <v>$/0</v>
          </cell>
          <cell r="G4724">
            <v>51.84</v>
          </cell>
        </row>
        <row r="4725">
          <cell r="D4725" t="str">
            <v>Precio</v>
          </cell>
          <cell r="F4725" t="str">
            <v>$/0</v>
          </cell>
          <cell r="G4725">
            <v>51.84</v>
          </cell>
        </row>
        <row r="4726">
          <cell r="A4726" t="str">
            <v>ANALISIS DE PRECIOS</v>
          </cell>
        </row>
        <row r="4727">
          <cell r="A4727" t="str">
            <v>COMITENTE:</v>
          </cell>
          <cell r="B4727" t="str">
            <v>DIRECCION PROVINCIAL DE REDES DE GAS</v>
          </cell>
        </row>
        <row r="4728">
          <cell r="A4728" t="str">
            <v>CONTRATISTA:</v>
          </cell>
          <cell r="B4728">
            <v>0</v>
          </cell>
        </row>
        <row r="4729">
          <cell r="A4729" t="str">
            <v>OBRA:</v>
          </cell>
          <cell r="B4729">
            <v>0</v>
          </cell>
          <cell r="F4729" t="str">
            <v>PRECIOS A:</v>
          </cell>
          <cell r="G4729">
            <v>0</v>
          </cell>
        </row>
        <row r="4730">
          <cell r="A4730" t="str">
            <v>SECTOR A:</v>
          </cell>
          <cell r="B4730">
            <v>0</v>
          </cell>
          <cell r="G4730">
            <v>0</v>
          </cell>
        </row>
        <row r="4731">
          <cell r="A4731" t="str">
            <v>UBICACIÓN:</v>
          </cell>
          <cell r="B4731">
            <v>0</v>
          </cell>
        </row>
        <row r="4732">
          <cell r="A4732" t="str">
            <v>RUBRO:</v>
          </cell>
          <cell r="B4732" t="str">
            <v/>
          </cell>
          <cell r="C4732">
            <v>0</v>
          </cell>
        </row>
        <row r="4733">
          <cell r="A4733" t="str">
            <v>ITEM:</v>
          </cell>
          <cell r="B4733" t="str">
            <v/>
          </cell>
          <cell r="C4733">
            <v>0</v>
          </cell>
          <cell r="F4733" t="str">
            <v>UNIDAD:</v>
          </cell>
          <cell r="G4733">
            <v>0</v>
          </cell>
        </row>
        <row r="4735">
          <cell r="C4735" t="str">
            <v>DESCRIPCIÓN EQUIPO DE PRODUCCIÓN Y RENDIMIENTO</v>
          </cell>
        </row>
        <row r="4737">
          <cell r="C4737" t="str">
            <v>Equipo</v>
          </cell>
          <cell r="D4737" t="str">
            <v>Cantidad</v>
          </cell>
          <cell r="E4737" t="str">
            <v>Potencia</v>
          </cell>
          <cell r="F4737" t="str">
            <v>Costo Unitario</v>
          </cell>
          <cell r="G4737" t="str">
            <v>Costo Total</v>
          </cell>
        </row>
        <row r="4738">
          <cell r="C4738" t="str">
            <v>Herramientas varias</v>
          </cell>
          <cell r="D4738">
            <v>1</v>
          </cell>
          <cell r="E4738">
            <v>0</v>
          </cell>
          <cell r="F4738">
            <v>450000</v>
          </cell>
          <cell r="G4738">
            <v>450000</v>
          </cell>
        </row>
        <row r="4739">
          <cell r="E4739">
            <v>0</v>
          </cell>
          <cell r="F4739">
            <v>0</v>
          </cell>
          <cell r="G4739">
            <v>0</v>
          </cell>
        </row>
        <row r="4740">
          <cell r="E4740">
            <v>0</v>
          </cell>
          <cell r="F4740">
            <v>0</v>
          </cell>
          <cell r="G4740">
            <v>0</v>
          </cell>
        </row>
        <row r="4741">
          <cell r="E4741">
            <v>0</v>
          </cell>
          <cell r="F4741">
            <v>0</v>
          </cell>
          <cell r="G4741">
            <v>0</v>
          </cell>
        </row>
        <row r="4742">
          <cell r="E4742">
            <v>0</v>
          </cell>
          <cell r="F4742">
            <v>0</v>
          </cell>
          <cell r="G4742">
            <v>0</v>
          </cell>
        </row>
        <row r="4743">
          <cell r="E4743">
            <v>0</v>
          </cell>
          <cell r="F4743">
            <v>0</v>
          </cell>
          <cell r="G4743">
            <v>0</v>
          </cell>
        </row>
        <row r="4744">
          <cell r="E4744">
            <v>0</v>
          </cell>
          <cell r="F4744">
            <v>0</v>
          </cell>
          <cell r="G4744">
            <v>0</v>
          </cell>
        </row>
        <row r="4745">
          <cell r="E4745">
            <v>0</v>
          </cell>
          <cell r="F4745">
            <v>0</v>
          </cell>
          <cell r="G4745">
            <v>0</v>
          </cell>
        </row>
        <row r="4746">
          <cell r="E4746">
            <v>0</v>
          </cell>
          <cell r="F4746">
            <v>0</v>
          </cell>
          <cell r="G4746">
            <v>0</v>
          </cell>
        </row>
        <row r="4747">
          <cell r="E4747">
            <v>0</v>
          </cell>
          <cell r="F4747">
            <v>0</v>
          </cell>
          <cell r="G4747">
            <v>0</v>
          </cell>
        </row>
        <row r="4749">
          <cell r="C4749" t="str">
            <v>TOTALES</v>
          </cell>
          <cell r="D4749" t="str">
            <v>Potencia</v>
          </cell>
          <cell r="E4749">
            <v>0</v>
          </cell>
          <cell r="F4749" t="str">
            <v>Costo Equipos</v>
          </cell>
          <cell r="G4749">
            <v>450000</v>
          </cell>
        </row>
        <row r="4751">
          <cell r="C4751" t="str">
            <v>Rendimiento equipo de producción</v>
          </cell>
          <cell r="D4751">
            <v>1000</v>
          </cell>
          <cell r="E4751" t="str">
            <v>0/día</v>
          </cell>
        </row>
        <row r="4753">
          <cell r="A4753" t="str">
            <v>DATOS REDETERMINACION</v>
          </cell>
          <cell r="C4753" t="str">
            <v>DESIGNACION</v>
          </cell>
          <cell r="D4753" t="str">
            <v>Coeficiente Equipo</v>
          </cell>
          <cell r="E4753" t="str">
            <v>$ / día
Coef. x Costo Eq. o
HP x Costo Gas Oil</v>
          </cell>
          <cell r="F4753" t="str">
            <v>Rendimiento</v>
          </cell>
          <cell r="G4753" t="str">
            <v>$ Parcial</v>
          </cell>
        </row>
        <row r="4754">
          <cell r="A4754" t="str">
            <v>CÓDIGO</v>
          </cell>
          <cell r="B4754" t="str">
            <v>DESCRIPCIÓN</v>
          </cell>
        </row>
        <row r="4755">
          <cell r="C4755" t="str">
            <v>A - EQUIPOS</v>
          </cell>
        </row>
        <row r="4756">
          <cell r="A4756" t="str">
            <v>INDEC-DCTO - Inciso j)</v>
          </cell>
          <cell r="B4756" t="str">
            <v>Equipo - Amortización de equipo</v>
          </cell>
          <cell r="C4756" t="str">
            <v>Amortizaciones equipos</v>
          </cell>
          <cell r="D4756">
            <v>8.0000000000000004E-4</v>
          </cell>
          <cell r="E4756">
            <v>360</v>
          </cell>
          <cell r="F4756">
            <v>1000</v>
          </cell>
          <cell r="G4756">
            <v>0.36</v>
          </cell>
        </row>
        <row r="4757">
          <cell r="A4757" t="str">
            <v>INDEC-DCTO - Inciso j)</v>
          </cell>
          <cell r="B4757" t="str">
            <v>Equipo - Amortización de equipo</v>
          </cell>
          <cell r="C4757" t="str">
            <v>Interés equipos</v>
          </cell>
          <cell r="D4757">
            <v>8.0000000000000007E-5</v>
          </cell>
          <cell r="E4757">
            <v>36</v>
          </cell>
          <cell r="F4757">
            <v>1000</v>
          </cell>
          <cell r="G4757">
            <v>0.04</v>
          </cell>
        </row>
        <row r="4758">
          <cell r="A4758" t="str">
            <v>INDEC-PB - 33360-1</v>
          </cell>
          <cell r="B4758" t="str">
            <v xml:space="preserve">Gas oil                                                                </v>
          </cell>
          <cell r="C4758" t="str">
            <v>Combustibles equipos</v>
          </cell>
          <cell r="D4758">
            <v>99.173553719008268</v>
          </cell>
          <cell r="E4758">
            <v>0</v>
          </cell>
          <cell r="F4758">
            <v>1000</v>
          </cell>
          <cell r="G4758">
            <v>0</v>
          </cell>
        </row>
        <row r="4759">
          <cell r="A4759" t="str">
            <v>INDEC-PB - 33380-1</v>
          </cell>
          <cell r="B4759" t="str">
            <v xml:space="preserve">Aceites lubricantes                                                    </v>
          </cell>
          <cell r="C4759" t="str">
            <v>Lubricantes equipos</v>
          </cell>
          <cell r="D4759">
            <v>18</v>
          </cell>
          <cell r="E4759">
            <v>0</v>
          </cell>
          <cell r="F4759">
            <v>1000</v>
          </cell>
          <cell r="G4759">
            <v>0</v>
          </cell>
        </row>
        <row r="4760">
          <cell r="A4760">
            <v>0</v>
          </cell>
          <cell r="B4760">
            <v>0</v>
          </cell>
          <cell r="D4760">
            <v>0</v>
          </cell>
          <cell r="F4760">
            <v>0</v>
          </cell>
          <cell r="G4760">
            <v>0</v>
          </cell>
        </row>
        <row r="4761">
          <cell r="A4761">
            <v>0</v>
          </cell>
          <cell r="B4761">
            <v>0</v>
          </cell>
          <cell r="D4761">
            <v>0</v>
          </cell>
          <cell r="F4761">
            <v>0</v>
          </cell>
          <cell r="G4761">
            <v>0</v>
          </cell>
        </row>
        <row r="4762">
          <cell r="A4762">
            <v>0</v>
          </cell>
          <cell r="B4762">
            <v>0</v>
          </cell>
          <cell r="D4762">
            <v>0</v>
          </cell>
          <cell r="F4762">
            <v>0</v>
          </cell>
          <cell r="G4762">
            <v>0</v>
          </cell>
        </row>
        <row r="4763">
          <cell r="A4763">
            <v>0</v>
          </cell>
          <cell r="B4763">
            <v>0</v>
          </cell>
          <cell r="D4763">
            <v>0</v>
          </cell>
          <cell r="F4763">
            <v>0</v>
          </cell>
          <cell r="G4763">
            <v>0</v>
          </cell>
        </row>
        <row r="4764">
          <cell r="A4764">
            <v>0</v>
          </cell>
          <cell r="B4764">
            <v>0</v>
          </cell>
          <cell r="D4764">
            <v>0</v>
          </cell>
          <cell r="F4764">
            <v>0</v>
          </cell>
          <cell r="G4764">
            <v>0</v>
          </cell>
        </row>
        <row r="4765">
          <cell r="F4765" t="str">
            <v>Total A</v>
          </cell>
          <cell r="G4765">
            <v>0.39999999999999997</v>
          </cell>
        </row>
        <row r="4766">
          <cell r="C4766" t="str">
            <v>B - MANO DE OBRA</v>
          </cell>
        </row>
        <row r="4767">
          <cell r="A4767" t="str">
            <v>DATOS REDETERMINACION</v>
          </cell>
          <cell r="C4767" t="str">
            <v>DESIGNACION</v>
          </cell>
          <cell r="D4767" t="str">
            <v>Cantidad</v>
          </cell>
          <cell r="E4767" t="str">
            <v>$ / día</v>
          </cell>
          <cell r="F4767" t="str">
            <v>Rendimiento</v>
          </cell>
          <cell r="G4767" t="str">
            <v>$ Parcial</v>
          </cell>
        </row>
        <row r="4768">
          <cell r="A4768" t="str">
            <v>CÓDIGO</v>
          </cell>
          <cell r="B4768" t="str">
            <v>DESCRIPCIÓN</v>
          </cell>
        </row>
        <row r="4769">
          <cell r="A4769" t="str">
            <v>IIEE-SJ - 101000</v>
          </cell>
          <cell r="B4769" t="str">
            <v>Oficial Especializado</v>
          </cell>
          <cell r="C4769" t="str">
            <v>Oficial Especializado</v>
          </cell>
          <cell r="D4769">
            <v>1</v>
          </cell>
          <cell r="E4769">
            <v>6000</v>
          </cell>
          <cell r="F4769">
            <v>1000</v>
          </cell>
          <cell r="G4769">
            <v>6</v>
          </cell>
        </row>
        <row r="4770">
          <cell r="A4770" t="str">
            <v>IIEE-SJ - 102000</v>
          </cell>
          <cell r="B4770" t="str">
            <v xml:space="preserve">Oficial </v>
          </cell>
          <cell r="C4770" t="str">
            <v>Oficial</v>
          </cell>
          <cell r="D4770">
            <v>1</v>
          </cell>
          <cell r="E4770">
            <v>5000</v>
          </cell>
          <cell r="F4770">
            <v>1000</v>
          </cell>
          <cell r="G4770">
            <v>5</v>
          </cell>
        </row>
        <row r="4771">
          <cell r="A4771" t="str">
            <v>IIEE-SJ - 103000</v>
          </cell>
          <cell r="B4771" t="str">
            <v>Ayudante</v>
          </cell>
          <cell r="C4771" t="str">
            <v>Medio Oficial</v>
          </cell>
          <cell r="E4771">
            <v>4500</v>
          </cell>
          <cell r="F4771">
            <v>1000</v>
          </cell>
          <cell r="G4771">
            <v>0</v>
          </cell>
        </row>
        <row r="4772">
          <cell r="A4772" t="str">
            <v>IIEE-SJ - 103000</v>
          </cell>
          <cell r="B4772" t="str">
            <v>Ayudante</v>
          </cell>
          <cell r="C4772" t="str">
            <v>Ayudante</v>
          </cell>
          <cell r="D4772">
            <v>2</v>
          </cell>
          <cell r="E4772">
            <v>4000</v>
          </cell>
          <cell r="F4772">
            <v>1000</v>
          </cell>
          <cell r="G4772">
            <v>8</v>
          </cell>
        </row>
        <row r="4773">
          <cell r="A4773">
            <v>0</v>
          </cell>
          <cell r="B4773">
            <v>0</v>
          </cell>
          <cell r="E4773">
            <v>0</v>
          </cell>
          <cell r="F4773">
            <v>0</v>
          </cell>
          <cell r="G4773">
            <v>0</v>
          </cell>
        </row>
        <row r="4774">
          <cell r="A4774">
            <v>0</v>
          </cell>
          <cell r="B4774">
            <v>0</v>
          </cell>
          <cell r="E4774">
            <v>0</v>
          </cell>
          <cell r="F4774">
            <v>0</v>
          </cell>
          <cell r="G4774">
            <v>0</v>
          </cell>
        </row>
        <row r="4775">
          <cell r="A4775">
            <v>0</v>
          </cell>
          <cell r="B4775">
            <v>0</v>
          </cell>
          <cell r="E4775">
            <v>0</v>
          </cell>
          <cell r="F4775">
            <v>0</v>
          </cell>
          <cell r="G4775">
            <v>0</v>
          </cell>
        </row>
        <row r="4776">
          <cell r="F4776" t="str">
            <v>Total B</v>
          </cell>
          <cell r="G4776">
            <v>19</v>
          </cell>
        </row>
        <row r="4777">
          <cell r="C4777" t="str">
            <v>C - MATERIALES</v>
          </cell>
        </row>
        <row r="4778">
          <cell r="A4778" t="str">
            <v>DATOS REDETERMINACION</v>
          </cell>
          <cell r="C4778" t="str">
            <v>DESIGNACION</v>
          </cell>
          <cell r="D4778" t="str">
            <v>Un</v>
          </cell>
          <cell r="E4778" t="str">
            <v>Cantidad</v>
          </cell>
          <cell r="F4778" t="str">
            <v>$ Unitarios</v>
          </cell>
          <cell r="G4778" t="str">
            <v>$ Parcial</v>
          </cell>
        </row>
        <row r="4779">
          <cell r="A4779" t="str">
            <v>CÓDIGO</v>
          </cell>
          <cell r="B4779" t="str">
            <v>DESCRIPCIÓN</v>
          </cell>
        </row>
        <row r="4780">
          <cell r="A4780" t="str">
            <v>INDEC-CM - 41242-11</v>
          </cell>
          <cell r="B4780" t="str">
            <v>Acero aletado conformado, en barra</v>
          </cell>
          <cell r="C4780" t="str">
            <v xml:space="preserve">Clavos y alambres </v>
          </cell>
          <cell r="D4780" t="str">
            <v>Kg</v>
          </cell>
          <cell r="E4780">
            <v>0.2</v>
          </cell>
          <cell r="F4780">
            <v>320</v>
          </cell>
          <cell r="G4780">
            <v>64</v>
          </cell>
        </row>
        <row r="4781">
          <cell r="A4781" t="str">
            <v>INDEC-PB - 31420-1</v>
          </cell>
          <cell r="B4781" t="str">
            <v xml:space="preserve">Maderas terciadas fenólicas                                            </v>
          </cell>
          <cell r="C4781" t="str">
            <v>Equipo de encofrado</v>
          </cell>
          <cell r="D4781" t="str">
            <v>m2</v>
          </cell>
          <cell r="E4781">
            <v>0.1</v>
          </cell>
          <cell r="F4781">
            <v>1076.3888888888889</v>
          </cell>
          <cell r="G4781">
            <v>107.64</v>
          </cell>
        </row>
        <row r="4782">
          <cell r="A4782">
            <v>0</v>
          </cell>
          <cell r="B4782">
            <v>0</v>
          </cell>
          <cell r="D4782">
            <v>0</v>
          </cell>
          <cell r="F4782">
            <v>0</v>
          </cell>
          <cell r="G4782">
            <v>0</v>
          </cell>
        </row>
        <row r="4783">
          <cell r="A4783">
            <v>0</v>
          </cell>
          <cell r="B4783">
            <v>0</v>
          </cell>
          <cell r="D4783">
            <v>0</v>
          </cell>
          <cell r="F4783">
            <v>0</v>
          </cell>
          <cell r="G4783">
            <v>0</v>
          </cell>
        </row>
        <row r="4784">
          <cell r="A4784">
            <v>0</v>
          </cell>
          <cell r="B4784">
            <v>0</v>
          </cell>
          <cell r="D4784">
            <v>0</v>
          </cell>
          <cell r="F4784">
            <v>0</v>
          </cell>
          <cell r="G4784">
            <v>0</v>
          </cell>
        </row>
        <row r="4785">
          <cell r="A4785">
            <v>0</v>
          </cell>
          <cell r="B4785">
            <v>0</v>
          </cell>
          <cell r="D4785">
            <v>0</v>
          </cell>
          <cell r="F4785">
            <v>0</v>
          </cell>
          <cell r="G4785">
            <v>0</v>
          </cell>
        </row>
        <row r="4786">
          <cell r="A4786">
            <v>0</v>
          </cell>
          <cell r="B4786">
            <v>0</v>
          </cell>
          <cell r="D4786">
            <v>0</v>
          </cell>
          <cell r="F4786">
            <v>0</v>
          </cell>
          <cell r="G4786">
            <v>0</v>
          </cell>
        </row>
        <row r="4787">
          <cell r="A4787">
            <v>0</v>
          </cell>
          <cell r="B4787">
            <v>0</v>
          </cell>
          <cell r="D4787">
            <v>0</v>
          </cell>
          <cell r="F4787">
            <v>0</v>
          </cell>
          <cell r="G4787">
            <v>0</v>
          </cell>
        </row>
        <row r="4788">
          <cell r="A4788">
            <v>0</v>
          </cell>
          <cell r="B4788">
            <v>0</v>
          </cell>
          <cell r="D4788">
            <v>0</v>
          </cell>
          <cell r="F4788">
            <v>0</v>
          </cell>
          <cell r="G4788">
            <v>0</v>
          </cell>
        </row>
        <row r="4790">
          <cell r="A4790">
            <v>0</v>
          </cell>
          <cell r="B4790">
            <v>0</v>
          </cell>
          <cell r="D4790">
            <v>0</v>
          </cell>
          <cell r="F4790">
            <v>0</v>
          </cell>
          <cell r="G4790">
            <v>0</v>
          </cell>
        </row>
        <row r="4791">
          <cell r="A4791">
            <v>0</v>
          </cell>
          <cell r="B4791">
            <v>0</v>
          </cell>
          <cell r="D4791">
            <v>0</v>
          </cell>
          <cell r="F4791">
            <v>0</v>
          </cell>
          <cell r="G4791">
            <v>0</v>
          </cell>
        </row>
        <row r="4792">
          <cell r="F4792" t="str">
            <v>Total C</v>
          </cell>
          <cell r="G4792">
            <v>171.64</v>
          </cell>
        </row>
        <row r="4793">
          <cell r="C4793" t="str">
            <v>D - TRANSPORTE</v>
          </cell>
        </row>
        <row r="4794">
          <cell r="A4794" t="str">
            <v>DATOS REDETERMINACION</v>
          </cell>
          <cell r="C4794" t="str">
            <v>DESIGNACION</v>
          </cell>
          <cell r="D4794" t="str">
            <v>Un</v>
          </cell>
          <cell r="E4794" t="str">
            <v>Cantidad</v>
          </cell>
          <cell r="F4794" t="str">
            <v>$ Unitarios</v>
          </cell>
          <cell r="G4794" t="str">
            <v>$ Parcial</v>
          </cell>
        </row>
        <row r="4795">
          <cell r="A4795" t="str">
            <v>CÓDIGO</v>
          </cell>
          <cell r="B4795" t="str">
            <v>DESCRIPCIÓN</v>
          </cell>
        </row>
        <row r="4796">
          <cell r="A4796">
            <v>0</v>
          </cell>
          <cell r="B4796">
            <v>0</v>
          </cell>
          <cell r="D4796">
            <v>0</v>
          </cell>
          <cell r="F4796">
            <v>0</v>
          </cell>
          <cell r="G4796">
            <v>0</v>
          </cell>
        </row>
        <row r="4797">
          <cell r="A4797">
            <v>0</v>
          </cell>
          <cell r="B4797">
            <v>0</v>
          </cell>
          <cell r="D4797">
            <v>0</v>
          </cell>
          <cell r="F4797">
            <v>0</v>
          </cell>
          <cell r="G4797">
            <v>0</v>
          </cell>
        </row>
        <row r="4798">
          <cell r="F4798" t="str">
            <v>Total D</v>
          </cell>
          <cell r="G4798">
            <v>0</v>
          </cell>
        </row>
        <row r="4800">
          <cell r="A4800" t="str">
            <v/>
          </cell>
          <cell r="B4800">
            <v>0</v>
          </cell>
          <cell r="D4800" t="str">
            <v>Costo  Neto</v>
          </cell>
          <cell r="F4800" t="str">
            <v>$/0</v>
          </cell>
          <cell r="G4800">
            <v>191.04000000000002</v>
          </cell>
        </row>
        <row r="4801">
          <cell r="D4801" t="str">
            <v>Precio</v>
          </cell>
          <cell r="F4801" t="str">
            <v>$/0</v>
          </cell>
          <cell r="G4801">
            <v>191.04</v>
          </cell>
        </row>
        <row r="4802">
          <cell r="A4802" t="str">
            <v>ANALISIS DE PRECIOS</v>
          </cell>
        </row>
        <row r="4803">
          <cell r="A4803" t="str">
            <v>COMITENTE:</v>
          </cell>
          <cell r="B4803" t="str">
            <v>DIRECCION PROVINCIAL DE REDES DE GAS</v>
          </cell>
        </row>
        <row r="4804">
          <cell r="A4804" t="str">
            <v>CONTRATISTA:</v>
          </cell>
          <cell r="B4804">
            <v>0</v>
          </cell>
        </row>
        <row r="4805">
          <cell r="A4805" t="str">
            <v>OBRA:</v>
          </cell>
          <cell r="B4805">
            <v>0</v>
          </cell>
          <cell r="F4805" t="str">
            <v>PRECIOS A:</v>
          </cell>
          <cell r="G4805">
            <v>0</v>
          </cell>
        </row>
        <row r="4806">
          <cell r="A4806" t="str">
            <v>SECTOR A:</v>
          </cell>
          <cell r="B4806">
            <v>0</v>
          </cell>
          <cell r="G4806">
            <v>0</v>
          </cell>
        </row>
        <row r="4807">
          <cell r="A4807" t="str">
            <v>UBICACIÓN:</v>
          </cell>
          <cell r="B4807">
            <v>0</v>
          </cell>
        </row>
        <row r="4808">
          <cell r="A4808" t="str">
            <v>RUBRO:</v>
          </cell>
          <cell r="B4808" t="str">
            <v/>
          </cell>
          <cell r="C4808">
            <v>0</v>
          </cell>
        </row>
        <row r="4809">
          <cell r="A4809" t="str">
            <v>ITEM:</v>
          </cell>
          <cell r="B4809" t="str">
            <v/>
          </cell>
          <cell r="C4809">
            <v>0</v>
          </cell>
          <cell r="F4809" t="str">
            <v>UNIDAD:</v>
          </cell>
          <cell r="G4809">
            <v>0</v>
          </cell>
        </row>
        <row r="4811">
          <cell r="C4811" t="str">
            <v>DESCRIPCIÓN EQUIPO DE PRODUCCIÓN Y RENDIMIENTO</v>
          </cell>
        </row>
        <row r="4813">
          <cell r="C4813" t="str">
            <v>Equipo</v>
          </cell>
          <cell r="D4813" t="str">
            <v>Cantidad</v>
          </cell>
          <cell r="E4813" t="str">
            <v>Potencia</v>
          </cell>
          <cell r="F4813" t="str">
            <v>Costo Unitario</v>
          </cell>
          <cell r="G4813" t="str">
            <v>Costo Total</v>
          </cell>
        </row>
        <row r="4814">
          <cell r="C4814" t="str">
            <v>Camion volcador</v>
          </cell>
          <cell r="D4814">
            <v>1</v>
          </cell>
          <cell r="E4814">
            <v>430</v>
          </cell>
          <cell r="F4814">
            <v>11500000</v>
          </cell>
          <cell r="G4814">
            <v>11500000</v>
          </cell>
        </row>
        <row r="4815">
          <cell r="C4815" t="str">
            <v>Cargadora</v>
          </cell>
          <cell r="D4815">
            <v>0.5</v>
          </cell>
          <cell r="E4815">
            <v>217</v>
          </cell>
          <cell r="F4815">
            <v>17000000</v>
          </cell>
          <cell r="G4815">
            <v>8500000</v>
          </cell>
        </row>
        <row r="4816">
          <cell r="C4816" t="str">
            <v>Herramientas varias</v>
          </cell>
          <cell r="D4816">
            <v>1</v>
          </cell>
          <cell r="E4816">
            <v>0</v>
          </cell>
          <cell r="F4816">
            <v>450000</v>
          </cell>
          <cell r="G4816">
            <v>450000</v>
          </cell>
        </row>
        <row r="4817">
          <cell r="E4817">
            <v>0</v>
          </cell>
          <cell r="F4817">
            <v>0</v>
          </cell>
          <cell r="G4817">
            <v>0</v>
          </cell>
        </row>
        <row r="4818">
          <cell r="E4818">
            <v>0</v>
          </cell>
          <cell r="F4818">
            <v>0</v>
          </cell>
          <cell r="G4818">
            <v>0</v>
          </cell>
        </row>
        <row r="4819">
          <cell r="E4819">
            <v>0</v>
          </cell>
          <cell r="F4819">
            <v>0</v>
          </cell>
          <cell r="G4819">
            <v>0</v>
          </cell>
        </row>
        <row r="4820">
          <cell r="E4820">
            <v>0</v>
          </cell>
          <cell r="F4820">
            <v>0</v>
          </cell>
          <cell r="G4820">
            <v>0</v>
          </cell>
        </row>
        <row r="4821">
          <cell r="E4821">
            <v>0</v>
          </cell>
          <cell r="F4821">
            <v>0</v>
          </cell>
          <cell r="G4821">
            <v>0</v>
          </cell>
        </row>
        <row r="4822">
          <cell r="E4822">
            <v>0</v>
          </cell>
          <cell r="F4822">
            <v>0</v>
          </cell>
          <cell r="G4822">
            <v>0</v>
          </cell>
        </row>
        <row r="4823">
          <cell r="E4823">
            <v>0</v>
          </cell>
          <cell r="F4823">
            <v>0</v>
          </cell>
          <cell r="G4823">
            <v>0</v>
          </cell>
        </row>
        <row r="4825">
          <cell r="C4825" t="str">
            <v>TOTALES</v>
          </cell>
          <cell r="D4825" t="str">
            <v>Potencia</v>
          </cell>
          <cell r="E4825">
            <v>538.5</v>
          </cell>
          <cell r="F4825" t="str">
            <v>Costo Equipos</v>
          </cell>
          <cell r="G4825">
            <v>20450000</v>
          </cell>
        </row>
        <row r="4827">
          <cell r="C4827" t="str">
            <v>Rendimiento equipo de producción</v>
          </cell>
          <cell r="D4827">
            <v>2000</v>
          </cell>
          <cell r="E4827" t="str">
            <v>0/día</v>
          </cell>
        </row>
        <row r="4829">
          <cell r="A4829" t="str">
            <v>DATOS REDETERMINACION</v>
          </cell>
          <cell r="C4829" t="str">
            <v>DESIGNACION</v>
          </cell>
          <cell r="D4829" t="str">
            <v>Coeficiente Equipo</v>
          </cell>
          <cell r="E4829" t="str">
            <v>$ / día
Coef. x Costo Eq. o
HP x Costo Gas Oil</v>
          </cell>
          <cell r="F4829" t="str">
            <v>Rendimiento</v>
          </cell>
          <cell r="G4829" t="str">
            <v>$ Parcial</v>
          </cell>
        </row>
        <row r="4830">
          <cell r="A4830" t="str">
            <v>CÓDIGO</v>
          </cell>
          <cell r="B4830" t="str">
            <v>DESCRIPCIÓN</v>
          </cell>
        </row>
        <row r="4831">
          <cell r="C4831" t="str">
            <v>A - EQUIPOS</v>
          </cell>
        </row>
        <row r="4832">
          <cell r="A4832" t="str">
            <v>INDEC-DCTO - Inciso j)</v>
          </cell>
          <cell r="B4832" t="str">
            <v>Equipo - Amortización de equipo</v>
          </cell>
          <cell r="C4832" t="str">
            <v>Amortizaciones equipos</v>
          </cell>
          <cell r="D4832">
            <v>8.0000000000000004E-4</v>
          </cell>
          <cell r="E4832">
            <v>16360</v>
          </cell>
          <cell r="F4832">
            <v>2000</v>
          </cell>
          <cell r="G4832">
            <v>8.18</v>
          </cell>
        </row>
        <row r="4833">
          <cell r="A4833" t="str">
            <v>INDEC-DCTO - Inciso j)</v>
          </cell>
          <cell r="B4833" t="str">
            <v>Equipo - Amortización de equipo</v>
          </cell>
          <cell r="C4833" t="str">
            <v>Interés equipos</v>
          </cell>
          <cell r="D4833">
            <v>8.0000000000000007E-5</v>
          </cell>
          <cell r="E4833">
            <v>1636.0000000000002</v>
          </cell>
          <cell r="F4833">
            <v>2000</v>
          </cell>
          <cell r="G4833">
            <v>0.82</v>
          </cell>
        </row>
        <row r="4834">
          <cell r="A4834" t="str">
            <v>INDEC-PB - 33360-1</v>
          </cell>
          <cell r="B4834" t="str">
            <v xml:space="preserve">Gas oil                                                                </v>
          </cell>
          <cell r="C4834" t="str">
            <v>Combustibles equipos</v>
          </cell>
          <cell r="D4834">
            <v>99.173553719008268</v>
          </cell>
          <cell r="E4834">
            <v>53404.958677685951</v>
          </cell>
          <cell r="F4834">
            <v>2000</v>
          </cell>
          <cell r="G4834">
            <v>26.7</v>
          </cell>
        </row>
        <row r="4835">
          <cell r="A4835" t="str">
            <v>INDEC-PB - 33380-1</v>
          </cell>
          <cell r="B4835" t="str">
            <v xml:space="preserve">Aceites lubricantes                                                    </v>
          </cell>
          <cell r="C4835" t="str">
            <v>Lubricantes equipos</v>
          </cell>
          <cell r="D4835">
            <v>18</v>
          </cell>
          <cell r="E4835">
            <v>9693</v>
          </cell>
          <cell r="F4835">
            <v>2000</v>
          </cell>
          <cell r="G4835">
            <v>4.8499999999999996</v>
          </cell>
        </row>
        <row r="4836">
          <cell r="A4836">
            <v>0</v>
          </cell>
          <cell r="B4836">
            <v>0</v>
          </cell>
          <cell r="D4836">
            <v>0</v>
          </cell>
          <cell r="F4836">
            <v>0</v>
          </cell>
          <cell r="G4836">
            <v>0</v>
          </cell>
        </row>
        <row r="4837">
          <cell r="A4837">
            <v>0</v>
          </cell>
          <cell r="B4837">
            <v>0</v>
          </cell>
          <cell r="D4837">
            <v>0</v>
          </cell>
          <cell r="F4837">
            <v>0</v>
          </cell>
          <cell r="G4837">
            <v>0</v>
          </cell>
        </row>
        <row r="4838">
          <cell r="A4838">
            <v>0</v>
          </cell>
          <cell r="B4838">
            <v>0</v>
          </cell>
          <cell r="D4838">
            <v>0</v>
          </cell>
          <cell r="F4838">
            <v>0</v>
          </cell>
          <cell r="G4838">
            <v>0</v>
          </cell>
        </row>
        <row r="4839">
          <cell r="A4839">
            <v>0</v>
          </cell>
          <cell r="B4839">
            <v>0</v>
          </cell>
          <cell r="D4839">
            <v>0</v>
          </cell>
          <cell r="F4839">
            <v>0</v>
          </cell>
          <cell r="G4839">
            <v>0</v>
          </cell>
        </row>
        <row r="4840">
          <cell r="A4840">
            <v>0</v>
          </cell>
          <cell r="B4840">
            <v>0</v>
          </cell>
          <cell r="D4840">
            <v>0</v>
          </cell>
          <cell r="F4840">
            <v>0</v>
          </cell>
          <cell r="G4840">
            <v>0</v>
          </cell>
        </row>
        <row r="4841">
          <cell r="F4841" t="str">
            <v>Total A</v>
          </cell>
          <cell r="G4841">
            <v>40.550000000000004</v>
          </cell>
        </row>
        <row r="4842">
          <cell r="C4842" t="str">
            <v>B - MANO DE OBRA</v>
          </cell>
        </row>
        <row r="4843">
          <cell r="A4843" t="str">
            <v>DATOS REDETERMINACION</v>
          </cell>
          <cell r="C4843" t="str">
            <v>DESIGNACION</v>
          </cell>
          <cell r="D4843" t="str">
            <v>Cantidad</v>
          </cell>
          <cell r="E4843" t="str">
            <v>$ / día</v>
          </cell>
          <cell r="F4843" t="str">
            <v>Rendimiento</v>
          </cell>
          <cell r="G4843" t="str">
            <v>$ Parcial</v>
          </cell>
        </row>
        <row r="4844">
          <cell r="A4844" t="str">
            <v>CÓDIGO</v>
          </cell>
          <cell r="B4844" t="str">
            <v>DESCRIPCIÓN</v>
          </cell>
        </row>
        <row r="4845">
          <cell r="A4845" t="str">
            <v>IIEE-SJ - 101000</v>
          </cell>
          <cell r="B4845" t="str">
            <v>Oficial Especializado</v>
          </cell>
          <cell r="C4845" t="str">
            <v>Oficial Especializado</v>
          </cell>
          <cell r="E4845">
            <v>6000</v>
          </cell>
          <cell r="F4845">
            <v>2000</v>
          </cell>
        </row>
        <row r="4846">
          <cell r="A4846" t="str">
            <v>IIEE-SJ - 102000</v>
          </cell>
          <cell r="B4846" t="str">
            <v xml:space="preserve">Oficial </v>
          </cell>
          <cell r="C4846" t="str">
            <v>Oficial</v>
          </cell>
          <cell r="D4846">
            <v>2</v>
          </cell>
          <cell r="E4846">
            <v>5000</v>
          </cell>
          <cell r="F4846">
            <v>2000</v>
          </cell>
          <cell r="G4846">
            <v>5</v>
          </cell>
        </row>
        <row r="4847">
          <cell r="A4847" t="str">
            <v>IIEE-SJ - 103000</v>
          </cell>
          <cell r="B4847" t="str">
            <v>Ayudante</v>
          </cell>
          <cell r="C4847" t="str">
            <v>Medio Oficial</v>
          </cell>
          <cell r="E4847">
            <v>4500</v>
          </cell>
          <cell r="F4847">
            <v>2000</v>
          </cell>
          <cell r="G4847">
            <v>0</v>
          </cell>
        </row>
        <row r="4848">
          <cell r="A4848" t="str">
            <v>IIEE-SJ - 103000</v>
          </cell>
          <cell r="B4848" t="str">
            <v>Ayudante</v>
          </cell>
          <cell r="C4848" t="str">
            <v>Ayudante</v>
          </cell>
          <cell r="D4848">
            <v>5</v>
          </cell>
          <cell r="E4848">
            <v>4000</v>
          </cell>
          <cell r="F4848">
            <v>2000</v>
          </cell>
          <cell r="G4848">
            <v>10</v>
          </cell>
        </row>
        <row r="4849">
          <cell r="A4849">
            <v>0</v>
          </cell>
          <cell r="B4849">
            <v>0</v>
          </cell>
          <cell r="E4849">
            <v>0</v>
          </cell>
          <cell r="F4849">
            <v>0</v>
          </cell>
          <cell r="G4849">
            <v>0</v>
          </cell>
        </row>
        <row r="4850">
          <cell r="A4850">
            <v>0</v>
          </cell>
          <cell r="B4850">
            <v>0</v>
          </cell>
          <cell r="E4850">
            <v>0</v>
          </cell>
          <cell r="F4850">
            <v>0</v>
          </cell>
          <cell r="G4850">
            <v>0</v>
          </cell>
        </row>
        <row r="4851">
          <cell r="A4851">
            <v>0</v>
          </cell>
          <cell r="B4851">
            <v>0</v>
          </cell>
          <cell r="E4851">
            <v>0</v>
          </cell>
          <cell r="F4851">
            <v>0</v>
          </cell>
          <cell r="G4851">
            <v>0</v>
          </cell>
        </row>
        <row r="4852">
          <cell r="F4852" t="str">
            <v>Total B</v>
          </cell>
          <cell r="G4852">
            <v>15</v>
          </cell>
        </row>
        <row r="4853">
          <cell r="C4853" t="str">
            <v>C - MATERIALES</v>
          </cell>
        </row>
        <row r="4854">
          <cell r="A4854" t="str">
            <v>DATOS REDETERMINACION</v>
          </cell>
          <cell r="C4854" t="str">
            <v>DESIGNACION</v>
          </cell>
          <cell r="D4854" t="str">
            <v>Un</v>
          </cell>
          <cell r="E4854" t="str">
            <v>Cantidad</v>
          </cell>
          <cell r="F4854" t="str">
            <v>$ Unitarios</v>
          </cell>
          <cell r="G4854" t="str">
            <v>$ Parcial</v>
          </cell>
        </row>
        <row r="4855">
          <cell r="A4855" t="str">
            <v>CÓDIGO</v>
          </cell>
          <cell r="B4855" t="str">
            <v>DESCRIPCIÓN</v>
          </cell>
        </row>
        <row r="4856">
          <cell r="A4856">
            <v>0</v>
          </cell>
          <cell r="B4856">
            <v>0</v>
          </cell>
          <cell r="D4856">
            <v>0</v>
          </cell>
          <cell r="F4856">
            <v>0</v>
          </cell>
          <cell r="G4856">
            <v>0</v>
          </cell>
        </row>
        <row r="4857">
          <cell r="A4857">
            <v>0</v>
          </cell>
          <cell r="B4857">
            <v>0</v>
          </cell>
          <cell r="D4857">
            <v>0</v>
          </cell>
          <cell r="F4857">
            <v>0</v>
          </cell>
          <cell r="G4857">
            <v>0</v>
          </cell>
        </row>
        <row r="4858">
          <cell r="A4858">
            <v>0</v>
          </cell>
          <cell r="B4858">
            <v>0</v>
          </cell>
          <cell r="D4858">
            <v>0</v>
          </cell>
          <cell r="F4858">
            <v>0</v>
          </cell>
          <cell r="G4858">
            <v>0</v>
          </cell>
        </row>
        <row r="4859">
          <cell r="A4859">
            <v>0</v>
          </cell>
          <cell r="B4859">
            <v>0</v>
          </cell>
          <cell r="D4859">
            <v>0</v>
          </cell>
          <cell r="F4859">
            <v>0</v>
          </cell>
          <cell r="G4859">
            <v>0</v>
          </cell>
        </row>
        <row r="4860">
          <cell r="A4860">
            <v>0</v>
          </cell>
          <cell r="B4860">
            <v>0</v>
          </cell>
          <cell r="D4860">
            <v>0</v>
          </cell>
          <cell r="F4860">
            <v>0</v>
          </cell>
          <cell r="G4860">
            <v>0</v>
          </cell>
        </row>
        <row r="4861">
          <cell r="A4861">
            <v>0</v>
          </cell>
          <cell r="B4861">
            <v>0</v>
          </cell>
          <cell r="D4861">
            <v>0</v>
          </cell>
          <cell r="F4861">
            <v>0</v>
          </cell>
          <cell r="G4861">
            <v>0</v>
          </cell>
        </row>
        <row r="4862">
          <cell r="A4862">
            <v>0</v>
          </cell>
          <cell r="B4862">
            <v>0</v>
          </cell>
          <cell r="D4862">
            <v>0</v>
          </cell>
          <cell r="F4862">
            <v>0</v>
          </cell>
          <cell r="G4862">
            <v>0</v>
          </cell>
        </row>
        <row r="4863">
          <cell r="A4863">
            <v>0</v>
          </cell>
          <cell r="B4863">
            <v>0</v>
          </cell>
          <cell r="D4863">
            <v>0</v>
          </cell>
          <cell r="F4863">
            <v>0</v>
          </cell>
          <cell r="G4863">
            <v>0</v>
          </cell>
        </row>
        <row r="4864">
          <cell r="A4864">
            <v>0</v>
          </cell>
          <cell r="B4864">
            <v>0</v>
          </cell>
          <cell r="D4864">
            <v>0</v>
          </cell>
          <cell r="F4864">
            <v>0</v>
          </cell>
          <cell r="G4864">
            <v>0</v>
          </cell>
        </row>
        <row r="4866">
          <cell r="A4866">
            <v>0</v>
          </cell>
          <cell r="B4866">
            <v>0</v>
          </cell>
          <cell r="D4866">
            <v>0</v>
          </cell>
          <cell r="F4866">
            <v>0</v>
          </cell>
          <cell r="G4866">
            <v>0</v>
          </cell>
        </row>
        <row r="4867">
          <cell r="A4867">
            <v>0</v>
          </cell>
          <cell r="B4867">
            <v>0</v>
          </cell>
          <cell r="D4867">
            <v>0</v>
          </cell>
          <cell r="F4867">
            <v>0</v>
          </cell>
          <cell r="G4867">
            <v>0</v>
          </cell>
        </row>
        <row r="4868">
          <cell r="F4868" t="str">
            <v>Total C</v>
          </cell>
          <cell r="G4868">
            <v>0</v>
          </cell>
        </row>
        <row r="4869">
          <cell r="C4869" t="str">
            <v>D - TRANSPORTE</v>
          </cell>
        </row>
        <row r="4870">
          <cell r="A4870" t="str">
            <v>DATOS REDETERMINACION</v>
          </cell>
          <cell r="C4870" t="str">
            <v>DESIGNACION</v>
          </cell>
          <cell r="D4870" t="str">
            <v>Un</v>
          </cell>
          <cell r="E4870" t="str">
            <v>Cantidad</v>
          </cell>
          <cell r="F4870" t="str">
            <v>$ Unitarios</v>
          </cell>
          <cell r="G4870" t="str">
            <v>$ Parcial</v>
          </cell>
        </row>
        <row r="4871">
          <cell r="A4871" t="str">
            <v>CÓDIGO</v>
          </cell>
          <cell r="B4871" t="str">
            <v>DESCRIPCIÓN</v>
          </cell>
        </row>
        <row r="4872">
          <cell r="A4872">
            <v>0</v>
          </cell>
          <cell r="B4872">
            <v>0</v>
          </cell>
          <cell r="D4872">
            <v>0</v>
          </cell>
          <cell r="F4872">
            <v>0</v>
          </cell>
          <cell r="G4872">
            <v>0</v>
          </cell>
        </row>
        <row r="4873">
          <cell r="A4873">
            <v>0</v>
          </cell>
          <cell r="B4873">
            <v>0</v>
          </cell>
          <cell r="D4873">
            <v>0</v>
          </cell>
          <cell r="F4873">
            <v>0</v>
          </cell>
          <cell r="G4873">
            <v>0</v>
          </cell>
        </row>
        <row r="4874">
          <cell r="F4874" t="str">
            <v>Total D</v>
          </cell>
          <cell r="G4874">
            <v>0</v>
          </cell>
        </row>
        <row r="4876">
          <cell r="A4876" t="str">
            <v/>
          </cell>
          <cell r="B4876">
            <v>0</v>
          </cell>
          <cell r="D4876" t="str">
            <v>Costo  Neto</v>
          </cell>
          <cell r="F4876" t="str">
            <v>$/0</v>
          </cell>
          <cell r="G4876">
            <v>55.550000000000004</v>
          </cell>
        </row>
        <row r="4877">
          <cell r="D4877" t="str">
            <v>Precio</v>
          </cell>
          <cell r="F4877" t="str">
            <v>$/0</v>
          </cell>
          <cell r="G4877">
            <v>55.55</v>
          </cell>
        </row>
        <row r="4878">
          <cell r="A4878" t="str">
            <v>ANALISIS DE PRECIOS</v>
          </cell>
        </row>
        <row r="4879">
          <cell r="A4879" t="str">
            <v>COMITENTE:</v>
          </cell>
          <cell r="B4879" t="str">
            <v>DIRECCION PROVINCIAL DE REDES DE GAS</v>
          </cell>
        </row>
        <row r="4880">
          <cell r="A4880" t="str">
            <v>CONTRATISTA:</v>
          </cell>
          <cell r="B4880">
            <v>0</v>
          </cell>
        </row>
        <row r="4881">
          <cell r="A4881" t="str">
            <v>OBRA:</v>
          </cell>
          <cell r="B4881">
            <v>0</v>
          </cell>
          <cell r="F4881" t="str">
            <v>PRECIOS A:</v>
          </cell>
          <cell r="G4881">
            <v>0</v>
          </cell>
        </row>
        <row r="4882">
          <cell r="A4882" t="str">
            <v>SECTOR A:</v>
          </cell>
          <cell r="B4882">
            <v>0</v>
          </cell>
          <cell r="G4882">
            <v>0</v>
          </cell>
        </row>
        <row r="4883">
          <cell r="A4883" t="str">
            <v>UBICACIÓN:</v>
          </cell>
          <cell r="B4883">
            <v>0</v>
          </cell>
        </row>
        <row r="4884">
          <cell r="A4884" t="str">
            <v>RUBRO:</v>
          </cell>
          <cell r="B4884" t="str">
            <v/>
          </cell>
          <cell r="C4884">
            <v>0</v>
          </cell>
        </row>
        <row r="4885">
          <cell r="A4885" t="str">
            <v>ITEM:</v>
          </cell>
          <cell r="B4885" t="str">
            <v/>
          </cell>
          <cell r="C4885">
            <v>0</v>
          </cell>
          <cell r="F4885" t="str">
            <v>UNIDAD:</v>
          </cell>
          <cell r="G4885">
            <v>0</v>
          </cell>
        </row>
        <row r="4887">
          <cell r="C4887" t="str">
            <v>DESCRIPCIÓN EQUIPO DE PRODUCCIÓN Y RENDIMIENTO</v>
          </cell>
        </row>
        <row r="4889">
          <cell r="C4889" t="str">
            <v>Equipo</v>
          </cell>
          <cell r="D4889" t="str">
            <v>Cantidad</v>
          </cell>
          <cell r="E4889" t="str">
            <v>Potencia</v>
          </cell>
          <cell r="F4889" t="str">
            <v>Costo Unitario</v>
          </cell>
          <cell r="G4889" t="str">
            <v>Costo Total</v>
          </cell>
        </row>
        <row r="4890">
          <cell r="C4890" t="str">
            <v>Excavadora</v>
          </cell>
          <cell r="D4890">
            <v>0.2</v>
          </cell>
          <cell r="E4890">
            <v>155</v>
          </cell>
          <cell r="F4890">
            <v>15000000</v>
          </cell>
          <cell r="G4890">
            <v>3000000</v>
          </cell>
        </row>
        <row r="4891">
          <cell r="C4891" t="str">
            <v>Camion volcador</v>
          </cell>
          <cell r="D4891">
            <v>0.2</v>
          </cell>
          <cell r="E4891">
            <v>430</v>
          </cell>
          <cell r="F4891">
            <v>11500000</v>
          </cell>
          <cell r="G4891">
            <v>2300000</v>
          </cell>
        </row>
        <row r="4892">
          <cell r="C4892" t="str">
            <v>Cargadora</v>
          </cell>
          <cell r="D4892">
            <v>0.2</v>
          </cell>
          <cell r="E4892">
            <v>217</v>
          </cell>
          <cell r="F4892">
            <v>17000000</v>
          </cell>
          <cell r="G4892">
            <v>3400000</v>
          </cell>
        </row>
        <row r="4893">
          <cell r="E4893">
            <v>0</v>
          </cell>
          <cell r="F4893">
            <v>0</v>
          </cell>
          <cell r="G4893">
            <v>0</v>
          </cell>
        </row>
        <row r="4894">
          <cell r="E4894">
            <v>0</v>
          </cell>
          <cell r="F4894">
            <v>0</v>
          </cell>
          <cell r="G4894">
            <v>0</v>
          </cell>
        </row>
        <row r="4895">
          <cell r="E4895">
            <v>0</v>
          </cell>
          <cell r="F4895">
            <v>0</v>
          </cell>
          <cell r="G4895">
            <v>0</v>
          </cell>
        </row>
        <row r="4896">
          <cell r="E4896">
            <v>0</v>
          </cell>
          <cell r="F4896">
            <v>0</v>
          </cell>
          <cell r="G4896">
            <v>0</v>
          </cell>
        </row>
        <row r="4897">
          <cell r="E4897">
            <v>0</v>
          </cell>
          <cell r="F4897">
            <v>0</v>
          </cell>
          <cell r="G4897">
            <v>0</v>
          </cell>
        </row>
        <row r="4898">
          <cell r="E4898">
            <v>0</v>
          </cell>
          <cell r="F4898">
            <v>0</v>
          </cell>
          <cell r="G4898">
            <v>0</v>
          </cell>
        </row>
        <row r="4899">
          <cell r="E4899">
            <v>0</v>
          </cell>
          <cell r="F4899">
            <v>0</v>
          </cell>
          <cell r="G4899">
            <v>0</v>
          </cell>
        </row>
        <row r="4901">
          <cell r="C4901" t="str">
            <v>TOTALES</v>
          </cell>
          <cell r="D4901" t="str">
            <v>Potencia</v>
          </cell>
          <cell r="E4901">
            <v>160.4</v>
          </cell>
          <cell r="F4901" t="str">
            <v>Costo Equipos</v>
          </cell>
          <cell r="G4901">
            <v>8700000</v>
          </cell>
        </row>
        <row r="4903">
          <cell r="C4903" t="str">
            <v>Rendimiento equipo de producción</v>
          </cell>
          <cell r="D4903">
            <v>200</v>
          </cell>
          <cell r="E4903" t="str">
            <v>0/día</v>
          </cell>
        </row>
        <row r="4905">
          <cell r="A4905" t="str">
            <v>DATOS REDETERMINACION</v>
          </cell>
          <cell r="C4905" t="str">
            <v>DESIGNACION</v>
          </cell>
          <cell r="D4905" t="str">
            <v>Coeficiente Equipo</v>
          </cell>
          <cell r="E4905" t="str">
            <v>$ / día
Coef. x Costo Eq. o
HP x Costo Gas Oil</v>
          </cell>
          <cell r="F4905" t="str">
            <v>Rendimiento</v>
          </cell>
          <cell r="G4905" t="str">
            <v>$ Parcial</v>
          </cell>
        </row>
        <row r="4906">
          <cell r="A4906" t="str">
            <v>CÓDIGO</v>
          </cell>
          <cell r="B4906" t="str">
            <v>DESCRIPCIÓN</v>
          </cell>
        </row>
        <row r="4907">
          <cell r="C4907" t="str">
            <v>A - EQUIPOS</v>
          </cell>
        </row>
        <row r="4908">
          <cell r="A4908" t="str">
            <v>INDEC-DCTO - Inciso j)</v>
          </cell>
          <cell r="B4908" t="str">
            <v>Equipo - Amortización de equipo</v>
          </cell>
          <cell r="C4908" t="str">
            <v>Amortizaciones equipos</v>
          </cell>
          <cell r="D4908">
            <v>8.0000000000000004E-4</v>
          </cell>
          <cell r="E4908">
            <v>6960</v>
          </cell>
          <cell r="F4908">
            <v>200</v>
          </cell>
          <cell r="G4908">
            <v>34.799999999999997</v>
          </cell>
        </row>
        <row r="4909">
          <cell r="A4909" t="str">
            <v>INDEC-DCTO - Inciso j)</v>
          </cell>
          <cell r="B4909" t="str">
            <v>Equipo - Amortización de equipo</v>
          </cell>
          <cell r="C4909" t="str">
            <v>Interés equipos</v>
          </cell>
          <cell r="D4909">
            <v>8.0000000000000007E-5</v>
          </cell>
          <cell r="E4909">
            <v>696.00000000000011</v>
          </cell>
          <cell r="F4909">
            <v>200</v>
          </cell>
          <cell r="G4909">
            <v>3.48</v>
          </cell>
        </row>
        <row r="4910">
          <cell r="A4910" t="str">
            <v>INDEC-PB - 33360-1</v>
          </cell>
          <cell r="B4910" t="str">
            <v xml:space="preserve">Gas oil                                                                </v>
          </cell>
          <cell r="C4910" t="str">
            <v>Combustibles equipos</v>
          </cell>
          <cell r="D4910">
            <v>99.173553719008268</v>
          </cell>
          <cell r="E4910">
            <v>15907.438016528928</v>
          </cell>
          <cell r="F4910">
            <v>200</v>
          </cell>
          <cell r="G4910">
            <v>79.540000000000006</v>
          </cell>
        </row>
        <row r="4911">
          <cell r="A4911" t="str">
            <v>INDEC-PB - 33380-1</v>
          </cell>
          <cell r="B4911" t="str">
            <v xml:space="preserve">Aceites lubricantes                                                    </v>
          </cell>
          <cell r="C4911" t="str">
            <v>Lubricantes equipos</v>
          </cell>
          <cell r="D4911">
            <v>18</v>
          </cell>
          <cell r="E4911">
            <v>2887.2000000000003</v>
          </cell>
          <cell r="F4911">
            <v>200</v>
          </cell>
          <cell r="G4911">
            <v>14.44</v>
          </cell>
        </row>
        <row r="4912">
          <cell r="A4912">
            <v>0</v>
          </cell>
          <cell r="B4912">
            <v>0</v>
          </cell>
          <cell r="D4912">
            <v>0</v>
          </cell>
          <cell r="F4912">
            <v>0</v>
          </cell>
          <cell r="G4912">
            <v>0</v>
          </cell>
        </row>
        <row r="4913">
          <cell r="A4913">
            <v>0</v>
          </cell>
          <cell r="B4913">
            <v>0</v>
          </cell>
          <cell r="D4913">
            <v>0</v>
          </cell>
          <cell r="F4913">
            <v>0</v>
          </cell>
          <cell r="G4913">
            <v>0</v>
          </cell>
        </row>
        <row r="4914">
          <cell r="A4914">
            <v>0</v>
          </cell>
          <cell r="B4914">
            <v>0</v>
          </cell>
          <cell r="D4914">
            <v>0</v>
          </cell>
          <cell r="F4914">
            <v>0</v>
          </cell>
          <cell r="G4914">
            <v>0</v>
          </cell>
        </row>
        <row r="4915">
          <cell r="A4915">
            <v>0</v>
          </cell>
          <cell r="B4915">
            <v>0</v>
          </cell>
          <cell r="D4915">
            <v>0</v>
          </cell>
          <cell r="F4915">
            <v>0</v>
          </cell>
          <cell r="G4915">
            <v>0</v>
          </cell>
        </row>
        <row r="4916">
          <cell r="A4916">
            <v>0</v>
          </cell>
          <cell r="B4916">
            <v>0</v>
          </cell>
          <cell r="D4916">
            <v>0</v>
          </cell>
          <cell r="F4916">
            <v>0</v>
          </cell>
          <cell r="G4916">
            <v>0</v>
          </cell>
        </row>
        <row r="4917">
          <cell r="F4917" t="str">
            <v>Total A</v>
          </cell>
          <cell r="G4917">
            <v>132.26</v>
          </cell>
        </row>
        <row r="4918">
          <cell r="C4918" t="str">
            <v>B - MANO DE OBRA</v>
          </cell>
        </row>
        <row r="4919">
          <cell r="A4919" t="str">
            <v>DATOS REDETERMINACION</v>
          </cell>
          <cell r="C4919" t="str">
            <v>DESIGNACION</v>
          </cell>
          <cell r="D4919" t="str">
            <v>Cantidad</v>
          </cell>
          <cell r="E4919" t="str">
            <v>$ / día</v>
          </cell>
          <cell r="F4919" t="str">
            <v>Rendimiento</v>
          </cell>
          <cell r="G4919" t="str">
            <v>$ Parcial</v>
          </cell>
        </row>
        <row r="4920">
          <cell r="A4920" t="str">
            <v>CÓDIGO</v>
          </cell>
          <cell r="B4920" t="str">
            <v>DESCRIPCIÓN</v>
          </cell>
        </row>
        <row r="4921">
          <cell r="A4921" t="str">
            <v>IIEE-SJ - 101000</v>
          </cell>
          <cell r="B4921" t="str">
            <v>Oficial Especializado</v>
          </cell>
          <cell r="C4921" t="str">
            <v>Oficial Especializado</v>
          </cell>
          <cell r="D4921">
            <v>1</v>
          </cell>
          <cell r="E4921">
            <v>6000</v>
          </cell>
          <cell r="F4921">
            <v>200</v>
          </cell>
          <cell r="G4921">
            <v>30</v>
          </cell>
        </row>
        <row r="4922">
          <cell r="A4922" t="str">
            <v>IIEE-SJ - 102000</v>
          </cell>
          <cell r="B4922" t="str">
            <v xml:space="preserve">Oficial </v>
          </cell>
          <cell r="C4922" t="str">
            <v>Oficial</v>
          </cell>
          <cell r="D4922">
            <v>1</v>
          </cell>
          <cell r="E4922">
            <v>5000</v>
          </cell>
          <cell r="F4922">
            <v>200</v>
          </cell>
          <cell r="G4922">
            <v>25</v>
          </cell>
        </row>
        <row r="4923">
          <cell r="A4923" t="str">
            <v>IIEE-SJ - 103000</v>
          </cell>
          <cell r="B4923" t="str">
            <v>Ayudante</v>
          </cell>
          <cell r="C4923" t="str">
            <v>Medio Oficial</v>
          </cell>
          <cell r="E4923">
            <v>4500</v>
          </cell>
          <cell r="F4923">
            <v>200</v>
          </cell>
          <cell r="G4923">
            <v>0</v>
          </cell>
        </row>
        <row r="4924">
          <cell r="A4924" t="str">
            <v>IIEE-SJ - 103000</v>
          </cell>
          <cell r="B4924" t="str">
            <v>Ayudante</v>
          </cell>
          <cell r="C4924" t="str">
            <v>Ayudante</v>
          </cell>
          <cell r="D4924">
            <v>2</v>
          </cell>
          <cell r="E4924">
            <v>4000</v>
          </cell>
          <cell r="F4924">
            <v>200</v>
          </cell>
          <cell r="G4924">
            <v>40</v>
          </cell>
        </row>
        <row r="4925">
          <cell r="A4925">
            <v>0</v>
          </cell>
          <cell r="B4925">
            <v>0</v>
          </cell>
          <cell r="E4925">
            <v>0</v>
          </cell>
          <cell r="F4925">
            <v>0</v>
          </cell>
          <cell r="G4925">
            <v>0</v>
          </cell>
        </row>
        <row r="4926">
          <cell r="A4926">
            <v>0</v>
          </cell>
          <cell r="B4926">
            <v>0</v>
          </cell>
          <cell r="E4926">
            <v>0</v>
          </cell>
          <cell r="F4926">
            <v>0</v>
          </cell>
          <cell r="G4926">
            <v>0</v>
          </cell>
        </row>
        <row r="4927">
          <cell r="A4927">
            <v>0</v>
          </cell>
          <cell r="B4927">
            <v>0</v>
          </cell>
          <cell r="E4927">
            <v>0</v>
          </cell>
          <cell r="F4927">
            <v>0</v>
          </cell>
          <cell r="G4927">
            <v>0</v>
          </cell>
        </row>
        <row r="4928">
          <cell r="F4928" t="str">
            <v>Total B</v>
          </cell>
          <cell r="G4928">
            <v>95</v>
          </cell>
        </row>
        <row r="4929">
          <cell r="C4929" t="str">
            <v>C - MATERIALES</v>
          </cell>
        </row>
        <row r="4930">
          <cell r="A4930" t="str">
            <v>DATOS REDETERMINACION</v>
          </cell>
          <cell r="C4930" t="str">
            <v>DESIGNACION</v>
          </cell>
          <cell r="D4930" t="str">
            <v>Un</v>
          </cell>
          <cell r="E4930" t="str">
            <v>Cantidad</v>
          </cell>
          <cell r="F4930" t="str">
            <v>$ Unitarios</v>
          </cell>
          <cell r="G4930" t="str">
            <v>$ Parcial</v>
          </cell>
        </row>
        <row r="4931">
          <cell r="A4931" t="str">
            <v>CÓDIGO</v>
          </cell>
          <cell r="B4931" t="str">
            <v>DESCRIPCIÓN</v>
          </cell>
        </row>
        <row r="4932">
          <cell r="A4932">
            <v>0</v>
          </cell>
          <cell r="B4932">
            <v>0</v>
          </cell>
          <cell r="D4932">
            <v>0</v>
          </cell>
          <cell r="F4932">
            <v>0</v>
          </cell>
          <cell r="G4932">
            <v>0</v>
          </cell>
        </row>
        <row r="4933">
          <cell r="A4933">
            <v>0</v>
          </cell>
          <cell r="B4933">
            <v>0</v>
          </cell>
          <cell r="D4933">
            <v>0</v>
          </cell>
          <cell r="F4933">
            <v>0</v>
          </cell>
          <cell r="G4933">
            <v>0</v>
          </cell>
        </row>
        <row r="4934">
          <cell r="A4934">
            <v>0</v>
          </cell>
          <cell r="B4934">
            <v>0</v>
          </cell>
          <cell r="D4934">
            <v>0</v>
          </cell>
          <cell r="F4934">
            <v>0</v>
          </cell>
          <cell r="G4934">
            <v>0</v>
          </cell>
        </row>
        <row r="4935">
          <cell r="A4935">
            <v>0</v>
          </cell>
          <cell r="B4935">
            <v>0</v>
          </cell>
          <cell r="D4935">
            <v>0</v>
          </cell>
          <cell r="F4935">
            <v>0</v>
          </cell>
          <cell r="G4935">
            <v>0</v>
          </cell>
        </row>
        <row r="4936">
          <cell r="A4936">
            <v>0</v>
          </cell>
          <cell r="B4936">
            <v>0</v>
          </cell>
          <cell r="D4936">
            <v>0</v>
          </cell>
          <cell r="F4936">
            <v>0</v>
          </cell>
          <cell r="G4936">
            <v>0</v>
          </cell>
        </row>
        <row r="4937">
          <cell r="A4937">
            <v>0</v>
          </cell>
          <cell r="B4937">
            <v>0</v>
          </cell>
          <cell r="D4937">
            <v>0</v>
          </cell>
          <cell r="F4937">
            <v>0</v>
          </cell>
          <cell r="G4937">
            <v>0</v>
          </cell>
        </row>
        <row r="4938">
          <cell r="A4938">
            <v>0</v>
          </cell>
          <cell r="B4938">
            <v>0</v>
          </cell>
          <cell r="D4938">
            <v>0</v>
          </cell>
          <cell r="F4938">
            <v>0</v>
          </cell>
          <cell r="G4938">
            <v>0</v>
          </cell>
        </row>
        <row r="4939">
          <cell r="A4939">
            <v>0</v>
          </cell>
          <cell r="B4939">
            <v>0</v>
          </cell>
          <cell r="D4939">
            <v>0</v>
          </cell>
          <cell r="F4939">
            <v>0</v>
          </cell>
          <cell r="G4939">
            <v>0</v>
          </cell>
        </row>
        <row r="4941">
          <cell r="A4941">
            <v>0</v>
          </cell>
          <cell r="B4941">
            <v>0</v>
          </cell>
          <cell r="D4941">
            <v>0</v>
          </cell>
          <cell r="F4941">
            <v>0</v>
          </cell>
          <cell r="G4941">
            <v>0</v>
          </cell>
        </row>
        <row r="4942">
          <cell r="A4942">
            <v>0</v>
          </cell>
          <cell r="B4942">
            <v>0</v>
          </cell>
          <cell r="D4942">
            <v>0</v>
          </cell>
          <cell r="F4942">
            <v>0</v>
          </cell>
          <cell r="G4942">
            <v>0</v>
          </cell>
        </row>
        <row r="4943">
          <cell r="A4943">
            <v>0</v>
          </cell>
          <cell r="B4943">
            <v>0</v>
          </cell>
          <cell r="D4943">
            <v>0</v>
          </cell>
          <cell r="F4943">
            <v>0</v>
          </cell>
          <cell r="G4943">
            <v>0</v>
          </cell>
        </row>
        <row r="4944">
          <cell r="F4944" t="str">
            <v>Total C</v>
          </cell>
          <cell r="G4944">
            <v>0</v>
          </cell>
        </row>
        <row r="4945">
          <cell r="C4945" t="str">
            <v>D - TRANSPORTE</v>
          </cell>
        </row>
        <row r="4946">
          <cell r="A4946" t="str">
            <v>DATOS REDETERMINACION</v>
          </cell>
          <cell r="C4946" t="str">
            <v>DESIGNACION</v>
          </cell>
          <cell r="D4946" t="str">
            <v>Un</v>
          </cell>
          <cell r="E4946" t="str">
            <v>Cantidad</v>
          </cell>
          <cell r="F4946" t="str">
            <v>$ Unitarios</v>
          </cell>
          <cell r="G4946" t="str">
            <v>$ Parcial</v>
          </cell>
        </row>
        <row r="4947">
          <cell r="A4947" t="str">
            <v>CÓDIGO</v>
          </cell>
          <cell r="B4947" t="str">
            <v>DESCRIPCIÓN</v>
          </cell>
        </row>
        <row r="4948">
          <cell r="A4948">
            <v>0</v>
          </cell>
          <cell r="B4948">
            <v>0</v>
          </cell>
          <cell r="D4948">
            <v>0</v>
          </cell>
          <cell r="F4948">
            <v>0</v>
          </cell>
          <cell r="G4948">
            <v>0</v>
          </cell>
        </row>
        <row r="4949">
          <cell r="A4949">
            <v>0</v>
          </cell>
          <cell r="B4949">
            <v>0</v>
          </cell>
          <cell r="D4949">
            <v>0</v>
          </cell>
          <cell r="F4949">
            <v>0</v>
          </cell>
          <cell r="G4949">
            <v>0</v>
          </cell>
        </row>
        <row r="4950">
          <cell r="F4950" t="str">
            <v>Total D</v>
          </cell>
          <cell r="G4950">
            <v>0</v>
          </cell>
        </row>
        <row r="4952">
          <cell r="A4952" t="str">
            <v/>
          </cell>
          <cell r="B4952">
            <v>0</v>
          </cell>
          <cell r="D4952" t="str">
            <v>Costo  Neto</v>
          </cell>
          <cell r="F4952" t="str">
            <v>$/0</v>
          </cell>
          <cell r="G4952">
            <v>227.26</v>
          </cell>
        </row>
        <row r="4953">
          <cell r="D4953" t="str">
            <v>Precio</v>
          </cell>
          <cell r="F4953" t="str">
            <v>$/0</v>
          </cell>
          <cell r="G4953">
            <v>227.26</v>
          </cell>
        </row>
        <row r="4954">
          <cell r="A4954" t="str">
            <v>ANALISIS DE PRECIOS</v>
          </cell>
        </row>
        <row r="4955">
          <cell r="A4955" t="str">
            <v>COMITENTE:</v>
          </cell>
          <cell r="B4955" t="str">
            <v>DIRECCION PROVINCIAL DE REDES DE GAS</v>
          </cell>
        </row>
        <row r="4956">
          <cell r="A4956" t="str">
            <v>CONTRATISTA:</v>
          </cell>
          <cell r="B4956">
            <v>0</v>
          </cell>
        </row>
        <row r="4957">
          <cell r="A4957" t="str">
            <v>OBRA:</v>
          </cell>
          <cell r="B4957">
            <v>0</v>
          </cell>
          <cell r="F4957" t="str">
            <v>PRECIOS A:</v>
          </cell>
          <cell r="G4957">
            <v>0</v>
          </cell>
        </row>
        <row r="4958">
          <cell r="A4958" t="str">
            <v>SECTOR A:</v>
          </cell>
          <cell r="B4958">
            <v>0</v>
          </cell>
          <cell r="G4958">
            <v>0</v>
          </cell>
        </row>
        <row r="4959">
          <cell r="A4959" t="str">
            <v>UBICACIÓN:</v>
          </cell>
          <cell r="B4959">
            <v>0</v>
          </cell>
        </row>
        <row r="4960">
          <cell r="A4960" t="str">
            <v>RUBRO:</v>
          </cell>
          <cell r="B4960" t="str">
            <v/>
          </cell>
          <cell r="C4960">
            <v>0</v>
          </cell>
        </row>
        <row r="4961">
          <cell r="A4961" t="str">
            <v>ITEM:</v>
          </cell>
          <cell r="B4961" t="str">
            <v/>
          </cell>
          <cell r="C4961">
            <v>0</v>
          </cell>
          <cell r="F4961" t="str">
            <v>UNIDAD:</v>
          </cell>
          <cell r="G4961">
            <v>0</v>
          </cell>
        </row>
        <row r="4963">
          <cell r="C4963" t="str">
            <v>DESCRIPCIÓN EQUIPO DE PRODUCCIÓN Y RENDIMIENTO</v>
          </cell>
        </row>
        <row r="4965">
          <cell r="C4965" t="str">
            <v>Equipo</v>
          </cell>
          <cell r="D4965" t="str">
            <v>Cantidad</v>
          </cell>
          <cell r="E4965" t="str">
            <v>Potencia</v>
          </cell>
          <cell r="F4965" t="str">
            <v>Costo Unitario</v>
          </cell>
          <cell r="G4965" t="str">
            <v>Costo Total</v>
          </cell>
        </row>
        <row r="4966">
          <cell r="C4966" t="str">
            <v>Excavadora</v>
          </cell>
          <cell r="D4966">
            <v>0.2</v>
          </cell>
          <cell r="E4966">
            <v>155</v>
          </cell>
          <cell r="F4966">
            <v>15000000</v>
          </cell>
          <cell r="G4966">
            <v>3000000</v>
          </cell>
        </row>
        <row r="4967">
          <cell r="C4967" t="str">
            <v>Camion volcador</v>
          </cell>
          <cell r="D4967">
            <v>0.2</v>
          </cell>
          <cell r="E4967">
            <v>430</v>
          </cell>
          <cell r="F4967">
            <v>11500000</v>
          </cell>
          <cell r="G4967">
            <v>2300000</v>
          </cell>
        </row>
        <row r="4968">
          <cell r="C4968" t="str">
            <v>Camion regador</v>
          </cell>
          <cell r="D4968">
            <v>0.2</v>
          </cell>
          <cell r="E4968">
            <v>319</v>
          </cell>
          <cell r="F4968">
            <v>8700000</v>
          </cell>
          <cell r="G4968">
            <v>1740000</v>
          </cell>
        </row>
        <row r="4969">
          <cell r="C4969" t="str">
            <v>Cargadora</v>
          </cell>
          <cell r="D4969">
            <v>0.2</v>
          </cell>
          <cell r="E4969">
            <v>217</v>
          </cell>
          <cell r="F4969">
            <v>17000000</v>
          </cell>
          <cell r="G4969">
            <v>3400000</v>
          </cell>
        </row>
        <row r="4970">
          <cell r="C4970" t="str">
            <v>Motoniveladora</v>
          </cell>
          <cell r="D4970">
            <v>0.2</v>
          </cell>
          <cell r="E4970">
            <v>190</v>
          </cell>
          <cell r="F4970">
            <v>19000000</v>
          </cell>
          <cell r="G4970">
            <v>3800000</v>
          </cell>
        </row>
        <row r="4971">
          <cell r="C4971" t="str">
            <v>Vibrocompactador autopropulsado</v>
          </cell>
          <cell r="D4971">
            <v>0.2</v>
          </cell>
          <cell r="E4971">
            <v>130</v>
          </cell>
          <cell r="F4971">
            <v>11800000</v>
          </cell>
          <cell r="G4971">
            <v>2360000</v>
          </cell>
        </row>
        <row r="4972">
          <cell r="E4972">
            <v>0</v>
          </cell>
          <cell r="F4972">
            <v>0</v>
          </cell>
          <cell r="G4972">
            <v>0</v>
          </cell>
        </row>
        <row r="4973">
          <cell r="E4973">
            <v>0</v>
          </cell>
          <cell r="F4973">
            <v>0</v>
          </cell>
          <cell r="G4973">
            <v>0</v>
          </cell>
        </row>
        <row r="4974">
          <cell r="E4974">
            <v>0</v>
          </cell>
          <cell r="F4974">
            <v>0</v>
          </cell>
          <cell r="G4974">
            <v>0</v>
          </cell>
        </row>
        <row r="4975">
          <cell r="E4975">
            <v>0</v>
          </cell>
          <cell r="F4975">
            <v>0</v>
          </cell>
          <cell r="G4975">
            <v>0</v>
          </cell>
        </row>
        <row r="4977">
          <cell r="C4977" t="str">
            <v>TOTALES</v>
          </cell>
          <cell r="D4977" t="str">
            <v>Potencia</v>
          </cell>
          <cell r="E4977">
            <v>288.20000000000005</v>
          </cell>
          <cell r="F4977" t="str">
            <v>Costo Equipos</v>
          </cell>
          <cell r="G4977">
            <v>16600000</v>
          </cell>
        </row>
        <row r="4979">
          <cell r="C4979" t="str">
            <v>Rendimiento equipo de producción</v>
          </cell>
          <cell r="D4979">
            <v>400</v>
          </cell>
          <cell r="E4979" t="str">
            <v>0/día</v>
          </cell>
        </row>
        <row r="4981">
          <cell r="A4981" t="str">
            <v>DATOS REDETERMINACION</v>
          </cell>
          <cell r="C4981" t="str">
            <v>DESIGNACION</v>
          </cell>
          <cell r="D4981" t="str">
            <v>Coeficiente Equipo</v>
          </cell>
          <cell r="E4981" t="str">
            <v>$ / día
Coef. x Costo Eq. o
HP x Costo Gas Oil</v>
          </cell>
          <cell r="F4981" t="str">
            <v>Rendimiento</v>
          </cell>
          <cell r="G4981" t="str">
            <v>$ Parcial</v>
          </cell>
        </row>
        <row r="4982">
          <cell r="A4982" t="str">
            <v>CÓDIGO</v>
          </cell>
          <cell r="B4982" t="str">
            <v>DESCRIPCIÓN</v>
          </cell>
        </row>
        <row r="4983">
          <cell r="C4983" t="str">
            <v>A - EQUIPOS</v>
          </cell>
        </row>
        <row r="4984">
          <cell r="A4984" t="str">
            <v>INDEC-DCTO - Inciso j)</v>
          </cell>
          <cell r="B4984" t="str">
            <v>Equipo - Amortización de equipo</v>
          </cell>
          <cell r="C4984" t="str">
            <v>Amortizaciones equipos</v>
          </cell>
          <cell r="D4984">
            <v>8.0000000000000004E-4</v>
          </cell>
          <cell r="E4984">
            <v>13280</v>
          </cell>
          <cell r="F4984">
            <v>400</v>
          </cell>
          <cell r="G4984">
            <v>33.200000000000003</v>
          </cell>
        </row>
        <row r="4985">
          <cell r="A4985" t="str">
            <v>INDEC-DCTO - Inciso j)</v>
          </cell>
          <cell r="B4985" t="str">
            <v>Equipo - Amortización de equipo</v>
          </cell>
          <cell r="C4985" t="str">
            <v>Interés equipos</v>
          </cell>
          <cell r="D4985">
            <v>8.0000000000000007E-5</v>
          </cell>
          <cell r="E4985">
            <v>1328</v>
          </cell>
          <cell r="F4985">
            <v>400</v>
          </cell>
          <cell r="G4985">
            <v>3.32</v>
          </cell>
        </row>
        <row r="4986">
          <cell r="A4986" t="str">
            <v>INDEC-PB - 33360-1</v>
          </cell>
          <cell r="B4986" t="str">
            <v xml:space="preserve">Gas oil                                                                </v>
          </cell>
          <cell r="C4986" t="str">
            <v>Combustibles equipos</v>
          </cell>
          <cell r="D4986">
            <v>99.173553719008268</v>
          </cell>
          <cell r="E4986">
            <v>28581.818181818187</v>
          </cell>
          <cell r="F4986">
            <v>400</v>
          </cell>
          <cell r="G4986">
            <v>71.45</v>
          </cell>
        </row>
        <row r="4987">
          <cell r="A4987" t="str">
            <v>INDEC-PB - 33380-1</v>
          </cell>
          <cell r="B4987" t="str">
            <v xml:space="preserve">Aceites lubricantes                                                    </v>
          </cell>
          <cell r="C4987" t="str">
            <v>Lubricantes equipos</v>
          </cell>
          <cell r="D4987">
            <v>18</v>
          </cell>
          <cell r="E4987">
            <v>5187.6000000000004</v>
          </cell>
          <cell r="F4987">
            <v>400</v>
          </cell>
          <cell r="G4987">
            <v>12.97</v>
          </cell>
        </row>
        <row r="4988">
          <cell r="A4988">
            <v>0</v>
          </cell>
          <cell r="B4988">
            <v>0</v>
          </cell>
          <cell r="D4988">
            <v>0</v>
          </cell>
          <cell r="F4988">
            <v>0</v>
          </cell>
          <cell r="G4988">
            <v>0</v>
          </cell>
        </row>
        <row r="4989">
          <cell r="A4989">
            <v>0</v>
          </cell>
          <cell r="B4989">
            <v>0</v>
          </cell>
          <cell r="D4989">
            <v>0</v>
          </cell>
          <cell r="F4989">
            <v>0</v>
          </cell>
          <cell r="G4989">
            <v>0</v>
          </cell>
        </row>
        <row r="4990">
          <cell r="A4990">
            <v>0</v>
          </cell>
          <cell r="B4990">
            <v>0</v>
          </cell>
          <cell r="D4990">
            <v>0</v>
          </cell>
          <cell r="F4990">
            <v>0</v>
          </cell>
          <cell r="G4990">
            <v>0</v>
          </cell>
        </row>
        <row r="4991">
          <cell r="A4991">
            <v>0</v>
          </cell>
          <cell r="B4991">
            <v>0</v>
          </cell>
          <cell r="D4991">
            <v>0</v>
          </cell>
          <cell r="F4991">
            <v>0</v>
          </cell>
          <cell r="G4991">
            <v>0</v>
          </cell>
        </row>
        <row r="4992">
          <cell r="A4992">
            <v>0</v>
          </cell>
          <cell r="B4992">
            <v>0</v>
          </cell>
          <cell r="D4992">
            <v>0</v>
          </cell>
          <cell r="F4992">
            <v>0</v>
          </cell>
          <cell r="G4992">
            <v>0</v>
          </cell>
        </row>
        <row r="4993">
          <cell r="F4993" t="str">
            <v>Total A</v>
          </cell>
          <cell r="G4993">
            <v>120.94</v>
          </cell>
        </row>
        <row r="4994">
          <cell r="C4994" t="str">
            <v>B - MANO DE OBRA</v>
          </cell>
        </row>
        <row r="4995">
          <cell r="A4995" t="str">
            <v>DATOS REDETERMINACION</v>
          </cell>
          <cell r="C4995" t="str">
            <v>DESIGNACION</v>
          </cell>
          <cell r="D4995" t="str">
            <v>Cantidad</v>
          </cell>
          <cell r="E4995" t="str">
            <v>$ / día</v>
          </cell>
          <cell r="F4995" t="str">
            <v>Rendimiento</v>
          </cell>
          <cell r="G4995" t="str">
            <v>$ Parcial</v>
          </cell>
        </row>
        <row r="4996">
          <cell r="A4996" t="str">
            <v>CÓDIGO</v>
          </cell>
          <cell r="B4996" t="str">
            <v>DESCRIPCIÓN</v>
          </cell>
        </row>
        <row r="4997">
          <cell r="A4997" t="str">
            <v>IIEE-SJ - 101000</v>
          </cell>
          <cell r="B4997" t="str">
            <v>Oficial Especializado</v>
          </cell>
          <cell r="C4997" t="str">
            <v>Oficial Especializado</v>
          </cell>
          <cell r="D4997">
            <v>2</v>
          </cell>
          <cell r="E4997">
            <v>6000</v>
          </cell>
          <cell r="F4997">
            <v>400</v>
          </cell>
          <cell r="G4997">
            <v>30</v>
          </cell>
        </row>
        <row r="4998">
          <cell r="A4998" t="str">
            <v>IIEE-SJ - 102000</v>
          </cell>
          <cell r="B4998" t="str">
            <v xml:space="preserve">Oficial </v>
          </cell>
          <cell r="C4998" t="str">
            <v>Oficial</v>
          </cell>
          <cell r="D4998">
            <v>2</v>
          </cell>
          <cell r="E4998">
            <v>5000</v>
          </cell>
          <cell r="F4998">
            <v>400</v>
          </cell>
          <cell r="G4998">
            <v>25</v>
          </cell>
        </row>
        <row r="4999">
          <cell r="A4999" t="str">
            <v>IIEE-SJ - 103000</v>
          </cell>
          <cell r="B4999" t="str">
            <v>Ayudante</v>
          </cell>
          <cell r="C4999" t="str">
            <v>Medio Oficial</v>
          </cell>
          <cell r="E4999">
            <v>4500</v>
          </cell>
          <cell r="F4999">
            <v>400</v>
          </cell>
          <cell r="G4999">
            <v>0</v>
          </cell>
        </row>
        <row r="5000">
          <cell r="A5000" t="str">
            <v>IIEE-SJ - 103000</v>
          </cell>
          <cell r="B5000" t="str">
            <v>Ayudante</v>
          </cell>
          <cell r="C5000" t="str">
            <v>Ayudante</v>
          </cell>
          <cell r="D5000">
            <v>2</v>
          </cell>
          <cell r="E5000">
            <v>4000</v>
          </cell>
          <cell r="F5000">
            <v>400</v>
          </cell>
          <cell r="G5000">
            <v>20</v>
          </cell>
        </row>
        <row r="5001">
          <cell r="A5001">
            <v>0</v>
          </cell>
          <cell r="B5001">
            <v>0</v>
          </cell>
          <cell r="E5001">
            <v>0</v>
          </cell>
          <cell r="F5001">
            <v>0</v>
          </cell>
          <cell r="G5001">
            <v>0</v>
          </cell>
        </row>
        <row r="5002">
          <cell r="A5002">
            <v>0</v>
          </cell>
          <cell r="B5002">
            <v>0</v>
          </cell>
          <cell r="E5002">
            <v>0</v>
          </cell>
          <cell r="F5002">
            <v>0</v>
          </cell>
          <cell r="G5002">
            <v>0</v>
          </cell>
        </row>
        <row r="5003">
          <cell r="A5003">
            <v>0</v>
          </cell>
          <cell r="B5003">
            <v>0</v>
          </cell>
          <cell r="E5003">
            <v>0</v>
          </cell>
          <cell r="F5003">
            <v>0</v>
          </cell>
          <cell r="G5003">
            <v>0</v>
          </cell>
        </row>
        <row r="5004">
          <cell r="F5004" t="str">
            <v>Total B</v>
          </cell>
          <cell r="G5004">
            <v>75</v>
          </cell>
        </row>
        <row r="5005">
          <cell r="C5005" t="str">
            <v>C - MATERIALES</v>
          </cell>
        </row>
        <row r="5006">
          <cell r="A5006" t="str">
            <v>DATOS REDETERMINACION</v>
          </cell>
          <cell r="C5006" t="str">
            <v>DESIGNACION</v>
          </cell>
          <cell r="D5006" t="str">
            <v>Un</v>
          </cell>
          <cell r="E5006" t="str">
            <v>Cantidad</v>
          </cell>
          <cell r="F5006" t="str">
            <v>$ Unitarios</v>
          </cell>
          <cell r="G5006" t="str">
            <v>$ Parcial</v>
          </cell>
        </row>
        <row r="5007">
          <cell r="A5007" t="str">
            <v>CÓDIGO</v>
          </cell>
          <cell r="B5007" t="str">
            <v>DESCRIPCIÓN</v>
          </cell>
        </row>
        <row r="5008">
          <cell r="A5008" t="str">
            <v>IIEE-SJ - 203002</v>
          </cell>
          <cell r="B5008" t="str">
            <v>Canto rodado clasificado</v>
          </cell>
          <cell r="C5008" t="str">
            <v>Material granular A-1-a</v>
          </cell>
          <cell r="D5008" t="str">
            <v>m3</v>
          </cell>
          <cell r="E5008">
            <v>0.85</v>
          </cell>
          <cell r="F5008">
            <v>730</v>
          </cell>
          <cell r="G5008">
            <v>620.5</v>
          </cell>
        </row>
        <row r="5009">
          <cell r="A5009">
            <v>0</v>
          </cell>
          <cell r="B5009">
            <v>0</v>
          </cell>
          <cell r="D5009">
            <v>0</v>
          </cell>
          <cell r="F5009">
            <v>0</v>
          </cell>
          <cell r="G5009">
            <v>0</v>
          </cell>
        </row>
        <row r="5010">
          <cell r="A5010">
            <v>0</v>
          </cell>
          <cell r="B5010">
            <v>0</v>
          </cell>
          <cell r="D5010">
            <v>0</v>
          </cell>
          <cell r="F5010">
            <v>0</v>
          </cell>
          <cell r="G5010">
            <v>0</v>
          </cell>
        </row>
        <row r="5011">
          <cell r="A5011">
            <v>0</v>
          </cell>
          <cell r="B5011">
            <v>0</v>
          </cell>
          <cell r="D5011">
            <v>0</v>
          </cell>
          <cell r="F5011">
            <v>0</v>
          </cell>
          <cell r="G5011">
            <v>0</v>
          </cell>
        </row>
        <row r="5012">
          <cell r="A5012">
            <v>0</v>
          </cell>
          <cell r="B5012">
            <v>0</v>
          </cell>
          <cell r="D5012">
            <v>0</v>
          </cell>
          <cell r="F5012">
            <v>0</v>
          </cell>
          <cell r="G5012">
            <v>0</v>
          </cell>
        </row>
        <row r="5013">
          <cell r="A5013">
            <v>0</v>
          </cell>
          <cell r="B5013">
            <v>0</v>
          </cell>
          <cell r="D5013">
            <v>0</v>
          </cell>
          <cell r="F5013">
            <v>0</v>
          </cell>
          <cell r="G5013">
            <v>0</v>
          </cell>
        </row>
        <row r="5014">
          <cell r="A5014">
            <v>0</v>
          </cell>
          <cell r="B5014">
            <v>0</v>
          </cell>
          <cell r="D5014">
            <v>0</v>
          </cell>
          <cell r="F5014">
            <v>0</v>
          </cell>
          <cell r="G5014">
            <v>0</v>
          </cell>
        </row>
        <row r="5015">
          <cell r="A5015">
            <v>0</v>
          </cell>
          <cell r="B5015">
            <v>0</v>
          </cell>
          <cell r="D5015">
            <v>0</v>
          </cell>
          <cell r="F5015">
            <v>0</v>
          </cell>
          <cell r="G5015">
            <v>0</v>
          </cell>
        </row>
        <row r="5016">
          <cell r="A5016">
            <v>0</v>
          </cell>
          <cell r="B5016">
            <v>0</v>
          </cell>
          <cell r="D5016">
            <v>0</v>
          </cell>
          <cell r="F5016">
            <v>0</v>
          </cell>
          <cell r="G5016">
            <v>0</v>
          </cell>
        </row>
        <row r="5018">
          <cell r="A5018">
            <v>0</v>
          </cell>
          <cell r="B5018">
            <v>0</v>
          </cell>
          <cell r="D5018">
            <v>0</v>
          </cell>
          <cell r="F5018">
            <v>0</v>
          </cell>
          <cell r="G5018">
            <v>0</v>
          </cell>
        </row>
        <row r="5019">
          <cell r="A5019">
            <v>0</v>
          </cell>
          <cell r="B5019">
            <v>0</v>
          </cell>
          <cell r="D5019">
            <v>0</v>
          </cell>
          <cell r="F5019">
            <v>0</v>
          </cell>
          <cell r="G5019">
            <v>0</v>
          </cell>
        </row>
        <row r="5020">
          <cell r="F5020" t="str">
            <v>Total C</v>
          </cell>
          <cell r="G5020">
            <v>620.5</v>
          </cell>
        </row>
        <row r="5021">
          <cell r="C5021" t="str">
            <v>D - TRANSPORTE</v>
          </cell>
        </row>
        <row r="5022">
          <cell r="A5022" t="str">
            <v>DATOS REDETERMINACION</v>
          </cell>
          <cell r="C5022" t="str">
            <v>DESIGNACION</v>
          </cell>
          <cell r="D5022" t="str">
            <v>Un</v>
          </cell>
          <cell r="E5022" t="str">
            <v>Cantidad</v>
          </cell>
          <cell r="F5022" t="str">
            <v>$ Unitarios</v>
          </cell>
          <cell r="G5022" t="str">
            <v>$ Parcial</v>
          </cell>
        </row>
        <row r="5023">
          <cell r="A5023" t="str">
            <v>CÓDIGO</v>
          </cell>
          <cell r="B5023" t="str">
            <v>DESCRIPCIÓN</v>
          </cell>
        </row>
        <row r="5024">
          <cell r="A5024">
            <v>0</v>
          </cell>
          <cell r="B5024">
            <v>0</v>
          </cell>
          <cell r="D5024">
            <v>0</v>
          </cell>
          <cell r="F5024">
            <v>0</v>
          </cell>
          <cell r="G5024">
            <v>0</v>
          </cell>
        </row>
        <row r="5025">
          <cell r="A5025">
            <v>0</v>
          </cell>
          <cell r="B5025">
            <v>0</v>
          </cell>
          <cell r="D5025">
            <v>0</v>
          </cell>
          <cell r="F5025">
            <v>0</v>
          </cell>
          <cell r="G5025">
            <v>0</v>
          </cell>
        </row>
        <row r="5026">
          <cell r="F5026" t="str">
            <v>Total D</v>
          </cell>
          <cell r="G5026">
            <v>0</v>
          </cell>
        </row>
        <row r="5028">
          <cell r="A5028" t="str">
            <v/>
          </cell>
          <cell r="B5028">
            <v>0</v>
          </cell>
          <cell r="D5028" t="str">
            <v>Costo  Neto</v>
          </cell>
          <cell r="F5028" t="str">
            <v>$/0</v>
          </cell>
          <cell r="G5028">
            <v>816.44</v>
          </cell>
        </row>
        <row r="5029">
          <cell r="D5029" t="str">
            <v>Precio</v>
          </cell>
          <cell r="F5029" t="str">
            <v>$/0</v>
          </cell>
          <cell r="G5029">
            <v>816.44</v>
          </cell>
        </row>
        <row r="5030">
          <cell r="A5030" t="str">
            <v>ANALISIS DE PRECIOS</v>
          </cell>
        </row>
        <row r="5031">
          <cell r="A5031" t="str">
            <v>COMITENTE:</v>
          </cell>
          <cell r="B5031" t="str">
            <v>DIRECCION PROVINCIAL DE REDES DE GAS</v>
          </cell>
        </row>
        <row r="5032">
          <cell r="A5032" t="str">
            <v>CONTRATISTA:</v>
          </cell>
          <cell r="B5032">
            <v>0</v>
          </cell>
        </row>
        <row r="5033">
          <cell r="A5033" t="str">
            <v>OBRA:</v>
          </cell>
          <cell r="B5033">
            <v>0</v>
          </cell>
          <cell r="F5033" t="str">
            <v>PRECIOS A:</v>
          </cell>
          <cell r="G5033">
            <v>0</v>
          </cell>
        </row>
        <row r="5034">
          <cell r="A5034" t="str">
            <v>SECTOR A:</v>
          </cell>
          <cell r="B5034">
            <v>0</v>
          </cell>
          <cell r="G5034">
            <v>0</v>
          </cell>
        </row>
        <row r="5035">
          <cell r="A5035" t="str">
            <v>UBICACIÓN:</v>
          </cell>
          <cell r="B5035">
            <v>0</v>
          </cell>
        </row>
        <row r="5036">
          <cell r="A5036" t="str">
            <v>RUBRO:</v>
          </cell>
          <cell r="B5036" t="str">
            <v/>
          </cell>
          <cell r="C5036">
            <v>0</v>
          </cell>
        </row>
        <row r="5037">
          <cell r="A5037" t="str">
            <v>ITEM:</v>
          </cell>
          <cell r="B5037" t="str">
            <v/>
          </cell>
          <cell r="C5037">
            <v>0</v>
          </cell>
          <cell r="F5037" t="str">
            <v>UNIDAD:</v>
          </cell>
          <cell r="G5037">
            <v>0</v>
          </cell>
        </row>
        <row r="5039">
          <cell r="C5039" t="str">
            <v>DESCRIPCIÓN EQUIPO DE PRODUCCIÓN Y RENDIMIENTO</v>
          </cell>
        </row>
        <row r="5041">
          <cell r="C5041" t="str">
            <v>Equipo</v>
          </cell>
          <cell r="D5041" t="str">
            <v>Cantidad</v>
          </cell>
          <cell r="E5041" t="str">
            <v>Potencia</v>
          </cell>
          <cell r="F5041" t="str">
            <v>Costo Unitario</v>
          </cell>
          <cell r="G5041" t="str">
            <v>Costo Total</v>
          </cell>
        </row>
        <row r="5042">
          <cell r="C5042" t="str">
            <v>Herramientas varias</v>
          </cell>
          <cell r="D5042">
            <v>1</v>
          </cell>
          <cell r="E5042">
            <v>0</v>
          </cell>
          <cell r="F5042">
            <v>450000</v>
          </cell>
          <cell r="G5042">
            <v>450000</v>
          </cell>
        </row>
        <row r="5043">
          <cell r="C5043" t="str">
            <v>Cargadora</v>
          </cell>
          <cell r="D5043">
            <v>0.2</v>
          </cell>
          <cell r="E5043">
            <v>217</v>
          </cell>
          <cell r="F5043">
            <v>17000000</v>
          </cell>
          <cell r="G5043">
            <v>3400000</v>
          </cell>
        </row>
        <row r="5044">
          <cell r="E5044">
            <v>0</v>
          </cell>
          <cell r="F5044">
            <v>0</v>
          </cell>
          <cell r="G5044">
            <v>0</v>
          </cell>
        </row>
        <row r="5045">
          <cell r="E5045">
            <v>0</v>
          </cell>
          <cell r="F5045">
            <v>0</v>
          </cell>
          <cell r="G5045">
            <v>0</v>
          </cell>
        </row>
        <row r="5046">
          <cell r="E5046">
            <v>0</v>
          </cell>
          <cell r="F5046">
            <v>0</v>
          </cell>
          <cell r="G5046">
            <v>0</v>
          </cell>
        </row>
        <row r="5047">
          <cell r="E5047">
            <v>0</v>
          </cell>
          <cell r="F5047">
            <v>0</v>
          </cell>
          <cell r="G5047">
            <v>0</v>
          </cell>
        </row>
        <row r="5048">
          <cell r="E5048">
            <v>0</v>
          </cell>
          <cell r="F5048">
            <v>0</v>
          </cell>
          <cell r="G5048">
            <v>0</v>
          </cell>
        </row>
        <row r="5049">
          <cell r="E5049">
            <v>0</v>
          </cell>
          <cell r="F5049">
            <v>0</v>
          </cell>
          <cell r="G5049">
            <v>0</v>
          </cell>
        </row>
        <row r="5050">
          <cell r="E5050">
            <v>0</v>
          </cell>
          <cell r="F5050">
            <v>0</v>
          </cell>
          <cell r="G5050">
            <v>0</v>
          </cell>
        </row>
        <row r="5051">
          <cell r="E5051">
            <v>0</v>
          </cell>
          <cell r="F5051">
            <v>0</v>
          </cell>
          <cell r="G5051">
            <v>0</v>
          </cell>
        </row>
        <row r="5053">
          <cell r="C5053" t="str">
            <v>TOTALES</v>
          </cell>
          <cell r="D5053" t="str">
            <v>Potencia</v>
          </cell>
          <cell r="E5053">
            <v>43.400000000000006</v>
          </cell>
          <cell r="F5053" t="str">
            <v>Costo Equipos</v>
          </cell>
          <cell r="G5053">
            <v>3850000</v>
          </cell>
        </row>
        <row r="5055">
          <cell r="C5055" t="str">
            <v>Rendimiento equipo de producción</v>
          </cell>
          <cell r="D5055">
            <v>1500</v>
          </cell>
          <cell r="E5055" t="str">
            <v>0/día</v>
          </cell>
        </row>
        <row r="5057">
          <cell r="A5057" t="str">
            <v>DATOS REDETERMINACION</v>
          </cell>
          <cell r="C5057" t="str">
            <v>DESIGNACION</v>
          </cell>
          <cell r="D5057" t="str">
            <v>Coeficiente Equipo</v>
          </cell>
          <cell r="E5057" t="str">
            <v>$ / día
Coef. x Costo Eq. o
HP x Costo Gas Oil</v>
          </cell>
          <cell r="F5057" t="str">
            <v>Rendimiento</v>
          </cell>
          <cell r="G5057" t="str">
            <v>$ Parcial</v>
          </cell>
        </row>
        <row r="5058">
          <cell r="A5058" t="str">
            <v>CÓDIGO</v>
          </cell>
          <cell r="B5058" t="str">
            <v>DESCRIPCIÓN</v>
          </cell>
        </row>
        <row r="5059">
          <cell r="C5059" t="str">
            <v>A - EQUIPOS</v>
          </cell>
        </row>
        <row r="5060">
          <cell r="A5060" t="str">
            <v>INDEC-DCTO - Inciso j)</v>
          </cell>
          <cell r="B5060" t="str">
            <v>Equipo - Amortización de equipo</v>
          </cell>
          <cell r="C5060" t="str">
            <v>Amortizaciones equipos</v>
          </cell>
          <cell r="D5060">
            <v>8.0000000000000004E-4</v>
          </cell>
          <cell r="E5060">
            <v>3080</v>
          </cell>
          <cell r="F5060">
            <v>1500</v>
          </cell>
          <cell r="G5060">
            <v>2.0499999999999998</v>
          </cell>
        </row>
        <row r="5061">
          <cell r="A5061" t="str">
            <v>INDEC-DCTO - Inciso j)</v>
          </cell>
          <cell r="B5061" t="str">
            <v>Equipo - Amortización de equipo</v>
          </cell>
          <cell r="C5061" t="str">
            <v>Interés equipos</v>
          </cell>
          <cell r="D5061">
            <v>8.0000000000000007E-5</v>
          </cell>
          <cell r="E5061">
            <v>308</v>
          </cell>
          <cell r="F5061">
            <v>1500</v>
          </cell>
          <cell r="G5061">
            <v>0.21</v>
          </cell>
        </row>
        <row r="5062">
          <cell r="A5062" t="str">
            <v>INDEC-PB - 33360-1</v>
          </cell>
          <cell r="B5062" t="str">
            <v xml:space="preserve">Gas oil                                                                </v>
          </cell>
          <cell r="C5062" t="str">
            <v>Combustibles equipos</v>
          </cell>
          <cell r="D5062">
            <v>99.173553719008268</v>
          </cell>
          <cell r="E5062">
            <v>4304.1322314049594</v>
          </cell>
          <cell r="F5062">
            <v>1500</v>
          </cell>
          <cell r="G5062">
            <v>2.87</v>
          </cell>
        </row>
        <row r="5063">
          <cell r="A5063" t="str">
            <v>INDEC-PB - 33380-1</v>
          </cell>
          <cell r="B5063" t="str">
            <v xml:space="preserve">Aceites lubricantes                                                    </v>
          </cell>
          <cell r="C5063" t="str">
            <v>Lubricantes equipos</v>
          </cell>
          <cell r="D5063">
            <v>18</v>
          </cell>
          <cell r="E5063">
            <v>781.2</v>
          </cell>
          <cell r="F5063">
            <v>1500</v>
          </cell>
          <cell r="G5063">
            <v>0.52</v>
          </cell>
        </row>
        <row r="5064">
          <cell r="A5064">
            <v>0</v>
          </cell>
          <cell r="B5064">
            <v>0</v>
          </cell>
          <cell r="D5064">
            <v>0</v>
          </cell>
          <cell r="F5064">
            <v>0</v>
          </cell>
          <cell r="G5064">
            <v>0</v>
          </cell>
        </row>
        <row r="5065">
          <cell r="A5065">
            <v>0</v>
          </cell>
          <cell r="B5065">
            <v>0</v>
          </cell>
          <cell r="D5065">
            <v>0</v>
          </cell>
          <cell r="F5065">
            <v>0</v>
          </cell>
          <cell r="G5065">
            <v>0</v>
          </cell>
        </row>
        <row r="5066">
          <cell r="A5066">
            <v>0</v>
          </cell>
          <cell r="B5066">
            <v>0</v>
          </cell>
          <cell r="D5066">
            <v>0</v>
          </cell>
          <cell r="F5066">
            <v>0</v>
          </cell>
          <cell r="G5066">
            <v>0</v>
          </cell>
        </row>
        <row r="5067">
          <cell r="A5067">
            <v>0</v>
          </cell>
          <cell r="B5067">
            <v>0</v>
          </cell>
          <cell r="D5067">
            <v>0</v>
          </cell>
          <cell r="F5067">
            <v>0</v>
          </cell>
          <cell r="G5067">
            <v>0</v>
          </cell>
        </row>
        <row r="5068">
          <cell r="A5068">
            <v>0</v>
          </cell>
          <cell r="B5068">
            <v>0</v>
          </cell>
          <cell r="D5068">
            <v>0</v>
          </cell>
          <cell r="F5068">
            <v>0</v>
          </cell>
          <cell r="G5068">
            <v>0</v>
          </cell>
        </row>
        <row r="5069">
          <cell r="F5069" t="str">
            <v>Total A</v>
          </cell>
          <cell r="G5069">
            <v>5.65</v>
          </cell>
        </row>
        <row r="5070">
          <cell r="C5070" t="str">
            <v>B - MANO DE OBRA</v>
          </cell>
        </row>
        <row r="5071">
          <cell r="A5071" t="str">
            <v>DATOS REDETERMINACION</v>
          </cell>
          <cell r="C5071" t="str">
            <v>DESIGNACION</v>
          </cell>
          <cell r="D5071" t="str">
            <v>Cantidad</v>
          </cell>
          <cell r="E5071" t="str">
            <v>$ / día</v>
          </cell>
          <cell r="F5071" t="str">
            <v>Rendimiento</v>
          </cell>
          <cell r="G5071" t="str">
            <v>$ Parcial</v>
          </cell>
        </row>
        <row r="5072">
          <cell r="A5072" t="str">
            <v>CÓDIGO</v>
          </cell>
          <cell r="B5072" t="str">
            <v>DESCRIPCIÓN</v>
          </cell>
        </row>
        <row r="5073">
          <cell r="A5073" t="str">
            <v>IIEE-SJ - 101000</v>
          </cell>
          <cell r="B5073" t="str">
            <v>Oficial Especializado</v>
          </cell>
          <cell r="C5073" t="str">
            <v>Oficial Especializado</v>
          </cell>
          <cell r="D5073">
            <v>8</v>
          </cell>
          <cell r="E5073">
            <v>6000</v>
          </cell>
          <cell r="F5073">
            <v>1500</v>
          </cell>
          <cell r="G5073">
            <v>32</v>
          </cell>
        </row>
        <row r="5074">
          <cell r="A5074" t="str">
            <v>IIEE-SJ - 102000</v>
          </cell>
          <cell r="B5074" t="str">
            <v xml:space="preserve">Oficial </v>
          </cell>
          <cell r="C5074" t="str">
            <v>Oficial</v>
          </cell>
          <cell r="D5074">
            <v>8</v>
          </cell>
          <cell r="E5074">
            <v>5000</v>
          </cell>
          <cell r="F5074">
            <v>1500</v>
          </cell>
          <cell r="G5074">
            <v>26.67</v>
          </cell>
        </row>
        <row r="5075">
          <cell r="A5075" t="str">
            <v>IIEE-SJ - 103000</v>
          </cell>
          <cell r="B5075" t="str">
            <v>Ayudante</v>
          </cell>
          <cell r="C5075" t="str">
            <v>Medio Oficial</v>
          </cell>
          <cell r="E5075">
            <v>4500</v>
          </cell>
          <cell r="F5075">
            <v>1500</v>
          </cell>
          <cell r="G5075">
            <v>0</v>
          </cell>
        </row>
        <row r="5076">
          <cell r="A5076" t="str">
            <v>IIEE-SJ - 103000</v>
          </cell>
          <cell r="B5076" t="str">
            <v>Ayudante</v>
          </cell>
          <cell r="C5076" t="str">
            <v>Ayudante</v>
          </cell>
          <cell r="D5076">
            <v>10</v>
          </cell>
          <cell r="E5076">
            <v>4000</v>
          </cell>
          <cell r="F5076">
            <v>1500</v>
          </cell>
          <cell r="G5076">
            <v>26.67</v>
          </cell>
        </row>
        <row r="5077">
          <cell r="A5077">
            <v>0</v>
          </cell>
          <cell r="B5077">
            <v>0</v>
          </cell>
          <cell r="E5077">
            <v>0</v>
          </cell>
          <cell r="F5077">
            <v>0</v>
          </cell>
          <cell r="G5077">
            <v>0</v>
          </cell>
        </row>
        <row r="5078">
          <cell r="A5078">
            <v>0</v>
          </cell>
          <cell r="B5078">
            <v>0</v>
          </cell>
          <cell r="E5078">
            <v>0</v>
          </cell>
          <cell r="F5078">
            <v>0</v>
          </cell>
          <cell r="G5078">
            <v>0</v>
          </cell>
        </row>
        <row r="5079">
          <cell r="A5079">
            <v>0</v>
          </cell>
          <cell r="B5079">
            <v>0</v>
          </cell>
          <cell r="E5079">
            <v>0</v>
          </cell>
          <cell r="F5079">
            <v>0</v>
          </cell>
          <cell r="G5079">
            <v>0</v>
          </cell>
        </row>
        <row r="5080">
          <cell r="F5080" t="str">
            <v>Total B</v>
          </cell>
          <cell r="G5080">
            <v>85.34</v>
          </cell>
        </row>
        <row r="5081">
          <cell r="C5081" t="str">
            <v>C - MATERIALES</v>
          </cell>
        </row>
        <row r="5082">
          <cell r="A5082" t="str">
            <v>DATOS REDETERMINACION</v>
          </cell>
          <cell r="C5082" t="str">
            <v>DESIGNACION</v>
          </cell>
          <cell r="D5082" t="str">
            <v>Un</v>
          </cell>
          <cell r="E5082" t="str">
            <v>Cantidad</v>
          </cell>
          <cell r="F5082" t="str">
            <v>$ Unitarios</v>
          </cell>
          <cell r="G5082" t="str">
            <v>$ Parcial</v>
          </cell>
        </row>
        <row r="5083">
          <cell r="A5083" t="str">
            <v>CÓDIGO</v>
          </cell>
          <cell r="B5083" t="str">
            <v>DESCRIPCIÓN</v>
          </cell>
        </row>
        <row r="5084">
          <cell r="A5084" t="str">
            <v>INDEC-PB - 36990-1</v>
          </cell>
          <cell r="B5084" t="str">
            <v xml:space="preserve">Telas plásticas                                                        </v>
          </cell>
          <cell r="C5084" t="str">
            <v>Membrana de PEAD</v>
          </cell>
          <cell r="D5084" t="str">
            <v>m2</v>
          </cell>
          <cell r="E5084">
            <v>1.1000000000000001</v>
          </cell>
          <cell r="F5084">
            <v>245.29515418502203</v>
          </cell>
          <cell r="G5084">
            <v>269.82</v>
          </cell>
        </row>
        <row r="5085">
          <cell r="A5085" t="str">
            <v>INDEC-PB - 36990-1</v>
          </cell>
          <cell r="B5085" t="str">
            <v xml:space="preserve">Telas plásticas                                                        </v>
          </cell>
          <cell r="C5085" t="str">
            <v>Materiales varios p/coloc. membr. PEAD</v>
          </cell>
          <cell r="D5085" t="str">
            <v>Gl</v>
          </cell>
          <cell r="E5085">
            <v>1.3</v>
          </cell>
          <cell r="F5085">
            <v>12.264757709251102</v>
          </cell>
          <cell r="G5085">
            <v>15.94</v>
          </cell>
        </row>
        <row r="5086">
          <cell r="A5086">
            <v>0</v>
          </cell>
          <cell r="B5086">
            <v>0</v>
          </cell>
          <cell r="D5086">
            <v>0</v>
          </cell>
          <cell r="F5086">
            <v>0</v>
          </cell>
          <cell r="G5086">
            <v>0</v>
          </cell>
        </row>
        <row r="5087">
          <cell r="A5087">
            <v>0</v>
          </cell>
          <cell r="B5087">
            <v>0</v>
          </cell>
          <cell r="D5087">
            <v>0</v>
          </cell>
          <cell r="F5087">
            <v>0</v>
          </cell>
          <cell r="G5087">
            <v>0</v>
          </cell>
        </row>
        <row r="5088">
          <cell r="A5088">
            <v>0</v>
          </cell>
          <cell r="B5088">
            <v>0</v>
          </cell>
          <cell r="D5088">
            <v>0</v>
          </cell>
          <cell r="F5088">
            <v>0</v>
          </cell>
          <cell r="G5088">
            <v>0</v>
          </cell>
        </row>
        <row r="5089">
          <cell r="A5089">
            <v>0</v>
          </cell>
          <cell r="B5089">
            <v>0</v>
          </cell>
          <cell r="D5089">
            <v>0</v>
          </cell>
          <cell r="F5089">
            <v>0</v>
          </cell>
          <cell r="G5089">
            <v>0</v>
          </cell>
        </row>
        <row r="5090">
          <cell r="A5090">
            <v>0</v>
          </cell>
          <cell r="B5090">
            <v>0</v>
          </cell>
          <cell r="D5090">
            <v>0</v>
          </cell>
          <cell r="F5090">
            <v>0</v>
          </cell>
          <cell r="G5090">
            <v>0</v>
          </cell>
        </row>
        <row r="5092">
          <cell r="A5092">
            <v>0</v>
          </cell>
          <cell r="B5092">
            <v>0</v>
          </cell>
          <cell r="D5092">
            <v>0</v>
          </cell>
          <cell r="F5092">
            <v>0</v>
          </cell>
          <cell r="G5092">
            <v>0</v>
          </cell>
        </row>
        <row r="5093">
          <cell r="A5093">
            <v>0</v>
          </cell>
          <cell r="B5093">
            <v>0</v>
          </cell>
          <cell r="D5093">
            <v>0</v>
          </cell>
          <cell r="F5093">
            <v>0</v>
          </cell>
          <cell r="G5093">
            <v>0</v>
          </cell>
        </row>
        <row r="5094">
          <cell r="A5094">
            <v>0</v>
          </cell>
          <cell r="B5094">
            <v>0</v>
          </cell>
          <cell r="D5094">
            <v>0</v>
          </cell>
          <cell r="F5094">
            <v>0</v>
          </cell>
          <cell r="G5094">
            <v>0</v>
          </cell>
        </row>
        <row r="5095">
          <cell r="A5095">
            <v>0</v>
          </cell>
          <cell r="B5095">
            <v>0</v>
          </cell>
          <cell r="D5095">
            <v>0</v>
          </cell>
          <cell r="F5095">
            <v>0</v>
          </cell>
          <cell r="G5095">
            <v>0</v>
          </cell>
        </row>
        <row r="5096">
          <cell r="F5096" t="str">
            <v>Total C</v>
          </cell>
          <cell r="G5096">
            <v>285.76</v>
          </cell>
        </row>
        <row r="5097">
          <cell r="C5097" t="str">
            <v>D - TRANSPORTE</v>
          </cell>
        </row>
        <row r="5098">
          <cell r="A5098" t="str">
            <v>DATOS REDETERMINACION</v>
          </cell>
          <cell r="C5098" t="str">
            <v>DESIGNACION</v>
          </cell>
          <cell r="D5098" t="str">
            <v>Un</v>
          </cell>
          <cell r="E5098" t="str">
            <v>Cantidad</v>
          </cell>
          <cell r="F5098" t="str">
            <v>$ Unitarios</v>
          </cell>
          <cell r="G5098" t="str">
            <v>$ Parcial</v>
          </cell>
        </row>
        <row r="5099">
          <cell r="A5099" t="str">
            <v>CÓDIGO</v>
          </cell>
          <cell r="B5099" t="str">
            <v>DESCRIPCIÓN</v>
          </cell>
        </row>
        <row r="5100">
          <cell r="A5100">
            <v>0</v>
          </cell>
          <cell r="B5100">
            <v>0</v>
          </cell>
          <cell r="D5100">
            <v>0</v>
          </cell>
          <cell r="F5100">
            <v>0</v>
          </cell>
          <cell r="G5100">
            <v>0</v>
          </cell>
        </row>
        <row r="5101">
          <cell r="A5101">
            <v>0</v>
          </cell>
          <cell r="B5101">
            <v>0</v>
          </cell>
          <cell r="D5101">
            <v>0</v>
          </cell>
          <cell r="F5101">
            <v>0</v>
          </cell>
          <cell r="G5101">
            <v>0</v>
          </cell>
        </row>
        <row r="5102">
          <cell r="F5102" t="str">
            <v>Total D</v>
          </cell>
          <cell r="G5102">
            <v>0</v>
          </cell>
        </row>
        <row r="5104">
          <cell r="A5104" t="str">
            <v/>
          </cell>
          <cell r="B5104">
            <v>0</v>
          </cell>
          <cell r="D5104" t="str">
            <v>Costo  Neto</v>
          </cell>
          <cell r="F5104" t="str">
            <v>$/0</v>
          </cell>
          <cell r="G5104">
            <v>376.75</v>
          </cell>
        </row>
        <row r="5105">
          <cell r="D5105" t="str">
            <v>Precio</v>
          </cell>
          <cell r="F5105" t="str">
            <v>$/0</v>
          </cell>
          <cell r="G5105">
            <v>376.75</v>
          </cell>
        </row>
        <row r="5106">
          <cell r="A5106" t="str">
            <v>ANALISIS DE PRECIOS</v>
          </cell>
        </row>
        <row r="5107">
          <cell r="A5107" t="str">
            <v>COMITENTE:</v>
          </cell>
          <cell r="B5107" t="str">
            <v>DIRECCION PROVINCIAL DE REDES DE GAS</v>
          </cell>
        </row>
        <row r="5108">
          <cell r="A5108" t="str">
            <v>CONTRATISTA:</v>
          </cell>
          <cell r="B5108">
            <v>0</v>
          </cell>
        </row>
        <row r="5109">
          <cell r="A5109" t="str">
            <v>OBRA:</v>
          </cell>
          <cell r="B5109">
            <v>0</v>
          </cell>
          <cell r="F5109" t="str">
            <v>PRECIOS A:</v>
          </cell>
          <cell r="G5109">
            <v>0</v>
          </cell>
        </row>
        <row r="5110">
          <cell r="A5110" t="str">
            <v>SECTOR A:</v>
          </cell>
          <cell r="B5110">
            <v>0</v>
          </cell>
          <cell r="G5110">
            <v>0</v>
          </cell>
        </row>
        <row r="5111">
          <cell r="A5111" t="str">
            <v>UBICACIÓN:</v>
          </cell>
          <cell r="B5111">
            <v>0</v>
          </cell>
        </row>
        <row r="5112">
          <cell r="A5112" t="str">
            <v>RUBRO:</v>
          </cell>
          <cell r="B5112" t="str">
            <v/>
          </cell>
          <cell r="C5112">
            <v>0</v>
          </cell>
        </row>
        <row r="5113">
          <cell r="A5113" t="str">
            <v>ITEM:</v>
          </cell>
          <cell r="B5113" t="str">
            <v/>
          </cell>
          <cell r="C5113">
            <v>0</v>
          </cell>
          <cell r="F5113" t="str">
            <v>UNIDAD:</v>
          </cell>
          <cell r="G5113">
            <v>0</v>
          </cell>
        </row>
        <row r="5115">
          <cell r="C5115" t="str">
            <v>DESCRIPCIÓN EQUIPO DE PRODUCCIÓN Y RENDIMIENTO</v>
          </cell>
        </row>
        <row r="5117">
          <cell r="C5117" t="str">
            <v>Equipo</v>
          </cell>
          <cell r="D5117" t="str">
            <v>Cantidad</v>
          </cell>
          <cell r="E5117" t="str">
            <v>Potencia</v>
          </cell>
          <cell r="F5117" t="str">
            <v>Costo Unitario</v>
          </cell>
          <cell r="G5117" t="str">
            <v>Costo Total</v>
          </cell>
        </row>
        <row r="5118">
          <cell r="C5118" t="str">
            <v>Herramientas varias</v>
          </cell>
          <cell r="D5118">
            <v>1</v>
          </cell>
          <cell r="E5118">
            <v>0</v>
          </cell>
          <cell r="F5118">
            <v>450000</v>
          </cell>
          <cell r="G5118">
            <v>450000</v>
          </cell>
        </row>
        <row r="5119">
          <cell r="E5119">
            <v>0</v>
          </cell>
          <cell r="F5119">
            <v>0</v>
          </cell>
          <cell r="G5119">
            <v>0</v>
          </cell>
        </row>
        <row r="5120">
          <cell r="E5120">
            <v>0</v>
          </cell>
          <cell r="F5120">
            <v>0</v>
          </cell>
          <cell r="G5120">
            <v>0</v>
          </cell>
        </row>
        <row r="5121">
          <cell r="E5121">
            <v>0</v>
          </cell>
          <cell r="F5121">
            <v>0</v>
          </cell>
          <cell r="G5121">
            <v>0</v>
          </cell>
        </row>
        <row r="5122">
          <cell r="E5122">
            <v>0</v>
          </cell>
          <cell r="F5122">
            <v>0</v>
          </cell>
          <cell r="G5122">
            <v>0</v>
          </cell>
        </row>
        <row r="5123">
          <cell r="E5123">
            <v>0</v>
          </cell>
          <cell r="F5123">
            <v>0</v>
          </cell>
          <cell r="G5123">
            <v>0</v>
          </cell>
        </row>
        <row r="5124">
          <cell r="E5124">
            <v>0</v>
          </cell>
          <cell r="F5124">
            <v>0</v>
          </cell>
          <cell r="G5124">
            <v>0</v>
          </cell>
        </row>
        <row r="5125">
          <cell r="E5125">
            <v>0</v>
          </cell>
          <cell r="F5125">
            <v>0</v>
          </cell>
          <cell r="G5125">
            <v>0</v>
          </cell>
        </row>
        <row r="5126">
          <cell r="E5126">
            <v>0</v>
          </cell>
          <cell r="F5126">
            <v>0</v>
          </cell>
          <cell r="G5126">
            <v>0</v>
          </cell>
        </row>
        <row r="5127">
          <cell r="E5127">
            <v>0</v>
          </cell>
          <cell r="F5127">
            <v>0</v>
          </cell>
          <cell r="G5127">
            <v>0</v>
          </cell>
        </row>
        <row r="5129">
          <cell r="C5129" t="str">
            <v>TOTALES</v>
          </cell>
          <cell r="D5129" t="str">
            <v>Potencia</v>
          </cell>
          <cell r="E5129">
            <v>0</v>
          </cell>
          <cell r="F5129" t="str">
            <v>Costo Equipos</v>
          </cell>
          <cell r="G5129">
            <v>450000</v>
          </cell>
        </row>
        <row r="5131">
          <cell r="C5131" t="str">
            <v>Rendimiento equipo de producción</v>
          </cell>
          <cell r="D5131">
            <v>0.25</v>
          </cell>
          <cell r="E5131" t="str">
            <v>0/día</v>
          </cell>
        </row>
        <row r="5133">
          <cell r="A5133" t="str">
            <v>DATOS REDETERMINACION</v>
          </cell>
          <cell r="C5133" t="str">
            <v>DESIGNACION</v>
          </cell>
          <cell r="D5133" t="str">
            <v>Coeficiente Equipo</v>
          </cell>
          <cell r="E5133" t="str">
            <v>$ / día
Coef. x Costo Eq. o
HP x Costo Gas Oil</v>
          </cell>
          <cell r="F5133" t="str">
            <v>Rendimiento</v>
          </cell>
          <cell r="G5133" t="str">
            <v>$ Parcial</v>
          </cell>
        </row>
        <row r="5134">
          <cell r="A5134" t="str">
            <v>CÓDIGO</v>
          </cell>
          <cell r="B5134" t="str">
            <v>DESCRIPCIÓN</v>
          </cell>
        </row>
        <row r="5135">
          <cell r="C5135" t="str">
            <v>A - EQUIPOS</v>
          </cell>
        </row>
        <row r="5136">
          <cell r="A5136" t="str">
            <v>INDEC-DCTO - Inciso j)</v>
          </cell>
          <cell r="B5136" t="str">
            <v>Equipo - Amortización de equipo</v>
          </cell>
          <cell r="C5136" t="str">
            <v>Amortizaciones equipos</v>
          </cell>
          <cell r="D5136">
            <v>8.0000000000000004E-4</v>
          </cell>
          <cell r="E5136">
            <v>360</v>
          </cell>
          <cell r="F5136">
            <v>0.25</v>
          </cell>
          <cell r="G5136">
            <v>1440</v>
          </cell>
        </row>
        <row r="5137">
          <cell r="A5137" t="str">
            <v>INDEC-DCTO - Inciso j)</v>
          </cell>
          <cell r="B5137" t="str">
            <v>Equipo - Amortización de equipo</v>
          </cell>
          <cell r="C5137" t="str">
            <v>Interés equipos</v>
          </cell>
          <cell r="D5137">
            <v>8.0000000000000007E-5</v>
          </cell>
          <cell r="E5137">
            <v>36</v>
          </cell>
          <cell r="F5137">
            <v>0.25</v>
          </cell>
          <cell r="G5137">
            <v>144</v>
          </cell>
        </row>
        <row r="5138">
          <cell r="A5138" t="str">
            <v>INDEC-PB - 33360-1</v>
          </cell>
          <cell r="B5138" t="str">
            <v xml:space="preserve">Gas oil                                                                </v>
          </cell>
          <cell r="C5138" t="str">
            <v>Combustibles equipos</v>
          </cell>
          <cell r="D5138">
            <v>99.173553719008268</v>
          </cell>
          <cell r="E5138">
            <v>0</v>
          </cell>
          <cell r="F5138">
            <v>0.25</v>
          </cell>
          <cell r="G5138">
            <v>0</v>
          </cell>
        </row>
        <row r="5139">
          <cell r="A5139" t="str">
            <v>INDEC-PB - 33380-1</v>
          </cell>
          <cell r="B5139" t="str">
            <v xml:space="preserve">Aceites lubricantes                                                    </v>
          </cell>
          <cell r="C5139" t="str">
            <v>Lubricantes equipos</v>
          </cell>
          <cell r="D5139">
            <v>18</v>
          </cell>
          <cell r="E5139">
            <v>0</v>
          </cell>
          <cell r="F5139">
            <v>0.25</v>
          </cell>
          <cell r="G5139">
            <v>0</v>
          </cell>
        </row>
        <row r="5140">
          <cell r="A5140">
            <v>0</v>
          </cell>
          <cell r="B5140">
            <v>0</v>
          </cell>
          <cell r="D5140">
            <v>0</v>
          </cell>
          <cell r="F5140">
            <v>0</v>
          </cell>
          <cell r="G5140">
            <v>0</v>
          </cell>
        </row>
        <row r="5141">
          <cell r="A5141">
            <v>0</v>
          </cell>
          <cell r="B5141">
            <v>0</v>
          </cell>
          <cell r="D5141">
            <v>0</v>
          </cell>
          <cell r="F5141">
            <v>0</v>
          </cell>
          <cell r="G5141">
            <v>0</v>
          </cell>
        </row>
        <row r="5142">
          <cell r="A5142">
            <v>0</v>
          </cell>
          <cell r="B5142">
            <v>0</v>
          </cell>
          <cell r="D5142">
            <v>0</v>
          </cell>
          <cell r="F5142">
            <v>0</v>
          </cell>
          <cell r="G5142">
            <v>0</v>
          </cell>
        </row>
        <row r="5143">
          <cell r="A5143">
            <v>0</v>
          </cell>
          <cell r="B5143">
            <v>0</v>
          </cell>
          <cell r="D5143">
            <v>0</v>
          </cell>
          <cell r="F5143">
            <v>0</v>
          </cell>
          <cell r="G5143">
            <v>0</v>
          </cell>
        </row>
        <row r="5144">
          <cell r="A5144">
            <v>0</v>
          </cell>
          <cell r="B5144">
            <v>0</v>
          </cell>
          <cell r="D5144">
            <v>0</v>
          </cell>
          <cell r="F5144">
            <v>0</v>
          </cell>
          <cell r="G5144">
            <v>0</v>
          </cell>
        </row>
        <row r="5145">
          <cell r="F5145" t="str">
            <v>Total A</v>
          </cell>
          <cell r="G5145">
            <v>1584</v>
          </cell>
        </row>
        <row r="5146">
          <cell r="C5146" t="str">
            <v>B - MANO DE OBRA</v>
          </cell>
        </row>
        <row r="5147">
          <cell r="A5147" t="str">
            <v>DATOS REDETERMINACION</v>
          </cell>
          <cell r="C5147" t="str">
            <v>DESIGNACION</v>
          </cell>
          <cell r="D5147" t="str">
            <v>Cantidad</v>
          </cell>
          <cell r="E5147" t="str">
            <v>$ / día</v>
          </cell>
          <cell r="F5147" t="str">
            <v>Rendimiento</v>
          </cell>
          <cell r="G5147" t="str">
            <v>$ Parcial</v>
          </cell>
        </row>
        <row r="5148">
          <cell r="A5148" t="str">
            <v>CÓDIGO</v>
          </cell>
          <cell r="B5148" t="str">
            <v>DESCRIPCIÓN</v>
          </cell>
        </row>
        <row r="5149">
          <cell r="A5149" t="str">
            <v>IIEE-SJ - 101000</v>
          </cell>
          <cell r="B5149" t="str">
            <v>Oficial Especializado</v>
          </cell>
          <cell r="C5149" t="str">
            <v>Oficial Especializado</v>
          </cell>
          <cell r="E5149">
            <v>6000</v>
          </cell>
          <cell r="F5149">
            <v>0.25</v>
          </cell>
        </row>
        <row r="5150">
          <cell r="A5150" t="str">
            <v>IIEE-SJ - 102000</v>
          </cell>
          <cell r="B5150" t="str">
            <v xml:space="preserve">Oficial </v>
          </cell>
          <cell r="C5150" t="str">
            <v>Oficial</v>
          </cell>
          <cell r="E5150">
            <v>5000</v>
          </cell>
          <cell r="F5150">
            <v>0.25</v>
          </cell>
          <cell r="G5150">
            <v>0</v>
          </cell>
        </row>
        <row r="5151">
          <cell r="A5151" t="str">
            <v>IIEE-SJ - 103000</v>
          </cell>
          <cell r="B5151" t="str">
            <v>Ayudante</v>
          </cell>
          <cell r="C5151" t="str">
            <v>Medio Oficial</v>
          </cell>
          <cell r="E5151">
            <v>4500</v>
          </cell>
          <cell r="F5151">
            <v>0.25</v>
          </cell>
          <cell r="G5151">
            <v>0</v>
          </cell>
        </row>
        <row r="5152">
          <cell r="A5152" t="str">
            <v>IIEE-SJ - 103000</v>
          </cell>
          <cell r="B5152" t="str">
            <v>Ayudante</v>
          </cell>
          <cell r="C5152" t="str">
            <v>Ayudante</v>
          </cell>
          <cell r="D5152">
            <v>3</v>
          </cell>
          <cell r="E5152">
            <v>4000</v>
          </cell>
          <cell r="F5152">
            <v>0.25</v>
          </cell>
          <cell r="G5152">
            <v>48000</v>
          </cell>
        </row>
        <row r="5153">
          <cell r="A5153">
            <v>0</v>
          </cell>
          <cell r="B5153">
            <v>0</v>
          </cell>
          <cell r="E5153">
            <v>0</v>
          </cell>
          <cell r="F5153">
            <v>0</v>
          </cell>
          <cell r="G5153">
            <v>0</v>
          </cell>
        </row>
        <row r="5154">
          <cell r="A5154">
            <v>0</v>
          </cell>
          <cell r="B5154">
            <v>0</v>
          </cell>
          <cell r="E5154">
            <v>0</v>
          </cell>
          <cell r="F5154">
            <v>0</v>
          </cell>
          <cell r="G5154">
            <v>0</v>
          </cell>
        </row>
        <row r="5155">
          <cell r="A5155">
            <v>0</v>
          </cell>
          <cell r="B5155">
            <v>0</v>
          </cell>
          <cell r="E5155">
            <v>0</v>
          </cell>
          <cell r="F5155">
            <v>0</v>
          </cell>
          <cell r="G5155">
            <v>0</v>
          </cell>
        </row>
        <row r="5156">
          <cell r="F5156" t="str">
            <v>Total B</v>
          </cell>
          <cell r="G5156">
            <v>48000</v>
          </cell>
        </row>
        <row r="5157">
          <cell r="C5157" t="str">
            <v>C - MATERIALES</v>
          </cell>
        </row>
        <row r="5158">
          <cell r="A5158" t="str">
            <v>DATOS REDETERMINACION</v>
          </cell>
          <cell r="C5158" t="str">
            <v>DESIGNACION</v>
          </cell>
          <cell r="D5158" t="str">
            <v>Un</v>
          </cell>
          <cell r="E5158" t="str">
            <v>Cantidad</v>
          </cell>
          <cell r="F5158" t="str">
            <v>$ Unitarios</v>
          </cell>
          <cell r="G5158" t="str">
            <v>$ Parcial</v>
          </cell>
        </row>
        <row r="5159">
          <cell r="A5159" t="str">
            <v>CÓDIGO</v>
          </cell>
          <cell r="B5159" t="str">
            <v>DESCRIPCIÓN</v>
          </cell>
        </row>
        <row r="5160">
          <cell r="A5160" t="str">
            <v>INDEC-CM - 41242-11</v>
          </cell>
          <cell r="B5160" t="str">
            <v>Acero aletado conformado, en barra</v>
          </cell>
          <cell r="C5160" t="str">
            <v>Materiales varios p/limpieza</v>
          </cell>
          <cell r="D5160" t="str">
            <v>Gl</v>
          </cell>
          <cell r="E5160">
            <v>150</v>
          </cell>
          <cell r="F5160">
            <v>200</v>
          </cell>
          <cell r="G5160">
            <v>30000</v>
          </cell>
        </row>
        <row r="5161">
          <cell r="A5161">
            <v>0</v>
          </cell>
          <cell r="B5161">
            <v>0</v>
          </cell>
          <cell r="D5161">
            <v>0</v>
          </cell>
          <cell r="F5161">
            <v>0</v>
          </cell>
          <cell r="G5161">
            <v>0</v>
          </cell>
        </row>
        <row r="5162">
          <cell r="A5162">
            <v>0</v>
          </cell>
          <cell r="B5162">
            <v>0</v>
          </cell>
          <cell r="D5162">
            <v>0</v>
          </cell>
          <cell r="F5162">
            <v>0</v>
          </cell>
          <cell r="G5162">
            <v>0</v>
          </cell>
        </row>
        <row r="5163">
          <cell r="A5163">
            <v>0</v>
          </cell>
          <cell r="B5163">
            <v>0</v>
          </cell>
          <cell r="D5163">
            <v>0</v>
          </cell>
          <cell r="F5163">
            <v>0</v>
          </cell>
          <cell r="G5163">
            <v>0</v>
          </cell>
        </row>
        <row r="5164">
          <cell r="A5164">
            <v>0</v>
          </cell>
          <cell r="B5164">
            <v>0</v>
          </cell>
          <cell r="D5164">
            <v>0</v>
          </cell>
          <cell r="F5164">
            <v>0</v>
          </cell>
          <cell r="G5164">
            <v>0</v>
          </cell>
        </row>
        <row r="5165">
          <cell r="A5165">
            <v>0</v>
          </cell>
          <cell r="B5165">
            <v>0</v>
          </cell>
          <cell r="D5165">
            <v>0</v>
          </cell>
          <cell r="F5165">
            <v>0</v>
          </cell>
          <cell r="G5165">
            <v>0</v>
          </cell>
        </row>
        <row r="5166">
          <cell r="A5166">
            <v>0</v>
          </cell>
          <cell r="B5166">
            <v>0</v>
          </cell>
          <cell r="D5166">
            <v>0</v>
          </cell>
          <cell r="F5166">
            <v>0</v>
          </cell>
          <cell r="G5166">
            <v>0</v>
          </cell>
        </row>
        <row r="5167">
          <cell r="A5167">
            <v>0</v>
          </cell>
          <cell r="B5167">
            <v>0</v>
          </cell>
          <cell r="D5167">
            <v>0</v>
          </cell>
          <cell r="F5167">
            <v>0</v>
          </cell>
          <cell r="G5167">
            <v>0</v>
          </cell>
        </row>
        <row r="5168">
          <cell r="A5168">
            <v>0</v>
          </cell>
          <cell r="B5168">
            <v>0</v>
          </cell>
          <cell r="D5168">
            <v>0</v>
          </cell>
          <cell r="F5168">
            <v>0</v>
          </cell>
          <cell r="G5168">
            <v>0</v>
          </cell>
        </row>
        <row r="5170">
          <cell r="A5170">
            <v>0</v>
          </cell>
          <cell r="B5170">
            <v>0</v>
          </cell>
          <cell r="D5170">
            <v>0</v>
          </cell>
          <cell r="F5170">
            <v>0</v>
          </cell>
          <cell r="G5170">
            <v>0</v>
          </cell>
        </row>
        <row r="5171">
          <cell r="A5171">
            <v>0</v>
          </cell>
          <cell r="B5171">
            <v>0</v>
          </cell>
          <cell r="D5171">
            <v>0</v>
          </cell>
          <cell r="F5171">
            <v>0</v>
          </cell>
          <cell r="G5171">
            <v>0</v>
          </cell>
        </row>
        <row r="5172">
          <cell r="F5172" t="str">
            <v>Total C</v>
          </cell>
          <cell r="G5172">
            <v>30000</v>
          </cell>
        </row>
        <row r="5173">
          <cell r="C5173" t="str">
            <v>D - TRANSPORTE</v>
          </cell>
        </row>
        <row r="5174">
          <cell r="A5174" t="str">
            <v>DATOS REDETERMINACION</v>
          </cell>
          <cell r="C5174" t="str">
            <v>DESIGNACION</v>
          </cell>
          <cell r="D5174" t="str">
            <v>Un</v>
          </cell>
          <cell r="E5174" t="str">
            <v>Cantidad</v>
          </cell>
          <cell r="F5174" t="str">
            <v>$ Unitarios</v>
          </cell>
          <cell r="G5174" t="str">
            <v>$ Parcial</v>
          </cell>
        </row>
        <row r="5175">
          <cell r="A5175" t="str">
            <v>CÓDIGO</v>
          </cell>
          <cell r="B5175" t="str">
            <v>DESCRIPCIÓN</v>
          </cell>
        </row>
        <row r="5176">
          <cell r="A5176">
            <v>0</v>
          </cell>
          <cell r="B5176">
            <v>0</v>
          </cell>
          <cell r="D5176">
            <v>0</v>
          </cell>
          <cell r="F5176">
            <v>0</v>
          </cell>
          <cell r="G5176">
            <v>0</v>
          </cell>
        </row>
        <row r="5177">
          <cell r="A5177">
            <v>0</v>
          </cell>
          <cell r="B5177">
            <v>0</v>
          </cell>
          <cell r="D5177">
            <v>0</v>
          </cell>
          <cell r="F5177">
            <v>0</v>
          </cell>
          <cell r="G5177">
            <v>0</v>
          </cell>
        </row>
        <row r="5178">
          <cell r="F5178" t="str">
            <v>Total D</v>
          </cell>
          <cell r="G5178">
            <v>0</v>
          </cell>
        </row>
        <row r="5180">
          <cell r="A5180" t="str">
            <v/>
          </cell>
          <cell r="B5180">
            <v>0</v>
          </cell>
          <cell r="D5180" t="str">
            <v>Costo  Neto</v>
          </cell>
          <cell r="F5180" t="str">
            <v>$/0</v>
          </cell>
          <cell r="G5180">
            <v>79584</v>
          </cell>
        </row>
        <row r="5181">
          <cell r="D5181" t="str">
            <v>Precio</v>
          </cell>
          <cell r="F5181" t="str">
            <v>$/0</v>
          </cell>
          <cell r="G5181">
            <v>79584</v>
          </cell>
        </row>
        <row r="5182">
          <cell r="A5182" t="str">
            <v>ANALISIS DE PRECIOS</v>
          </cell>
        </row>
        <row r="5183">
          <cell r="A5183" t="str">
            <v>COMITENTE:</v>
          </cell>
          <cell r="B5183" t="str">
            <v>DIRECCION PROVINCIAL DE REDES DE GAS</v>
          </cell>
        </row>
        <row r="5184">
          <cell r="A5184" t="str">
            <v>CONTRATISTA:</v>
          </cell>
          <cell r="B5184">
            <v>0</v>
          </cell>
        </row>
        <row r="5185">
          <cell r="A5185" t="str">
            <v>OBRA:</v>
          </cell>
          <cell r="B5185">
            <v>0</v>
          </cell>
          <cell r="F5185" t="str">
            <v>PRECIOS A:</v>
          </cell>
          <cell r="G5185">
            <v>0</v>
          </cell>
        </row>
        <row r="5186">
          <cell r="A5186" t="str">
            <v>SECTOR A:</v>
          </cell>
          <cell r="B5186">
            <v>0</v>
          </cell>
          <cell r="G5186">
            <v>0</v>
          </cell>
        </row>
        <row r="5187">
          <cell r="A5187" t="str">
            <v>UBICACIÓN:</v>
          </cell>
          <cell r="B5187">
            <v>0</v>
          </cell>
        </row>
        <row r="5188">
          <cell r="A5188" t="str">
            <v>RUBRO:</v>
          </cell>
          <cell r="B5188" t="str">
            <v/>
          </cell>
          <cell r="C5188">
            <v>0</v>
          </cell>
        </row>
        <row r="5189">
          <cell r="A5189" t="str">
            <v>ITEM:</v>
          </cell>
          <cell r="B5189" t="str">
            <v/>
          </cell>
          <cell r="C5189">
            <v>0</v>
          </cell>
          <cell r="F5189" t="str">
            <v>UNIDAD:</v>
          </cell>
          <cell r="G5189">
            <v>0</v>
          </cell>
        </row>
        <row r="5191">
          <cell r="C5191" t="str">
            <v>DESCRIPCIÓN EQUIPO DE PRODUCCIÓN Y RENDIMIENTO</v>
          </cell>
        </row>
        <row r="5193">
          <cell r="C5193" t="str">
            <v>Equipo</v>
          </cell>
          <cell r="D5193" t="str">
            <v>Cantidad</v>
          </cell>
          <cell r="E5193" t="str">
            <v>Potencia</v>
          </cell>
          <cell r="F5193" t="str">
            <v>Costo Unitario</v>
          </cell>
          <cell r="G5193" t="str">
            <v>Costo Total</v>
          </cell>
        </row>
        <row r="5194">
          <cell r="C5194" t="str">
            <v>Cargadora</v>
          </cell>
          <cell r="D5194">
            <v>0.2</v>
          </cell>
          <cell r="E5194">
            <v>217</v>
          </cell>
          <cell r="F5194">
            <v>17000000</v>
          </cell>
          <cell r="G5194">
            <v>3400000</v>
          </cell>
        </row>
        <row r="5195">
          <cell r="C5195" t="str">
            <v>Camion volcador</v>
          </cell>
          <cell r="D5195">
            <v>0.2</v>
          </cell>
          <cell r="E5195">
            <v>430</v>
          </cell>
          <cell r="F5195">
            <v>11500000</v>
          </cell>
          <cell r="G5195">
            <v>2300000</v>
          </cell>
        </row>
        <row r="5196">
          <cell r="C5196" t="str">
            <v>Motoniveladora</v>
          </cell>
          <cell r="D5196">
            <v>0.2</v>
          </cell>
          <cell r="E5196">
            <v>190</v>
          </cell>
          <cell r="F5196">
            <v>19000000</v>
          </cell>
          <cell r="G5196">
            <v>3800000</v>
          </cell>
        </row>
        <row r="5197">
          <cell r="C5197" t="str">
            <v>Retroexcavadora</v>
          </cell>
          <cell r="D5197">
            <v>0.2</v>
          </cell>
          <cell r="E5197">
            <v>100</v>
          </cell>
          <cell r="F5197">
            <v>8600000</v>
          </cell>
          <cell r="G5197">
            <v>1720000</v>
          </cell>
        </row>
        <row r="5198">
          <cell r="E5198">
            <v>0</v>
          </cell>
          <cell r="F5198">
            <v>0</v>
          </cell>
          <cell r="G5198">
            <v>0</v>
          </cell>
        </row>
        <row r="5199">
          <cell r="E5199">
            <v>0</v>
          </cell>
          <cell r="F5199">
            <v>0</v>
          </cell>
          <cell r="G5199">
            <v>0</v>
          </cell>
        </row>
        <row r="5200">
          <cell r="E5200">
            <v>0</v>
          </cell>
          <cell r="F5200">
            <v>0</v>
          </cell>
          <cell r="G5200">
            <v>0</v>
          </cell>
        </row>
        <row r="5201">
          <cell r="E5201">
            <v>0</v>
          </cell>
          <cell r="F5201">
            <v>0</v>
          </cell>
          <cell r="G5201">
            <v>0</v>
          </cell>
        </row>
        <row r="5202">
          <cell r="E5202">
            <v>0</v>
          </cell>
          <cell r="F5202">
            <v>0</v>
          </cell>
          <cell r="G5202">
            <v>0</v>
          </cell>
        </row>
        <row r="5203">
          <cell r="E5203">
            <v>0</v>
          </cell>
          <cell r="F5203">
            <v>0</v>
          </cell>
          <cell r="G5203">
            <v>0</v>
          </cell>
        </row>
        <row r="5205">
          <cell r="C5205" t="str">
            <v>TOTALES</v>
          </cell>
          <cell r="D5205" t="str">
            <v>Potencia</v>
          </cell>
          <cell r="E5205">
            <v>187.4</v>
          </cell>
          <cell r="F5205" t="str">
            <v>Costo Equipos</v>
          </cell>
          <cell r="G5205">
            <v>11220000</v>
          </cell>
        </row>
        <row r="5207">
          <cell r="C5207" t="str">
            <v>Rendimiento equipo de producción</v>
          </cell>
          <cell r="D5207">
            <v>800</v>
          </cell>
          <cell r="E5207" t="str">
            <v>0/día</v>
          </cell>
        </row>
        <row r="5209">
          <cell r="A5209" t="str">
            <v>DATOS REDETERMINACION</v>
          </cell>
          <cell r="C5209" t="str">
            <v>DESIGNACION</v>
          </cell>
          <cell r="D5209" t="str">
            <v>Coeficiente Equipo</v>
          </cell>
          <cell r="E5209" t="str">
            <v>$ / día
Coef. x Costo Eq. o
HP x Costo Gas Oil</v>
          </cell>
          <cell r="F5209" t="str">
            <v>Rendimiento</v>
          </cell>
          <cell r="G5209" t="str">
            <v>$ Parcial</v>
          </cell>
        </row>
        <row r="5210">
          <cell r="A5210" t="str">
            <v>CÓDIGO</v>
          </cell>
          <cell r="B5210" t="str">
            <v>DESCRIPCIÓN</v>
          </cell>
        </row>
        <row r="5211">
          <cell r="C5211" t="str">
            <v>A - EQUIPOS</v>
          </cell>
        </row>
        <row r="5212">
          <cell r="A5212" t="str">
            <v>INDEC-DCTO - Inciso j)</v>
          </cell>
          <cell r="B5212" t="str">
            <v>Equipo - Amortización de equipo</v>
          </cell>
          <cell r="C5212" t="str">
            <v>Amortizaciones equipos</v>
          </cell>
          <cell r="D5212">
            <v>8.0000000000000004E-4</v>
          </cell>
          <cell r="E5212">
            <v>8976</v>
          </cell>
          <cell r="F5212">
            <v>800</v>
          </cell>
          <cell r="G5212">
            <v>11.22</v>
          </cell>
        </row>
        <row r="5213">
          <cell r="A5213" t="str">
            <v>INDEC-DCTO - Inciso j)</v>
          </cell>
          <cell r="B5213" t="str">
            <v>Equipo - Amortización de equipo</v>
          </cell>
          <cell r="C5213" t="str">
            <v>Interés equipos</v>
          </cell>
          <cell r="D5213">
            <v>8.0000000000000007E-5</v>
          </cell>
          <cell r="E5213">
            <v>897.6</v>
          </cell>
          <cell r="F5213">
            <v>800</v>
          </cell>
          <cell r="G5213">
            <v>1.1200000000000001</v>
          </cell>
        </row>
        <row r="5214">
          <cell r="A5214" t="str">
            <v>INDEC-PB - 33360-1</v>
          </cell>
          <cell r="B5214" t="str">
            <v xml:space="preserve">Gas oil                                                                </v>
          </cell>
          <cell r="C5214" t="str">
            <v>Combustibles equipos</v>
          </cell>
          <cell r="D5214">
            <v>99.173553719008268</v>
          </cell>
          <cell r="E5214">
            <v>18585.123966942148</v>
          </cell>
          <cell r="F5214">
            <v>800</v>
          </cell>
          <cell r="G5214">
            <v>23.23</v>
          </cell>
        </row>
        <row r="5215">
          <cell r="A5215" t="str">
            <v>INDEC-PB - 33380-1</v>
          </cell>
          <cell r="B5215" t="str">
            <v xml:space="preserve">Aceites lubricantes                                                    </v>
          </cell>
          <cell r="C5215" t="str">
            <v>Lubricantes equipos</v>
          </cell>
          <cell r="D5215">
            <v>18</v>
          </cell>
          <cell r="E5215">
            <v>3373.2000000000003</v>
          </cell>
          <cell r="F5215">
            <v>800</v>
          </cell>
          <cell r="G5215">
            <v>4.22</v>
          </cell>
        </row>
        <row r="5216">
          <cell r="A5216">
            <v>0</v>
          </cell>
          <cell r="B5216">
            <v>0</v>
          </cell>
          <cell r="D5216">
            <v>0</v>
          </cell>
          <cell r="F5216">
            <v>0</v>
          </cell>
          <cell r="G5216">
            <v>0</v>
          </cell>
        </row>
        <row r="5217">
          <cell r="A5217">
            <v>0</v>
          </cell>
          <cell r="B5217">
            <v>0</v>
          </cell>
          <cell r="D5217">
            <v>0</v>
          </cell>
          <cell r="F5217">
            <v>0</v>
          </cell>
          <cell r="G5217">
            <v>0</v>
          </cell>
        </row>
        <row r="5218">
          <cell r="A5218">
            <v>0</v>
          </cell>
          <cell r="B5218">
            <v>0</v>
          </cell>
          <cell r="D5218">
            <v>0</v>
          </cell>
          <cell r="F5218">
            <v>0</v>
          </cell>
          <cell r="G5218">
            <v>0</v>
          </cell>
        </row>
        <row r="5219">
          <cell r="A5219">
            <v>0</v>
          </cell>
          <cell r="B5219">
            <v>0</v>
          </cell>
          <cell r="D5219">
            <v>0</v>
          </cell>
          <cell r="F5219">
            <v>0</v>
          </cell>
          <cell r="G5219">
            <v>0</v>
          </cell>
        </row>
        <row r="5220">
          <cell r="A5220">
            <v>0</v>
          </cell>
          <cell r="B5220">
            <v>0</v>
          </cell>
          <cell r="D5220">
            <v>0</v>
          </cell>
          <cell r="F5220">
            <v>0</v>
          </cell>
          <cell r="G5220">
            <v>0</v>
          </cell>
        </row>
        <row r="5221">
          <cell r="F5221" t="str">
            <v>Total A</v>
          </cell>
          <cell r="G5221">
            <v>39.79</v>
          </cell>
        </row>
        <row r="5222">
          <cell r="C5222" t="str">
            <v>B - MANO DE OBRA</v>
          </cell>
        </row>
        <row r="5223">
          <cell r="A5223" t="str">
            <v>DATOS REDETERMINACION</v>
          </cell>
          <cell r="C5223" t="str">
            <v>DESIGNACION</v>
          </cell>
          <cell r="D5223" t="str">
            <v>Cantidad</v>
          </cell>
          <cell r="E5223" t="str">
            <v>$ / día</v>
          </cell>
          <cell r="F5223" t="str">
            <v>Rendimiento</v>
          </cell>
          <cell r="G5223" t="str">
            <v>$ Parcial</v>
          </cell>
        </row>
        <row r="5224">
          <cell r="A5224" t="str">
            <v>CÓDIGO</v>
          </cell>
          <cell r="B5224" t="str">
            <v>DESCRIPCIÓN</v>
          </cell>
        </row>
        <row r="5225">
          <cell r="A5225" t="str">
            <v>IIEE-SJ - 101000</v>
          </cell>
          <cell r="B5225" t="str">
            <v>Oficial Especializado</v>
          </cell>
          <cell r="C5225" t="str">
            <v>Oficial Especializado</v>
          </cell>
          <cell r="D5225">
            <v>1</v>
          </cell>
          <cell r="E5225">
            <v>6000</v>
          </cell>
          <cell r="F5225">
            <v>800</v>
          </cell>
          <cell r="G5225">
            <v>7.5</v>
          </cell>
        </row>
        <row r="5226">
          <cell r="A5226" t="str">
            <v>IIEE-SJ - 102000</v>
          </cell>
          <cell r="B5226" t="str">
            <v xml:space="preserve">Oficial </v>
          </cell>
          <cell r="C5226" t="str">
            <v>Oficial</v>
          </cell>
          <cell r="D5226">
            <v>2</v>
          </cell>
          <cell r="E5226">
            <v>5000</v>
          </cell>
          <cell r="F5226">
            <v>800</v>
          </cell>
          <cell r="G5226">
            <v>12.5</v>
          </cell>
        </row>
        <row r="5227">
          <cell r="A5227" t="str">
            <v>IIEE-SJ - 103000</v>
          </cell>
          <cell r="B5227" t="str">
            <v>Ayudante</v>
          </cell>
          <cell r="C5227" t="str">
            <v>Medio Oficial</v>
          </cell>
          <cell r="E5227">
            <v>4500</v>
          </cell>
          <cell r="F5227">
            <v>800</v>
          </cell>
          <cell r="G5227">
            <v>0</v>
          </cell>
        </row>
        <row r="5228">
          <cell r="A5228" t="str">
            <v>IIEE-SJ - 103000</v>
          </cell>
          <cell r="B5228" t="str">
            <v>Ayudante</v>
          </cell>
          <cell r="C5228" t="str">
            <v>Ayudante</v>
          </cell>
          <cell r="D5228">
            <v>1</v>
          </cell>
          <cell r="E5228">
            <v>4000</v>
          </cell>
          <cell r="F5228">
            <v>800</v>
          </cell>
          <cell r="G5228">
            <v>5</v>
          </cell>
        </row>
        <row r="5229">
          <cell r="A5229">
            <v>0</v>
          </cell>
          <cell r="B5229">
            <v>0</v>
          </cell>
          <cell r="E5229">
            <v>0</v>
          </cell>
          <cell r="F5229">
            <v>0</v>
          </cell>
          <cell r="G5229">
            <v>0</v>
          </cell>
        </row>
        <row r="5230">
          <cell r="A5230">
            <v>0</v>
          </cell>
          <cell r="B5230">
            <v>0</v>
          </cell>
          <cell r="E5230">
            <v>0</v>
          </cell>
          <cell r="F5230">
            <v>0</v>
          </cell>
          <cell r="G5230">
            <v>0</v>
          </cell>
        </row>
        <row r="5231">
          <cell r="A5231">
            <v>0</v>
          </cell>
          <cell r="B5231">
            <v>0</v>
          </cell>
          <cell r="E5231">
            <v>0</v>
          </cell>
          <cell r="F5231">
            <v>0</v>
          </cell>
          <cell r="G5231">
            <v>0</v>
          </cell>
        </row>
        <row r="5232">
          <cell r="F5232" t="str">
            <v>Total B</v>
          </cell>
          <cell r="G5232">
            <v>25</v>
          </cell>
        </row>
        <row r="5233">
          <cell r="C5233" t="str">
            <v>C - MATERIALES</v>
          </cell>
        </row>
        <row r="5234">
          <cell r="A5234" t="str">
            <v>DATOS REDETERMINACION</v>
          </cell>
          <cell r="C5234" t="str">
            <v>DESIGNACION</v>
          </cell>
          <cell r="D5234" t="str">
            <v>Un</v>
          </cell>
          <cell r="E5234" t="str">
            <v>Cantidad</v>
          </cell>
          <cell r="F5234" t="str">
            <v>$ Unitarios</v>
          </cell>
          <cell r="G5234" t="str">
            <v>$ Parcial</v>
          </cell>
        </row>
        <row r="5235">
          <cell r="A5235" t="str">
            <v>CÓDIGO</v>
          </cell>
          <cell r="B5235" t="str">
            <v>DESCRIPCIÓN</v>
          </cell>
        </row>
        <row r="5236">
          <cell r="A5236">
            <v>0</v>
          </cell>
          <cell r="B5236">
            <v>0</v>
          </cell>
          <cell r="D5236">
            <v>0</v>
          </cell>
          <cell r="F5236">
            <v>0</v>
          </cell>
          <cell r="G5236">
            <v>0</v>
          </cell>
        </row>
        <row r="5237">
          <cell r="A5237">
            <v>0</v>
          </cell>
          <cell r="B5237">
            <v>0</v>
          </cell>
          <cell r="D5237">
            <v>0</v>
          </cell>
          <cell r="F5237">
            <v>0</v>
          </cell>
          <cell r="G5237">
            <v>0</v>
          </cell>
        </row>
        <row r="5238">
          <cell r="A5238">
            <v>0</v>
          </cell>
          <cell r="B5238">
            <v>0</v>
          </cell>
          <cell r="D5238">
            <v>0</v>
          </cell>
          <cell r="F5238">
            <v>0</v>
          </cell>
          <cell r="G5238">
            <v>0</v>
          </cell>
        </row>
        <row r="5239">
          <cell r="A5239">
            <v>0</v>
          </cell>
          <cell r="B5239">
            <v>0</v>
          </cell>
          <cell r="D5239">
            <v>0</v>
          </cell>
          <cell r="F5239">
            <v>0</v>
          </cell>
          <cell r="G5239">
            <v>0</v>
          </cell>
        </row>
        <row r="5240">
          <cell r="A5240">
            <v>0</v>
          </cell>
          <cell r="B5240">
            <v>0</v>
          </cell>
          <cell r="D5240">
            <v>0</v>
          </cell>
          <cell r="F5240">
            <v>0</v>
          </cell>
          <cell r="G5240">
            <v>0</v>
          </cell>
        </row>
        <row r="5241">
          <cell r="A5241">
            <v>0</v>
          </cell>
          <cell r="B5241">
            <v>0</v>
          </cell>
          <cell r="D5241">
            <v>0</v>
          </cell>
          <cell r="F5241">
            <v>0</v>
          </cell>
          <cell r="G5241">
            <v>0</v>
          </cell>
        </row>
        <row r="5242">
          <cell r="A5242">
            <v>0</v>
          </cell>
          <cell r="B5242">
            <v>0</v>
          </cell>
          <cell r="D5242">
            <v>0</v>
          </cell>
          <cell r="F5242">
            <v>0</v>
          </cell>
          <cell r="G5242">
            <v>0</v>
          </cell>
        </row>
        <row r="5243">
          <cell r="A5243">
            <v>0</v>
          </cell>
          <cell r="B5243">
            <v>0</v>
          </cell>
          <cell r="D5243">
            <v>0</v>
          </cell>
          <cell r="F5243">
            <v>0</v>
          </cell>
          <cell r="G5243">
            <v>0</v>
          </cell>
        </row>
        <row r="5244">
          <cell r="A5244">
            <v>0</v>
          </cell>
          <cell r="B5244">
            <v>0</v>
          </cell>
          <cell r="D5244">
            <v>0</v>
          </cell>
          <cell r="F5244">
            <v>0</v>
          </cell>
          <cell r="G5244">
            <v>0</v>
          </cell>
        </row>
        <row r="5246">
          <cell r="A5246">
            <v>0</v>
          </cell>
          <cell r="B5246">
            <v>0</v>
          </cell>
          <cell r="D5246">
            <v>0</v>
          </cell>
          <cell r="F5246">
            <v>0</v>
          </cell>
          <cell r="G5246">
            <v>0</v>
          </cell>
        </row>
        <row r="5247">
          <cell r="A5247">
            <v>0</v>
          </cell>
          <cell r="B5247">
            <v>0</v>
          </cell>
          <cell r="D5247">
            <v>0</v>
          </cell>
          <cell r="F5247">
            <v>0</v>
          </cell>
          <cell r="G5247">
            <v>0</v>
          </cell>
        </row>
        <row r="5248">
          <cell r="F5248" t="str">
            <v>Total C</v>
          </cell>
          <cell r="G5248">
            <v>0</v>
          </cell>
        </row>
        <row r="5249">
          <cell r="C5249" t="str">
            <v>D - TRANSPORTE</v>
          </cell>
        </row>
        <row r="5250">
          <cell r="A5250" t="str">
            <v>DATOS REDETERMINACION</v>
          </cell>
          <cell r="C5250" t="str">
            <v>DESIGNACION</v>
          </cell>
          <cell r="D5250" t="str">
            <v>Un</v>
          </cell>
          <cell r="E5250" t="str">
            <v>Cantidad</v>
          </cell>
          <cell r="F5250" t="str">
            <v>$ Unitarios</v>
          </cell>
          <cell r="G5250" t="str">
            <v>$ Parcial</v>
          </cell>
        </row>
        <row r="5251">
          <cell r="A5251" t="str">
            <v>CÓDIGO</v>
          </cell>
          <cell r="B5251" t="str">
            <v>DESCRIPCIÓN</v>
          </cell>
        </row>
        <row r="5252">
          <cell r="A5252">
            <v>0</v>
          </cell>
          <cell r="B5252">
            <v>0</v>
          </cell>
          <cell r="D5252">
            <v>0</v>
          </cell>
          <cell r="F5252">
            <v>0</v>
          </cell>
          <cell r="G5252">
            <v>0</v>
          </cell>
        </row>
        <row r="5253">
          <cell r="A5253">
            <v>0</v>
          </cell>
          <cell r="B5253">
            <v>0</v>
          </cell>
          <cell r="D5253">
            <v>0</v>
          </cell>
          <cell r="F5253">
            <v>0</v>
          </cell>
          <cell r="G5253">
            <v>0</v>
          </cell>
        </row>
        <row r="5254">
          <cell r="F5254" t="str">
            <v>Total D</v>
          </cell>
          <cell r="G5254">
            <v>0</v>
          </cell>
        </row>
        <row r="5256">
          <cell r="A5256" t="str">
            <v/>
          </cell>
          <cell r="B5256">
            <v>0</v>
          </cell>
          <cell r="D5256" t="str">
            <v>Costo  Neto</v>
          </cell>
          <cell r="F5256" t="str">
            <v>$/0</v>
          </cell>
          <cell r="G5256">
            <v>64.789999999999992</v>
          </cell>
        </row>
        <row r="5257">
          <cell r="D5257" t="str">
            <v>Precio</v>
          </cell>
          <cell r="F5257" t="str">
            <v>$/0</v>
          </cell>
          <cell r="G5257">
            <v>64.790000000000006</v>
          </cell>
        </row>
        <row r="5258">
          <cell r="A5258" t="str">
            <v>ANALISIS DE PRECIOS</v>
          </cell>
        </row>
        <row r="5259">
          <cell r="A5259" t="str">
            <v>COMITENTE:</v>
          </cell>
          <cell r="B5259" t="str">
            <v>DIRECCION PROVINCIAL DE REDES DE GAS</v>
          </cell>
        </row>
        <row r="5260">
          <cell r="A5260" t="str">
            <v>CONTRATISTA:</v>
          </cell>
          <cell r="B5260">
            <v>0</v>
          </cell>
        </row>
        <row r="5261">
          <cell r="A5261" t="str">
            <v>OBRA:</v>
          </cell>
          <cell r="B5261">
            <v>0</v>
          </cell>
          <cell r="F5261" t="str">
            <v>PRECIOS A:</v>
          </cell>
          <cell r="G5261">
            <v>0</v>
          </cell>
        </row>
        <row r="5262">
          <cell r="A5262" t="str">
            <v>SECTOR A:</v>
          </cell>
          <cell r="B5262">
            <v>0</v>
          </cell>
          <cell r="G5262">
            <v>0</v>
          </cell>
        </row>
        <row r="5263">
          <cell r="A5263" t="str">
            <v>UBICACIÓN:</v>
          </cell>
          <cell r="B5263">
            <v>0</v>
          </cell>
        </row>
        <row r="5264">
          <cell r="A5264" t="str">
            <v>RUBRO:</v>
          </cell>
          <cell r="B5264" t="str">
            <v/>
          </cell>
          <cell r="C5264">
            <v>0</v>
          </cell>
        </row>
        <row r="5265">
          <cell r="A5265" t="str">
            <v>ITEM:</v>
          </cell>
          <cell r="B5265" t="str">
            <v/>
          </cell>
          <cell r="C5265">
            <v>0</v>
          </cell>
          <cell r="F5265" t="str">
            <v>UNIDAD:</v>
          </cell>
          <cell r="G5265">
            <v>0</v>
          </cell>
        </row>
        <row r="5267">
          <cell r="C5267" t="str">
            <v>DESCRIPCIÓN EQUIPO DE PRODUCCIÓN Y RENDIMIENTO</v>
          </cell>
        </row>
        <row r="5269">
          <cell r="C5269" t="str">
            <v>Equipo</v>
          </cell>
          <cell r="D5269" t="str">
            <v>Cantidad</v>
          </cell>
          <cell r="E5269" t="str">
            <v>Potencia</v>
          </cell>
          <cell r="F5269" t="str">
            <v>Costo Unitario</v>
          </cell>
          <cell r="G5269" t="str">
            <v>Costo Total</v>
          </cell>
        </row>
        <row r="5270">
          <cell r="C5270" t="str">
            <v>Herramientas varias</v>
          </cell>
          <cell r="D5270">
            <v>1</v>
          </cell>
          <cell r="E5270">
            <v>0</v>
          </cell>
          <cell r="F5270">
            <v>450000</v>
          </cell>
          <cell r="G5270">
            <v>450000</v>
          </cell>
        </row>
        <row r="5271">
          <cell r="E5271">
            <v>0</v>
          </cell>
          <cell r="F5271">
            <v>0</v>
          </cell>
          <cell r="G5271">
            <v>0</v>
          </cell>
        </row>
        <row r="5272">
          <cell r="E5272">
            <v>0</v>
          </cell>
          <cell r="F5272">
            <v>0</v>
          </cell>
          <cell r="G5272">
            <v>0</v>
          </cell>
        </row>
        <row r="5273">
          <cell r="E5273">
            <v>0</v>
          </cell>
          <cell r="F5273">
            <v>0</v>
          </cell>
          <cell r="G5273">
            <v>0</v>
          </cell>
        </row>
        <row r="5274">
          <cell r="E5274">
            <v>0</v>
          </cell>
          <cell r="F5274">
            <v>0</v>
          </cell>
          <cell r="G5274">
            <v>0</v>
          </cell>
        </row>
        <row r="5275">
          <cell r="E5275">
            <v>0</v>
          </cell>
          <cell r="F5275">
            <v>0</v>
          </cell>
          <cell r="G5275">
            <v>0</v>
          </cell>
        </row>
        <row r="5276">
          <cell r="E5276">
            <v>0</v>
          </cell>
          <cell r="F5276">
            <v>0</v>
          </cell>
          <cell r="G5276">
            <v>0</v>
          </cell>
        </row>
        <row r="5277">
          <cell r="E5277">
            <v>0</v>
          </cell>
          <cell r="F5277">
            <v>0</v>
          </cell>
          <cell r="G5277">
            <v>0</v>
          </cell>
        </row>
        <row r="5278">
          <cell r="E5278">
            <v>0</v>
          </cell>
          <cell r="F5278">
            <v>0</v>
          </cell>
          <cell r="G5278">
            <v>0</v>
          </cell>
        </row>
        <row r="5279">
          <cell r="E5279">
            <v>0</v>
          </cell>
          <cell r="F5279">
            <v>0</v>
          </cell>
          <cell r="G5279">
            <v>0</v>
          </cell>
        </row>
        <row r="5281">
          <cell r="C5281" t="str">
            <v>TOTALES</v>
          </cell>
          <cell r="D5281" t="str">
            <v>Potencia</v>
          </cell>
          <cell r="E5281">
            <v>0</v>
          </cell>
          <cell r="F5281" t="str">
            <v>Costo Equipos</v>
          </cell>
          <cell r="G5281">
            <v>450000</v>
          </cell>
        </row>
        <row r="5283">
          <cell r="C5283" t="str">
            <v>Rendimiento equipo de producción</v>
          </cell>
          <cell r="D5283">
            <v>800</v>
          </cell>
          <cell r="E5283" t="str">
            <v>0/día</v>
          </cell>
        </row>
        <row r="5285">
          <cell r="A5285" t="str">
            <v>DATOS REDETERMINACION</v>
          </cell>
          <cell r="C5285" t="str">
            <v>DESIGNACION</v>
          </cell>
          <cell r="D5285" t="str">
            <v>Coeficiente Equipo</v>
          </cell>
          <cell r="E5285" t="str">
            <v>$ / día
Coef. x Costo Eq. o
HP x Costo Gas Oil</v>
          </cell>
          <cell r="F5285" t="str">
            <v>Rendimiento</v>
          </cell>
          <cell r="G5285" t="str">
            <v>$ Parcial</v>
          </cell>
        </row>
        <row r="5286">
          <cell r="A5286" t="str">
            <v>CÓDIGO</v>
          </cell>
          <cell r="B5286" t="str">
            <v>DESCRIPCIÓN</v>
          </cell>
        </row>
        <row r="5287">
          <cell r="C5287" t="str">
            <v>A - EQUIPOS</v>
          </cell>
        </row>
        <row r="5288">
          <cell r="A5288" t="str">
            <v>INDEC-DCTO - Inciso j)</v>
          </cell>
          <cell r="B5288" t="str">
            <v>Equipo - Amortización de equipo</v>
          </cell>
          <cell r="C5288" t="str">
            <v>Amortizaciones equipos</v>
          </cell>
          <cell r="D5288">
            <v>8.0000000000000004E-4</v>
          </cell>
          <cell r="E5288">
            <v>360</v>
          </cell>
          <cell r="F5288">
            <v>800</v>
          </cell>
          <cell r="G5288">
            <v>0.45</v>
          </cell>
        </row>
        <row r="5289">
          <cell r="A5289" t="str">
            <v>INDEC-DCTO - Inciso j)</v>
          </cell>
          <cell r="B5289" t="str">
            <v>Equipo - Amortización de equipo</v>
          </cell>
          <cell r="C5289" t="str">
            <v>Interés equipos</v>
          </cell>
          <cell r="D5289">
            <v>8.0000000000000007E-5</v>
          </cell>
          <cell r="E5289">
            <v>36</v>
          </cell>
          <cell r="F5289">
            <v>800</v>
          </cell>
          <cell r="G5289">
            <v>0.05</v>
          </cell>
        </row>
        <row r="5290">
          <cell r="A5290" t="str">
            <v>INDEC-PB - 33360-1</v>
          </cell>
          <cell r="B5290" t="str">
            <v xml:space="preserve">Gas oil                                                                </v>
          </cell>
          <cell r="C5290" t="str">
            <v>Combustibles equipos</v>
          </cell>
          <cell r="D5290">
            <v>99.173553719008268</v>
          </cell>
          <cell r="E5290">
            <v>0</v>
          </cell>
          <cell r="F5290">
            <v>800</v>
          </cell>
          <cell r="G5290">
            <v>0</v>
          </cell>
        </row>
        <row r="5291">
          <cell r="A5291" t="str">
            <v>INDEC-PB - 33380-1</v>
          </cell>
          <cell r="B5291" t="str">
            <v xml:space="preserve">Aceites lubricantes                                                    </v>
          </cell>
          <cell r="C5291" t="str">
            <v>Lubricantes equipos</v>
          </cell>
          <cell r="D5291">
            <v>18</v>
          </cell>
          <cell r="E5291">
            <v>0</v>
          </cell>
          <cell r="F5291">
            <v>800</v>
          </cell>
          <cell r="G5291">
            <v>0</v>
          </cell>
        </row>
        <row r="5292">
          <cell r="A5292">
            <v>0</v>
          </cell>
          <cell r="B5292">
            <v>0</v>
          </cell>
          <cell r="D5292">
            <v>0</v>
          </cell>
          <cell r="F5292">
            <v>0</v>
          </cell>
          <cell r="G5292">
            <v>0</v>
          </cell>
        </row>
        <row r="5293">
          <cell r="A5293">
            <v>0</v>
          </cell>
          <cell r="B5293">
            <v>0</v>
          </cell>
          <cell r="D5293">
            <v>0</v>
          </cell>
          <cell r="F5293">
            <v>0</v>
          </cell>
          <cell r="G5293">
            <v>0</v>
          </cell>
        </row>
        <row r="5294">
          <cell r="A5294">
            <v>0</v>
          </cell>
          <cell r="B5294">
            <v>0</v>
          </cell>
          <cell r="D5294">
            <v>0</v>
          </cell>
          <cell r="F5294">
            <v>0</v>
          </cell>
          <cell r="G5294">
            <v>0</v>
          </cell>
        </row>
        <row r="5295">
          <cell r="A5295">
            <v>0</v>
          </cell>
          <cell r="B5295">
            <v>0</v>
          </cell>
          <cell r="D5295">
            <v>0</v>
          </cell>
          <cell r="F5295">
            <v>0</v>
          </cell>
          <cell r="G5295">
            <v>0</v>
          </cell>
        </row>
        <row r="5296">
          <cell r="A5296">
            <v>0</v>
          </cell>
          <cell r="B5296">
            <v>0</v>
          </cell>
          <cell r="D5296">
            <v>0</v>
          </cell>
          <cell r="F5296">
            <v>0</v>
          </cell>
          <cell r="G5296">
            <v>0</v>
          </cell>
        </row>
        <row r="5297">
          <cell r="F5297" t="str">
            <v>Total A</v>
          </cell>
          <cell r="G5297">
            <v>0.5</v>
          </cell>
        </row>
        <row r="5298">
          <cell r="C5298" t="str">
            <v>B - MANO DE OBRA</v>
          </cell>
        </row>
        <row r="5299">
          <cell r="A5299" t="str">
            <v>DATOS REDETERMINACION</v>
          </cell>
          <cell r="C5299" t="str">
            <v>DESIGNACION</v>
          </cell>
          <cell r="D5299" t="str">
            <v>Cantidad</v>
          </cell>
          <cell r="E5299" t="str">
            <v>$ / día</v>
          </cell>
          <cell r="F5299" t="str">
            <v>Rendimiento</v>
          </cell>
          <cell r="G5299" t="str">
            <v>$ Parcial</v>
          </cell>
        </row>
        <row r="5300">
          <cell r="A5300" t="str">
            <v>CÓDIGO</v>
          </cell>
          <cell r="B5300" t="str">
            <v>DESCRIPCIÓN</v>
          </cell>
        </row>
        <row r="5301">
          <cell r="A5301" t="str">
            <v>IIEE-SJ - 101000</v>
          </cell>
          <cell r="B5301" t="str">
            <v>Oficial Especializado</v>
          </cell>
          <cell r="C5301" t="str">
            <v>Oficial Especializado</v>
          </cell>
          <cell r="D5301">
            <v>1</v>
          </cell>
          <cell r="E5301">
            <v>6000</v>
          </cell>
          <cell r="F5301">
            <v>800</v>
          </cell>
          <cell r="G5301">
            <v>7.5</v>
          </cell>
        </row>
        <row r="5302">
          <cell r="A5302" t="str">
            <v>IIEE-SJ - 102000</v>
          </cell>
          <cell r="B5302" t="str">
            <v xml:space="preserve">Oficial </v>
          </cell>
          <cell r="C5302" t="str">
            <v>Oficial</v>
          </cell>
          <cell r="D5302">
            <v>1</v>
          </cell>
          <cell r="E5302">
            <v>5000</v>
          </cell>
          <cell r="F5302">
            <v>800</v>
          </cell>
          <cell r="G5302">
            <v>6.25</v>
          </cell>
        </row>
        <row r="5303">
          <cell r="A5303" t="str">
            <v>IIEE-SJ - 103000</v>
          </cell>
          <cell r="B5303" t="str">
            <v>Ayudante</v>
          </cell>
          <cell r="C5303" t="str">
            <v>Medio Oficial</v>
          </cell>
          <cell r="E5303">
            <v>4500</v>
          </cell>
          <cell r="F5303">
            <v>800</v>
          </cell>
          <cell r="G5303">
            <v>0</v>
          </cell>
        </row>
        <row r="5304">
          <cell r="A5304" t="str">
            <v>IIEE-SJ - 103000</v>
          </cell>
          <cell r="B5304" t="str">
            <v>Ayudante</v>
          </cell>
          <cell r="C5304" t="str">
            <v>Ayudante</v>
          </cell>
          <cell r="D5304">
            <v>2</v>
          </cell>
          <cell r="E5304">
            <v>4000</v>
          </cell>
          <cell r="F5304">
            <v>800</v>
          </cell>
          <cell r="G5304">
            <v>10</v>
          </cell>
        </row>
        <row r="5305">
          <cell r="A5305">
            <v>0</v>
          </cell>
          <cell r="B5305">
            <v>0</v>
          </cell>
          <cell r="E5305">
            <v>0</v>
          </cell>
          <cell r="F5305">
            <v>0</v>
          </cell>
          <cell r="G5305">
            <v>0</v>
          </cell>
        </row>
        <row r="5306">
          <cell r="A5306">
            <v>0</v>
          </cell>
          <cell r="B5306">
            <v>0</v>
          </cell>
          <cell r="E5306">
            <v>0</v>
          </cell>
          <cell r="F5306">
            <v>0</v>
          </cell>
          <cell r="G5306">
            <v>0</v>
          </cell>
        </row>
        <row r="5307">
          <cell r="A5307">
            <v>0</v>
          </cell>
          <cell r="B5307">
            <v>0</v>
          </cell>
          <cell r="E5307">
            <v>0</v>
          </cell>
          <cell r="F5307">
            <v>0</v>
          </cell>
          <cell r="G5307">
            <v>0</v>
          </cell>
        </row>
        <row r="5308">
          <cell r="F5308" t="str">
            <v>Total B</v>
          </cell>
          <cell r="G5308">
            <v>23.75</v>
          </cell>
        </row>
        <row r="5309">
          <cell r="C5309" t="str">
            <v>C - MATERIALES</v>
          </cell>
        </row>
        <row r="5310">
          <cell r="A5310" t="str">
            <v>DATOS REDETERMINACION</v>
          </cell>
          <cell r="C5310" t="str">
            <v>DESIGNACION</v>
          </cell>
          <cell r="D5310" t="str">
            <v>Un</v>
          </cell>
          <cell r="E5310" t="str">
            <v>Cantidad</v>
          </cell>
          <cell r="F5310" t="str">
            <v>$ Unitarios</v>
          </cell>
          <cell r="G5310" t="str">
            <v>$ Parcial</v>
          </cell>
        </row>
        <row r="5311">
          <cell r="A5311" t="str">
            <v>CÓDIGO</v>
          </cell>
          <cell r="B5311" t="str">
            <v>DESCRIPCIÓN</v>
          </cell>
        </row>
        <row r="5312">
          <cell r="A5312" t="str">
            <v>INDEC-CM - 41242-11</v>
          </cell>
          <cell r="B5312" t="str">
            <v>Acero aletado conformado, en barra</v>
          </cell>
          <cell r="C5312" t="str">
            <v xml:space="preserve">Clavos y alambres </v>
          </cell>
          <cell r="D5312" t="str">
            <v>Kg</v>
          </cell>
          <cell r="E5312">
            <v>0.2</v>
          </cell>
          <cell r="F5312">
            <v>320</v>
          </cell>
          <cell r="G5312">
            <v>64</v>
          </cell>
        </row>
        <row r="5313">
          <cell r="A5313" t="str">
            <v>INDEC-PB - 31420-1</v>
          </cell>
          <cell r="B5313" t="str">
            <v xml:space="preserve">Maderas terciadas fenólicas                                            </v>
          </cell>
          <cell r="C5313" t="str">
            <v>Equipo de encofrado</v>
          </cell>
          <cell r="D5313" t="str">
            <v>m2</v>
          </cell>
          <cell r="E5313">
            <v>0.1</v>
          </cell>
          <cell r="F5313">
            <v>1076.3888888888889</v>
          </cell>
          <cell r="G5313">
            <v>107.64</v>
          </cell>
        </row>
        <row r="5314">
          <cell r="A5314">
            <v>0</v>
          </cell>
          <cell r="B5314">
            <v>0</v>
          </cell>
          <cell r="D5314">
            <v>0</v>
          </cell>
          <cell r="F5314">
            <v>0</v>
          </cell>
          <cell r="G5314">
            <v>0</v>
          </cell>
        </row>
        <row r="5315">
          <cell r="A5315">
            <v>0</v>
          </cell>
          <cell r="B5315">
            <v>0</v>
          </cell>
          <cell r="D5315">
            <v>0</v>
          </cell>
          <cell r="F5315">
            <v>0</v>
          </cell>
          <cell r="G5315">
            <v>0</v>
          </cell>
        </row>
        <row r="5316">
          <cell r="A5316">
            <v>0</v>
          </cell>
          <cell r="B5316">
            <v>0</v>
          </cell>
          <cell r="D5316">
            <v>0</v>
          </cell>
          <cell r="F5316">
            <v>0</v>
          </cell>
          <cell r="G5316">
            <v>0</v>
          </cell>
        </row>
        <row r="5317">
          <cell r="A5317">
            <v>0</v>
          </cell>
          <cell r="B5317">
            <v>0</v>
          </cell>
          <cell r="D5317">
            <v>0</v>
          </cell>
          <cell r="F5317">
            <v>0</v>
          </cell>
          <cell r="G5317">
            <v>0</v>
          </cell>
        </row>
        <row r="5318">
          <cell r="A5318">
            <v>0</v>
          </cell>
          <cell r="B5318">
            <v>0</v>
          </cell>
          <cell r="D5318">
            <v>0</v>
          </cell>
          <cell r="F5318">
            <v>0</v>
          </cell>
          <cell r="G5318">
            <v>0</v>
          </cell>
        </row>
        <row r="5319">
          <cell r="A5319">
            <v>0</v>
          </cell>
          <cell r="B5319">
            <v>0</v>
          </cell>
          <cell r="D5319">
            <v>0</v>
          </cell>
          <cell r="F5319">
            <v>0</v>
          </cell>
          <cell r="G5319">
            <v>0</v>
          </cell>
        </row>
        <row r="5320">
          <cell r="A5320">
            <v>0</v>
          </cell>
          <cell r="B5320">
            <v>0</v>
          </cell>
          <cell r="D5320">
            <v>0</v>
          </cell>
          <cell r="F5320">
            <v>0</v>
          </cell>
          <cell r="G5320">
            <v>0</v>
          </cell>
        </row>
        <row r="5322">
          <cell r="A5322">
            <v>0</v>
          </cell>
          <cell r="B5322">
            <v>0</v>
          </cell>
          <cell r="D5322">
            <v>0</v>
          </cell>
          <cell r="F5322">
            <v>0</v>
          </cell>
          <cell r="G5322">
            <v>0</v>
          </cell>
        </row>
        <row r="5323">
          <cell r="A5323">
            <v>0</v>
          </cell>
          <cell r="B5323">
            <v>0</v>
          </cell>
          <cell r="D5323">
            <v>0</v>
          </cell>
          <cell r="F5323">
            <v>0</v>
          </cell>
          <cell r="G5323">
            <v>0</v>
          </cell>
        </row>
        <row r="5324">
          <cell r="F5324" t="str">
            <v>Total C</v>
          </cell>
          <cell r="G5324">
            <v>171.64</v>
          </cell>
        </row>
        <row r="5325">
          <cell r="C5325" t="str">
            <v>D - TRANSPORTE</v>
          </cell>
        </row>
        <row r="5326">
          <cell r="A5326" t="str">
            <v>DATOS REDETERMINACION</v>
          </cell>
          <cell r="C5326" t="str">
            <v>DESIGNACION</v>
          </cell>
          <cell r="D5326" t="str">
            <v>Un</v>
          </cell>
          <cell r="E5326" t="str">
            <v>Cantidad</v>
          </cell>
          <cell r="F5326" t="str">
            <v>$ Unitarios</v>
          </cell>
          <cell r="G5326" t="str">
            <v>$ Parcial</v>
          </cell>
        </row>
        <row r="5327">
          <cell r="A5327" t="str">
            <v>CÓDIGO</v>
          </cell>
          <cell r="B5327" t="str">
            <v>DESCRIPCIÓN</v>
          </cell>
        </row>
        <row r="5328">
          <cell r="A5328">
            <v>0</v>
          </cell>
          <cell r="B5328">
            <v>0</v>
          </cell>
          <cell r="D5328">
            <v>0</v>
          </cell>
          <cell r="F5328">
            <v>0</v>
          </cell>
          <cell r="G5328">
            <v>0</v>
          </cell>
        </row>
        <row r="5329">
          <cell r="A5329">
            <v>0</v>
          </cell>
          <cell r="B5329">
            <v>0</v>
          </cell>
          <cell r="D5329">
            <v>0</v>
          </cell>
          <cell r="F5329">
            <v>0</v>
          </cell>
          <cell r="G5329">
            <v>0</v>
          </cell>
        </row>
        <row r="5330">
          <cell r="F5330" t="str">
            <v>Total D</v>
          </cell>
          <cell r="G5330">
            <v>0</v>
          </cell>
        </row>
        <row r="5332">
          <cell r="A5332" t="str">
            <v/>
          </cell>
          <cell r="B5332">
            <v>0</v>
          </cell>
          <cell r="D5332" t="str">
            <v>Costo  Neto</v>
          </cell>
          <cell r="F5332" t="str">
            <v>$/0</v>
          </cell>
          <cell r="G5332">
            <v>195.89</v>
          </cell>
        </row>
        <row r="5333">
          <cell r="D5333" t="str">
            <v>Precio</v>
          </cell>
          <cell r="F5333" t="str">
            <v>$/0</v>
          </cell>
          <cell r="G5333">
            <v>195.89</v>
          </cell>
        </row>
        <row r="5334">
          <cell r="A5334" t="str">
            <v>ANALISIS DE PRECIOS</v>
          </cell>
        </row>
        <row r="5335">
          <cell r="A5335" t="str">
            <v>COMITENTE:</v>
          </cell>
          <cell r="B5335" t="str">
            <v>DIRECCION PROVINCIAL DE REDES DE GAS</v>
          </cell>
        </row>
        <row r="5336">
          <cell r="A5336" t="str">
            <v>CONTRATISTA:</v>
          </cell>
          <cell r="B5336">
            <v>0</v>
          </cell>
        </row>
        <row r="5337">
          <cell r="A5337" t="str">
            <v>OBRA:</v>
          </cell>
          <cell r="B5337">
            <v>0</v>
          </cell>
          <cell r="F5337" t="str">
            <v>PRECIOS A:</v>
          </cell>
          <cell r="G5337">
            <v>0</v>
          </cell>
        </row>
        <row r="5338">
          <cell r="A5338" t="str">
            <v>SECTOR A:</v>
          </cell>
          <cell r="B5338">
            <v>0</v>
          </cell>
          <cell r="G5338">
            <v>0</v>
          </cell>
        </row>
        <row r="5339">
          <cell r="A5339" t="str">
            <v>UBICACIÓN:</v>
          </cell>
          <cell r="B5339">
            <v>0</v>
          </cell>
        </row>
        <row r="5340">
          <cell r="A5340" t="str">
            <v>RUBRO:</v>
          </cell>
          <cell r="B5340" t="str">
            <v/>
          </cell>
          <cell r="C5340">
            <v>0</v>
          </cell>
        </row>
        <row r="5341">
          <cell r="A5341" t="str">
            <v>ITEM:</v>
          </cell>
          <cell r="B5341" t="str">
            <v/>
          </cell>
          <cell r="C5341">
            <v>0</v>
          </cell>
          <cell r="F5341" t="str">
            <v>UNIDAD:</v>
          </cell>
          <cell r="G5341">
            <v>0</v>
          </cell>
        </row>
        <row r="5343">
          <cell r="C5343" t="str">
            <v>DESCRIPCIÓN EQUIPO DE PRODUCCIÓN Y RENDIMIENTO</v>
          </cell>
        </row>
        <row r="5345">
          <cell r="C5345" t="str">
            <v>Equipo</v>
          </cell>
          <cell r="D5345" t="str">
            <v>Cantidad</v>
          </cell>
          <cell r="E5345" t="str">
            <v>Potencia</v>
          </cell>
          <cell r="F5345" t="str">
            <v>Costo Unitario</v>
          </cell>
          <cell r="G5345" t="str">
            <v>Costo Total</v>
          </cell>
        </row>
        <row r="5346">
          <cell r="C5346" t="str">
            <v>Camion volcador</v>
          </cell>
          <cell r="D5346">
            <v>1</v>
          </cell>
          <cell r="E5346">
            <v>430</v>
          </cell>
          <cell r="F5346">
            <v>11500000</v>
          </cell>
          <cell r="G5346">
            <v>11500000</v>
          </cell>
        </row>
        <row r="5347">
          <cell r="C5347" t="str">
            <v>Cargadora</v>
          </cell>
          <cell r="D5347">
            <v>0.5</v>
          </cell>
          <cell r="E5347">
            <v>217</v>
          </cell>
          <cell r="F5347">
            <v>17000000</v>
          </cell>
          <cell r="G5347">
            <v>8500000</v>
          </cell>
        </row>
        <row r="5348">
          <cell r="C5348" t="str">
            <v>Herramientas varias</v>
          </cell>
          <cell r="D5348">
            <v>1</v>
          </cell>
          <cell r="E5348">
            <v>0</v>
          </cell>
          <cell r="F5348">
            <v>450000</v>
          </cell>
          <cell r="G5348">
            <v>450000</v>
          </cell>
        </row>
        <row r="5349">
          <cell r="E5349">
            <v>0</v>
          </cell>
          <cell r="F5349">
            <v>0</v>
          </cell>
          <cell r="G5349">
            <v>0</v>
          </cell>
        </row>
        <row r="5350">
          <cell r="E5350">
            <v>0</v>
          </cell>
          <cell r="F5350">
            <v>0</v>
          </cell>
          <cell r="G5350">
            <v>0</v>
          </cell>
        </row>
        <row r="5351">
          <cell r="E5351">
            <v>0</v>
          </cell>
          <cell r="F5351">
            <v>0</v>
          </cell>
          <cell r="G5351">
            <v>0</v>
          </cell>
        </row>
        <row r="5352">
          <cell r="E5352">
            <v>0</v>
          </cell>
          <cell r="F5352">
            <v>0</v>
          </cell>
          <cell r="G5352">
            <v>0</v>
          </cell>
        </row>
        <row r="5353">
          <cell r="E5353">
            <v>0</v>
          </cell>
          <cell r="F5353">
            <v>0</v>
          </cell>
          <cell r="G5353">
            <v>0</v>
          </cell>
        </row>
        <row r="5354">
          <cell r="E5354">
            <v>0</v>
          </cell>
          <cell r="F5354">
            <v>0</v>
          </cell>
          <cell r="G5354">
            <v>0</v>
          </cell>
        </row>
        <row r="5355">
          <cell r="E5355">
            <v>0</v>
          </cell>
          <cell r="F5355">
            <v>0</v>
          </cell>
          <cell r="G5355">
            <v>0</v>
          </cell>
        </row>
        <row r="5357">
          <cell r="C5357" t="str">
            <v>TOTALES</v>
          </cell>
          <cell r="D5357" t="str">
            <v>Potencia</v>
          </cell>
          <cell r="E5357">
            <v>538.5</v>
          </cell>
          <cell r="F5357" t="str">
            <v>Costo Equipos</v>
          </cell>
          <cell r="G5357">
            <v>20450000</v>
          </cell>
        </row>
        <row r="5359">
          <cell r="C5359" t="str">
            <v>Rendimiento equipo de producción</v>
          </cell>
          <cell r="D5359">
            <v>1500</v>
          </cell>
          <cell r="E5359" t="str">
            <v>0/día</v>
          </cell>
        </row>
        <row r="5361">
          <cell r="A5361" t="str">
            <v>DATOS REDETERMINACION</v>
          </cell>
          <cell r="C5361" t="str">
            <v>DESIGNACION</v>
          </cell>
          <cell r="D5361" t="str">
            <v>Coeficiente Equipo</v>
          </cell>
          <cell r="E5361" t="str">
            <v>$ / día
Coef. x Costo Eq. o
HP x Costo Gas Oil</v>
          </cell>
          <cell r="F5361" t="str">
            <v>Rendimiento</v>
          </cell>
          <cell r="G5361" t="str">
            <v>$ Parcial</v>
          </cell>
        </row>
        <row r="5362">
          <cell r="A5362" t="str">
            <v>CÓDIGO</v>
          </cell>
          <cell r="B5362" t="str">
            <v>DESCRIPCIÓN</v>
          </cell>
        </row>
        <row r="5363">
          <cell r="C5363" t="str">
            <v>A - EQUIPOS</v>
          </cell>
        </row>
        <row r="5364">
          <cell r="A5364" t="str">
            <v>INDEC-DCTO - Inciso j)</v>
          </cell>
          <cell r="B5364" t="str">
            <v>Equipo - Amortización de equipo</v>
          </cell>
          <cell r="C5364" t="str">
            <v>Amortizaciones equipos</v>
          </cell>
          <cell r="D5364">
            <v>8.0000000000000004E-4</v>
          </cell>
          <cell r="E5364">
            <v>16360</v>
          </cell>
          <cell r="F5364">
            <v>1500</v>
          </cell>
          <cell r="G5364">
            <v>10.91</v>
          </cell>
        </row>
        <row r="5365">
          <cell r="A5365" t="str">
            <v>INDEC-DCTO - Inciso j)</v>
          </cell>
          <cell r="B5365" t="str">
            <v>Equipo - Amortización de equipo</v>
          </cell>
          <cell r="C5365" t="str">
            <v>Interés equipos</v>
          </cell>
          <cell r="D5365">
            <v>8.0000000000000007E-5</v>
          </cell>
          <cell r="E5365">
            <v>1636.0000000000002</v>
          </cell>
          <cell r="F5365">
            <v>1500</v>
          </cell>
          <cell r="G5365">
            <v>1.0900000000000001</v>
          </cell>
        </row>
        <row r="5366">
          <cell r="A5366" t="str">
            <v>INDEC-PB - 33360-1</v>
          </cell>
          <cell r="B5366" t="str">
            <v xml:space="preserve">Gas oil                                                                </v>
          </cell>
          <cell r="C5366" t="str">
            <v>Combustibles equipos</v>
          </cell>
          <cell r="D5366">
            <v>99.173553719008268</v>
          </cell>
          <cell r="E5366">
            <v>53404.958677685951</v>
          </cell>
          <cell r="F5366">
            <v>1500</v>
          </cell>
          <cell r="G5366">
            <v>35.6</v>
          </cell>
        </row>
        <row r="5367">
          <cell r="A5367" t="str">
            <v>INDEC-PB - 33380-1</v>
          </cell>
          <cell r="B5367" t="str">
            <v xml:space="preserve">Aceites lubricantes                                                    </v>
          </cell>
          <cell r="C5367" t="str">
            <v>Lubricantes equipos</v>
          </cell>
          <cell r="D5367">
            <v>18</v>
          </cell>
          <cell r="E5367">
            <v>9693</v>
          </cell>
          <cell r="F5367">
            <v>1500</v>
          </cell>
          <cell r="G5367">
            <v>6.46</v>
          </cell>
        </row>
        <row r="5368">
          <cell r="A5368">
            <v>0</v>
          </cell>
          <cell r="B5368">
            <v>0</v>
          </cell>
          <cell r="D5368">
            <v>0</v>
          </cell>
          <cell r="F5368">
            <v>0</v>
          </cell>
          <cell r="G5368">
            <v>0</v>
          </cell>
        </row>
        <row r="5369">
          <cell r="A5369">
            <v>0</v>
          </cell>
          <cell r="B5369">
            <v>0</v>
          </cell>
          <cell r="D5369">
            <v>0</v>
          </cell>
          <cell r="F5369">
            <v>0</v>
          </cell>
          <cell r="G5369">
            <v>0</v>
          </cell>
        </row>
        <row r="5370">
          <cell r="A5370">
            <v>0</v>
          </cell>
          <cell r="B5370">
            <v>0</v>
          </cell>
          <cell r="D5370">
            <v>0</v>
          </cell>
          <cell r="F5370">
            <v>0</v>
          </cell>
          <cell r="G5370">
            <v>0</v>
          </cell>
        </row>
        <row r="5371">
          <cell r="A5371">
            <v>0</v>
          </cell>
          <cell r="B5371">
            <v>0</v>
          </cell>
          <cell r="D5371">
            <v>0</v>
          </cell>
          <cell r="F5371">
            <v>0</v>
          </cell>
          <cell r="G5371">
            <v>0</v>
          </cell>
        </row>
        <row r="5372">
          <cell r="A5372">
            <v>0</v>
          </cell>
          <cell r="B5372">
            <v>0</v>
          </cell>
          <cell r="D5372">
            <v>0</v>
          </cell>
          <cell r="F5372">
            <v>0</v>
          </cell>
          <cell r="G5372">
            <v>0</v>
          </cell>
        </row>
        <row r="5373">
          <cell r="F5373" t="str">
            <v>Total A</v>
          </cell>
          <cell r="G5373">
            <v>54.06</v>
          </cell>
        </row>
        <row r="5374">
          <cell r="C5374" t="str">
            <v>B - MANO DE OBRA</v>
          </cell>
        </row>
        <row r="5375">
          <cell r="A5375" t="str">
            <v>DATOS REDETERMINACION</v>
          </cell>
          <cell r="C5375" t="str">
            <v>DESIGNACION</v>
          </cell>
          <cell r="D5375" t="str">
            <v>Cantidad</v>
          </cell>
          <cell r="E5375" t="str">
            <v>$ / día</v>
          </cell>
          <cell r="F5375" t="str">
            <v>Rendimiento</v>
          </cell>
          <cell r="G5375" t="str">
            <v>$ Parcial</v>
          </cell>
        </row>
        <row r="5376">
          <cell r="A5376" t="str">
            <v>CÓDIGO</v>
          </cell>
          <cell r="B5376" t="str">
            <v>DESCRIPCIÓN</v>
          </cell>
        </row>
        <row r="5377">
          <cell r="A5377" t="str">
            <v>IIEE-SJ - 101000</v>
          </cell>
          <cell r="B5377" t="str">
            <v>Oficial Especializado</v>
          </cell>
          <cell r="C5377" t="str">
            <v>Oficial Especializado</v>
          </cell>
          <cell r="E5377">
            <v>6000</v>
          </cell>
          <cell r="F5377">
            <v>1500</v>
          </cell>
        </row>
        <row r="5378">
          <cell r="A5378" t="str">
            <v>IIEE-SJ - 102000</v>
          </cell>
          <cell r="B5378" t="str">
            <v xml:space="preserve">Oficial </v>
          </cell>
          <cell r="C5378" t="str">
            <v>Oficial</v>
          </cell>
          <cell r="D5378">
            <v>2</v>
          </cell>
          <cell r="E5378">
            <v>5000</v>
          </cell>
          <cell r="F5378">
            <v>1500</v>
          </cell>
          <cell r="G5378">
            <v>6.67</v>
          </cell>
        </row>
        <row r="5379">
          <cell r="A5379" t="str">
            <v>IIEE-SJ - 103000</v>
          </cell>
          <cell r="B5379" t="str">
            <v>Ayudante</v>
          </cell>
          <cell r="C5379" t="str">
            <v>Medio Oficial</v>
          </cell>
          <cell r="E5379">
            <v>4500</v>
          </cell>
          <cell r="F5379">
            <v>1500</v>
          </cell>
          <cell r="G5379">
            <v>0</v>
          </cell>
        </row>
        <row r="5380">
          <cell r="A5380" t="str">
            <v>IIEE-SJ - 103000</v>
          </cell>
          <cell r="B5380" t="str">
            <v>Ayudante</v>
          </cell>
          <cell r="C5380" t="str">
            <v>Ayudante</v>
          </cell>
          <cell r="D5380">
            <v>5</v>
          </cell>
          <cell r="E5380">
            <v>4000</v>
          </cell>
          <cell r="F5380">
            <v>1500</v>
          </cell>
          <cell r="G5380">
            <v>13.33</v>
          </cell>
        </row>
        <row r="5381">
          <cell r="A5381">
            <v>0</v>
          </cell>
          <cell r="B5381">
            <v>0</v>
          </cell>
          <cell r="E5381">
            <v>0</v>
          </cell>
          <cell r="F5381">
            <v>0</v>
          </cell>
          <cell r="G5381">
            <v>0</v>
          </cell>
        </row>
        <row r="5382">
          <cell r="A5382">
            <v>0</v>
          </cell>
          <cell r="B5382">
            <v>0</v>
          </cell>
          <cell r="E5382">
            <v>0</v>
          </cell>
          <cell r="F5382">
            <v>0</v>
          </cell>
          <cell r="G5382">
            <v>0</v>
          </cell>
        </row>
        <row r="5383">
          <cell r="A5383">
            <v>0</v>
          </cell>
          <cell r="B5383">
            <v>0</v>
          </cell>
          <cell r="E5383">
            <v>0</v>
          </cell>
          <cell r="F5383">
            <v>0</v>
          </cell>
          <cell r="G5383">
            <v>0</v>
          </cell>
        </row>
        <row r="5384">
          <cell r="F5384" t="str">
            <v>Total B</v>
          </cell>
          <cell r="G5384">
            <v>20</v>
          </cell>
        </row>
        <row r="5385">
          <cell r="C5385" t="str">
            <v>C - MATERIALES</v>
          </cell>
        </row>
        <row r="5386">
          <cell r="A5386" t="str">
            <v>DATOS REDETERMINACION</v>
          </cell>
          <cell r="C5386" t="str">
            <v>DESIGNACION</v>
          </cell>
          <cell r="D5386" t="str">
            <v>Un</v>
          </cell>
          <cell r="E5386" t="str">
            <v>Cantidad</v>
          </cell>
          <cell r="F5386" t="str">
            <v>$ Unitarios</v>
          </cell>
          <cell r="G5386" t="str">
            <v>$ Parcial</v>
          </cell>
        </row>
        <row r="5387">
          <cell r="A5387" t="str">
            <v>CÓDIGO</v>
          </cell>
          <cell r="B5387" t="str">
            <v>DESCRIPCIÓN</v>
          </cell>
        </row>
        <row r="5388">
          <cell r="A5388">
            <v>0</v>
          </cell>
          <cell r="B5388">
            <v>0</v>
          </cell>
          <cell r="D5388">
            <v>0</v>
          </cell>
          <cell r="F5388">
            <v>0</v>
          </cell>
          <cell r="G5388">
            <v>0</v>
          </cell>
        </row>
        <row r="5389">
          <cell r="A5389">
            <v>0</v>
          </cell>
          <cell r="B5389">
            <v>0</v>
          </cell>
          <cell r="D5389">
            <v>0</v>
          </cell>
          <cell r="F5389">
            <v>0</v>
          </cell>
          <cell r="G5389">
            <v>0</v>
          </cell>
        </row>
        <row r="5390">
          <cell r="A5390">
            <v>0</v>
          </cell>
          <cell r="B5390">
            <v>0</v>
          </cell>
          <cell r="D5390">
            <v>0</v>
          </cell>
          <cell r="F5390">
            <v>0</v>
          </cell>
          <cell r="G5390">
            <v>0</v>
          </cell>
        </row>
        <row r="5391">
          <cell r="A5391">
            <v>0</v>
          </cell>
          <cell r="B5391">
            <v>0</v>
          </cell>
          <cell r="D5391">
            <v>0</v>
          </cell>
          <cell r="F5391">
            <v>0</v>
          </cell>
          <cell r="G5391">
            <v>0</v>
          </cell>
        </row>
        <row r="5392">
          <cell r="A5392">
            <v>0</v>
          </cell>
          <cell r="B5392">
            <v>0</v>
          </cell>
          <cell r="D5392">
            <v>0</v>
          </cell>
          <cell r="F5392">
            <v>0</v>
          </cell>
          <cell r="G5392">
            <v>0</v>
          </cell>
        </row>
        <row r="5393">
          <cell r="A5393">
            <v>0</v>
          </cell>
          <cell r="B5393">
            <v>0</v>
          </cell>
          <cell r="D5393">
            <v>0</v>
          </cell>
          <cell r="F5393">
            <v>0</v>
          </cell>
          <cell r="G5393">
            <v>0</v>
          </cell>
        </row>
        <row r="5394">
          <cell r="A5394">
            <v>0</v>
          </cell>
          <cell r="B5394">
            <v>0</v>
          </cell>
          <cell r="D5394">
            <v>0</v>
          </cell>
          <cell r="F5394">
            <v>0</v>
          </cell>
          <cell r="G5394">
            <v>0</v>
          </cell>
        </row>
        <row r="5395">
          <cell r="A5395">
            <v>0</v>
          </cell>
          <cell r="B5395">
            <v>0</v>
          </cell>
          <cell r="D5395">
            <v>0</v>
          </cell>
          <cell r="F5395">
            <v>0</v>
          </cell>
          <cell r="G5395">
            <v>0</v>
          </cell>
        </row>
        <row r="5396">
          <cell r="A5396">
            <v>0</v>
          </cell>
          <cell r="B5396">
            <v>0</v>
          </cell>
          <cell r="D5396">
            <v>0</v>
          </cell>
          <cell r="F5396">
            <v>0</v>
          </cell>
          <cell r="G5396">
            <v>0</v>
          </cell>
        </row>
        <row r="5397">
          <cell r="A5397">
            <v>0</v>
          </cell>
          <cell r="B5397">
            <v>0</v>
          </cell>
          <cell r="D5397">
            <v>0</v>
          </cell>
          <cell r="F5397">
            <v>0</v>
          </cell>
          <cell r="G5397">
            <v>0</v>
          </cell>
        </row>
        <row r="5399">
          <cell r="A5399">
            <v>0</v>
          </cell>
          <cell r="B5399">
            <v>0</v>
          </cell>
          <cell r="D5399">
            <v>0</v>
          </cell>
          <cell r="F5399">
            <v>0</v>
          </cell>
          <cell r="G5399">
            <v>0</v>
          </cell>
        </row>
        <row r="5400">
          <cell r="F5400" t="str">
            <v>Total C</v>
          </cell>
          <cell r="G5400">
            <v>0</v>
          </cell>
        </row>
        <row r="5401">
          <cell r="C5401" t="str">
            <v>D - TRANSPORTE</v>
          </cell>
        </row>
        <row r="5402">
          <cell r="A5402" t="str">
            <v>DATOS REDETERMINACION</v>
          </cell>
          <cell r="C5402" t="str">
            <v>DESIGNACION</v>
          </cell>
          <cell r="D5402" t="str">
            <v>Un</v>
          </cell>
          <cell r="E5402" t="str">
            <v>Cantidad</v>
          </cell>
          <cell r="F5402" t="str">
            <v>$ Unitarios</v>
          </cell>
          <cell r="G5402" t="str">
            <v>$ Parcial</v>
          </cell>
        </row>
        <row r="5403">
          <cell r="A5403" t="str">
            <v>CÓDIGO</v>
          </cell>
          <cell r="B5403" t="str">
            <v>DESCRIPCIÓN</v>
          </cell>
        </row>
        <row r="5404">
          <cell r="A5404">
            <v>0</v>
          </cell>
          <cell r="B5404">
            <v>0</v>
          </cell>
          <cell r="D5404">
            <v>0</v>
          </cell>
          <cell r="F5404">
            <v>0</v>
          </cell>
          <cell r="G5404">
            <v>0</v>
          </cell>
        </row>
        <row r="5405">
          <cell r="A5405">
            <v>0</v>
          </cell>
          <cell r="B5405">
            <v>0</v>
          </cell>
          <cell r="D5405">
            <v>0</v>
          </cell>
          <cell r="F5405">
            <v>0</v>
          </cell>
          <cell r="G5405">
            <v>0</v>
          </cell>
        </row>
        <row r="5406">
          <cell r="F5406" t="str">
            <v>Total D</v>
          </cell>
          <cell r="G5406">
            <v>0</v>
          </cell>
        </row>
        <row r="5408">
          <cell r="A5408" t="str">
            <v/>
          </cell>
          <cell r="B5408">
            <v>0</v>
          </cell>
          <cell r="D5408" t="str">
            <v>Costo  Neto</v>
          </cell>
          <cell r="F5408" t="str">
            <v>$/0</v>
          </cell>
          <cell r="G5408">
            <v>74.06</v>
          </cell>
        </row>
        <row r="5409">
          <cell r="D5409" t="str">
            <v>Precio</v>
          </cell>
          <cell r="F5409" t="str">
            <v>$/0</v>
          </cell>
          <cell r="G5409">
            <v>74.06</v>
          </cell>
        </row>
        <row r="5410">
          <cell r="A5410" t="str">
            <v>ANALISIS DE PRECIOS</v>
          </cell>
        </row>
        <row r="5411">
          <cell r="A5411" t="str">
            <v>COMITENTE:</v>
          </cell>
          <cell r="B5411" t="str">
            <v>DIRECCION PROVINCIAL DE REDES DE GAS</v>
          </cell>
        </row>
        <row r="5412">
          <cell r="A5412" t="str">
            <v>CONTRATISTA:</v>
          </cell>
          <cell r="B5412">
            <v>0</v>
          </cell>
        </row>
        <row r="5413">
          <cell r="A5413" t="str">
            <v>OBRA:</v>
          </cell>
          <cell r="B5413">
            <v>0</v>
          </cell>
          <cell r="F5413" t="str">
            <v>PRECIOS A:</v>
          </cell>
          <cell r="G5413">
            <v>0</v>
          </cell>
        </row>
        <row r="5414">
          <cell r="A5414" t="str">
            <v>SECTOR A:</v>
          </cell>
          <cell r="B5414">
            <v>0</v>
          </cell>
          <cell r="G5414">
            <v>0</v>
          </cell>
        </row>
        <row r="5415">
          <cell r="A5415" t="str">
            <v>UBICACIÓN:</v>
          </cell>
          <cell r="B5415">
            <v>0</v>
          </cell>
        </row>
        <row r="5416">
          <cell r="A5416" t="str">
            <v>RUBRO:</v>
          </cell>
          <cell r="B5416" t="str">
            <v/>
          </cell>
          <cell r="C5416">
            <v>0</v>
          </cell>
        </row>
        <row r="5417">
          <cell r="A5417" t="str">
            <v>ITEM:</v>
          </cell>
          <cell r="B5417" t="str">
            <v/>
          </cell>
          <cell r="C5417">
            <v>0</v>
          </cell>
          <cell r="F5417" t="str">
            <v>UNIDAD:</v>
          </cell>
          <cell r="G5417">
            <v>0</v>
          </cell>
        </row>
        <row r="5419">
          <cell r="C5419" t="str">
            <v>DESCRIPCIÓN EQUIPO DE PRODUCCIÓN Y RENDIMIENTO</v>
          </cell>
        </row>
        <row r="5421">
          <cell r="C5421" t="str">
            <v>Equipo</v>
          </cell>
          <cell r="D5421" t="str">
            <v>Cantidad</v>
          </cell>
          <cell r="E5421" t="str">
            <v>Potencia</v>
          </cell>
          <cell r="F5421" t="str">
            <v>Costo Unitario</v>
          </cell>
          <cell r="G5421" t="str">
            <v>Costo Total</v>
          </cell>
        </row>
        <row r="5422">
          <cell r="C5422" t="str">
            <v>Excavadora</v>
          </cell>
          <cell r="D5422">
            <v>0.2</v>
          </cell>
          <cell r="E5422">
            <v>155</v>
          </cell>
          <cell r="F5422">
            <v>15000000</v>
          </cell>
          <cell r="G5422">
            <v>3000000</v>
          </cell>
        </row>
        <row r="5423">
          <cell r="C5423" t="str">
            <v>Camion volcador</v>
          </cell>
          <cell r="D5423">
            <v>0.2</v>
          </cell>
          <cell r="E5423">
            <v>430</v>
          </cell>
          <cell r="F5423">
            <v>11500000</v>
          </cell>
          <cell r="G5423">
            <v>2300000</v>
          </cell>
        </row>
        <row r="5424">
          <cell r="C5424" t="str">
            <v>Cargadora</v>
          </cell>
          <cell r="D5424">
            <v>0.2</v>
          </cell>
          <cell r="E5424">
            <v>217</v>
          </cell>
          <cell r="F5424">
            <v>17000000</v>
          </cell>
          <cell r="G5424">
            <v>3400000</v>
          </cell>
        </row>
        <row r="5425">
          <cell r="E5425">
            <v>0</v>
          </cell>
          <cell r="F5425">
            <v>0</v>
          </cell>
          <cell r="G5425">
            <v>0</v>
          </cell>
        </row>
        <row r="5426">
          <cell r="E5426">
            <v>0</v>
          </cell>
          <cell r="F5426">
            <v>0</v>
          </cell>
          <cell r="G5426">
            <v>0</v>
          </cell>
        </row>
        <row r="5427">
          <cell r="E5427">
            <v>0</v>
          </cell>
          <cell r="F5427">
            <v>0</v>
          </cell>
          <cell r="G5427">
            <v>0</v>
          </cell>
        </row>
        <row r="5428">
          <cell r="E5428">
            <v>0</v>
          </cell>
          <cell r="F5428">
            <v>0</v>
          </cell>
          <cell r="G5428">
            <v>0</v>
          </cell>
        </row>
        <row r="5429">
          <cell r="E5429">
            <v>0</v>
          </cell>
          <cell r="F5429">
            <v>0</v>
          </cell>
          <cell r="G5429">
            <v>0</v>
          </cell>
        </row>
        <row r="5430">
          <cell r="E5430">
            <v>0</v>
          </cell>
          <cell r="F5430">
            <v>0</v>
          </cell>
          <cell r="G5430">
            <v>0</v>
          </cell>
        </row>
        <row r="5431">
          <cell r="E5431">
            <v>0</v>
          </cell>
          <cell r="F5431">
            <v>0</v>
          </cell>
          <cell r="G5431">
            <v>0</v>
          </cell>
        </row>
        <row r="5433">
          <cell r="C5433" t="str">
            <v>TOTALES</v>
          </cell>
          <cell r="D5433" t="str">
            <v>Potencia</v>
          </cell>
          <cell r="E5433">
            <v>160.4</v>
          </cell>
          <cell r="F5433" t="str">
            <v>Costo Equipos</v>
          </cell>
          <cell r="G5433">
            <v>8700000</v>
          </cell>
        </row>
        <row r="5435">
          <cell r="C5435" t="str">
            <v>Rendimiento equipo de producción</v>
          </cell>
          <cell r="D5435">
            <v>200</v>
          </cell>
          <cell r="E5435" t="str">
            <v>0/día</v>
          </cell>
        </row>
        <row r="5437">
          <cell r="A5437" t="str">
            <v>DATOS REDETERMINACION</v>
          </cell>
          <cell r="C5437" t="str">
            <v>DESIGNACION</v>
          </cell>
          <cell r="D5437" t="str">
            <v>Coeficiente Equipo</v>
          </cell>
          <cell r="E5437" t="str">
            <v>$ / día
Coef. x Costo Eq. o
HP x Costo Gas Oil</v>
          </cell>
          <cell r="F5437" t="str">
            <v>Rendimiento</v>
          </cell>
          <cell r="G5437" t="str">
            <v>$ Parcial</v>
          </cell>
        </row>
        <row r="5438">
          <cell r="A5438" t="str">
            <v>CÓDIGO</v>
          </cell>
          <cell r="B5438" t="str">
            <v>DESCRIPCIÓN</v>
          </cell>
        </row>
        <row r="5439">
          <cell r="C5439" t="str">
            <v>A - EQUIPOS</v>
          </cell>
        </row>
        <row r="5440">
          <cell r="A5440" t="str">
            <v>INDEC-DCTO - Inciso j)</v>
          </cell>
          <cell r="B5440" t="str">
            <v>Equipo - Amortización de equipo</v>
          </cell>
          <cell r="C5440" t="str">
            <v>Amortizaciones equipos</v>
          </cell>
          <cell r="D5440">
            <v>8.0000000000000004E-4</v>
          </cell>
          <cell r="E5440">
            <v>6960</v>
          </cell>
          <cell r="F5440">
            <v>200</v>
          </cell>
          <cell r="G5440">
            <v>34.799999999999997</v>
          </cell>
        </row>
        <row r="5441">
          <cell r="A5441" t="str">
            <v>INDEC-DCTO - Inciso j)</v>
          </cell>
          <cell r="B5441" t="str">
            <v>Equipo - Amortización de equipo</v>
          </cell>
          <cell r="C5441" t="str">
            <v>Interés equipos</v>
          </cell>
          <cell r="D5441">
            <v>8.0000000000000007E-5</v>
          </cell>
          <cell r="E5441">
            <v>696.00000000000011</v>
          </cell>
          <cell r="F5441">
            <v>200</v>
          </cell>
          <cell r="G5441">
            <v>3.48</v>
          </cell>
        </row>
        <row r="5442">
          <cell r="A5442" t="str">
            <v>INDEC-PB - 33360-1</v>
          </cell>
          <cell r="B5442" t="str">
            <v xml:space="preserve">Gas oil                                                                </v>
          </cell>
          <cell r="C5442" t="str">
            <v>Combustibles equipos</v>
          </cell>
          <cell r="D5442">
            <v>99.173553719008268</v>
          </cell>
          <cell r="E5442">
            <v>15907.438016528928</v>
          </cell>
          <cell r="F5442">
            <v>200</v>
          </cell>
          <cell r="G5442">
            <v>79.540000000000006</v>
          </cell>
        </row>
        <row r="5443">
          <cell r="A5443" t="str">
            <v>INDEC-PB - 33380-1</v>
          </cell>
          <cell r="B5443" t="str">
            <v xml:space="preserve">Aceites lubricantes                                                    </v>
          </cell>
          <cell r="C5443" t="str">
            <v>Lubricantes equipos</v>
          </cell>
          <cell r="D5443">
            <v>18</v>
          </cell>
          <cell r="E5443">
            <v>2887.2000000000003</v>
          </cell>
          <cell r="F5443">
            <v>200</v>
          </cell>
          <cell r="G5443">
            <v>14.44</v>
          </cell>
        </row>
        <row r="5444">
          <cell r="A5444">
            <v>0</v>
          </cell>
          <cell r="B5444">
            <v>0</v>
          </cell>
          <cell r="D5444">
            <v>0</v>
          </cell>
          <cell r="F5444">
            <v>0</v>
          </cell>
          <cell r="G5444">
            <v>0</v>
          </cell>
        </row>
        <row r="5445">
          <cell r="A5445">
            <v>0</v>
          </cell>
          <cell r="B5445">
            <v>0</v>
          </cell>
          <cell r="D5445">
            <v>0</v>
          </cell>
          <cell r="F5445">
            <v>0</v>
          </cell>
          <cell r="G5445">
            <v>0</v>
          </cell>
        </row>
        <row r="5446">
          <cell r="A5446">
            <v>0</v>
          </cell>
          <cell r="B5446">
            <v>0</v>
          </cell>
          <cell r="D5446">
            <v>0</v>
          </cell>
          <cell r="F5446">
            <v>0</v>
          </cell>
          <cell r="G5446">
            <v>0</v>
          </cell>
        </row>
        <row r="5447">
          <cell r="A5447">
            <v>0</v>
          </cell>
          <cell r="B5447">
            <v>0</v>
          </cell>
          <cell r="D5447">
            <v>0</v>
          </cell>
          <cell r="F5447">
            <v>0</v>
          </cell>
          <cell r="G5447">
            <v>0</v>
          </cell>
        </row>
        <row r="5448">
          <cell r="A5448">
            <v>0</v>
          </cell>
          <cell r="B5448">
            <v>0</v>
          </cell>
          <cell r="D5448">
            <v>0</v>
          </cell>
          <cell r="F5448">
            <v>0</v>
          </cell>
          <cell r="G5448">
            <v>0</v>
          </cell>
        </row>
        <row r="5449">
          <cell r="F5449" t="str">
            <v>Total A</v>
          </cell>
          <cell r="G5449">
            <v>132.26</v>
          </cell>
        </row>
        <row r="5450">
          <cell r="C5450" t="str">
            <v>B - MANO DE OBRA</v>
          </cell>
        </row>
        <row r="5451">
          <cell r="A5451" t="str">
            <v>DATOS REDETERMINACION</v>
          </cell>
          <cell r="C5451" t="str">
            <v>DESIGNACION</v>
          </cell>
          <cell r="D5451" t="str">
            <v>Cantidad</v>
          </cell>
          <cell r="E5451" t="str">
            <v>$ / día</v>
          </cell>
          <cell r="F5451" t="str">
            <v>Rendimiento</v>
          </cell>
          <cell r="G5451" t="str">
            <v>$ Parcial</v>
          </cell>
        </row>
        <row r="5452">
          <cell r="A5452" t="str">
            <v>CÓDIGO</v>
          </cell>
          <cell r="B5452" t="str">
            <v>DESCRIPCIÓN</v>
          </cell>
        </row>
        <row r="5453">
          <cell r="A5453" t="str">
            <v>IIEE-SJ - 101000</v>
          </cell>
          <cell r="B5453" t="str">
            <v>Oficial Especializado</v>
          </cell>
          <cell r="C5453" t="str">
            <v>Oficial Especializado</v>
          </cell>
          <cell r="D5453">
            <v>1</v>
          </cell>
          <cell r="E5453">
            <v>6000</v>
          </cell>
          <cell r="F5453">
            <v>200</v>
          </cell>
          <cell r="G5453">
            <v>30</v>
          </cell>
        </row>
        <row r="5454">
          <cell r="A5454" t="str">
            <v>IIEE-SJ - 102000</v>
          </cell>
          <cell r="B5454" t="str">
            <v xml:space="preserve">Oficial </v>
          </cell>
          <cell r="C5454" t="str">
            <v>Oficial</v>
          </cell>
          <cell r="D5454">
            <v>1</v>
          </cell>
          <cell r="E5454">
            <v>5000</v>
          </cell>
          <cell r="F5454">
            <v>200</v>
          </cell>
          <cell r="G5454">
            <v>25</v>
          </cell>
        </row>
        <row r="5455">
          <cell r="A5455" t="str">
            <v>IIEE-SJ - 103000</v>
          </cell>
          <cell r="B5455" t="str">
            <v>Ayudante</v>
          </cell>
          <cell r="C5455" t="str">
            <v>Medio Oficial</v>
          </cell>
          <cell r="E5455">
            <v>4500</v>
          </cell>
          <cell r="F5455">
            <v>200</v>
          </cell>
          <cell r="G5455">
            <v>0</v>
          </cell>
        </row>
        <row r="5456">
          <cell r="A5456" t="str">
            <v>IIEE-SJ - 103000</v>
          </cell>
          <cell r="B5456" t="str">
            <v>Ayudante</v>
          </cell>
          <cell r="C5456" t="str">
            <v>Ayudante</v>
          </cell>
          <cell r="D5456">
            <v>2</v>
          </cell>
          <cell r="E5456">
            <v>4000</v>
          </cell>
          <cell r="F5456">
            <v>200</v>
          </cell>
          <cell r="G5456">
            <v>40</v>
          </cell>
        </row>
        <row r="5457">
          <cell r="A5457">
            <v>0</v>
          </cell>
          <cell r="B5457">
            <v>0</v>
          </cell>
          <cell r="E5457">
            <v>0</v>
          </cell>
          <cell r="F5457">
            <v>0</v>
          </cell>
          <cell r="G5457">
            <v>0</v>
          </cell>
        </row>
        <row r="5458">
          <cell r="A5458">
            <v>0</v>
          </cell>
          <cell r="B5458">
            <v>0</v>
          </cell>
          <cell r="E5458">
            <v>0</v>
          </cell>
          <cell r="F5458">
            <v>0</v>
          </cell>
          <cell r="G5458">
            <v>0</v>
          </cell>
        </row>
        <row r="5459">
          <cell r="A5459">
            <v>0</v>
          </cell>
          <cell r="B5459">
            <v>0</v>
          </cell>
          <cell r="E5459">
            <v>0</v>
          </cell>
          <cell r="F5459">
            <v>0</v>
          </cell>
          <cell r="G5459">
            <v>0</v>
          </cell>
        </row>
        <row r="5460">
          <cell r="F5460" t="str">
            <v>Total B</v>
          </cell>
          <cell r="G5460">
            <v>95</v>
          </cell>
        </row>
        <row r="5461">
          <cell r="C5461" t="str">
            <v>C - MATERIALES</v>
          </cell>
        </row>
        <row r="5462">
          <cell r="A5462" t="str">
            <v>DATOS REDETERMINACION</v>
          </cell>
          <cell r="C5462" t="str">
            <v>DESIGNACION</v>
          </cell>
          <cell r="D5462" t="str">
            <v>Un</v>
          </cell>
          <cell r="E5462" t="str">
            <v>Cantidad</v>
          </cell>
          <cell r="F5462" t="str">
            <v>$ Unitarios</v>
          </cell>
          <cell r="G5462" t="str">
            <v>$ Parcial</v>
          </cell>
        </row>
        <row r="5463">
          <cell r="A5463" t="str">
            <v>CÓDIGO</v>
          </cell>
          <cell r="B5463" t="str">
            <v>DESCRIPCIÓN</v>
          </cell>
        </row>
        <row r="5464">
          <cell r="A5464">
            <v>0</v>
          </cell>
          <cell r="B5464">
            <v>0</v>
          </cell>
          <cell r="D5464">
            <v>0</v>
          </cell>
          <cell r="F5464">
            <v>0</v>
          </cell>
          <cell r="G5464">
            <v>0</v>
          </cell>
        </row>
        <row r="5465">
          <cell r="A5465">
            <v>0</v>
          </cell>
          <cell r="B5465">
            <v>0</v>
          </cell>
          <cell r="D5465">
            <v>0</v>
          </cell>
          <cell r="F5465">
            <v>0</v>
          </cell>
          <cell r="G5465">
            <v>0</v>
          </cell>
        </row>
        <row r="5466">
          <cell r="A5466">
            <v>0</v>
          </cell>
          <cell r="B5466">
            <v>0</v>
          </cell>
          <cell r="D5466">
            <v>0</v>
          </cell>
          <cell r="F5466">
            <v>0</v>
          </cell>
          <cell r="G5466">
            <v>0</v>
          </cell>
        </row>
        <row r="5467">
          <cell r="A5467">
            <v>0</v>
          </cell>
          <cell r="B5467">
            <v>0</v>
          </cell>
          <cell r="D5467">
            <v>0</v>
          </cell>
          <cell r="F5467">
            <v>0</v>
          </cell>
          <cell r="G5467">
            <v>0</v>
          </cell>
        </row>
        <row r="5469">
          <cell r="A5469">
            <v>0</v>
          </cell>
          <cell r="B5469">
            <v>0</v>
          </cell>
          <cell r="D5469">
            <v>0</v>
          </cell>
          <cell r="F5469">
            <v>0</v>
          </cell>
          <cell r="G5469">
            <v>0</v>
          </cell>
        </row>
        <row r="5470">
          <cell r="A5470">
            <v>0</v>
          </cell>
          <cell r="B5470">
            <v>0</v>
          </cell>
          <cell r="D5470">
            <v>0</v>
          </cell>
          <cell r="F5470">
            <v>0</v>
          </cell>
          <cell r="G5470">
            <v>0</v>
          </cell>
        </row>
        <row r="5471">
          <cell r="A5471">
            <v>0</v>
          </cell>
          <cell r="B5471">
            <v>0</v>
          </cell>
          <cell r="D5471">
            <v>0</v>
          </cell>
          <cell r="F5471">
            <v>0</v>
          </cell>
          <cell r="G5471">
            <v>0</v>
          </cell>
        </row>
        <row r="5472">
          <cell r="A5472">
            <v>0</v>
          </cell>
          <cell r="B5472">
            <v>0</v>
          </cell>
          <cell r="D5472">
            <v>0</v>
          </cell>
          <cell r="F5472">
            <v>0</v>
          </cell>
          <cell r="G5472">
            <v>0</v>
          </cell>
        </row>
        <row r="5473">
          <cell r="A5473">
            <v>0</v>
          </cell>
          <cell r="B5473">
            <v>0</v>
          </cell>
          <cell r="D5473">
            <v>0</v>
          </cell>
          <cell r="F5473">
            <v>0</v>
          </cell>
          <cell r="G5473">
            <v>0</v>
          </cell>
        </row>
        <row r="5474">
          <cell r="A5474">
            <v>0</v>
          </cell>
          <cell r="B5474">
            <v>0</v>
          </cell>
          <cell r="D5474">
            <v>0</v>
          </cell>
          <cell r="F5474">
            <v>0</v>
          </cell>
          <cell r="G5474">
            <v>0</v>
          </cell>
        </row>
        <row r="5475">
          <cell r="A5475">
            <v>0</v>
          </cell>
          <cell r="B5475">
            <v>0</v>
          </cell>
          <cell r="D5475">
            <v>0</v>
          </cell>
          <cell r="F5475">
            <v>0</v>
          </cell>
          <cell r="G5475">
            <v>0</v>
          </cell>
        </row>
        <row r="5476">
          <cell r="F5476" t="str">
            <v>Total C</v>
          </cell>
          <cell r="G5476">
            <v>0</v>
          </cell>
        </row>
        <row r="5477">
          <cell r="C5477" t="str">
            <v>D - TRANSPORTE</v>
          </cell>
        </row>
        <row r="5478">
          <cell r="A5478" t="str">
            <v>DATOS REDETERMINACION</v>
          </cell>
          <cell r="C5478" t="str">
            <v>DESIGNACION</v>
          </cell>
          <cell r="D5478" t="str">
            <v>Un</v>
          </cell>
          <cell r="E5478" t="str">
            <v>Cantidad</v>
          </cell>
          <cell r="F5478" t="str">
            <v>$ Unitarios</v>
          </cell>
          <cell r="G5478" t="str">
            <v>$ Parcial</v>
          </cell>
        </row>
        <row r="5479">
          <cell r="A5479" t="str">
            <v>CÓDIGO</v>
          </cell>
          <cell r="B5479" t="str">
            <v>DESCRIPCIÓN</v>
          </cell>
        </row>
        <row r="5480">
          <cell r="A5480">
            <v>0</v>
          </cell>
          <cell r="B5480">
            <v>0</v>
          </cell>
          <cell r="D5480">
            <v>0</v>
          </cell>
          <cell r="F5480">
            <v>0</v>
          </cell>
          <cell r="G5480">
            <v>0</v>
          </cell>
        </row>
        <row r="5481">
          <cell r="A5481">
            <v>0</v>
          </cell>
          <cell r="B5481">
            <v>0</v>
          </cell>
          <cell r="D5481">
            <v>0</v>
          </cell>
          <cell r="F5481">
            <v>0</v>
          </cell>
          <cell r="G5481">
            <v>0</v>
          </cell>
        </row>
        <row r="5482">
          <cell r="F5482" t="str">
            <v>Total D</v>
          </cell>
          <cell r="G5482">
            <v>0</v>
          </cell>
        </row>
        <row r="5484">
          <cell r="A5484" t="str">
            <v/>
          </cell>
          <cell r="B5484">
            <v>0</v>
          </cell>
          <cell r="D5484" t="str">
            <v>Costo  Neto</v>
          </cell>
          <cell r="F5484" t="str">
            <v>$/0</v>
          </cell>
          <cell r="G5484">
            <v>227.26</v>
          </cell>
        </row>
        <row r="5485">
          <cell r="D5485" t="str">
            <v>Precio</v>
          </cell>
          <cell r="F5485" t="str">
            <v>$/0</v>
          </cell>
          <cell r="G5485">
            <v>227.26</v>
          </cell>
        </row>
        <row r="5486">
          <cell r="A5486" t="str">
            <v>ANALISIS DE PRECIOS</v>
          </cell>
        </row>
        <row r="5487">
          <cell r="A5487" t="str">
            <v>COMITENTE:</v>
          </cell>
          <cell r="B5487" t="str">
            <v>DIRECCION PROVINCIAL DE REDES DE GAS</v>
          </cell>
        </row>
        <row r="5488">
          <cell r="A5488" t="str">
            <v>CONTRATISTA:</v>
          </cell>
          <cell r="B5488">
            <v>0</v>
          </cell>
        </row>
        <row r="5489">
          <cell r="A5489" t="str">
            <v>OBRA:</v>
          </cell>
          <cell r="B5489">
            <v>0</v>
          </cell>
          <cell r="F5489" t="str">
            <v>PRECIOS A:</v>
          </cell>
          <cell r="G5489">
            <v>0</v>
          </cell>
        </row>
        <row r="5490">
          <cell r="A5490" t="str">
            <v>SECTOR A:</v>
          </cell>
          <cell r="B5490">
            <v>0</v>
          </cell>
          <cell r="G5490">
            <v>0</v>
          </cell>
        </row>
        <row r="5491">
          <cell r="A5491" t="str">
            <v>UBICACIÓN:</v>
          </cell>
          <cell r="B5491">
            <v>0</v>
          </cell>
        </row>
        <row r="5492">
          <cell r="A5492" t="str">
            <v>RUBRO:</v>
          </cell>
          <cell r="B5492" t="str">
            <v/>
          </cell>
          <cell r="C5492">
            <v>0</v>
          </cell>
        </row>
        <row r="5493">
          <cell r="A5493" t="str">
            <v>ITEM:</v>
          </cell>
          <cell r="B5493" t="str">
            <v/>
          </cell>
          <cell r="C5493">
            <v>0</v>
          </cell>
          <cell r="F5493" t="str">
            <v>UNIDAD:</v>
          </cell>
          <cell r="G5493">
            <v>0</v>
          </cell>
        </row>
        <row r="5495">
          <cell r="C5495" t="str">
            <v>DESCRIPCIÓN EQUIPO DE PRODUCCIÓN Y RENDIMIENTO</v>
          </cell>
        </row>
        <row r="5497">
          <cell r="C5497" t="str">
            <v>Equipo</v>
          </cell>
          <cell r="D5497" t="str">
            <v>Cantidad</v>
          </cell>
          <cell r="E5497" t="str">
            <v>Potencia</v>
          </cell>
          <cell r="F5497" t="str">
            <v>Costo Unitario</v>
          </cell>
          <cell r="G5497" t="str">
            <v>Costo Total</v>
          </cell>
        </row>
        <row r="5498">
          <cell r="C5498" t="str">
            <v>Excavadora</v>
          </cell>
          <cell r="D5498">
            <v>0.2</v>
          </cell>
          <cell r="E5498">
            <v>155</v>
          </cell>
          <cell r="F5498">
            <v>15000000</v>
          </cell>
          <cell r="G5498">
            <v>3000000</v>
          </cell>
        </row>
        <row r="5499">
          <cell r="C5499" t="str">
            <v>Camion volcador</v>
          </cell>
          <cell r="D5499">
            <v>0.2</v>
          </cell>
          <cell r="E5499">
            <v>430</v>
          </cell>
          <cell r="F5499">
            <v>11500000</v>
          </cell>
          <cell r="G5499">
            <v>2300000</v>
          </cell>
        </row>
        <row r="5500">
          <cell r="C5500" t="str">
            <v>Camion regador</v>
          </cell>
          <cell r="D5500">
            <v>0.2</v>
          </cell>
          <cell r="E5500">
            <v>319</v>
          </cell>
          <cell r="F5500">
            <v>8700000</v>
          </cell>
          <cell r="G5500">
            <v>1740000</v>
          </cell>
        </row>
        <row r="5501">
          <cell r="C5501" t="str">
            <v>Cargadora</v>
          </cell>
          <cell r="D5501">
            <v>0.2</v>
          </cell>
          <cell r="E5501">
            <v>217</v>
          </cell>
          <cell r="F5501">
            <v>17000000</v>
          </cell>
          <cell r="G5501">
            <v>3400000</v>
          </cell>
        </row>
        <row r="5502">
          <cell r="C5502" t="str">
            <v>Motoniveladora</v>
          </cell>
          <cell r="D5502">
            <v>0.2</v>
          </cell>
          <cell r="E5502">
            <v>190</v>
          </cell>
          <cell r="F5502">
            <v>19000000</v>
          </cell>
          <cell r="G5502">
            <v>3800000</v>
          </cell>
        </row>
        <row r="5503">
          <cell r="C5503" t="str">
            <v>Vibrocompactador autopropulsado</v>
          </cell>
          <cell r="D5503">
            <v>0.2</v>
          </cell>
          <cell r="E5503">
            <v>130</v>
          </cell>
          <cell r="F5503">
            <v>11800000</v>
          </cell>
          <cell r="G5503">
            <v>2360000</v>
          </cell>
        </row>
        <row r="5504">
          <cell r="E5504">
            <v>0</v>
          </cell>
          <cell r="F5504">
            <v>0</v>
          </cell>
          <cell r="G5504">
            <v>0</v>
          </cell>
        </row>
        <row r="5505">
          <cell r="E5505">
            <v>0</v>
          </cell>
          <cell r="F5505">
            <v>0</v>
          </cell>
          <cell r="G5505">
            <v>0</v>
          </cell>
        </row>
        <row r="5506">
          <cell r="E5506">
            <v>0</v>
          </cell>
          <cell r="F5506">
            <v>0</v>
          </cell>
          <cell r="G5506">
            <v>0</v>
          </cell>
        </row>
        <row r="5507">
          <cell r="E5507">
            <v>0</v>
          </cell>
          <cell r="F5507">
            <v>0</v>
          </cell>
          <cell r="G5507">
            <v>0</v>
          </cell>
        </row>
        <row r="5509">
          <cell r="C5509" t="str">
            <v>TOTALES</v>
          </cell>
          <cell r="D5509" t="str">
            <v>Potencia</v>
          </cell>
          <cell r="E5509">
            <v>288.20000000000005</v>
          </cell>
          <cell r="F5509" t="str">
            <v>Costo Equipos</v>
          </cell>
          <cell r="G5509">
            <v>16600000</v>
          </cell>
        </row>
        <row r="5511">
          <cell r="C5511" t="str">
            <v>Rendimiento equipo de producción</v>
          </cell>
          <cell r="D5511">
            <v>300</v>
          </cell>
          <cell r="E5511" t="str">
            <v>0/día</v>
          </cell>
        </row>
        <row r="5513">
          <cell r="A5513" t="str">
            <v>DATOS REDETERMINACION</v>
          </cell>
          <cell r="C5513" t="str">
            <v>DESIGNACION</v>
          </cell>
          <cell r="D5513" t="str">
            <v>Coeficiente Equipo</v>
          </cell>
          <cell r="E5513" t="str">
            <v>$ / día
Coef. x Costo Eq. o
HP x Costo Gas Oil</v>
          </cell>
          <cell r="F5513" t="str">
            <v>Rendimiento</v>
          </cell>
          <cell r="G5513" t="str">
            <v>$ Parcial</v>
          </cell>
        </row>
        <row r="5514">
          <cell r="A5514" t="str">
            <v>CÓDIGO</v>
          </cell>
          <cell r="B5514" t="str">
            <v>DESCRIPCIÓN</v>
          </cell>
        </row>
        <row r="5515">
          <cell r="C5515" t="str">
            <v>A - EQUIPOS</v>
          </cell>
        </row>
        <row r="5516">
          <cell r="A5516" t="str">
            <v>INDEC-DCTO - Inciso j)</v>
          </cell>
          <cell r="B5516" t="str">
            <v>Equipo - Amortización de equipo</v>
          </cell>
          <cell r="C5516" t="str">
            <v>Amortizaciones equipos</v>
          </cell>
          <cell r="D5516">
            <v>8.0000000000000004E-4</v>
          </cell>
          <cell r="E5516">
            <v>13280</v>
          </cell>
          <cell r="F5516">
            <v>300</v>
          </cell>
          <cell r="G5516">
            <v>44.27</v>
          </cell>
        </row>
        <row r="5517">
          <cell r="A5517" t="str">
            <v>INDEC-DCTO - Inciso j)</v>
          </cell>
          <cell r="B5517" t="str">
            <v>Equipo - Amortización de equipo</v>
          </cell>
          <cell r="C5517" t="str">
            <v>Interés equipos</v>
          </cell>
          <cell r="D5517">
            <v>8.0000000000000007E-5</v>
          </cell>
          <cell r="E5517">
            <v>1328</v>
          </cell>
          <cell r="F5517">
            <v>300</v>
          </cell>
          <cell r="G5517">
            <v>4.43</v>
          </cell>
        </row>
        <row r="5518">
          <cell r="A5518" t="str">
            <v>INDEC-PB - 33360-1</v>
          </cell>
          <cell r="B5518" t="str">
            <v xml:space="preserve">Gas oil                                                                </v>
          </cell>
          <cell r="C5518" t="str">
            <v>Combustibles equipos</v>
          </cell>
          <cell r="D5518">
            <v>99.173553719008268</v>
          </cell>
          <cell r="E5518">
            <v>28581.818181818187</v>
          </cell>
          <cell r="F5518">
            <v>300</v>
          </cell>
          <cell r="G5518">
            <v>95.27</v>
          </cell>
        </row>
        <row r="5519">
          <cell r="A5519" t="str">
            <v>INDEC-PB - 33380-1</v>
          </cell>
          <cell r="B5519" t="str">
            <v xml:space="preserve">Aceites lubricantes                                                    </v>
          </cell>
          <cell r="C5519" t="str">
            <v>Lubricantes equipos</v>
          </cell>
          <cell r="D5519">
            <v>18</v>
          </cell>
          <cell r="E5519">
            <v>5187.6000000000004</v>
          </cell>
          <cell r="F5519">
            <v>300</v>
          </cell>
          <cell r="G5519">
            <v>17.29</v>
          </cell>
        </row>
        <row r="5520">
          <cell r="A5520">
            <v>0</v>
          </cell>
          <cell r="B5520">
            <v>0</v>
          </cell>
          <cell r="D5520">
            <v>0</v>
          </cell>
          <cell r="F5520">
            <v>0</v>
          </cell>
          <cell r="G5520">
            <v>0</v>
          </cell>
        </row>
        <row r="5521">
          <cell r="A5521">
            <v>0</v>
          </cell>
          <cell r="B5521">
            <v>0</v>
          </cell>
          <cell r="D5521">
            <v>0</v>
          </cell>
          <cell r="F5521">
            <v>0</v>
          </cell>
          <cell r="G5521">
            <v>0</v>
          </cell>
        </row>
        <row r="5522">
          <cell r="A5522">
            <v>0</v>
          </cell>
          <cell r="B5522">
            <v>0</v>
          </cell>
          <cell r="D5522">
            <v>0</v>
          </cell>
          <cell r="F5522">
            <v>0</v>
          </cell>
          <cell r="G5522">
            <v>0</v>
          </cell>
        </row>
        <row r="5523">
          <cell r="A5523">
            <v>0</v>
          </cell>
          <cell r="B5523">
            <v>0</v>
          </cell>
          <cell r="D5523">
            <v>0</v>
          </cell>
          <cell r="F5523">
            <v>0</v>
          </cell>
          <cell r="G5523">
            <v>0</v>
          </cell>
        </row>
        <row r="5524">
          <cell r="A5524">
            <v>0</v>
          </cell>
          <cell r="B5524">
            <v>0</v>
          </cell>
          <cell r="D5524">
            <v>0</v>
          </cell>
          <cell r="F5524">
            <v>0</v>
          </cell>
          <cell r="G5524">
            <v>0</v>
          </cell>
        </row>
        <row r="5525">
          <cell r="F5525" t="str">
            <v>Total A</v>
          </cell>
          <cell r="G5525">
            <v>161.26</v>
          </cell>
        </row>
        <row r="5526">
          <cell r="C5526" t="str">
            <v>B - MANO DE OBRA</v>
          </cell>
        </row>
        <row r="5527">
          <cell r="A5527" t="str">
            <v>DATOS REDETERMINACION</v>
          </cell>
          <cell r="C5527" t="str">
            <v>DESIGNACION</v>
          </cell>
          <cell r="D5527" t="str">
            <v>Cantidad</v>
          </cell>
          <cell r="E5527" t="str">
            <v>$ / día</v>
          </cell>
          <cell r="F5527" t="str">
            <v>Rendimiento</v>
          </cell>
          <cell r="G5527" t="str">
            <v>$ Parcial</v>
          </cell>
        </row>
        <row r="5528">
          <cell r="A5528" t="str">
            <v>CÓDIGO</v>
          </cell>
          <cell r="B5528" t="str">
            <v>DESCRIPCIÓN</v>
          </cell>
        </row>
        <row r="5529">
          <cell r="A5529" t="str">
            <v>IIEE-SJ - 101000</v>
          </cell>
          <cell r="B5529" t="str">
            <v>Oficial Especializado</v>
          </cell>
          <cell r="C5529" t="str">
            <v>Oficial Especializado</v>
          </cell>
          <cell r="D5529">
            <v>2</v>
          </cell>
          <cell r="E5529">
            <v>6000</v>
          </cell>
          <cell r="F5529">
            <v>300</v>
          </cell>
          <cell r="G5529">
            <v>40</v>
          </cell>
        </row>
        <row r="5530">
          <cell r="A5530" t="str">
            <v>IIEE-SJ - 102000</v>
          </cell>
          <cell r="B5530" t="str">
            <v xml:space="preserve">Oficial </v>
          </cell>
          <cell r="C5530" t="str">
            <v>Oficial</v>
          </cell>
          <cell r="D5530">
            <v>2</v>
          </cell>
          <cell r="E5530">
            <v>5000</v>
          </cell>
          <cell r="F5530">
            <v>300</v>
          </cell>
          <cell r="G5530">
            <v>33.33</v>
          </cell>
        </row>
        <row r="5531">
          <cell r="A5531" t="str">
            <v>IIEE-SJ - 103000</v>
          </cell>
          <cell r="B5531" t="str">
            <v>Ayudante</v>
          </cell>
          <cell r="C5531" t="str">
            <v>Medio Oficial</v>
          </cell>
          <cell r="E5531">
            <v>4500</v>
          </cell>
          <cell r="F5531">
            <v>300</v>
          </cell>
          <cell r="G5531">
            <v>0</v>
          </cell>
        </row>
        <row r="5532">
          <cell r="A5532" t="str">
            <v>IIEE-SJ - 103000</v>
          </cell>
          <cell r="B5532" t="str">
            <v>Ayudante</v>
          </cell>
          <cell r="C5532" t="str">
            <v>Ayudante</v>
          </cell>
          <cell r="D5532">
            <v>2</v>
          </cell>
          <cell r="E5532">
            <v>4000</v>
          </cell>
          <cell r="F5532">
            <v>300</v>
          </cell>
          <cell r="G5532">
            <v>26.67</v>
          </cell>
        </row>
        <row r="5533">
          <cell r="A5533">
            <v>0</v>
          </cell>
          <cell r="B5533">
            <v>0</v>
          </cell>
          <cell r="E5533">
            <v>0</v>
          </cell>
          <cell r="F5533">
            <v>0</v>
          </cell>
          <cell r="G5533">
            <v>0</v>
          </cell>
        </row>
        <row r="5534">
          <cell r="A5534">
            <v>0</v>
          </cell>
          <cell r="B5534">
            <v>0</v>
          </cell>
          <cell r="E5534">
            <v>0</v>
          </cell>
          <cell r="F5534">
            <v>0</v>
          </cell>
          <cell r="G5534">
            <v>0</v>
          </cell>
        </row>
        <row r="5535">
          <cell r="A5535">
            <v>0</v>
          </cell>
          <cell r="B5535">
            <v>0</v>
          </cell>
          <cell r="E5535">
            <v>0</v>
          </cell>
          <cell r="F5535">
            <v>0</v>
          </cell>
          <cell r="G5535">
            <v>0</v>
          </cell>
        </row>
        <row r="5536">
          <cell r="F5536" t="str">
            <v>Total B</v>
          </cell>
          <cell r="G5536">
            <v>100</v>
          </cell>
        </row>
        <row r="5537">
          <cell r="C5537" t="str">
            <v>C - MATERIALES</v>
          </cell>
        </row>
        <row r="5538">
          <cell r="A5538" t="str">
            <v>DATOS REDETERMINACION</v>
          </cell>
          <cell r="C5538" t="str">
            <v>DESIGNACION</v>
          </cell>
          <cell r="D5538" t="str">
            <v>Un</v>
          </cell>
          <cell r="E5538" t="str">
            <v>Cantidad</v>
          </cell>
          <cell r="F5538" t="str">
            <v>$ Unitarios</v>
          </cell>
          <cell r="G5538" t="str">
            <v>$ Parcial</v>
          </cell>
        </row>
        <row r="5539">
          <cell r="A5539" t="str">
            <v>CÓDIGO</v>
          </cell>
          <cell r="B5539" t="str">
            <v>DESCRIPCIÓN</v>
          </cell>
        </row>
        <row r="5540">
          <cell r="A5540" t="str">
            <v>IIEE-SJ - 203002</v>
          </cell>
          <cell r="B5540" t="str">
            <v>Canto rodado clasificado</v>
          </cell>
          <cell r="C5540" t="str">
            <v>Material granular A-1-a</v>
          </cell>
          <cell r="D5540" t="str">
            <v>m3</v>
          </cell>
          <cell r="E5540">
            <v>1</v>
          </cell>
          <cell r="F5540">
            <v>730</v>
          </cell>
          <cell r="G5540">
            <v>730</v>
          </cell>
        </row>
        <row r="5541">
          <cell r="A5541">
            <v>0</v>
          </cell>
          <cell r="B5541">
            <v>0</v>
          </cell>
          <cell r="D5541">
            <v>0</v>
          </cell>
          <cell r="F5541">
            <v>0</v>
          </cell>
          <cell r="G5541">
            <v>0</v>
          </cell>
        </row>
        <row r="5542">
          <cell r="A5542">
            <v>0</v>
          </cell>
          <cell r="B5542">
            <v>0</v>
          </cell>
          <cell r="D5542">
            <v>0</v>
          </cell>
          <cell r="F5542">
            <v>0</v>
          </cell>
          <cell r="G5542">
            <v>0</v>
          </cell>
        </row>
        <row r="5543">
          <cell r="A5543">
            <v>0</v>
          </cell>
          <cell r="B5543">
            <v>0</v>
          </cell>
          <cell r="D5543">
            <v>0</v>
          </cell>
          <cell r="F5543">
            <v>0</v>
          </cell>
          <cell r="G5543">
            <v>0</v>
          </cell>
        </row>
        <row r="5544">
          <cell r="A5544">
            <v>0</v>
          </cell>
          <cell r="B5544">
            <v>0</v>
          </cell>
          <cell r="D5544">
            <v>0</v>
          </cell>
          <cell r="F5544">
            <v>0</v>
          </cell>
          <cell r="G5544">
            <v>0</v>
          </cell>
        </row>
        <row r="5546">
          <cell r="A5546">
            <v>0</v>
          </cell>
          <cell r="B5546">
            <v>0</v>
          </cell>
          <cell r="D5546">
            <v>0</v>
          </cell>
          <cell r="F5546">
            <v>0</v>
          </cell>
          <cell r="G5546">
            <v>0</v>
          </cell>
        </row>
        <row r="5547">
          <cell r="A5547">
            <v>0</v>
          </cell>
          <cell r="B5547">
            <v>0</v>
          </cell>
          <cell r="D5547">
            <v>0</v>
          </cell>
          <cell r="F5547">
            <v>0</v>
          </cell>
          <cell r="G5547">
            <v>0</v>
          </cell>
        </row>
        <row r="5548">
          <cell r="A5548">
            <v>0</v>
          </cell>
          <cell r="B5548">
            <v>0</v>
          </cell>
          <cell r="D5548">
            <v>0</v>
          </cell>
          <cell r="F5548">
            <v>0</v>
          </cell>
          <cell r="G5548">
            <v>0</v>
          </cell>
        </row>
        <row r="5549">
          <cell r="A5549">
            <v>0</v>
          </cell>
          <cell r="B5549">
            <v>0</v>
          </cell>
          <cell r="D5549">
            <v>0</v>
          </cell>
          <cell r="F5549">
            <v>0</v>
          </cell>
          <cell r="G5549">
            <v>0</v>
          </cell>
        </row>
        <row r="5550">
          <cell r="A5550">
            <v>0</v>
          </cell>
          <cell r="B5550">
            <v>0</v>
          </cell>
          <cell r="D5550">
            <v>0</v>
          </cell>
          <cell r="F5550">
            <v>0</v>
          </cell>
          <cell r="G5550">
            <v>0</v>
          </cell>
        </row>
        <row r="5551">
          <cell r="A5551">
            <v>0</v>
          </cell>
          <cell r="B5551">
            <v>0</v>
          </cell>
          <cell r="D5551">
            <v>0</v>
          </cell>
          <cell r="F5551">
            <v>0</v>
          </cell>
          <cell r="G5551">
            <v>0</v>
          </cell>
        </row>
        <row r="5552">
          <cell r="F5552" t="str">
            <v>Total C</v>
          </cell>
          <cell r="G5552">
            <v>730</v>
          </cell>
        </row>
        <row r="5553">
          <cell r="C5553" t="str">
            <v>D - TRANSPORTE</v>
          </cell>
        </row>
        <row r="5554">
          <cell r="A5554" t="str">
            <v>DATOS REDETERMINACION</v>
          </cell>
          <cell r="C5554" t="str">
            <v>DESIGNACION</v>
          </cell>
          <cell r="D5554" t="str">
            <v>Un</v>
          </cell>
          <cell r="E5554" t="str">
            <v>Cantidad</v>
          </cell>
          <cell r="F5554" t="str">
            <v>$ Unitarios</v>
          </cell>
          <cell r="G5554" t="str">
            <v>$ Parcial</v>
          </cell>
        </row>
        <row r="5555">
          <cell r="A5555" t="str">
            <v>CÓDIGO</v>
          </cell>
          <cell r="B5555" t="str">
            <v>DESCRIPCIÓN</v>
          </cell>
        </row>
        <row r="5556">
          <cell r="A5556">
            <v>0</v>
          </cell>
          <cell r="B5556">
            <v>0</v>
          </cell>
          <cell r="D5556">
            <v>0</v>
          </cell>
          <cell r="F5556">
            <v>0</v>
          </cell>
          <cell r="G5556">
            <v>0</v>
          </cell>
        </row>
        <row r="5557">
          <cell r="A5557">
            <v>0</v>
          </cell>
          <cell r="B5557">
            <v>0</v>
          </cell>
          <cell r="D5557">
            <v>0</v>
          </cell>
          <cell r="F5557">
            <v>0</v>
          </cell>
          <cell r="G5557">
            <v>0</v>
          </cell>
        </row>
        <row r="5558">
          <cell r="F5558" t="str">
            <v>Total D</v>
          </cell>
          <cell r="G5558">
            <v>0</v>
          </cell>
        </row>
        <row r="5560">
          <cell r="A5560" t="str">
            <v/>
          </cell>
          <cell r="B5560">
            <v>0</v>
          </cell>
          <cell r="D5560" t="str">
            <v>Costo  Neto</v>
          </cell>
          <cell r="F5560" t="str">
            <v>$/0</v>
          </cell>
          <cell r="G5560">
            <v>991.26</v>
          </cell>
        </row>
        <row r="5561">
          <cell r="D5561" t="str">
            <v>Precio</v>
          </cell>
          <cell r="F5561" t="str">
            <v>$/0</v>
          </cell>
          <cell r="G5561">
            <v>991.26</v>
          </cell>
        </row>
        <row r="5562">
          <cell r="A5562" t="str">
            <v>ANALISIS DE PRECIOS</v>
          </cell>
        </row>
        <row r="5563">
          <cell r="A5563" t="str">
            <v>COMITENTE:</v>
          </cell>
          <cell r="B5563" t="str">
            <v>DIRECCION PROVINCIAL DE REDES DE GAS</v>
          </cell>
        </row>
        <row r="5564">
          <cell r="A5564" t="str">
            <v>CONTRATISTA:</v>
          </cell>
          <cell r="B5564">
            <v>0</v>
          </cell>
        </row>
        <row r="5565">
          <cell r="A5565" t="str">
            <v>OBRA:</v>
          </cell>
          <cell r="B5565">
            <v>0</v>
          </cell>
          <cell r="F5565" t="str">
            <v>PRECIOS A:</v>
          </cell>
          <cell r="G5565">
            <v>0</v>
          </cell>
        </row>
        <row r="5566">
          <cell r="A5566" t="str">
            <v>SECTOR A:</v>
          </cell>
          <cell r="B5566">
            <v>0</v>
          </cell>
          <cell r="G5566">
            <v>0</v>
          </cell>
        </row>
        <row r="5567">
          <cell r="A5567" t="str">
            <v>UBICACIÓN:</v>
          </cell>
          <cell r="B5567">
            <v>0</v>
          </cell>
        </row>
        <row r="5568">
          <cell r="A5568" t="str">
            <v>RUBRO:</v>
          </cell>
          <cell r="B5568" t="str">
            <v/>
          </cell>
          <cell r="C5568">
            <v>0</v>
          </cell>
        </row>
        <row r="5569">
          <cell r="A5569" t="str">
            <v>ITEM:</v>
          </cell>
          <cell r="B5569" t="str">
            <v/>
          </cell>
          <cell r="C5569">
            <v>0</v>
          </cell>
          <cell r="F5569" t="str">
            <v>UNIDAD:</v>
          </cell>
          <cell r="G5569">
            <v>0</v>
          </cell>
        </row>
        <row r="5571">
          <cell r="C5571" t="str">
            <v>DESCRIPCIÓN EQUIPO DE PRODUCCIÓN Y RENDIMIENTO</v>
          </cell>
        </row>
        <row r="5573">
          <cell r="C5573" t="str">
            <v>Equipo</v>
          </cell>
          <cell r="D5573" t="str">
            <v>Cantidad</v>
          </cell>
          <cell r="E5573" t="str">
            <v>Potencia</v>
          </cell>
          <cell r="F5573" t="str">
            <v>Costo Unitario</v>
          </cell>
          <cell r="G5573" t="str">
            <v>Costo Total</v>
          </cell>
        </row>
        <row r="5574">
          <cell r="C5574" t="str">
            <v>Herramientas varias</v>
          </cell>
          <cell r="D5574">
            <v>1</v>
          </cell>
          <cell r="E5574">
            <v>0</v>
          </cell>
          <cell r="F5574">
            <v>450000</v>
          </cell>
          <cell r="G5574">
            <v>450000</v>
          </cell>
        </row>
        <row r="5575">
          <cell r="C5575" t="str">
            <v>Cargadora</v>
          </cell>
          <cell r="D5575">
            <v>0.2</v>
          </cell>
          <cell r="E5575">
            <v>217</v>
          </cell>
          <cell r="F5575">
            <v>17000000</v>
          </cell>
          <cell r="G5575">
            <v>3400000</v>
          </cell>
        </row>
        <row r="5576">
          <cell r="E5576">
            <v>0</v>
          </cell>
          <cell r="F5576">
            <v>0</v>
          </cell>
          <cell r="G5576">
            <v>0</v>
          </cell>
        </row>
        <row r="5577">
          <cell r="E5577">
            <v>0</v>
          </cell>
          <cell r="F5577">
            <v>0</v>
          </cell>
          <cell r="G5577">
            <v>0</v>
          </cell>
        </row>
        <row r="5578">
          <cell r="E5578">
            <v>0</v>
          </cell>
          <cell r="F5578">
            <v>0</v>
          </cell>
          <cell r="G5578">
            <v>0</v>
          </cell>
        </row>
        <row r="5579">
          <cell r="E5579">
            <v>0</v>
          </cell>
          <cell r="F5579">
            <v>0</v>
          </cell>
          <cell r="G5579">
            <v>0</v>
          </cell>
        </row>
        <row r="5580">
          <cell r="E5580">
            <v>0</v>
          </cell>
          <cell r="F5580">
            <v>0</v>
          </cell>
          <cell r="G5580">
            <v>0</v>
          </cell>
        </row>
        <row r="5581">
          <cell r="E5581">
            <v>0</v>
          </cell>
          <cell r="F5581">
            <v>0</v>
          </cell>
          <cell r="G5581">
            <v>0</v>
          </cell>
        </row>
        <row r="5582">
          <cell r="E5582">
            <v>0</v>
          </cell>
          <cell r="F5582">
            <v>0</v>
          </cell>
          <cell r="G5582">
            <v>0</v>
          </cell>
        </row>
        <row r="5583">
          <cell r="E5583">
            <v>0</v>
          </cell>
          <cell r="F5583">
            <v>0</v>
          </cell>
          <cell r="G5583">
            <v>0</v>
          </cell>
        </row>
        <row r="5585">
          <cell r="C5585" t="str">
            <v>TOTALES</v>
          </cell>
          <cell r="D5585" t="str">
            <v>Potencia</v>
          </cell>
          <cell r="E5585">
            <v>43.400000000000006</v>
          </cell>
          <cell r="F5585" t="str">
            <v>Costo Equipos</v>
          </cell>
          <cell r="G5585">
            <v>3850000</v>
          </cell>
        </row>
        <row r="5587">
          <cell r="C5587" t="str">
            <v>Rendimiento equipo de producción</v>
          </cell>
          <cell r="D5587">
            <v>1500</v>
          </cell>
          <cell r="E5587" t="str">
            <v>0/día</v>
          </cell>
        </row>
        <row r="5589">
          <cell r="A5589" t="str">
            <v>DATOS REDETERMINACION</v>
          </cell>
          <cell r="C5589" t="str">
            <v>DESIGNACION</v>
          </cell>
          <cell r="D5589" t="str">
            <v>Coeficiente Equipo</v>
          </cell>
          <cell r="E5589" t="str">
            <v>$ / día
Coef. x Costo Eq. o
HP x Costo Gas Oil</v>
          </cell>
          <cell r="F5589" t="str">
            <v>Rendimiento</v>
          </cell>
          <cell r="G5589" t="str">
            <v>$ Parcial</v>
          </cell>
        </row>
        <row r="5590">
          <cell r="A5590" t="str">
            <v>CÓDIGO</v>
          </cell>
          <cell r="B5590" t="str">
            <v>DESCRIPCIÓN</v>
          </cell>
        </row>
        <row r="5591">
          <cell r="C5591" t="str">
            <v>A - EQUIPOS</v>
          </cell>
        </row>
        <row r="5592">
          <cell r="A5592" t="str">
            <v>INDEC-DCTO - Inciso j)</v>
          </cell>
          <cell r="B5592" t="str">
            <v>Equipo - Amortización de equipo</v>
          </cell>
          <cell r="C5592" t="str">
            <v>Amortizaciones equipos</v>
          </cell>
          <cell r="D5592">
            <v>8.0000000000000004E-4</v>
          </cell>
          <cell r="E5592">
            <v>3080</v>
          </cell>
          <cell r="F5592">
            <v>1500</v>
          </cell>
          <cell r="G5592">
            <v>2.0499999999999998</v>
          </cell>
        </row>
        <row r="5593">
          <cell r="A5593" t="str">
            <v>INDEC-DCTO - Inciso j)</v>
          </cell>
          <cell r="B5593" t="str">
            <v>Equipo - Amortización de equipo</v>
          </cell>
          <cell r="C5593" t="str">
            <v>Interés equipos</v>
          </cell>
          <cell r="D5593">
            <v>8.0000000000000007E-5</v>
          </cell>
          <cell r="E5593">
            <v>308</v>
          </cell>
          <cell r="F5593">
            <v>1500</v>
          </cell>
          <cell r="G5593">
            <v>0.21</v>
          </cell>
        </row>
        <row r="5594">
          <cell r="A5594" t="str">
            <v>INDEC-PB - 33360-1</v>
          </cell>
          <cell r="B5594" t="str">
            <v xml:space="preserve">Gas oil                                                                </v>
          </cell>
          <cell r="C5594" t="str">
            <v>Combustibles equipos</v>
          </cell>
          <cell r="D5594">
            <v>99.173553719008268</v>
          </cell>
          <cell r="E5594">
            <v>4304.1322314049594</v>
          </cell>
          <cell r="F5594">
            <v>1500</v>
          </cell>
          <cell r="G5594">
            <v>2.87</v>
          </cell>
        </row>
        <row r="5595">
          <cell r="A5595" t="str">
            <v>INDEC-PB - 33380-1</v>
          </cell>
          <cell r="B5595" t="str">
            <v xml:space="preserve">Aceites lubricantes                                                    </v>
          </cell>
          <cell r="C5595" t="str">
            <v>Lubricantes equipos</v>
          </cell>
          <cell r="D5595">
            <v>18</v>
          </cell>
          <cell r="E5595">
            <v>781.2</v>
          </cell>
          <cell r="F5595">
            <v>1500</v>
          </cell>
          <cell r="G5595">
            <v>0.52</v>
          </cell>
        </row>
        <row r="5596">
          <cell r="A5596">
            <v>0</v>
          </cell>
          <cell r="B5596">
            <v>0</v>
          </cell>
          <cell r="D5596">
            <v>0</v>
          </cell>
          <cell r="F5596">
            <v>0</v>
          </cell>
          <cell r="G5596">
            <v>0</v>
          </cell>
        </row>
        <row r="5597">
          <cell r="A5597">
            <v>0</v>
          </cell>
          <cell r="B5597">
            <v>0</v>
          </cell>
          <cell r="D5597">
            <v>0</v>
          </cell>
          <cell r="F5597">
            <v>0</v>
          </cell>
          <cell r="G5597">
            <v>0</v>
          </cell>
        </row>
        <row r="5598">
          <cell r="A5598">
            <v>0</v>
          </cell>
          <cell r="B5598">
            <v>0</v>
          </cell>
          <cell r="D5598">
            <v>0</v>
          </cell>
          <cell r="F5598">
            <v>0</v>
          </cell>
          <cell r="G5598">
            <v>0</v>
          </cell>
        </row>
        <row r="5599">
          <cell r="A5599">
            <v>0</v>
          </cell>
          <cell r="B5599">
            <v>0</v>
          </cell>
          <cell r="D5599">
            <v>0</v>
          </cell>
          <cell r="F5599">
            <v>0</v>
          </cell>
          <cell r="G5599">
            <v>0</v>
          </cell>
        </row>
        <row r="5600">
          <cell r="A5600">
            <v>0</v>
          </cell>
          <cell r="B5600">
            <v>0</v>
          </cell>
          <cell r="D5600">
            <v>0</v>
          </cell>
          <cell r="F5600">
            <v>0</v>
          </cell>
          <cell r="G5600">
            <v>0</v>
          </cell>
        </row>
        <row r="5601">
          <cell r="F5601" t="str">
            <v>Total A</v>
          </cell>
          <cell r="G5601">
            <v>5.65</v>
          </cell>
        </row>
        <row r="5602">
          <cell r="C5602" t="str">
            <v>B - MANO DE OBRA</v>
          </cell>
        </row>
        <row r="5603">
          <cell r="A5603" t="str">
            <v>DATOS REDETERMINACION</v>
          </cell>
          <cell r="C5603" t="str">
            <v>DESIGNACION</v>
          </cell>
          <cell r="D5603" t="str">
            <v>Cantidad</v>
          </cell>
          <cell r="E5603" t="str">
            <v>$ / día</v>
          </cell>
          <cell r="F5603" t="str">
            <v>Rendimiento</v>
          </cell>
          <cell r="G5603" t="str">
            <v>$ Parcial</v>
          </cell>
        </row>
        <row r="5604">
          <cell r="A5604" t="str">
            <v>CÓDIGO</v>
          </cell>
          <cell r="B5604" t="str">
            <v>DESCRIPCIÓN</v>
          </cell>
        </row>
        <row r="5605">
          <cell r="A5605" t="str">
            <v>IIEE-SJ - 101000</v>
          </cell>
          <cell r="B5605" t="str">
            <v>Oficial Especializado</v>
          </cell>
          <cell r="C5605" t="str">
            <v>Oficial Especializado</v>
          </cell>
          <cell r="D5605">
            <v>8</v>
          </cell>
          <cell r="E5605">
            <v>6000</v>
          </cell>
          <cell r="F5605">
            <v>1500</v>
          </cell>
          <cell r="G5605">
            <v>32</v>
          </cell>
        </row>
        <row r="5606">
          <cell r="A5606" t="str">
            <v>IIEE-SJ - 102000</v>
          </cell>
          <cell r="B5606" t="str">
            <v xml:space="preserve">Oficial </v>
          </cell>
          <cell r="C5606" t="str">
            <v>Oficial</v>
          </cell>
          <cell r="D5606">
            <v>8</v>
          </cell>
          <cell r="E5606">
            <v>5000</v>
          </cell>
          <cell r="F5606">
            <v>1500</v>
          </cell>
          <cell r="G5606">
            <v>26.67</v>
          </cell>
        </row>
        <row r="5607">
          <cell r="A5607" t="str">
            <v>IIEE-SJ - 103000</v>
          </cell>
          <cell r="B5607" t="str">
            <v>Ayudante</v>
          </cell>
          <cell r="C5607" t="str">
            <v>Medio Oficial</v>
          </cell>
          <cell r="E5607">
            <v>4500</v>
          </cell>
          <cell r="F5607">
            <v>1500</v>
          </cell>
          <cell r="G5607">
            <v>0</v>
          </cell>
        </row>
        <row r="5608">
          <cell r="A5608" t="str">
            <v>IIEE-SJ - 103000</v>
          </cell>
          <cell r="B5608" t="str">
            <v>Ayudante</v>
          </cell>
          <cell r="C5608" t="str">
            <v>Ayudante</v>
          </cell>
          <cell r="D5608">
            <v>10</v>
          </cell>
          <cell r="E5608">
            <v>4000</v>
          </cell>
          <cell r="F5608">
            <v>1500</v>
          </cell>
          <cell r="G5608">
            <v>26.67</v>
          </cell>
        </row>
        <row r="5609">
          <cell r="A5609">
            <v>0</v>
          </cell>
          <cell r="B5609">
            <v>0</v>
          </cell>
          <cell r="E5609">
            <v>0</v>
          </cell>
          <cell r="F5609">
            <v>0</v>
          </cell>
          <cell r="G5609">
            <v>0</v>
          </cell>
        </row>
        <row r="5610">
          <cell r="A5610">
            <v>0</v>
          </cell>
          <cell r="B5610">
            <v>0</v>
          </cell>
          <cell r="E5610">
            <v>0</v>
          </cell>
          <cell r="F5610">
            <v>0</v>
          </cell>
          <cell r="G5610">
            <v>0</v>
          </cell>
        </row>
        <row r="5611">
          <cell r="A5611">
            <v>0</v>
          </cell>
          <cell r="B5611">
            <v>0</v>
          </cell>
          <cell r="E5611">
            <v>0</v>
          </cell>
          <cell r="F5611">
            <v>0</v>
          </cell>
          <cell r="G5611">
            <v>0</v>
          </cell>
        </row>
        <row r="5612">
          <cell r="F5612" t="str">
            <v>Total B</v>
          </cell>
          <cell r="G5612">
            <v>85.34</v>
          </cell>
        </row>
        <row r="5613">
          <cell r="C5613" t="str">
            <v>C - MATERIALES</v>
          </cell>
        </row>
        <row r="5614">
          <cell r="A5614" t="str">
            <v>DATOS REDETERMINACION</v>
          </cell>
          <cell r="C5614" t="str">
            <v>DESIGNACION</v>
          </cell>
          <cell r="D5614" t="str">
            <v>Un</v>
          </cell>
          <cell r="E5614" t="str">
            <v>Cantidad</v>
          </cell>
          <cell r="F5614" t="str">
            <v>$ Unitarios</v>
          </cell>
          <cell r="G5614" t="str">
            <v>$ Parcial</v>
          </cell>
        </row>
        <row r="5615">
          <cell r="A5615" t="str">
            <v>CÓDIGO</v>
          </cell>
          <cell r="B5615" t="str">
            <v>DESCRIPCIÓN</v>
          </cell>
        </row>
        <row r="5616">
          <cell r="A5616" t="str">
            <v>INDEC-PB - 36990-1</v>
          </cell>
          <cell r="B5616" t="str">
            <v xml:space="preserve">Telas plásticas                                                        </v>
          </cell>
          <cell r="C5616" t="str">
            <v>Membrana de PEAD</v>
          </cell>
          <cell r="D5616" t="str">
            <v>m2</v>
          </cell>
          <cell r="E5616">
            <v>1.1000000000000001</v>
          </cell>
          <cell r="F5616">
            <v>245.29515418502203</v>
          </cell>
          <cell r="G5616">
            <v>269.82</v>
          </cell>
        </row>
        <row r="5617">
          <cell r="A5617" t="str">
            <v>INDEC-PB - 36990-1</v>
          </cell>
          <cell r="B5617" t="str">
            <v xml:space="preserve">Telas plásticas                                                        </v>
          </cell>
          <cell r="C5617" t="str">
            <v>Materiales varios p/coloc. membr. PEAD</v>
          </cell>
          <cell r="D5617" t="str">
            <v>Gl</v>
          </cell>
          <cell r="E5617">
            <v>1.3</v>
          </cell>
          <cell r="F5617">
            <v>12.264757709251102</v>
          </cell>
          <cell r="G5617">
            <v>15.94</v>
          </cell>
        </row>
        <row r="5618">
          <cell r="A5618">
            <v>0</v>
          </cell>
          <cell r="B5618">
            <v>0</v>
          </cell>
          <cell r="D5618">
            <v>0</v>
          </cell>
          <cell r="F5618">
            <v>0</v>
          </cell>
          <cell r="G5618">
            <v>0</v>
          </cell>
        </row>
        <row r="5619">
          <cell r="A5619">
            <v>0</v>
          </cell>
          <cell r="B5619">
            <v>0</v>
          </cell>
          <cell r="D5619">
            <v>0</v>
          </cell>
          <cell r="F5619">
            <v>0</v>
          </cell>
          <cell r="G5619">
            <v>0</v>
          </cell>
        </row>
        <row r="5620">
          <cell r="A5620">
            <v>0</v>
          </cell>
          <cell r="B5620">
            <v>0</v>
          </cell>
          <cell r="D5620">
            <v>0</v>
          </cell>
          <cell r="F5620">
            <v>0</v>
          </cell>
          <cell r="G5620">
            <v>0</v>
          </cell>
        </row>
        <row r="5621">
          <cell r="A5621">
            <v>0</v>
          </cell>
          <cell r="B5621">
            <v>0</v>
          </cell>
          <cell r="D5621">
            <v>0</v>
          </cell>
          <cell r="F5621">
            <v>0</v>
          </cell>
          <cell r="G5621">
            <v>0</v>
          </cell>
        </row>
        <row r="5622">
          <cell r="A5622">
            <v>0</v>
          </cell>
          <cell r="B5622">
            <v>0</v>
          </cell>
          <cell r="D5622">
            <v>0</v>
          </cell>
          <cell r="F5622">
            <v>0</v>
          </cell>
          <cell r="G5622">
            <v>0</v>
          </cell>
        </row>
        <row r="5623">
          <cell r="A5623">
            <v>0</v>
          </cell>
          <cell r="B5623">
            <v>0</v>
          </cell>
          <cell r="D5623">
            <v>0</v>
          </cell>
          <cell r="F5623">
            <v>0</v>
          </cell>
          <cell r="G5623">
            <v>0</v>
          </cell>
        </row>
        <row r="5625">
          <cell r="A5625">
            <v>0</v>
          </cell>
          <cell r="B5625">
            <v>0</v>
          </cell>
          <cell r="D5625">
            <v>0</v>
          </cell>
          <cell r="F5625">
            <v>0</v>
          </cell>
          <cell r="G5625">
            <v>0</v>
          </cell>
        </row>
        <row r="5626">
          <cell r="A5626">
            <v>0</v>
          </cell>
          <cell r="B5626">
            <v>0</v>
          </cell>
          <cell r="D5626">
            <v>0</v>
          </cell>
          <cell r="F5626">
            <v>0</v>
          </cell>
          <cell r="G5626">
            <v>0</v>
          </cell>
        </row>
        <row r="5627">
          <cell r="A5627">
            <v>0</v>
          </cell>
          <cell r="B5627">
            <v>0</v>
          </cell>
          <cell r="D5627">
            <v>0</v>
          </cell>
          <cell r="F5627">
            <v>0</v>
          </cell>
          <cell r="G5627">
            <v>0</v>
          </cell>
        </row>
        <row r="5628">
          <cell r="F5628" t="str">
            <v>Total C</v>
          </cell>
          <cell r="G5628">
            <v>285.76</v>
          </cell>
        </row>
        <row r="5629">
          <cell r="C5629" t="str">
            <v>D - TRANSPORTE</v>
          </cell>
        </row>
        <row r="5630">
          <cell r="A5630" t="str">
            <v>DATOS REDETERMINACION</v>
          </cell>
          <cell r="C5630" t="str">
            <v>DESIGNACION</v>
          </cell>
          <cell r="D5630" t="str">
            <v>Un</v>
          </cell>
          <cell r="E5630" t="str">
            <v>Cantidad</v>
          </cell>
          <cell r="F5630" t="str">
            <v>$ Unitarios</v>
          </cell>
          <cell r="G5630" t="str">
            <v>$ Parcial</v>
          </cell>
        </row>
        <row r="5631">
          <cell r="A5631" t="str">
            <v>CÓDIGO</v>
          </cell>
          <cell r="B5631" t="str">
            <v>DESCRIPCIÓN</v>
          </cell>
        </row>
        <row r="5632">
          <cell r="A5632">
            <v>0</v>
          </cell>
          <cell r="B5632">
            <v>0</v>
          </cell>
          <cell r="D5632">
            <v>0</v>
          </cell>
          <cell r="F5632">
            <v>0</v>
          </cell>
          <cell r="G5632">
            <v>0</v>
          </cell>
        </row>
        <row r="5633">
          <cell r="A5633">
            <v>0</v>
          </cell>
          <cell r="B5633">
            <v>0</v>
          </cell>
          <cell r="D5633">
            <v>0</v>
          </cell>
          <cell r="F5633">
            <v>0</v>
          </cell>
          <cell r="G5633">
            <v>0</v>
          </cell>
        </row>
        <row r="5634">
          <cell r="F5634" t="str">
            <v>Total D</v>
          </cell>
          <cell r="G5634">
            <v>0</v>
          </cell>
        </row>
        <row r="5636">
          <cell r="A5636" t="str">
            <v/>
          </cell>
          <cell r="B5636">
            <v>0</v>
          </cell>
          <cell r="D5636" t="str">
            <v>Costo  Neto</v>
          </cell>
          <cell r="F5636" t="str">
            <v>$/0</v>
          </cell>
          <cell r="G5636">
            <v>376.75</v>
          </cell>
        </row>
        <row r="5637">
          <cell r="D5637" t="str">
            <v>Precio</v>
          </cell>
          <cell r="F5637" t="str">
            <v>$/0</v>
          </cell>
          <cell r="G5637">
            <v>376.75</v>
          </cell>
        </row>
        <row r="5638">
          <cell r="A5638" t="str">
            <v>ANALISIS DE PRECIOS</v>
          </cell>
        </row>
        <row r="5639">
          <cell r="A5639" t="str">
            <v>COMITENTE:</v>
          </cell>
          <cell r="B5639" t="str">
            <v>DIRECCION PROVINCIAL DE REDES DE GAS</v>
          </cell>
        </row>
        <row r="5640">
          <cell r="A5640" t="str">
            <v>CONTRATISTA:</v>
          </cell>
          <cell r="B5640">
            <v>0</v>
          </cell>
        </row>
        <row r="5641">
          <cell r="A5641" t="str">
            <v>OBRA:</v>
          </cell>
          <cell r="B5641">
            <v>0</v>
          </cell>
          <cell r="F5641" t="str">
            <v>PRECIOS A:</v>
          </cell>
          <cell r="G5641">
            <v>0</v>
          </cell>
        </row>
        <row r="5642">
          <cell r="A5642" t="str">
            <v>SECTOR A:</v>
          </cell>
          <cell r="B5642">
            <v>0</v>
          </cell>
          <cell r="G5642">
            <v>0</v>
          </cell>
        </row>
        <row r="5643">
          <cell r="A5643" t="str">
            <v>UBICACIÓN:</v>
          </cell>
          <cell r="B5643">
            <v>0</v>
          </cell>
        </row>
        <row r="5644">
          <cell r="A5644" t="str">
            <v>RUBRO:</v>
          </cell>
          <cell r="B5644" t="str">
            <v/>
          </cell>
          <cell r="C5644">
            <v>0</v>
          </cell>
        </row>
        <row r="5645">
          <cell r="A5645" t="str">
            <v>ITEM:</v>
          </cell>
          <cell r="B5645" t="str">
            <v/>
          </cell>
          <cell r="C5645">
            <v>0</v>
          </cell>
          <cell r="F5645" t="str">
            <v>UNIDAD:</v>
          </cell>
          <cell r="G5645">
            <v>0</v>
          </cell>
        </row>
        <row r="5647">
          <cell r="C5647" t="str">
            <v>DESCRIPCIÓN EQUIPO DE PRODUCCIÓN Y RENDIMIENTO</v>
          </cell>
        </row>
        <row r="5649">
          <cell r="C5649" t="str">
            <v>Equipo</v>
          </cell>
          <cell r="D5649" t="str">
            <v>Cantidad</v>
          </cell>
          <cell r="E5649" t="str">
            <v>Potencia</v>
          </cell>
          <cell r="F5649" t="str">
            <v>Costo Unitario</v>
          </cell>
          <cell r="G5649" t="str">
            <v>Costo Total</v>
          </cell>
        </row>
        <row r="5650">
          <cell r="C5650" t="str">
            <v>Herramientas varias</v>
          </cell>
          <cell r="D5650">
            <v>1</v>
          </cell>
          <cell r="E5650">
            <v>0</v>
          </cell>
          <cell r="F5650">
            <v>450000</v>
          </cell>
          <cell r="G5650">
            <v>450000</v>
          </cell>
        </row>
        <row r="5651">
          <cell r="E5651">
            <v>0</v>
          </cell>
          <cell r="F5651">
            <v>0</v>
          </cell>
          <cell r="G5651">
            <v>0</v>
          </cell>
        </row>
        <row r="5652">
          <cell r="E5652">
            <v>0</v>
          </cell>
          <cell r="F5652">
            <v>0</v>
          </cell>
          <cell r="G5652">
            <v>0</v>
          </cell>
        </row>
        <row r="5653">
          <cell r="E5653">
            <v>0</v>
          </cell>
          <cell r="F5653">
            <v>0</v>
          </cell>
          <cell r="G5653">
            <v>0</v>
          </cell>
        </row>
        <row r="5654">
          <cell r="E5654">
            <v>0</v>
          </cell>
          <cell r="F5654">
            <v>0</v>
          </cell>
          <cell r="G5654">
            <v>0</v>
          </cell>
        </row>
        <row r="5655">
          <cell r="E5655">
            <v>0</v>
          </cell>
          <cell r="F5655">
            <v>0</v>
          </cell>
          <cell r="G5655">
            <v>0</v>
          </cell>
        </row>
        <row r="5656">
          <cell r="E5656">
            <v>0</v>
          </cell>
          <cell r="F5656">
            <v>0</v>
          </cell>
          <cell r="G5656">
            <v>0</v>
          </cell>
        </row>
        <row r="5657">
          <cell r="E5657">
            <v>0</v>
          </cell>
          <cell r="F5657">
            <v>0</v>
          </cell>
          <cell r="G5657">
            <v>0</v>
          </cell>
        </row>
        <row r="5658">
          <cell r="E5658">
            <v>0</v>
          </cell>
          <cell r="F5658">
            <v>0</v>
          </cell>
          <cell r="G5658">
            <v>0</v>
          </cell>
        </row>
        <row r="5659">
          <cell r="E5659">
            <v>0</v>
          </cell>
          <cell r="F5659">
            <v>0</v>
          </cell>
          <cell r="G5659">
            <v>0</v>
          </cell>
        </row>
        <row r="5661">
          <cell r="C5661" t="str">
            <v>TOTALES</v>
          </cell>
          <cell r="D5661" t="str">
            <v>Potencia</v>
          </cell>
          <cell r="E5661">
            <v>0</v>
          </cell>
          <cell r="F5661" t="str">
            <v>Costo Equipos</v>
          </cell>
          <cell r="G5661">
            <v>450000</v>
          </cell>
        </row>
        <row r="5663">
          <cell r="C5663" t="str">
            <v>Rendimiento equipo de producción</v>
          </cell>
          <cell r="D5663">
            <v>0.33333333333333331</v>
          </cell>
          <cell r="E5663" t="str">
            <v>0/día</v>
          </cell>
        </row>
        <row r="5665">
          <cell r="A5665" t="str">
            <v>DATOS REDETERMINACION</v>
          </cell>
          <cell r="C5665" t="str">
            <v>DESIGNACION</v>
          </cell>
          <cell r="D5665" t="str">
            <v>Coeficiente Equipo</v>
          </cell>
          <cell r="E5665" t="str">
            <v>$ / día
Coef. x Costo Eq. o
HP x Costo Gas Oil</v>
          </cell>
          <cell r="F5665" t="str">
            <v>Rendimiento</v>
          </cell>
          <cell r="G5665" t="str">
            <v>$ Parcial</v>
          </cell>
        </row>
        <row r="5666">
          <cell r="A5666" t="str">
            <v>CÓDIGO</v>
          </cell>
          <cell r="B5666" t="str">
            <v>DESCRIPCIÓN</v>
          </cell>
        </row>
        <row r="5667">
          <cell r="C5667" t="str">
            <v>A - EQUIPOS</v>
          </cell>
        </row>
        <row r="5668">
          <cell r="A5668" t="str">
            <v>INDEC-DCTO - Inciso j)</v>
          </cell>
          <cell r="B5668" t="str">
            <v>Equipo - Amortización de equipo</v>
          </cell>
          <cell r="C5668" t="str">
            <v>Amortizaciones equipos</v>
          </cell>
          <cell r="D5668">
            <v>8.0000000000000004E-4</v>
          </cell>
          <cell r="E5668">
            <v>360</v>
          </cell>
          <cell r="F5668">
            <v>0.33333333333333331</v>
          </cell>
          <cell r="G5668">
            <v>1080</v>
          </cell>
        </row>
        <row r="5669">
          <cell r="A5669" t="str">
            <v>INDEC-DCTO - Inciso j)</v>
          </cell>
          <cell r="B5669" t="str">
            <v>Equipo - Amortización de equipo</v>
          </cell>
          <cell r="C5669" t="str">
            <v>Interés equipos</v>
          </cell>
          <cell r="D5669">
            <v>8.0000000000000007E-5</v>
          </cell>
          <cell r="E5669">
            <v>36</v>
          </cell>
          <cell r="F5669">
            <v>0.33333333333333331</v>
          </cell>
          <cell r="G5669">
            <v>108</v>
          </cell>
        </row>
        <row r="5670">
          <cell r="A5670" t="str">
            <v>INDEC-PB - 33360-1</v>
          </cell>
          <cell r="B5670" t="str">
            <v xml:space="preserve">Gas oil                                                                </v>
          </cell>
          <cell r="C5670" t="str">
            <v>Combustibles equipos</v>
          </cell>
          <cell r="D5670">
            <v>99.173553719008268</v>
          </cell>
          <cell r="E5670">
            <v>0</v>
          </cell>
          <cell r="F5670">
            <v>0.33333333333333331</v>
          </cell>
          <cell r="G5670">
            <v>0</v>
          </cell>
        </row>
        <row r="5671">
          <cell r="A5671" t="str">
            <v>INDEC-PB - 33380-1</v>
          </cell>
          <cell r="B5671" t="str">
            <v xml:space="preserve">Aceites lubricantes                                                    </v>
          </cell>
          <cell r="C5671" t="str">
            <v>Lubricantes equipos</v>
          </cell>
          <cell r="D5671">
            <v>18</v>
          </cell>
          <cell r="E5671">
            <v>0</v>
          </cell>
          <cell r="F5671">
            <v>0.33333333333333331</v>
          </cell>
          <cell r="G5671">
            <v>0</v>
          </cell>
        </row>
        <row r="5672">
          <cell r="A5672">
            <v>0</v>
          </cell>
          <cell r="B5672">
            <v>0</v>
          </cell>
          <cell r="D5672">
            <v>0</v>
          </cell>
          <cell r="F5672">
            <v>0</v>
          </cell>
          <cell r="G5672">
            <v>0</v>
          </cell>
        </row>
        <row r="5673">
          <cell r="A5673">
            <v>0</v>
          </cell>
          <cell r="B5673">
            <v>0</v>
          </cell>
          <cell r="D5673">
            <v>0</v>
          </cell>
          <cell r="F5673">
            <v>0</v>
          </cell>
          <cell r="G5673">
            <v>0</v>
          </cell>
        </row>
        <row r="5674">
          <cell r="A5674">
            <v>0</v>
          </cell>
          <cell r="B5674">
            <v>0</v>
          </cell>
          <cell r="D5674">
            <v>0</v>
          </cell>
          <cell r="F5674">
            <v>0</v>
          </cell>
          <cell r="G5674">
            <v>0</v>
          </cell>
        </row>
        <row r="5675">
          <cell r="A5675">
            <v>0</v>
          </cell>
          <cell r="B5675">
            <v>0</v>
          </cell>
          <cell r="D5675">
            <v>0</v>
          </cell>
          <cell r="F5675">
            <v>0</v>
          </cell>
          <cell r="G5675">
            <v>0</v>
          </cell>
        </row>
        <row r="5676">
          <cell r="A5676">
            <v>0</v>
          </cell>
          <cell r="B5676">
            <v>0</v>
          </cell>
          <cell r="D5676">
            <v>0</v>
          </cell>
          <cell r="F5676">
            <v>0</v>
          </cell>
          <cell r="G5676">
            <v>0</v>
          </cell>
        </row>
        <row r="5677">
          <cell r="F5677" t="str">
            <v>Total A</v>
          </cell>
          <cell r="G5677">
            <v>1188</v>
          </cell>
        </row>
        <row r="5678">
          <cell r="C5678" t="str">
            <v>B - MANO DE OBRA</v>
          </cell>
        </row>
        <row r="5679">
          <cell r="A5679" t="str">
            <v>DATOS REDETERMINACION</v>
          </cell>
          <cell r="C5679" t="str">
            <v>DESIGNACION</v>
          </cell>
          <cell r="D5679" t="str">
            <v>Cantidad</v>
          </cell>
          <cell r="E5679" t="str">
            <v>$ / día</v>
          </cell>
          <cell r="F5679" t="str">
            <v>Rendimiento</v>
          </cell>
          <cell r="G5679" t="str">
            <v>$ Parcial</v>
          </cell>
        </row>
        <row r="5680">
          <cell r="A5680" t="str">
            <v>CÓDIGO</v>
          </cell>
          <cell r="B5680" t="str">
            <v>DESCRIPCIÓN</v>
          </cell>
        </row>
        <row r="5681">
          <cell r="A5681" t="str">
            <v>IIEE-SJ - 101000</v>
          </cell>
          <cell r="B5681" t="str">
            <v>Oficial Especializado</v>
          </cell>
          <cell r="C5681" t="str">
            <v>Oficial Especializado</v>
          </cell>
          <cell r="E5681">
            <v>6000</v>
          </cell>
          <cell r="F5681">
            <v>0.33333333333333331</v>
          </cell>
        </row>
        <row r="5682">
          <cell r="A5682" t="str">
            <v>IIEE-SJ - 102000</v>
          </cell>
          <cell r="B5682" t="str">
            <v xml:space="preserve">Oficial </v>
          </cell>
          <cell r="C5682" t="str">
            <v>Oficial</v>
          </cell>
          <cell r="E5682">
            <v>5000</v>
          </cell>
          <cell r="F5682">
            <v>0.33333333333333331</v>
          </cell>
          <cell r="G5682">
            <v>0</v>
          </cell>
        </row>
        <row r="5683">
          <cell r="A5683" t="str">
            <v>IIEE-SJ - 103000</v>
          </cell>
          <cell r="B5683" t="str">
            <v>Ayudante</v>
          </cell>
          <cell r="C5683" t="str">
            <v>Medio Oficial</v>
          </cell>
          <cell r="E5683">
            <v>4500</v>
          </cell>
          <cell r="F5683">
            <v>0.33333333333333331</v>
          </cell>
          <cell r="G5683">
            <v>0</v>
          </cell>
        </row>
        <row r="5684">
          <cell r="A5684" t="str">
            <v>IIEE-SJ - 103000</v>
          </cell>
          <cell r="B5684" t="str">
            <v>Ayudante</v>
          </cell>
          <cell r="C5684" t="str">
            <v>Ayudante</v>
          </cell>
          <cell r="D5684">
            <v>3</v>
          </cell>
          <cell r="E5684">
            <v>4000</v>
          </cell>
          <cell r="F5684">
            <v>0.33333333333333331</v>
          </cell>
          <cell r="G5684">
            <v>36000</v>
          </cell>
        </row>
        <row r="5685">
          <cell r="A5685">
            <v>0</v>
          </cell>
          <cell r="B5685">
            <v>0</v>
          </cell>
          <cell r="E5685">
            <v>0</v>
          </cell>
          <cell r="F5685">
            <v>0</v>
          </cell>
          <cell r="G5685">
            <v>0</v>
          </cell>
        </row>
        <row r="5686">
          <cell r="A5686">
            <v>0</v>
          </cell>
          <cell r="B5686">
            <v>0</v>
          </cell>
          <cell r="E5686">
            <v>0</v>
          </cell>
          <cell r="F5686">
            <v>0</v>
          </cell>
          <cell r="G5686">
            <v>0</v>
          </cell>
        </row>
        <row r="5687">
          <cell r="A5687">
            <v>0</v>
          </cell>
          <cell r="B5687">
            <v>0</v>
          </cell>
          <cell r="E5687">
            <v>0</v>
          </cell>
          <cell r="F5687">
            <v>0</v>
          </cell>
          <cell r="G5687">
            <v>0</v>
          </cell>
        </row>
        <row r="5688">
          <cell r="F5688" t="str">
            <v>Total B</v>
          </cell>
          <cell r="G5688">
            <v>36000</v>
          </cell>
        </row>
        <row r="5689">
          <cell r="C5689" t="str">
            <v>C - MATERIALES</v>
          </cell>
        </row>
        <row r="5690">
          <cell r="A5690" t="str">
            <v>DATOS REDETERMINACION</v>
          </cell>
          <cell r="C5690" t="str">
            <v>DESIGNACION</v>
          </cell>
          <cell r="D5690" t="str">
            <v>Un</v>
          </cell>
          <cell r="E5690" t="str">
            <v>Cantidad</v>
          </cell>
          <cell r="F5690" t="str">
            <v>$ Unitarios</v>
          </cell>
          <cell r="G5690" t="str">
            <v>$ Parcial</v>
          </cell>
        </row>
        <row r="5691">
          <cell r="A5691" t="str">
            <v>CÓDIGO</v>
          </cell>
          <cell r="B5691" t="str">
            <v>DESCRIPCIÓN</v>
          </cell>
        </row>
        <row r="5692">
          <cell r="A5692" t="str">
            <v>INDEC-CM - 41242-11</v>
          </cell>
          <cell r="B5692" t="str">
            <v>Acero aletado conformado, en barra</v>
          </cell>
          <cell r="C5692" t="str">
            <v>Materiales varios p/limpieza</v>
          </cell>
          <cell r="D5692" t="str">
            <v>Gl</v>
          </cell>
          <cell r="E5692">
            <v>150</v>
          </cell>
          <cell r="F5692">
            <v>200</v>
          </cell>
          <cell r="G5692">
            <v>30000</v>
          </cell>
        </row>
        <row r="5693">
          <cell r="A5693">
            <v>0</v>
          </cell>
          <cell r="B5693">
            <v>0</v>
          </cell>
          <cell r="D5693">
            <v>0</v>
          </cell>
          <cell r="F5693">
            <v>0</v>
          </cell>
          <cell r="G5693">
            <v>0</v>
          </cell>
        </row>
        <row r="5694">
          <cell r="A5694">
            <v>0</v>
          </cell>
          <cell r="B5694">
            <v>0</v>
          </cell>
          <cell r="D5694">
            <v>0</v>
          </cell>
          <cell r="F5694">
            <v>0</v>
          </cell>
          <cell r="G5694">
            <v>0</v>
          </cell>
        </row>
        <row r="5695">
          <cell r="A5695">
            <v>0</v>
          </cell>
          <cell r="B5695">
            <v>0</v>
          </cell>
          <cell r="D5695">
            <v>0</v>
          </cell>
          <cell r="F5695">
            <v>0</v>
          </cell>
          <cell r="G5695">
            <v>0</v>
          </cell>
        </row>
        <row r="5696">
          <cell r="A5696">
            <v>0</v>
          </cell>
          <cell r="B5696">
            <v>0</v>
          </cell>
          <cell r="D5696">
            <v>0</v>
          </cell>
          <cell r="F5696">
            <v>0</v>
          </cell>
          <cell r="G5696">
            <v>0</v>
          </cell>
        </row>
        <row r="5698">
          <cell r="A5698">
            <v>0</v>
          </cell>
          <cell r="B5698">
            <v>0</v>
          </cell>
          <cell r="D5698">
            <v>0</v>
          </cell>
          <cell r="F5698">
            <v>0</v>
          </cell>
          <cell r="G5698">
            <v>0</v>
          </cell>
        </row>
        <row r="5699">
          <cell r="A5699">
            <v>0</v>
          </cell>
          <cell r="B5699">
            <v>0</v>
          </cell>
          <cell r="D5699">
            <v>0</v>
          </cell>
          <cell r="F5699">
            <v>0</v>
          </cell>
          <cell r="G5699">
            <v>0</v>
          </cell>
        </row>
        <row r="5700">
          <cell r="A5700">
            <v>0</v>
          </cell>
          <cell r="B5700">
            <v>0</v>
          </cell>
          <cell r="D5700">
            <v>0</v>
          </cell>
          <cell r="F5700">
            <v>0</v>
          </cell>
          <cell r="G5700">
            <v>0</v>
          </cell>
        </row>
        <row r="5701">
          <cell r="A5701">
            <v>0</v>
          </cell>
          <cell r="B5701">
            <v>0</v>
          </cell>
          <cell r="D5701">
            <v>0</v>
          </cell>
          <cell r="F5701">
            <v>0</v>
          </cell>
          <cell r="G5701">
            <v>0</v>
          </cell>
        </row>
        <row r="5702">
          <cell r="A5702">
            <v>0</v>
          </cell>
          <cell r="B5702">
            <v>0</v>
          </cell>
          <cell r="D5702">
            <v>0</v>
          </cell>
          <cell r="F5702">
            <v>0</v>
          </cell>
          <cell r="G5702">
            <v>0</v>
          </cell>
        </row>
        <row r="5703">
          <cell r="A5703">
            <v>0</v>
          </cell>
          <cell r="B5703">
            <v>0</v>
          </cell>
          <cell r="D5703">
            <v>0</v>
          </cell>
          <cell r="F5703">
            <v>0</v>
          </cell>
          <cell r="G5703">
            <v>0</v>
          </cell>
        </row>
        <row r="5704">
          <cell r="F5704" t="str">
            <v>Total C</v>
          </cell>
          <cell r="G5704">
            <v>30000</v>
          </cell>
        </row>
        <row r="5705">
          <cell r="C5705" t="str">
            <v>D - TRANSPORTE</v>
          </cell>
        </row>
        <row r="5706">
          <cell r="A5706" t="str">
            <v>DATOS REDETERMINACION</v>
          </cell>
          <cell r="C5706" t="str">
            <v>DESIGNACION</v>
          </cell>
          <cell r="D5706" t="str">
            <v>Un</v>
          </cell>
          <cell r="E5706" t="str">
            <v>Cantidad</v>
          </cell>
          <cell r="F5706" t="str">
            <v>$ Unitarios</v>
          </cell>
          <cell r="G5706" t="str">
            <v>$ Parcial</v>
          </cell>
        </row>
        <row r="5707">
          <cell r="A5707" t="str">
            <v>CÓDIGO</v>
          </cell>
          <cell r="B5707" t="str">
            <v>DESCRIPCIÓN</v>
          </cell>
        </row>
        <row r="5708">
          <cell r="A5708">
            <v>0</v>
          </cell>
          <cell r="B5708">
            <v>0</v>
          </cell>
          <cell r="D5708">
            <v>0</v>
          </cell>
          <cell r="F5708">
            <v>0</v>
          </cell>
          <cell r="G5708">
            <v>0</v>
          </cell>
        </row>
        <row r="5709">
          <cell r="A5709">
            <v>0</v>
          </cell>
          <cell r="B5709">
            <v>0</v>
          </cell>
          <cell r="D5709">
            <v>0</v>
          </cell>
          <cell r="F5709">
            <v>0</v>
          </cell>
          <cell r="G5709">
            <v>0</v>
          </cell>
        </row>
        <row r="5710">
          <cell r="F5710" t="str">
            <v>Total D</v>
          </cell>
          <cell r="G5710">
            <v>0</v>
          </cell>
        </row>
        <row r="5712">
          <cell r="A5712" t="str">
            <v/>
          </cell>
          <cell r="B5712">
            <v>0</v>
          </cell>
          <cell r="D5712" t="str">
            <v>Costo  Neto</v>
          </cell>
          <cell r="F5712" t="str">
            <v>$/0</v>
          </cell>
          <cell r="G5712">
            <v>67188</v>
          </cell>
        </row>
        <row r="5713">
          <cell r="D5713" t="str">
            <v>Precio</v>
          </cell>
          <cell r="F5713" t="str">
            <v>$/0</v>
          </cell>
          <cell r="G5713">
            <v>67188</v>
          </cell>
        </row>
        <row r="5714">
          <cell r="A5714" t="str">
            <v>ANALISIS DE PRECIOS</v>
          </cell>
        </row>
        <row r="5715">
          <cell r="A5715" t="str">
            <v>COMITENTE:</v>
          </cell>
          <cell r="B5715" t="str">
            <v>DIRECCION PROVINCIAL DE REDES DE GAS</v>
          </cell>
        </row>
        <row r="5716">
          <cell r="A5716" t="str">
            <v>CONTRATISTA:</v>
          </cell>
          <cell r="B5716">
            <v>0</v>
          </cell>
        </row>
        <row r="5717">
          <cell r="A5717" t="str">
            <v>OBRA:</v>
          </cell>
          <cell r="B5717">
            <v>0</v>
          </cell>
          <cell r="F5717" t="str">
            <v>PRECIOS A:</v>
          </cell>
          <cell r="G5717">
            <v>0</v>
          </cell>
        </row>
        <row r="5718">
          <cell r="A5718" t="str">
            <v>SECTOR A:</v>
          </cell>
          <cell r="B5718">
            <v>0</v>
          </cell>
          <cell r="G5718">
            <v>0</v>
          </cell>
        </row>
        <row r="5719">
          <cell r="A5719" t="str">
            <v>UBICACIÓN:</v>
          </cell>
          <cell r="B5719">
            <v>0</v>
          </cell>
        </row>
        <row r="5720">
          <cell r="A5720" t="str">
            <v>RUBRO:</v>
          </cell>
          <cell r="B5720" t="str">
            <v/>
          </cell>
          <cell r="C5720">
            <v>0</v>
          </cell>
        </row>
        <row r="5721">
          <cell r="A5721" t="str">
            <v>ITEM:</v>
          </cell>
          <cell r="B5721" t="str">
            <v/>
          </cell>
          <cell r="C5721">
            <v>0</v>
          </cell>
          <cell r="F5721" t="str">
            <v>UNIDAD:</v>
          </cell>
          <cell r="G5721">
            <v>0</v>
          </cell>
        </row>
        <row r="5723">
          <cell r="C5723" t="str">
            <v>DESCRIPCIÓN EQUIPO DE PRODUCCIÓN Y RENDIMIENTO</v>
          </cell>
        </row>
        <row r="5725">
          <cell r="C5725" t="str">
            <v>Equipo</v>
          </cell>
          <cell r="D5725" t="str">
            <v>Cantidad</v>
          </cell>
          <cell r="E5725" t="str">
            <v>Potencia</v>
          </cell>
          <cell r="F5725" t="str">
            <v>Costo Unitario</v>
          </cell>
          <cell r="G5725" t="str">
            <v>Costo Total</v>
          </cell>
        </row>
        <row r="5726">
          <cell r="C5726" t="str">
            <v>Herramientas varias</v>
          </cell>
          <cell r="D5726">
            <v>1</v>
          </cell>
          <cell r="E5726">
            <v>0</v>
          </cell>
          <cell r="F5726">
            <v>450000</v>
          </cell>
          <cell r="G5726">
            <v>450000</v>
          </cell>
        </row>
        <row r="5727">
          <cell r="E5727">
            <v>0</v>
          </cell>
          <cell r="F5727">
            <v>0</v>
          </cell>
          <cell r="G5727">
            <v>0</v>
          </cell>
        </row>
        <row r="5728">
          <cell r="E5728">
            <v>0</v>
          </cell>
          <cell r="F5728">
            <v>0</v>
          </cell>
          <cell r="G5728">
            <v>0</v>
          </cell>
        </row>
        <row r="5729">
          <cell r="E5729">
            <v>0</v>
          </cell>
          <cell r="F5729">
            <v>0</v>
          </cell>
          <cell r="G5729">
            <v>0</v>
          </cell>
        </row>
        <row r="5730">
          <cell r="E5730">
            <v>0</v>
          </cell>
          <cell r="F5730">
            <v>0</v>
          </cell>
          <cell r="G5730">
            <v>0</v>
          </cell>
        </row>
        <row r="5731">
          <cell r="E5731">
            <v>0</v>
          </cell>
          <cell r="F5731">
            <v>0</v>
          </cell>
          <cell r="G5731">
            <v>0</v>
          </cell>
        </row>
        <row r="5732">
          <cell r="E5732">
            <v>0</v>
          </cell>
          <cell r="F5732">
            <v>0</v>
          </cell>
          <cell r="G5732">
            <v>0</v>
          </cell>
        </row>
        <row r="5733">
          <cell r="E5733">
            <v>0</v>
          </cell>
          <cell r="F5733">
            <v>0</v>
          </cell>
          <cell r="G5733">
            <v>0</v>
          </cell>
        </row>
        <row r="5734">
          <cell r="E5734">
            <v>0</v>
          </cell>
          <cell r="F5734">
            <v>0</v>
          </cell>
          <cell r="G5734">
            <v>0</v>
          </cell>
        </row>
        <row r="5735">
          <cell r="E5735">
            <v>0</v>
          </cell>
          <cell r="F5735">
            <v>0</v>
          </cell>
          <cell r="G5735">
            <v>0</v>
          </cell>
        </row>
        <row r="5737">
          <cell r="C5737" t="str">
            <v>TOTALES</v>
          </cell>
          <cell r="D5737" t="str">
            <v>Potencia</v>
          </cell>
          <cell r="E5737">
            <v>0</v>
          </cell>
          <cell r="F5737" t="str">
            <v>Costo Equipos</v>
          </cell>
          <cell r="G5737">
            <v>450000</v>
          </cell>
        </row>
        <row r="5739">
          <cell r="C5739" t="str">
            <v>Rendimiento equipo de producción</v>
          </cell>
          <cell r="D5739">
            <v>200</v>
          </cell>
          <cell r="E5739" t="str">
            <v>0/día</v>
          </cell>
        </row>
        <row r="5741">
          <cell r="A5741" t="str">
            <v>DATOS REDETERMINACION</v>
          </cell>
          <cell r="C5741" t="str">
            <v>DESIGNACION</v>
          </cell>
          <cell r="D5741" t="str">
            <v>Coeficiente Equipo</v>
          </cell>
          <cell r="E5741" t="str">
            <v>$ / día
Coef. x Costo Eq. o
HP x Costo Gas Oil</v>
          </cell>
          <cell r="F5741" t="str">
            <v>Rendimiento</v>
          </cell>
          <cell r="G5741" t="str">
            <v>$ Parcial</v>
          </cell>
        </row>
        <row r="5742">
          <cell r="A5742" t="str">
            <v>CÓDIGO</v>
          </cell>
          <cell r="B5742" t="str">
            <v>DESCRIPCIÓN</v>
          </cell>
        </row>
        <row r="5743">
          <cell r="C5743" t="str">
            <v>A - EQUIPOS</v>
          </cell>
        </row>
        <row r="5744">
          <cell r="A5744" t="str">
            <v>INDEC-DCTO - Inciso j)</v>
          </cell>
          <cell r="B5744" t="str">
            <v>Equipo - Amortización de equipo</v>
          </cell>
          <cell r="C5744" t="str">
            <v>Amortizaciones equipos</v>
          </cell>
          <cell r="D5744">
            <v>8.0000000000000004E-4</v>
          </cell>
          <cell r="E5744">
            <v>360</v>
          </cell>
          <cell r="F5744">
            <v>200</v>
          </cell>
          <cell r="G5744">
            <v>1.8</v>
          </cell>
        </row>
        <row r="5745">
          <cell r="A5745" t="str">
            <v>INDEC-DCTO - Inciso j)</v>
          </cell>
          <cell r="B5745" t="str">
            <v>Equipo - Amortización de equipo</v>
          </cell>
          <cell r="C5745" t="str">
            <v>Interés equipos</v>
          </cell>
          <cell r="D5745">
            <v>8.0000000000000007E-5</v>
          </cell>
          <cell r="E5745">
            <v>36</v>
          </cell>
          <cell r="F5745">
            <v>200</v>
          </cell>
          <cell r="G5745">
            <v>0.18</v>
          </cell>
        </row>
        <row r="5746">
          <cell r="A5746" t="str">
            <v>INDEC-PB - 33360-1</v>
          </cell>
          <cell r="B5746" t="str">
            <v xml:space="preserve">Gas oil                                                                </v>
          </cell>
          <cell r="C5746" t="str">
            <v>Combustibles equipos</v>
          </cell>
          <cell r="D5746">
            <v>99.173553719008268</v>
          </cell>
          <cell r="E5746">
            <v>0</v>
          </cell>
          <cell r="F5746">
            <v>200</v>
          </cell>
          <cell r="G5746">
            <v>0</v>
          </cell>
        </row>
        <row r="5747">
          <cell r="A5747" t="str">
            <v>INDEC-PB - 33380-1</v>
          </cell>
          <cell r="B5747" t="str">
            <v xml:space="preserve">Aceites lubricantes                                                    </v>
          </cell>
          <cell r="C5747" t="str">
            <v>Lubricantes equipos</v>
          </cell>
          <cell r="D5747">
            <v>18</v>
          </cell>
          <cell r="E5747">
            <v>0</v>
          </cell>
          <cell r="F5747">
            <v>200</v>
          </cell>
          <cell r="G5747">
            <v>0</v>
          </cell>
        </row>
        <row r="5748">
          <cell r="A5748">
            <v>0</v>
          </cell>
          <cell r="B5748">
            <v>0</v>
          </cell>
          <cell r="D5748">
            <v>0</v>
          </cell>
          <cell r="F5748">
            <v>0</v>
          </cell>
          <cell r="G5748">
            <v>0</v>
          </cell>
        </row>
        <row r="5749">
          <cell r="A5749">
            <v>0</v>
          </cell>
          <cell r="B5749">
            <v>0</v>
          </cell>
          <cell r="D5749">
            <v>0</v>
          </cell>
          <cell r="F5749">
            <v>0</v>
          </cell>
          <cell r="G5749">
            <v>0</v>
          </cell>
        </row>
        <row r="5750">
          <cell r="A5750">
            <v>0</v>
          </cell>
          <cell r="B5750">
            <v>0</v>
          </cell>
          <cell r="D5750">
            <v>0</v>
          </cell>
          <cell r="F5750">
            <v>0</v>
          </cell>
          <cell r="G5750">
            <v>0</v>
          </cell>
        </row>
        <row r="5751">
          <cell r="A5751">
            <v>0</v>
          </cell>
          <cell r="B5751">
            <v>0</v>
          </cell>
          <cell r="D5751">
            <v>0</v>
          </cell>
          <cell r="F5751">
            <v>0</v>
          </cell>
          <cell r="G5751">
            <v>0</v>
          </cell>
        </row>
        <row r="5752">
          <cell r="A5752">
            <v>0</v>
          </cell>
          <cell r="B5752">
            <v>0</v>
          </cell>
          <cell r="D5752">
            <v>0</v>
          </cell>
          <cell r="F5752">
            <v>0</v>
          </cell>
          <cell r="G5752">
            <v>0</v>
          </cell>
        </row>
        <row r="5753">
          <cell r="F5753" t="str">
            <v>Total A</v>
          </cell>
          <cell r="G5753">
            <v>1.98</v>
          </cell>
        </row>
        <row r="5754">
          <cell r="C5754" t="str">
            <v>B - MANO DE OBRA</v>
          </cell>
        </row>
        <row r="5755">
          <cell r="A5755" t="str">
            <v>DATOS REDETERMINACION</v>
          </cell>
          <cell r="C5755" t="str">
            <v>DESIGNACION</v>
          </cell>
          <cell r="D5755" t="str">
            <v>Cantidad</v>
          </cell>
          <cell r="E5755" t="str">
            <v>$ / día</v>
          </cell>
          <cell r="F5755" t="str">
            <v>Rendimiento</v>
          </cell>
          <cell r="G5755" t="str">
            <v>$ Parcial</v>
          </cell>
        </row>
        <row r="5756">
          <cell r="A5756" t="str">
            <v>CÓDIGO</v>
          </cell>
          <cell r="B5756" t="str">
            <v>DESCRIPCIÓN</v>
          </cell>
        </row>
        <row r="5757">
          <cell r="A5757" t="str">
            <v>IIEE-SJ - 101000</v>
          </cell>
          <cell r="B5757" t="str">
            <v>Oficial Especializado</v>
          </cell>
          <cell r="C5757" t="str">
            <v>Oficial Especializado</v>
          </cell>
          <cell r="E5757">
            <v>6000</v>
          </cell>
          <cell r="F5757">
            <v>200</v>
          </cell>
        </row>
        <row r="5758">
          <cell r="A5758" t="str">
            <v>IIEE-SJ - 102000</v>
          </cell>
          <cell r="B5758" t="str">
            <v xml:space="preserve">Oficial </v>
          </cell>
          <cell r="C5758" t="str">
            <v>Oficial</v>
          </cell>
          <cell r="D5758">
            <v>1</v>
          </cell>
          <cell r="E5758">
            <v>5000</v>
          </cell>
          <cell r="F5758">
            <v>200</v>
          </cell>
          <cell r="G5758">
            <v>25</v>
          </cell>
        </row>
        <row r="5759">
          <cell r="A5759" t="str">
            <v>IIEE-SJ - 103000</v>
          </cell>
          <cell r="B5759" t="str">
            <v>Ayudante</v>
          </cell>
          <cell r="C5759" t="str">
            <v>Medio Oficial</v>
          </cell>
          <cell r="E5759">
            <v>4500</v>
          </cell>
          <cell r="F5759">
            <v>200</v>
          </cell>
          <cell r="G5759">
            <v>0</v>
          </cell>
        </row>
        <row r="5760">
          <cell r="A5760" t="str">
            <v>IIEE-SJ - 103000</v>
          </cell>
          <cell r="B5760" t="str">
            <v>Ayudante</v>
          </cell>
          <cell r="C5760" t="str">
            <v>Ayudante</v>
          </cell>
          <cell r="D5760">
            <v>1</v>
          </cell>
          <cell r="E5760">
            <v>4000</v>
          </cell>
          <cell r="F5760">
            <v>200</v>
          </cell>
          <cell r="G5760">
            <v>20</v>
          </cell>
        </row>
        <row r="5761">
          <cell r="A5761">
            <v>0</v>
          </cell>
          <cell r="B5761">
            <v>0</v>
          </cell>
          <cell r="E5761">
            <v>0</v>
          </cell>
          <cell r="F5761">
            <v>0</v>
          </cell>
          <cell r="G5761">
            <v>0</v>
          </cell>
        </row>
        <row r="5762">
          <cell r="A5762">
            <v>0</v>
          </cell>
          <cell r="B5762">
            <v>0</v>
          </cell>
          <cell r="E5762">
            <v>0</v>
          </cell>
          <cell r="F5762">
            <v>0</v>
          </cell>
          <cell r="G5762">
            <v>0</v>
          </cell>
        </row>
        <row r="5763">
          <cell r="A5763">
            <v>0</v>
          </cell>
          <cell r="B5763">
            <v>0</v>
          </cell>
          <cell r="E5763">
            <v>0</v>
          </cell>
          <cell r="F5763">
            <v>0</v>
          </cell>
          <cell r="G5763">
            <v>0</v>
          </cell>
        </row>
        <row r="5764">
          <cell r="F5764" t="str">
            <v>Total B</v>
          </cell>
          <cell r="G5764">
            <v>45</v>
          </cell>
        </row>
        <row r="5765">
          <cell r="C5765" t="str">
            <v>C - MATERIALES</v>
          </cell>
        </row>
        <row r="5766">
          <cell r="A5766" t="str">
            <v>DATOS REDETERMINACION</v>
          </cell>
          <cell r="C5766" t="str">
            <v>DESIGNACION</v>
          </cell>
          <cell r="D5766" t="str">
            <v>Un</v>
          </cell>
          <cell r="E5766" t="str">
            <v>Cantidad</v>
          </cell>
          <cell r="F5766" t="str">
            <v>$ Unitarios</v>
          </cell>
          <cell r="G5766" t="str">
            <v>$ Parcial</v>
          </cell>
        </row>
        <row r="5767">
          <cell r="A5767" t="str">
            <v>CÓDIGO</v>
          </cell>
          <cell r="B5767" t="str">
            <v>DESCRIPCIÓN</v>
          </cell>
        </row>
        <row r="5768">
          <cell r="A5768" t="str">
            <v>IIEE-SJ - 221001</v>
          </cell>
          <cell r="B5768" t="str">
            <v>Caño PVC  k10 DE 1/2"</v>
          </cell>
          <cell r="C5768" t="str">
            <v xml:space="preserve">Manguera goteo arboles </v>
          </cell>
          <cell r="D5768" t="str">
            <v>m</v>
          </cell>
          <cell r="E5768">
            <v>1.05</v>
          </cell>
          <cell r="F5768">
            <v>34</v>
          </cell>
          <cell r="G5768">
            <v>35.700000000000003</v>
          </cell>
        </row>
        <row r="5769">
          <cell r="A5769" t="str">
            <v>IIEE-SJ - 221001</v>
          </cell>
          <cell r="B5769" t="str">
            <v>Caño PVC  k10 DE 1/2"</v>
          </cell>
          <cell r="C5769" t="str">
            <v>Materiales varios riego</v>
          </cell>
          <cell r="D5769" t="str">
            <v>Gl</v>
          </cell>
          <cell r="E5769">
            <v>0.1</v>
          </cell>
          <cell r="F5769">
            <v>120</v>
          </cell>
          <cell r="G5769">
            <v>12</v>
          </cell>
        </row>
        <row r="5770">
          <cell r="A5770">
            <v>0</v>
          </cell>
          <cell r="B5770">
            <v>0</v>
          </cell>
          <cell r="D5770">
            <v>0</v>
          </cell>
          <cell r="F5770">
            <v>0</v>
          </cell>
          <cell r="G5770">
            <v>0</v>
          </cell>
        </row>
        <row r="5771">
          <cell r="A5771">
            <v>0</v>
          </cell>
          <cell r="B5771">
            <v>0</v>
          </cell>
          <cell r="D5771">
            <v>0</v>
          </cell>
          <cell r="F5771">
            <v>0</v>
          </cell>
          <cell r="G5771">
            <v>0</v>
          </cell>
        </row>
        <row r="5772">
          <cell r="A5772">
            <v>0</v>
          </cell>
          <cell r="B5772">
            <v>0</v>
          </cell>
          <cell r="D5772">
            <v>0</v>
          </cell>
          <cell r="F5772">
            <v>0</v>
          </cell>
          <cell r="G5772">
            <v>0</v>
          </cell>
        </row>
        <row r="5773">
          <cell r="A5773">
            <v>0</v>
          </cell>
          <cell r="B5773">
            <v>0</v>
          </cell>
          <cell r="D5773">
            <v>0</v>
          </cell>
          <cell r="F5773">
            <v>0</v>
          </cell>
          <cell r="G5773">
            <v>0</v>
          </cell>
        </row>
        <row r="5774">
          <cell r="A5774">
            <v>0</v>
          </cell>
          <cell r="B5774">
            <v>0</v>
          </cell>
          <cell r="D5774">
            <v>0</v>
          </cell>
          <cell r="F5774">
            <v>0</v>
          </cell>
          <cell r="G5774">
            <v>0</v>
          </cell>
        </row>
        <row r="5775">
          <cell r="A5775">
            <v>0</v>
          </cell>
          <cell r="B5775">
            <v>0</v>
          </cell>
          <cell r="D5775">
            <v>0</v>
          </cell>
          <cell r="F5775">
            <v>0</v>
          </cell>
          <cell r="G5775">
            <v>0</v>
          </cell>
        </row>
        <row r="5777">
          <cell r="A5777">
            <v>0</v>
          </cell>
          <cell r="B5777">
            <v>0</v>
          </cell>
          <cell r="D5777">
            <v>0</v>
          </cell>
          <cell r="F5777">
            <v>0</v>
          </cell>
          <cell r="G5777">
            <v>0</v>
          </cell>
        </row>
        <row r="5778">
          <cell r="A5778">
            <v>0</v>
          </cell>
          <cell r="B5778">
            <v>0</v>
          </cell>
          <cell r="D5778">
            <v>0</v>
          </cell>
          <cell r="F5778">
            <v>0</v>
          </cell>
          <cell r="G5778">
            <v>0</v>
          </cell>
        </row>
        <row r="5779">
          <cell r="A5779">
            <v>0</v>
          </cell>
          <cell r="B5779">
            <v>0</v>
          </cell>
          <cell r="D5779">
            <v>0</v>
          </cell>
          <cell r="F5779">
            <v>0</v>
          </cell>
          <cell r="G5779">
            <v>0</v>
          </cell>
        </row>
        <row r="5780">
          <cell r="F5780" t="str">
            <v>Total C</v>
          </cell>
          <cell r="G5780">
            <v>47.7</v>
          </cell>
        </row>
        <row r="5781">
          <cell r="C5781" t="str">
            <v>D - TRANSPORTE</v>
          </cell>
        </row>
        <row r="5782">
          <cell r="A5782" t="str">
            <v>DATOS REDETERMINACION</v>
          </cell>
          <cell r="C5782" t="str">
            <v>DESIGNACION</v>
          </cell>
          <cell r="D5782" t="str">
            <v>Un</v>
          </cell>
          <cell r="E5782" t="str">
            <v>Cantidad</v>
          </cell>
          <cell r="F5782" t="str">
            <v>$ Unitarios</v>
          </cell>
          <cell r="G5782" t="str">
            <v>$ Parcial</v>
          </cell>
        </row>
        <row r="5783">
          <cell r="A5783" t="str">
            <v>CÓDIGO</v>
          </cell>
          <cell r="B5783" t="str">
            <v>DESCRIPCIÓN</v>
          </cell>
        </row>
        <row r="5784">
          <cell r="A5784">
            <v>0</v>
          </cell>
          <cell r="B5784">
            <v>0</v>
          </cell>
          <cell r="D5784">
            <v>0</v>
          </cell>
          <cell r="F5784">
            <v>0</v>
          </cell>
          <cell r="G5784">
            <v>0</v>
          </cell>
        </row>
        <row r="5785">
          <cell r="A5785">
            <v>0</v>
          </cell>
          <cell r="B5785">
            <v>0</v>
          </cell>
          <cell r="D5785">
            <v>0</v>
          </cell>
          <cell r="F5785">
            <v>0</v>
          </cell>
          <cell r="G5785">
            <v>0</v>
          </cell>
        </row>
        <row r="5786">
          <cell r="F5786" t="str">
            <v>Total D</v>
          </cell>
          <cell r="G5786">
            <v>0</v>
          </cell>
        </row>
        <row r="5788">
          <cell r="A5788" t="str">
            <v/>
          </cell>
          <cell r="B5788">
            <v>0</v>
          </cell>
          <cell r="D5788" t="str">
            <v>Costo  Neto</v>
          </cell>
          <cell r="F5788" t="str">
            <v>$/0</v>
          </cell>
          <cell r="G5788">
            <v>94.68</v>
          </cell>
        </row>
        <row r="5789">
          <cell r="D5789" t="str">
            <v>Precio</v>
          </cell>
          <cell r="F5789" t="str">
            <v>$/0</v>
          </cell>
          <cell r="G5789">
            <v>94.68</v>
          </cell>
        </row>
        <row r="5790">
          <cell r="A5790" t="str">
            <v>ANALISIS DE PRECIOS</v>
          </cell>
        </row>
        <row r="5791">
          <cell r="A5791" t="str">
            <v>COMITENTE:</v>
          </cell>
          <cell r="B5791" t="str">
            <v>DIRECCION PROVINCIAL DE REDES DE GAS</v>
          </cell>
        </row>
        <row r="5792">
          <cell r="A5792" t="str">
            <v>CONTRATISTA:</v>
          </cell>
          <cell r="B5792">
            <v>0</v>
          </cell>
        </row>
        <row r="5793">
          <cell r="A5793" t="str">
            <v>OBRA:</v>
          </cell>
          <cell r="B5793">
            <v>0</v>
          </cell>
          <cell r="F5793" t="str">
            <v>PRECIOS A:</v>
          </cell>
          <cell r="G5793">
            <v>0</v>
          </cell>
        </row>
        <row r="5794">
          <cell r="A5794" t="str">
            <v>SECTOR A:</v>
          </cell>
          <cell r="B5794">
            <v>0</v>
          </cell>
          <cell r="G5794">
            <v>0</v>
          </cell>
        </row>
        <row r="5795">
          <cell r="A5795" t="str">
            <v>UBICACIÓN:</v>
          </cell>
          <cell r="B5795">
            <v>0</v>
          </cell>
        </row>
        <row r="5796">
          <cell r="A5796" t="str">
            <v>RUBRO:</v>
          </cell>
          <cell r="B5796" t="str">
            <v/>
          </cell>
          <cell r="C5796">
            <v>0</v>
          </cell>
        </row>
        <row r="5797">
          <cell r="A5797" t="str">
            <v>ITEM:</v>
          </cell>
          <cell r="B5797" t="str">
            <v/>
          </cell>
          <cell r="C5797">
            <v>0</v>
          </cell>
          <cell r="F5797" t="str">
            <v>UNIDAD:</v>
          </cell>
          <cell r="G5797">
            <v>0</v>
          </cell>
        </row>
        <row r="5799">
          <cell r="C5799" t="str">
            <v>DESCRIPCIÓN EQUIPO DE PRODUCCIÓN Y RENDIMIENTO</v>
          </cell>
        </row>
        <row r="5801">
          <cell r="C5801" t="str">
            <v>Equipo</v>
          </cell>
          <cell r="D5801" t="str">
            <v>Cantidad</v>
          </cell>
          <cell r="E5801" t="str">
            <v>Potencia</v>
          </cell>
          <cell r="F5801" t="str">
            <v>Costo Unitario</v>
          </cell>
          <cell r="G5801" t="str">
            <v>Costo Total</v>
          </cell>
        </row>
        <row r="5802">
          <cell r="C5802" t="str">
            <v>Herramientas varias</v>
          </cell>
          <cell r="D5802">
            <v>1</v>
          </cell>
          <cell r="E5802">
            <v>0</v>
          </cell>
          <cell r="F5802">
            <v>450000</v>
          </cell>
          <cell r="G5802">
            <v>450000</v>
          </cell>
        </row>
        <row r="5803">
          <cell r="E5803">
            <v>0</v>
          </cell>
          <cell r="F5803">
            <v>0</v>
          </cell>
          <cell r="G5803">
            <v>0</v>
          </cell>
        </row>
        <row r="5804">
          <cell r="E5804">
            <v>0</v>
          </cell>
          <cell r="F5804">
            <v>0</v>
          </cell>
          <cell r="G5804">
            <v>0</v>
          </cell>
        </row>
        <row r="5805">
          <cell r="E5805">
            <v>0</v>
          </cell>
          <cell r="F5805">
            <v>0</v>
          </cell>
          <cell r="G5805">
            <v>0</v>
          </cell>
        </row>
        <row r="5806">
          <cell r="E5806">
            <v>0</v>
          </cell>
          <cell r="F5806">
            <v>0</v>
          </cell>
          <cell r="G5806">
            <v>0</v>
          </cell>
        </row>
        <row r="5807">
          <cell r="E5807">
            <v>0</v>
          </cell>
          <cell r="F5807">
            <v>0</v>
          </cell>
          <cell r="G5807">
            <v>0</v>
          </cell>
        </row>
        <row r="5808">
          <cell r="E5808">
            <v>0</v>
          </cell>
          <cell r="F5808">
            <v>0</v>
          </cell>
          <cell r="G5808">
            <v>0</v>
          </cell>
        </row>
        <row r="5809">
          <cell r="E5809">
            <v>0</v>
          </cell>
          <cell r="F5809">
            <v>0</v>
          </cell>
          <cell r="G5809">
            <v>0</v>
          </cell>
        </row>
        <row r="5810">
          <cell r="E5810">
            <v>0</v>
          </cell>
          <cell r="F5810">
            <v>0</v>
          </cell>
          <cell r="G5810">
            <v>0</v>
          </cell>
        </row>
        <row r="5811">
          <cell r="E5811">
            <v>0</v>
          </cell>
          <cell r="F5811">
            <v>0</v>
          </cell>
          <cell r="G5811">
            <v>0</v>
          </cell>
        </row>
        <row r="5813">
          <cell r="C5813" t="str">
            <v>TOTALES</v>
          </cell>
          <cell r="D5813" t="str">
            <v>Potencia</v>
          </cell>
          <cell r="E5813">
            <v>0</v>
          </cell>
          <cell r="F5813" t="str">
            <v>Costo Equipos</v>
          </cell>
          <cell r="G5813">
            <v>450000</v>
          </cell>
        </row>
        <row r="5815">
          <cell r="C5815" t="str">
            <v>Rendimiento equipo de producción</v>
          </cell>
          <cell r="D5815">
            <v>200</v>
          </cell>
          <cell r="E5815" t="str">
            <v>0/día</v>
          </cell>
        </row>
        <row r="5817">
          <cell r="A5817" t="str">
            <v>DATOS REDETERMINACION</v>
          </cell>
          <cell r="C5817" t="str">
            <v>DESIGNACION</v>
          </cell>
          <cell r="D5817" t="str">
            <v>Coeficiente Equipo</v>
          </cell>
          <cell r="E5817" t="str">
            <v>$ / día
Coef. x Costo Eq. o
HP x Costo Gas Oil</v>
          </cell>
          <cell r="F5817" t="str">
            <v>Rendimiento</v>
          </cell>
          <cell r="G5817" t="str">
            <v>$ Parcial</v>
          </cell>
        </row>
        <row r="5818">
          <cell r="A5818" t="str">
            <v>CÓDIGO</v>
          </cell>
          <cell r="B5818" t="str">
            <v>DESCRIPCIÓN</v>
          </cell>
        </row>
        <row r="5819">
          <cell r="C5819" t="str">
            <v>A - EQUIPOS</v>
          </cell>
        </row>
        <row r="5820">
          <cell r="A5820" t="str">
            <v>INDEC-DCTO - Inciso j)</v>
          </cell>
          <cell r="B5820" t="str">
            <v>Equipo - Amortización de equipo</v>
          </cell>
          <cell r="C5820" t="str">
            <v>Amortizaciones equipos</v>
          </cell>
          <cell r="D5820">
            <v>8.0000000000000004E-4</v>
          </cell>
          <cell r="E5820">
            <v>360</v>
          </cell>
          <cell r="F5820">
            <v>200</v>
          </cell>
          <cell r="G5820">
            <v>1.8</v>
          </cell>
        </row>
        <row r="5821">
          <cell r="A5821" t="str">
            <v>INDEC-DCTO - Inciso j)</v>
          </cell>
          <cell r="B5821" t="str">
            <v>Equipo - Amortización de equipo</v>
          </cell>
          <cell r="C5821" t="str">
            <v>Interés equipos</v>
          </cell>
          <cell r="D5821">
            <v>8.0000000000000007E-5</v>
          </cell>
          <cell r="E5821">
            <v>36</v>
          </cell>
          <cell r="F5821">
            <v>200</v>
          </cell>
          <cell r="G5821">
            <v>0.18</v>
          </cell>
        </row>
        <row r="5822">
          <cell r="A5822" t="str">
            <v>INDEC-PB - 33360-1</v>
          </cell>
          <cell r="B5822" t="str">
            <v xml:space="preserve">Gas oil                                                                </v>
          </cell>
          <cell r="C5822" t="str">
            <v>Combustibles equipos</v>
          </cell>
          <cell r="D5822">
            <v>99.173553719008268</v>
          </cell>
          <cell r="E5822">
            <v>0</v>
          </cell>
          <cell r="F5822">
            <v>200</v>
          </cell>
          <cell r="G5822">
            <v>0</v>
          </cell>
        </row>
        <row r="5823">
          <cell r="A5823" t="str">
            <v>INDEC-PB - 33380-1</v>
          </cell>
          <cell r="B5823" t="str">
            <v xml:space="preserve">Aceites lubricantes                                                    </v>
          </cell>
          <cell r="C5823" t="str">
            <v>Lubricantes equipos</v>
          </cell>
          <cell r="D5823">
            <v>18</v>
          </cell>
          <cell r="E5823">
            <v>0</v>
          </cell>
          <cell r="F5823">
            <v>200</v>
          </cell>
          <cell r="G5823">
            <v>0</v>
          </cell>
        </row>
        <row r="5824">
          <cell r="A5824">
            <v>0</v>
          </cell>
          <cell r="B5824">
            <v>0</v>
          </cell>
          <cell r="D5824">
            <v>0</v>
          </cell>
          <cell r="F5824">
            <v>0</v>
          </cell>
          <cell r="G5824">
            <v>0</v>
          </cell>
        </row>
        <row r="5825">
          <cell r="A5825">
            <v>0</v>
          </cell>
          <cell r="B5825">
            <v>0</v>
          </cell>
          <cell r="D5825">
            <v>0</v>
          </cell>
          <cell r="F5825">
            <v>0</v>
          </cell>
          <cell r="G5825">
            <v>0</v>
          </cell>
        </row>
        <row r="5826">
          <cell r="A5826">
            <v>0</v>
          </cell>
          <cell r="B5826">
            <v>0</v>
          </cell>
          <cell r="D5826">
            <v>0</v>
          </cell>
          <cell r="F5826">
            <v>0</v>
          </cell>
          <cell r="G5826">
            <v>0</v>
          </cell>
        </row>
        <row r="5827">
          <cell r="A5827">
            <v>0</v>
          </cell>
          <cell r="B5827">
            <v>0</v>
          </cell>
          <cell r="D5827">
            <v>0</v>
          </cell>
          <cell r="F5827">
            <v>0</v>
          </cell>
          <cell r="G5827">
            <v>0</v>
          </cell>
        </row>
        <row r="5828">
          <cell r="A5828">
            <v>0</v>
          </cell>
          <cell r="B5828">
            <v>0</v>
          </cell>
          <cell r="D5828">
            <v>0</v>
          </cell>
          <cell r="F5828">
            <v>0</v>
          </cell>
          <cell r="G5828">
            <v>0</v>
          </cell>
        </row>
        <row r="5829">
          <cell r="F5829" t="str">
            <v>Total A</v>
          </cell>
          <cell r="G5829">
            <v>1.98</v>
          </cell>
        </row>
        <row r="5830">
          <cell r="C5830" t="str">
            <v>B - MANO DE OBRA</v>
          </cell>
        </row>
        <row r="5831">
          <cell r="A5831" t="str">
            <v>DATOS REDETERMINACION</v>
          </cell>
          <cell r="C5831" t="str">
            <v>DESIGNACION</v>
          </cell>
          <cell r="D5831" t="str">
            <v>Cantidad</v>
          </cell>
          <cell r="E5831" t="str">
            <v>$ / día</v>
          </cell>
          <cell r="F5831" t="str">
            <v>Rendimiento</v>
          </cell>
          <cell r="G5831" t="str">
            <v>$ Parcial</v>
          </cell>
        </row>
        <row r="5832">
          <cell r="A5832" t="str">
            <v>CÓDIGO</v>
          </cell>
          <cell r="B5832" t="str">
            <v>DESCRIPCIÓN</v>
          </cell>
        </row>
        <row r="5833">
          <cell r="A5833" t="str">
            <v>IIEE-SJ - 101000</v>
          </cell>
          <cell r="B5833" t="str">
            <v>Oficial Especializado</v>
          </cell>
          <cell r="C5833" t="str">
            <v>Oficial Especializado</v>
          </cell>
          <cell r="E5833">
            <v>6000</v>
          </cell>
          <cell r="F5833">
            <v>200</v>
          </cell>
        </row>
        <row r="5834">
          <cell r="A5834" t="str">
            <v>IIEE-SJ - 102000</v>
          </cell>
          <cell r="B5834" t="str">
            <v xml:space="preserve">Oficial </v>
          </cell>
          <cell r="C5834" t="str">
            <v>Oficial</v>
          </cell>
          <cell r="D5834">
            <v>1</v>
          </cell>
          <cell r="E5834">
            <v>5000</v>
          </cell>
          <cell r="F5834">
            <v>200</v>
          </cell>
          <cell r="G5834">
            <v>25</v>
          </cell>
        </row>
        <row r="5835">
          <cell r="A5835" t="str">
            <v>IIEE-SJ - 103000</v>
          </cell>
          <cell r="B5835" t="str">
            <v>Ayudante</v>
          </cell>
          <cell r="C5835" t="str">
            <v>Medio Oficial</v>
          </cell>
          <cell r="E5835">
            <v>4500</v>
          </cell>
          <cell r="F5835">
            <v>200</v>
          </cell>
          <cell r="G5835">
            <v>0</v>
          </cell>
        </row>
        <row r="5836">
          <cell r="A5836" t="str">
            <v>IIEE-SJ - 103000</v>
          </cell>
          <cell r="B5836" t="str">
            <v>Ayudante</v>
          </cell>
          <cell r="C5836" t="str">
            <v>Ayudante</v>
          </cell>
          <cell r="D5836">
            <v>1</v>
          </cell>
          <cell r="E5836">
            <v>4000</v>
          </cell>
          <cell r="F5836">
            <v>200</v>
          </cell>
          <cell r="G5836">
            <v>20</v>
          </cell>
        </row>
        <row r="5837">
          <cell r="A5837">
            <v>0</v>
          </cell>
          <cell r="B5837">
            <v>0</v>
          </cell>
          <cell r="E5837">
            <v>0</v>
          </cell>
          <cell r="F5837">
            <v>0</v>
          </cell>
          <cell r="G5837">
            <v>0</v>
          </cell>
        </row>
        <row r="5838">
          <cell r="A5838">
            <v>0</v>
          </cell>
          <cell r="B5838">
            <v>0</v>
          </cell>
          <cell r="E5838">
            <v>0</v>
          </cell>
          <cell r="F5838">
            <v>0</v>
          </cell>
          <cell r="G5838">
            <v>0</v>
          </cell>
        </row>
        <row r="5839">
          <cell r="A5839">
            <v>0</v>
          </cell>
          <cell r="B5839">
            <v>0</v>
          </cell>
          <cell r="E5839">
            <v>0</v>
          </cell>
          <cell r="F5839">
            <v>0</v>
          </cell>
          <cell r="G5839">
            <v>0</v>
          </cell>
        </row>
        <row r="5840">
          <cell r="F5840" t="str">
            <v>Total B</v>
          </cell>
          <cell r="G5840">
            <v>45</v>
          </cell>
        </row>
        <row r="5841">
          <cell r="C5841" t="str">
            <v>C - MATERIALES</v>
          </cell>
        </row>
        <row r="5842">
          <cell r="A5842" t="str">
            <v>DATOS REDETERMINACION</v>
          </cell>
          <cell r="C5842" t="str">
            <v>DESIGNACION</v>
          </cell>
          <cell r="D5842" t="str">
            <v>Un</v>
          </cell>
          <cell r="E5842" t="str">
            <v>Cantidad</v>
          </cell>
          <cell r="F5842" t="str">
            <v>$ Unitarios</v>
          </cell>
          <cell r="G5842" t="str">
            <v>$ Parcial</v>
          </cell>
        </row>
        <row r="5843">
          <cell r="A5843" t="str">
            <v>CÓDIGO</v>
          </cell>
          <cell r="B5843" t="str">
            <v>DESCRIPCIÓN</v>
          </cell>
        </row>
        <row r="5844">
          <cell r="A5844" t="str">
            <v>IIEE-SJ - 221001</v>
          </cell>
          <cell r="B5844" t="str">
            <v>Caño PVC  k10 DE 1/2"</v>
          </cell>
          <cell r="C5844" t="str">
            <v xml:space="preserve">Tuberia ciega 16mm </v>
          </cell>
          <cell r="D5844" t="str">
            <v>m</v>
          </cell>
          <cell r="E5844">
            <v>1.03</v>
          </cell>
          <cell r="F5844">
            <v>32</v>
          </cell>
          <cell r="G5844">
            <v>32.96</v>
          </cell>
        </row>
        <row r="5845">
          <cell r="A5845" t="str">
            <v>IIEE-SJ - 221001</v>
          </cell>
          <cell r="B5845" t="str">
            <v>Caño PVC  k10 DE 1/2"</v>
          </cell>
          <cell r="C5845" t="str">
            <v>Materiales varios riego</v>
          </cell>
          <cell r="D5845" t="str">
            <v>Gl</v>
          </cell>
          <cell r="E5845">
            <v>0.1</v>
          </cell>
          <cell r="F5845">
            <v>120</v>
          </cell>
          <cell r="G5845">
            <v>12</v>
          </cell>
        </row>
        <row r="5846">
          <cell r="A5846">
            <v>0</v>
          </cell>
          <cell r="B5846">
            <v>0</v>
          </cell>
          <cell r="D5846">
            <v>0</v>
          </cell>
          <cell r="F5846">
            <v>0</v>
          </cell>
          <cell r="G5846">
            <v>0</v>
          </cell>
        </row>
        <row r="5847">
          <cell r="A5847">
            <v>0</v>
          </cell>
          <cell r="B5847">
            <v>0</v>
          </cell>
          <cell r="D5847">
            <v>0</v>
          </cell>
          <cell r="F5847">
            <v>0</v>
          </cell>
          <cell r="G5847">
            <v>0</v>
          </cell>
        </row>
        <row r="5848">
          <cell r="A5848">
            <v>0</v>
          </cell>
          <cell r="B5848">
            <v>0</v>
          </cell>
          <cell r="D5848">
            <v>0</v>
          </cell>
          <cell r="F5848">
            <v>0</v>
          </cell>
          <cell r="G5848">
            <v>0</v>
          </cell>
        </row>
        <row r="5849">
          <cell r="A5849">
            <v>0</v>
          </cell>
          <cell r="B5849">
            <v>0</v>
          </cell>
          <cell r="D5849">
            <v>0</v>
          </cell>
          <cell r="F5849">
            <v>0</v>
          </cell>
          <cell r="G5849">
            <v>0</v>
          </cell>
        </row>
        <row r="5850">
          <cell r="A5850">
            <v>0</v>
          </cell>
          <cell r="B5850">
            <v>0</v>
          </cell>
          <cell r="D5850">
            <v>0</v>
          </cell>
          <cell r="F5850">
            <v>0</v>
          </cell>
          <cell r="G5850">
            <v>0</v>
          </cell>
        </row>
        <row r="5851">
          <cell r="A5851">
            <v>0</v>
          </cell>
          <cell r="B5851">
            <v>0</v>
          </cell>
          <cell r="D5851">
            <v>0</v>
          </cell>
          <cell r="F5851">
            <v>0</v>
          </cell>
          <cell r="G5851">
            <v>0</v>
          </cell>
        </row>
        <row r="5852">
          <cell r="A5852">
            <v>0</v>
          </cell>
          <cell r="B5852">
            <v>0</v>
          </cell>
          <cell r="D5852">
            <v>0</v>
          </cell>
          <cell r="F5852">
            <v>0</v>
          </cell>
          <cell r="G5852">
            <v>0</v>
          </cell>
        </row>
        <row r="5854">
          <cell r="A5854">
            <v>0</v>
          </cell>
          <cell r="B5854">
            <v>0</v>
          </cell>
          <cell r="D5854">
            <v>0</v>
          </cell>
          <cell r="F5854">
            <v>0</v>
          </cell>
          <cell r="G5854">
            <v>0</v>
          </cell>
        </row>
        <row r="5855">
          <cell r="A5855">
            <v>0</v>
          </cell>
          <cell r="B5855">
            <v>0</v>
          </cell>
          <cell r="D5855">
            <v>0</v>
          </cell>
          <cell r="F5855">
            <v>0</v>
          </cell>
          <cell r="G5855">
            <v>0</v>
          </cell>
        </row>
        <row r="5856">
          <cell r="F5856" t="str">
            <v>Total C</v>
          </cell>
          <cell r="G5856">
            <v>44.96</v>
          </cell>
        </row>
        <row r="5857">
          <cell r="C5857" t="str">
            <v>D - TRANSPORTE</v>
          </cell>
        </row>
        <row r="5858">
          <cell r="A5858" t="str">
            <v>DATOS REDETERMINACION</v>
          </cell>
          <cell r="C5858" t="str">
            <v>DESIGNACION</v>
          </cell>
          <cell r="D5858" t="str">
            <v>Un</v>
          </cell>
          <cell r="E5858" t="str">
            <v>Cantidad</v>
          </cell>
          <cell r="F5858" t="str">
            <v>$ Unitarios</v>
          </cell>
          <cell r="G5858" t="str">
            <v>$ Parcial</v>
          </cell>
        </row>
        <row r="5859">
          <cell r="A5859" t="str">
            <v>CÓDIGO</v>
          </cell>
          <cell r="B5859" t="str">
            <v>DESCRIPCIÓN</v>
          </cell>
        </row>
        <row r="5860">
          <cell r="A5860">
            <v>0</v>
          </cell>
          <cell r="B5860">
            <v>0</v>
          </cell>
          <cell r="D5860">
            <v>0</v>
          </cell>
          <cell r="F5860">
            <v>0</v>
          </cell>
          <cell r="G5860">
            <v>0</v>
          </cell>
        </row>
        <row r="5861">
          <cell r="A5861">
            <v>0</v>
          </cell>
          <cell r="B5861">
            <v>0</v>
          </cell>
          <cell r="D5861">
            <v>0</v>
          </cell>
          <cell r="F5861">
            <v>0</v>
          </cell>
          <cell r="G5861">
            <v>0</v>
          </cell>
        </row>
        <row r="5862">
          <cell r="F5862" t="str">
            <v>Total D</v>
          </cell>
          <cell r="G5862">
            <v>0</v>
          </cell>
        </row>
        <row r="5864">
          <cell r="A5864" t="str">
            <v/>
          </cell>
          <cell r="B5864">
            <v>0</v>
          </cell>
          <cell r="D5864" t="str">
            <v>Costo  Neto</v>
          </cell>
          <cell r="F5864" t="str">
            <v>$/0</v>
          </cell>
          <cell r="G5864">
            <v>91.94</v>
          </cell>
        </row>
        <row r="5865">
          <cell r="D5865" t="str">
            <v>Precio</v>
          </cell>
          <cell r="F5865" t="str">
            <v>$/0</v>
          </cell>
          <cell r="G5865">
            <v>91.94</v>
          </cell>
        </row>
        <row r="5866">
          <cell r="A5866" t="str">
            <v>ANALISIS DE PRECIOS</v>
          </cell>
        </row>
        <row r="5867">
          <cell r="A5867" t="str">
            <v>COMITENTE:</v>
          </cell>
          <cell r="B5867" t="str">
            <v>DIRECCION PROVINCIAL DE REDES DE GAS</v>
          </cell>
        </row>
        <row r="5868">
          <cell r="A5868" t="str">
            <v>CONTRATISTA:</v>
          </cell>
          <cell r="B5868">
            <v>0</v>
          </cell>
        </row>
        <row r="5869">
          <cell r="A5869" t="str">
            <v>OBRA:</v>
          </cell>
          <cell r="B5869">
            <v>0</v>
          </cell>
          <cell r="F5869" t="str">
            <v>PRECIOS A:</v>
          </cell>
          <cell r="G5869">
            <v>0</v>
          </cell>
        </row>
        <row r="5870">
          <cell r="A5870" t="str">
            <v>SECTOR A:</v>
          </cell>
          <cell r="B5870">
            <v>0</v>
          </cell>
          <cell r="G5870">
            <v>0</v>
          </cell>
        </row>
        <row r="5871">
          <cell r="A5871" t="str">
            <v>UBICACIÓN:</v>
          </cell>
          <cell r="B5871">
            <v>0</v>
          </cell>
        </row>
        <row r="5872">
          <cell r="A5872" t="str">
            <v>RUBRO:</v>
          </cell>
          <cell r="B5872" t="str">
            <v/>
          </cell>
          <cell r="C5872">
            <v>0</v>
          </cell>
        </row>
        <row r="5873">
          <cell r="A5873" t="str">
            <v>ITEM:</v>
          </cell>
          <cell r="B5873" t="str">
            <v/>
          </cell>
          <cell r="C5873">
            <v>0</v>
          </cell>
          <cell r="F5873" t="str">
            <v>UNIDAD:</v>
          </cell>
          <cell r="G5873">
            <v>0</v>
          </cell>
        </row>
        <row r="5875">
          <cell r="C5875" t="str">
            <v>DESCRIPCIÓN EQUIPO DE PRODUCCIÓN Y RENDIMIENTO</v>
          </cell>
        </row>
        <row r="5877">
          <cell r="C5877" t="str">
            <v>Equipo</v>
          </cell>
          <cell r="D5877" t="str">
            <v>Cantidad</v>
          </cell>
          <cell r="E5877" t="str">
            <v>Potencia</v>
          </cell>
          <cell r="F5877" t="str">
            <v>Costo Unitario</v>
          </cell>
          <cell r="G5877" t="str">
            <v>Costo Total</v>
          </cell>
        </row>
        <row r="5878">
          <cell r="C5878" t="str">
            <v>Herramientas varias</v>
          </cell>
          <cell r="D5878">
            <v>1</v>
          </cell>
          <cell r="E5878">
            <v>0</v>
          </cell>
          <cell r="F5878">
            <v>450000</v>
          </cell>
          <cell r="G5878">
            <v>450000</v>
          </cell>
        </row>
        <row r="5879">
          <cell r="E5879">
            <v>0</v>
          </cell>
          <cell r="F5879">
            <v>0</v>
          </cell>
          <cell r="G5879">
            <v>0</v>
          </cell>
        </row>
        <row r="5880">
          <cell r="E5880">
            <v>0</v>
          </cell>
          <cell r="F5880">
            <v>0</v>
          </cell>
          <cell r="G5880">
            <v>0</v>
          </cell>
        </row>
        <row r="5881">
          <cell r="E5881">
            <v>0</v>
          </cell>
          <cell r="F5881">
            <v>0</v>
          </cell>
          <cell r="G5881">
            <v>0</v>
          </cell>
        </row>
        <row r="5882">
          <cell r="E5882">
            <v>0</v>
          </cell>
          <cell r="F5882">
            <v>0</v>
          </cell>
          <cell r="G5882">
            <v>0</v>
          </cell>
        </row>
        <row r="5883">
          <cell r="E5883">
            <v>0</v>
          </cell>
          <cell r="F5883">
            <v>0</v>
          </cell>
          <cell r="G5883">
            <v>0</v>
          </cell>
        </row>
        <row r="5884">
          <cell r="E5884">
            <v>0</v>
          </cell>
          <cell r="F5884">
            <v>0</v>
          </cell>
          <cell r="G5884">
            <v>0</v>
          </cell>
        </row>
        <row r="5885">
          <cell r="E5885">
            <v>0</v>
          </cell>
          <cell r="F5885">
            <v>0</v>
          </cell>
          <cell r="G5885">
            <v>0</v>
          </cell>
        </row>
        <row r="5886">
          <cell r="E5886">
            <v>0</v>
          </cell>
          <cell r="F5886">
            <v>0</v>
          </cell>
          <cell r="G5886">
            <v>0</v>
          </cell>
        </row>
        <row r="5887">
          <cell r="E5887">
            <v>0</v>
          </cell>
          <cell r="F5887">
            <v>0</v>
          </cell>
          <cell r="G5887">
            <v>0</v>
          </cell>
        </row>
        <row r="5889">
          <cell r="C5889" t="str">
            <v>TOTALES</v>
          </cell>
          <cell r="D5889" t="str">
            <v>Potencia</v>
          </cell>
          <cell r="E5889">
            <v>0</v>
          </cell>
          <cell r="F5889" t="str">
            <v>Costo Equipos</v>
          </cell>
          <cell r="G5889">
            <v>450000</v>
          </cell>
        </row>
        <row r="5891">
          <cell r="C5891" t="str">
            <v>Rendimiento equipo de producción</v>
          </cell>
          <cell r="D5891">
            <v>100</v>
          </cell>
          <cell r="E5891" t="str">
            <v>0/día</v>
          </cell>
        </row>
        <row r="5893">
          <cell r="A5893" t="str">
            <v>DATOS REDETERMINACION</v>
          </cell>
          <cell r="C5893" t="str">
            <v>DESIGNACION</v>
          </cell>
          <cell r="D5893" t="str">
            <v>Coeficiente Equipo</v>
          </cell>
          <cell r="E5893" t="str">
            <v>$ / día
Coef. x Costo Eq. o
HP x Costo Gas Oil</v>
          </cell>
          <cell r="F5893" t="str">
            <v>Rendimiento</v>
          </cell>
          <cell r="G5893" t="str">
            <v>$ Parcial</v>
          </cell>
        </row>
        <row r="5894">
          <cell r="A5894" t="str">
            <v>CÓDIGO</v>
          </cell>
          <cell r="B5894" t="str">
            <v>DESCRIPCIÓN</v>
          </cell>
        </row>
        <row r="5895">
          <cell r="C5895" t="str">
            <v>A - EQUIPOS</v>
          </cell>
        </row>
        <row r="5896">
          <cell r="A5896" t="str">
            <v>INDEC-DCTO - Inciso j)</v>
          </cell>
          <cell r="B5896" t="str">
            <v>Equipo - Amortización de equipo</v>
          </cell>
          <cell r="C5896" t="str">
            <v>Amortizaciones equipos</v>
          </cell>
          <cell r="D5896">
            <v>8.0000000000000004E-4</v>
          </cell>
          <cell r="E5896">
            <v>360</v>
          </cell>
          <cell r="F5896">
            <v>100</v>
          </cell>
          <cell r="G5896">
            <v>3.6</v>
          </cell>
        </row>
        <row r="5897">
          <cell r="A5897" t="str">
            <v>INDEC-DCTO - Inciso j)</v>
          </cell>
          <cell r="B5897" t="str">
            <v>Equipo - Amortización de equipo</v>
          </cell>
          <cell r="C5897" t="str">
            <v>Interés equipos</v>
          </cell>
          <cell r="D5897">
            <v>8.0000000000000007E-5</v>
          </cell>
          <cell r="E5897">
            <v>36</v>
          </cell>
          <cell r="F5897">
            <v>100</v>
          </cell>
          <cell r="G5897">
            <v>0.36</v>
          </cell>
        </row>
        <row r="5898">
          <cell r="A5898" t="str">
            <v>INDEC-PB - 33360-1</v>
          </cell>
          <cell r="B5898" t="str">
            <v xml:space="preserve">Gas oil                                                                </v>
          </cell>
          <cell r="C5898" t="str">
            <v>Combustibles equipos</v>
          </cell>
          <cell r="D5898">
            <v>99.173553719008268</v>
          </cell>
          <cell r="E5898">
            <v>0</v>
          </cell>
          <cell r="F5898">
            <v>100</v>
          </cell>
          <cell r="G5898">
            <v>0</v>
          </cell>
        </row>
        <row r="5899">
          <cell r="A5899" t="str">
            <v>INDEC-PB - 33380-1</v>
          </cell>
          <cell r="B5899" t="str">
            <v xml:space="preserve">Aceites lubricantes                                                    </v>
          </cell>
          <cell r="C5899" t="str">
            <v>Lubricantes equipos</v>
          </cell>
          <cell r="D5899">
            <v>18</v>
          </cell>
          <cell r="E5899">
            <v>0</v>
          </cell>
          <cell r="F5899">
            <v>100</v>
          </cell>
          <cell r="G5899">
            <v>0</v>
          </cell>
        </row>
        <row r="5900">
          <cell r="A5900">
            <v>0</v>
          </cell>
          <cell r="B5900">
            <v>0</v>
          </cell>
          <cell r="D5900">
            <v>0</v>
          </cell>
          <cell r="F5900">
            <v>0</v>
          </cell>
          <cell r="G5900">
            <v>0</v>
          </cell>
        </row>
        <row r="5901">
          <cell r="A5901">
            <v>0</v>
          </cell>
          <cell r="B5901">
            <v>0</v>
          </cell>
          <cell r="D5901">
            <v>0</v>
          </cell>
          <cell r="F5901">
            <v>0</v>
          </cell>
          <cell r="G5901">
            <v>0</v>
          </cell>
        </row>
        <row r="5902">
          <cell r="A5902">
            <v>0</v>
          </cell>
          <cell r="B5902">
            <v>0</v>
          </cell>
          <cell r="D5902">
            <v>0</v>
          </cell>
          <cell r="F5902">
            <v>0</v>
          </cell>
          <cell r="G5902">
            <v>0</v>
          </cell>
        </row>
        <row r="5903">
          <cell r="A5903">
            <v>0</v>
          </cell>
          <cell r="B5903">
            <v>0</v>
          </cell>
          <cell r="D5903">
            <v>0</v>
          </cell>
          <cell r="F5903">
            <v>0</v>
          </cell>
          <cell r="G5903">
            <v>0</v>
          </cell>
        </row>
        <row r="5904">
          <cell r="A5904">
            <v>0</v>
          </cell>
          <cell r="B5904">
            <v>0</v>
          </cell>
          <cell r="D5904">
            <v>0</v>
          </cell>
          <cell r="F5904">
            <v>0</v>
          </cell>
          <cell r="G5904">
            <v>0</v>
          </cell>
        </row>
        <row r="5905">
          <cell r="F5905" t="str">
            <v>Total A</v>
          </cell>
          <cell r="G5905">
            <v>3.96</v>
          </cell>
        </row>
        <row r="5906">
          <cell r="C5906" t="str">
            <v>B - MANO DE OBRA</v>
          </cell>
        </row>
        <row r="5907">
          <cell r="A5907" t="str">
            <v>DATOS REDETERMINACION</v>
          </cell>
          <cell r="C5907" t="str">
            <v>DESIGNACION</v>
          </cell>
          <cell r="D5907" t="str">
            <v>Cantidad</v>
          </cell>
          <cell r="E5907" t="str">
            <v>$ / día</v>
          </cell>
          <cell r="F5907" t="str">
            <v>Rendimiento</v>
          </cell>
          <cell r="G5907" t="str">
            <v>$ Parcial</v>
          </cell>
        </row>
        <row r="5908">
          <cell r="A5908" t="str">
            <v>CÓDIGO</v>
          </cell>
          <cell r="B5908" t="str">
            <v>DESCRIPCIÓN</v>
          </cell>
        </row>
        <row r="5909">
          <cell r="A5909" t="str">
            <v>IIEE-SJ - 101000</v>
          </cell>
          <cell r="B5909" t="str">
            <v>Oficial Especializado</v>
          </cell>
          <cell r="C5909" t="str">
            <v>Oficial Especializado</v>
          </cell>
          <cell r="E5909">
            <v>6000</v>
          </cell>
          <cell r="F5909">
            <v>100</v>
          </cell>
        </row>
        <row r="5910">
          <cell r="A5910" t="str">
            <v>IIEE-SJ - 102000</v>
          </cell>
          <cell r="B5910" t="str">
            <v xml:space="preserve">Oficial </v>
          </cell>
          <cell r="C5910" t="str">
            <v>Oficial</v>
          </cell>
          <cell r="D5910">
            <v>1</v>
          </cell>
          <cell r="E5910">
            <v>5000</v>
          </cell>
          <cell r="F5910">
            <v>100</v>
          </cell>
          <cell r="G5910">
            <v>50</v>
          </cell>
        </row>
        <row r="5911">
          <cell r="A5911" t="str">
            <v>IIEE-SJ - 103000</v>
          </cell>
          <cell r="B5911" t="str">
            <v>Ayudante</v>
          </cell>
          <cell r="C5911" t="str">
            <v>Medio Oficial</v>
          </cell>
          <cell r="E5911">
            <v>4500</v>
          </cell>
          <cell r="F5911">
            <v>100</v>
          </cell>
          <cell r="G5911">
            <v>0</v>
          </cell>
        </row>
        <row r="5912">
          <cell r="A5912" t="str">
            <v>IIEE-SJ - 103000</v>
          </cell>
          <cell r="B5912" t="str">
            <v>Ayudante</v>
          </cell>
          <cell r="C5912" t="str">
            <v>Ayudante</v>
          </cell>
          <cell r="D5912">
            <v>1</v>
          </cell>
          <cell r="E5912">
            <v>4000</v>
          </cell>
          <cell r="F5912">
            <v>100</v>
          </cell>
          <cell r="G5912">
            <v>40</v>
          </cell>
        </row>
        <row r="5913">
          <cell r="A5913">
            <v>0</v>
          </cell>
          <cell r="B5913">
            <v>0</v>
          </cell>
          <cell r="E5913">
            <v>0</v>
          </cell>
          <cell r="F5913">
            <v>0</v>
          </cell>
          <cell r="G5913">
            <v>0</v>
          </cell>
        </row>
        <row r="5914">
          <cell r="A5914">
            <v>0</v>
          </cell>
          <cell r="B5914">
            <v>0</v>
          </cell>
          <cell r="E5914">
            <v>0</v>
          </cell>
          <cell r="F5914">
            <v>0</v>
          </cell>
          <cell r="G5914">
            <v>0</v>
          </cell>
        </row>
        <row r="5915">
          <cell r="A5915">
            <v>0</v>
          </cell>
          <cell r="B5915">
            <v>0</v>
          </cell>
          <cell r="E5915">
            <v>0</v>
          </cell>
          <cell r="F5915">
            <v>0</v>
          </cell>
          <cell r="G5915">
            <v>0</v>
          </cell>
        </row>
        <row r="5916">
          <cell r="F5916" t="str">
            <v>Total B</v>
          </cell>
          <cell r="G5916">
            <v>90</v>
          </cell>
        </row>
        <row r="5917">
          <cell r="C5917" t="str">
            <v>C - MATERIALES</v>
          </cell>
        </row>
        <row r="5918">
          <cell r="A5918" t="str">
            <v>DATOS REDETERMINACION</v>
          </cell>
          <cell r="C5918" t="str">
            <v>DESIGNACION</v>
          </cell>
          <cell r="D5918" t="str">
            <v>Un</v>
          </cell>
          <cell r="E5918" t="str">
            <v>Cantidad</v>
          </cell>
          <cell r="F5918" t="str">
            <v>$ Unitarios</v>
          </cell>
          <cell r="G5918" t="str">
            <v>$ Parcial</v>
          </cell>
        </row>
        <row r="5919">
          <cell r="A5919" t="str">
            <v>CÓDIGO</v>
          </cell>
          <cell r="B5919" t="str">
            <v>DESCRIPCIÓN</v>
          </cell>
        </row>
        <row r="5920">
          <cell r="A5920" t="str">
            <v>IIEE-SJ - 221001</v>
          </cell>
          <cell r="B5920" t="str">
            <v>Caño PVC  k10 DE 1/2"</v>
          </cell>
          <cell r="C5920" t="str">
            <v>Microaspersor 35 l/h</v>
          </cell>
          <cell r="D5920" t="str">
            <v>Pza</v>
          </cell>
          <cell r="E5920">
            <v>1</v>
          </cell>
          <cell r="F5920">
            <v>330</v>
          </cell>
          <cell r="G5920">
            <v>330</v>
          </cell>
        </row>
        <row r="5921">
          <cell r="A5921" t="str">
            <v>IIEE-SJ - 221001</v>
          </cell>
          <cell r="B5921" t="str">
            <v>Caño PVC  k10 DE 1/2"</v>
          </cell>
          <cell r="C5921" t="str">
            <v>Materiales varios riego</v>
          </cell>
          <cell r="D5921" t="str">
            <v>Gl</v>
          </cell>
          <cell r="E5921">
            <v>0.3</v>
          </cell>
          <cell r="F5921">
            <v>120</v>
          </cell>
          <cell r="G5921">
            <v>36</v>
          </cell>
        </row>
        <row r="5922">
          <cell r="A5922">
            <v>0</v>
          </cell>
          <cell r="B5922">
            <v>0</v>
          </cell>
          <cell r="D5922">
            <v>0</v>
          </cell>
          <cell r="F5922">
            <v>0</v>
          </cell>
          <cell r="G5922">
            <v>0</v>
          </cell>
        </row>
        <row r="5923">
          <cell r="A5923">
            <v>0</v>
          </cell>
          <cell r="B5923">
            <v>0</v>
          </cell>
          <cell r="D5923">
            <v>0</v>
          </cell>
          <cell r="F5923">
            <v>0</v>
          </cell>
          <cell r="G5923">
            <v>0</v>
          </cell>
        </row>
        <row r="5924">
          <cell r="A5924">
            <v>0</v>
          </cell>
          <cell r="B5924">
            <v>0</v>
          </cell>
          <cell r="D5924">
            <v>0</v>
          </cell>
          <cell r="F5924">
            <v>0</v>
          </cell>
          <cell r="G5924">
            <v>0</v>
          </cell>
        </row>
        <row r="5925">
          <cell r="A5925">
            <v>0</v>
          </cell>
          <cell r="B5925">
            <v>0</v>
          </cell>
          <cell r="D5925">
            <v>0</v>
          </cell>
          <cell r="F5925">
            <v>0</v>
          </cell>
          <cell r="G5925">
            <v>0</v>
          </cell>
        </row>
        <row r="5926">
          <cell r="A5926">
            <v>0</v>
          </cell>
          <cell r="B5926">
            <v>0</v>
          </cell>
          <cell r="D5926">
            <v>0</v>
          </cell>
          <cell r="F5926">
            <v>0</v>
          </cell>
          <cell r="G5926">
            <v>0</v>
          </cell>
        </row>
        <row r="5927">
          <cell r="A5927">
            <v>0</v>
          </cell>
          <cell r="B5927">
            <v>0</v>
          </cell>
          <cell r="D5927">
            <v>0</v>
          </cell>
          <cell r="F5927">
            <v>0</v>
          </cell>
          <cell r="G5927">
            <v>0</v>
          </cell>
        </row>
        <row r="5929">
          <cell r="A5929">
            <v>0</v>
          </cell>
          <cell r="B5929">
            <v>0</v>
          </cell>
          <cell r="D5929">
            <v>0</v>
          </cell>
          <cell r="F5929">
            <v>0</v>
          </cell>
          <cell r="G5929">
            <v>0</v>
          </cell>
        </row>
        <row r="5930">
          <cell r="A5930">
            <v>0</v>
          </cell>
          <cell r="B5930">
            <v>0</v>
          </cell>
          <cell r="D5930">
            <v>0</v>
          </cell>
          <cell r="F5930">
            <v>0</v>
          </cell>
          <cell r="G5930">
            <v>0</v>
          </cell>
        </row>
        <row r="5931">
          <cell r="A5931">
            <v>0</v>
          </cell>
          <cell r="B5931">
            <v>0</v>
          </cell>
          <cell r="D5931">
            <v>0</v>
          </cell>
          <cell r="F5931">
            <v>0</v>
          </cell>
          <cell r="G5931">
            <v>0</v>
          </cell>
        </row>
        <row r="5932">
          <cell r="F5932" t="str">
            <v>Total C</v>
          </cell>
          <cell r="G5932">
            <v>366</v>
          </cell>
        </row>
        <row r="5933">
          <cell r="C5933" t="str">
            <v>D - TRANSPORTE</v>
          </cell>
        </row>
        <row r="5934">
          <cell r="A5934" t="str">
            <v>DATOS REDETERMINACION</v>
          </cell>
          <cell r="C5934" t="str">
            <v>DESIGNACION</v>
          </cell>
          <cell r="D5934" t="str">
            <v>Un</v>
          </cell>
          <cell r="E5934" t="str">
            <v>Cantidad</v>
          </cell>
          <cell r="F5934" t="str">
            <v>$ Unitarios</v>
          </cell>
          <cell r="G5934" t="str">
            <v>$ Parcial</v>
          </cell>
        </row>
        <row r="5935">
          <cell r="A5935" t="str">
            <v>CÓDIGO</v>
          </cell>
          <cell r="B5935" t="str">
            <v>DESCRIPCIÓN</v>
          </cell>
        </row>
        <row r="5936">
          <cell r="A5936">
            <v>0</v>
          </cell>
          <cell r="B5936">
            <v>0</v>
          </cell>
          <cell r="D5936">
            <v>0</v>
          </cell>
          <cell r="F5936">
            <v>0</v>
          </cell>
          <cell r="G5936">
            <v>0</v>
          </cell>
        </row>
        <row r="5937">
          <cell r="A5937">
            <v>0</v>
          </cell>
          <cell r="B5937">
            <v>0</v>
          </cell>
          <cell r="D5937">
            <v>0</v>
          </cell>
          <cell r="F5937">
            <v>0</v>
          </cell>
          <cell r="G5937">
            <v>0</v>
          </cell>
        </row>
        <row r="5938">
          <cell r="F5938" t="str">
            <v>Total D</v>
          </cell>
          <cell r="G5938">
            <v>0</v>
          </cell>
        </row>
        <row r="5940">
          <cell r="A5940" t="str">
            <v/>
          </cell>
          <cell r="B5940">
            <v>0</v>
          </cell>
          <cell r="D5940" t="str">
            <v>Costo  Neto</v>
          </cell>
          <cell r="F5940" t="str">
            <v>$/0</v>
          </cell>
          <cell r="G5940">
            <v>459.96000000000004</v>
          </cell>
        </row>
        <row r="5941">
          <cell r="D5941" t="str">
            <v>Precio</v>
          </cell>
          <cell r="F5941" t="str">
            <v>$/0</v>
          </cell>
          <cell r="G5941">
            <v>459.96</v>
          </cell>
        </row>
        <row r="5942">
          <cell r="A5942" t="str">
            <v>ANALISIS DE PRECIOS</v>
          </cell>
        </row>
        <row r="5943">
          <cell r="A5943" t="str">
            <v>COMITENTE:</v>
          </cell>
          <cell r="B5943" t="str">
            <v>DIRECCION PROVINCIAL DE REDES DE GAS</v>
          </cell>
        </row>
        <row r="5944">
          <cell r="A5944" t="str">
            <v>CONTRATISTA:</v>
          </cell>
          <cell r="B5944">
            <v>0</v>
          </cell>
        </row>
        <row r="5945">
          <cell r="A5945" t="str">
            <v>OBRA:</v>
          </cell>
          <cell r="B5945">
            <v>0</v>
          </cell>
          <cell r="F5945" t="str">
            <v>PRECIOS A:</v>
          </cell>
          <cell r="G5945">
            <v>0</v>
          </cell>
        </row>
        <row r="5946">
          <cell r="A5946" t="str">
            <v>SECTOR A:</v>
          </cell>
          <cell r="B5946">
            <v>0</v>
          </cell>
          <cell r="G5946">
            <v>0</v>
          </cell>
        </row>
        <row r="5947">
          <cell r="A5947" t="str">
            <v>UBICACIÓN:</v>
          </cell>
          <cell r="B5947">
            <v>0</v>
          </cell>
        </row>
        <row r="5948">
          <cell r="A5948" t="str">
            <v>RUBRO:</v>
          </cell>
          <cell r="B5948" t="str">
            <v/>
          </cell>
          <cell r="C5948">
            <v>0</v>
          </cell>
        </row>
        <row r="5949">
          <cell r="A5949" t="str">
            <v>ITEM:</v>
          </cell>
          <cell r="B5949" t="str">
            <v/>
          </cell>
          <cell r="C5949">
            <v>0</v>
          </cell>
          <cell r="F5949" t="str">
            <v>UNIDAD:</v>
          </cell>
          <cell r="G5949">
            <v>0</v>
          </cell>
        </row>
        <row r="5951">
          <cell r="C5951" t="str">
            <v>DESCRIPCIÓN EQUIPO DE PRODUCCIÓN Y RENDIMIENTO</v>
          </cell>
        </row>
        <row r="5953">
          <cell r="C5953" t="str">
            <v>Equipo</v>
          </cell>
          <cell r="D5953" t="str">
            <v>Cantidad</v>
          </cell>
          <cell r="E5953" t="str">
            <v>Potencia</v>
          </cell>
          <cell r="F5953" t="str">
            <v>Costo Unitario</v>
          </cell>
          <cell r="G5953" t="str">
            <v>Costo Total</v>
          </cell>
        </row>
        <row r="5954">
          <cell r="C5954" t="str">
            <v>Herramientas varias</v>
          </cell>
          <cell r="D5954">
            <v>1</v>
          </cell>
          <cell r="E5954">
            <v>0</v>
          </cell>
          <cell r="F5954">
            <v>450000</v>
          </cell>
          <cell r="G5954">
            <v>450000</v>
          </cell>
        </row>
        <row r="5955">
          <cell r="E5955">
            <v>0</v>
          </cell>
          <cell r="F5955">
            <v>0</v>
          </cell>
          <cell r="G5955">
            <v>0</v>
          </cell>
        </row>
        <row r="5956">
          <cell r="E5956">
            <v>0</v>
          </cell>
          <cell r="F5956">
            <v>0</v>
          </cell>
          <cell r="G5956">
            <v>0</v>
          </cell>
        </row>
        <row r="5957">
          <cell r="E5957">
            <v>0</v>
          </cell>
          <cell r="F5957">
            <v>0</v>
          </cell>
          <cell r="G5957">
            <v>0</v>
          </cell>
        </row>
        <row r="5958">
          <cell r="E5958">
            <v>0</v>
          </cell>
          <cell r="F5958">
            <v>0</v>
          </cell>
          <cell r="G5958">
            <v>0</v>
          </cell>
        </row>
        <row r="5959">
          <cell r="E5959">
            <v>0</v>
          </cell>
          <cell r="F5959">
            <v>0</v>
          </cell>
          <cell r="G5959">
            <v>0</v>
          </cell>
        </row>
        <row r="5960">
          <cell r="E5960">
            <v>0</v>
          </cell>
          <cell r="F5960">
            <v>0</v>
          </cell>
          <cell r="G5960">
            <v>0</v>
          </cell>
        </row>
        <row r="5961">
          <cell r="E5961">
            <v>0</v>
          </cell>
          <cell r="F5961">
            <v>0</v>
          </cell>
          <cell r="G5961">
            <v>0</v>
          </cell>
        </row>
        <row r="5962">
          <cell r="E5962">
            <v>0</v>
          </cell>
          <cell r="F5962">
            <v>0</v>
          </cell>
          <cell r="G5962">
            <v>0</v>
          </cell>
        </row>
        <row r="5963">
          <cell r="E5963">
            <v>0</v>
          </cell>
          <cell r="F5963">
            <v>0</v>
          </cell>
          <cell r="G5963">
            <v>0</v>
          </cell>
        </row>
        <row r="5965">
          <cell r="C5965" t="str">
            <v>TOTALES</v>
          </cell>
          <cell r="D5965" t="str">
            <v>Potencia</v>
          </cell>
          <cell r="E5965">
            <v>0</v>
          </cell>
          <cell r="F5965" t="str">
            <v>Costo Equipos</v>
          </cell>
          <cell r="G5965">
            <v>450000</v>
          </cell>
        </row>
        <row r="5967">
          <cell r="C5967" t="str">
            <v>Rendimiento equipo de producción</v>
          </cell>
          <cell r="D5967">
            <v>100</v>
          </cell>
          <cell r="E5967" t="str">
            <v>0/día</v>
          </cell>
        </row>
        <row r="5969">
          <cell r="A5969" t="str">
            <v>DATOS REDETERMINACION</v>
          </cell>
          <cell r="C5969" t="str">
            <v>DESIGNACION</v>
          </cell>
          <cell r="D5969" t="str">
            <v>Coeficiente Equipo</v>
          </cell>
          <cell r="E5969" t="str">
            <v>$ / día
Coef. x Costo Eq. o
HP x Costo Gas Oil</v>
          </cell>
          <cell r="F5969" t="str">
            <v>Rendimiento</v>
          </cell>
          <cell r="G5969" t="str">
            <v>$ Parcial</v>
          </cell>
        </row>
        <row r="5970">
          <cell r="A5970" t="str">
            <v>CÓDIGO</v>
          </cell>
          <cell r="B5970" t="str">
            <v>DESCRIPCIÓN</v>
          </cell>
        </row>
        <row r="5971">
          <cell r="C5971" t="str">
            <v>A - EQUIPOS</v>
          </cell>
        </row>
        <row r="5972">
          <cell r="A5972" t="str">
            <v>INDEC-DCTO - Inciso j)</v>
          </cell>
          <cell r="B5972" t="str">
            <v>Equipo - Amortización de equipo</v>
          </cell>
          <cell r="C5972" t="str">
            <v>Amortizaciones equipos</v>
          </cell>
          <cell r="D5972">
            <v>8.0000000000000004E-4</v>
          </cell>
          <cell r="E5972">
            <v>360</v>
          </cell>
          <cell r="F5972">
            <v>100</v>
          </cell>
          <cell r="G5972">
            <v>3.6</v>
          </cell>
        </row>
        <row r="5973">
          <cell r="A5973" t="str">
            <v>INDEC-DCTO - Inciso j)</v>
          </cell>
          <cell r="B5973" t="str">
            <v>Equipo - Amortización de equipo</v>
          </cell>
          <cell r="C5973" t="str">
            <v>Interés equipos</v>
          </cell>
          <cell r="D5973">
            <v>8.0000000000000007E-5</v>
          </cell>
          <cell r="E5973">
            <v>36</v>
          </cell>
          <cell r="F5973">
            <v>100</v>
          </cell>
          <cell r="G5973">
            <v>0.36</v>
          </cell>
        </row>
        <row r="5974">
          <cell r="A5974" t="str">
            <v>INDEC-PB - 33360-1</v>
          </cell>
          <cell r="B5974" t="str">
            <v xml:space="preserve">Gas oil                                                                </v>
          </cell>
          <cell r="C5974" t="str">
            <v>Combustibles equipos</v>
          </cell>
          <cell r="D5974">
            <v>99.173553719008268</v>
          </cell>
          <cell r="E5974">
            <v>0</v>
          </cell>
          <cell r="F5974">
            <v>100</v>
          </cell>
          <cell r="G5974">
            <v>0</v>
          </cell>
        </row>
        <row r="5975">
          <cell r="A5975" t="str">
            <v>INDEC-PB - 33380-1</v>
          </cell>
          <cell r="B5975" t="str">
            <v xml:space="preserve">Aceites lubricantes                                                    </v>
          </cell>
          <cell r="C5975" t="str">
            <v>Lubricantes equipos</v>
          </cell>
          <cell r="D5975">
            <v>18</v>
          </cell>
          <cell r="E5975">
            <v>0</v>
          </cell>
          <cell r="F5975">
            <v>100</v>
          </cell>
          <cell r="G5975">
            <v>0</v>
          </cell>
        </row>
        <row r="5976">
          <cell r="A5976">
            <v>0</v>
          </cell>
          <cell r="B5976">
            <v>0</v>
          </cell>
          <cell r="D5976">
            <v>0</v>
          </cell>
          <cell r="F5976">
            <v>0</v>
          </cell>
          <cell r="G5976">
            <v>0</v>
          </cell>
        </row>
        <row r="5977">
          <cell r="A5977">
            <v>0</v>
          </cell>
          <cell r="B5977">
            <v>0</v>
          </cell>
          <cell r="D5977">
            <v>0</v>
          </cell>
          <cell r="F5977">
            <v>0</v>
          </cell>
          <cell r="G5977">
            <v>0</v>
          </cell>
        </row>
        <row r="5978">
          <cell r="A5978">
            <v>0</v>
          </cell>
          <cell r="B5978">
            <v>0</v>
          </cell>
          <cell r="D5978">
            <v>0</v>
          </cell>
          <cell r="F5978">
            <v>0</v>
          </cell>
          <cell r="G5978">
            <v>0</v>
          </cell>
        </row>
        <row r="5979">
          <cell r="A5979">
            <v>0</v>
          </cell>
          <cell r="B5979">
            <v>0</v>
          </cell>
          <cell r="D5979">
            <v>0</v>
          </cell>
          <cell r="F5979">
            <v>0</v>
          </cell>
          <cell r="G5979">
            <v>0</v>
          </cell>
        </row>
        <row r="5980">
          <cell r="A5980">
            <v>0</v>
          </cell>
          <cell r="B5980">
            <v>0</v>
          </cell>
          <cell r="D5980">
            <v>0</v>
          </cell>
          <cell r="F5980">
            <v>0</v>
          </cell>
          <cell r="G5980">
            <v>0</v>
          </cell>
        </row>
        <row r="5981">
          <cell r="F5981" t="str">
            <v>Total A</v>
          </cell>
          <cell r="G5981">
            <v>3.96</v>
          </cell>
        </row>
        <row r="5982">
          <cell r="C5982" t="str">
            <v>B - MANO DE OBRA</v>
          </cell>
        </row>
        <row r="5983">
          <cell r="A5983" t="str">
            <v>DATOS REDETERMINACION</v>
          </cell>
          <cell r="C5983" t="str">
            <v>DESIGNACION</v>
          </cell>
          <cell r="D5983" t="str">
            <v>Cantidad</v>
          </cell>
          <cell r="E5983" t="str">
            <v>$ / día</v>
          </cell>
          <cell r="F5983" t="str">
            <v>Rendimiento</v>
          </cell>
          <cell r="G5983" t="str">
            <v>$ Parcial</v>
          </cell>
        </row>
        <row r="5984">
          <cell r="A5984" t="str">
            <v>CÓDIGO</v>
          </cell>
          <cell r="B5984" t="str">
            <v>DESCRIPCIÓN</v>
          </cell>
        </row>
        <row r="5985">
          <cell r="A5985" t="str">
            <v>IIEE-SJ - 101000</v>
          </cell>
          <cell r="B5985" t="str">
            <v>Oficial Especializado</v>
          </cell>
          <cell r="C5985" t="str">
            <v>Oficial Especializado</v>
          </cell>
          <cell r="E5985">
            <v>6000</v>
          </cell>
          <cell r="F5985">
            <v>100</v>
          </cell>
        </row>
        <row r="5986">
          <cell r="A5986" t="str">
            <v>IIEE-SJ - 102000</v>
          </cell>
          <cell r="B5986" t="str">
            <v xml:space="preserve">Oficial </v>
          </cell>
          <cell r="C5986" t="str">
            <v>Oficial</v>
          </cell>
          <cell r="D5986">
            <v>1</v>
          </cell>
          <cell r="E5986">
            <v>5000</v>
          </cell>
          <cell r="F5986">
            <v>100</v>
          </cell>
          <cell r="G5986">
            <v>50</v>
          </cell>
        </row>
        <row r="5987">
          <cell r="A5987" t="str">
            <v>IIEE-SJ - 103000</v>
          </cell>
          <cell r="B5987" t="str">
            <v>Ayudante</v>
          </cell>
          <cell r="C5987" t="str">
            <v>Medio Oficial</v>
          </cell>
          <cell r="E5987">
            <v>4500</v>
          </cell>
          <cell r="F5987">
            <v>100</v>
          </cell>
          <cell r="G5987">
            <v>0</v>
          </cell>
        </row>
        <row r="5988">
          <cell r="A5988" t="str">
            <v>IIEE-SJ - 103000</v>
          </cell>
          <cell r="B5988" t="str">
            <v>Ayudante</v>
          </cell>
          <cell r="C5988" t="str">
            <v>Ayudante</v>
          </cell>
          <cell r="D5988">
            <v>1</v>
          </cell>
          <cell r="E5988">
            <v>4000</v>
          </cell>
          <cell r="F5988">
            <v>100</v>
          </cell>
          <cell r="G5988">
            <v>40</v>
          </cell>
        </row>
        <row r="5989">
          <cell r="A5989">
            <v>0</v>
          </cell>
          <cell r="B5989">
            <v>0</v>
          </cell>
          <cell r="E5989">
            <v>0</v>
          </cell>
          <cell r="F5989">
            <v>0</v>
          </cell>
          <cell r="G5989">
            <v>0</v>
          </cell>
        </row>
        <row r="5990">
          <cell r="A5990">
            <v>0</v>
          </cell>
          <cell r="B5990">
            <v>0</v>
          </cell>
          <cell r="E5990">
            <v>0</v>
          </cell>
          <cell r="F5990">
            <v>0</v>
          </cell>
          <cell r="G5990">
            <v>0</v>
          </cell>
        </row>
        <row r="5991">
          <cell r="A5991">
            <v>0</v>
          </cell>
          <cell r="B5991">
            <v>0</v>
          </cell>
          <cell r="E5991">
            <v>0</v>
          </cell>
          <cell r="F5991">
            <v>0</v>
          </cell>
          <cell r="G5991">
            <v>0</v>
          </cell>
        </row>
        <row r="5992">
          <cell r="F5992" t="str">
            <v>Total B</v>
          </cell>
          <cell r="G5992">
            <v>90</v>
          </cell>
        </row>
        <row r="5993">
          <cell r="C5993" t="str">
            <v>C - MATERIALES</v>
          </cell>
        </row>
        <row r="5994">
          <cell r="A5994" t="str">
            <v>DATOS REDETERMINACION</v>
          </cell>
          <cell r="C5994" t="str">
            <v>DESIGNACION</v>
          </cell>
          <cell r="D5994" t="str">
            <v>Un</v>
          </cell>
          <cell r="E5994" t="str">
            <v>Cantidad</v>
          </cell>
          <cell r="F5994" t="str">
            <v>$ Unitarios</v>
          </cell>
          <cell r="G5994" t="str">
            <v>$ Parcial</v>
          </cell>
        </row>
        <row r="5995">
          <cell r="A5995" t="str">
            <v>CÓDIGO</v>
          </cell>
          <cell r="B5995" t="str">
            <v>DESCRIPCIÓN</v>
          </cell>
        </row>
        <row r="5996">
          <cell r="A5996" t="str">
            <v>IIEE-SJ - 221001</v>
          </cell>
          <cell r="B5996" t="str">
            <v>Caño PVC  k10 DE 1/2"</v>
          </cell>
          <cell r="C5996" t="str">
            <v>Toberas</v>
          </cell>
          <cell r="D5996" t="str">
            <v>Pza</v>
          </cell>
          <cell r="E5996">
            <v>1</v>
          </cell>
          <cell r="F5996">
            <v>380</v>
          </cell>
          <cell r="G5996">
            <v>380</v>
          </cell>
        </row>
        <row r="5997">
          <cell r="A5997" t="str">
            <v>IIEE-SJ - 221001</v>
          </cell>
          <cell r="B5997" t="str">
            <v>Caño PVC  k10 DE 1/2"</v>
          </cell>
          <cell r="C5997" t="str">
            <v>Materiales varios riego</v>
          </cell>
          <cell r="D5997" t="str">
            <v>Gl</v>
          </cell>
          <cell r="E5997">
            <v>0.1</v>
          </cell>
          <cell r="F5997">
            <v>120</v>
          </cell>
          <cell r="G5997">
            <v>12</v>
          </cell>
        </row>
        <row r="5998">
          <cell r="A5998">
            <v>0</v>
          </cell>
          <cell r="B5998">
            <v>0</v>
          </cell>
          <cell r="D5998">
            <v>0</v>
          </cell>
          <cell r="F5998">
            <v>0</v>
          </cell>
          <cell r="G5998">
            <v>0</v>
          </cell>
        </row>
        <row r="5999">
          <cell r="A5999">
            <v>0</v>
          </cell>
          <cell r="B5999">
            <v>0</v>
          </cell>
          <cell r="D5999">
            <v>0</v>
          </cell>
          <cell r="F5999">
            <v>0</v>
          </cell>
          <cell r="G5999">
            <v>0</v>
          </cell>
        </row>
        <row r="6000">
          <cell r="A6000">
            <v>0</v>
          </cell>
          <cell r="B6000">
            <v>0</v>
          </cell>
          <cell r="D6000">
            <v>0</v>
          </cell>
          <cell r="F6000">
            <v>0</v>
          </cell>
          <cell r="G6000">
            <v>0</v>
          </cell>
        </row>
        <row r="6001">
          <cell r="A6001">
            <v>0</v>
          </cell>
          <cell r="B6001">
            <v>0</v>
          </cell>
          <cell r="D6001">
            <v>0</v>
          </cell>
          <cell r="F6001">
            <v>0</v>
          </cell>
          <cell r="G6001">
            <v>0</v>
          </cell>
        </row>
        <row r="6002">
          <cell r="A6002">
            <v>0</v>
          </cell>
          <cell r="B6002">
            <v>0</v>
          </cell>
          <cell r="D6002">
            <v>0</v>
          </cell>
          <cell r="F6002">
            <v>0</v>
          </cell>
          <cell r="G6002">
            <v>0</v>
          </cell>
        </row>
        <row r="6003">
          <cell r="A6003">
            <v>0</v>
          </cell>
          <cell r="B6003">
            <v>0</v>
          </cell>
          <cell r="D6003">
            <v>0</v>
          </cell>
          <cell r="F6003">
            <v>0</v>
          </cell>
          <cell r="G6003">
            <v>0</v>
          </cell>
        </row>
        <row r="6005">
          <cell r="A6005">
            <v>0</v>
          </cell>
          <cell r="B6005">
            <v>0</v>
          </cell>
          <cell r="D6005">
            <v>0</v>
          </cell>
          <cell r="F6005">
            <v>0</v>
          </cell>
          <cell r="G6005">
            <v>0</v>
          </cell>
        </row>
        <row r="6006">
          <cell r="A6006">
            <v>0</v>
          </cell>
          <cell r="B6006">
            <v>0</v>
          </cell>
          <cell r="D6006">
            <v>0</v>
          </cell>
          <cell r="F6006">
            <v>0</v>
          </cell>
          <cell r="G6006">
            <v>0</v>
          </cell>
        </row>
        <row r="6007">
          <cell r="A6007">
            <v>0</v>
          </cell>
          <cell r="B6007">
            <v>0</v>
          </cell>
          <cell r="D6007">
            <v>0</v>
          </cell>
          <cell r="F6007">
            <v>0</v>
          </cell>
          <cell r="G6007">
            <v>0</v>
          </cell>
        </row>
        <row r="6008">
          <cell r="F6008" t="str">
            <v>Total C</v>
          </cell>
          <cell r="G6008">
            <v>392</v>
          </cell>
        </row>
        <row r="6009">
          <cell r="C6009" t="str">
            <v>D - TRANSPORTE</v>
          </cell>
        </row>
        <row r="6010">
          <cell r="A6010" t="str">
            <v>DATOS REDETERMINACION</v>
          </cell>
          <cell r="C6010" t="str">
            <v>DESIGNACION</v>
          </cell>
          <cell r="D6010" t="str">
            <v>Un</v>
          </cell>
          <cell r="E6010" t="str">
            <v>Cantidad</v>
          </cell>
          <cell r="F6010" t="str">
            <v>$ Unitarios</v>
          </cell>
          <cell r="G6010" t="str">
            <v>$ Parcial</v>
          </cell>
        </row>
        <row r="6011">
          <cell r="A6011" t="str">
            <v>CÓDIGO</v>
          </cell>
          <cell r="B6011" t="str">
            <v>DESCRIPCIÓN</v>
          </cell>
        </row>
        <row r="6012">
          <cell r="A6012">
            <v>0</v>
          </cell>
          <cell r="B6012">
            <v>0</v>
          </cell>
          <cell r="D6012">
            <v>0</v>
          </cell>
          <cell r="F6012">
            <v>0</v>
          </cell>
          <cell r="G6012">
            <v>0</v>
          </cell>
        </row>
        <row r="6013">
          <cell r="A6013">
            <v>0</v>
          </cell>
          <cell r="B6013">
            <v>0</v>
          </cell>
          <cell r="D6013">
            <v>0</v>
          </cell>
          <cell r="F6013">
            <v>0</v>
          </cell>
          <cell r="G6013">
            <v>0</v>
          </cell>
        </row>
        <row r="6014">
          <cell r="F6014" t="str">
            <v>Total D</v>
          </cell>
          <cell r="G6014">
            <v>0</v>
          </cell>
        </row>
        <row r="6016">
          <cell r="A6016" t="str">
            <v/>
          </cell>
          <cell r="B6016">
            <v>0</v>
          </cell>
          <cell r="D6016" t="str">
            <v>Costo  Neto</v>
          </cell>
          <cell r="F6016" t="str">
            <v>$/0</v>
          </cell>
          <cell r="G6016">
            <v>485.96000000000004</v>
          </cell>
        </row>
        <row r="6017">
          <cell r="D6017" t="str">
            <v>Precio</v>
          </cell>
          <cell r="F6017" t="str">
            <v>$/0</v>
          </cell>
          <cell r="G6017">
            <v>485.96</v>
          </cell>
        </row>
        <row r="6018">
          <cell r="A6018" t="str">
            <v>ANALISIS DE PRECIOS</v>
          </cell>
        </row>
        <row r="6019">
          <cell r="A6019" t="str">
            <v>COMITENTE:</v>
          </cell>
          <cell r="B6019" t="str">
            <v>DIRECCION PROVINCIAL DE REDES DE GAS</v>
          </cell>
        </row>
        <row r="6020">
          <cell r="A6020" t="str">
            <v>CONTRATISTA:</v>
          </cell>
          <cell r="B6020">
            <v>0</v>
          </cell>
        </row>
        <row r="6021">
          <cell r="A6021" t="str">
            <v>OBRA:</v>
          </cell>
          <cell r="B6021">
            <v>0</v>
          </cell>
          <cell r="F6021" t="str">
            <v>PRECIOS A:</v>
          </cell>
          <cell r="G6021">
            <v>0</v>
          </cell>
        </row>
        <row r="6022">
          <cell r="A6022" t="str">
            <v>SECTOR A:</v>
          </cell>
          <cell r="B6022">
            <v>0</v>
          </cell>
          <cell r="G6022">
            <v>0</v>
          </cell>
        </row>
        <row r="6023">
          <cell r="A6023" t="str">
            <v>UBICACIÓN:</v>
          </cell>
          <cell r="B6023">
            <v>0</v>
          </cell>
        </row>
        <row r="6024">
          <cell r="A6024" t="str">
            <v>RUBRO:</v>
          </cell>
          <cell r="B6024" t="str">
            <v/>
          </cell>
          <cell r="C6024">
            <v>0</v>
          </cell>
        </row>
        <row r="6025">
          <cell r="A6025" t="str">
            <v>ITEM:</v>
          </cell>
          <cell r="B6025" t="str">
            <v/>
          </cell>
          <cell r="C6025">
            <v>0</v>
          </cell>
          <cell r="F6025" t="str">
            <v>UNIDAD:</v>
          </cell>
          <cell r="G6025">
            <v>0</v>
          </cell>
        </row>
        <row r="6027">
          <cell r="C6027" t="str">
            <v>DESCRIPCIÓN EQUIPO DE PRODUCCIÓN Y RENDIMIENTO</v>
          </cell>
        </row>
        <row r="6029">
          <cell r="C6029" t="str">
            <v>Equipo</v>
          </cell>
          <cell r="D6029" t="str">
            <v>Cantidad</v>
          </cell>
          <cell r="E6029" t="str">
            <v>Potencia</v>
          </cell>
          <cell r="F6029" t="str">
            <v>Costo Unitario</v>
          </cell>
          <cell r="G6029" t="str">
            <v>Costo Total</v>
          </cell>
        </row>
        <row r="6030">
          <cell r="C6030" t="str">
            <v>Herramientas varias</v>
          </cell>
          <cell r="D6030">
            <v>1</v>
          </cell>
          <cell r="E6030">
            <v>0</v>
          </cell>
          <cell r="F6030">
            <v>450000</v>
          </cell>
          <cell r="G6030">
            <v>450000</v>
          </cell>
        </row>
        <row r="6031">
          <cell r="E6031">
            <v>0</v>
          </cell>
          <cell r="F6031">
            <v>0</v>
          </cell>
          <cell r="G6031">
            <v>0</v>
          </cell>
        </row>
        <row r="6032">
          <cell r="E6032">
            <v>0</v>
          </cell>
          <cell r="F6032">
            <v>0</v>
          </cell>
          <cell r="G6032">
            <v>0</v>
          </cell>
        </row>
        <row r="6033">
          <cell r="E6033">
            <v>0</v>
          </cell>
          <cell r="F6033">
            <v>0</v>
          </cell>
          <cell r="G6033">
            <v>0</v>
          </cell>
        </row>
        <row r="6034">
          <cell r="E6034">
            <v>0</v>
          </cell>
          <cell r="F6034">
            <v>0</v>
          </cell>
          <cell r="G6034">
            <v>0</v>
          </cell>
        </row>
        <row r="6035">
          <cell r="E6035">
            <v>0</v>
          </cell>
          <cell r="F6035">
            <v>0</v>
          </cell>
          <cell r="G6035">
            <v>0</v>
          </cell>
        </row>
        <row r="6036">
          <cell r="E6036">
            <v>0</v>
          </cell>
          <cell r="F6036">
            <v>0</v>
          </cell>
          <cell r="G6036">
            <v>0</v>
          </cell>
        </row>
        <row r="6037">
          <cell r="E6037">
            <v>0</v>
          </cell>
          <cell r="F6037">
            <v>0</v>
          </cell>
          <cell r="G6037">
            <v>0</v>
          </cell>
        </row>
        <row r="6038">
          <cell r="E6038">
            <v>0</v>
          </cell>
          <cell r="F6038">
            <v>0</v>
          </cell>
          <cell r="G6038">
            <v>0</v>
          </cell>
        </row>
        <row r="6039">
          <cell r="E6039">
            <v>0</v>
          </cell>
          <cell r="F6039">
            <v>0</v>
          </cell>
          <cell r="G6039">
            <v>0</v>
          </cell>
        </row>
        <row r="6041">
          <cell r="C6041" t="str">
            <v>TOTALES</v>
          </cell>
          <cell r="D6041" t="str">
            <v>Potencia</v>
          </cell>
          <cell r="E6041">
            <v>0</v>
          </cell>
          <cell r="F6041" t="str">
            <v>Costo Equipos</v>
          </cell>
          <cell r="G6041">
            <v>450000</v>
          </cell>
        </row>
        <row r="6043">
          <cell r="C6043" t="str">
            <v>Rendimiento equipo de producción</v>
          </cell>
          <cell r="D6043">
            <v>100</v>
          </cell>
          <cell r="E6043" t="str">
            <v>0/día</v>
          </cell>
        </row>
        <row r="6045">
          <cell r="A6045" t="str">
            <v>DATOS REDETERMINACION</v>
          </cell>
          <cell r="C6045" t="str">
            <v>DESIGNACION</v>
          </cell>
          <cell r="D6045" t="str">
            <v>Coeficiente Equipo</v>
          </cell>
          <cell r="E6045" t="str">
            <v>$ / día
Coef. x Costo Eq. o
HP x Costo Gas Oil</v>
          </cell>
          <cell r="F6045" t="str">
            <v>Rendimiento</v>
          </cell>
          <cell r="G6045" t="str">
            <v>$ Parcial</v>
          </cell>
        </row>
        <row r="6046">
          <cell r="A6046" t="str">
            <v>CÓDIGO</v>
          </cell>
          <cell r="B6046" t="str">
            <v>DESCRIPCIÓN</v>
          </cell>
        </row>
        <row r="6047">
          <cell r="C6047" t="str">
            <v>A - EQUIPOS</v>
          </cell>
        </row>
        <row r="6048">
          <cell r="A6048" t="str">
            <v>INDEC-DCTO - Inciso j)</v>
          </cell>
          <cell r="B6048" t="str">
            <v>Equipo - Amortización de equipo</v>
          </cell>
          <cell r="C6048" t="str">
            <v>Amortizaciones equipos</v>
          </cell>
          <cell r="D6048">
            <v>8.0000000000000004E-4</v>
          </cell>
          <cell r="E6048">
            <v>360</v>
          </cell>
          <cell r="F6048">
            <v>100</v>
          </cell>
          <cell r="G6048">
            <v>3.6</v>
          </cell>
        </row>
        <row r="6049">
          <cell r="A6049" t="str">
            <v>INDEC-DCTO - Inciso j)</v>
          </cell>
          <cell r="B6049" t="str">
            <v>Equipo - Amortización de equipo</v>
          </cell>
          <cell r="C6049" t="str">
            <v>Interés equipos</v>
          </cell>
          <cell r="D6049">
            <v>8.0000000000000007E-5</v>
          </cell>
          <cell r="E6049">
            <v>36</v>
          </cell>
          <cell r="F6049">
            <v>100</v>
          </cell>
          <cell r="G6049">
            <v>0.36</v>
          </cell>
        </row>
        <row r="6050">
          <cell r="A6050" t="str">
            <v>INDEC-PB - 33360-1</v>
          </cell>
          <cell r="B6050" t="str">
            <v xml:space="preserve">Gas oil                                                                </v>
          </cell>
          <cell r="C6050" t="str">
            <v>Combustibles equipos</v>
          </cell>
          <cell r="D6050">
            <v>99.173553719008268</v>
          </cell>
          <cell r="E6050">
            <v>0</v>
          </cell>
          <cell r="F6050">
            <v>100</v>
          </cell>
          <cell r="G6050">
            <v>0</v>
          </cell>
        </row>
        <row r="6051">
          <cell r="A6051" t="str">
            <v>INDEC-PB - 33380-1</v>
          </cell>
          <cell r="B6051" t="str">
            <v xml:space="preserve">Aceites lubricantes                                                    </v>
          </cell>
          <cell r="C6051" t="str">
            <v>Lubricantes equipos</v>
          </cell>
          <cell r="D6051">
            <v>18</v>
          </cell>
          <cell r="E6051">
            <v>0</v>
          </cell>
          <cell r="F6051">
            <v>100</v>
          </cell>
          <cell r="G6051">
            <v>0</v>
          </cell>
        </row>
        <row r="6052">
          <cell r="A6052">
            <v>0</v>
          </cell>
          <cell r="B6052">
            <v>0</v>
          </cell>
          <cell r="D6052">
            <v>0</v>
          </cell>
          <cell r="F6052">
            <v>0</v>
          </cell>
          <cell r="G6052">
            <v>0</v>
          </cell>
        </row>
        <row r="6053">
          <cell r="A6053">
            <v>0</v>
          </cell>
          <cell r="B6053">
            <v>0</v>
          </cell>
          <cell r="D6053">
            <v>0</v>
          </cell>
          <cell r="F6053">
            <v>0</v>
          </cell>
          <cell r="G6053">
            <v>0</v>
          </cell>
        </row>
        <row r="6054">
          <cell r="A6054">
            <v>0</v>
          </cell>
          <cell r="B6054">
            <v>0</v>
          </cell>
          <cell r="D6054">
            <v>0</v>
          </cell>
          <cell r="F6054">
            <v>0</v>
          </cell>
          <cell r="G6054">
            <v>0</v>
          </cell>
        </row>
        <row r="6055">
          <cell r="A6055">
            <v>0</v>
          </cell>
          <cell r="B6055">
            <v>0</v>
          </cell>
          <cell r="D6055">
            <v>0</v>
          </cell>
          <cell r="F6055">
            <v>0</v>
          </cell>
          <cell r="G6055">
            <v>0</v>
          </cell>
        </row>
        <row r="6056">
          <cell r="A6056">
            <v>0</v>
          </cell>
          <cell r="B6056">
            <v>0</v>
          </cell>
          <cell r="D6056">
            <v>0</v>
          </cell>
          <cell r="F6056">
            <v>0</v>
          </cell>
          <cell r="G6056">
            <v>0</v>
          </cell>
        </row>
        <row r="6057">
          <cell r="F6057" t="str">
            <v>Total A</v>
          </cell>
          <cell r="G6057">
            <v>3.96</v>
          </cell>
        </row>
        <row r="6058">
          <cell r="C6058" t="str">
            <v>B - MANO DE OBRA</v>
          </cell>
        </row>
        <row r="6059">
          <cell r="A6059" t="str">
            <v>DATOS REDETERMINACION</v>
          </cell>
          <cell r="C6059" t="str">
            <v>DESIGNACION</v>
          </cell>
          <cell r="D6059" t="str">
            <v>Cantidad</v>
          </cell>
          <cell r="E6059" t="str">
            <v>$ / día</v>
          </cell>
          <cell r="F6059" t="str">
            <v>Rendimiento</v>
          </cell>
          <cell r="G6059" t="str">
            <v>$ Parcial</v>
          </cell>
        </row>
        <row r="6060">
          <cell r="A6060" t="str">
            <v>CÓDIGO</v>
          </cell>
          <cell r="B6060" t="str">
            <v>DESCRIPCIÓN</v>
          </cell>
        </row>
        <row r="6061">
          <cell r="A6061" t="str">
            <v>IIEE-SJ - 101000</v>
          </cell>
          <cell r="B6061" t="str">
            <v>Oficial Especializado</v>
          </cell>
          <cell r="C6061" t="str">
            <v>Oficial Especializado</v>
          </cell>
          <cell r="E6061">
            <v>6000</v>
          </cell>
          <cell r="F6061">
            <v>100</v>
          </cell>
        </row>
        <row r="6062">
          <cell r="A6062" t="str">
            <v>IIEE-SJ - 102000</v>
          </cell>
          <cell r="B6062" t="str">
            <v xml:space="preserve">Oficial </v>
          </cell>
          <cell r="C6062" t="str">
            <v>Oficial</v>
          </cell>
          <cell r="D6062">
            <v>1</v>
          </cell>
          <cell r="E6062">
            <v>5000</v>
          </cell>
          <cell r="F6062">
            <v>100</v>
          </cell>
          <cell r="G6062">
            <v>50</v>
          </cell>
        </row>
        <row r="6063">
          <cell r="A6063" t="str">
            <v>IIEE-SJ - 103000</v>
          </cell>
          <cell r="B6063" t="str">
            <v>Ayudante</v>
          </cell>
          <cell r="C6063" t="str">
            <v>Medio Oficial</v>
          </cell>
          <cell r="E6063">
            <v>4500</v>
          </cell>
          <cell r="F6063">
            <v>100</v>
          </cell>
          <cell r="G6063">
            <v>0</v>
          </cell>
        </row>
        <row r="6064">
          <cell r="A6064" t="str">
            <v>IIEE-SJ - 103000</v>
          </cell>
          <cell r="B6064" t="str">
            <v>Ayudante</v>
          </cell>
          <cell r="C6064" t="str">
            <v>Ayudante</v>
          </cell>
          <cell r="D6064">
            <v>1</v>
          </cell>
          <cell r="E6064">
            <v>4000</v>
          </cell>
          <cell r="F6064">
            <v>100</v>
          </cell>
          <cell r="G6064">
            <v>40</v>
          </cell>
        </row>
        <row r="6065">
          <cell r="A6065">
            <v>0</v>
          </cell>
          <cell r="B6065">
            <v>0</v>
          </cell>
          <cell r="E6065">
            <v>0</v>
          </cell>
          <cell r="F6065">
            <v>0</v>
          </cell>
          <cell r="G6065">
            <v>0</v>
          </cell>
        </row>
        <row r="6066">
          <cell r="A6066">
            <v>0</v>
          </cell>
          <cell r="B6066">
            <v>0</v>
          </cell>
          <cell r="E6066">
            <v>0</v>
          </cell>
          <cell r="F6066">
            <v>0</v>
          </cell>
          <cell r="G6066">
            <v>0</v>
          </cell>
        </row>
        <row r="6067">
          <cell r="A6067">
            <v>0</v>
          </cell>
          <cell r="B6067">
            <v>0</v>
          </cell>
          <cell r="E6067">
            <v>0</v>
          </cell>
          <cell r="F6067">
            <v>0</v>
          </cell>
          <cell r="G6067">
            <v>0</v>
          </cell>
        </row>
        <row r="6068">
          <cell r="F6068" t="str">
            <v>Total B</v>
          </cell>
          <cell r="G6068">
            <v>90</v>
          </cell>
        </row>
        <row r="6069">
          <cell r="C6069" t="str">
            <v>C - MATERIALES</v>
          </cell>
        </row>
        <row r="6070">
          <cell r="A6070" t="str">
            <v>DATOS REDETERMINACION</v>
          </cell>
          <cell r="C6070" t="str">
            <v>DESIGNACION</v>
          </cell>
          <cell r="D6070" t="str">
            <v>Un</v>
          </cell>
          <cell r="E6070" t="str">
            <v>Cantidad</v>
          </cell>
          <cell r="F6070" t="str">
            <v>$ Unitarios</v>
          </cell>
          <cell r="G6070" t="str">
            <v>$ Parcial</v>
          </cell>
        </row>
        <row r="6071">
          <cell r="A6071" t="str">
            <v>CÓDIGO</v>
          </cell>
          <cell r="B6071" t="str">
            <v>DESCRIPCIÓN</v>
          </cell>
        </row>
        <row r="6072">
          <cell r="A6072" t="str">
            <v>IIEE-SJ - 221001</v>
          </cell>
          <cell r="B6072" t="str">
            <v>Caño PVC  k10 DE 1/2"</v>
          </cell>
          <cell r="C6072" t="str">
            <v>Aspersores</v>
          </cell>
          <cell r="D6072" t="str">
            <v>Pza</v>
          </cell>
          <cell r="E6072">
            <v>1</v>
          </cell>
          <cell r="F6072">
            <v>2000</v>
          </cell>
          <cell r="G6072">
            <v>2000</v>
          </cell>
        </row>
        <row r="6073">
          <cell r="A6073" t="str">
            <v>IIEE-SJ - 221001</v>
          </cell>
          <cell r="B6073" t="str">
            <v>Caño PVC  k10 DE 1/2"</v>
          </cell>
          <cell r="C6073" t="str">
            <v>Materiales varios riego</v>
          </cell>
          <cell r="D6073" t="str">
            <v>Gl</v>
          </cell>
          <cell r="E6073">
            <v>1</v>
          </cell>
          <cell r="F6073">
            <v>120</v>
          </cell>
          <cell r="G6073">
            <v>120</v>
          </cell>
        </row>
        <row r="6074">
          <cell r="A6074">
            <v>0</v>
          </cell>
          <cell r="B6074">
            <v>0</v>
          </cell>
          <cell r="D6074">
            <v>0</v>
          </cell>
          <cell r="F6074">
            <v>0</v>
          </cell>
          <cell r="G6074">
            <v>0</v>
          </cell>
        </row>
        <row r="6075">
          <cell r="A6075">
            <v>0</v>
          </cell>
          <cell r="B6075">
            <v>0</v>
          </cell>
          <cell r="D6075">
            <v>0</v>
          </cell>
          <cell r="F6075">
            <v>0</v>
          </cell>
          <cell r="G6075">
            <v>0</v>
          </cell>
        </row>
        <row r="6076">
          <cell r="A6076">
            <v>0</v>
          </cell>
          <cell r="B6076">
            <v>0</v>
          </cell>
          <cell r="D6076">
            <v>0</v>
          </cell>
          <cell r="F6076">
            <v>0</v>
          </cell>
          <cell r="G6076">
            <v>0</v>
          </cell>
        </row>
        <row r="6077">
          <cell r="A6077">
            <v>0</v>
          </cell>
          <cell r="B6077">
            <v>0</v>
          </cell>
          <cell r="D6077">
            <v>0</v>
          </cell>
          <cell r="F6077">
            <v>0</v>
          </cell>
          <cell r="G6077">
            <v>0</v>
          </cell>
        </row>
        <row r="6078">
          <cell r="A6078">
            <v>0</v>
          </cell>
          <cell r="B6078">
            <v>0</v>
          </cell>
          <cell r="D6078">
            <v>0</v>
          </cell>
          <cell r="F6078">
            <v>0</v>
          </cell>
          <cell r="G6078">
            <v>0</v>
          </cell>
        </row>
        <row r="6079">
          <cell r="A6079">
            <v>0</v>
          </cell>
          <cell r="B6079">
            <v>0</v>
          </cell>
          <cell r="D6079">
            <v>0</v>
          </cell>
          <cell r="F6079">
            <v>0</v>
          </cell>
          <cell r="G6079">
            <v>0</v>
          </cell>
        </row>
        <row r="6081">
          <cell r="A6081">
            <v>0</v>
          </cell>
          <cell r="B6081">
            <v>0</v>
          </cell>
          <cell r="D6081">
            <v>0</v>
          </cell>
          <cell r="F6081">
            <v>0</v>
          </cell>
          <cell r="G6081">
            <v>0</v>
          </cell>
        </row>
        <row r="6082">
          <cell r="A6082">
            <v>0</v>
          </cell>
          <cell r="B6082">
            <v>0</v>
          </cell>
          <cell r="D6082">
            <v>0</v>
          </cell>
          <cell r="F6082">
            <v>0</v>
          </cell>
          <cell r="G6082">
            <v>0</v>
          </cell>
        </row>
        <row r="6083">
          <cell r="A6083">
            <v>0</v>
          </cell>
          <cell r="B6083">
            <v>0</v>
          </cell>
          <cell r="D6083">
            <v>0</v>
          </cell>
          <cell r="F6083">
            <v>0</v>
          </cell>
          <cell r="G6083">
            <v>0</v>
          </cell>
        </row>
        <row r="6084">
          <cell r="F6084" t="str">
            <v>Total C</v>
          </cell>
          <cell r="G6084">
            <v>2120</v>
          </cell>
        </row>
        <row r="6085">
          <cell r="C6085" t="str">
            <v>D - TRANSPORTE</v>
          </cell>
        </row>
        <row r="6086">
          <cell r="A6086" t="str">
            <v>DATOS REDETERMINACION</v>
          </cell>
          <cell r="C6086" t="str">
            <v>DESIGNACION</v>
          </cell>
          <cell r="D6086" t="str">
            <v>Un</v>
          </cell>
          <cell r="E6086" t="str">
            <v>Cantidad</v>
          </cell>
          <cell r="F6086" t="str">
            <v>$ Unitarios</v>
          </cell>
          <cell r="G6086" t="str">
            <v>$ Parcial</v>
          </cell>
        </row>
        <row r="6087">
          <cell r="A6087" t="str">
            <v>CÓDIGO</v>
          </cell>
          <cell r="B6087" t="str">
            <v>DESCRIPCIÓN</v>
          </cell>
        </row>
        <row r="6088">
          <cell r="A6088">
            <v>0</v>
          </cell>
          <cell r="B6088">
            <v>0</v>
          </cell>
          <cell r="D6088">
            <v>0</v>
          </cell>
          <cell r="F6088">
            <v>0</v>
          </cell>
          <cell r="G6088">
            <v>0</v>
          </cell>
        </row>
        <row r="6089">
          <cell r="A6089">
            <v>0</v>
          </cell>
          <cell r="B6089">
            <v>0</v>
          </cell>
          <cell r="D6089">
            <v>0</v>
          </cell>
          <cell r="F6089">
            <v>0</v>
          </cell>
          <cell r="G6089">
            <v>0</v>
          </cell>
        </row>
        <row r="6090">
          <cell r="F6090" t="str">
            <v>Total D</v>
          </cell>
          <cell r="G6090">
            <v>0</v>
          </cell>
        </row>
        <row r="6092">
          <cell r="A6092" t="str">
            <v/>
          </cell>
          <cell r="B6092">
            <v>0</v>
          </cell>
          <cell r="D6092" t="str">
            <v>Costo  Neto</v>
          </cell>
          <cell r="F6092" t="str">
            <v>$/0</v>
          </cell>
          <cell r="G6092">
            <v>2213.96</v>
          </cell>
        </row>
        <row r="6093">
          <cell r="D6093" t="str">
            <v>Precio</v>
          </cell>
          <cell r="F6093" t="str">
            <v>$/0</v>
          </cell>
          <cell r="G6093">
            <v>2213.96</v>
          </cell>
        </row>
        <row r="6094">
          <cell r="A6094" t="str">
            <v>ANALISIS DE PRECIOS</v>
          </cell>
        </row>
        <row r="6095">
          <cell r="A6095" t="str">
            <v>COMITENTE:</v>
          </cell>
          <cell r="B6095" t="str">
            <v>DIRECCION PROVINCIAL DE REDES DE GAS</v>
          </cell>
        </row>
        <row r="6096">
          <cell r="A6096" t="str">
            <v>CONTRATISTA:</v>
          </cell>
          <cell r="B6096">
            <v>0</v>
          </cell>
        </row>
        <row r="6097">
          <cell r="A6097" t="str">
            <v>OBRA:</v>
          </cell>
          <cell r="B6097">
            <v>0</v>
          </cell>
          <cell r="F6097" t="str">
            <v>PRECIOS A:</v>
          </cell>
          <cell r="G6097">
            <v>0</v>
          </cell>
        </row>
        <row r="6098">
          <cell r="A6098" t="str">
            <v>SECTOR A:</v>
          </cell>
          <cell r="B6098">
            <v>0</v>
          </cell>
          <cell r="G6098">
            <v>0</v>
          </cell>
        </row>
        <row r="6099">
          <cell r="A6099" t="str">
            <v>UBICACIÓN:</v>
          </cell>
          <cell r="B6099">
            <v>0</v>
          </cell>
        </row>
        <row r="6100">
          <cell r="A6100" t="str">
            <v>RUBRO:</v>
          </cell>
          <cell r="B6100" t="str">
            <v/>
          </cell>
          <cell r="C6100">
            <v>0</v>
          </cell>
        </row>
        <row r="6101">
          <cell r="A6101" t="str">
            <v>ITEM:</v>
          </cell>
          <cell r="B6101" t="str">
            <v/>
          </cell>
          <cell r="C6101">
            <v>0</v>
          </cell>
          <cell r="F6101" t="str">
            <v>UNIDAD:</v>
          </cell>
          <cell r="G6101">
            <v>0</v>
          </cell>
        </row>
        <row r="6103">
          <cell r="C6103" t="str">
            <v>DESCRIPCIÓN EQUIPO DE PRODUCCIÓN Y RENDIMIENTO</v>
          </cell>
        </row>
        <row r="6105">
          <cell r="C6105" t="str">
            <v>Equipo</v>
          </cell>
          <cell r="D6105" t="str">
            <v>Cantidad</v>
          </cell>
          <cell r="E6105" t="str">
            <v>Potencia</v>
          </cell>
          <cell r="F6105" t="str">
            <v>Costo Unitario</v>
          </cell>
          <cell r="G6105" t="str">
            <v>Costo Total</v>
          </cell>
        </row>
        <row r="6106">
          <cell r="C6106" t="str">
            <v>Herramientas varias</v>
          </cell>
          <cell r="D6106">
            <v>1</v>
          </cell>
          <cell r="E6106">
            <v>0</v>
          </cell>
          <cell r="F6106">
            <v>450000</v>
          </cell>
          <cell r="G6106">
            <v>450000</v>
          </cell>
        </row>
        <row r="6107">
          <cell r="E6107">
            <v>0</v>
          </cell>
          <cell r="F6107">
            <v>0</v>
          </cell>
          <cell r="G6107">
            <v>0</v>
          </cell>
        </row>
        <row r="6108">
          <cell r="E6108">
            <v>0</v>
          </cell>
          <cell r="F6108">
            <v>0</v>
          </cell>
          <cell r="G6108">
            <v>0</v>
          </cell>
        </row>
        <row r="6109">
          <cell r="E6109">
            <v>0</v>
          </cell>
          <cell r="F6109">
            <v>0</v>
          </cell>
          <cell r="G6109">
            <v>0</v>
          </cell>
        </row>
        <row r="6110">
          <cell r="E6110">
            <v>0</v>
          </cell>
          <cell r="F6110">
            <v>0</v>
          </cell>
          <cell r="G6110">
            <v>0</v>
          </cell>
        </row>
        <row r="6111">
          <cell r="E6111">
            <v>0</v>
          </cell>
          <cell r="F6111">
            <v>0</v>
          </cell>
          <cell r="G6111">
            <v>0</v>
          </cell>
        </row>
        <row r="6112">
          <cell r="E6112">
            <v>0</v>
          </cell>
          <cell r="F6112">
            <v>0</v>
          </cell>
          <cell r="G6112">
            <v>0</v>
          </cell>
        </row>
        <row r="6113">
          <cell r="E6113">
            <v>0</v>
          </cell>
          <cell r="F6113">
            <v>0</v>
          </cell>
          <cell r="G6113">
            <v>0</v>
          </cell>
        </row>
        <row r="6114">
          <cell r="E6114">
            <v>0</v>
          </cell>
          <cell r="F6114">
            <v>0</v>
          </cell>
          <cell r="G6114">
            <v>0</v>
          </cell>
        </row>
        <row r="6115">
          <cell r="E6115">
            <v>0</v>
          </cell>
          <cell r="F6115">
            <v>0</v>
          </cell>
          <cell r="G6115">
            <v>0</v>
          </cell>
        </row>
        <row r="6117">
          <cell r="C6117" t="str">
            <v>TOTALES</v>
          </cell>
          <cell r="D6117" t="str">
            <v>Potencia</v>
          </cell>
          <cell r="E6117">
            <v>0</v>
          </cell>
          <cell r="F6117" t="str">
            <v>Costo Equipos</v>
          </cell>
          <cell r="G6117">
            <v>450000</v>
          </cell>
        </row>
        <row r="6119">
          <cell r="C6119" t="str">
            <v>Rendimiento equipo de producción</v>
          </cell>
          <cell r="D6119">
            <v>10</v>
          </cell>
          <cell r="E6119" t="str">
            <v>0/día</v>
          </cell>
        </row>
        <row r="6121">
          <cell r="A6121" t="str">
            <v>DATOS REDETERMINACION</v>
          </cell>
          <cell r="C6121" t="str">
            <v>DESIGNACION</v>
          </cell>
          <cell r="D6121" t="str">
            <v>Coeficiente Equipo</v>
          </cell>
          <cell r="E6121" t="str">
            <v>$ / día
Coef. x Costo Eq. o
HP x Costo Gas Oil</v>
          </cell>
          <cell r="F6121" t="str">
            <v>Rendimiento</v>
          </cell>
          <cell r="G6121" t="str">
            <v>$ Parcial</v>
          </cell>
        </row>
        <row r="6122">
          <cell r="A6122" t="str">
            <v>CÓDIGO</v>
          </cell>
          <cell r="B6122" t="str">
            <v>DESCRIPCIÓN</v>
          </cell>
        </row>
        <row r="6123">
          <cell r="C6123" t="str">
            <v>A - EQUIPOS</v>
          </cell>
        </row>
        <row r="6124">
          <cell r="A6124" t="str">
            <v>INDEC-DCTO - Inciso j)</v>
          </cell>
          <cell r="B6124" t="str">
            <v>Equipo - Amortización de equipo</v>
          </cell>
          <cell r="C6124" t="str">
            <v>Amortizaciones equipos</v>
          </cell>
          <cell r="D6124">
            <v>8.0000000000000004E-4</v>
          </cell>
          <cell r="E6124">
            <v>360</v>
          </cell>
          <cell r="F6124">
            <v>10</v>
          </cell>
          <cell r="G6124">
            <v>36</v>
          </cell>
        </row>
        <row r="6125">
          <cell r="A6125" t="str">
            <v>INDEC-DCTO - Inciso j)</v>
          </cell>
          <cell r="B6125" t="str">
            <v>Equipo - Amortización de equipo</v>
          </cell>
          <cell r="C6125" t="str">
            <v>Interés equipos</v>
          </cell>
          <cell r="D6125">
            <v>8.0000000000000007E-5</v>
          </cell>
          <cell r="E6125">
            <v>36</v>
          </cell>
          <cell r="F6125">
            <v>10</v>
          </cell>
          <cell r="G6125">
            <v>3.6</v>
          </cell>
        </row>
        <row r="6126">
          <cell r="A6126" t="str">
            <v>INDEC-PB - 33360-1</v>
          </cell>
          <cell r="B6126" t="str">
            <v xml:space="preserve">Gas oil                                                                </v>
          </cell>
          <cell r="C6126" t="str">
            <v>Combustibles equipos</v>
          </cell>
          <cell r="D6126">
            <v>99.173553719008268</v>
          </cell>
          <cell r="E6126">
            <v>0</v>
          </cell>
          <cell r="F6126">
            <v>10</v>
          </cell>
          <cell r="G6126">
            <v>0</v>
          </cell>
        </row>
        <row r="6127">
          <cell r="A6127" t="str">
            <v>INDEC-PB - 33380-1</v>
          </cell>
          <cell r="B6127" t="str">
            <v xml:space="preserve">Aceites lubricantes                                                    </v>
          </cell>
          <cell r="C6127" t="str">
            <v>Lubricantes equipos</v>
          </cell>
          <cell r="D6127">
            <v>18</v>
          </cell>
          <cell r="E6127">
            <v>0</v>
          </cell>
          <cell r="F6127">
            <v>10</v>
          </cell>
          <cell r="G6127">
            <v>0</v>
          </cell>
        </row>
        <row r="6128">
          <cell r="A6128">
            <v>0</v>
          </cell>
          <cell r="B6128">
            <v>0</v>
          </cell>
          <cell r="D6128">
            <v>0</v>
          </cell>
          <cell r="F6128">
            <v>0</v>
          </cell>
          <cell r="G6128">
            <v>0</v>
          </cell>
        </row>
        <row r="6129">
          <cell r="A6129">
            <v>0</v>
          </cell>
          <cell r="B6129">
            <v>0</v>
          </cell>
          <cell r="D6129">
            <v>0</v>
          </cell>
          <cell r="F6129">
            <v>0</v>
          </cell>
          <cell r="G6129">
            <v>0</v>
          </cell>
        </row>
        <row r="6130">
          <cell r="A6130">
            <v>0</v>
          </cell>
          <cell r="B6130">
            <v>0</v>
          </cell>
          <cell r="D6130">
            <v>0</v>
          </cell>
          <cell r="F6130">
            <v>0</v>
          </cell>
          <cell r="G6130">
            <v>0</v>
          </cell>
        </row>
        <row r="6131">
          <cell r="A6131">
            <v>0</v>
          </cell>
          <cell r="B6131">
            <v>0</v>
          </cell>
          <cell r="D6131">
            <v>0</v>
          </cell>
          <cell r="F6131">
            <v>0</v>
          </cell>
          <cell r="G6131">
            <v>0</v>
          </cell>
        </row>
        <row r="6132">
          <cell r="A6132">
            <v>0</v>
          </cell>
          <cell r="B6132">
            <v>0</v>
          </cell>
          <cell r="D6132">
            <v>0</v>
          </cell>
          <cell r="F6132">
            <v>0</v>
          </cell>
          <cell r="G6132">
            <v>0</v>
          </cell>
        </row>
        <row r="6133">
          <cell r="F6133" t="str">
            <v>Total A</v>
          </cell>
          <cell r="G6133">
            <v>39.6</v>
          </cell>
        </row>
        <row r="6134">
          <cell r="C6134" t="str">
            <v>B - MANO DE OBRA</v>
          </cell>
        </row>
        <row r="6135">
          <cell r="A6135" t="str">
            <v>DATOS REDETERMINACION</v>
          </cell>
          <cell r="C6135" t="str">
            <v>DESIGNACION</v>
          </cell>
          <cell r="D6135" t="str">
            <v>Cantidad</v>
          </cell>
          <cell r="E6135" t="str">
            <v>$ / día</v>
          </cell>
          <cell r="F6135" t="str">
            <v>Rendimiento</v>
          </cell>
          <cell r="G6135" t="str">
            <v>$ Parcial</v>
          </cell>
        </row>
        <row r="6136">
          <cell r="A6136" t="str">
            <v>CÓDIGO</v>
          </cell>
          <cell r="B6136" t="str">
            <v>DESCRIPCIÓN</v>
          </cell>
        </row>
        <row r="6137">
          <cell r="A6137" t="str">
            <v>IIEE-SJ - 101000</v>
          </cell>
          <cell r="B6137" t="str">
            <v>Oficial Especializado</v>
          </cell>
          <cell r="C6137" t="str">
            <v>Oficial Especializado</v>
          </cell>
          <cell r="E6137">
            <v>6000</v>
          </cell>
          <cell r="F6137">
            <v>10</v>
          </cell>
        </row>
        <row r="6138">
          <cell r="A6138" t="str">
            <v>IIEE-SJ - 102000</v>
          </cell>
          <cell r="B6138" t="str">
            <v xml:space="preserve">Oficial </v>
          </cell>
          <cell r="C6138" t="str">
            <v>Oficial</v>
          </cell>
          <cell r="D6138">
            <v>1</v>
          </cell>
          <cell r="E6138">
            <v>5000</v>
          </cell>
          <cell r="F6138">
            <v>10</v>
          </cell>
          <cell r="G6138">
            <v>500</v>
          </cell>
        </row>
        <row r="6139">
          <cell r="A6139" t="str">
            <v>IIEE-SJ - 103000</v>
          </cell>
          <cell r="B6139" t="str">
            <v>Ayudante</v>
          </cell>
          <cell r="C6139" t="str">
            <v>Medio Oficial</v>
          </cell>
          <cell r="E6139">
            <v>4500</v>
          </cell>
          <cell r="F6139">
            <v>10</v>
          </cell>
          <cell r="G6139">
            <v>0</v>
          </cell>
        </row>
        <row r="6140">
          <cell r="A6140" t="str">
            <v>IIEE-SJ - 103000</v>
          </cell>
          <cell r="B6140" t="str">
            <v>Ayudante</v>
          </cell>
          <cell r="C6140" t="str">
            <v>Ayudante</v>
          </cell>
          <cell r="D6140">
            <v>1</v>
          </cell>
          <cell r="E6140">
            <v>4000</v>
          </cell>
          <cell r="F6140">
            <v>10</v>
          </cell>
          <cell r="G6140">
            <v>400</v>
          </cell>
        </row>
        <row r="6141">
          <cell r="A6141">
            <v>0</v>
          </cell>
          <cell r="B6141">
            <v>0</v>
          </cell>
          <cell r="E6141">
            <v>0</v>
          </cell>
          <cell r="F6141">
            <v>0</v>
          </cell>
          <cell r="G6141">
            <v>0</v>
          </cell>
        </row>
        <row r="6142">
          <cell r="A6142">
            <v>0</v>
          </cell>
          <cell r="B6142">
            <v>0</v>
          </cell>
          <cell r="E6142">
            <v>0</v>
          </cell>
          <cell r="F6142">
            <v>0</v>
          </cell>
          <cell r="G6142">
            <v>0</v>
          </cell>
        </row>
        <row r="6143">
          <cell r="A6143">
            <v>0</v>
          </cell>
          <cell r="B6143">
            <v>0</v>
          </cell>
          <cell r="E6143">
            <v>0</v>
          </cell>
          <cell r="F6143">
            <v>0</v>
          </cell>
          <cell r="G6143">
            <v>0</v>
          </cell>
        </row>
        <row r="6144">
          <cell r="F6144" t="str">
            <v>Total B</v>
          </cell>
          <cell r="G6144">
            <v>900</v>
          </cell>
        </row>
        <row r="6145">
          <cell r="C6145" t="str">
            <v>C - MATERIALES</v>
          </cell>
        </row>
        <row r="6146">
          <cell r="A6146" t="str">
            <v>DATOS REDETERMINACION</v>
          </cell>
          <cell r="C6146" t="str">
            <v>DESIGNACION</v>
          </cell>
          <cell r="D6146" t="str">
            <v>Un</v>
          </cell>
          <cell r="E6146" t="str">
            <v>Cantidad</v>
          </cell>
          <cell r="F6146" t="str">
            <v>$ Unitarios</v>
          </cell>
          <cell r="G6146" t="str">
            <v>$ Parcial</v>
          </cell>
        </row>
        <row r="6147">
          <cell r="A6147" t="str">
            <v>CÓDIGO</v>
          </cell>
          <cell r="B6147" t="str">
            <v>DESCRIPCIÓN</v>
          </cell>
        </row>
        <row r="6148">
          <cell r="A6148" t="str">
            <v>IIEE-SJ - 221001</v>
          </cell>
          <cell r="B6148" t="str">
            <v>Caño PVC  k10 DE 1/2"</v>
          </cell>
          <cell r="C6148" t="str">
            <v>Valvulas</v>
          </cell>
          <cell r="D6148" t="str">
            <v>Pza</v>
          </cell>
          <cell r="E6148">
            <v>1</v>
          </cell>
          <cell r="F6148">
            <v>37000</v>
          </cell>
          <cell r="G6148">
            <v>37000</v>
          </cell>
        </row>
        <row r="6149">
          <cell r="A6149" t="str">
            <v>IIEE-SJ - 221001</v>
          </cell>
          <cell r="B6149" t="str">
            <v>Caño PVC  k10 DE 1/2"</v>
          </cell>
          <cell r="C6149" t="str">
            <v>Materiales varios riego</v>
          </cell>
          <cell r="D6149" t="str">
            <v>Gl</v>
          </cell>
          <cell r="E6149">
            <v>3</v>
          </cell>
          <cell r="F6149">
            <v>120</v>
          </cell>
          <cell r="G6149">
            <v>360</v>
          </cell>
        </row>
        <row r="6150">
          <cell r="A6150">
            <v>0</v>
          </cell>
          <cell r="B6150">
            <v>0</v>
          </cell>
          <cell r="D6150">
            <v>0</v>
          </cell>
          <cell r="F6150">
            <v>0</v>
          </cell>
          <cell r="G6150">
            <v>0</v>
          </cell>
        </row>
        <row r="6151">
          <cell r="A6151">
            <v>0</v>
          </cell>
          <cell r="B6151">
            <v>0</v>
          </cell>
          <cell r="D6151">
            <v>0</v>
          </cell>
          <cell r="F6151">
            <v>0</v>
          </cell>
          <cell r="G6151">
            <v>0</v>
          </cell>
        </row>
        <row r="6152">
          <cell r="A6152">
            <v>0</v>
          </cell>
          <cell r="B6152">
            <v>0</v>
          </cell>
          <cell r="D6152">
            <v>0</v>
          </cell>
          <cell r="F6152">
            <v>0</v>
          </cell>
          <cell r="G6152">
            <v>0</v>
          </cell>
        </row>
        <row r="6153">
          <cell r="A6153">
            <v>0</v>
          </cell>
          <cell r="B6153">
            <v>0</v>
          </cell>
          <cell r="D6153">
            <v>0</v>
          </cell>
          <cell r="F6153">
            <v>0</v>
          </cell>
          <cell r="G6153">
            <v>0</v>
          </cell>
        </row>
        <row r="6154">
          <cell r="A6154">
            <v>0</v>
          </cell>
          <cell r="B6154">
            <v>0</v>
          </cell>
          <cell r="D6154">
            <v>0</v>
          </cell>
          <cell r="F6154">
            <v>0</v>
          </cell>
          <cell r="G6154">
            <v>0</v>
          </cell>
        </row>
        <row r="6155">
          <cell r="A6155">
            <v>0</v>
          </cell>
          <cell r="B6155">
            <v>0</v>
          </cell>
          <cell r="D6155">
            <v>0</v>
          </cell>
          <cell r="F6155">
            <v>0</v>
          </cell>
          <cell r="G6155">
            <v>0</v>
          </cell>
        </row>
        <row r="6156">
          <cell r="A6156">
            <v>0</v>
          </cell>
          <cell r="B6156">
            <v>0</v>
          </cell>
          <cell r="D6156">
            <v>0</v>
          </cell>
          <cell r="F6156">
            <v>0</v>
          </cell>
          <cell r="G6156">
            <v>0</v>
          </cell>
        </row>
        <row r="6157">
          <cell r="A6157">
            <v>0</v>
          </cell>
          <cell r="B6157">
            <v>0</v>
          </cell>
          <cell r="D6157">
            <v>0</v>
          </cell>
          <cell r="F6157">
            <v>0</v>
          </cell>
          <cell r="G6157">
            <v>0</v>
          </cell>
        </row>
        <row r="6159">
          <cell r="A6159">
            <v>0</v>
          </cell>
          <cell r="B6159">
            <v>0</v>
          </cell>
          <cell r="D6159">
            <v>0</v>
          </cell>
          <cell r="F6159">
            <v>0</v>
          </cell>
          <cell r="G6159">
            <v>0</v>
          </cell>
        </row>
        <row r="6160">
          <cell r="F6160" t="str">
            <v>Total C</v>
          </cell>
          <cell r="G6160">
            <v>37360</v>
          </cell>
        </row>
        <row r="6161">
          <cell r="C6161" t="str">
            <v>D - TRANSPORTE</v>
          </cell>
        </row>
        <row r="6162">
          <cell r="A6162" t="str">
            <v>DATOS REDETERMINACION</v>
          </cell>
          <cell r="C6162" t="str">
            <v>DESIGNACION</v>
          </cell>
          <cell r="D6162" t="str">
            <v>Un</v>
          </cell>
          <cell r="E6162" t="str">
            <v>Cantidad</v>
          </cell>
          <cell r="F6162" t="str">
            <v>$ Unitarios</v>
          </cell>
          <cell r="G6162" t="str">
            <v>$ Parcial</v>
          </cell>
        </row>
        <row r="6163">
          <cell r="A6163" t="str">
            <v>CÓDIGO</v>
          </cell>
          <cell r="B6163" t="str">
            <v>DESCRIPCIÓN</v>
          </cell>
        </row>
        <row r="6164">
          <cell r="A6164">
            <v>0</v>
          </cell>
          <cell r="B6164">
            <v>0</v>
          </cell>
          <cell r="D6164">
            <v>0</v>
          </cell>
          <cell r="F6164">
            <v>0</v>
          </cell>
          <cell r="G6164">
            <v>0</v>
          </cell>
        </row>
        <row r="6165">
          <cell r="A6165">
            <v>0</v>
          </cell>
          <cell r="B6165">
            <v>0</v>
          </cell>
          <cell r="D6165">
            <v>0</v>
          </cell>
          <cell r="F6165">
            <v>0</v>
          </cell>
          <cell r="G6165">
            <v>0</v>
          </cell>
        </row>
        <row r="6166">
          <cell r="F6166" t="str">
            <v>Total D</v>
          </cell>
          <cell r="G6166">
            <v>0</v>
          </cell>
        </row>
        <row r="6168">
          <cell r="A6168" t="str">
            <v/>
          </cell>
          <cell r="B6168">
            <v>0</v>
          </cell>
          <cell r="D6168" t="str">
            <v>Costo  Neto</v>
          </cell>
          <cell r="F6168" t="str">
            <v>$/0</v>
          </cell>
          <cell r="G6168">
            <v>38299.599999999999</v>
          </cell>
        </row>
        <row r="6169">
          <cell r="D6169" t="str">
            <v>Precio</v>
          </cell>
          <cell r="F6169" t="str">
            <v>$/0</v>
          </cell>
          <cell r="G6169">
            <v>38299.599999999999</v>
          </cell>
        </row>
        <row r="6170">
          <cell r="A6170" t="str">
            <v>ANALISIS DE PRECIOS</v>
          </cell>
        </row>
        <row r="6171">
          <cell r="A6171" t="str">
            <v>COMITENTE:</v>
          </cell>
          <cell r="B6171" t="str">
            <v>DIRECCION PROVINCIAL DE REDES DE GAS</v>
          </cell>
        </row>
        <row r="6172">
          <cell r="A6172" t="str">
            <v>CONTRATISTA:</v>
          </cell>
          <cell r="B6172">
            <v>0</v>
          </cell>
        </row>
        <row r="6173">
          <cell r="A6173" t="str">
            <v>OBRA:</v>
          </cell>
          <cell r="B6173">
            <v>0</v>
          </cell>
          <cell r="F6173" t="str">
            <v>PRECIOS A:</v>
          </cell>
          <cell r="G6173">
            <v>0</v>
          </cell>
        </row>
        <row r="6174">
          <cell r="A6174" t="str">
            <v>SECTOR A:</v>
          </cell>
          <cell r="B6174">
            <v>0</v>
          </cell>
          <cell r="G6174">
            <v>0</v>
          </cell>
        </row>
        <row r="6175">
          <cell r="A6175" t="str">
            <v>UBICACIÓN:</v>
          </cell>
          <cell r="B6175">
            <v>0</v>
          </cell>
        </row>
        <row r="6176">
          <cell r="A6176" t="str">
            <v>RUBRO:</v>
          </cell>
          <cell r="B6176" t="str">
            <v/>
          </cell>
          <cell r="C6176">
            <v>0</v>
          </cell>
        </row>
        <row r="6177">
          <cell r="A6177" t="str">
            <v>ITEM:</v>
          </cell>
          <cell r="B6177" t="str">
            <v/>
          </cell>
          <cell r="C6177">
            <v>0</v>
          </cell>
          <cell r="F6177" t="str">
            <v>UNIDAD:</v>
          </cell>
          <cell r="G6177">
            <v>0</v>
          </cell>
        </row>
        <row r="6179">
          <cell r="C6179" t="str">
            <v>DESCRIPCIÓN EQUIPO DE PRODUCCIÓN Y RENDIMIENTO</v>
          </cell>
        </row>
        <row r="6181">
          <cell r="C6181" t="str">
            <v>Equipo</v>
          </cell>
          <cell r="D6181" t="str">
            <v>Cantidad</v>
          </cell>
          <cell r="E6181" t="str">
            <v>Potencia</v>
          </cell>
          <cell r="F6181" t="str">
            <v>Costo Unitario</v>
          </cell>
          <cell r="G6181" t="str">
            <v>Costo Total</v>
          </cell>
        </row>
        <row r="6182">
          <cell r="C6182" t="str">
            <v>Herramientas varias</v>
          </cell>
          <cell r="D6182">
            <v>1</v>
          </cell>
          <cell r="E6182">
            <v>0</v>
          </cell>
          <cell r="F6182">
            <v>450000</v>
          </cell>
          <cell r="G6182">
            <v>450000</v>
          </cell>
        </row>
        <row r="6183">
          <cell r="E6183">
            <v>0</v>
          </cell>
          <cell r="F6183">
            <v>0</v>
          </cell>
          <cell r="G6183">
            <v>0</v>
          </cell>
        </row>
        <row r="6184">
          <cell r="E6184">
            <v>0</v>
          </cell>
          <cell r="F6184">
            <v>0</v>
          </cell>
          <cell r="G6184">
            <v>0</v>
          </cell>
        </row>
        <row r="6185">
          <cell r="E6185">
            <v>0</v>
          </cell>
          <cell r="F6185">
            <v>0</v>
          </cell>
          <cell r="G6185">
            <v>0</v>
          </cell>
        </row>
        <row r="6186">
          <cell r="E6186">
            <v>0</v>
          </cell>
          <cell r="F6186">
            <v>0</v>
          </cell>
          <cell r="G6186">
            <v>0</v>
          </cell>
        </row>
        <row r="6187">
          <cell r="E6187">
            <v>0</v>
          </cell>
          <cell r="F6187">
            <v>0</v>
          </cell>
          <cell r="G6187">
            <v>0</v>
          </cell>
        </row>
        <row r="6188">
          <cell r="E6188">
            <v>0</v>
          </cell>
          <cell r="F6188">
            <v>0</v>
          </cell>
          <cell r="G6188">
            <v>0</v>
          </cell>
        </row>
        <row r="6189">
          <cell r="E6189">
            <v>0</v>
          </cell>
          <cell r="F6189">
            <v>0</v>
          </cell>
          <cell r="G6189">
            <v>0</v>
          </cell>
        </row>
        <row r="6190">
          <cell r="E6190">
            <v>0</v>
          </cell>
          <cell r="F6190">
            <v>0</v>
          </cell>
          <cell r="G6190">
            <v>0</v>
          </cell>
        </row>
        <row r="6191">
          <cell r="E6191">
            <v>0</v>
          </cell>
          <cell r="F6191">
            <v>0</v>
          </cell>
          <cell r="G6191">
            <v>0</v>
          </cell>
        </row>
        <row r="6193">
          <cell r="C6193" t="str">
            <v>TOTALES</v>
          </cell>
          <cell r="D6193" t="str">
            <v>Potencia</v>
          </cell>
          <cell r="E6193">
            <v>0</v>
          </cell>
          <cell r="F6193" t="str">
            <v>Costo Equipos</v>
          </cell>
          <cell r="G6193">
            <v>450000</v>
          </cell>
        </row>
        <row r="6195">
          <cell r="C6195" t="str">
            <v>Rendimiento equipo de producción</v>
          </cell>
          <cell r="D6195">
            <v>4</v>
          </cell>
          <cell r="E6195" t="str">
            <v>0/día</v>
          </cell>
        </row>
        <row r="6197">
          <cell r="A6197" t="str">
            <v>DATOS REDETERMINACION</v>
          </cell>
          <cell r="C6197" t="str">
            <v>DESIGNACION</v>
          </cell>
          <cell r="D6197" t="str">
            <v>Coeficiente Equipo</v>
          </cell>
          <cell r="E6197" t="str">
            <v>$ / día
Coef. x Costo Eq. o
HP x Costo Gas Oil</v>
          </cell>
          <cell r="F6197" t="str">
            <v>Rendimiento</v>
          </cell>
          <cell r="G6197" t="str">
            <v>$ Parcial</v>
          </cell>
        </row>
        <row r="6198">
          <cell r="A6198" t="str">
            <v>CÓDIGO</v>
          </cell>
          <cell r="B6198" t="str">
            <v>DESCRIPCIÓN</v>
          </cell>
        </row>
        <row r="6199">
          <cell r="C6199" t="str">
            <v>A - EQUIPOS</v>
          </cell>
        </row>
        <row r="6200">
          <cell r="A6200" t="str">
            <v>INDEC-DCTO - Inciso j)</v>
          </cell>
          <cell r="B6200" t="str">
            <v>Equipo - Amortización de equipo</v>
          </cell>
          <cell r="C6200" t="str">
            <v>Amortizaciones equipos</v>
          </cell>
          <cell r="D6200">
            <v>8.0000000000000004E-4</v>
          </cell>
          <cell r="E6200">
            <v>360</v>
          </cell>
          <cell r="F6200">
            <v>4</v>
          </cell>
          <cell r="G6200">
            <v>90</v>
          </cell>
        </row>
        <row r="6201">
          <cell r="A6201" t="str">
            <v>INDEC-DCTO - Inciso j)</v>
          </cell>
          <cell r="B6201" t="str">
            <v>Equipo - Amortización de equipo</v>
          </cell>
          <cell r="C6201" t="str">
            <v>Interés equipos</v>
          </cell>
          <cell r="D6201">
            <v>8.0000000000000007E-5</v>
          </cell>
          <cell r="E6201">
            <v>36</v>
          </cell>
          <cell r="F6201">
            <v>4</v>
          </cell>
          <cell r="G6201">
            <v>9</v>
          </cell>
        </row>
        <row r="6202">
          <cell r="A6202" t="str">
            <v>INDEC-PB - 33360-1</v>
          </cell>
          <cell r="B6202" t="str">
            <v xml:space="preserve">Gas oil                                                                </v>
          </cell>
          <cell r="C6202" t="str">
            <v>Combustibles equipos</v>
          </cell>
          <cell r="D6202">
            <v>99.173553719008268</v>
          </cell>
          <cell r="E6202">
            <v>0</v>
          </cell>
          <cell r="F6202">
            <v>4</v>
          </cell>
          <cell r="G6202">
            <v>0</v>
          </cell>
        </row>
        <row r="6203">
          <cell r="A6203" t="str">
            <v>INDEC-PB - 33380-1</v>
          </cell>
          <cell r="B6203" t="str">
            <v xml:space="preserve">Aceites lubricantes                                                    </v>
          </cell>
          <cell r="C6203" t="str">
            <v>Lubricantes equipos</v>
          </cell>
          <cell r="D6203">
            <v>18</v>
          </cell>
          <cell r="E6203">
            <v>0</v>
          </cell>
          <cell r="F6203">
            <v>4</v>
          </cell>
          <cell r="G6203">
            <v>0</v>
          </cell>
        </row>
        <row r="6204">
          <cell r="A6204">
            <v>0</v>
          </cell>
          <cell r="B6204">
            <v>0</v>
          </cell>
          <cell r="D6204">
            <v>0</v>
          </cell>
          <cell r="F6204">
            <v>0</v>
          </cell>
          <cell r="G6204">
            <v>0</v>
          </cell>
        </row>
        <row r="6205">
          <cell r="A6205">
            <v>0</v>
          </cell>
          <cell r="B6205">
            <v>0</v>
          </cell>
          <cell r="D6205">
            <v>0</v>
          </cell>
          <cell r="F6205">
            <v>0</v>
          </cell>
          <cell r="G6205">
            <v>0</v>
          </cell>
        </row>
        <row r="6206">
          <cell r="A6206">
            <v>0</v>
          </cell>
          <cell r="B6206">
            <v>0</v>
          </cell>
          <cell r="D6206">
            <v>0</v>
          </cell>
          <cell r="F6206">
            <v>0</v>
          </cell>
          <cell r="G6206">
            <v>0</v>
          </cell>
        </row>
        <row r="6207">
          <cell r="A6207">
            <v>0</v>
          </cell>
          <cell r="B6207">
            <v>0</v>
          </cell>
          <cell r="D6207">
            <v>0</v>
          </cell>
          <cell r="F6207">
            <v>0</v>
          </cell>
          <cell r="G6207">
            <v>0</v>
          </cell>
        </row>
        <row r="6208">
          <cell r="A6208">
            <v>0</v>
          </cell>
          <cell r="B6208">
            <v>0</v>
          </cell>
          <cell r="D6208">
            <v>0</v>
          </cell>
          <cell r="F6208">
            <v>0</v>
          </cell>
          <cell r="G6208">
            <v>0</v>
          </cell>
        </row>
        <row r="6209">
          <cell r="F6209" t="str">
            <v>Total A</v>
          </cell>
          <cell r="G6209">
            <v>99</v>
          </cell>
        </row>
        <row r="6210">
          <cell r="C6210" t="str">
            <v>B - MANO DE OBRA</v>
          </cell>
        </row>
        <row r="6211">
          <cell r="A6211" t="str">
            <v>DATOS REDETERMINACION</v>
          </cell>
          <cell r="C6211" t="str">
            <v>DESIGNACION</v>
          </cell>
          <cell r="D6211" t="str">
            <v>Cantidad</v>
          </cell>
          <cell r="E6211" t="str">
            <v>$ / día</v>
          </cell>
          <cell r="F6211" t="str">
            <v>Rendimiento</v>
          </cell>
          <cell r="G6211" t="str">
            <v>$ Parcial</v>
          </cell>
        </row>
        <row r="6212">
          <cell r="A6212" t="str">
            <v>CÓDIGO</v>
          </cell>
          <cell r="B6212" t="str">
            <v>DESCRIPCIÓN</v>
          </cell>
        </row>
        <row r="6213">
          <cell r="A6213" t="str">
            <v>IIEE-SJ - 101000</v>
          </cell>
          <cell r="B6213" t="str">
            <v>Oficial Especializado</v>
          </cell>
          <cell r="C6213" t="str">
            <v>Oficial Especializado</v>
          </cell>
          <cell r="E6213">
            <v>6000</v>
          </cell>
          <cell r="F6213">
            <v>4</v>
          </cell>
        </row>
        <row r="6214">
          <cell r="A6214" t="str">
            <v>IIEE-SJ - 102000</v>
          </cell>
          <cell r="B6214" t="str">
            <v xml:space="preserve">Oficial </v>
          </cell>
          <cell r="C6214" t="str">
            <v>Oficial</v>
          </cell>
          <cell r="D6214">
            <v>1</v>
          </cell>
          <cell r="E6214">
            <v>5000</v>
          </cell>
          <cell r="F6214">
            <v>4</v>
          </cell>
          <cell r="G6214">
            <v>1250</v>
          </cell>
        </row>
        <row r="6215">
          <cell r="A6215" t="str">
            <v>IIEE-SJ - 103000</v>
          </cell>
          <cell r="B6215" t="str">
            <v>Ayudante</v>
          </cell>
          <cell r="C6215" t="str">
            <v>Medio Oficial</v>
          </cell>
          <cell r="E6215">
            <v>4500</v>
          </cell>
          <cell r="F6215">
            <v>4</v>
          </cell>
          <cell r="G6215">
            <v>0</v>
          </cell>
        </row>
        <row r="6216">
          <cell r="A6216" t="str">
            <v>IIEE-SJ - 103000</v>
          </cell>
          <cell r="B6216" t="str">
            <v>Ayudante</v>
          </cell>
          <cell r="C6216" t="str">
            <v>Ayudante</v>
          </cell>
          <cell r="D6216">
            <v>1</v>
          </cell>
          <cell r="E6216">
            <v>4000</v>
          </cell>
          <cell r="F6216">
            <v>4</v>
          </cell>
          <cell r="G6216">
            <v>1000</v>
          </cell>
        </row>
        <row r="6217">
          <cell r="A6217">
            <v>0</v>
          </cell>
          <cell r="B6217">
            <v>0</v>
          </cell>
          <cell r="E6217">
            <v>0</v>
          </cell>
          <cell r="F6217">
            <v>0</v>
          </cell>
          <cell r="G6217">
            <v>0</v>
          </cell>
        </row>
        <row r="6218">
          <cell r="A6218">
            <v>0</v>
          </cell>
          <cell r="B6218">
            <v>0</v>
          </cell>
          <cell r="E6218">
            <v>0</v>
          </cell>
          <cell r="F6218">
            <v>0</v>
          </cell>
          <cell r="G6218">
            <v>0</v>
          </cell>
        </row>
        <row r="6219">
          <cell r="A6219">
            <v>0</v>
          </cell>
          <cell r="B6219">
            <v>0</v>
          </cell>
          <cell r="E6219">
            <v>0</v>
          </cell>
          <cell r="F6219">
            <v>0</v>
          </cell>
          <cell r="G6219">
            <v>0</v>
          </cell>
        </row>
        <row r="6220">
          <cell r="F6220" t="str">
            <v>Total B</v>
          </cell>
          <cell r="G6220">
            <v>2250</v>
          </cell>
        </row>
        <row r="6221">
          <cell r="C6221" t="str">
            <v>C - MATERIALES</v>
          </cell>
        </row>
        <row r="6222">
          <cell r="A6222" t="str">
            <v>DATOS REDETERMINACION</v>
          </cell>
          <cell r="C6222" t="str">
            <v>DESIGNACION</v>
          </cell>
          <cell r="D6222" t="str">
            <v>Un</v>
          </cell>
          <cell r="E6222" t="str">
            <v>Cantidad</v>
          </cell>
          <cell r="F6222" t="str">
            <v>$ Unitarios</v>
          </cell>
          <cell r="G6222" t="str">
            <v>$ Parcial</v>
          </cell>
        </row>
        <row r="6223">
          <cell r="A6223" t="str">
            <v>CÓDIGO</v>
          </cell>
          <cell r="B6223" t="str">
            <v>DESCRIPCIÓN</v>
          </cell>
        </row>
        <row r="6224">
          <cell r="A6224" t="str">
            <v>DNV-T I - 26</v>
          </cell>
          <cell r="B6224" t="str">
            <v>Conductores eléctricos.</v>
          </cell>
          <cell r="C6224" t="str">
            <v>Controlador de riego</v>
          </cell>
          <cell r="D6224" t="str">
            <v>Pza</v>
          </cell>
          <cell r="E6224">
            <v>1</v>
          </cell>
          <cell r="F6224">
            <v>12500</v>
          </cell>
          <cell r="G6224">
            <v>12500</v>
          </cell>
        </row>
        <row r="6225">
          <cell r="A6225" t="str">
            <v>IIEE-SJ - 221001</v>
          </cell>
          <cell r="B6225" t="str">
            <v>Caño PVC  k10 DE 1/2"</v>
          </cell>
          <cell r="C6225" t="str">
            <v>Materiales varios riego</v>
          </cell>
          <cell r="D6225" t="str">
            <v>Gl</v>
          </cell>
          <cell r="E6225">
            <v>3</v>
          </cell>
          <cell r="F6225">
            <v>120</v>
          </cell>
          <cell r="G6225">
            <v>360</v>
          </cell>
        </row>
        <row r="6226">
          <cell r="A6226">
            <v>0</v>
          </cell>
          <cell r="B6226">
            <v>0</v>
          </cell>
          <cell r="D6226">
            <v>0</v>
          </cell>
          <cell r="F6226">
            <v>0</v>
          </cell>
          <cell r="G6226">
            <v>0</v>
          </cell>
        </row>
        <row r="6227">
          <cell r="A6227">
            <v>0</v>
          </cell>
          <cell r="B6227">
            <v>0</v>
          </cell>
          <cell r="D6227">
            <v>0</v>
          </cell>
          <cell r="F6227">
            <v>0</v>
          </cell>
          <cell r="G6227">
            <v>0</v>
          </cell>
        </row>
        <row r="6228">
          <cell r="A6228">
            <v>0</v>
          </cell>
          <cell r="B6228">
            <v>0</v>
          </cell>
          <cell r="D6228">
            <v>0</v>
          </cell>
          <cell r="F6228">
            <v>0</v>
          </cell>
          <cell r="G6228">
            <v>0</v>
          </cell>
        </row>
        <row r="6229">
          <cell r="A6229">
            <v>0</v>
          </cell>
          <cell r="B6229">
            <v>0</v>
          </cell>
          <cell r="D6229">
            <v>0</v>
          </cell>
          <cell r="F6229">
            <v>0</v>
          </cell>
          <cell r="G6229">
            <v>0</v>
          </cell>
        </row>
        <row r="6230">
          <cell r="A6230">
            <v>0</v>
          </cell>
          <cell r="B6230">
            <v>0</v>
          </cell>
          <cell r="D6230">
            <v>0</v>
          </cell>
          <cell r="F6230">
            <v>0</v>
          </cell>
          <cell r="G6230">
            <v>0</v>
          </cell>
        </row>
        <row r="6231">
          <cell r="A6231">
            <v>0</v>
          </cell>
          <cell r="B6231">
            <v>0</v>
          </cell>
          <cell r="D6231">
            <v>0</v>
          </cell>
          <cell r="F6231">
            <v>0</v>
          </cell>
          <cell r="G6231">
            <v>0</v>
          </cell>
        </row>
        <row r="6233">
          <cell r="A6233">
            <v>0</v>
          </cell>
          <cell r="B6233">
            <v>0</v>
          </cell>
          <cell r="D6233">
            <v>0</v>
          </cell>
          <cell r="F6233">
            <v>0</v>
          </cell>
          <cell r="G6233">
            <v>0</v>
          </cell>
        </row>
        <row r="6234">
          <cell r="A6234">
            <v>0</v>
          </cell>
          <cell r="B6234">
            <v>0</v>
          </cell>
          <cell r="D6234">
            <v>0</v>
          </cell>
          <cell r="F6234">
            <v>0</v>
          </cell>
          <cell r="G6234">
            <v>0</v>
          </cell>
        </row>
        <row r="6235">
          <cell r="A6235">
            <v>0</v>
          </cell>
          <cell r="B6235">
            <v>0</v>
          </cell>
          <cell r="D6235">
            <v>0</v>
          </cell>
          <cell r="F6235">
            <v>0</v>
          </cell>
          <cell r="G6235">
            <v>0</v>
          </cell>
        </row>
        <row r="6236">
          <cell r="F6236" t="str">
            <v>Total C</v>
          </cell>
          <cell r="G6236">
            <v>12860</v>
          </cell>
        </row>
        <row r="6237">
          <cell r="C6237" t="str">
            <v>D - TRANSPORTE</v>
          </cell>
        </row>
        <row r="6238">
          <cell r="A6238" t="str">
            <v>DATOS REDETERMINACION</v>
          </cell>
          <cell r="C6238" t="str">
            <v>DESIGNACION</v>
          </cell>
          <cell r="D6238" t="str">
            <v>Un</v>
          </cell>
          <cell r="E6238" t="str">
            <v>Cantidad</v>
          </cell>
          <cell r="F6238" t="str">
            <v>$ Unitarios</v>
          </cell>
          <cell r="G6238" t="str">
            <v>$ Parcial</v>
          </cell>
        </row>
        <row r="6239">
          <cell r="A6239" t="str">
            <v>CÓDIGO</v>
          </cell>
          <cell r="B6239" t="str">
            <v>DESCRIPCIÓN</v>
          </cell>
        </row>
        <row r="6240">
          <cell r="A6240">
            <v>0</v>
          </cell>
          <cell r="B6240">
            <v>0</v>
          </cell>
          <cell r="D6240">
            <v>0</v>
          </cell>
          <cell r="F6240">
            <v>0</v>
          </cell>
          <cell r="G6240">
            <v>0</v>
          </cell>
        </row>
        <row r="6241">
          <cell r="A6241">
            <v>0</v>
          </cell>
          <cell r="B6241">
            <v>0</v>
          </cell>
          <cell r="D6241">
            <v>0</v>
          </cell>
          <cell r="F6241">
            <v>0</v>
          </cell>
          <cell r="G6241">
            <v>0</v>
          </cell>
        </row>
        <row r="6242">
          <cell r="F6242" t="str">
            <v>Total D</v>
          </cell>
          <cell r="G6242">
            <v>0</v>
          </cell>
        </row>
        <row r="6244">
          <cell r="A6244" t="str">
            <v/>
          </cell>
          <cell r="B6244">
            <v>0</v>
          </cell>
          <cell r="D6244" t="str">
            <v>Costo  Neto</v>
          </cell>
          <cell r="F6244" t="str">
            <v>$/0</v>
          </cell>
          <cell r="G6244">
            <v>15209</v>
          </cell>
        </row>
        <row r="6245">
          <cell r="D6245" t="str">
            <v>Precio</v>
          </cell>
          <cell r="F6245" t="str">
            <v>$/0</v>
          </cell>
          <cell r="G6245">
            <v>15209</v>
          </cell>
        </row>
        <row r="6246">
          <cell r="A6246" t="str">
            <v>ANALISIS DE PRECIOS</v>
          </cell>
        </row>
        <row r="6247">
          <cell r="A6247" t="str">
            <v>COMITENTE:</v>
          </cell>
          <cell r="B6247" t="str">
            <v>DIRECCION PROVINCIAL DE REDES DE GAS</v>
          </cell>
        </row>
        <row r="6248">
          <cell r="A6248" t="str">
            <v>CONTRATISTA:</v>
          </cell>
          <cell r="B6248">
            <v>0</v>
          </cell>
        </row>
        <row r="6249">
          <cell r="A6249" t="str">
            <v>OBRA:</v>
          </cell>
          <cell r="B6249">
            <v>0</v>
          </cell>
          <cell r="F6249" t="str">
            <v>PRECIOS A:</v>
          </cell>
          <cell r="G6249">
            <v>0</v>
          </cell>
        </row>
        <row r="6250">
          <cell r="A6250" t="str">
            <v>SECTOR A:</v>
          </cell>
          <cell r="B6250">
            <v>0</v>
          </cell>
          <cell r="G6250">
            <v>0</v>
          </cell>
        </row>
        <row r="6251">
          <cell r="A6251" t="str">
            <v>UBICACIÓN:</v>
          </cell>
          <cell r="B6251">
            <v>0</v>
          </cell>
        </row>
        <row r="6252">
          <cell r="A6252" t="str">
            <v>RUBRO:</v>
          </cell>
          <cell r="B6252" t="str">
            <v/>
          </cell>
          <cell r="C6252">
            <v>0</v>
          </cell>
        </row>
        <row r="6253">
          <cell r="A6253" t="str">
            <v>ITEM:</v>
          </cell>
          <cell r="B6253" t="str">
            <v/>
          </cell>
          <cell r="C6253">
            <v>0</v>
          </cell>
          <cell r="F6253" t="str">
            <v>UNIDAD:</v>
          </cell>
          <cell r="G6253">
            <v>0</v>
          </cell>
        </row>
        <row r="6255">
          <cell r="C6255" t="str">
            <v>DESCRIPCIÓN EQUIPO DE PRODUCCIÓN Y RENDIMIENTO</v>
          </cell>
        </row>
        <row r="6257">
          <cell r="C6257" t="str">
            <v>Equipo</v>
          </cell>
          <cell r="D6257" t="str">
            <v>Cantidad</v>
          </cell>
          <cell r="E6257" t="str">
            <v>Potencia</v>
          </cell>
          <cell r="F6257" t="str">
            <v>Costo Unitario</v>
          </cell>
          <cell r="G6257" t="str">
            <v>Costo Total</v>
          </cell>
        </row>
        <row r="6258">
          <cell r="C6258" t="str">
            <v>Herramientas varias</v>
          </cell>
          <cell r="D6258">
            <v>1</v>
          </cell>
          <cell r="E6258">
            <v>0</v>
          </cell>
          <cell r="F6258">
            <v>450000</v>
          </cell>
          <cell r="G6258">
            <v>450000</v>
          </cell>
        </row>
        <row r="6259">
          <cell r="E6259">
            <v>0</v>
          </cell>
          <cell r="F6259">
            <v>0</v>
          </cell>
          <cell r="G6259">
            <v>0</v>
          </cell>
        </row>
        <row r="6260">
          <cell r="E6260">
            <v>0</v>
          </cell>
          <cell r="F6260">
            <v>0</v>
          </cell>
          <cell r="G6260">
            <v>0</v>
          </cell>
        </row>
        <row r="6261">
          <cell r="E6261">
            <v>0</v>
          </cell>
          <cell r="F6261">
            <v>0</v>
          </cell>
          <cell r="G6261">
            <v>0</v>
          </cell>
        </row>
        <row r="6262">
          <cell r="E6262">
            <v>0</v>
          </cell>
          <cell r="F6262">
            <v>0</v>
          </cell>
          <cell r="G6262">
            <v>0</v>
          </cell>
        </row>
        <row r="6263">
          <cell r="E6263">
            <v>0</v>
          </cell>
          <cell r="F6263">
            <v>0</v>
          </cell>
          <cell r="G6263">
            <v>0</v>
          </cell>
        </row>
        <row r="6264">
          <cell r="E6264">
            <v>0</v>
          </cell>
          <cell r="F6264">
            <v>0</v>
          </cell>
          <cell r="G6264">
            <v>0</v>
          </cell>
        </row>
        <row r="6265">
          <cell r="E6265">
            <v>0</v>
          </cell>
          <cell r="F6265">
            <v>0</v>
          </cell>
          <cell r="G6265">
            <v>0</v>
          </cell>
        </row>
        <row r="6266">
          <cell r="E6266">
            <v>0</v>
          </cell>
          <cell r="F6266">
            <v>0</v>
          </cell>
          <cell r="G6266">
            <v>0</v>
          </cell>
        </row>
        <row r="6267">
          <cell r="E6267">
            <v>0</v>
          </cell>
          <cell r="F6267">
            <v>0</v>
          </cell>
          <cell r="G6267">
            <v>0</v>
          </cell>
        </row>
        <row r="6269">
          <cell r="C6269" t="str">
            <v>TOTALES</v>
          </cell>
          <cell r="D6269" t="str">
            <v>Potencia</v>
          </cell>
          <cell r="E6269">
            <v>0</v>
          </cell>
          <cell r="F6269" t="str">
            <v>Costo Equipos</v>
          </cell>
          <cell r="G6269">
            <v>450000</v>
          </cell>
        </row>
        <row r="6271">
          <cell r="C6271" t="str">
            <v>Rendimiento equipo de producción</v>
          </cell>
          <cell r="D6271">
            <v>0.1</v>
          </cell>
          <cell r="E6271" t="str">
            <v>0/día</v>
          </cell>
        </row>
        <row r="6273">
          <cell r="A6273" t="str">
            <v>DATOS REDETERMINACION</v>
          </cell>
          <cell r="C6273" t="str">
            <v>DESIGNACION</v>
          </cell>
          <cell r="D6273" t="str">
            <v>Coeficiente Equipo</v>
          </cell>
          <cell r="E6273" t="str">
            <v>$ / día
Coef. x Costo Eq. o
HP x Costo Gas Oil</v>
          </cell>
          <cell r="F6273" t="str">
            <v>Rendimiento</v>
          </cell>
          <cell r="G6273" t="str">
            <v>$ Parcial</v>
          </cell>
        </row>
        <row r="6274">
          <cell r="A6274" t="str">
            <v>CÓDIGO</v>
          </cell>
          <cell r="B6274" t="str">
            <v>DESCRIPCIÓN</v>
          </cell>
        </row>
        <row r="6275">
          <cell r="C6275" t="str">
            <v>A - EQUIPOS</v>
          </cell>
        </row>
        <row r="6276">
          <cell r="A6276" t="str">
            <v>INDEC-DCTO - Inciso j)</v>
          </cell>
          <cell r="B6276" t="str">
            <v>Equipo - Amortización de equipo</v>
          </cell>
          <cell r="C6276" t="str">
            <v>Amortizaciones equipos</v>
          </cell>
          <cell r="D6276">
            <v>8.0000000000000004E-4</v>
          </cell>
          <cell r="E6276">
            <v>360</v>
          </cell>
          <cell r="F6276">
            <v>0.1</v>
          </cell>
          <cell r="G6276">
            <v>3600</v>
          </cell>
        </row>
        <row r="6277">
          <cell r="A6277" t="str">
            <v>INDEC-DCTO - Inciso j)</v>
          </cell>
          <cell r="B6277" t="str">
            <v>Equipo - Amortización de equipo</v>
          </cell>
          <cell r="C6277" t="str">
            <v>Interés equipos</v>
          </cell>
          <cell r="D6277">
            <v>8.0000000000000007E-5</v>
          </cell>
          <cell r="E6277">
            <v>36</v>
          </cell>
          <cell r="F6277">
            <v>0.1</v>
          </cell>
          <cell r="G6277">
            <v>360</v>
          </cell>
        </row>
        <row r="6278">
          <cell r="A6278" t="str">
            <v>INDEC-PB - 33360-1</v>
          </cell>
          <cell r="B6278" t="str">
            <v xml:space="preserve">Gas oil                                                                </v>
          </cell>
          <cell r="C6278" t="str">
            <v>Combustibles equipos</v>
          </cell>
          <cell r="D6278">
            <v>99.173553719008268</v>
          </cell>
          <cell r="E6278">
            <v>0</v>
          </cell>
          <cell r="F6278">
            <v>0.1</v>
          </cell>
          <cell r="G6278">
            <v>0</v>
          </cell>
        </row>
        <row r="6279">
          <cell r="A6279" t="str">
            <v>INDEC-PB - 33380-1</v>
          </cell>
          <cell r="B6279" t="str">
            <v xml:space="preserve">Aceites lubricantes                                                    </v>
          </cell>
          <cell r="C6279" t="str">
            <v>Lubricantes equipos</v>
          </cell>
          <cell r="D6279">
            <v>18</v>
          </cell>
          <cell r="E6279">
            <v>0</v>
          </cell>
          <cell r="F6279">
            <v>0.1</v>
          </cell>
          <cell r="G6279">
            <v>0</v>
          </cell>
        </row>
        <row r="6280">
          <cell r="A6280">
            <v>0</v>
          </cell>
          <cell r="B6280">
            <v>0</v>
          </cell>
          <cell r="D6280">
            <v>0</v>
          </cell>
          <cell r="F6280">
            <v>0</v>
          </cell>
          <cell r="G6280">
            <v>0</v>
          </cell>
        </row>
        <row r="6281">
          <cell r="A6281">
            <v>0</v>
          </cell>
          <cell r="B6281">
            <v>0</v>
          </cell>
          <cell r="D6281">
            <v>0</v>
          </cell>
          <cell r="F6281">
            <v>0</v>
          </cell>
          <cell r="G6281">
            <v>0</v>
          </cell>
        </row>
        <row r="6282">
          <cell r="A6282">
            <v>0</v>
          </cell>
          <cell r="B6282">
            <v>0</v>
          </cell>
          <cell r="D6282">
            <v>0</v>
          </cell>
          <cell r="F6282">
            <v>0</v>
          </cell>
          <cell r="G6282">
            <v>0</v>
          </cell>
        </row>
        <row r="6283">
          <cell r="A6283">
            <v>0</v>
          </cell>
          <cell r="B6283">
            <v>0</v>
          </cell>
          <cell r="D6283">
            <v>0</v>
          </cell>
          <cell r="F6283">
            <v>0</v>
          </cell>
          <cell r="G6283">
            <v>0</v>
          </cell>
        </row>
        <row r="6284">
          <cell r="A6284">
            <v>0</v>
          </cell>
          <cell r="B6284">
            <v>0</v>
          </cell>
          <cell r="D6284">
            <v>0</v>
          </cell>
          <cell r="F6284">
            <v>0</v>
          </cell>
          <cell r="G6284">
            <v>0</v>
          </cell>
        </row>
        <row r="6285">
          <cell r="F6285" t="str">
            <v>Total A</v>
          </cell>
          <cell r="G6285">
            <v>3960</v>
          </cell>
        </row>
        <row r="6286">
          <cell r="C6286" t="str">
            <v>B - MANO DE OBRA</v>
          </cell>
        </row>
        <row r="6287">
          <cell r="A6287" t="str">
            <v>DATOS REDETERMINACION</v>
          </cell>
          <cell r="C6287" t="str">
            <v>DESIGNACION</v>
          </cell>
          <cell r="D6287" t="str">
            <v>Cantidad</v>
          </cell>
          <cell r="E6287" t="str">
            <v>$ / día</v>
          </cell>
          <cell r="F6287" t="str">
            <v>Rendimiento</v>
          </cell>
          <cell r="G6287" t="str">
            <v>$ Parcial</v>
          </cell>
        </row>
        <row r="6288">
          <cell r="A6288" t="str">
            <v>CÓDIGO</v>
          </cell>
          <cell r="B6288" t="str">
            <v>DESCRIPCIÓN</v>
          </cell>
        </row>
        <row r="6289">
          <cell r="A6289" t="str">
            <v>IIEE-SJ - 101000</v>
          </cell>
          <cell r="B6289" t="str">
            <v>Oficial Especializado</v>
          </cell>
          <cell r="C6289" t="str">
            <v>Oficial Especializado</v>
          </cell>
          <cell r="E6289">
            <v>6000</v>
          </cell>
          <cell r="F6289">
            <v>0.1</v>
          </cell>
        </row>
        <row r="6290">
          <cell r="A6290" t="str">
            <v>IIEE-SJ - 102000</v>
          </cell>
          <cell r="B6290" t="str">
            <v xml:space="preserve">Oficial </v>
          </cell>
          <cell r="C6290" t="str">
            <v>Oficial</v>
          </cell>
          <cell r="D6290">
            <v>2</v>
          </cell>
          <cell r="E6290">
            <v>5000</v>
          </cell>
          <cell r="F6290">
            <v>0.1</v>
          </cell>
          <cell r="G6290">
            <v>100000</v>
          </cell>
        </row>
        <row r="6291">
          <cell r="A6291" t="str">
            <v>IIEE-SJ - 103000</v>
          </cell>
          <cell r="B6291" t="str">
            <v>Ayudante</v>
          </cell>
          <cell r="C6291" t="str">
            <v>Medio Oficial</v>
          </cell>
          <cell r="E6291">
            <v>4500</v>
          </cell>
          <cell r="F6291">
            <v>0.1</v>
          </cell>
          <cell r="G6291">
            <v>0</v>
          </cell>
        </row>
        <row r="6292">
          <cell r="A6292" t="str">
            <v>IIEE-SJ - 103000</v>
          </cell>
          <cell r="B6292" t="str">
            <v>Ayudante</v>
          </cell>
          <cell r="C6292" t="str">
            <v>Ayudante</v>
          </cell>
          <cell r="D6292">
            <v>2</v>
          </cell>
          <cell r="E6292">
            <v>4000</v>
          </cell>
          <cell r="F6292">
            <v>0.1</v>
          </cell>
          <cell r="G6292">
            <v>80000</v>
          </cell>
        </row>
        <row r="6293">
          <cell r="A6293">
            <v>0</v>
          </cell>
          <cell r="B6293">
            <v>0</v>
          </cell>
          <cell r="E6293">
            <v>0</v>
          </cell>
          <cell r="F6293">
            <v>0</v>
          </cell>
          <cell r="G6293">
            <v>0</v>
          </cell>
        </row>
        <row r="6294">
          <cell r="A6294">
            <v>0</v>
          </cell>
          <cell r="B6294">
            <v>0</v>
          </cell>
          <cell r="E6294">
            <v>0</v>
          </cell>
          <cell r="F6294">
            <v>0</v>
          </cell>
          <cell r="G6294">
            <v>0</v>
          </cell>
        </row>
        <row r="6295">
          <cell r="A6295">
            <v>0</v>
          </cell>
          <cell r="B6295">
            <v>0</v>
          </cell>
          <cell r="E6295">
            <v>0</v>
          </cell>
          <cell r="F6295">
            <v>0</v>
          </cell>
          <cell r="G6295">
            <v>0</v>
          </cell>
        </row>
        <row r="6296">
          <cell r="F6296" t="str">
            <v>Total B</v>
          </cell>
          <cell r="G6296">
            <v>180000</v>
          </cell>
        </row>
        <row r="6297">
          <cell r="C6297" t="str">
            <v>C - MATERIALES</v>
          </cell>
        </row>
        <row r="6298">
          <cell r="A6298" t="str">
            <v>DATOS REDETERMINACION</v>
          </cell>
          <cell r="C6298" t="str">
            <v>DESIGNACION</v>
          </cell>
          <cell r="D6298" t="str">
            <v>Un</v>
          </cell>
          <cell r="E6298" t="str">
            <v>Cantidad</v>
          </cell>
          <cell r="F6298" t="str">
            <v>$ Unitarios</v>
          </cell>
          <cell r="G6298" t="str">
            <v>$ Parcial</v>
          </cell>
        </row>
        <row r="6299">
          <cell r="A6299" t="str">
            <v>CÓDIGO</v>
          </cell>
          <cell r="B6299" t="str">
            <v>DESCRIPCIÓN</v>
          </cell>
        </row>
        <row r="6300">
          <cell r="A6300" t="str">
            <v>IIEE-SJ - 221001</v>
          </cell>
          <cell r="B6300" t="str">
            <v>Caño PVC  k10 DE 1/2"</v>
          </cell>
          <cell r="C6300" t="str">
            <v>Materiales varios riego</v>
          </cell>
          <cell r="D6300" t="str">
            <v>Gl</v>
          </cell>
          <cell r="E6300">
            <v>1000</v>
          </cell>
          <cell r="F6300">
            <v>120</v>
          </cell>
          <cell r="G6300">
            <v>120000</v>
          </cell>
        </row>
        <row r="6301">
          <cell r="A6301">
            <v>0</v>
          </cell>
          <cell r="B6301">
            <v>0</v>
          </cell>
          <cell r="D6301">
            <v>0</v>
          </cell>
          <cell r="F6301">
            <v>0</v>
          </cell>
          <cell r="G6301">
            <v>0</v>
          </cell>
        </row>
        <row r="6302">
          <cell r="A6302">
            <v>0</v>
          </cell>
          <cell r="B6302">
            <v>0</v>
          </cell>
          <cell r="D6302">
            <v>0</v>
          </cell>
          <cell r="F6302">
            <v>0</v>
          </cell>
          <cell r="G6302">
            <v>0</v>
          </cell>
        </row>
        <row r="6303">
          <cell r="A6303">
            <v>0</v>
          </cell>
          <cell r="B6303">
            <v>0</v>
          </cell>
          <cell r="D6303">
            <v>0</v>
          </cell>
          <cell r="F6303">
            <v>0</v>
          </cell>
          <cell r="G6303">
            <v>0</v>
          </cell>
        </row>
        <row r="6304">
          <cell r="A6304">
            <v>0</v>
          </cell>
          <cell r="B6304">
            <v>0</v>
          </cell>
          <cell r="D6304">
            <v>0</v>
          </cell>
          <cell r="F6304">
            <v>0</v>
          </cell>
          <cell r="G6304">
            <v>0</v>
          </cell>
        </row>
        <row r="6305">
          <cell r="A6305">
            <v>0</v>
          </cell>
          <cell r="B6305">
            <v>0</v>
          </cell>
          <cell r="D6305">
            <v>0</v>
          </cell>
          <cell r="F6305">
            <v>0</v>
          </cell>
          <cell r="G6305">
            <v>0</v>
          </cell>
        </row>
        <row r="6306">
          <cell r="A6306">
            <v>0</v>
          </cell>
          <cell r="B6306">
            <v>0</v>
          </cell>
          <cell r="D6306">
            <v>0</v>
          </cell>
          <cell r="F6306">
            <v>0</v>
          </cell>
          <cell r="G6306">
            <v>0</v>
          </cell>
        </row>
        <row r="6307">
          <cell r="A6307">
            <v>0</v>
          </cell>
          <cell r="B6307">
            <v>0</v>
          </cell>
          <cell r="D6307">
            <v>0</v>
          </cell>
          <cell r="F6307">
            <v>0</v>
          </cell>
          <cell r="G6307">
            <v>0</v>
          </cell>
        </row>
        <row r="6308">
          <cell r="A6308">
            <v>0</v>
          </cell>
          <cell r="B6308">
            <v>0</v>
          </cell>
          <cell r="D6308">
            <v>0</v>
          </cell>
          <cell r="F6308">
            <v>0</v>
          </cell>
          <cell r="G6308">
            <v>0</v>
          </cell>
        </row>
        <row r="6310">
          <cell r="A6310">
            <v>0</v>
          </cell>
          <cell r="B6310">
            <v>0</v>
          </cell>
          <cell r="D6310">
            <v>0</v>
          </cell>
          <cell r="F6310">
            <v>0</v>
          </cell>
          <cell r="G6310">
            <v>0</v>
          </cell>
        </row>
        <row r="6311">
          <cell r="A6311">
            <v>0</v>
          </cell>
          <cell r="B6311">
            <v>0</v>
          </cell>
          <cell r="D6311">
            <v>0</v>
          </cell>
          <cell r="F6311">
            <v>0</v>
          </cell>
          <cell r="G6311">
            <v>0</v>
          </cell>
        </row>
        <row r="6312">
          <cell r="F6312" t="str">
            <v>Total C</v>
          </cell>
          <cell r="G6312">
            <v>120000</v>
          </cell>
        </row>
        <row r="6313">
          <cell r="C6313" t="str">
            <v>D - TRANSPORTE</v>
          </cell>
        </row>
        <row r="6314">
          <cell r="A6314" t="str">
            <v>DATOS REDETERMINACION</v>
          </cell>
          <cell r="C6314" t="str">
            <v>DESIGNACION</v>
          </cell>
          <cell r="D6314" t="str">
            <v>Un</v>
          </cell>
          <cell r="E6314" t="str">
            <v>Cantidad</v>
          </cell>
          <cell r="F6314" t="str">
            <v>$ Unitarios</v>
          </cell>
          <cell r="G6314" t="str">
            <v>$ Parcial</v>
          </cell>
        </row>
        <row r="6315">
          <cell r="A6315" t="str">
            <v>CÓDIGO</v>
          </cell>
          <cell r="B6315" t="str">
            <v>DESCRIPCIÓN</v>
          </cell>
        </row>
        <row r="6316">
          <cell r="A6316">
            <v>0</v>
          </cell>
          <cell r="B6316">
            <v>0</v>
          </cell>
          <cell r="D6316">
            <v>0</v>
          </cell>
          <cell r="F6316">
            <v>0</v>
          </cell>
          <cell r="G6316">
            <v>0</v>
          </cell>
        </row>
        <row r="6317">
          <cell r="A6317">
            <v>0</v>
          </cell>
          <cell r="B6317">
            <v>0</v>
          </cell>
          <cell r="D6317">
            <v>0</v>
          </cell>
          <cell r="F6317">
            <v>0</v>
          </cell>
          <cell r="G6317">
            <v>0</v>
          </cell>
        </row>
        <row r="6318">
          <cell r="F6318" t="str">
            <v>Total D</v>
          </cell>
          <cell r="G6318">
            <v>0</v>
          </cell>
        </row>
        <row r="6320">
          <cell r="A6320" t="str">
            <v/>
          </cell>
          <cell r="B6320">
            <v>0</v>
          </cell>
          <cell r="D6320" t="str">
            <v>Costo  Neto</v>
          </cell>
          <cell r="F6320" t="str">
            <v>$/0</v>
          </cell>
          <cell r="G6320">
            <v>303960</v>
          </cell>
        </row>
        <row r="6321">
          <cell r="D6321" t="str">
            <v>Precio</v>
          </cell>
          <cell r="F6321" t="str">
            <v>$/0</v>
          </cell>
          <cell r="G6321">
            <v>303960</v>
          </cell>
        </row>
        <row r="6322">
          <cell r="A6322" t="str">
            <v>ANALISIS DE PRECIOS</v>
          </cell>
        </row>
        <row r="6323">
          <cell r="A6323" t="str">
            <v>COMITENTE:</v>
          </cell>
          <cell r="B6323" t="str">
            <v>DIRECCION PROVINCIAL DE REDES DE GAS</v>
          </cell>
        </row>
        <row r="6324">
          <cell r="A6324" t="str">
            <v>CONTRATISTA:</v>
          </cell>
          <cell r="B6324">
            <v>0</v>
          </cell>
        </row>
        <row r="6325">
          <cell r="A6325" t="str">
            <v>OBRA:</v>
          </cell>
          <cell r="B6325">
            <v>0</v>
          </cell>
          <cell r="F6325" t="str">
            <v>PRECIOS A:</v>
          </cell>
          <cell r="G6325">
            <v>0</v>
          </cell>
        </row>
        <row r="6326">
          <cell r="A6326" t="str">
            <v>SECTOR A:</v>
          </cell>
          <cell r="B6326">
            <v>0</v>
          </cell>
          <cell r="G6326">
            <v>0</v>
          </cell>
        </row>
        <row r="6327">
          <cell r="A6327" t="str">
            <v>UBICACIÓN:</v>
          </cell>
          <cell r="B6327">
            <v>0</v>
          </cell>
        </row>
        <row r="6328">
          <cell r="A6328" t="str">
            <v>RUBRO:</v>
          </cell>
          <cell r="B6328" t="str">
            <v/>
          </cell>
          <cell r="C6328">
            <v>0</v>
          </cell>
        </row>
        <row r="6329">
          <cell r="A6329" t="str">
            <v>ITEM:</v>
          </cell>
          <cell r="B6329" t="str">
            <v/>
          </cell>
          <cell r="C6329">
            <v>0</v>
          </cell>
          <cell r="F6329" t="str">
            <v>UNIDAD:</v>
          </cell>
          <cell r="G6329">
            <v>0</v>
          </cell>
        </row>
        <row r="6331">
          <cell r="C6331" t="str">
            <v>DESCRIPCIÓN EQUIPO DE PRODUCCIÓN Y RENDIMIENTO</v>
          </cell>
        </row>
        <row r="6333">
          <cell r="C6333" t="str">
            <v>Equipo</v>
          </cell>
          <cell r="D6333" t="str">
            <v>Cantidad</v>
          </cell>
          <cell r="E6333" t="str">
            <v>Potencia</v>
          </cell>
          <cell r="F6333" t="str">
            <v>Costo Unitario</v>
          </cell>
          <cell r="G6333" t="str">
            <v>Costo Total</v>
          </cell>
        </row>
        <row r="6334">
          <cell r="C6334" t="str">
            <v>Herramientas varias</v>
          </cell>
          <cell r="D6334">
            <v>1</v>
          </cell>
          <cell r="E6334">
            <v>0</v>
          </cell>
          <cell r="F6334">
            <v>450000</v>
          </cell>
          <cell r="G6334">
            <v>450000</v>
          </cell>
        </row>
        <row r="6335">
          <cell r="E6335">
            <v>0</v>
          </cell>
          <cell r="F6335">
            <v>0</v>
          </cell>
          <cell r="G6335">
            <v>0</v>
          </cell>
        </row>
        <row r="6336">
          <cell r="E6336">
            <v>0</v>
          </cell>
          <cell r="F6336">
            <v>0</v>
          </cell>
          <cell r="G6336">
            <v>0</v>
          </cell>
        </row>
        <row r="6337">
          <cell r="E6337">
            <v>0</v>
          </cell>
          <cell r="F6337">
            <v>0</v>
          </cell>
          <cell r="G6337">
            <v>0</v>
          </cell>
        </row>
        <row r="6338">
          <cell r="E6338">
            <v>0</v>
          </cell>
          <cell r="F6338">
            <v>0</v>
          </cell>
          <cell r="G6338">
            <v>0</v>
          </cell>
        </row>
        <row r="6339">
          <cell r="E6339">
            <v>0</v>
          </cell>
          <cell r="F6339">
            <v>0</v>
          </cell>
          <cell r="G6339">
            <v>0</v>
          </cell>
        </row>
        <row r="6340">
          <cell r="E6340">
            <v>0</v>
          </cell>
          <cell r="F6340">
            <v>0</v>
          </cell>
          <cell r="G6340">
            <v>0</v>
          </cell>
        </row>
        <row r="6341">
          <cell r="E6341">
            <v>0</v>
          </cell>
          <cell r="F6341">
            <v>0</v>
          </cell>
          <cell r="G6341">
            <v>0</v>
          </cell>
        </row>
        <row r="6342">
          <cell r="E6342">
            <v>0</v>
          </cell>
          <cell r="F6342">
            <v>0</v>
          </cell>
          <cell r="G6342">
            <v>0</v>
          </cell>
        </row>
        <row r="6343">
          <cell r="E6343">
            <v>0</v>
          </cell>
          <cell r="F6343">
            <v>0</v>
          </cell>
          <cell r="G6343">
            <v>0</v>
          </cell>
        </row>
        <row r="6345">
          <cell r="C6345" t="str">
            <v>TOTALES</v>
          </cell>
          <cell r="D6345" t="str">
            <v>Potencia</v>
          </cell>
          <cell r="E6345">
            <v>0</v>
          </cell>
          <cell r="F6345" t="str">
            <v>Costo Equipos</v>
          </cell>
          <cell r="G6345">
            <v>450000</v>
          </cell>
        </row>
        <row r="6347">
          <cell r="C6347" t="str">
            <v>Rendimiento equipo de producción</v>
          </cell>
          <cell r="D6347">
            <v>1</v>
          </cell>
          <cell r="E6347" t="str">
            <v>0/día</v>
          </cell>
        </row>
        <row r="6349">
          <cell r="A6349" t="str">
            <v>DATOS REDETERMINACION</v>
          </cell>
          <cell r="C6349" t="str">
            <v>DESIGNACION</v>
          </cell>
          <cell r="D6349" t="str">
            <v>Coeficiente Equipo</v>
          </cell>
          <cell r="E6349" t="str">
            <v>$ / día
Coef. x Costo Eq. o
HP x Costo Gas Oil</v>
          </cell>
          <cell r="F6349" t="str">
            <v>Rendimiento</v>
          </cell>
          <cell r="G6349" t="str">
            <v>$ Parcial</v>
          </cell>
        </row>
        <row r="6350">
          <cell r="A6350" t="str">
            <v>CÓDIGO</v>
          </cell>
          <cell r="B6350" t="str">
            <v>DESCRIPCIÓN</v>
          </cell>
        </row>
        <row r="6351">
          <cell r="C6351" t="str">
            <v>A - EQUIPOS</v>
          </cell>
        </row>
        <row r="6352">
          <cell r="A6352" t="str">
            <v>INDEC-DCTO - Inciso j)</v>
          </cell>
          <cell r="B6352" t="str">
            <v>Equipo - Amortización de equipo</v>
          </cell>
          <cell r="C6352" t="str">
            <v>Amortizaciones equipos</v>
          </cell>
          <cell r="D6352">
            <v>8.0000000000000004E-4</v>
          </cell>
          <cell r="E6352">
            <v>360</v>
          </cell>
          <cell r="F6352">
            <v>1</v>
          </cell>
          <cell r="G6352">
            <v>360</v>
          </cell>
        </row>
        <row r="6353">
          <cell r="A6353" t="str">
            <v>INDEC-DCTO - Inciso j)</v>
          </cell>
          <cell r="B6353" t="str">
            <v>Equipo - Amortización de equipo</v>
          </cell>
          <cell r="C6353" t="str">
            <v>Interés equipos</v>
          </cell>
          <cell r="D6353">
            <v>8.0000000000000007E-5</v>
          </cell>
          <cell r="E6353">
            <v>36</v>
          </cell>
          <cell r="F6353">
            <v>1</v>
          </cell>
          <cell r="G6353">
            <v>36</v>
          </cell>
        </row>
        <row r="6354">
          <cell r="A6354" t="str">
            <v>INDEC-PB - 33360-1</v>
          </cell>
          <cell r="B6354" t="str">
            <v xml:space="preserve">Gas oil                                                                </v>
          </cell>
          <cell r="C6354" t="str">
            <v>Combustibles equipos</v>
          </cell>
          <cell r="D6354">
            <v>99.173553719008268</v>
          </cell>
          <cell r="E6354">
            <v>0</v>
          </cell>
          <cell r="F6354">
            <v>1</v>
          </cell>
          <cell r="G6354">
            <v>0</v>
          </cell>
        </row>
        <row r="6355">
          <cell r="A6355" t="str">
            <v>INDEC-PB - 33380-1</v>
          </cell>
          <cell r="B6355" t="str">
            <v xml:space="preserve">Aceites lubricantes                                                    </v>
          </cell>
          <cell r="C6355" t="str">
            <v>Lubricantes equipos</v>
          </cell>
          <cell r="D6355">
            <v>18</v>
          </cell>
          <cell r="E6355">
            <v>0</v>
          </cell>
          <cell r="F6355">
            <v>1</v>
          </cell>
          <cell r="G6355">
            <v>0</v>
          </cell>
        </row>
        <row r="6356">
          <cell r="A6356">
            <v>0</v>
          </cell>
          <cell r="B6356">
            <v>0</v>
          </cell>
          <cell r="D6356">
            <v>0</v>
          </cell>
          <cell r="F6356">
            <v>0</v>
          </cell>
          <cell r="G6356">
            <v>0</v>
          </cell>
        </row>
        <row r="6357">
          <cell r="A6357">
            <v>0</v>
          </cell>
          <cell r="B6357">
            <v>0</v>
          </cell>
          <cell r="D6357">
            <v>0</v>
          </cell>
          <cell r="F6357">
            <v>0</v>
          </cell>
          <cell r="G6357">
            <v>0</v>
          </cell>
        </row>
        <row r="6358">
          <cell r="A6358">
            <v>0</v>
          </cell>
          <cell r="B6358">
            <v>0</v>
          </cell>
          <cell r="D6358">
            <v>0</v>
          </cell>
          <cell r="F6358">
            <v>0</v>
          </cell>
          <cell r="G6358">
            <v>0</v>
          </cell>
        </row>
        <row r="6359">
          <cell r="A6359">
            <v>0</v>
          </cell>
          <cell r="B6359">
            <v>0</v>
          </cell>
          <cell r="D6359">
            <v>0</v>
          </cell>
          <cell r="F6359">
            <v>0</v>
          </cell>
          <cell r="G6359">
            <v>0</v>
          </cell>
        </row>
        <row r="6360">
          <cell r="A6360">
            <v>0</v>
          </cell>
          <cell r="B6360">
            <v>0</v>
          </cell>
          <cell r="D6360">
            <v>0</v>
          </cell>
          <cell r="F6360">
            <v>0</v>
          </cell>
          <cell r="G6360">
            <v>0</v>
          </cell>
        </row>
        <row r="6361">
          <cell r="F6361" t="str">
            <v>Total A</v>
          </cell>
          <cell r="G6361">
            <v>396</v>
          </cell>
        </row>
        <row r="6362">
          <cell r="C6362" t="str">
            <v>B - MANO DE OBRA</v>
          </cell>
        </row>
        <row r="6363">
          <cell r="A6363" t="str">
            <v>DATOS REDETERMINACION</v>
          </cell>
          <cell r="C6363" t="str">
            <v>DESIGNACION</v>
          </cell>
          <cell r="D6363" t="str">
            <v>Cantidad</v>
          </cell>
          <cell r="E6363" t="str">
            <v>$ / día</v>
          </cell>
          <cell r="F6363" t="str">
            <v>Rendimiento</v>
          </cell>
          <cell r="G6363" t="str">
            <v>$ Parcial</v>
          </cell>
        </row>
        <row r="6364">
          <cell r="A6364" t="str">
            <v>CÓDIGO</v>
          </cell>
          <cell r="B6364" t="str">
            <v>DESCRIPCIÓN</v>
          </cell>
        </row>
        <row r="6365">
          <cell r="A6365" t="str">
            <v>IIEE-SJ - 101000</v>
          </cell>
          <cell r="B6365" t="str">
            <v>Oficial Especializado</v>
          </cell>
          <cell r="C6365" t="str">
            <v>Oficial Especializado</v>
          </cell>
          <cell r="D6365">
            <v>1</v>
          </cell>
          <cell r="E6365">
            <v>6000</v>
          </cell>
          <cell r="F6365">
            <v>1</v>
          </cell>
          <cell r="G6365">
            <v>6000</v>
          </cell>
        </row>
        <row r="6366">
          <cell r="A6366" t="str">
            <v>IIEE-SJ - 102000</v>
          </cell>
          <cell r="B6366" t="str">
            <v xml:space="preserve">Oficial </v>
          </cell>
          <cell r="C6366" t="str">
            <v>Oficial</v>
          </cell>
          <cell r="D6366">
            <v>2</v>
          </cell>
          <cell r="E6366">
            <v>5000</v>
          </cell>
          <cell r="F6366">
            <v>1</v>
          </cell>
          <cell r="G6366">
            <v>10000</v>
          </cell>
        </row>
        <row r="6367">
          <cell r="A6367" t="str">
            <v>IIEE-SJ - 103000</v>
          </cell>
          <cell r="B6367" t="str">
            <v>Ayudante</v>
          </cell>
          <cell r="C6367" t="str">
            <v>Medio Oficial</v>
          </cell>
          <cell r="E6367">
            <v>4500</v>
          </cell>
          <cell r="F6367">
            <v>1</v>
          </cell>
          <cell r="G6367">
            <v>0</v>
          </cell>
        </row>
        <row r="6368">
          <cell r="A6368" t="str">
            <v>IIEE-SJ - 103000</v>
          </cell>
          <cell r="B6368" t="str">
            <v>Ayudante</v>
          </cell>
          <cell r="C6368" t="str">
            <v>Ayudante</v>
          </cell>
          <cell r="D6368">
            <v>2</v>
          </cell>
          <cell r="E6368">
            <v>4000</v>
          </cell>
          <cell r="F6368">
            <v>1</v>
          </cell>
          <cell r="G6368">
            <v>8000</v>
          </cell>
        </row>
        <row r="6369">
          <cell r="A6369">
            <v>0</v>
          </cell>
          <cell r="B6369">
            <v>0</v>
          </cell>
          <cell r="E6369">
            <v>0</v>
          </cell>
          <cell r="F6369">
            <v>0</v>
          </cell>
          <cell r="G6369">
            <v>0</v>
          </cell>
        </row>
        <row r="6370">
          <cell r="A6370">
            <v>0</v>
          </cell>
          <cell r="B6370">
            <v>0</v>
          </cell>
          <cell r="E6370">
            <v>0</v>
          </cell>
          <cell r="F6370">
            <v>0</v>
          </cell>
          <cell r="G6370">
            <v>0</v>
          </cell>
        </row>
        <row r="6371">
          <cell r="A6371">
            <v>0</v>
          </cell>
          <cell r="B6371">
            <v>0</v>
          </cell>
          <cell r="E6371">
            <v>0</v>
          </cell>
          <cell r="F6371">
            <v>0</v>
          </cell>
          <cell r="G6371">
            <v>0</v>
          </cell>
        </row>
        <row r="6372">
          <cell r="F6372" t="str">
            <v>Total B</v>
          </cell>
          <cell r="G6372">
            <v>24000</v>
          </cell>
        </row>
        <row r="6373">
          <cell r="C6373" t="str">
            <v>C - MATERIALES</v>
          </cell>
        </row>
        <row r="6374">
          <cell r="A6374" t="str">
            <v>DATOS REDETERMINACION</v>
          </cell>
          <cell r="C6374" t="str">
            <v>DESIGNACION</v>
          </cell>
          <cell r="D6374" t="str">
            <v>Un</v>
          </cell>
          <cell r="E6374" t="str">
            <v>Cantidad</v>
          </cell>
          <cell r="F6374" t="str">
            <v>$ Unitarios</v>
          </cell>
          <cell r="G6374" t="str">
            <v>$ Parcial</v>
          </cell>
        </row>
        <row r="6375">
          <cell r="A6375" t="str">
            <v>CÓDIGO</v>
          </cell>
          <cell r="B6375" t="str">
            <v>DESCRIPCIÓN</v>
          </cell>
        </row>
        <row r="6376">
          <cell r="A6376" t="str">
            <v>INDEC-CM - 41242-11</v>
          </cell>
          <cell r="B6376" t="str">
            <v>Acero aletado conformado, en barra</v>
          </cell>
          <cell r="C6376" t="str">
            <v>COMPUERTAS SISTEMA INGRESO/INTERCONEX.</v>
          </cell>
          <cell r="D6376" t="str">
            <v>Pza</v>
          </cell>
          <cell r="E6376">
            <v>1</v>
          </cell>
          <cell r="F6376">
            <v>50000</v>
          </cell>
          <cell r="G6376">
            <v>50000</v>
          </cell>
        </row>
        <row r="6377">
          <cell r="A6377">
            <v>0</v>
          </cell>
          <cell r="B6377">
            <v>0</v>
          </cell>
          <cell r="D6377">
            <v>0</v>
          </cell>
          <cell r="F6377">
            <v>0</v>
          </cell>
          <cell r="G6377">
            <v>0</v>
          </cell>
        </row>
        <row r="6378">
          <cell r="A6378">
            <v>0</v>
          </cell>
          <cell r="B6378">
            <v>0</v>
          </cell>
          <cell r="D6378">
            <v>0</v>
          </cell>
          <cell r="F6378">
            <v>0</v>
          </cell>
          <cell r="G6378">
            <v>0</v>
          </cell>
        </row>
        <row r="6379">
          <cell r="A6379">
            <v>0</v>
          </cell>
          <cell r="B6379">
            <v>0</v>
          </cell>
          <cell r="D6379">
            <v>0</v>
          </cell>
          <cell r="F6379">
            <v>0</v>
          </cell>
          <cell r="G6379">
            <v>0</v>
          </cell>
        </row>
        <row r="6380">
          <cell r="A6380">
            <v>0</v>
          </cell>
          <cell r="B6380">
            <v>0</v>
          </cell>
          <cell r="D6380">
            <v>0</v>
          </cell>
          <cell r="F6380">
            <v>0</v>
          </cell>
          <cell r="G6380">
            <v>0</v>
          </cell>
        </row>
        <row r="6381">
          <cell r="A6381">
            <v>0</v>
          </cell>
          <cell r="B6381">
            <v>0</v>
          </cell>
          <cell r="D6381">
            <v>0</v>
          </cell>
          <cell r="F6381">
            <v>0</v>
          </cell>
          <cell r="G6381">
            <v>0</v>
          </cell>
        </row>
        <row r="6383">
          <cell r="A6383">
            <v>0</v>
          </cell>
          <cell r="B6383">
            <v>0</v>
          </cell>
          <cell r="D6383">
            <v>0</v>
          </cell>
          <cell r="F6383">
            <v>0</v>
          </cell>
          <cell r="G6383">
            <v>0</v>
          </cell>
        </row>
        <row r="6384">
          <cell r="A6384">
            <v>0</v>
          </cell>
          <cell r="B6384">
            <v>0</v>
          </cell>
          <cell r="D6384">
            <v>0</v>
          </cell>
          <cell r="F6384">
            <v>0</v>
          </cell>
          <cell r="G6384">
            <v>0</v>
          </cell>
        </row>
        <row r="6385">
          <cell r="A6385">
            <v>0</v>
          </cell>
          <cell r="B6385">
            <v>0</v>
          </cell>
          <cell r="D6385">
            <v>0</v>
          </cell>
          <cell r="F6385">
            <v>0</v>
          </cell>
          <cell r="G6385">
            <v>0</v>
          </cell>
        </row>
        <row r="6386">
          <cell r="A6386">
            <v>0</v>
          </cell>
          <cell r="B6386">
            <v>0</v>
          </cell>
          <cell r="D6386">
            <v>0</v>
          </cell>
          <cell r="F6386">
            <v>0</v>
          </cell>
          <cell r="G6386">
            <v>0</v>
          </cell>
        </row>
        <row r="6387">
          <cell r="A6387">
            <v>0</v>
          </cell>
          <cell r="B6387">
            <v>0</v>
          </cell>
          <cell r="D6387">
            <v>0</v>
          </cell>
          <cell r="F6387">
            <v>0</v>
          </cell>
          <cell r="G6387">
            <v>0</v>
          </cell>
        </row>
        <row r="6388">
          <cell r="F6388" t="str">
            <v>Total C</v>
          </cell>
          <cell r="G6388">
            <v>50000</v>
          </cell>
        </row>
        <row r="6389">
          <cell r="C6389" t="str">
            <v>D - TRANSPORTE</v>
          </cell>
        </row>
        <row r="6390">
          <cell r="A6390" t="str">
            <v>DATOS REDETERMINACION</v>
          </cell>
          <cell r="C6390" t="str">
            <v>DESIGNACION</v>
          </cell>
          <cell r="D6390" t="str">
            <v>Un</v>
          </cell>
          <cell r="E6390" t="str">
            <v>Cantidad</v>
          </cell>
          <cell r="F6390" t="str">
            <v>$ Unitarios</v>
          </cell>
          <cell r="G6390" t="str">
            <v>$ Parcial</v>
          </cell>
        </row>
        <row r="6391">
          <cell r="A6391" t="str">
            <v>CÓDIGO</v>
          </cell>
          <cell r="B6391" t="str">
            <v>DESCRIPCIÓN</v>
          </cell>
        </row>
        <row r="6392">
          <cell r="A6392">
            <v>0</v>
          </cell>
          <cell r="B6392">
            <v>0</v>
          </cell>
          <cell r="D6392">
            <v>0</v>
          </cell>
          <cell r="F6392">
            <v>0</v>
          </cell>
          <cell r="G6392">
            <v>0</v>
          </cell>
        </row>
        <row r="6393">
          <cell r="A6393">
            <v>0</v>
          </cell>
          <cell r="B6393">
            <v>0</v>
          </cell>
          <cell r="D6393">
            <v>0</v>
          </cell>
          <cell r="F6393">
            <v>0</v>
          </cell>
          <cell r="G6393">
            <v>0</v>
          </cell>
        </row>
        <row r="6394">
          <cell r="F6394" t="str">
            <v>Total D</v>
          </cell>
          <cell r="G6394">
            <v>0</v>
          </cell>
        </row>
        <row r="6396">
          <cell r="A6396" t="str">
            <v/>
          </cell>
          <cell r="B6396">
            <v>0</v>
          </cell>
          <cell r="D6396" t="str">
            <v>Costo  Neto</v>
          </cell>
          <cell r="F6396" t="str">
            <v>$/0</v>
          </cell>
          <cell r="G6396">
            <v>74396</v>
          </cell>
        </row>
        <row r="6397">
          <cell r="D6397" t="str">
            <v>Precio</v>
          </cell>
          <cell r="F6397" t="str">
            <v>$/0</v>
          </cell>
          <cell r="G6397">
            <v>74396</v>
          </cell>
        </row>
        <row r="6398">
          <cell r="A6398" t="str">
            <v>ANALISIS DE PRECIOS</v>
          </cell>
        </row>
        <row r="6399">
          <cell r="A6399" t="str">
            <v>COMITENTE:</v>
          </cell>
          <cell r="B6399" t="str">
            <v>DIRECCION PROVINCIAL DE REDES DE GAS</v>
          </cell>
        </row>
        <row r="6400">
          <cell r="A6400" t="str">
            <v>CONTRATISTA:</v>
          </cell>
          <cell r="B6400">
            <v>0</v>
          </cell>
        </row>
        <row r="6401">
          <cell r="A6401" t="str">
            <v>OBRA:</v>
          </cell>
          <cell r="B6401">
            <v>0</v>
          </cell>
          <cell r="F6401" t="str">
            <v>PRECIOS A:</v>
          </cell>
          <cell r="G6401">
            <v>0</v>
          </cell>
        </row>
        <row r="6402">
          <cell r="A6402" t="str">
            <v>SECTOR A:</v>
          </cell>
          <cell r="B6402">
            <v>0</v>
          </cell>
          <cell r="G6402">
            <v>0</v>
          </cell>
        </row>
        <row r="6403">
          <cell r="A6403" t="str">
            <v>UBICACIÓN:</v>
          </cell>
          <cell r="B6403">
            <v>0</v>
          </cell>
        </row>
        <row r="6404">
          <cell r="A6404" t="str">
            <v>RUBRO:</v>
          </cell>
          <cell r="B6404" t="str">
            <v/>
          </cell>
          <cell r="C6404">
            <v>0</v>
          </cell>
        </row>
        <row r="6405">
          <cell r="A6405" t="str">
            <v>ITEM:</v>
          </cell>
          <cell r="B6405" t="str">
            <v/>
          </cell>
          <cell r="C6405">
            <v>0</v>
          </cell>
          <cell r="F6405" t="str">
            <v>UNIDAD:</v>
          </cell>
          <cell r="G6405">
            <v>0</v>
          </cell>
        </row>
        <row r="6407">
          <cell r="C6407" t="str">
            <v>DESCRIPCIÓN EQUIPO DE PRODUCCIÓN Y RENDIMIENTO</v>
          </cell>
        </row>
        <row r="6409">
          <cell r="C6409" t="str">
            <v>Equipo</v>
          </cell>
          <cell r="D6409" t="str">
            <v>Cantidad</v>
          </cell>
          <cell r="E6409" t="str">
            <v>Potencia</v>
          </cell>
          <cell r="F6409" t="str">
            <v>Costo Unitario</v>
          </cell>
          <cell r="G6409" t="str">
            <v>Costo Total</v>
          </cell>
        </row>
        <row r="6410">
          <cell r="E6410">
            <v>0</v>
          </cell>
          <cell r="F6410">
            <v>0</v>
          </cell>
          <cell r="G6410">
            <v>0</v>
          </cell>
        </row>
        <row r="6411">
          <cell r="E6411">
            <v>0</v>
          </cell>
          <cell r="F6411">
            <v>0</v>
          </cell>
          <cell r="G6411">
            <v>0</v>
          </cell>
        </row>
        <row r="6412">
          <cell r="E6412">
            <v>0</v>
          </cell>
          <cell r="F6412">
            <v>0</v>
          </cell>
          <cell r="G6412">
            <v>0</v>
          </cell>
        </row>
        <row r="6413">
          <cell r="E6413">
            <v>0</v>
          </cell>
          <cell r="F6413">
            <v>0</v>
          </cell>
          <cell r="G6413">
            <v>0</v>
          </cell>
        </row>
        <row r="6414">
          <cell r="E6414">
            <v>0</v>
          </cell>
          <cell r="F6414">
            <v>0</v>
          </cell>
          <cell r="G6414">
            <v>0</v>
          </cell>
        </row>
        <row r="6415">
          <cell r="E6415">
            <v>0</v>
          </cell>
          <cell r="F6415">
            <v>0</v>
          </cell>
          <cell r="G6415">
            <v>0</v>
          </cell>
        </row>
        <row r="6416">
          <cell r="E6416">
            <v>0</v>
          </cell>
          <cell r="F6416">
            <v>0</v>
          </cell>
          <cell r="G6416">
            <v>0</v>
          </cell>
        </row>
        <row r="6417">
          <cell r="E6417">
            <v>0</v>
          </cell>
          <cell r="F6417">
            <v>0</v>
          </cell>
          <cell r="G6417">
            <v>0</v>
          </cell>
        </row>
        <row r="6418">
          <cell r="E6418">
            <v>0</v>
          </cell>
          <cell r="F6418">
            <v>0</v>
          </cell>
          <cell r="G6418">
            <v>0</v>
          </cell>
        </row>
        <row r="6419">
          <cell r="E6419">
            <v>0</v>
          </cell>
          <cell r="F6419">
            <v>0</v>
          </cell>
          <cell r="G6419">
            <v>0</v>
          </cell>
        </row>
        <row r="6421">
          <cell r="C6421" t="str">
            <v>TOTALES</v>
          </cell>
          <cell r="D6421" t="str">
            <v>Potencia</v>
          </cell>
          <cell r="E6421">
            <v>0</v>
          </cell>
          <cell r="F6421" t="str">
            <v>Costo Equipos</v>
          </cell>
          <cell r="G6421">
            <v>0</v>
          </cell>
        </row>
        <row r="6423">
          <cell r="C6423" t="str">
            <v>Rendimiento equipo de producción</v>
          </cell>
          <cell r="D6423">
            <v>8</v>
          </cell>
          <cell r="E6423" t="str">
            <v>0/día</v>
          </cell>
        </row>
        <row r="6425">
          <cell r="A6425" t="str">
            <v>DATOS REDETERMINACION</v>
          </cell>
          <cell r="C6425" t="str">
            <v>DESIGNACION</v>
          </cell>
          <cell r="D6425" t="str">
            <v>Coeficiente Equipo</v>
          </cell>
          <cell r="E6425" t="str">
            <v>$ / día
Coef. x Costo Eq. o
HP x Costo Gas Oil</v>
          </cell>
          <cell r="F6425" t="str">
            <v>Rendimiento</v>
          </cell>
          <cell r="G6425" t="str">
            <v>$ Parcial</v>
          </cell>
        </row>
        <row r="6426">
          <cell r="A6426" t="str">
            <v>CÓDIGO</v>
          </cell>
          <cell r="B6426" t="str">
            <v>DESCRIPCIÓN</v>
          </cell>
        </row>
        <row r="6427">
          <cell r="C6427" t="str">
            <v>A - EQUIPOS</v>
          </cell>
        </row>
        <row r="6428">
          <cell r="A6428" t="str">
            <v>INDEC-DCTO - Inciso j)</v>
          </cell>
          <cell r="B6428" t="str">
            <v>Equipo - Amortización de equipo</v>
          </cell>
          <cell r="C6428" t="str">
            <v>Amortizaciones equipos</v>
          </cell>
          <cell r="D6428">
            <v>8.0000000000000004E-4</v>
          </cell>
          <cell r="E6428">
            <v>0</v>
          </cell>
          <cell r="F6428">
            <v>8</v>
          </cell>
          <cell r="G6428">
            <v>0</v>
          </cell>
        </row>
        <row r="6429">
          <cell r="A6429" t="str">
            <v>INDEC-DCTO - Inciso j)</v>
          </cell>
          <cell r="B6429" t="str">
            <v>Equipo - Amortización de equipo</v>
          </cell>
          <cell r="C6429" t="str">
            <v>Interés equipos</v>
          </cell>
          <cell r="D6429">
            <v>8.0000000000000007E-5</v>
          </cell>
          <cell r="E6429">
            <v>0</v>
          </cell>
          <cell r="F6429">
            <v>8</v>
          </cell>
          <cell r="G6429">
            <v>0</v>
          </cell>
        </row>
        <row r="6430">
          <cell r="A6430" t="str">
            <v>INDEC-PB - 33360-1</v>
          </cell>
          <cell r="B6430" t="str">
            <v xml:space="preserve">Gas oil                                                                </v>
          </cell>
          <cell r="C6430" t="str">
            <v>Combustibles equipos</v>
          </cell>
          <cell r="D6430">
            <v>99.173553719008268</v>
          </cell>
          <cell r="E6430">
            <v>0</v>
          </cell>
          <cell r="F6430">
            <v>8</v>
          </cell>
          <cell r="G6430">
            <v>0</v>
          </cell>
        </row>
        <row r="6431">
          <cell r="A6431" t="str">
            <v>INDEC-PB - 33380-1</v>
          </cell>
          <cell r="B6431" t="str">
            <v xml:space="preserve">Aceites lubricantes                                                    </v>
          </cell>
          <cell r="C6431" t="str">
            <v>Lubricantes equipos</v>
          </cell>
          <cell r="D6431">
            <v>18</v>
          </cell>
          <cell r="E6431">
            <v>0</v>
          </cell>
          <cell r="F6431">
            <v>8</v>
          </cell>
          <cell r="G6431">
            <v>0</v>
          </cell>
        </row>
        <row r="6432">
          <cell r="A6432">
            <v>0</v>
          </cell>
          <cell r="B6432">
            <v>0</v>
          </cell>
          <cell r="D6432">
            <v>0</v>
          </cell>
          <cell r="F6432">
            <v>0</v>
          </cell>
          <cell r="G6432">
            <v>0</v>
          </cell>
        </row>
        <row r="6433">
          <cell r="A6433">
            <v>0</v>
          </cell>
          <cell r="B6433">
            <v>0</v>
          </cell>
          <cell r="D6433">
            <v>0</v>
          </cell>
          <cell r="F6433">
            <v>0</v>
          </cell>
          <cell r="G6433">
            <v>0</v>
          </cell>
        </row>
        <row r="6434">
          <cell r="A6434">
            <v>0</v>
          </cell>
          <cell r="B6434">
            <v>0</v>
          </cell>
          <cell r="D6434">
            <v>0</v>
          </cell>
          <cell r="F6434">
            <v>0</v>
          </cell>
          <cell r="G6434">
            <v>0</v>
          </cell>
        </row>
        <row r="6435">
          <cell r="A6435">
            <v>0</v>
          </cell>
          <cell r="B6435">
            <v>0</v>
          </cell>
          <cell r="D6435">
            <v>0</v>
          </cell>
          <cell r="F6435">
            <v>0</v>
          </cell>
          <cell r="G6435">
            <v>0</v>
          </cell>
        </row>
        <row r="6436">
          <cell r="A6436">
            <v>0</v>
          </cell>
          <cell r="B6436">
            <v>0</v>
          </cell>
          <cell r="D6436">
            <v>0</v>
          </cell>
          <cell r="F6436">
            <v>0</v>
          </cell>
          <cell r="G6436">
            <v>0</v>
          </cell>
        </row>
        <row r="6437">
          <cell r="F6437" t="str">
            <v>Total A</v>
          </cell>
          <cell r="G6437">
            <v>0</v>
          </cell>
        </row>
        <row r="6438">
          <cell r="C6438" t="str">
            <v>B - MANO DE OBRA</v>
          </cell>
        </row>
        <row r="6439">
          <cell r="A6439" t="str">
            <v>DATOS REDETERMINACION</v>
          </cell>
          <cell r="C6439" t="str">
            <v>DESIGNACION</v>
          </cell>
          <cell r="D6439" t="str">
            <v>Cantidad</v>
          </cell>
          <cell r="E6439" t="str">
            <v>$ / día</v>
          </cell>
          <cell r="F6439" t="str">
            <v>Rendimiento</v>
          </cell>
          <cell r="G6439" t="str">
            <v>$ Parcial</v>
          </cell>
        </row>
        <row r="6440">
          <cell r="A6440" t="str">
            <v>CÓDIGO</v>
          </cell>
          <cell r="B6440" t="str">
            <v>DESCRIPCIÓN</v>
          </cell>
        </row>
        <row r="6441">
          <cell r="A6441" t="str">
            <v>IIEE-SJ - 101000</v>
          </cell>
          <cell r="B6441" t="str">
            <v>Oficial Especializado</v>
          </cell>
          <cell r="C6441" t="str">
            <v>Oficial Especializado</v>
          </cell>
          <cell r="E6441">
            <v>6000</v>
          </cell>
          <cell r="F6441">
            <v>8</v>
          </cell>
        </row>
        <row r="6442">
          <cell r="A6442" t="str">
            <v>IIEE-SJ - 102000</v>
          </cell>
          <cell r="B6442" t="str">
            <v xml:space="preserve">Oficial </v>
          </cell>
          <cell r="C6442" t="str">
            <v>Oficial</v>
          </cell>
          <cell r="E6442">
            <v>5000</v>
          </cell>
          <cell r="F6442">
            <v>8</v>
          </cell>
          <cell r="G6442">
            <v>0</v>
          </cell>
        </row>
        <row r="6443">
          <cell r="A6443" t="str">
            <v>IIEE-SJ - 103000</v>
          </cell>
          <cell r="B6443" t="str">
            <v>Ayudante</v>
          </cell>
          <cell r="C6443" t="str">
            <v>Medio Oficial</v>
          </cell>
          <cell r="E6443">
            <v>4500</v>
          </cell>
          <cell r="F6443">
            <v>8</v>
          </cell>
          <cell r="G6443">
            <v>0</v>
          </cell>
        </row>
        <row r="6444">
          <cell r="A6444" t="str">
            <v>IIEE-SJ - 103000</v>
          </cell>
          <cell r="B6444" t="str">
            <v>Ayudante</v>
          </cell>
          <cell r="C6444" t="str">
            <v>Ayudante</v>
          </cell>
          <cell r="E6444">
            <v>4000</v>
          </cell>
          <cell r="F6444">
            <v>8</v>
          </cell>
          <cell r="G6444">
            <v>0</v>
          </cell>
        </row>
        <row r="6445">
          <cell r="A6445">
            <v>0</v>
          </cell>
          <cell r="B6445">
            <v>0</v>
          </cell>
          <cell r="E6445">
            <v>0</v>
          </cell>
          <cell r="F6445">
            <v>0</v>
          </cell>
          <cell r="G6445">
            <v>0</v>
          </cell>
        </row>
        <row r="6446">
          <cell r="A6446">
            <v>0</v>
          </cell>
          <cell r="B6446">
            <v>0</v>
          </cell>
          <cell r="E6446">
            <v>0</v>
          </cell>
          <cell r="F6446">
            <v>0</v>
          </cell>
          <cell r="G6446">
            <v>0</v>
          </cell>
        </row>
        <row r="6447">
          <cell r="A6447">
            <v>0</v>
          </cell>
          <cell r="B6447">
            <v>0</v>
          </cell>
          <cell r="E6447">
            <v>0</v>
          </cell>
          <cell r="F6447">
            <v>0</v>
          </cell>
          <cell r="G6447">
            <v>0</v>
          </cell>
        </row>
        <row r="6448">
          <cell r="F6448" t="str">
            <v>Total B</v>
          </cell>
          <cell r="G6448">
            <v>0</v>
          </cell>
        </row>
        <row r="6449">
          <cell r="C6449" t="str">
            <v>C - MATERIALES</v>
          </cell>
        </row>
        <row r="6450">
          <cell r="A6450" t="str">
            <v>DATOS REDETERMINACION</v>
          </cell>
          <cell r="C6450" t="str">
            <v>DESIGNACION</v>
          </cell>
          <cell r="D6450" t="str">
            <v>Un</v>
          </cell>
          <cell r="E6450" t="str">
            <v>Cantidad</v>
          </cell>
          <cell r="F6450" t="str">
            <v>$ Unitarios</v>
          </cell>
          <cell r="G6450" t="str">
            <v>$ Parcial</v>
          </cell>
        </row>
        <row r="6451">
          <cell r="A6451" t="str">
            <v>CÓDIGO</v>
          </cell>
          <cell r="B6451" t="str">
            <v>DESCRIPCIÓN</v>
          </cell>
        </row>
        <row r="6452">
          <cell r="A6452" t="str">
            <v>INDEC-CM - 41242-11</v>
          </cell>
          <cell r="B6452" t="str">
            <v>Acero aletado conformado, en barra</v>
          </cell>
          <cell r="C6452" t="str">
            <v>Contenedores urbanos puesto en obra</v>
          </cell>
          <cell r="D6452" t="str">
            <v>Pza</v>
          </cell>
          <cell r="E6452">
            <v>1</v>
          </cell>
          <cell r="F6452">
            <v>135000</v>
          </cell>
          <cell r="G6452">
            <v>135000</v>
          </cell>
        </row>
        <row r="6453">
          <cell r="A6453">
            <v>0</v>
          </cell>
          <cell r="B6453">
            <v>0</v>
          </cell>
          <cell r="D6453">
            <v>0</v>
          </cell>
          <cell r="F6453">
            <v>0</v>
          </cell>
          <cell r="G6453">
            <v>0</v>
          </cell>
        </row>
        <row r="6454">
          <cell r="A6454">
            <v>0</v>
          </cell>
          <cell r="B6454">
            <v>0</v>
          </cell>
          <cell r="D6454">
            <v>0</v>
          </cell>
          <cell r="F6454">
            <v>0</v>
          </cell>
          <cell r="G6454">
            <v>0</v>
          </cell>
        </row>
        <row r="6455">
          <cell r="A6455">
            <v>0</v>
          </cell>
          <cell r="B6455">
            <v>0</v>
          </cell>
          <cell r="D6455">
            <v>0</v>
          </cell>
          <cell r="F6455">
            <v>0</v>
          </cell>
          <cell r="G6455">
            <v>0</v>
          </cell>
        </row>
        <row r="6456">
          <cell r="A6456">
            <v>0</v>
          </cell>
          <cell r="B6456">
            <v>0</v>
          </cell>
          <cell r="D6456">
            <v>0</v>
          </cell>
          <cell r="F6456">
            <v>0</v>
          </cell>
          <cell r="G6456">
            <v>0</v>
          </cell>
        </row>
        <row r="6457">
          <cell r="A6457">
            <v>0</v>
          </cell>
          <cell r="B6457">
            <v>0</v>
          </cell>
          <cell r="D6457">
            <v>0</v>
          </cell>
          <cell r="F6457">
            <v>0</v>
          </cell>
          <cell r="G6457">
            <v>0</v>
          </cell>
        </row>
        <row r="6458">
          <cell r="A6458">
            <v>0</v>
          </cell>
          <cell r="B6458">
            <v>0</v>
          </cell>
          <cell r="D6458">
            <v>0</v>
          </cell>
          <cell r="F6458">
            <v>0</v>
          </cell>
          <cell r="G6458">
            <v>0</v>
          </cell>
        </row>
        <row r="6460">
          <cell r="A6460">
            <v>0</v>
          </cell>
          <cell r="B6460">
            <v>0</v>
          </cell>
          <cell r="D6460">
            <v>0</v>
          </cell>
          <cell r="F6460">
            <v>0</v>
          </cell>
          <cell r="G6460">
            <v>0</v>
          </cell>
        </row>
        <row r="6461">
          <cell r="A6461">
            <v>0</v>
          </cell>
          <cell r="B6461">
            <v>0</v>
          </cell>
          <cell r="D6461">
            <v>0</v>
          </cell>
          <cell r="F6461">
            <v>0</v>
          </cell>
          <cell r="G6461">
            <v>0</v>
          </cell>
        </row>
        <row r="6462">
          <cell r="A6462">
            <v>0</v>
          </cell>
          <cell r="B6462">
            <v>0</v>
          </cell>
          <cell r="D6462">
            <v>0</v>
          </cell>
          <cell r="F6462">
            <v>0</v>
          </cell>
          <cell r="G6462">
            <v>0</v>
          </cell>
        </row>
        <row r="6463">
          <cell r="A6463">
            <v>0</v>
          </cell>
          <cell r="B6463">
            <v>0</v>
          </cell>
          <cell r="D6463">
            <v>0</v>
          </cell>
          <cell r="F6463">
            <v>0</v>
          </cell>
          <cell r="G6463">
            <v>0</v>
          </cell>
        </row>
        <row r="6464">
          <cell r="F6464" t="str">
            <v>Total C</v>
          </cell>
          <cell r="G6464">
            <v>135000</v>
          </cell>
        </row>
        <row r="6465">
          <cell r="C6465" t="str">
            <v>D - TRANSPORTE</v>
          </cell>
        </row>
        <row r="6466">
          <cell r="A6466" t="str">
            <v>DATOS REDETERMINACION</v>
          </cell>
          <cell r="C6466" t="str">
            <v>DESIGNACION</v>
          </cell>
          <cell r="D6466" t="str">
            <v>Un</v>
          </cell>
          <cell r="E6466" t="str">
            <v>Cantidad</v>
          </cell>
          <cell r="F6466" t="str">
            <v>$ Unitarios</v>
          </cell>
          <cell r="G6466" t="str">
            <v>$ Parcial</v>
          </cell>
        </row>
        <row r="6467">
          <cell r="A6467" t="str">
            <v>CÓDIGO</v>
          </cell>
          <cell r="B6467" t="str">
            <v>DESCRIPCIÓN</v>
          </cell>
        </row>
        <row r="6468">
          <cell r="A6468">
            <v>0</v>
          </cell>
          <cell r="B6468">
            <v>0</v>
          </cell>
          <cell r="D6468">
            <v>0</v>
          </cell>
          <cell r="F6468">
            <v>0</v>
          </cell>
          <cell r="G6468">
            <v>0</v>
          </cell>
        </row>
        <row r="6469">
          <cell r="A6469">
            <v>0</v>
          </cell>
          <cell r="B6469">
            <v>0</v>
          </cell>
          <cell r="D6469">
            <v>0</v>
          </cell>
          <cell r="F6469">
            <v>0</v>
          </cell>
          <cell r="G6469">
            <v>0</v>
          </cell>
        </row>
        <row r="6470">
          <cell r="F6470" t="str">
            <v>Total D</v>
          </cell>
          <cell r="G6470">
            <v>0</v>
          </cell>
        </row>
        <row r="6472">
          <cell r="A6472" t="str">
            <v/>
          </cell>
          <cell r="B6472">
            <v>0</v>
          </cell>
          <cell r="D6472" t="str">
            <v>Costo  Neto</v>
          </cell>
          <cell r="F6472" t="str">
            <v>$/0</v>
          </cell>
          <cell r="G6472">
            <v>135000</v>
          </cell>
        </row>
        <row r="6473">
          <cell r="D6473" t="str">
            <v>Precio</v>
          </cell>
          <cell r="F6473" t="str">
            <v>$/0</v>
          </cell>
          <cell r="G6473">
            <v>135000</v>
          </cell>
        </row>
        <row r="6474">
          <cell r="A6474" t="str">
            <v>ANALISIS DE PRECIOS</v>
          </cell>
        </row>
        <row r="6475">
          <cell r="A6475" t="str">
            <v>COMITENTE:</v>
          </cell>
          <cell r="B6475" t="str">
            <v>DIRECCION PROVINCIAL DE REDES DE GAS</v>
          </cell>
        </row>
        <row r="6476">
          <cell r="A6476" t="str">
            <v>CONTRATISTA:</v>
          </cell>
          <cell r="B6476">
            <v>0</v>
          </cell>
        </row>
        <row r="6477">
          <cell r="A6477" t="str">
            <v>OBRA:</v>
          </cell>
          <cell r="B6477">
            <v>0</v>
          </cell>
          <cell r="F6477" t="str">
            <v>PRECIOS A:</v>
          </cell>
          <cell r="G6477">
            <v>0</v>
          </cell>
        </row>
        <row r="6478">
          <cell r="A6478" t="str">
            <v>SECTOR A:</v>
          </cell>
          <cell r="B6478">
            <v>0</v>
          </cell>
          <cell r="G6478">
            <v>0</v>
          </cell>
        </row>
        <row r="6479">
          <cell r="A6479" t="str">
            <v>UBICACIÓN:</v>
          </cell>
          <cell r="B6479">
            <v>0</v>
          </cell>
        </row>
        <row r="6480">
          <cell r="A6480" t="str">
            <v>RUBRO:</v>
          </cell>
          <cell r="B6480" t="str">
            <v/>
          </cell>
          <cell r="C6480">
            <v>0</v>
          </cell>
        </row>
        <row r="6481">
          <cell r="A6481" t="str">
            <v>ITEM:</v>
          </cell>
          <cell r="B6481" t="str">
            <v/>
          </cell>
          <cell r="C6481">
            <v>0</v>
          </cell>
          <cell r="F6481" t="str">
            <v>UNIDAD:</v>
          </cell>
          <cell r="G6481">
            <v>0</v>
          </cell>
        </row>
        <row r="6483">
          <cell r="C6483" t="str">
            <v>DESCRIPCIÓN EQUIPO DE PRODUCCIÓN Y RENDIMIENTO</v>
          </cell>
        </row>
        <row r="6485">
          <cell r="C6485" t="str">
            <v>Equipo</v>
          </cell>
          <cell r="D6485" t="str">
            <v>Cantidad</v>
          </cell>
          <cell r="E6485" t="str">
            <v>Potencia</v>
          </cell>
          <cell r="F6485" t="str">
            <v>Costo Unitario</v>
          </cell>
          <cell r="G6485" t="str">
            <v>Costo Total</v>
          </cell>
        </row>
        <row r="6486">
          <cell r="C6486" t="str">
            <v>Herramientas varias</v>
          </cell>
          <cell r="D6486">
            <v>1</v>
          </cell>
          <cell r="E6486">
            <v>0</v>
          </cell>
          <cell r="F6486">
            <v>450000</v>
          </cell>
          <cell r="G6486">
            <v>450000</v>
          </cell>
        </row>
        <row r="6487">
          <cell r="E6487">
            <v>0</v>
          </cell>
          <cell r="F6487">
            <v>0</v>
          </cell>
          <cell r="G6487">
            <v>0</v>
          </cell>
        </row>
        <row r="6488">
          <cell r="E6488">
            <v>0</v>
          </cell>
          <cell r="F6488">
            <v>0</v>
          </cell>
          <cell r="G6488">
            <v>0</v>
          </cell>
        </row>
        <row r="6489">
          <cell r="E6489">
            <v>0</v>
          </cell>
          <cell r="F6489">
            <v>0</v>
          </cell>
          <cell r="G6489">
            <v>0</v>
          </cell>
        </row>
        <row r="6490">
          <cell r="E6490">
            <v>0</v>
          </cell>
          <cell r="F6490">
            <v>0</v>
          </cell>
          <cell r="G6490">
            <v>0</v>
          </cell>
        </row>
        <row r="6491">
          <cell r="E6491">
            <v>0</v>
          </cell>
          <cell r="F6491">
            <v>0</v>
          </cell>
          <cell r="G6491">
            <v>0</v>
          </cell>
        </row>
        <row r="6492">
          <cell r="E6492">
            <v>0</v>
          </cell>
          <cell r="F6492">
            <v>0</v>
          </cell>
          <cell r="G6492">
            <v>0</v>
          </cell>
        </row>
        <row r="6493">
          <cell r="E6493">
            <v>0</v>
          </cell>
          <cell r="F6493">
            <v>0</v>
          </cell>
          <cell r="G6493">
            <v>0</v>
          </cell>
        </row>
        <row r="6494">
          <cell r="E6494">
            <v>0</v>
          </cell>
          <cell r="F6494">
            <v>0</v>
          </cell>
          <cell r="G6494">
            <v>0</v>
          </cell>
        </row>
        <row r="6495">
          <cell r="E6495">
            <v>0</v>
          </cell>
          <cell r="F6495">
            <v>0</v>
          </cell>
          <cell r="G6495">
            <v>0</v>
          </cell>
        </row>
        <row r="6497">
          <cell r="C6497" t="str">
            <v>TOTALES</v>
          </cell>
          <cell r="D6497" t="str">
            <v>Potencia</v>
          </cell>
          <cell r="E6497">
            <v>0</v>
          </cell>
          <cell r="F6497" t="str">
            <v>Costo Equipos</v>
          </cell>
          <cell r="G6497">
            <v>450000</v>
          </cell>
        </row>
        <row r="6499">
          <cell r="C6499" t="str">
            <v>Rendimiento equipo de producción</v>
          </cell>
          <cell r="D6499">
            <v>300</v>
          </cell>
          <cell r="E6499" t="str">
            <v>0/día</v>
          </cell>
        </row>
        <row r="6501">
          <cell r="A6501" t="str">
            <v>DATOS REDETERMINACION</v>
          </cell>
          <cell r="C6501" t="str">
            <v>DESIGNACION</v>
          </cell>
          <cell r="D6501" t="str">
            <v>Coeficiente Equipo</v>
          </cell>
          <cell r="E6501" t="str">
            <v>$ / día
Coef. x Costo Eq. o
HP x Costo Gas Oil</v>
          </cell>
          <cell r="F6501" t="str">
            <v>Rendimiento</v>
          </cell>
          <cell r="G6501" t="str">
            <v>$ Parcial</v>
          </cell>
        </row>
        <row r="6502">
          <cell r="A6502" t="str">
            <v>CÓDIGO</v>
          </cell>
          <cell r="B6502" t="str">
            <v>DESCRIPCIÓN</v>
          </cell>
        </row>
        <row r="6503">
          <cell r="C6503" t="str">
            <v>A - EQUIPOS</v>
          </cell>
        </row>
        <row r="6504">
          <cell r="A6504" t="str">
            <v>INDEC-DCTO - Inciso j)</v>
          </cell>
          <cell r="B6504" t="str">
            <v>Equipo - Amortización de equipo</v>
          </cell>
          <cell r="C6504" t="str">
            <v>Amortizaciones equipos</v>
          </cell>
          <cell r="D6504">
            <v>8.0000000000000004E-4</v>
          </cell>
          <cell r="E6504">
            <v>360</v>
          </cell>
          <cell r="F6504">
            <v>300</v>
          </cell>
          <cell r="G6504">
            <v>1.2</v>
          </cell>
        </row>
        <row r="6505">
          <cell r="A6505" t="str">
            <v>INDEC-DCTO - Inciso j)</v>
          </cell>
          <cell r="B6505" t="str">
            <v>Equipo - Amortización de equipo</v>
          </cell>
          <cell r="C6505" t="str">
            <v>Interés equipos</v>
          </cell>
          <cell r="D6505">
            <v>8.0000000000000007E-5</v>
          </cell>
          <cell r="E6505">
            <v>36</v>
          </cell>
          <cell r="F6505">
            <v>300</v>
          </cell>
          <cell r="G6505">
            <v>0.12</v>
          </cell>
        </row>
        <row r="6506">
          <cell r="A6506" t="str">
            <v>INDEC-PB - 33360-1</v>
          </cell>
          <cell r="B6506" t="str">
            <v xml:space="preserve">Gas oil                                                                </v>
          </cell>
          <cell r="C6506" t="str">
            <v>Combustibles equipos</v>
          </cell>
          <cell r="D6506">
            <v>99.173553719008268</v>
          </cell>
          <cell r="E6506">
            <v>0</v>
          </cell>
          <cell r="F6506">
            <v>300</v>
          </cell>
          <cell r="G6506">
            <v>0</v>
          </cell>
        </row>
        <row r="6507">
          <cell r="A6507" t="str">
            <v>INDEC-PB - 33380-1</v>
          </cell>
          <cell r="B6507" t="str">
            <v xml:space="preserve">Aceites lubricantes                                                    </v>
          </cell>
          <cell r="C6507" t="str">
            <v>Lubricantes equipos</v>
          </cell>
          <cell r="D6507">
            <v>18</v>
          </cell>
          <cell r="E6507">
            <v>0</v>
          </cell>
          <cell r="F6507">
            <v>300</v>
          </cell>
          <cell r="G6507">
            <v>0</v>
          </cell>
        </row>
        <row r="6508">
          <cell r="A6508">
            <v>0</v>
          </cell>
          <cell r="B6508">
            <v>0</v>
          </cell>
          <cell r="D6508">
            <v>0</v>
          </cell>
          <cell r="F6508">
            <v>0</v>
          </cell>
          <cell r="G6508">
            <v>0</v>
          </cell>
        </row>
        <row r="6509">
          <cell r="A6509">
            <v>0</v>
          </cell>
          <cell r="B6509">
            <v>0</v>
          </cell>
          <cell r="D6509">
            <v>0</v>
          </cell>
          <cell r="F6509">
            <v>0</v>
          </cell>
          <cell r="G6509">
            <v>0</v>
          </cell>
        </row>
        <row r="6510">
          <cell r="A6510">
            <v>0</v>
          </cell>
          <cell r="B6510">
            <v>0</v>
          </cell>
          <cell r="D6510">
            <v>0</v>
          </cell>
          <cell r="F6510">
            <v>0</v>
          </cell>
          <cell r="G6510">
            <v>0</v>
          </cell>
        </row>
        <row r="6511">
          <cell r="A6511">
            <v>0</v>
          </cell>
          <cell r="B6511">
            <v>0</v>
          </cell>
          <cell r="D6511">
            <v>0</v>
          </cell>
          <cell r="F6511">
            <v>0</v>
          </cell>
          <cell r="G6511">
            <v>0</v>
          </cell>
        </row>
        <row r="6512">
          <cell r="A6512">
            <v>0</v>
          </cell>
          <cell r="B6512">
            <v>0</v>
          </cell>
          <cell r="D6512">
            <v>0</v>
          </cell>
          <cell r="F6512">
            <v>0</v>
          </cell>
          <cell r="G6512">
            <v>0</v>
          </cell>
        </row>
        <row r="6513">
          <cell r="F6513" t="str">
            <v>Total A</v>
          </cell>
          <cell r="G6513">
            <v>1.3199999999999998</v>
          </cell>
        </row>
        <row r="6514">
          <cell r="C6514" t="str">
            <v>B - MANO DE OBRA</v>
          </cell>
        </row>
        <row r="6515">
          <cell r="A6515" t="str">
            <v>DATOS REDETERMINACION</v>
          </cell>
          <cell r="C6515" t="str">
            <v>DESIGNACION</v>
          </cell>
          <cell r="D6515" t="str">
            <v>Cantidad</v>
          </cell>
          <cell r="E6515" t="str">
            <v>$ / día</v>
          </cell>
          <cell r="F6515" t="str">
            <v>Rendimiento</v>
          </cell>
          <cell r="G6515" t="str">
            <v>$ Parcial</v>
          </cell>
        </row>
        <row r="6516">
          <cell r="A6516" t="str">
            <v>CÓDIGO</v>
          </cell>
          <cell r="B6516" t="str">
            <v>DESCRIPCIÓN</v>
          </cell>
        </row>
        <row r="6517">
          <cell r="A6517" t="str">
            <v>IIEE-SJ - 101000</v>
          </cell>
          <cell r="B6517" t="str">
            <v>Oficial Especializado</v>
          </cell>
          <cell r="C6517" t="str">
            <v>Oficial Especializado</v>
          </cell>
          <cell r="D6517">
            <v>1</v>
          </cell>
          <cell r="E6517">
            <v>6000</v>
          </cell>
          <cell r="F6517">
            <v>300</v>
          </cell>
          <cell r="G6517">
            <v>20</v>
          </cell>
        </row>
        <row r="6518">
          <cell r="A6518" t="str">
            <v>IIEE-SJ - 102000</v>
          </cell>
          <cell r="B6518" t="str">
            <v xml:space="preserve">Oficial </v>
          </cell>
          <cell r="C6518" t="str">
            <v>Oficial</v>
          </cell>
          <cell r="D6518">
            <v>1</v>
          </cell>
          <cell r="E6518">
            <v>5000</v>
          </cell>
          <cell r="F6518">
            <v>300</v>
          </cell>
          <cell r="G6518">
            <v>16.670000000000002</v>
          </cell>
        </row>
        <row r="6519">
          <cell r="A6519" t="str">
            <v>IIEE-SJ - 103000</v>
          </cell>
          <cell r="B6519" t="str">
            <v>Ayudante</v>
          </cell>
          <cell r="C6519" t="str">
            <v>Medio Oficial</v>
          </cell>
          <cell r="E6519">
            <v>4500</v>
          </cell>
          <cell r="F6519">
            <v>300</v>
          </cell>
          <cell r="G6519">
            <v>0</v>
          </cell>
        </row>
        <row r="6520">
          <cell r="A6520" t="str">
            <v>IIEE-SJ - 103000</v>
          </cell>
          <cell r="B6520" t="str">
            <v>Ayudante</v>
          </cell>
          <cell r="C6520" t="str">
            <v>Ayudante</v>
          </cell>
          <cell r="D6520">
            <v>2</v>
          </cell>
          <cell r="E6520">
            <v>4000</v>
          </cell>
          <cell r="F6520">
            <v>300</v>
          </cell>
          <cell r="G6520">
            <v>26.67</v>
          </cell>
        </row>
        <row r="6521">
          <cell r="A6521">
            <v>0</v>
          </cell>
          <cell r="B6521">
            <v>0</v>
          </cell>
          <cell r="E6521">
            <v>0</v>
          </cell>
          <cell r="F6521">
            <v>0</v>
          </cell>
          <cell r="G6521">
            <v>0</v>
          </cell>
        </row>
        <row r="6522">
          <cell r="A6522">
            <v>0</v>
          </cell>
          <cell r="B6522">
            <v>0</v>
          </cell>
          <cell r="E6522">
            <v>0</v>
          </cell>
          <cell r="F6522">
            <v>0</v>
          </cell>
          <cell r="G6522">
            <v>0</v>
          </cell>
        </row>
        <row r="6523">
          <cell r="A6523">
            <v>0</v>
          </cell>
          <cell r="B6523">
            <v>0</v>
          </cell>
          <cell r="E6523">
            <v>0</v>
          </cell>
          <cell r="F6523">
            <v>0</v>
          </cell>
          <cell r="G6523">
            <v>0</v>
          </cell>
        </row>
        <row r="6524">
          <cell r="F6524" t="str">
            <v>Total B</v>
          </cell>
          <cell r="G6524">
            <v>63.34</v>
          </cell>
        </row>
        <row r="6525">
          <cell r="C6525" t="str">
            <v>C - MATERIALES</v>
          </cell>
        </row>
        <row r="6526">
          <cell r="A6526" t="str">
            <v>DATOS REDETERMINACION</v>
          </cell>
          <cell r="C6526" t="str">
            <v>DESIGNACION</v>
          </cell>
          <cell r="D6526" t="str">
            <v>Un</v>
          </cell>
          <cell r="E6526" t="str">
            <v>Cantidad</v>
          </cell>
          <cell r="F6526" t="str">
            <v>$ Unitarios</v>
          </cell>
          <cell r="G6526" t="str">
            <v>$ Parcial</v>
          </cell>
        </row>
        <row r="6527">
          <cell r="A6527" t="str">
            <v>CÓDIGO</v>
          </cell>
          <cell r="B6527" t="str">
            <v>DESCRIPCIÓN</v>
          </cell>
        </row>
        <row r="6528">
          <cell r="A6528" t="str">
            <v>INDEC-PB - 31420-1</v>
          </cell>
          <cell r="B6528" t="str">
            <v xml:space="preserve">Maderas terciadas fenólicas                                            </v>
          </cell>
          <cell r="C6528" t="str">
            <v>Equipo de encofrado</v>
          </cell>
          <cell r="D6528" t="str">
            <v>m2</v>
          </cell>
          <cell r="E6528">
            <v>0.3</v>
          </cell>
          <cell r="F6528">
            <v>1076.3888888888889</v>
          </cell>
          <cell r="G6528">
            <v>322.92</v>
          </cell>
        </row>
        <row r="6529">
          <cell r="A6529" t="str">
            <v>INDEC-CM - 41242-11</v>
          </cell>
          <cell r="B6529" t="str">
            <v>Acero aletado conformado, en barra</v>
          </cell>
          <cell r="C6529" t="str">
            <v>Clavos</v>
          </cell>
          <cell r="D6529" t="str">
            <v>Kg</v>
          </cell>
          <cell r="E6529">
            <v>0.2</v>
          </cell>
          <cell r="F6529">
            <v>320</v>
          </cell>
          <cell r="G6529">
            <v>64</v>
          </cell>
        </row>
        <row r="6530">
          <cell r="A6530" t="str">
            <v>INDEC-CM - 41242-11</v>
          </cell>
          <cell r="B6530" t="str">
            <v>Acero aletado conformado, en barra</v>
          </cell>
          <cell r="C6530" t="str">
            <v>Alambre</v>
          </cell>
          <cell r="D6530" t="str">
            <v>Kg</v>
          </cell>
          <cell r="E6530">
            <v>0.2</v>
          </cell>
          <cell r="F6530">
            <v>320</v>
          </cell>
          <cell r="G6530">
            <v>64</v>
          </cell>
        </row>
        <row r="6531">
          <cell r="A6531">
            <v>0</v>
          </cell>
          <cell r="B6531">
            <v>0</v>
          </cell>
          <cell r="D6531">
            <v>0</v>
          </cell>
          <cell r="F6531">
            <v>0</v>
          </cell>
          <cell r="G6531">
            <v>0</v>
          </cell>
        </row>
        <row r="6532">
          <cell r="A6532">
            <v>0</v>
          </cell>
          <cell r="B6532">
            <v>0</v>
          </cell>
          <cell r="D6532">
            <v>0</v>
          </cell>
          <cell r="F6532">
            <v>0</v>
          </cell>
          <cell r="G6532">
            <v>0</v>
          </cell>
        </row>
        <row r="6533">
          <cell r="A6533">
            <v>0</v>
          </cell>
          <cell r="B6533">
            <v>0</v>
          </cell>
          <cell r="D6533">
            <v>0</v>
          </cell>
          <cell r="F6533">
            <v>0</v>
          </cell>
          <cell r="G6533">
            <v>0</v>
          </cell>
        </row>
        <row r="6534">
          <cell r="A6534">
            <v>0</v>
          </cell>
          <cell r="B6534">
            <v>0</v>
          </cell>
          <cell r="D6534">
            <v>0</v>
          </cell>
          <cell r="F6534">
            <v>0</v>
          </cell>
          <cell r="G6534">
            <v>0</v>
          </cell>
        </row>
        <row r="6535">
          <cell r="A6535">
            <v>0</v>
          </cell>
          <cell r="B6535">
            <v>0</v>
          </cell>
          <cell r="D6535">
            <v>0</v>
          </cell>
          <cell r="F6535">
            <v>0</v>
          </cell>
          <cell r="G6535">
            <v>0</v>
          </cell>
        </row>
        <row r="6536">
          <cell r="A6536">
            <v>0</v>
          </cell>
          <cell r="B6536">
            <v>0</v>
          </cell>
          <cell r="D6536">
            <v>0</v>
          </cell>
          <cell r="F6536">
            <v>0</v>
          </cell>
          <cell r="G6536">
            <v>0</v>
          </cell>
        </row>
        <row r="6537">
          <cell r="A6537">
            <v>0</v>
          </cell>
          <cell r="B6537">
            <v>0</v>
          </cell>
          <cell r="D6537">
            <v>0</v>
          </cell>
          <cell r="F6537">
            <v>0</v>
          </cell>
          <cell r="G6537">
            <v>0</v>
          </cell>
        </row>
        <row r="6539">
          <cell r="A6539">
            <v>0</v>
          </cell>
          <cell r="B6539">
            <v>0</v>
          </cell>
          <cell r="D6539">
            <v>0</v>
          </cell>
          <cell r="F6539">
            <v>0</v>
          </cell>
          <cell r="G6539">
            <v>0</v>
          </cell>
        </row>
        <row r="6540">
          <cell r="F6540" t="str">
            <v>Total C</v>
          </cell>
          <cell r="G6540">
            <v>450.92</v>
          </cell>
        </row>
        <row r="6541">
          <cell r="C6541" t="str">
            <v>D - TRANSPORTE</v>
          </cell>
        </row>
        <row r="6542">
          <cell r="A6542" t="str">
            <v>DATOS REDETERMINACION</v>
          </cell>
          <cell r="C6542" t="str">
            <v>DESIGNACION</v>
          </cell>
          <cell r="D6542" t="str">
            <v>Un</v>
          </cell>
          <cell r="E6542" t="str">
            <v>Cantidad</v>
          </cell>
          <cell r="F6542" t="str">
            <v>$ Unitarios</v>
          </cell>
          <cell r="G6542" t="str">
            <v>$ Parcial</v>
          </cell>
        </row>
        <row r="6543">
          <cell r="A6543" t="str">
            <v>CÓDIGO</v>
          </cell>
          <cell r="B6543" t="str">
            <v>DESCRIPCIÓN</v>
          </cell>
        </row>
        <row r="6544">
          <cell r="A6544">
            <v>0</v>
          </cell>
          <cell r="B6544">
            <v>0</v>
          </cell>
          <cell r="D6544">
            <v>0</v>
          </cell>
          <cell r="F6544">
            <v>0</v>
          </cell>
          <cell r="G6544">
            <v>0</v>
          </cell>
        </row>
        <row r="6545">
          <cell r="A6545">
            <v>0</v>
          </cell>
          <cell r="B6545">
            <v>0</v>
          </cell>
          <cell r="D6545">
            <v>0</v>
          </cell>
          <cell r="F6545">
            <v>0</v>
          </cell>
          <cell r="G6545">
            <v>0</v>
          </cell>
        </row>
        <row r="6546">
          <cell r="F6546" t="str">
            <v>Total D</v>
          </cell>
          <cell r="G6546">
            <v>0</v>
          </cell>
        </row>
        <row r="6548">
          <cell r="A6548" t="str">
            <v/>
          </cell>
          <cell r="B6548">
            <v>0</v>
          </cell>
          <cell r="D6548" t="str">
            <v>Costo  Neto</v>
          </cell>
          <cell r="F6548" t="str">
            <v>$/0</v>
          </cell>
          <cell r="G6548">
            <v>515.58000000000004</v>
          </cell>
        </row>
        <row r="6549">
          <cell r="D6549" t="str">
            <v>Precio</v>
          </cell>
          <cell r="F6549" t="str">
            <v>$/0</v>
          </cell>
          <cell r="G6549">
            <v>515.58000000000004</v>
          </cell>
        </row>
        <row r="6550">
          <cell r="A6550" t="str">
            <v>ANALISIS DE PRECIOS</v>
          </cell>
        </row>
        <row r="6551">
          <cell r="A6551" t="str">
            <v>COMITENTE:</v>
          </cell>
          <cell r="B6551" t="str">
            <v>DIRECCION PROVINCIAL DE REDES DE GAS</v>
          </cell>
        </row>
        <row r="6552">
          <cell r="A6552" t="str">
            <v>CONTRATISTA:</v>
          </cell>
          <cell r="B6552">
            <v>0</v>
          </cell>
        </row>
        <row r="6553">
          <cell r="A6553" t="str">
            <v>OBRA:</v>
          </cell>
          <cell r="B6553">
            <v>0</v>
          </cell>
          <cell r="F6553" t="str">
            <v>PRECIOS A:</v>
          </cell>
          <cell r="G6553">
            <v>0</v>
          </cell>
        </row>
        <row r="6554">
          <cell r="A6554" t="str">
            <v>SECTOR A:</v>
          </cell>
          <cell r="B6554">
            <v>0</v>
          </cell>
          <cell r="G6554">
            <v>0</v>
          </cell>
        </row>
        <row r="6555">
          <cell r="A6555" t="str">
            <v>UBICACIÓN:</v>
          </cell>
          <cell r="B6555">
            <v>0</v>
          </cell>
        </row>
        <row r="6556">
          <cell r="A6556" t="str">
            <v>RUBRO:</v>
          </cell>
          <cell r="B6556" t="str">
            <v/>
          </cell>
          <cell r="C6556">
            <v>0</v>
          </cell>
        </row>
        <row r="6557">
          <cell r="A6557" t="str">
            <v>ITEM:</v>
          </cell>
          <cell r="B6557" t="str">
            <v/>
          </cell>
          <cell r="C6557">
            <v>0</v>
          </cell>
          <cell r="F6557" t="str">
            <v>UNIDAD:</v>
          </cell>
          <cell r="G6557">
            <v>0</v>
          </cell>
        </row>
        <row r="6559">
          <cell r="C6559" t="str">
            <v>DESCRIPCIÓN EQUIPO DE PRODUCCIÓN Y RENDIMIENTO</v>
          </cell>
        </row>
        <row r="6561">
          <cell r="C6561" t="str">
            <v>Equipo</v>
          </cell>
          <cell r="D6561" t="str">
            <v>Cantidad</v>
          </cell>
          <cell r="E6561" t="str">
            <v>Potencia</v>
          </cell>
          <cell r="F6561" t="str">
            <v>Costo Unitario</v>
          </cell>
          <cell r="G6561" t="str">
            <v>Costo Total</v>
          </cell>
        </row>
        <row r="6562">
          <cell r="C6562" t="str">
            <v>Herramientas varias</v>
          </cell>
          <cell r="D6562">
            <v>1</v>
          </cell>
          <cell r="E6562">
            <v>0</v>
          </cell>
          <cell r="F6562">
            <v>450000</v>
          </cell>
          <cell r="G6562">
            <v>450000</v>
          </cell>
        </row>
        <row r="6563">
          <cell r="E6563">
            <v>0</v>
          </cell>
          <cell r="F6563">
            <v>0</v>
          </cell>
          <cell r="G6563">
            <v>0</v>
          </cell>
        </row>
        <row r="6564">
          <cell r="E6564">
            <v>0</v>
          </cell>
          <cell r="F6564">
            <v>0</v>
          </cell>
          <cell r="G6564">
            <v>0</v>
          </cell>
        </row>
        <row r="6565">
          <cell r="E6565">
            <v>0</v>
          </cell>
          <cell r="F6565">
            <v>0</v>
          </cell>
          <cell r="G6565">
            <v>0</v>
          </cell>
        </row>
        <row r="6566">
          <cell r="E6566">
            <v>0</v>
          </cell>
          <cell r="F6566">
            <v>0</v>
          </cell>
          <cell r="G6566">
            <v>0</v>
          </cell>
        </row>
        <row r="6567">
          <cell r="E6567">
            <v>0</v>
          </cell>
          <cell r="F6567">
            <v>0</v>
          </cell>
          <cell r="G6567">
            <v>0</v>
          </cell>
        </row>
        <row r="6568">
          <cell r="E6568">
            <v>0</v>
          </cell>
          <cell r="F6568">
            <v>0</v>
          </cell>
          <cell r="G6568">
            <v>0</v>
          </cell>
        </row>
        <row r="6569">
          <cell r="E6569">
            <v>0</v>
          </cell>
          <cell r="F6569">
            <v>0</v>
          </cell>
          <cell r="G6569">
            <v>0</v>
          </cell>
        </row>
        <row r="6570">
          <cell r="E6570">
            <v>0</v>
          </cell>
          <cell r="F6570">
            <v>0</v>
          </cell>
          <cell r="G6570">
            <v>0</v>
          </cell>
        </row>
        <row r="6571">
          <cell r="E6571">
            <v>0</v>
          </cell>
          <cell r="F6571">
            <v>0</v>
          </cell>
          <cell r="G6571">
            <v>0</v>
          </cell>
        </row>
        <row r="6573">
          <cell r="C6573" t="str">
            <v>TOTALES</v>
          </cell>
          <cell r="D6573" t="str">
            <v>Potencia</v>
          </cell>
          <cell r="E6573">
            <v>0</v>
          </cell>
          <cell r="F6573" t="str">
            <v>Costo Equipos</v>
          </cell>
          <cell r="G6573">
            <v>450000</v>
          </cell>
        </row>
        <row r="6575">
          <cell r="C6575" t="str">
            <v>Rendimiento equipo de producción</v>
          </cell>
          <cell r="D6575">
            <v>3</v>
          </cell>
          <cell r="E6575" t="str">
            <v>0/día</v>
          </cell>
        </row>
        <row r="6577">
          <cell r="A6577" t="str">
            <v>DATOS REDETERMINACION</v>
          </cell>
          <cell r="C6577" t="str">
            <v>DESIGNACION</v>
          </cell>
          <cell r="D6577" t="str">
            <v>Coeficiente Equipo</v>
          </cell>
          <cell r="E6577" t="str">
            <v>$ / día
Coef. x Costo Eq. o
HP x Costo Gas Oil</v>
          </cell>
          <cell r="F6577" t="str">
            <v>Rendimiento</v>
          </cell>
          <cell r="G6577" t="str">
            <v>$ Parcial</v>
          </cell>
        </row>
        <row r="6578">
          <cell r="A6578" t="str">
            <v>CÓDIGO</v>
          </cell>
          <cell r="B6578" t="str">
            <v>DESCRIPCIÓN</v>
          </cell>
        </row>
        <row r="6579">
          <cell r="C6579" t="str">
            <v>A - EQUIPOS</v>
          </cell>
        </row>
        <row r="6580">
          <cell r="A6580" t="str">
            <v>INDEC-DCTO - Inciso j)</v>
          </cell>
          <cell r="B6580" t="str">
            <v>Equipo - Amortización de equipo</v>
          </cell>
          <cell r="C6580" t="str">
            <v>Amortizaciones equipos</v>
          </cell>
          <cell r="D6580">
            <v>8.0000000000000004E-4</v>
          </cell>
          <cell r="E6580">
            <v>360</v>
          </cell>
          <cell r="F6580">
            <v>3</v>
          </cell>
          <cell r="G6580">
            <v>120</v>
          </cell>
        </row>
        <row r="6581">
          <cell r="A6581" t="str">
            <v>INDEC-DCTO - Inciso j)</v>
          </cell>
          <cell r="B6581" t="str">
            <v>Equipo - Amortización de equipo</v>
          </cell>
          <cell r="C6581" t="str">
            <v>Interés equipos</v>
          </cell>
          <cell r="D6581">
            <v>8.0000000000000007E-5</v>
          </cell>
          <cell r="E6581">
            <v>36</v>
          </cell>
          <cell r="F6581">
            <v>3</v>
          </cell>
          <cell r="G6581">
            <v>12</v>
          </cell>
        </row>
        <row r="6582">
          <cell r="A6582" t="str">
            <v>INDEC-PB - 33360-1</v>
          </cell>
          <cell r="B6582" t="str">
            <v xml:space="preserve">Gas oil                                                                </v>
          </cell>
          <cell r="C6582" t="str">
            <v>Combustibles equipos</v>
          </cell>
          <cell r="D6582">
            <v>99.173553719008268</v>
          </cell>
          <cell r="E6582">
            <v>0</v>
          </cell>
          <cell r="F6582">
            <v>3</v>
          </cell>
          <cell r="G6582">
            <v>0</v>
          </cell>
        </row>
        <row r="6583">
          <cell r="A6583" t="str">
            <v>INDEC-PB - 33380-1</v>
          </cell>
          <cell r="B6583" t="str">
            <v xml:space="preserve">Aceites lubricantes                                                    </v>
          </cell>
          <cell r="C6583" t="str">
            <v>Lubricantes equipos</v>
          </cell>
          <cell r="D6583">
            <v>18</v>
          </cell>
          <cell r="E6583">
            <v>0</v>
          </cell>
          <cell r="F6583">
            <v>3</v>
          </cell>
          <cell r="G6583">
            <v>0</v>
          </cell>
        </row>
        <row r="6584">
          <cell r="A6584">
            <v>0</v>
          </cell>
          <cell r="B6584">
            <v>0</v>
          </cell>
          <cell r="D6584">
            <v>0</v>
          </cell>
          <cell r="F6584">
            <v>0</v>
          </cell>
          <cell r="G6584">
            <v>0</v>
          </cell>
        </row>
        <row r="6585">
          <cell r="A6585">
            <v>0</v>
          </cell>
          <cell r="B6585">
            <v>0</v>
          </cell>
          <cell r="D6585">
            <v>0</v>
          </cell>
          <cell r="F6585">
            <v>0</v>
          </cell>
          <cell r="G6585">
            <v>0</v>
          </cell>
        </row>
        <row r="6586">
          <cell r="A6586">
            <v>0</v>
          </cell>
          <cell r="B6586">
            <v>0</v>
          </cell>
          <cell r="D6586">
            <v>0</v>
          </cell>
          <cell r="F6586">
            <v>0</v>
          </cell>
          <cell r="G6586">
            <v>0</v>
          </cell>
        </row>
        <row r="6587">
          <cell r="A6587">
            <v>0</v>
          </cell>
          <cell r="B6587">
            <v>0</v>
          </cell>
          <cell r="D6587">
            <v>0</v>
          </cell>
          <cell r="F6587">
            <v>0</v>
          </cell>
          <cell r="G6587">
            <v>0</v>
          </cell>
        </row>
        <row r="6588">
          <cell r="A6588">
            <v>0</v>
          </cell>
          <cell r="B6588">
            <v>0</v>
          </cell>
          <cell r="D6588">
            <v>0</v>
          </cell>
          <cell r="F6588">
            <v>0</v>
          </cell>
          <cell r="G6588">
            <v>0</v>
          </cell>
        </row>
        <row r="6589">
          <cell r="F6589" t="str">
            <v>Total A</v>
          </cell>
          <cell r="G6589">
            <v>132</v>
          </cell>
        </row>
        <row r="6590">
          <cell r="C6590" t="str">
            <v>B - MANO DE OBRA</v>
          </cell>
        </row>
        <row r="6591">
          <cell r="A6591" t="str">
            <v>DATOS REDETERMINACION</v>
          </cell>
          <cell r="C6591" t="str">
            <v>DESIGNACION</v>
          </cell>
          <cell r="D6591" t="str">
            <v>Cantidad</v>
          </cell>
          <cell r="E6591" t="str">
            <v>$ / día</v>
          </cell>
          <cell r="F6591" t="str">
            <v>Rendimiento</v>
          </cell>
          <cell r="G6591" t="str">
            <v>$ Parcial</v>
          </cell>
        </row>
        <row r="6592">
          <cell r="A6592" t="str">
            <v>CÓDIGO</v>
          </cell>
          <cell r="B6592" t="str">
            <v>DESCRIPCIÓN</v>
          </cell>
        </row>
        <row r="6593">
          <cell r="A6593" t="str">
            <v>IIEE-SJ - 101000</v>
          </cell>
          <cell r="B6593" t="str">
            <v>Oficial Especializado</v>
          </cell>
          <cell r="C6593" t="str">
            <v>Oficial Especializado</v>
          </cell>
          <cell r="D6593">
            <v>1</v>
          </cell>
          <cell r="E6593">
            <v>6000</v>
          </cell>
          <cell r="F6593">
            <v>3</v>
          </cell>
          <cell r="G6593">
            <v>2000</v>
          </cell>
        </row>
        <row r="6594">
          <cell r="A6594" t="str">
            <v>IIEE-SJ - 102000</v>
          </cell>
          <cell r="B6594" t="str">
            <v xml:space="preserve">Oficial </v>
          </cell>
          <cell r="C6594" t="str">
            <v>Oficial</v>
          </cell>
          <cell r="D6594">
            <v>2</v>
          </cell>
          <cell r="E6594">
            <v>5000</v>
          </cell>
          <cell r="F6594">
            <v>3</v>
          </cell>
          <cell r="G6594">
            <v>3333.33</v>
          </cell>
        </row>
        <row r="6595">
          <cell r="A6595" t="str">
            <v>IIEE-SJ - 103000</v>
          </cell>
          <cell r="B6595" t="str">
            <v>Ayudante</v>
          </cell>
          <cell r="C6595" t="str">
            <v>Medio Oficial</v>
          </cell>
          <cell r="E6595">
            <v>4500</v>
          </cell>
          <cell r="F6595">
            <v>3</v>
          </cell>
          <cell r="G6595">
            <v>0</v>
          </cell>
        </row>
        <row r="6596">
          <cell r="A6596" t="str">
            <v>IIEE-SJ - 103000</v>
          </cell>
          <cell r="B6596" t="str">
            <v>Ayudante</v>
          </cell>
          <cell r="C6596" t="str">
            <v>Ayudante</v>
          </cell>
          <cell r="D6596">
            <v>2</v>
          </cell>
          <cell r="E6596">
            <v>4000</v>
          </cell>
          <cell r="F6596">
            <v>3</v>
          </cell>
          <cell r="G6596">
            <v>2666.67</v>
          </cell>
        </row>
        <row r="6597">
          <cell r="A6597">
            <v>0</v>
          </cell>
          <cell r="B6597">
            <v>0</v>
          </cell>
          <cell r="E6597">
            <v>0</v>
          </cell>
          <cell r="F6597">
            <v>0</v>
          </cell>
          <cell r="G6597">
            <v>0</v>
          </cell>
        </row>
        <row r="6598">
          <cell r="A6598">
            <v>0</v>
          </cell>
          <cell r="B6598">
            <v>0</v>
          </cell>
          <cell r="E6598">
            <v>0</v>
          </cell>
          <cell r="F6598">
            <v>0</v>
          </cell>
          <cell r="G6598">
            <v>0</v>
          </cell>
        </row>
        <row r="6599">
          <cell r="A6599">
            <v>0</v>
          </cell>
          <cell r="B6599">
            <v>0</v>
          </cell>
          <cell r="E6599">
            <v>0</v>
          </cell>
          <cell r="F6599">
            <v>0</v>
          </cell>
          <cell r="G6599">
            <v>0</v>
          </cell>
        </row>
        <row r="6600">
          <cell r="F6600" t="str">
            <v>Total B</v>
          </cell>
          <cell r="G6600">
            <v>8000</v>
          </cell>
        </row>
        <row r="6601">
          <cell r="C6601" t="str">
            <v>C - MATERIALES</v>
          </cell>
        </row>
        <row r="6602">
          <cell r="A6602" t="str">
            <v>DATOS REDETERMINACION</v>
          </cell>
          <cell r="C6602" t="str">
            <v>DESIGNACION</v>
          </cell>
          <cell r="D6602" t="str">
            <v>Un</v>
          </cell>
          <cell r="E6602" t="str">
            <v>Cantidad</v>
          </cell>
          <cell r="F6602" t="str">
            <v>$ Unitarios</v>
          </cell>
          <cell r="G6602" t="str">
            <v>$ Parcial</v>
          </cell>
        </row>
        <row r="6603">
          <cell r="A6603" t="str">
            <v>CÓDIGO</v>
          </cell>
          <cell r="B6603" t="str">
            <v>DESCRIPCIÓN</v>
          </cell>
        </row>
        <row r="6604">
          <cell r="A6604" t="str">
            <v>INDEC-CM - 37510-11</v>
          </cell>
          <cell r="B6604" t="str">
            <v>Hormigón elaborado</v>
          </cell>
          <cell r="C6604" t="str">
            <v>HORMIGON H25</v>
          </cell>
          <cell r="D6604" t="str">
            <v>m3</v>
          </cell>
          <cell r="E6604">
            <v>1.03</v>
          </cell>
          <cell r="F6604">
            <v>5800</v>
          </cell>
          <cell r="G6604">
            <v>5974</v>
          </cell>
        </row>
        <row r="6605">
          <cell r="A6605" t="str">
            <v>INDEC-PB - 31420-1</v>
          </cell>
          <cell r="B6605" t="str">
            <v xml:space="preserve">Maderas terciadas fenólicas                                            </v>
          </cell>
          <cell r="C6605" t="str">
            <v>Equipo de encofrado</v>
          </cell>
          <cell r="D6605" t="str">
            <v>m2</v>
          </cell>
          <cell r="E6605">
            <v>0.5</v>
          </cell>
          <cell r="F6605">
            <v>1076.3888888888889</v>
          </cell>
          <cell r="G6605">
            <v>538.19000000000005</v>
          </cell>
        </row>
        <row r="6606">
          <cell r="A6606" t="str">
            <v>INDEC-CM - 41242-11</v>
          </cell>
          <cell r="B6606" t="str">
            <v>Acero aletado conformado, en barra</v>
          </cell>
          <cell r="C6606" t="str">
            <v>Clavos</v>
          </cell>
          <cell r="D6606" t="str">
            <v>Kg</v>
          </cell>
          <cell r="E6606">
            <v>0.5</v>
          </cell>
          <cell r="F6606">
            <v>320</v>
          </cell>
          <cell r="G6606">
            <v>160</v>
          </cell>
        </row>
        <row r="6607">
          <cell r="A6607" t="str">
            <v>INDEC-CM - 41242-11</v>
          </cell>
          <cell r="B6607" t="str">
            <v>Acero aletado conformado, en barra</v>
          </cell>
          <cell r="C6607" t="str">
            <v>Alambre</v>
          </cell>
          <cell r="D6607" t="str">
            <v>Kg</v>
          </cell>
          <cell r="E6607">
            <v>0.5</v>
          </cell>
          <cell r="F6607">
            <v>320</v>
          </cell>
          <cell r="G6607">
            <v>160</v>
          </cell>
        </row>
        <row r="6608">
          <cell r="A6608" t="str">
            <v>INDEC-CM - 41242-11</v>
          </cell>
          <cell r="B6608" t="str">
            <v>Acero aletado conformado, en barra</v>
          </cell>
          <cell r="C6608" t="str">
            <v>ACERO ESPECIAL diam varios</v>
          </cell>
          <cell r="D6608" t="str">
            <v>kg</v>
          </cell>
          <cell r="E6608">
            <v>45</v>
          </cell>
          <cell r="F6608">
            <v>180</v>
          </cell>
          <cell r="G6608">
            <v>8100</v>
          </cell>
        </row>
        <row r="6609">
          <cell r="A6609">
            <v>0</v>
          </cell>
          <cell r="B6609">
            <v>0</v>
          </cell>
          <cell r="D6609">
            <v>0</v>
          </cell>
          <cell r="F6609">
            <v>0</v>
          </cell>
          <cell r="G6609">
            <v>0</v>
          </cell>
        </row>
        <row r="6610">
          <cell r="A6610">
            <v>0</v>
          </cell>
          <cell r="B6610">
            <v>0</v>
          </cell>
          <cell r="D6610">
            <v>0</v>
          </cell>
          <cell r="F6610">
            <v>0</v>
          </cell>
          <cell r="G6610">
            <v>0</v>
          </cell>
        </row>
        <row r="6611">
          <cell r="A6611">
            <v>0</v>
          </cell>
          <cell r="B6611">
            <v>0</v>
          </cell>
          <cell r="D6611">
            <v>0</v>
          </cell>
          <cell r="F6611">
            <v>0</v>
          </cell>
          <cell r="G6611">
            <v>0</v>
          </cell>
        </row>
        <row r="6612">
          <cell r="A6612">
            <v>0</v>
          </cell>
          <cell r="B6612">
            <v>0</v>
          </cell>
          <cell r="D6612">
            <v>0</v>
          </cell>
          <cell r="F6612">
            <v>0</v>
          </cell>
          <cell r="G6612">
            <v>0</v>
          </cell>
        </row>
        <row r="6614">
          <cell r="A6614">
            <v>0</v>
          </cell>
          <cell r="B6614">
            <v>0</v>
          </cell>
          <cell r="D6614">
            <v>0</v>
          </cell>
          <cell r="F6614">
            <v>0</v>
          </cell>
          <cell r="G6614">
            <v>0</v>
          </cell>
        </row>
        <row r="6615">
          <cell r="A6615">
            <v>0</v>
          </cell>
          <cell r="B6615">
            <v>0</v>
          </cell>
          <cell r="D6615">
            <v>0</v>
          </cell>
          <cell r="F6615">
            <v>0</v>
          </cell>
          <cell r="G6615">
            <v>0</v>
          </cell>
        </row>
        <row r="6616">
          <cell r="F6616" t="str">
            <v>Total C</v>
          </cell>
          <cell r="G6616">
            <v>14932.19</v>
          </cell>
        </row>
        <row r="6617">
          <cell r="C6617" t="str">
            <v>D - TRANSPORTE</v>
          </cell>
        </row>
        <row r="6618">
          <cell r="A6618" t="str">
            <v>DATOS REDETERMINACION</v>
          </cell>
          <cell r="C6618" t="str">
            <v>DESIGNACION</v>
          </cell>
          <cell r="D6618" t="str">
            <v>Un</v>
          </cell>
          <cell r="E6618" t="str">
            <v>Cantidad</v>
          </cell>
          <cell r="F6618" t="str">
            <v>$ Unitarios</v>
          </cell>
          <cell r="G6618" t="str">
            <v>$ Parcial</v>
          </cell>
        </row>
        <row r="6619">
          <cell r="A6619" t="str">
            <v>CÓDIGO</v>
          </cell>
          <cell r="B6619" t="str">
            <v>DESCRIPCIÓN</v>
          </cell>
        </row>
        <row r="6620">
          <cell r="A6620">
            <v>0</v>
          </cell>
          <cell r="B6620">
            <v>0</v>
          </cell>
          <cell r="D6620">
            <v>0</v>
          </cell>
          <cell r="F6620">
            <v>0</v>
          </cell>
          <cell r="G6620">
            <v>0</v>
          </cell>
        </row>
        <row r="6621">
          <cell r="A6621">
            <v>0</v>
          </cell>
          <cell r="B6621">
            <v>0</v>
          </cell>
          <cell r="D6621">
            <v>0</v>
          </cell>
          <cell r="F6621">
            <v>0</v>
          </cell>
          <cell r="G6621">
            <v>0</v>
          </cell>
        </row>
        <row r="6622">
          <cell r="F6622" t="str">
            <v>Total D</v>
          </cell>
          <cell r="G6622">
            <v>0</v>
          </cell>
        </row>
        <row r="6624">
          <cell r="A6624" t="str">
            <v/>
          </cell>
          <cell r="B6624">
            <v>0</v>
          </cell>
          <cell r="D6624" t="str">
            <v>Costo  Neto</v>
          </cell>
          <cell r="F6624" t="str">
            <v>$/0</v>
          </cell>
          <cell r="G6624">
            <v>23064.190000000002</v>
          </cell>
        </row>
        <row r="6625">
          <cell r="D6625" t="str">
            <v>Precio</v>
          </cell>
          <cell r="F6625" t="str">
            <v>$/0</v>
          </cell>
          <cell r="G6625">
            <v>23064.19</v>
          </cell>
        </row>
        <row r="6626">
          <cell r="A6626" t="str">
            <v>ANALISIS DE PRECIOS</v>
          </cell>
        </row>
        <row r="6627">
          <cell r="A6627" t="str">
            <v>COMITENTE:</v>
          </cell>
          <cell r="B6627" t="str">
            <v>DIRECCION PROVINCIAL DE REDES DE GAS</v>
          </cell>
        </row>
        <row r="6628">
          <cell r="A6628" t="str">
            <v>CONTRATISTA:</v>
          </cell>
          <cell r="B6628">
            <v>0</v>
          </cell>
        </row>
        <row r="6629">
          <cell r="A6629" t="str">
            <v>OBRA:</v>
          </cell>
          <cell r="B6629">
            <v>0</v>
          </cell>
          <cell r="F6629" t="str">
            <v>PRECIOS A:</v>
          </cell>
          <cell r="G6629">
            <v>0</v>
          </cell>
        </row>
        <row r="6630">
          <cell r="A6630" t="str">
            <v>SECTOR A:</v>
          </cell>
          <cell r="B6630">
            <v>0</v>
          </cell>
          <cell r="G6630">
            <v>0</v>
          </cell>
        </row>
        <row r="6631">
          <cell r="A6631" t="str">
            <v>UBICACIÓN:</v>
          </cell>
          <cell r="B6631">
            <v>0</v>
          </cell>
        </row>
        <row r="6632">
          <cell r="A6632" t="str">
            <v>RUBRO:</v>
          </cell>
          <cell r="B6632" t="str">
            <v/>
          </cell>
          <cell r="C6632">
            <v>0</v>
          </cell>
        </row>
        <row r="6633">
          <cell r="A6633" t="str">
            <v>ITEM:</v>
          </cell>
          <cell r="B6633" t="str">
            <v/>
          </cell>
          <cell r="C6633">
            <v>0</v>
          </cell>
          <cell r="F6633" t="str">
            <v>UNIDAD:</v>
          </cell>
          <cell r="G6633">
            <v>0</v>
          </cell>
        </row>
        <row r="6635">
          <cell r="C6635" t="str">
            <v>DESCRIPCIÓN EQUIPO DE PRODUCCIÓN Y RENDIMIENTO</v>
          </cell>
        </row>
        <row r="6637">
          <cell r="C6637" t="str">
            <v>Equipo</v>
          </cell>
          <cell r="D6637" t="str">
            <v>Cantidad</v>
          </cell>
          <cell r="E6637" t="str">
            <v>Potencia</v>
          </cell>
          <cell r="F6637" t="str">
            <v>Costo Unitario</v>
          </cell>
          <cell r="G6637" t="str">
            <v>Costo Total</v>
          </cell>
        </row>
        <row r="6638">
          <cell r="C6638" t="str">
            <v>Herramientas varias</v>
          </cell>
          <cell r="D6638">
            <v>1</v>
          </cell>
          <cell r="E6638">
            <v>0</v>
          </cell>
          <cell r="F6638">
            <v>450000</v>
          </cell>
          <cell r="G6638">
            <v>450000</v>
          </cell>
        </row>
        <row r="6639">
          <cell r="E6639">
            <v>0</v>
          </cell>
          <cell r="F6639">
            <v>0</v>
          </cell>
          <cell r="G6639">
            <v>0</v>
          </cell>
        </row>
        <row r="6640">
          <cell r="E6640">
            <v>0</v>
          </cell>
          <cell r="F6640">
            <v>0</v>
          </cell>
          <cell r="G6640">
            <v>0</v>
          </cell>
        </row>
        <row r="6641">
          <cell r="E6641">
            <v>0</v>
          </cell>
          <cell r="F6641">
            <v>0</v>
          </cell>
          <cell r="G6641">
            <v>0</v>
          </cell>
        </row>
        <row r="6642">
          <cell r="E6642">
            <v>0</v>
          </cell>
          <cell r="F6642">
            <v>0</v>
          </cell>
          <cell r="G6642">
            <v>0</v>
          </cell>
        </row>
        <row r="6643">
          <cell r="E6643">
            <v>0</v>
          </cell>
          <cell r="F6643">
            <v>0</v>
          </cell>
          <cell r="G6643">
            <v>0</v>
          </cell>
        </row>
        <row r="6644">
          <cell r="E6644">
            <v>0</v>
          </cell>
          <cell r="F6644">
            <v>0</v>
          </cell>
          <cell r="G6644">
            <v>0</v>
          </cell>
        </row>
        <row r="6645">
          <cell r="E6645">
            <v>0</v>
          </cell>
          <cell r="F6645">
            <v>0</v>
          </cell>
          <cell r="G6645">
            <v>0</v>
          </cell>
        </row>
        <row r="6646">
          <cell r="E6646">
            <v>0</v>
          </cell>
          <cell r="F6646">
            <v>0</v>
          </cell>
          <cell r="G6646">
            <v>0</v>
          </cell>
        </row>
        <row r="6647">
          <cell r="E6647">
            <v>0</v>
          </cell>
          <cell r="F6647">
            <v>0</v>
          </cell>
          <cell r="G6647">
            <v>0</v>
          </cell>
        </row>
        <row r="6649">
          <cell r="C6649" t="str">
            <v>TOTALES</v>
          </cell>
          <cell r="D6649" t="str">
            <v>Potencia</v>
          </cell>
          <cell r="E6649">
            <v>0</v>
          </cell>
          <cell r="F6649" t="str">
            <v>Costo Equipos</v>
          </cell>
          <cell r="G6649">
            <v>450000</v>
          </cell>
        </row>
        <row r="6651">
          <cell r="C6651" t="str">
            <v>Rendimiento equipo de producción</v>
          </cell>
          <cell r="D6651">
            <v>2</v>
          </cell>
          <cell r="E6651" t="str">
            <v>0/día</v>
          </cell>
        </row>
        <row r="6653">
          <cell r="A6653" t="str">
            <v>DATOS REDETERMINACION</v>
          </cell>
          <cell r="C6653" t="str">
            <v>DESIGNACION</v>
          </cell>
          <cell r="D6653" t="str">
            <v>Coeficiente Equipo</v>
          </cell>
          <cell r="E6653" t="str">
            <v>$ / día
Coef. x Costo Eq. o
HP x Costo Gas Oil</v>
          </cell>
          <cell r="F6653" t="str">
            <v>Rendimiento</v>
          </cell>
          <cell r="G6653" t="str">
            <v>$ Parcial</v>
          </cell>
        </row>
        <row r="6654">
          <cell r="A6654" t="str">
            <v>CÓDIGO</v>
          </cell>
          <cell r="B6654" t="str">
            <v>DESCRIPCIÓN</v>
          </cell>
        </row>
        <row r="6655">
          <cell r="C6655" t="str">
            <v>A - EQUIPOS</v>
          </cell>
        </row>
        <row r="6656">
          <cell r="A6656" t="str">
            <v>INDEC-DCTO - Inciso j)</v>
          </cell>
          <cell r="B6656" t="str">
            <v>Equipo - Amortización de equipo</v>
          </cell>
          <cell r="C6656" t="str">
            <v>Amortizaciones equipos</v>
          </cell>
          <cell r="D6656">
            <v>8.0000000000000004E-4</v>
          </cell>
          <cell r="E6656">
            <v>360</v>
          </cell>
          <cell r="F6656">
            <v>2</v>
          </cell>
          <cell r="G6656">
            <v>180</v>
          </cell>
        </row>
        <row r="6657">
          <cell r="A6657" t="str">
            <v>INDEC-DCTO - Inciso j)</v>
          </cell>
          <cell r="B6657" t="str">
            <v>Equipo - Amortización de equipo</v>
          </cell>
          <cell r="C6657" t="str">
            <v>Interés equipos</v>
          </cell>
          <cell r="D6657">
            <v>8.0000000000000007E-5</v>
          </cell>
          <cell r="E6657">
            <v>36</v>
          </cell>
          <cell r="F6657">
            <v>2</v>
          </cell>
          <cell r="G6657">
            <v>18</v>
          </cell>
        </row>
        <row r="6658">
          <cell r="A6658" t="str">
            <v>INDEC-PB - 33360-1</v>
          </cell>
          <cell r="B6658" t="str">
            <v xml:space="preserve">Gas oil                                                                </v>
          </cell>
          <cell r="C6658" t="str">
            <v>Combustibles equipos</v>
          </cell>
          <cell r="D6658">
            <v>99.173553719008268</v>
          </cell>
          <cell r="E6658">
            <v>0</v>
          </cell>
          <cell r="F6658">
            <v>2</v>
          </cell>
          <cell r="G6658">
            <v>0</v>
          </cell>
        </row>
        <row r="6659">
          <cell r="A6659" t="str">
            <v>INDEC-PB - 33380-1</v>
          </cell>
          <cell r="B6659" t="str">
            <v xml:space="preserve">Aceites lubricantes                                                    </v>
          </cell>
          <cell r="C6659" t="str">
            <v>Lubricantes equipos</v>
          </cell>
          <cell r="D6659">
            <v>18</v>
          </cell>
          <cell r="E6659">
            <v>0</v>
          </cell>
          <cell r="F6659">
            <v>2</v>
          </cell>
          <cell r="G6659">
            <v>0</v>
          </cell>
        </row>
        <row r="6660">
          <cell r="A6660">
            <v>0</v>
          </cell>
          <cell r="B6660">
            <v>0</v>
          </cell>
          <cell r="D6660">
            <v>0</v>
          </cell>
          <cell r="F6660">
            <v>0</v>
          </cell>
          <cell r="G6660">
            <v>0</v>
          </cell>
        </row>
        <row r="6661">
          <cell r="A6661">
            <v>0</v>
          </cell>
          <cell r="B6661">
            <v>0</v>
          </cell>
          <cell r="D6661">
            <v>0</v>
          </cell>
          <cell r="F6661">
            <v>0</v>
          </cell>
          <cell r="G6661">
            <v>0</v>
          </cell>
        </row>
        <row r="6662">
          <cell r="A6662">
            <v>0</v>
          </cell>
          <cell r="B6662">
            <v>0</v>
          </cell>
          <cell r="D6662">
            <v>0</v>
          </cell>
          <cell r="F6662">
            <v>0</v>
          </cell>
          <cell r="G6662">
            <v>0</v>
          </cell>
        </row>
        <row r="6663">
          <cell r="A6663">
            <v>0</v>
          </cell>
          <cell r="B6663">
            <v>0</v>
          </cell>
          <cell r="D6663">
            <v>0</v>
          </cell>
          <cell r="F6663">
            <v>0</v>
          </cell>
          <cell r="G6663">
            <v>0</v>
          </cell>
        </row>
        <row r="6664">
          <cell r="A6664">
            <v>0</v>
          </cell>
          <cell r="B6664">
            <v>0</v>
          </cell>
          <cell r="D6664">
            <v>0</v>
          </cell>
          <cell r="F6664">
            <v>0</v>
          </cell>
          <cell r="G6664">
            <v>0</v>
          </cell>
        </row>
        <row r="6665">
          <cell r="F6665" t="str">
            <v>Total A</v>
          </cell>
          <cell r="G6665">
            <v>198</v>
          </cell>
        </row>
        <row r="6666">
          <cell r="C6666" t="str">
            <v>B - MANO DE OBRA</v>
          </cell>
        </row>
        <row r="6667">
          <cell r="A6667" t="str">
            <v>DATOS REDETERMINACION</v>
          </cell>
          <cell r="C6667" t="str">
            <v>DESIGNACION</v>
          </cell>
          <cell r="D6667" t="str">
            <v>Cantidad</v>
          </cell>
          <cell r="E6667" t="str">
            <v>$ / día</v>
          </cell>
          <cell r="F6667" t="str">
            <v>Rendimiento</v>
          </cell>
          <cell r="G6667" t="str">
            <v>$ Parcial</v>
          </cell>
        </row>
        <row r="6668">
          <cell r="A6668" t="str">
            <v>CÓDIGO</v>
          </cell>
          <cell r="B6668" t="str">
            <v>DESCRIPCIÓN</v>
          </cell>
        </row>
        <row r="6669">
          <cell r="A6669" t="str">
            <v>IIEE-SJ - 101000</v>
          </cell>
          <cell r="B6669" t="str">
            <v>Oficial Especializado</v>
          </cell>
          <cell r="C6669" t="str">
            <v>Oficial Especializado</v>
          </cell>
          <cell r="D6669">
            <v>1</v>
          </cell>
          <cell r="E6669">
            <v>6000</v>
          </cell>
          <cell r="F6669">
            <v>2</v>
          </cell>
          <cell r="G6669">
            <v>3000</v>
          </cell>
        </row>
        <row r="6670">
          <cell r="A6670" t="str">
            <v>IIEE-SJ - 102000</v>
          </cell>
          <cell r="B6670" t="str">
            <v xml:space="preserve">Oficial </v>
          </cell>
          <cell r="C6670" t="str">
            <v>Oficial</v>
          </cell>
          <cell r="D6670">
            <v>3</v>
          </cell>
          <cell r="E6670">
            <v>5000</v>
          </cell>
          <cell r="F6670">
            <v>2</v>
          </cell>
          <cell r="G6670">
            <v>7500</v>
          </cell>
        </row>
        <row r="6671">
          <cell r="A6671" t="str">
            <v>IIEE-SJ - 103000</v>
          </cell>
          <cell r="B6671" t="str">
            <v>Ayudante</v>
          </cell>
          <cell r="C6671" t="str">
            <v>Medio Oficial</v>
          </cell>
          <cell r="E6671">
            <v>4500</v>
          </cell>
          <cell r="F6671">
            <v>2</v>
          </cell>
          <cell r="G6671">
            <v>0</v>
          </cell>
        </row>
        <row r="6672">
          <cell r="A6672" t="str">
            <v>IIEE-SJ - 103000</v>
          </cell>
          <cell r="B6672" t="str">
            <v>Ayudante</v>
          </cell>
          <cell r="C6672" t="str">
            <v>Ayudante</v>
          </cell>
          <cell r="D6672">
            <v>3</v>
          </cell>
          <cell r="E6672">
            <v>4000</v>
          </cell>
          <cell r="F6672">
            <v>2</v>
          </cell>
          <cell r="G6672">
            <v>6000</v>
          </cell>
        </row>
        <row r="6673">
          <cell r="A6673">
            <v>0</v>
          </cell>
          <cell r="B6673">
            <v>0</v>
          </cell>
          <cell r="E6673">
            <v>0</v>
          </cell>
          <cell r="F6673">
            <v>0</v>
          </cell>
          <cell r="G6673">
            <v>0</v>
          </cell>
        </row>
        <row r="6674">
          <cell r="A6674">
            <v>0</v>
          </cell>
          <cell r="B6674">
            <v>0</v>
          </cell>
          <cell r="E6674">
            <v>0</v>
          </cell>
          <cell r="F6674">
            <v>0</v>
          </cell>
          <cell r="G6674">
            <v>0</v>
          </cell>
        </row>
        <row r="6675">
          <cell r="A6675">
            <v>0</v>
          </cell>
          <cell r="B6675">
            <v>0</v>
          </cell>
          <cell r="E6675">
            <v>0</v>
          </cell>
          <cell r="F6675">
            <v>0</v>
          </cell>
          <cell r="G6675">
            <v>0</v>
          </cell>
        </row>
        <row r="6676">
          <cell r="F6676" t="str">
            <v>Total B</v>
          </cell>
          <cell r="G6676">
            <v>16500</v>
          </cell>
        </row>
        <row r="6677">
          <cell r="C6677" t="str">
            <v>C - MATERIALES</v>
          </cell>
        </row>
        <row r="6678">
          <cell r="A6678" t="str">
            <v>DATOS REDETERMINACION</v>
          </cell>
          <cell r="C6678" t="str">
            <v>DESIGNACION</v>
          </cell>
          <cell r="D6678" t="str">
            <v>Un</v>
          </cell>
          <cell r="E6678" t="str">
            <v>Cantidad</v>
          </cell>
          <cell r="F6678" t="str">
            <v>$ Unitarios</v>
          </cell>
          <cell r="G6678" t="str">
            <v>$ Parcial</v>
          </cell>
        </row>
        <row r="6679">
          <cell r="A6679" t="str">
            <v>CÓDIGO</v>
          </cell>
          <cell r="B6679" t="str">
            <v>DESCRIPCIÓN</v>
          </cell>
        </row>
        <row r="6680">
          <cell r="A6680" t="str">
            <v>INDEC-CM - 37510-11</v>
          </cell>
          <cell r="B6680" t="str">
            <v>Hormigón elaborado</v>
          </cell>
          <cell r="C6680" t="str">
            <v>HORMIGON H25</v>
          </cell>
          <cell r="D6680" t="str">
            <v>m3</v>
          </cell>
          <cell r="E6680">
            <v>1.03</v>
          </cell>
          <cell r="F6680">
            <v>5800</v>
          </cell>
          <cell r="G6680">
            <v>5974</v>
          </cell>
        </row>
        <row r="6681">
          <cell r="A6681" t="str">
            <v>INDEC-PB - 31420-1</v>
          </cell>
          <cell r="B6681" t="str">
            <v xml:space="preserve">Maderas terciadas fenólicas                                            </v>
          </cell>
          <cell r="C6681" t="str">
            <v>Equipo de encofrado</v>
          </cell>
          <cell r="D6681" t="str">
            <v>m2</v>
          </cell>
          <cell r="E6681">
            <v>0.5</v>
          </cell>
          <cell r="F6681">
            <v>1076.3888888888889</v>
          </cell>
          <cell r="G6681">
            <v>538.19000000000005</v>
          </cell>
        </row>
        <row r="6682">
          <cell r="A6682" t="str">
            <v>INDEC-CM - 41242-11</v>
          </cell>
          <cell r="B6682" t="str">
            <v>Acero aletado conformado, en barra</v>
          </cell>
          <cell r="C6682" t="str">
            <v>Clavos</v>
          </cell>
          <cell r="D6682" t="str">
            <v>Kg</v>
          </cell>
          <cell r="E6682">
            <v>0.5</v>
          </cell>
          <cell r="F6682">
            <v>320</v>
          </cell>
          <cell r="G6682">
            <v>160</v>
          </cell>
        </row>
        <row r="6683">
          <cell r="A6683" t="str">
            <v>INDEC-CM - 41242-11</v>
          </cell>
          <cell r="B6683" t="str">
            <v>Acero aletado conformado, en barra</v>
          </cell>
          <cell r="C6683" t="str">
            <v>Alambre</v>
          </cell>
          <cell r="D6683" t="str">
            <v>Kg</v>
          </cell>
          <cell r="E6683">
            <v>0.5</v>
          </cell>
          <cell r="F6683">
            <v>320</v>
          </cell>
          <cell r="G6683">
            <v>160</v>
          </cell>
        </row>
        <row r="6684">
          <cell r="A6684" t="str">
            <v>INDEC-CM - 41242-11</v>
          </cell>
          <cell r="B6684" t="str">
            <v>Acero aletado conformado, en barra</v>
          </cell>
          <cell r="C6684" t="str">
            <v>ACERO ESPECIAL diam varios</v>
          </cell>
          <cell r="D6684" t="str">
            <v>kg</v>
          </cell>
          <cell r="E6684">
            <v>80</v>
          </cell>
          <cell r="F6684">
            <v>180</v>
          </cell>
          <cell r="G6684">
            <v>14400</v>
          </cell>
        </row>
        <row r="6685">
          <cell r="A6685">
            <v>0</v>
          </cell>
          <cell r="B6685">
            <v>0</v>
          </cell>
          <cell r="D6685">
            <v>0</v>
          </cell>
          <cell r="F6685">
            <v>0</v>
          </cell>
          <cell r="G6685">
            <v>0</v>
          </cell>
        </row>
        <row r="6686">
          <cell r="A6686">
            <v>0</v>
          </cell>
          <cell r="B6686">
            <v>0</v>
          </cell>
          <cell r="D6686">
            <v>0</v>
          </cell>
          <cell r="F6686">
            <v>0</v>
          </cell>
          <cell r="G6686">
            <v>0</v>
          </cell>
        </row>
        <row r="6688">
          <cell r="A6688">
            <v>0</v>
          </cell>
          <cell r="B6688">
            <v>0</v>
          </cell>
          <cell r="D6688">
            <v>0</v>
          </cell>
          <cell r="F6688">
            <v>0</v>
          </cell>
          <cell r="G6688">
            <v>0</v>
          </cell>
        </row>
        <row r="6689">
          <cell r="A6689">
            <v>0</v>
          </cell>
          <cell r="B6689">
            <v>0</v>
          </cell>
          <cell r="D6689">
            <v>0</v>
          </cell>
          <cell r="F6689">
            <v>0</v>
          </cell>
          <cell r="G6689">
            <v>0</v>
          </cell>
        </row>
        <row r="6690">
          <cell r="A6690">
            <v>0</v>
          </cell>
          <cell r="B6690">
            <v>0</v>
          </cell>
          <cell r="D6690">
            <v>0</v>
          </cell>
          <cell r="F6690">
            <v>0</v>
          </cell>
          <cell r="G6690">
            <v>0</v>
          </cell>
        </row>
        <row r="6691">
          <cell r="A6691">
            <v>0</v>
          </cell>
          <cell r="B6691">
            <v>0</v>
          </cell>
          <cell r="D6691">
            <v>0</v>
          </cell>
          <cell r="F6691">
            <v>0</v>
          </cell>
          <cell r="G6691">
            <v>0</v>
          </cell>
        </row>
        <row r="6692">
          <cell r="F6692" t="str">
            <v>Total C</v>
          </cell>
          <cell r="G6692">
            <v>21232.190000000002</v>
          </cell>
        </row>
        <row r="6693">
          <cell r="C6693" t="str">
            <v>D - TRANSPORTE</v>
          </cell>
        </row>
        <row r="6694">
          <cell r="A6694" t="str">
            <v>DATOS REDETERMINACION</v>
          </cell>
          <cell r="C6694" t="str">
            <v>DESIGNACION</v>
          </cell>
          <cell r="D6694" t="str">
            <v>Un</v>
          </cell>
          <cell r="E6694" t="str">
            <v>Cantidad</v>
          </cell>
          <cell r="F6694" t="str">
            <v>$ Unitarios</v>
          </cell>
          <cell r="G6694" t="str">
            <v>$ Parcial</v>
          </cell>
        </row>
        <row r="6695">
          <cell r="A6695" t="str">
            <v>CÓDIGO</v>
          </cell>
          <cell r="B6695" t="str">
            <v>DESCRIPCIÓN</v>
          </cell>
        </row>
        <row r="6696">
          <cell r="A6696">
            <v>0</v>
          </cell>
          <cell r="B6696">
            <v>0</v>
          </cell>
          <cell r="D6696">
            <v>0</v>
          </cell>
          <cell r="F6696">
            <v>0</v>
          </cell>
          <cell r="G6696">
            <v>0</v>
          </cell>
        </row>
        <row r="6697">
          <cell r="A6697">
            <v>0</v>
          </cell>
          <cell r="B6697">
            <v>0</v>
          </cell>
          <cell r="D6697">
            <v>0</v>
          </cell>
          <cell r="F6697">
            <v>0</v>
          </cell>
          <cell r="G6697">
            <v>0</v>
          </cell>
        </row>
        <row r="6698">
          <cell r="F6698" t="str">
            <v>Total D</v>
          </cell>
          <cell r="G6698">
            <v>0</v>
          </cell>
        </row>
        <row r="6700">
          <cell r="A6700" t="str">
            <v/>
          </cell>
          <cell r="B6700">
            <v>0</v>
          </cell>
          <cell r="D6700" t="str">
            <v>Costo  Neto</v>
          </cell>
          <cell r="F6700" t="str">
            <v>$/0</v>
          </cell>
          <cell r="G6700">
            <v>37930.19</v>
          </cell>
        </row>
        <row r="6701">
          <cell r="D6701" t="str">
            <v>Precio</v>
          </cell>
          <cell r="F6701" t="str">
            <v>$/0</v>
          </cell>
          <cell r="G6701">
            <v>37930.19</v>
          </cell>
        </row>
        <row r="6702">
          <cell r="A6702" t="str">
            <v>ANALISIS DE PRECIOS</v>
          </cell>
        </row>
        <row r="6703">
          <cell r="A6703" t="str">
            <v>COMITENTE:</v>
          </cell>
          <cell r="B6703" t="str">
            <v>DIRECCION PROVINCIAL DE REDES DE GAS</v>
          </cell>
        </row>
        <row r="6704">
          <cell r="A6704" t="str">
            <v>CONTRATISTA:</v>
          </cell>
          <cell r="B6704">
            <v>0</v>
          </cell>
        </row>
        <row r="6705">
          <cell r="A6705" t="str">
            <v>OBRA:</v>
          </cell>
          <cell r="B6705">
            <v>0</v>
          </cell>
          <cell r="F6705" t="str">
            <v>PRECIOS A:</v>
          </cell>
          <cell r="G6705">
            <v>0</v>
          </cell>
        </row>
        <row r="6706">
          <cell r="A6706" t="str">
            <v>SECTOR A:</v>
          </cell>
          <cell r="B6706">
            <v>0</v>
          </cell>
          <cell r="G6706">
            <v>0</v>
          </cell>
        </row>
        <row r="6707">
          <cell r="A6707" t="str">
            <v>UBICACIÓN:</v>
          </cell>
          <cell r="B6707">
            <v>0</v>
          </cell>
        </row>
        <row r="6708">
          <cell r="A6708" t="str">
            <v>RUBRO:</v>
          </cell>
          <cell r="B6708" t="str">
            <v/>
          </cell>
          <cell r="C6708">
            <v>0</v>
          </cell>
        </row>
        <row r="6709">
          <cell r="A6709" t="str">
            <v>ITEM:</v>
          </cell>
          <cell r="B6709" t="str">
            <v/>
          </cell>
          <cell r="C6709">
            <v>0</v>
          </cell>
          <cell r="F6709" t="str">
            <v>UNIDAD:</v>
          </cell>
          <cell r="G6709">
            <v>0</v>
          </cell>
        </row>
        <row r="6711">
          <cell r="C6711" t="str">
            <v>DESCRIPCIÓN EQUIPO DE PRODUCCIÓN Y RENDIMIENTO</v>
          </cell>
        </row>
        <row r="6713">
          <cell r="C6713" t="str">
            <v>Equipo</v>
          </cell>
          <cell r="D6713" t="str">
            <v>Cantidad</v>
          </cell>
          <cell r="E6713" t="str">
            <v>Potencia</v>
          </cell>
          <cell r="F6713" t="str">
            <v>Costo Unitario</v>
          </cell>
          <cell r="G6713" t="str">
            <v>Costo Total</v>
          </cell>
        </row>
        <row r="6714">
          <cell r="C6714" t="str">
            <v>Herramientas varias</v>
          </cell>
          <cell r="D6714">
            <v>1</v>
          </cell>
          <cell r="E6714">
            <v>0</v>
          </cell>
          <cell r="F6714">
            <v>450000</v>
          </cell>
          <cell r="G6714">
            <v>450000</v>
          </cell>
        </row>
        <row r="6715">
          <cell r="E6715">
            <v>0</v>
          </cell>
          <cell r="F6715">
            <v>0</v>
          </cell>
          <cell r="G6715">
            <v>0</v>
          </cell>
        </row>
        <row r="6716">
          <cell r="E6716">
            <v>0</v>
          </cell>
          <cell r="F6716">
            <v>0</v>
          </cell>
          <cell r="G6716">
            <v>0</v>
          </cell>
        </row>
        <row r="6717">
          <cell r="E6717">
            <v>0</v>
          </cell>
          <cell r="F6717">
            <v>0</v>
          </cell>
          <cell r="G6717">
            <v>0</v>
          </cell>
        </row>
        <row r="6718">
          <cell r="E6718">
            <v>0</v>
          </cell>
          <cell r="F6718">
            <v>0</v>
          </cell>
          <cell r="G6718">
            <v>0</v>
          </cell>
        </row>
        <row r="6719">
          <cell r="E6719">
            <v>0</v>
          </cell>
          <cell r="F6719">
            <v>0</v>
          </cell>
          <cell r="G6719">
            <v>0</v>
          </cell>
        </row>
        <row r="6720">
          <cell r="E6720">
            <v>0</v>
          </cell>
          <cell r="F6720">
            <v>0</v>
          </cell>
          <cell r="G6720">
            <v>0</v>
          </cell>
        </row>
        <row r="6721">
          <cell r="E6721">
            <v>0</v>
          </cell>
          <cell r="F6721">
            <v>0</v>
          </cell>
          <cell r="G6721">
            <v>0</v>
          </cell>
        </row>
        <row r="6722">
          <cell r="E6722">
            <v>0</v>
          </cell>
          <cell r="F6722">
            <v>0</v>
          </cell>
          <cell r="G6722">
            <v>0</v>
          </cell>
        </row>
        <row r="6723">
          <cell r="E6723">
            <v>0</v>
          </cell>
          <cell r="F6723">
            <v>0</v>
          </cell>
          <cell r="G6723">
            <v>0</v>
          </cell>
        </row>
        <row r="6725">
          <cell r="C6725" t="str">
            <v>TOTALES</v>
          </cell>
          <cell r="D6725" t="str">
            <v>Potencia</v>
          </cell>
          <cell r="E6725">
            <v>0</v>
          </cell>
          <cell r="F6725" t="str">
            <v>Costo Equipos</v>
          </cell>
          <cell r="G6725">
            <v>450000</v>
          </cell>
        </row>
        <row r="6727">
          <cell r="C6727" t="str">
            <v>Rendimiento equipo de producción</v>
          </cell>
          <cell r="D6727">
            <v>2</v>
          </cell>
          <cell r="E6727" t="str">
            <v>0/día</v>
          </cell>
        </row>
        <row r="6729">
          <cell r="A6729" t="str">
            <v>DATOS REDETERMINACION</v>
          </cell>
          <cell r="C6729" t="str">
            <v>DESIGNACION</v>
          </cell>
          <cell r="D6729" t="str">
            <v>Coeficiente Equipo</v>
          </cell>
          <cell r="E6729" t="str">
            <v>$ / día
Coef. x Costo Eq. o
HP x Costo Gas Oil</v>
          </cell>
          <cell r="F6729" t="str">
            <v>Rendimiento</v>
          </cell>
          <cell r="G6729" t="str">
            <v>$ Parcial</v>
          </cell>
        </row>
        <row r="6730">
          <cell r="A6730" t="str">
            <v>CÓDIGO</v>
          </cell>
          <cell r="B6730" t="str">
            <v>DESCRIPCIÓN</v>
          </cell>
        </row>
        <row r="6731">
          <cell r="C6731" t="str">
            <v>A - EQUIPOS</v>
          </cell>
        </row>
        <row r="6732">
          <cell r="A6732" t="str">
            <v>INDEC-DCTO - Inciso j)</v>
          </cell>
          <cell r="B6732" t="str">
            <v>Equipo - Amortización de equipo</v>
          </cell>
          <cell r="C6732" t="str">
            <v>Amortizaciones equipos</v>
          </cell>
          <cell r="D6732">
            <v>8.0000000000000004E-4</v>
          </cell>
          <cell r="E6732">
            <v>360</v>
          </cell>
          <cell r="F6732">
            <v>2</v>
          </cell>
          <cell r="G6732">
            <v>180</v>
          </cell>
        </row>
        <row r="6733">
          <cell r="A6733" t="str">
            <v>INDEC-DCTO - Inciso j)</v>
          </cell>
          <cell r="B6733" t="str">
            <v>Equipo - Amortización de equipo</v>
          </cell>
          <cell r="C6733" t="str">
            <v>Interés equipos</v>
          </cell>
          <cell r="D6733">
            <v>8.0000000000000007E-5</v>
          </cell>
          <cell r="E6733">
            <v>36</v>
          </cell>
          <cell r="F6733">
            <v>2</v>
          </cell>
          <cell r="G6733">
            <v>18</v>
          </cell>
        </row>
        <row r="6734">
          <cell r="A6734" t="str">
            <v>INDEC-PB - 33360-1</v>
          </cell>
          <cell r="B6734" t="str">
            <v xml:space="preserve">Gas oil                                                                </v>
          </cell>
          <cell r="C6734" t="str">
            <v>Combustibles equipos</v>
          </cell>
          <cell r="D6734">
            <v>99.173553719008268</v>
          </cell>
          <cell r="E6734">
            <v>0</v>
          </cell>
          <cell r="F6734">
            <v>2</v>
          </cell>
          <cell r="G6734">
            <v>0</v>
          </cell>
        </row>
        <row r="6735">
          <cell r="A6735" t="str">
            <v>INDEC-PB - 33380-1</v>
          </cell>
          <cell r="B6735" t="str">
            <v xml:space="preserve">Aceites lubricantes                                                    </v>
          </cell>
          <cell r="C6735" t="str">
            <v>Lubricantes equipos</v>
          </cell>
          <cell r="D6735">
            <v>18</v>
          </cell>
          <cell r="E6735">
            <v>0</v>
          </cell>
          <cell r="F6735">
            <v>2</v>
          </cell>
          <cell r="G6735">
            <v>0</v>
          </cell>
        </row>
        <row r="6736">
          <cell r="A6736">
            <v>0</v>
          </cell>
          <cell r="B6736">
            <v>0</v>
          </cell>
          <cell r="D6736">
            <v>0</v>
          </cell>
          <cell r="F6736">
            <v>0</v>
          </cell>
          <cell r="G6736">
            <v>0</v>
          </cell>
        </row>
        <row r="6737">
          <cell r="A6737">
            <v>0</v>
          </cell>
          <cell r="B6737">
            <v>0</v>
          </cell>
          <cell r="D6737">
            <v>0</v>
          </cell>
          <cell r="F6737">
            <v>0</v>
          </cell>
          <cell r="G6737">
            <v>0</v>
          </cell>
        </row>
        <row r="6738">
          <cell r="A6738">
            <v>0</v>
          </cell>
          <cell r="B6738">
            <v>0</v>
          </cell>
          <cell r="D6738">
            <v>0</v>
          </cell>
          <cell r="F6738">
            <v>0</v>
          </cell>
          <cell r="G6738">
            <v>0</v>
          </cell>
        </row>
        <row r="6739">
          <cell r="A6739">
            <v>0</v>
          </cell>
          <cell r="B6739">
            <v>0</v>
          </cell>
          <cell r="D6739">
            <v>0</v>
          </cell>
          <cell r="F6739">
            <v>0</v>
          </cell>
          <cell r="G6739">
            <v>0</v>
          </cell>
        </row>
        <row r="6740">
          <cell r="A6740">
            <v>0</v>
          </cell>
          <cell r="B6740">
            <v>0</v>
          </cell>
          <cell r="D6740">
            <v>0</v>
          </cell>
          <cell r="F6740">
            <v>0</v>
          </cell>
          <cell r="G6740">
            <v>0</v>
          </cell>
        </row>
        <row r="6741">
          <cell r="F6741" t="str">
            <v>Total A</v>
          </cell>
          <cell r="G6741">
            <v>198</v>
          </cell>
        </row>
        <row r="6742">
          <cell r="C6742" t="str">
            <v>B - MANO DE OBRA</v>
          </cell>
        </row>
        <row r="6743">
          <cell r="A6743" t="str">
            <v>DATOS REDETERMINACION</v>
          </cell>
          <cell r="C6743" t="str">
            <v>DESIGNACION</v>
          </cell>
          <cell r="D6743" t="str">
            <v>Cantidad</v>
          </cell>
          <cell r="E6743" t="str">
            <v>$ / día</v>
          </cell>
          <cell r="F6743" t="str">
            <v>Rendimiento</v>
          </cell>
          <cell r="G6743" t="str">
            <v>$ Parcial</v>
          </cell>
        </row>
        <row r="6744">
          <cell r="A6744" t="str">
            <v>CÓDIGO</v>
          </cell>
          <cell r="B6744" t="str">
            <v>DESCRIPCIÓN</v>
          </cell>
        </row>
        <row r="6745">
          <cell r="A6745" t="str">
            <v>IIEE-SJ - 101000</v>
          </cell>
          <cell r="B6745" t="str">
            <v>Oficial Especializado</v>
          </cell>
          <cell r="C6745" t="str">
            <v>Oficial Especializado</v>
          </cell>
          <cell r="D6745">
            <v>1</v>
          </cell>
          <cell r="E6745">
            <v>6000</v>
          </cell>
          <cell r="F6745">
            <v>2</v>
          </cell>
          <cell r="G6745">
            <v>3000</v>
          </cell>
        </row>
        <row r="6746">
          <cell r="A6746" t="str">
            <v>IIEE-SJ - 102000</v>
          </cell>
          <cell r="B6746" t="str">
            <v xml:space="preserve">Oficial </v>
          </cell>
          <cell r="C6746" t="str">
            <v>Oficial</v>
          </cell>
          <cell r="D6746">
            <v>3</v>
          </cell>
          <cell r="E6746">
            <v>5000</v>
          </cell>
          <cell r="F6746">
            <v>2</v>
          </cell>
          <cell r="G6746">
            <v>7500</v>
          </cell>
        </row>
        <row r="6747">
          <cell r="A6747" t="str">
            <v>IIEE-SJ - 103000</v>
          </cell>
          <cell r="B6747" t="str">
            <v>Ayudante</v>
          </cell>
          <cell r="C6747" t="str">
            <v>Medio Oficial</v>
          </cell>
          <cell r="E6747">
            <v>4500</v>
          </cell>
          <cell r="F6747">
            <v>2</v>
          </cell>
          <cell r="G6747">
            <v>0</v>
          </cell>
        </row>
        <row r="6748">
          <cell r="A6748" t="str">
            <v>IIEE-SJ - 103000</v>
          </cell>
          <cell r="B6748" t="str">
            <v>Ayudante</v>
          </cell>
          <cell r="C6748" t="str">
            <v>Ayudante</v>
          </cell>
          <cell r="D6748">
            <v>3</v>
          </cell>
          <cell r="E6748">
            <v>4000</v>
          </cell>
          <cell r="F6748">
            <v>2</v>
          </cell>
          <cell r="G6748">
            <v>6000</v>
          </cell>
        </row>
        <row r="6749">
          <cell r="A6749">
            <v>0</v>
          </cell>
          <cell r="B6749">
            <v>0</v>
          </cell>
          <cell r="E6749">
            <v>0</v>
          </cell>
          <cell r="F6749">
            <v>0</v>
          </cell>
          <cell r="G6749">
            <v>0</v>
          </cell>
        </row>
        <row r="6750">
          <cell r="A6750">
            <v>0</v>
          </cell>
          <cell r="B6750">
            <v>0</v>
          </cell>
          <cell r="E6750">
            <v>0</v>
          </cell>
          <cell r="F6750">
            <v>0</v>
          </cell>
          <cell r="G6750">
            <v>0</v>
          </cell>
        </row>
        <row r="6751">
          <cell r="A6751">
            <v>0</v>
          </cell>
          <cell r="B6751">
            <v>0</v>
          </cell>
          <cell r="E6751">
            <v>0</v>
          </cell>
          <cell r="F6751">
            <v>0</v>
          </cell>
          <cell r="G6751">
            <v>0</v>
          </cell>
        </row>
        <row r="6752">
          <cell r="F6752" t="str">
            <v>Total B</v>
          </cell>
          <cell r="G6752">
            <v>16500</v>
          </cell>
        </row>
        <row r="6753">
          <cell r="C6753" t="str">
            <v>C - MATERIALES</v>
          </cell>
        </row>
        <row r="6754">
          <cell r="A6754" t="str">
            <v>DATOS REDETERMINACION</v>
          </cell>
          <cell r="C6754" t="str">
            <v>DESIGNACION</v>
          </cell>
          <cell r="D6754" t="str">
            <v>Un</v>
          </cell>
          <cell r="E6754" t="str">
            <v>Cantidad</v>
          </cell>
          <cell r="F6754" t="str">
            <v>$ Unitarios</v>
          </cell>
          <cell r="G6754" t="str">
            <v>$ Parcial</v>
          </cell>
        </row>
        <row r="6755">
          <cell r="A6755" t="str">
            <v>CÓDIGO</v>
          </cell>
          <cell r="B6755" t="str">
            <v>DESCRIPCIÓN</v>
          </cell>
        </row>
        <row r="6756">
          <cell r="A6756" t="str">
            <v>INDEC-CM - 37510-11</v>
          </cell>
          <cell r="B6756" t="str">
            <v>Hormigón elaborado</v>
          </cell>
          <cell r="C6756" t="str">
            <v>HORMIGON H25</v>
          </cell>
          <cell r="D6756" t="str">
            <v>m3</v>
          </cell>
          <cell r="E6756">
            <v>1.03</v>
          </cell>
          <cell r="F6756">
            <v>5800</v>
          </cell>
          <cell r="G6756">
            <v>5974</v>
          </cell>
        </row>
        <row r="6757">
          <cell r="A6757" t="str">
            <v>INDEC-PB - 31420-1</v>
          </cell>
          <cell r="B6757" t="str">
            <v xml:space="preserve">Maderas terciadas fenólicas                                            </v>
          </cell>
          <cell r="C6757" t="str">
            <v>Equipo de encofrado</v>
          </cell>
          <cell r="D6757" t="str">
            <v>m2</v>
          </cell>
          <cell r="E6757">
            <v>0.5</v>
          </cell>
          <cell r="F6757">
            <v>1076.3888888888889</v>
          </cell>
          <cell r="G6757">
            <v>538.19000000000005</v>
          </cell>
        </row>
        <row r="6758">
          <cell r="A6758" t="str">
            <v>INDEC-CM - 41242-11</v>
          </cell>
          <cell r="B6758" t="str">
            <v>Acero aletado conformado, en barra</v>
          </cell>
          <cell r="C6758" t="str">
            <v>Clavos</v>
          </cell>
          <cell r="D6758" t="str">
            <v>Kg</v>
          </cell>
          <cell r="E6758">
            <v>0.5</v>
          </cell>
          <cell r="F6758">
            <v>320</v>
          </cell>
          <cell r="G6758">
            <v>160</v>
          </cell>
        </row>
        <row r="6759">
          <cell r="A6759" t="str">
            <v>INDEC-CM - 41242-11</v>
          </cell>
          <cell r="B6759" t="str">
            <v>Acero aletado conformado, en barra</v>
          </cell>
          <cell r="C6759" t="str">
            <v>Alambre</v>
          </cell>
          <cell r="D6759" t="str">
            <v>Kg</v>
          </cell>
          <cell r="E6759">
            <v>0.7</v>
          </cell>
          <cell r="F6759">
            <v>320</v>
          </cell>
          <cell r="G6759">
            <v>224</v>
          </cell>
        </row>
        <row r="6760">
          <cell r="A6760" t="str">
            <v>INDEC-CM - 41242-11</v>
          </cell>
          <cell r="B6760" t="str">
            <v>Acero aletado conformado, en barra</v>
          </cell>
          <cell r="C6760" t="str">
            <v>ACERO ESPECIAL diam varios</v>
          </cell>
          <cell r="D6760" t="str">
            <v>kg</v>
          </cell>
          <cell r="E6760">
            <v>90</v>
          </cell>
          <cell r="F6760">
            <v>180</v>
          </cell>
          <cell r="G6760">
            <v>16200</v>
          </cell>
        </row>
        <row r="6761">
          <cell r="A6761">
            <v>0</v>
          </cell>
          <cell r="B6761">
            <v>0</v>
          </cell>
          <cell r="D6761">
            <v>0</v>
          </cell>
          <cell r="F6761">
            <v>0</v>
          </cell>
          <cell r="G6761">
            <v>0</v>
          </cell>
        </row>
        <row r="6762">
          <cell r="A6762">
            <v>0</v>
          </cell>
          <cell r="B6762">
            <v>0</v>
          </cell>
          <cell r="D6762">
            <v>0</v>
          </cell>
          <cell r="F6762">
            <v>0</v>
          </cell>
          <cell r="G6762">
            <v>0</v>
          </cell>
        </row>
        <row r="6763">
          <cell r="A6763">
            <v>0</v>
          </cell>
          <cell r="B6763">
            <v>0</v>
          </cell>
          <cell r="D6763">
            <v>0</v>
          </cell>
          <cell r="F6763">
            <v>0</v>
          </cell>
          <cell r="G6763">
            <v>0</v>
          </cell>
        </row>
        <row r="6764">
          <cell r="A6764">
            <v>0</v>
          </cell>
          <cell r="B6764">
            <v>0</v>
          </cell>
          <cell r="D6764">
            <v>0</v>
          </cell>
          <cell r="F6764">
            <v>0</v>
          </cell>
          <cell r="G6764">
            <v>0</v>
          </cell>
        </row>
        <row r="6765">
          <cell r="A6765">
            <v>0</v>
          </cell>
          <cell r="B6765">
            <v>0</v>
          </cell>
          <cell r="D6765">
            <v>0</v>
          </cell>
          <cell r="F6765">
            <v>0</v>
          </cell>
          <cell r="G6765">
            <v>0</v>
          </cell>
        </row>
        <row r="6767">
          <cell r="A6767">
            <v>0</v>
          </cell>
          <cell r="B6767">
            <v>0</v>
          </cell>
          <cell r="D6767">
            <v>0</v>
          </cell>
          <cell r="F6767">
            <v>0</v>
          </cell>
          <cell r="G6767">
            <v>0</v>
          </cell>
        </row>
        <row r="6768">
          <cell r="F6768" t="str">
            <v>Total C</v>
          </cell>
          <cell r="G6768">
            <v>23096.190000000002</v>
          </cell>
        </row>
        <row r="6769">
          <cell r="C6769" t="str">
            <v>D - TRANSPORTE</v>
          </cell>
        </row>
        <row r="6770">
          <cell r="A6770" t="str">
            <v>DATOS REDETERMINACION</v>
          </cell>
          <cell r="C6770" t="str">
            <v>DESIGNACION</v>
          </cell>
          <cell r="D6770" t="str">
            <v>Un</v>
          </cell>
          <cell r="E6770" t="str">
            <v>Cantidad</v>
          </cell>
          <cell r="F6770" t="str">
            <v>$ Unitarios</v>
          </cell>
          <cell r="G6770" t="str">
            <v>$ Parcial</v>
          </cell>
        </row>
        <row r="6771">
          <cell r="A6771" t="str">
            <v>CÓDIGO</v>
          </cell>
          <cell r="B6771" t="str">
            <v>DESCRIPCIÓN</v>
          </cell>
        </row>
        <row r="6772">
          <cell r="A6772">
            <v>0</v>
          </cell>
          <cell r="B6772">
            <v>0</v>
          </cell>
          <cell r="D6772">
            <v>0</v>
          </cell>
          <cell r="F6772">
            <v>0</v>
          </cell>
          <cell r="G6772">
            <v>0</v>
          </cell>
        </row>
        <row r="6773">
          <cell r="A6773">
            <v>0</v>
          </cell>
          <cell r="B6773">
            <v>0</v>
          </cell>
          <cell r="D6773">
            <v>0</v>
          </cell>
          <cell r="F6773">
            <v>0</v>
          </cell>
          <cell r="G6773">
            <v>0</v>
          </cell>
        </row>
        <row r="6774">
          <cell r="F6774" t="str">
            <v>Total D</v>
          </cell>
          <cell r="G6774">
            <v>0</v>
          </cell>
        </row>
        <row r="6776">
          <cell r="A6776" t="str">
            <v/>
          </cell>
          <cell r="B6776">
            <v>0</v>
          </cell>
          <cell r="D6776" t="str">
            <v>Costo  Neto</v>
          </cell>
          <cell r="F6776" t="str">
            <v>$/0</v>
          </cell>
          <cell r="G6776">
            <v>39794.19</v>
          </cell>
        </row>
        <row r="6777">
          <cell r="D6777" t="str">
            <v>Precio</v>
          </cell>
          <cell r="F6777" t="str">
            <v>$/0</v>
          </cell>
          <cell r="G6777">
            <v>39794.19</v>
          </cell>
        </row>
        <row r="6778">
          <cell r="A6778" t="str">
            <v>ANALISIS DE PRECIOS</v>
          </cell>
        </row>
        <row r="6779">
          <cell r="A6779" t="str">
            <v>COMITENTE:</v>
          </cell>
          <cell r="B6779" t="str">
            <v>DIRECCION PROVINCIAL DE REDES DE GAS</v>
          </cell>
        </row>
        <row r="6780">
          <cell r="A6780" t="str">
            <v>CONTRATISTA:</v>
          </cell>
          <cell r="B6780">
            <v>0</v>
          </cell>
        </row>
        <row r="6781">
          <cell r="A6781" t="str">
            <v>OBRA:</v>
          </cell>
          <cell r="B6781">
            <v>0</v>
          </cell>
          <cell r="F6781" t="str">
            <v>PRECIOS A:</v>
          </cell>
          <cell r="G6781">
            <v>0</v>
          </cell>
        </row>
        <row r="6782">
          <cell r="A6782" t="str">
            <v>SECTOR A:</v>
          </cell>
          <cell r="B6782">
            <v>0</v>
          </cell>
          <cell r="G6782">
            <v>0</v>
          </cell>
        </row>
        <row r="6783">
          <cell r="A6783" t="str">
            <v>UBICACIÓN:</v>
          </cell>
          <cell r="B6783">
            <v>0</v>
          </cell>
        </row>
        <row r="6784">
          <cell r="A6784" t="str">
            <v>RUBRO:</v>
          </cell>
          <cell r="B6784" t="str">
            <v/>
          </cell>
          <cell r="C6784">
            <v>0</v>
          </cell>
        </row>
        <row r="6785">
          <cell r="A6785" t="str">
            <v>ITEM:</v>
          </cell>
          <cell r="B6785" t="str">
            <v/>
          </cell>
          <cell r="C6785">
            <v>0</v>
          </cell>
          <cell r="F6785" t="str">
            <v>UNIDAD:</v>
          </cell>
          <cell r="G6785">
            <v>0</v>
          </cell>
        </row>
        <row r="6787">
          <cell r="C6787" t="str">
            <v>DESCRIPCIÓN EQUIPO DE PRODUCCIÓN Y RENDIMIENTO</v>
          </cell>
        </row>
        <row r="6789">
          <cell r="C6789" t="str">
            <v>Equipo</v>
          </cell>
          <cell r="D6789" t="str">
            <v>Cantidad</v>
          </cell>
          <cell r="E6789" t="str">
            <v>Potencia</v>
          </cell>
          <cell r="F6789" t="str">
            <v>Costo Unitario</v>
          </cell>
          <cell r="G6789" t="str">
            <v>Costo Total</v>
          </cell>
        </row>
        <row r="6790">
          <cell r="C6790" t="str">
            <v>Herramientas varias</v>
          </cell>
          <cell r="D6790">
            <v>1</v>
          </cell>
          <cell r="E6790">
            <v>0</v>
          </cell>
          <cell r="F6790">
            <v>450000</v>
          </cell>
          <cell r="G6790">
            <v>450000</v>
          </cell>
        </row>
        <row r="6791">
          <cell r="E6791">
            <v>0</v>
          </cell>
          <cell r="F6791">
            <v>0</v>
          </cell>
          <cell r="G6791">
            <v>0</v>
          </cell>
        </row>
        <row r="6792">
          <cell r="E6792">
            <v>0</v>
          </cell>
          <cell r="F6792">
            <v>0</v>
          </cell>
          <cell r="G6792">
            <v>0</v>
          </cell>
        </row>
        <row r="6793">
          <cell r="E6793">
            <v>0</v>
          </cell>
          <cell r="F6793">
            <v>0</v>
          </cell>
          <cell r="G6793">
            <v>0</v>
          </cell>
        </row>
        <row r="6794">
          <cell r="E6794">
            <v>0</v>
          </cell>
          <cell r="F6794">
            <v>0</v>
          </cell>
          <cell r="G6794">
            <v>0</v>
          </cell>
        </row>
        <row r="6795">
          <cell r="E6795">
            <v>0</v>
          </cell>
          <cell r="F6795">
            <v>0</v>
          </cell>
          <cell r="G6795">
            <v>0</v>
          </cell>
        </row>
        <row r="6796">
          <cell r="E6796">
            <v>0</v>
          </cell>
          <cell r="F6796">
            <v>0</v>
          </cell>
          <cell r="G6796">
            <v>0</v>
          </cell>
        </row>
        <row r="6797">
          <cell r="E6797">
            <v>0</v>
          </cell>
          <cell r="F6797">
            <v>0</v>
          </cell>
          <cell r="G6797">
            <v>0</v>
          </cell>
        </row>
        <row r="6798">
          <cell r="E6798">
            <v>0</v>
          </cell>
          <cell r="F6798">
            <v>0</v>
          </cell>
          <cell r="G6798">
            <v>0</v>
          </cell>
        </row>
        <row r="6799">
          <cell r="E6799">
            <v>0</v>
          </cell>
          <cell r="F6799">
            <v>0</v>
          </cell>
          <cell r="G6799">
            <v>0</v>
          </cell>
        </row>
        <row r="6801">
          <cell r="C6801" t="str">
            <v>TOTALES</v>
          </cell>
          <cell r="D6801" t="str">
            <v>Potencia</v>
          </cell>
          <cell r="E6801">
            <v>0</v>
          </cell>
          <cell r="F6801" t="str">
            <v>Costo Equipos</v>
          </cell>
          <cell r="G6801">
            <v>450000</v>
          </cell>
        </row>
        <row r="6803">
          <cell r="C6803" t="str">
            <v>Rendimiento equipo de producción</v>
          </cell>
          <cell r="D6803">
            <v>1.5</v>
          </cell>
          <cell r="E6803" t="str">
            <v>0/día</v>
          </cell>
        </row>
        <row r="6805">
          <cell r="A6805" t="str">
            <v>DATOS REDETERMINACION</v>
          </cell>
          <cell r="C6805" t="str">
            <v>DESIGNACION</v>
          </cell>
          <cell r="D6805" t="str">
            <v>Coeficiente Equipo</v>
          </cell>
          <cell r="E6805" t="str">
            <v>$ / día
Coef. x Costo Eq. o
HP x Costo Gas Oil</v>
          </cell>
          <cell r="F6805" t="str">
            <v>Rendimiento</v>
          </cell>
          <cell r="G6805" t="str">
            <v>$ Parcial</v>
          </cell>
        </row>
        <row r="6806">
          <cell r="A6806" t="str">
            <v>CÓDIGO</v>
          </cell>
          <cell r="B6806" t="str">
            <v>DESCRIPCIÓN</v>
          </cell>
        </row>
        <row r="6807">
          <cell r="C6807" t="str">
            <v>A - EQUIPOS</v>
          </cell>
        </row>
        <row r="6808">
          <cell r="A6808" t="str">
            <v>INDEC-DCTO - Inciso j)</v>
          </cell>
          <cell r="B6808" t="str">
            <v>Equipo - Amortización de equipo</v>
          </cell>
          <cell r="C6808" t="str">
            <v>Amortizaciones equipos</v>
          </cell>
          <cell r="D6808">
            <v>8.0000000000000004E-4</v>
          </cell>
          <cell r="E6808">
            <v>360</v>
          </cell>
          <cell r="F6808">
            <v>1.5</v>
          </cell>
          <cell r="G6808">
            <v>240</v>
          </cell>
        </row>
        <row r="6809">
          <cell r="A6809" t="str">
            <v>INDEC-DCTO - Inciso j)</v>
          </cell>
          <cell r="B6809" t="str">
            <v>Equipo - Amortización de equipo</v>
          </cell>
          <cell r="C6809" t="str">
            <v>Interés equipos</v>
          </cell>
          <cell r="D6809">
            <v>8.0000000000000007E-5</v>
          </cell>
          <cell r="E6809">
            <v>36</v>
          </cell>
          <cell r="F6809">
            <v>1.5</v>
          </cell>
          <cell r="G6809">
            <v>24</v>
          </cell>
        </row>
        <row r="6810">
          <cell r="A6810" t="str">
            <v>INDEC-PB - 33360-1</v>
          </cell>
          <cell r="B6810" t="str">
            <v xml:space="preserve">Gas oil                                                                </v>
          </cell>
          <cell r="C6810" t="str">
            <v>Combustibles equipos</v>
          </cell>
          <cell r="D6810">
            <v>99.173553719008268</v>
          </cell>
          <cell r="E6810">
            <v>0</v>
          </cell>
          <cell r="F6810">
            <v>1.5</v>
          </cell>
          <cell r="G6810">
            <v>0</v>
          </cell>
        </row>
        <row r="6811">
          <cell r="A6811" t="str">
            <v>INDEC-PB - 33380-1</v>
          </cell>
          <cell r="B6811" t="str">
            <v xml:space="preserve">Aceites lubricantes                                                    </v>
          </cell>
          <cell r="C6811" t="str">
            <v>Lubricantes equipos</v>
          </cell>
          <cell r="D6811">
            <v>18</v>
          </cell>
          <cell r="E6811">
            <v>0</v>
          </cell>
          <cell r="F6811">
            <v>1.5</v>
          </cell>
          <cell r="G6811">
            <v>0</v>
          </cell>
        </row>
        <row r="6812">
          <cell r="A6812">
            <v>0</v>
          </cell>
          <cell r="B6812">
            <v>0</v>
          </cell>
          <cell r="D6812">
            <v>0</v>
          </cell>
          <cell r="F6812">
            <v>0</v>
          </cell>
          <cell r="G6812">
            <v>0</v>
          </cell>
        </row>
        <row r="6813">
          <cell r="A6813">
            <v>0</v>
          </cell>
          <cell r="B6813">
            <v>0</v>
          </cell>
          <cell r="D6813">
            <v>0</v>
          </cell>
          <cell r="F6813">
            <v>0</v>
          </cell>
          <cell r="G6813">
            <v>0</v>
          </cell>
        </row>
        <row r="6814">
          <cell r="A6814">
            <v>0</v>
          </cell>
          <cell r="B6814">
            <v>0</v>
          </cell>
          <cell r="D6814">
            <v>0</v>
          </cell>
          <cell r="F6814">
            <v>0</v>
          </cell>
          <cell r="G6814">
            <v>0</v>
          </cell>
        </row>
        <row r="6815">
          <cell r="A6815">
            <v>0</v>
          </cell>
          <cell r="B6815">
            <v>0</v>
          </cell>
          <cell r="D6815">
            <v>0</v>
          </cell>
          <cell r="F6815">
            <v>0</v>
          </cell>
          <cell r="G6815">
            <v>0</v>
          </cell>
        </row>
        <row r="6816">
          <cell r="A6816">
            <v>0</v>
          </cell>
          <cell r="B6816">
            <v>0</v>
          </cell>
          <cell r="D6816">
            <v>0</v>
          </cell>
          <cell r="F6816">
            <v>0</v>
          </cell>
          <cell r="G6816">
            <v>0</v>
          </cell>
        </row>
        <row r="6817">
          <cell r="F6817" t="str">
            <v>Total A</v>
          </cell>
          <cell r="G6817">
            <v>264</v>
          </cell>
        </row>
        <row r="6818">
          <cell r="C6818" t="str">
            <v>B - MANO DE OBRA</v>
          </cell>
        </row>
        <row r="6819">
          <cell r="A6819" t="str">
            <v>DATOS REDETERMINACION</v>
          </cell>
          <cell r="C6819" t="str">
            <v>DESIGNACION</v>
          </cell>
          <cell r="D6819" t="str">
            <v>Cantidad</v>
          </cell>
          <cell r="E6819" t="str">
            <v>$ / día</v>
          </cell>
          <cell r="F6819" t="str">
            <v>Rendimiento</v>
          </cell>
          <cell r="G6819" t="str">
            <v>$ Parcial</v>
          </cell>
        </row>
        <row r="6820">
          <cell r="A6820" t="str">
            <v>CÓDIGO</v>
          </cell>
          <cell r="B6820" t="str">
            <v>DESCRIPCIÓN</v>
          </cell>
        </row>
        <row r="6821">
          <cell r="A6821" t="str">
            <v>IIEE-SJ - 101000</v>
          </cell>
          <cell r="B6821" t="str">
            <v>Oficial Especializado</v>
          </cell>
          <cell r="C6821" t="str">
            <v>Oficial Especializado</v>
          </cell>
          <cell r="D6821">
            <v>1</v>
          </cell>
          <cell r="E6821">
            <v>6000</v>
          </cell>
          <cell r="F6821">
            <v>1.5</v>
          </cell>
          <cell r="G6821">
            <v>4000</v>
          </cell>
        </row>
        <row r="6822">
          <cell r="A6822" t="str">
            <v>IIEE-SJ - 102000</v>
          </cell>
          <cell r="B6822" t="str">
            <v xml:space="preserve">Oficial </v>
          </cell>
          <cell r="C6822" t="str">
            <v>Oficial</v>
          </cell>
          <cell r="D6822">
            <v>3</v>
          </cell>
          <cell r="E6822">
            <v>5000</v>
          </cell>
          <cell r="F6822">
            <v>1.5</v>
          </cell>
          <cell r="G6822">
            <v>10000</v>
          </cell>
        </row>
        <row r="6823">
          <cell r="A6823" t="str">
            <v>IIEE-SJ - 103000</v>
          </cell>
          <cell r="B6823" t="str">
            <v>Ayudante</v>
          </cell>
          <cell r="C6823" t="str">
            <v>Medio Oficial</v>
          </cell>
          <cell r="E6823">
            <v>4500</v>
          </cell>
          <cell r="F6823">
            <v>1.5</v>
          </cell>
          <cell r="G6823">
            <v>0</v>
          </cell>
        </row>
        <row r="6824">
          <cell r="A6824" t="str">
            <v>IIEE-SJ - 103000</v>
          </cell>
          <cell r="B6824" t="str">
            <v>Ayudante</v>
          </cell>
          <cell r="C6824" t="str">
            <v>Ayudante</v>
          </cell>
          <cell r="D6824">
            <v>3</v>
          </cell>
          <cell r="E6824">
            <v>4000</v>
          </cell>
          <cell r="F6824">
            <v>1.5</v>
          </cell>
          <cell r="G6824">
            <v>8000</v>
          </cell>
        </row>
        <row r="6825">
          <cell r="A6825">
            <v>0</v>
          </cell>
          <cell r="B6825">
            <v>0</v>
          </cell>
          <cell r="E6825">
            <v>0</v>
          </cell>
          <cell r="F6825">
            <v>0</v>
          </cell>
          <cell r="G6825">
            <v>0</v>
          </cell>
        </row>
        <row r="6826">
          <cell r="A6826">
            <v>0</v>
          </cell>
          <cell r="B6826">
            <v>0</v>
          </cell>
          <cell r="E6826">
            <v>0</v>
          </cell>
          <cell r="F6826">
            <v>0</v>
          </cell>
          <cell r="G6826">
            <v>0</v>
          </cell>
        </row>
        <row r="6827">
          <cell r="A6827">
            <v>0</v>
          </cell>
          <cell r="B6827">
            <v>0</v>
          </cell>
          <cell r="E6827">
            <v>0</v>
          </cell>
          <cell r="F6827">
            <v>0</v>
          </cell>
          <cell r="G6827">
            <v>0</v>
          </cell>
        </row>
        <row r="6828">
          <cell r="F6828" t="str">
            <v>Total B</v>
          </cell>
          <cell r="G6828">
            <v>22000</v>
          </cell>
        </row>
        <row r="6829">
          <cell r="C6829" t="str">
            <v>C - MATERIALES</v>
          </cell>
        </row>
        <row r="6830">
          <cell r="A6830" t="str">
            <v>DATOS REDETERMINACION</v>
          </cell>
          <cell r="C6830" t="str">
            <v>DESIGNACION</v>
          </cell>
          <cell r="D6830" t="str">
            <v>Un</v>
          </cell>
          <cell r="E6830" t="str">
            <v>Cantidad</v>
          </cell>
          <cell r="F6830" t="str">
            <v>$ Unitarios</v>
          </cell>
          <cell r="G6830" t="str">
            <v>$ Parcial</v>
          </cell>
        </row>
        <row r="6831">
          <cell r="A6831" t="str">
            <v>CÓDIGO</v>
          </cell>
          <cell r="B6831" t="str">
            <v>DESCRIPCIÓN</v>
          </cell>
        </row>
        <row r="6832">
          <cell r="A6832" t="str">
            <v>INDEC-CM - 37510-11</v>
          </cell>
          <cell r="B6832" t="str">
            <v>Hormigón elaborado</v>
          </cell>
          <cell r="C6832" t="str">
            <v>HORMIGON H25</v>
          </cell>
          <cell r="D6832" t="str">
            <v>m3</v>
          </cell>
          <cell r="E6832">
            <v>1.03</v>
          </cell>
          <cell r="F6832">
            <v>5800</v>
          </cell>
          <cell r="G6832">
            <v>5974</v>
          </cell>
        </row>
        <row r="6833">
          <cell r="A6833" t="str">
            <v>INDEC-PB - 31420-1</v>
          </cell>
          <cell r="B6833" t="str">
            <v xml:space="preserve">Maderas terciadas fenólicas                                            </v>
          </cell>
          <cell r="C6833" t="str">
            <v>Equipo de encofrado</v>
          </cell>
          <cell r="D6833" t="str">
            <v>m2</v>
          </cell>
          <cell r="E6833">
            <v>1</v>
          </cell>
          <cell r="F6833">
            <v>1076.3888888888889</v>
          </cell>
          <cell r="G6833">
            <v>1076.3900000000001</v>
          </cell>
        </row>
        <row r="6834">
          <cell r="A6834" t="str">
            <v>INDEC-CM - 41242-11</v>
          </cell>
          <cell r="B6834" t="str">
            <v>Acero aletado conformado, en barra</v>
          </cell>
          <cell r="C6834" t="str">
            <v>Clavos</v>
          </cell>
          <cell r="D6834" t="str">
            <v>Kg</v>
          </cell>
          <cell r="E6834">
            <v>0.5</v>
          </cell>
          <cell r="F6834">
            <v>320</v>
          </cell>
          <cell r="G6834">
            <v>160</v>
          </cell>
        </row>
        <row r="6835">
          <cell r="A6835" t="str">
            <v>INDEC-CM - 41242-11</v>
          </cell>
          <cell r="B6835" t="str">
            <v>Acero aletado conformado, en barra</v>
          </cell>
          <cell r="C6835" t="str">
            <v>Alambre</v>
          </cell>
          <cell r="D6835" t="str">
            <v>Kg</v>
          </cell>
          <cell r="E6835">
            <v>0.7</v>
          </cell>
          <cell r="F6835">
            <v>320</v>
          </cell>
          <cell r="G6835">
            <v>224</v>
          </cell>
        </row>
        <row r="6836">
          <cell r="A6836" t="str">
            <v>INDEC-CM - 41242-11</v>
          </cell>
          <cell r="B6836" t="str">
            <v>Acero aletado conformado, en barra</v>
          </cell>
          <cell r="C6836" t="str">
            <v>ACERO ESPECIAL diam varios</v>
          </cell>
          <cell r="D6836" t="str">
            <v>kg</v>
          </cell>
          <cell r="E6836">
            <v>90</v>
          </cell>
          <cell r="F6836">
            <v>180</v>
          </cell>
          <cell r="G6836">
            <v>16200</v>
          </cell>
        </row>
        <row r="6837">
          <cell r="A6837">
            <v>0</v>
          </cell>
          <cell r="B6837">
            <v>0</v>
          </cell>
          <cell r="D6837">
            <v>0</v>
          </cell>
          <cell r="F6837">
            <v>0</v>
          </cell>
          <cell r="G6837">
            <v>0</v>
          </cell>
        </row>
        <row r="6839">
          <cell r="A6839">
            <v>0</v>
          </cell>
          <cell r="B6839">
            <v>0</v>
          </cell>
          <cell r="D6839">
            <v>0</v>
          </cell>
          <cell r="F6839">
            <v>0</v>
          </cell>
          <cell r="G6839">
            <v>0</v>
          </cell>
        </row>
        <row r="6840">
          <cell r="A6840">
            <v>0</v>
          </cell>
          <cell r="B6840">
            <v>0</v>
          </cell>
          <cell r="D6840">
            <v>0</v>
          </cell>
          <cell r="F6840">
            <v>0</v>
          </cell>
          <cell r="G6840">
            <v>0</v>
          </cell>
        </row>
        <row r="6841">
          <cell r="A6841">
            <v>0</v>
          </cell>
          <cell r="B6841">
            <v>0</v>
          </cell>
          <cell r="D6841">
            <v>0</v>
          </cell>
          <cell r="F6841">
            <v>0</v>
          </cell>
          <cell r="G6841">
            <v>0</v>
          </cell>
        </row>
        <row r="6842">
          <cell r="A6842">
            <v>0</v>
          </cell>
          <cell r="B6842">
            <v>0</v>
          </cell>
          <cell r="D6842">
            <v>0</v>
          </cell>
          <cell r="F6842">
            <v>0</v>
          </cell>
          <cell r="G6842">
            <v>0</v>
          </cell>
        </row>
        <row r="6843">
          <cell r="A6843">
            <v>0</v>
          </cell>
          <cell r="B6843">
            <v>0</v>
          </cell>
          <cell r="D6843">
            <v>0</v>
          </cell>
          <cell r="F6843">
            <v>0</v>
          </cell>
          <cell r="G6843">
            <v>0</v>
          </cell>
        </row>
        <row r="6844">
          <cell r="F6844" t="str">
            <v>Total C</v>
          </cell>
          <cell r="G6844">
            <v>23634.39</v>
          </cell>
        </row>
        <row r="6845">
          <cell r="C6845" t="str">
            <v>D - TRANSPORTE</v>
          </cell>
        </row>
        <row r="6846">
          <cell r="A6846" t="str">
            <v>DATOS REDETERMINACION</v>
          </cell>
          <cell r="C6846" t="str">
            <v>DESIGNACION</v>
          </cell>
          <cell r="D6846" t="str">
            <v>Un</v>
          </cell>
          <cell r="E6846" t="str">
            <v>Cantidad</v>
          </cell>
          <cell r="F6846" t="str">
            <v>$ Unitarios</v>
          </cell>
          <cell r="G6846" t="str">
            <v>$ Parcial</v>
          </cell>
        </row>
        <row r="6847">
          <cell r="A6847" t="str">
            <v>CÓDIGO</v>
          </cell>
          <cell r="B6847" t="str">
            <v>DESCRIPCIÓN</v>
          </cell>
        </row>
        <row r="6848">
          <cell r="A6848">
            <v>0</v>
          </cell>
          <cell r="B6848">
            <v>0</v>
          </cell>
          <cell r="D6848">
            <v>0</v>
          </cell>
          <cell r="F6848">
            <v>0</v>
          </cell>
          <cell r="G6848">
            <v>0</v>
          </cell>
        </row>
        <row r="6849">
          <cell r="A6849">
            <v>0</v>
          </cell>
          <cell r="B6849">
            <v>0</v>
          </cell>
          <cell r="D6849">
            <v>0</v>
          </cell>
          <cell r="F6849">
            <v>0</v>
          </cell>
          <cell r="G6849">
            <v>0</v>
          </cell>
        </row>
        <row r="6850">
          <cell r="F6850" t="str">
            <v>Total D</v>
          </cell>
          <cell r="G6850">
            <v>0</v>
          </cell>
        </row>
        <row r="6852">
          <cell r="A6852" t="str">
            <v/>
          </cell>
          <cell r="B6852">
            <v>0</v>
          </cell>
          <cell r="D6852" t="str">
            <v>Costo  Neto</v>
          </cell>
          <cell r="F6852" t="str">
            <v>$/0</v>
          </cell>
          <cell r="G6852">
            <v>45898.39</v>
          </cell>
        </row>
        <row r="6853">
          <cell r="D6853" t="str">
            <v>Precio</v>
          </cell>
          <cell r="F6853" t="str">
            <v>$/0</v>
          </cell>
          <cell r="G6853">
            <v>45898.39</v>
          </cell>
        </row>
        <row r="6854">
          <cell r="A6854" t="str">
            <v>ANALISIS DE PRECIOS</v>
          </cell>
        </row>
        <row r="6855">
          <cell r="A6855" t="str">
            <v>COMITENTE:</v>
          </cell>
          <cell r="B6855" t="str">
            <v>DIRECCION PROVINCIAL DE REDES DE GAS</v>
          </cell>
        </row>
        <row r="6856">
          <cell r="A6856" t="str">
            <v>CONTRATISTA:</v>
          </cell>
          <cell r="B6856">
            <v>0</v>
          </cell>
        </row>
        <row r="6857">
          <cell r="A6857" t="str">
            <v>OBRA:</v>
          </cell>
          <cell r="B6857">
            <v>0</v>
          </cell>
          <cell r="F6857" t="str">
            <v>PRECIOS A:</v>
          </cell>
          <cell r="G6857">
            <v>0</v>
          </cell>
        </row>
        <row r="6858">
          <cell r="A6858" t="str">
            <v>SECTOR A:</v>
          </cell>
          <cell r="B6858">
            <v>0</v>
          </cell>
          <cell r="G6858">
            <v>0</v>
          </cell>
        </row>
        <row r="6859">
          <cell r="A6859" t="str">
            <v>UBICACIÓN:</v>
          </cell>
          <cell r="B6859">
            <v>0</v>
          </cell>
        </row>
        <row r="6860">
          <cell r="A6860" t="str">
            <v>RUBRO:</v>
          </cell>
          <cell r="B6860" t="str">
            <v/>
          </cell>
          <cell r="C6860">
            <v>0</v>
          </cell>
        </row>
        <row r="6861">
          <cell r="A6861" t="str">
            <v>ITEM:</v>
          </cell>
          <cell r="B6861" t="str">
            <v/>
          </cell>
          <cell r="C6861">
            <v>0</v>
          </cell>
          <cell r="F6861" t="str">
            <v>UNIDAD:</v>
          </cell>
          <cell r="G6861">
            <v>0</v>
          </cell>
        </row>
        <row r="6863">
          <cell r="C6863" t="str">
            <v>DESCRIPCIÓN EQUIPO DE PRODUCCIÓN Y RENDIMIENTO</v>
          </cell>
        </row>
        <row r="6865">
          <cell r="C6865" t="str">
            <v>Equipo</v>
          </cell>
          <cell r="D6865" t="str">
            <v>Cantidad</v>
          </cell>
          <cell r="E6865" t="str">
            <v>Potencia</v>
          </cell>
          <cell r="F6865" t="str">
            <v>Costo Unitario</v>
          </cell>
          <cell r="G6865" t="str">
            <v>Costo Total</v>
          </cell>
        </row>
        <row r="6866">
          <cell r="C6866" t="str">
            <v>Camion regador</v>
          </cell>
          <cell r="D6866">
            <v>1</v>
          </cell>
          <cell r="E6866">
            <v>319</v>
          </cell>
          <cell r="F6866">
            <v>8700000</v>
          </cell>
          <cell r="G6866">
            <v>8700000</v>
          </cell>
        </row>
        <row r="6867">
          <cell r="C6867" t="str">
            <v>Vibrocompactador autopropulsado</v>
          </cell>
          <cell r="D6867">
            <v>1</v>
          </cell>
          <cell r="E6867">
            <v>130</v>
          </cell>
          <cell r="F6867">
            <v>11800000</v>
          </cell>
          <cell r="G6867">
            <v>11800000</v>
          </cell>
        </row>
        <row r="6868">
          <cell r="C6868" t="str">
            <v>Retroexcavadora</v>
          </cell>
          <cell r="D6868">
            <v>1</v>
          </cell>
          <cell r="E6868">
            <v>100</v>
          </cell>
          <cell r="F6868">
            <v>8600000</v>
          </cell>
          <cell r="G6868">
            <v>8600000</v>
          </cell>
        </row>
        <row r="6869">
          <cell r="E6869">
            <v>0</v>
          </cell>
          <cell r="F6869">
            <v>0</v>
          </cell>
          <cell r="G6869">
            <v>0</v>
          </cell>
        </row>
        <row r="6870">
          <cell r="E6870">
            <v>0</v>
          </cell>
          <cell r="F6870">
            <v>0</v>
          </cell>
          <cell r="G6870">
            <v>0</v>
          </cell>
        </row>
        <row r="6871">
          <cell r="E6871">
            <v>0</v>
          </cell>
          <cell r="F6871">
            <v>0</v>
          </cell>
          <cell r="G6871">
            <v>0</v>
          </cell>
        </row>
        <row r="6872">
          <cell r="E6872">
            <v>0</v>
          </cell>
          <cell r="F6872">
            <v>0</v>
          </cell>
          <cell r="G6872">
            <v>0</v>
          </cell>
        </row>
        <row r="6873">
          <cell r="E6873">
            <v>0</v>
          </cell>
          <cell r="F6873">
            <v>0</v>
          </cell>
          <cell r="G6873">
            <v>0</v>
          </cell>
        </row>
        <row r="6874">
          <cell r="E6874">
            <v>0</v>
          </cell>
          <cell r="F6874">
            <v>0</v>
          </cell>
          <cell r="G6874">
            <v>0</v>
          </cell>
        </row>
        <row r="6875">
          <cell r="E6875">
            <v>0</v>
          </cell>
          <cell r="F6875">
            <v>0</v>
          </cell>
          <cell r="G6875">
            <v>0</v>
          </cell>
        </row>
        <row r="6877">
          <cell r="C6877" t="str">
            <v>TOTALES</v>
          </cell>
          <cell r="D6877" t="str">
            <v>Potencia</v>
          </cell>
          <cell r="E6877">
            <v>549</v>
          </cell>
          <cell r="F6877" t="str">
            <v>Costo Equipos</v>
          </cell>
          <cell r="G6877">
            <v>29100000</v>
          </cell>
        </row>
        <row r="6879">
          <cell r="C6879" t="str">
            <v>Rendimiento equipo de producción</v>
          </cell>
          <cell r="D6879">
            <v>400</v>
          </cell>
          <cell r="E6879" t="str">
            <v>0/día</v>
          </cell>
        </row>
        <row r="6881">
          <cell r="A6881" t="str">
            <v>DATOS REDETERMINACION</v>
          </cell>
          <cell r="C6881" t="str">
            <v>DESIGNACION</v>
          </cell>
          <cell r="D6881" t="str">
            <v>Coeficiente Equipo</v>
          </cell>
          <cell r="E6881" t="str">
            <v>$ / día
Coef. x Costo Eq. o
HP x Costo Gas Oil</v>
          </cell>
          <cell r="F6881" t="str">
            <v>Rendimiento</v>
          </cell>
          <cell r="G6881" t="str">
            <v>$ Parcial</v>
          </cell>
        </row>
        <row r="6882">
          <cell r="A6882" t="str">
            <v>CÓDIGO</v>
          </cell>
          <cell r="B6882" t="str">
            <v>DESCRIPCIÓN</v>
          </cell>
        </row>
        <row r="6883">
          <cell r="C6883" t="str">
            <v>A - EQUIPOS</v>
          </cell>
        </row>
        <row r="6884">
          <cell r="A6884" t="str">
            <v>INDEC-DCTO - Inciso j)</v>
          </cell>
          <cell r="B6884" t="str">
            <v>Equipo - Amortización de equipo</v>
          </cell>
          <cell r="C6884" t="str">
            <v>Amortizaciones equipos</v>
          </cell>
          <cell r="D6884">
            <v>8.0000000000000004E-4</v>
          </cell>
          <cell r="E6884">
            <v>23280</v>
          </cell>
          <cell r="F6884">
            <v>400</v>
          </cell>
          <cell r="G6884">
            <v>58.2</v>
          </cell>
        </row>
        <row r="6885">
          <cell r="A6885" t="str">
            <v>INDEC-DCTO - Inciso j)</v>
          </cell>
          <cell r="B6885" t="str">
            <v>Equipo - Amortización de equipo</v>
          </cell>
          <cell r="C6885" t="str">
            <v>Interés equipos</v>
          </cell>
          <cell r="D6885">
            <v>8.0000000000000007E-5</v>
          </cell>
          <cell r="E6885">
            <v>2328</v>
          </cell>
          <cell r="F6885">
            <v>400</v>
          </cell>
          <cell r="G6885">
            <v>5.82</v>
          </cell>
        </row>
        <row r="6886">
          <cell r="A6886" t="str">
            <v>INDEC-PB - 33360-1</v>
          </cell>
          <cell r="B6886" t="str">
            <v xml:space="preserve">Gas oil                                                                </v>
          </cell>
          <cell r="C6886" t="str">
            <v>Combustibles equipos</v>
          </cell>
          <cell r="D6886">
            <v>99.173553719008268</v>
          </cell>
          <cell r="E6886">
            <v>54446.280991735541</v>
          </cell>
          <cell r="F6886">
            <v>400</v>
          </cell>
          <cell r="G6886">
            <v>136.12</v>
          </cell>
        </row>
        <row r="6887">
          <cell r="A6887" t="str">
            <v>INDEC-PB - 33380-1</v>
          </cell>
          <cell r="B6887" t="str">
            <v xml:space="preserve">Aceites lubricantes                                                    </v>
          </cell>
          <cell r="C6887" t="str">
            <v>Lubricantes equipos</v>
          </cell>
          <cell r="D6887">
            <v>18</v>
          </cell>
          <cell r="E6887">
            <v>9882</v>
          </cell>
          <cell r="F6887">
            <v>400</v>
          </cell>
          <cell r="G6887">
            <v>24.71</v>
          </cell>
        </row>
        <row r="6888">
          <cell r="A6888">
            <v>0</v>
          </cell>
          <cell r="B6888">
            <v>0</v>
          </cell>
          <cell r="D6888">
            <v>0</v>
          </cell>
          <cell r="F6888">
            <v>0</v>
          </cell>
          <cell r="G6888">
            <v>0</v>
          </cell>
        </row>
        <row r="6889">
          <cell r="A6889">
            <v>0</v>
          </cell>
          <cell r="B6889">
            <v>0</v>
          </cell>
          <cell r="D6889">
            <v>0</v>
          </cell>
          <cell r="F6889">
            <v>0</v>
          </cell>
          <cell r="G6889">
            <v>0</v>
          </cell>
        </row>
        <row r="6890">
          <cell r="A6890">
            <v>0</v>
          </cell>
          <cell r="B6890">
            <v>0</v>
          </cell>
          <cell r="D6890">
            <v>0</v>
          </cell>
          <cell r="F6890">
            <v>0</v>
          </cell>
          <cell r="G6890">
            <v>0</v>
          </cell>
        </row>
        <row r="6891">
          <cell r="A6891">
            <v>0</v>
          </cell>
          <cell r="B6891">
            <v>0</v>
          </cell>
          <cell r="D6891">
            <v>0</v>
          </cell>
          <cell r="F6891">
            <v>0</v>
          </cell>
          <cell r="G6891">
            <v>0</v>
          </cell>
        </row>
        <row r="6892">
          <cell r="A6892">
            <v>0</v>
          </cell>
          <cell r="B6892">
            <v>0</v>
          </cell>
          <cell r="D6892">
            <v>0</v>
          </cell>
          <cell r="F6892">
            <v>0</v>
          </cell>
          <cell r="G6892">
            <v>0</v>
          </cell>
        </row>
        <row r="6893">
          <cell r="F6893" t="str">
            <v>Total A</v>
          </cell>
          <cell r="G6893">
            <v>224.85000000000002</v>
          </cell>
        </row>
        <row r="6894">
          <cell r="C6894" t="str">
            <v>B - MANO DE OBRA</v>
          </cell>
        </row>
        <row r="6895">
          <cell r="A6895" t="str">
            <v>DATOS REDETERMINACION</v>
          </cell>
          <cell r="C6895" t="str">
            <v>DESIGNACION</v>
          </cell>
          <cell r="D6895" t="str">
            <v>Cantidad</v>
          </cell>
          <cell r="E6895" t="str">
            <v>$ / día</v>
          </cell>
          <cell r="F6895" t="str">
            <v>Rendimiento</v>
          </cell>
          <cell r="G6895" t="str">
            <v>$ Parcial</v>
          </cell>
        </row>
        <row r="6896">
          <cell r="A6896" t="str">
            <v>CÓDIGO</v>
          </cell>
          <cell r="B6896" t="str">
            <v>DESCRIPCIÓN</v>
          </cell>
        </row>
        <row r="6897">
          <cell r="A6897" t="str">
            <v>IIEE-SJ - 101000</v>
          </cell>
          <cell r="B6897" t="str">
            <v>Oficial Especializado</v>
          </cell>
          <cell r="C6897" t="str">
            <v>Oficial Especializado</v>
          </cell>
          <cell r="D6897">
            <v>1</v>
          </cell>
          <cell r="E6897">
            <v>6000</v>
          </cell>
          <cell r="F6897">
            <v>400</v>
          </cell>
        </row>
        <row r="6898">
          <cell r="A6898" t="str">
            <v>IIEE-SJ - 102000</v>
          </cell>
          <cell r="B6898" t="str">
            <v xml:space="preserve">Oficial </v>
          </cell>
          <cell r="C6898" t="str">
            <v>Oficial</v>
          </cell>
          <cell r="D6898">
            <v>2</v>
          </cell>
          <cell r="E6898">
            <v>5000</v>
          </cell>
          <cell r="F6898">
            <v>400</v>
          </cell>
          <cell r="G6898">
            <v>25</v>
          </cell>
        </row>
        <row r="6899">
          <cell r="A6899" t="str">
            <v>IIEE-SJ - 103000</v>
          </cell>
          <cell r="B6899" t="str">
            <v>Ayudante</v>
          </cell>
          <cell r="C6899" t="str">
            <v>Medio Oficial</v>
          </cell>
          <cell r="E6899">
            <v>4500</v>
          </cell>
          <cell r="F6899">
            <v>400</v>
          </cell>
          <cell r="G6899">
            <v>0</v>
          </cell>
        </row>
        <row r="6900">
          <cell r="A6900" t="str">
            <v>IIEE-SJ - 103000</v>
          </cell>
          <cell r="B6900" t="str">
            <v>Ayudante</v>
          </cell>
          <cell r="C6900" t="str">
            <v>Ayudante</v>
          </cell>
          <cell r="D6900">
            <v>1</v>
          </cell>
          <cell r="E6900">
            <v>4000</v>
          </cell>
          <cell r="F6900">
            <v>400</v>
          </cell>
          <cell r="G6900">
            <v>10</v>
          </cell>
        </row>
        <row r="6901">
          <cell r="A6901">
            <v>0</v>
          </cell>
          <cell r="B6901">
            <v>0</v>
          </cell>
          <cell r="E6901">
            <v>0</v>
          </cell>
          <cell r="F6901">
            <v>0</v>
          </cell>
          <cell r="G6901">
            <v>0</v>
          </cell>
        </row>
        <row r="6902">
          <cell r="A6902">
            <v>0</v>
          </cell>
          <cell r="B6902">
            <v>0</v>
          </cell>
          <cell r="E6902">
            <v>0</v>
          </cell>
          <cell r="F6902">
            <v>0</v>
          </cell>
          <cell r="G6902">
            <v>0</v>
          </cell>
        </row>
        <row r="6903">
          <cell r="A6903">
            <v>0</v>
          </cell>
          <cell r="B6903">
            <v>0</v>
          </cell>
          <cell r="E6903">
            <v>0</v>
          </cell>
          <cell r="F6903">
            <v>0</v>
          </cell>
          <cell r="G6903">
            <v>0</v>
          </cell>
        </row>
        <row r="6904">
          <cell r="F6904" t="str">
            <v>Total B</v>
          </cell>
          <cell r="G6904">
            <v>35</v>
          </cell>
        </row>
        <row r="6905">
          <cell r="C6905" t="str">
            <v>C - MATERIALES</v>
          </cell>
        </row>
        <row r="6906">
          <cell r="A6906" t="str">
            <v>DATOS REDETERMINACION</v>
          </cell>
          <cell r="C6906" t="str">
            <v>DESIGNACION</v>
          </cell>
          <cell r="D6906" t="str">
            <v>Un</v>
          </cell>
          <cell r="E6906" t="str">
            <v>Cantidad</v>
          </cell>
          <cell r="F6906" t="str">
            <v>$ Unitarios</v>
          </cell>
          <cell r="G6906" t="str">
            <v>$ Parcial</v>
          </cell>
        </row>
        <row r="6907">
          <cell r="A6907" t="str">
            <v>CÓDIGO</v>
          </cell>
          <cell r="B6907" t="str">
            <v>DESCRIPCIÓN</v>
          </cell>
        </row>
        <row r="6908">
          <cell r="A6908" t="str">
            <v>IIEE-SJ - 203002</v>
          </cell>
          <cell r="B6908" t="str">
            <v>Canto rodado clasificado</v>
          </cell>
          <cell r="C6908" t="str">
            <v>Material granular s/PETP</v>
          </cell>
          <cell r="D6908" t="str">
            <v>m3</v>
          </cell>
          <cell r="E6908">
            <v>0.13</v>
          </cell>
          <cell r="F6908">
            <v>450</v>
          </cell>
          <cell r="G6908">
            <v>58.5</v>
          </cell>
        </row>
        <row r="6909">
          <cell r="A6909">
            <v>0</v>
          </cell>
          <cell r="B6909">
            <v>0</v>
          </cell>
          <cell r="D6909">
            <v>0</v>
          </cell>
          <cell r="F6909">
            <v>0</v>
          </cell>
          <cell r="G6909">
            <v>0</v>
          </cell>
        </row>
        <row r="6910">
          <cell r="A6910">
            <v>0</v>
          </cell>
          <cell r="B6910">
            <v>0</v>
          </cell>
          <cell r="D6910">
            <v>0</v>
          </cell>
          <cell r="F6910">
            <v>0</v>
          </cell>
          <cell r="G6910">
            <v>0</v>
          </cell>
        </row>
        <row r="6911">
          <cell r="A6911">
            <v>0</v>
          </cell>
          <cell r="B6911">
            <v>0</v>
          </cell>
          <cell r="D6911">
            <v>0</v>
          </cell>
          <cell r="F6911">
            <v>0</v>
          </cell>
          <cell r="G6911">
            <v>0</v>
          </cell>
        </row>
        <row r="6912">
          <cell r="A6912">
            <v>0</v>
          </cell>
          <cell r="B6912">
            <v>0</v>
          </cell>
          <cell r="D6912">
            <v>0</v>
          </cell>
          <cell r="F6912">
            <v>0</v>
          </cell>
          <cell r="G6912">
            <v>0</v>
          </cell>
        </row>
        <row r="6913">
          <cell r="A6913">
            <v>0</v>
          </cell>
          <cell r="B6913">
            <v>0</v>
          </cell>
          <cell r="D6913">
            <v>0</v>
          </cell>
          <cell r="F6913">
            <v>0</v>
          </cell>
          <cell r="G6913">
            <v>0</v>
          </cell>
        </row>
        <row r="6914">
          <cell r="A6914">
            <v>0</v>
          </cell>
          <cell r="B6914">
            <v>0</v>
          </cell>
          <cell r="D6914">
            <v>0</v>
          </cell>
          <cell r="F6914">
            <v>0</v>
          </cell>
          <cell r="G6914">
            <v>0</v>
          </cell>
        </row>
        <row r="6915">
          <cell r="A6915">
            <v>0</v>
          </cell>
          <cell r="B6915">
            <v>0</v>
          </cell>
          <cell r="D6915">
            <v>0</v>
          </cell>
          <cell r="F6915">
            <v>0</v>
          </cell>
          <cell r="G6915">
            <v>0</v>
          </cell>
        </row>
        <row r="6916">
          <cell r="A6916">
            <v>0</v>
          </cell>
          <cell r="B6916">
            <v>0</v>
          </cell>
          <cell r="D6916">
            <v>0</v>
          </cell>
          <cell r="F6916">
            <v>0</v>
          </cell>
          <cell r="G6916">
            <v>0</v>
          </cell>
        </row>
        <row r="6918">
          <cell r="A6918">
            <v>0</v>
          </cell>
          <cell r="B6918">
            <v>0</v>
          </cell>
          <cell r="D6918">
            <v>0</v>
          </cell>
          <cell r="F6918">
            <v>0</v>
          </cell>
          <cell r="G6918">
            <v>0</v>
          </cell>
        </row>
        <row r="6919">
          <cell r="A6919">
            <v>0</v>
          </cell>
          <cell r="B6919">
            <v>0</v>
          </cell>
          <cell r="D6919">
            <v>0</v>
          </cell>
          <cell r="F6919">
            <v>0</v>
          </cell>
          <cell r="G6919">
            <v>0</v>
          </cell>
        </row>
        <row r="6920">
          <cell r="F6920" t="str">
            <v>Total C</v>
          </cell>
          <cell r="G6920">
            <v>58.5</v>
          </cell>
        </row>
        <row r="6921">
          <cell r="C6921" t="str">
            <v>D - TRANSPORTE</v>
          </cell>
        </row>
        <row r="6922">
          <cell r="A6922" t="str">
            <v>DATOS REDETERMINACION</v>
          </cell>
          <cell r="C6922" t="str">
            <v>DESIGNACION</v>
          </cell>
          <cell r="D6922" t="str">
            <v>Un</v>
          </cell>
          <cell r="E6922" t="str">
            <v>Cantidad</v>
          </cell>
          <cell r="F6922" t="str">
            <v>$ Unitarios</v>
          </cell>
          <cell r="G6922" t="str">
            <v>$ Parcial</v>
          </cell>
        </row>
        <row r="6923">
          <cell r="A6923" t="str">
            <v>CÓDIGO</v>
          </cell>
          <cell r="B6923" t="str">
            <v>DESCRIPCIÓN</v>
          </cell>
        </row>
        <row r="6924">
          <cell r="A6924">
            <v>0</v>
          </cell>
          <cell r="B6924">
            <v>0</v>
          </cell>
          <cell r="D6924">
            <v>0</v>
          </cell>
          <cell r="F6924">
            <v>0</v>
          </cell>
          <cell r="G6924">
            <v>0</v>
          </cell>
        </row>
        <row r="6925">
          <cell r="A6925">
            <v>0</v>
          </cell>
          <cell r="B6925">
            <v>0</v>
          </cell>
          <cell r="D6925">
            <v>0</v>
          </cell>
          <cell r="F6925">
            <v>0</v>
          </cell>
          <cell r="G6925">
            <v>0</v>
          </cell>
        </row>
        <row r="6926">
          <cell r="F6926" t="str">
            <v>Total D</v>
          </cell>
          <cell r="G6926">
            <v>0</v>
          </cell>
        </row>
        <row r="6928">
          <cell r="A6928" t="str">
            <v/>
          </cell>
          <cell r="B6928">
            <v>0</v>
          </cell>
          <cell r="D6928" t="str">
            <v>Costo  Neto</v>
          </cell>
          <cell r="F6928" t="str">
            <v>$/0</v>
          </cell>
          <cell r="G6928">
            <v>318.35000000000002</v>
          </cell>
        </row>
        <row r="6929">
          <cell r="D6929" t="str">
            <v>Precio</v>
          </cell>
          <cell r="F6929" t="str">
            <v>$/0</v>
          </cell>
          <cell r="G6929">
            <v>318.35000000000002</v>
          </cell>
        </row>
        <row r="6930">
          <cell r="A6930" t="str">
            <v>ANALISIS DE PRECIOS</v>
          </cell>
        </row>
        <row r="6931">
          <cell r="A6931" t="str">
            <v>COMITENTE:</v>
          </cell>
          <cell r="B6931" t="str">
            <v>DIRECCION PROVINCIAL DE REDES DE GAS</v>
          </cell>
        </row>
        <row r="6932">
          <cell r="A6932" t="str">
            <v>CONTRATISTA:</v>
          </cell>
          <cell r="B6932">
            <v>0</v>
          </cell>
        </row>
        <row r="6933">
          <cell r="A6933" t="str">
            <v>OBRA:</v>
          </cell>
          <cell r="B6933">
            <v>0</v>
          </cell>
          <cell r="F6933" t="str">
            <v>PRECIOS A:</v>
          </cell>
          <cell r="G6933">
            <v>0</v>
          </cell>
        </row>
        <row r="6934">
          <cell r="A6934" t="str">
            <v>SECTOR A:</v>
          </cell>
          <cell r="B6934">
            <v>0</v>
          </cell>
          <cell r="G6934">
            <v>0</v>
          </cell>
        </row>
        <row r="6935">
          <cell r="A6935" t="str">
            <v>UBICACIÓN:</v>
          </cell>
          <cell r="B6935">
            <v>0</v>
          </cell>
        </row>
        <row r="6936">
          <cell r="A6936" t="str">
            <v>RUBRO:</v>
          </cell>
          <cell r="B6936" t="str">
            <v/>
          </cell>
          <cell r="C6936">
            <v>0</v>
          </cell>
        </row>
        <row r="6937">
          <cell r="A6937" t="str">
            <v>ITEM:</v>
          </cell>
          <cell r="B6937" t="str">
            <v/>
          </cell>
          <cell r="C6937">
            <v>0</v>
          </cell>
          <cell r="F6937" t="str">
            <v>UNIDAD:</v>
          </cell>
          <cell r="G6937">
            <v>0</v>
          </cell>
        </row>
        <row r="6939">
          <cell r="C6939" t="str">
            <v>DESCRIPCIÓN EQUIPO DE PRODUCCIÓN Y RENDIMIENTO</v>
          </cell>
        </row>
        <row r="6941">
          <cell r="C6941" t="str">
            <v>Equipo</v>
          </cell>
          <cell r="D6941" t="str">
            <v>Cantidad</v>
          </cell>
          <cell r="E6941" t="str">
            <v>Potencia</v>
          </cell>
          <cell r="F6941" t="str">
            <v>Costo Unitario</v>
          </cell>
          <cell r="G6941" t="str">
            <v>Costo Total</v>
          </cell>
        </row>
        <row r="6942">
          <cell r="C6942" t="str">
            <v>Herramientas varias</v>
          </cell>
          <cell r="D6942">
            <v>1</v>
          </cell>
          <cell r="E6942">
            <v>0</v>
          </cell>
          <cell r="F6942">
            <v>450000</v>
          </cell>
          <cell r="G6942">
            <v>450000</v>
          </cell>
        </row>
        <row r="6943">
          <cell r="E6943">
            <v>0</v>
          </cell>
          <cell r="F6943">
            <v>0</v>
          </cell>
          <cell r="G6943">
            <v>0</v>
          </cell>
        </row>
        <row r="6944">
          <cell r="E6944">
            <v>0</v>
          </cell>
          <cell r="F6944">
            <v>0</v>
          </cell>
          <cell r="G6944">
            <v>0</v>
          </cell>
        </row>
        <row r="6945">
          <cell r="E6945">
            <v>0</v>
          </cell>
          <cell r="F6945">
            <v>0</v>
          </cell>
          <cell r="G6945">
            <v>0</v>
          </cell>
        </row>
        <row r="6946">
          <cell r="E6946">
            <v>0</v>
          </cell>
          <cell r="F6946">
            <v>0</v>
          </cell>
          <cell r="G6946">
            <v>0</v>
          </cell>
        </row>
        <row r="6947">
          <cell r="E6947">
            <v>0</v>
          </cell>
          <cell r="F6947">
            <v>0</v>
          </cell>
          <cell r="G6947">
            <v>0</v>
          </cell>
        </row>
        <row r="6948">
          <cell r="E6948">
            <v>0</v>
          </cell>
          <cell r="F6948">
            <v>0</v>
          </cell>
          <cell r="G6948">
            <v>0</v>
          </cell>
        </row>
        <row r="6949">
          <cell r="E6949">
            <v>0</v>
          </cell>
          <cell r="F6949">
            <v>0</v>
          </cell>
          <cell r="G6949">
            <v>0</v>
          </cell>
        </row>
        <row r="6950">
          <cell r="E6950">
            <v>0</v>
          </cell>
          <cell r="F6950">
            <v>0</v>
          </cell>
          <cell r="G6950">
            <v>0</v>
          </cell>
        </row>
        <row r="6951">
          <cell r="E6951">
            <v>0</v>
          </cell>
          <cell r="F6951">
            <v>0</v>
          </cell>
          <cell r="G6951">
            <v>0</v>
          </cell>
        </row>
        <row r="6953">
          <cell r="C6953" t="str">
            <v>TOTALES</v>
          </cell>
          <cell r="D6953" t="str">
            <v>Potencia</v>
          </cell>
          <cell r="E6953">
            <v>0</v>
          </cell>
          <cell r="F6953" t="str">
            <v>Costo Equipos</v>
          </cell>
          <cell r="G6953">
            <v>450000</v>
          </cell>
        </row>
        <row r="6955">
          <cell r="C6955" t="str">
            <v>Rendimiento equipo de producción</v>
          </cell>
          <cell r="D6955">
            <v>100</v>
          </cell>
          <cell r="E6955" t="str">
            <v>0/día</v>
          </cell>
        </row>
        <row r="6957">
          <cell r="A6957" t="str">
            <v>DATOS REDETERMINACION</v>
          </cell>
          <cell r="C6957" t="str">
            <v>DESIGNACION</v>
          </cell>
          <cell r="D6957" t="str">
            <v>Coeficiente Equipo</v>
          </cell>
          <cell r="E6957" t="str">
            <v>$ / día
Coef. x Costo Eq. o
HP x Costo Gas Oil</v>
          </cell>
          <cell r="F6957" t="str">
            <v>Rendimiento</v>
          </cell>
          <cell r="G6957" t="str">
            <v>$ Parcial</v>
          </cell>
        </row>
        <row r="6958">
          <cell r="A6958" t="str">
            <v>CÓDIGO</v>
          </cell>
          <cell r="B6958" t="str">
            <v>DESCRIPCIÓN</v>
          </cell>
        </row>
        <row r="6959">
          <cell r="C6959" t="str">
            <v>A - EQUIPOS</v>
          </cell>
        </row>
        <row r="6960">
          <cell r="A6960" t="str">
            <v>INDEC-DCTO - Inciso j)</v>
          </cell>
          <cell r="B6960" t="str">
            <v>Equipo - Amortización de equipo</v>
          </cell>
          <cell r="C6960" t="str">
            <v>Amortizaciones equipos</v>
          </cell>
          <cell r="D6960">
            <v>8.0000000000000004E-4</v>
          </cell>
          <cell r="E6960">
            <v>360</v>
          </cell>
          <cell r="F6960">
            <v>100</v>
          </cell>
          <cell r="G6960">
            <v>3.6</v>
          </cell>
        </row>
        <row r="6961">
          <cell r="A6961" t="str">
            <v>INDEC-DCTO - Inciso j)</v>
          </cell>
          <cell r="B6961" t="str">
            <v>Equipo - Amortización de equipo</v>
          </cell>
          <cell r="C6961" t="str">
            <v>Interés equipos</v>
          </cell>
          <cell r="D6961">
            <v>8.0000000000000007E-5</v>
          </cell>
          <cell r="E6961">
            <v>36</v>
          </cell>
          <cell r="F6961">
            <v>100</v>
          </cell>
          <cell r="G6961">
            <v>0.36</v>
          </cell>
        </row>
        <row r="6962">
          <cell r="A6962" t="str">
            <v>INDEC-PB - 33360-1</v>
          </cell>
          <cell r="B6962" t="str">
            <v xml:space="preserve">Gas oil                                                                </v>
          </cell>
          <cell r="C6962" t="str">
            <v>Combustibles equipos</v>
          </cell>
          <cell r="D6962">
            <v>99.173553719008268</v>
          </cell>
          <cell r="E6962">
            <v>0</v>
          </cell>
          <cell r="F6962">
            <v>100</v>
          </cell>
          <cell r="G6962">
            <v>0</v>
          </cell>
        </row>
        <row r="6963">
          <cell r="A6963" t="str">
            <v>INDEC-PB - 33380-1</v>
          </cell>
          <cell r="B6963" t="str">
            <v xml:space="preserve">Aceites lubricantes                                                    </v>
          </cell>
          <cell r="C6963" t="str">
            <v>Lubricantes equipos</v>
          </cell>
          <cell r="D6963">
            <v>18</v>
          </cell>
          <cell r="E6963">
            <v>0</v>
          </cell>
          <cell r="F6963">
            <v>100</v>
          </cell>
          <cell r="G6963">
            <v>0</v>
          </cell>
        </row>
        <row r="6964">
          <cell r="A6964">
            <v>0</v>
          </cell>
          <cell r="B6964">
            <v>0</v>
          </cell>
          <cell r="D6964">
            <v>0</v>
          </cell>
          <cell r="F6964">
            <v>0</v>
          </cell>
          <cell r="G6964">
            <v>0</v>
          </cell>
        </row>
        <row r="6965">
          <cell r="A6965">
            <v>0</v>
          </cell>
          <cell r="B6965">
            <v>0</v>
          </cell>
          <cell r="D6965">
            <v>0</v>
          </cell>
          <cell r="F6965">
            <v>0</v>
          </cell>
          <cell r="G6965">
            <v>0</v>
          </cell>
        </row>
        <row r="6966">
          <cell r="A6966">
            <v>0</v>
          </cell>
          <cell r="B6966">
            <v>0</v>
          </cell>
          <cell r="D6966">
            <v>0</v>
          </cell>
          <cell r="F6966">
            <v>0</v>
          </cell>
          <cell r="G6966">
            <v>0</v>
          </cell>
        </row>
        <row r="6967">
          <cell r="A6967">
            <v>0</v>
          </cell>
          <cell r="B6967">
            <v>0</v>
          </cell>
          <cell r="D6967">
            <v>0</v>
          </cell>
          <cell r="F6967">
            <v>0</v>
          </cell>
          <cell r="G6967">
            <v>0</v>
          </cell>
        </row>
        <row r="6968">
          <cell r="A6968">
            <v>0</v>
          </cell>
          <cell r="B6968">
            <v>0</v>
          </cell>
          <cell r="D6968">
            <v>0</v>
          </cell>
          <cell r="F6968">
            <v>0</v>
          </cell>
          <cell r="G6968">
            <v>0</v>
          </cell>
        </row>
        <row r="6969">
          <cell r="F6969" t="str">
            <v>Total A</v>
          </cell>
          <cell r="G6969">
            <v>3.96</v>
          </cell>
        </row>
        <row r="6970">
          <cell r="C6970" t="str">
            <v>B - MANO DE OBRA</v>
          </cell>
        </row>
        <row r="6971">
          <cell r="A6971" t="str">
            <v>DATOS REDETERMINACION</v>
          </cell>
          <cell r="C6971" t="str">
            <v>DESIGNACION</v>
          </cell>
          <cell r="D6971" t="str">
            <v>Cantidad</v>
          </cell>
          <cell r="E6971" t="str">
            <v>$ / día</v>
          </cell>
          <cell r="F6971" t="str">
            <v>Rendimiento</v>
          </cell>
          <cell r="G6971" t="str">
            <v>$ Parcial</v>
          </cell>
        </row>
        <row r="6972">
          <cell r="A6972" t="str">
            <v>CÓDIGO</v>
          </cell>
          <cell r="B6972" t="str">
            <v>DESCRIPCIÓN</v>
          </cell>
        </row>
        <row r="6973">
          <cell r="A6973" t="str">
            <v>IIEE-SJ - 101000</v>
          </cell>
          <cell r="B6973" t="str">
            <v>Oficial Especializado</v>
          </cell>
          <cell r="C6973" t="str">
            <v>Oficial Especializado</v>
          </cell>
          <cell r="E6973">
            <v>6000</v>
          </cell>
          <cell r="F6973">
            <v>100</v>
          </cell>
        </row>
        <row r="6974">
          <cell r="A6974" t="str">
            <v>IIEE-SJ - 102000</v>
          </cell>
          <cell r="B6974" t="str">
            <v xml:space="preserve">Oficial </v>
          </cell>
          <cell r="C6974" t="str">
            <v>Oficial</v>
          </cell>
          <cell r="D6974">
            <v>1</v>
          </cell>
          <cell r="E6974">
            <v>5000</v>
          </cell>
          <cell r="F6974">
            <v>100</v>
          </cell>
          <cell r="G6974">
            <v>50</v>
          </cell>
        </row>
        <row r="6975">
          <cell r="A6975" t="str">
            <v>IIEE-SJ - 103000</v>
          </cell>
          <cell r="B6975" t="str">
            <v>Ayudante</v>
          </cell>
          <cell r="C6975" t="str">
            <v>Medio Oficial</v>
          </cell>
          <cell r="E6975">
            <v>4500</v>
          </cell>
          <cell r="F6975">
            <v>100</v>
          </cell>
          <cell r="G6975">
            <v>0</v>
          </cell>
        </row>
        <row r="6976">
          <cell r="A6976" t="str">
            <v>IIEE-SJ - 103000</v>
          </cell>
          <cell r="B6976" t="str">
            <v>Ayudante</v>
          </cell>
          <cell r="C6976" t="str">
            <v>Ayudante</v>
          </cell>
          <cell r="D6976">
            <v>2</v>
          </cell>
          <cell r="E6976">
            <v>4000</v>
          </cell>
          <cell r="F6976">
            <v>100</v>
          </cell>
          <cell r="G6976">
            <v>80</v>
          </cell>
        </row>
        <row r="6977">
          <cell r="A6977">
            <v>0</v>
          </cell>
          <cell r="B6977">
            <v>0</v>
          </cell>
          <cell r="E6977">
            <v>0</v>
          </cell>
          <cell r="F6977">
            <v>0</v>
          </cell>
          <cell r="G6977">
            <v>0</v>
          </cell>
        </row>
        <row r="6978">
          <cell r="A6978">
            <v>0</v>
          </cell>
          <cell r="B6978">
            <v>0</v>
          </cell>
          <cell r="E6978">
            <v>0</v>
          </cell>
          <cell r="F6978">
            <v>0</v>
          </cell>
          <cell r="G6978">
            <v>0</v>
          </cell>
        </row>
        <row r="6979">
          <cell r="A6979">
            <v>0</v>
          </cell>
          <cell r="B6979">
            <v>0</v>
          </cell>
          <cell r="E6979">
            <v>0</v>
          </cell>
          <cell r="F6979">
            <v>0</v>
          </cell>
          <cell r="G6979">
            <v>0</v>
          </cell>
        </row>
        <row r="6980">
          <cell r="F6980" t="str">
            <v>Total B</v>
          </cell>
          <cell r="G6980">
            <v>130</v>
          </cell>
        </row>
        <row r="6981">
          <cell r="C6981" t="str">
            <v>C - MATERIALES</v>
          </cell>
        </row>
        <row r="6982">
          <cell r="A6982" t="str">
            <v>DATOS REDETERMINACION</v>
          </cell>
          <cell r="C6982" t="str">
            <v>DESIGNACION</v>
          </cell>
          <cell r="D6982" t="str">
            <v>Un</v>
          </cell>
          <cell r="E6982" t="str">
            <v>Cantidad</v>
          </cell>
          <cell r="F6982" t="str">
            <v>$ Unitarios</v>
          </cell>
          <cell r="G6982" t="str">
            <v>$ Parcial</v>
          </cell>
        </row>
        <row r="6983">
          <cell r="A6983" t="str">
            <v>CÓDIGO</v>
          </cell>
          <cell r="B6983" t="str">
            <v>DESCRIPCIÓN</v>
          </cell>
        </row>
        <row r="6984">
          <cell r="A6984" t="str">
            <v>INDEC-PB - 37350-1</v>
          </cell>
          <cell r="B6984" t="str">
            <v xml:space="preserve">Ladrillos huecos                                                       </v>
          </cell>
          <cell r="C6984" t="str">
            <v>Ladrillo ceramico</v>
          </cell>
          <cell r="D6984" t="str">
            <v>Pza</v>
          </cell>
          <cell r="E6984">
            <v>8</v>
          </cell>
          <cell r="F6984">
            <v>85</v>
          </cell>
          <cell r="G6984">
            <v>680</v>
          </cell>
        </row>
        <row r="6985">
          <cell r="A6985" t="str">
            <v>INDEC-CM - 37550-11</v>
          </cell>
          <cell r="B6985" t="str">
            <v>Vigueta de hormigón pretensado</v>
          </cell>
          <cell r="C6985" t="str">
            <v>Vigueta pretensada</v>
          </cell>
          <cell r="D6985" t="str">
            <v>ml</v>
          </cell>
          <cell r="E6985">
            <v>1</v>
          </cell>
          <cell r="F6985">
            <v>250</v>
          </cell>
          <cell r="G6985">
            <v>250</v>
          </cell>
        </row>
        <row r="6986">
          <cell r="A6986" t="str">
            <v>INDEC-CM - 37510-11</v>
          </cell>
          <cell r="B6986" t="str">
            <v>Hormigón elaborado</v>
          </cell>
          <cell r="C6986" t="str">
            <v>HORMIGON H25</v>
          </cell>
          <cell r="D6986" t="str">
            <v>m3</v>
          </cell>
          <cell r="E6986">
            <v>0.12</v>
          </cell>
          <cell r="F6986">
            <v>5800</v>
          </cell>
          <cell r="G6986">
            <v>696</v>
          </cell>
        </row>
        <row r="6987">
          <cell r="A6987" t="str">
            <v>INDEC-CM - 41242-11</v>
          </cell>
          <cell r="B6987" t="str">
            <v>Acero aletado conformado, en barra</v>
          </cell>
          <cell r="C6987" t="str">
            <v>Materiales varios losa ceramica</v>
          </cell>
          <cell r="D6987" t="str">
            <v>Gl</v>
          </cell>
          <cell r="E6987">
            <v>1</v>
          </cell>
          <cell r="F6987">
            <v>200</v>
          </cell>
          <cell r="G6987">
            <v>200</v>
          </cell>
        </row>
        <row r="6988">
          <cell r="A6988">
            <v>0</v>
          </cell>
          <cell r="B6988">
            <v>0</v>
          </cell>
          <cell r="D6988">
            <v>0</v>
          </cell>
          <cell r="F6988">
            <v>0</v>
          </cell>
          <cell r="G6988">
            <v>0</v>
          </cell>
        </row>
        <row r="6989">
          <cell r="A6989">
            <v>0</v>
          </cell>
          <cell r="B6989">
            <v>0</v>
          </cell>
          <cell r="D6989">
            <v>0</v>
          </cell>
          <cell r="F6989">
            <v>0</v>
          </cell>
          <cell r="G6989">
            <v>0</v>
          </cell>
        </row>
        <row r="6990">
          <cell r="A6990">
            <v>0</v>
          </cell>
          <cell r="B6990">
            <v>0</v>
          </cell>
          <cell r="D6990">
            <v>0</v>
          </cell>
          <cell r="F6990">
            <v>0</v>
          </cell>
          <cell r="G6990">
            <v>0</v>
          </cell>
        </row>
        <row r="6991">
          <cell r="A6991">
            <v>0</v>
          </cell>
          <cell r="B6991">
            <v>0</v>
          </cell>
          <cell r="D6991">
            <v>0</v>
          </cell>
          <cell r="F6991">
            <v>0</v>
          </cell>
          <cell r="G6991">
            <v>0</v>
          </cell>
        </row>
        <row r="6993">
          <cell r="A6993">
            <v>0</v>
          </cell>
          <cell r="B6993">
            <v>0</v>
          </cell>
          <cell r="D6993">
            <v>0</v>
          </cell>
          <cell r="F6993">
            <v>0</v>
          </cell>
          <cell r="G6993">
            <v>0</v>
          </cell>
        </row>
        <row r="6994">
          <cell r="A6994">
            <v>0</v>
          </cell>
          <cell r="B6994">
            <v>0</v>
          </cell>
          <cell r="D6994">
            <v>0</v>
          </cell>
          <cell r="F6994">
            <v>0</v>
          </cell>
          <cell r="G6994">
            <v>0</v>
          </cell>
        </row>
        <row r="6995">
          <cell r="A6995">
            <v>0</v>
          </cell>
          <cell r="B6995">
            <v>0</v>
          </cell>
          <cell r="D6995">
            <v>0</v>
          </cell>
          <cell r="F6995">
            <v>0</v>
          </cell>
          <cell r="G6995">
            <v>0</v>
          </cell>
        </row>
        <row r="6996">
          <cell r="F6996" t="str">
            <v>Total C</v>
          </cell>
          <cell r="G6996">
            <v>1826</v>
          </cell>
        </row>
        <row r="6997">
          <cell r="C6997" t="str">
            <v>D - TRANSPORTE</v>
          </cell>
        </row>
        <row r="6998">
          <cell r="A6998" t="str">
            <v>DATOS REDETERMINACION</v>
          </cell>
          <cell r="C6998" t="str">
            <v>DESIGNACION</v>
          </cell>
          <cell r="D6998" t="str">
            <v>Un</v>
          </cell>
          <cell r="E6998" t="str">
            <v>Cantidad</v>
          </cell>
          <cell r="F6998" t="str">
            <v>$ Unitarios</v>
          </cell>
          <cell r="G6998" t="str">
            <v>$ Parcial</v>
          </cell>
        </row>
        <row r="6999">
          <cell r="A6999" t="str">
            <v>CÓDIGO</v>
          </cell>
          <cell r="B6999" t="str">
            <v>DESCRIPCIÓN</v>
          </cell>
        </row>
        <row r="7000">
          <cell r="A7000">
            <v>0</v>
          </cell>
          <cell r="B7000">
            <v>0</v>
          </cell>
          <cell r="D7000">
            <v>0</v>
          </cell>
          <cell r="F7000">
            <v>0</v>
          </cell>
          <cell r="G7000">
            <v>0</v>
          </cell>
        </row>
        <row r="7001">
          <cell r="A7001">
            <v>0</v>
          </cell>
          <cell r="B7001">
            <v>0</v>
          </cell>
          <cell r="D7001">
            <v>0</v>
          </cell>
          <cell r="F7001">
            <v>0</v>
          </cell>
          <cell r="G7001">
            <v>0</v>
          </cell>
        </row>
        <row r="7002">
          <cell r="F7002" t="str">
            <v>Total D</v>
          </cell>
          <cell r="G7002">
            <v>0</v>
          </cell>
        </row>
        <row r="7004">
          <cell r="A7004" t="str">
            <v/>
          </cell>
          <cell r="B7004">
            <v>0</v>
          </cell>
          <cell r="D7004" t="str">
            <v>Costo  Neto</v>
          </cell>
          <cell r="F7004" t="str">
            <v>$/0</v>
          </cell>
          <cell r="G7004">
            <v>1959.96</v>
          </cell>
        </row>
        <row r="7005">
          <cell r="D7005" t="str">
            <v>Precio</v>
          </cell>
          <cell r="F7005" t="str">
            <v>$/0</v>
          </cell>
          <cell r="G7005">
            <v>1959.96</v>
          </cell>
        </row>
        <row r="7006">
          <cell r="A7006" t="str">
            <v>ANALISIS DE PRECIOS</v>
          </cell>
        </row>
        <row r="7007">
          <cell r="A7007" t="str">
            <v>COMITENTE:</v>
          </cell>
          <cell r="B7007" t="str">
            <v>DIRECCION PROVINCIAL DE REDES DE GAS</v>
          </cell>
        </row>
        <row r="7008">
          <cell r="A7008" t="str">
            <v>CONTRATISTA:</v>
          </cell>
          <cell r="B7008">
            <v>0</v>
          </cell>
        </row>
        <row r="7009">
          <cell r="A7009" t="str">
            <v>OBRA:</v>
          </cell>
          <cell r="B7009">
            <v>0</v>
          </cell>
          <cell r="F7009" t="str">
            <v>PRECIOS A:</v>
          </cell>
          <cell r="G7009">
            <v>0</v>
          </cell>
        </row>
        <row r="7010">
          <cell r="A7010" t="str">
            <v>SECTOR A:</v>
          </cell>
          <cell r="B7010">
            <v>0</v>
          </cell>
          <cell r="G7010">
            <v>0</v>
          </cell>
        </row>
        <row r="7011">
          <cell r="A7011" t="str">
            <v>UBICACIÓN:</v>
          </cell>
          <cell r="B7011">
            <v>0</v>
          </cell>
        </row>
        <row r="7012">
          <cell r="A7012" t="str">
            <v>RUBRO:</v>
          </cell>
          <cell r="B7012" t="str">
            <v/>
          </cell>
          <cell r="C7012">
            <v>0</v>
          </cell>
        </row>
        <row r="7013">
          <cell r="A7013" t="str">
            <v>ITEM:</v>
          </cell>
          <cell r="B7013" t="str">
            <v/>
          </cell>
          <cell r="C7013">
            <v>0</v>
          </cell>
          <cell r="F7013" t="str">
            <v>UNIDAD:</v>
          </cell>
          <cell r="G7013">
            <v>0</v>
          </cell>
        </row>
        <row r="7015">
          <cell r="C7015" t="str">
            <v>DESCRIPCIÓN EQUIPO DE PRODUCCIÓN Y RENDIMIENTO</v>
          </cell>
        </row>
        <row r="7017">
          <cell r="C7017" t="str">
            <v>Equipo</v>
          </cell>
          <cell r="D7017" t="str">
            <v>Cantidad</v>
          </cell>
          <cell r="E7017" t="str">
            <v>Potencia</v>
          </cell>
          <cell r="F7017" t="str">
            <v>Costo Unitario</v>
          </cell>
          <cell r="G7017" t="str">
            <v>Costo Total</v>
          </cell>
        </row>
        <row r="7018">
          <cell r="C7018" t="str">
            <v>Herramientas varias</v>
          </cell>
          <cell r="D7018">
            <v>1</v>
          </cell>
          <cell r="E7018">
            <v>0</v>
          </cell>
          <cell r="F7018">
            <v>450000</v>
          </cell>
          <cell r="G7018">
            <v>450000</v>
          </cell>
        </row>
        <row r="7019">
          <cell r="E7019">
            <v>0</v>
          </cell>
          <cell r="F7019">
            <v>0</v>
          </cell>
          <cell r="G7019">
            <v>0</v>
          </cell>
        </row>
        <row r="7020">
          <cell r="E7020">
            <v>0</v>
          </cell>
          <cell r="F7020">
            <v>0</v>
          </cell>
          <cell r="G7020">
            <v>0</v>
          </cell>
        </row>
        <row r="7021">
          <cell r="E7021">
            <v>0</v>
          </cell>
          <cell r="F7021">
            <v>0</v>
          </cell>
          <cell r="G7021">
            <v>0</v>
          </cell>
        </row>
        <row r="7022">
          <cell r="E7022">
            <v>0</v>
          </cell>
          <cell r="F7022">
            <v>0</v>
          </cell>
          <cell r="G7022">
            <v>0</v>
          </cell>
        </row>
        <row r="7023">
          <cell r="E7023">
            <v>0</v>
          </cell>
          <cell r="F7023">
            <v>0</v>
          </cell>
          <cell r="G7023">
            <v>0</v>
          </cell>
        </row>
        <row r="7024">
          <cell r="E7024">
            <v>0</v>
          </cell>
          <cell r="F7024">
            <v>0</v>
          </cell>
          <cell r="G7024">
            <v>0</v>
          </cell>
        </row>
        <row r="7025">
          <cell r="E7025">
            <v>0</v>
          </cell>
          <cell r="F7025">
            <v>0</v>
          </cell>
          <cell r="G7025">
            <v>0</v>
          </cell>
        </row>
        <row r="7026">
          <cell r="E7026">
            <v>0</v>
          </cell>
          <cell r="F7026">
            <v>0</v>
          </cell>
          <cell r="G7026">
            <v>0</v>
          </cell>
        </row>
        <row r="7027">
          <cell r="E7027">
            <v>0</v>
          </cell>
          <cell r="F7027">
            <v>0</v>
          </cell>
          <cell r="G7027">
            <v>0</v>
          </cell>
        </row>
        <row r="7029">
          <cell r="C7029" t="str">
            <v>TOTALES</v>
          </cell>
          <cell r="D7029" t="str">
            <v>Potencia</v>
          </cell>
          <cell r="E7029">
            <v>0</v>
          </cell>
          <cell r="F7029" t="str">
            <v>Costo Equipos</v>
          </cell>
          <cell r="G7029">
            <v>450000</v>
          </cell>
        </row>
        <row r="7031">
          <cell r="C7031" t="str">
            <v>Rendimiento equipo de producción</v>
          </cell>
          <cell r="D7031">
            <v>100</v>
          </cell>
          <cell r="E7031" t="str">
            <v>0/día</v>
          </cell>
        </row>
        <row r="7033">
          <cell r="A7033" t="str">
            <v>DATOS REDETERMINACION</v>
          </cell>
          <cell r="C7033" t="str">
            <v>DESIGNACION</v>
          </cell>
          <cell r="D7033" t="str">
            <v>Coeficiente Equipo</v>
          </cell>
          <cell r="E7033" t="str">
            <v>$ / día
Coef. x Costo Eq. o
HP x Costo Gas Oil</v>
          </cell>
          <cell r="F7033" t="str">
            <v>Rendimiento</v>
          </cell>
          <cell r="G7033" t="str">
            <v>$ Parcial</v>
          </cell>
        </row>
        <row r="7034">
          <cell r="A7034" t="str">
            <v>CÓDIGO</v>
          </cell>
          <cell r="B7034" t="str">
            <v>DESCRIPCIÓN</v>
          </cell>
        </row>
        <row r="7035">
          <cell r="C7035" t="str">
            <v>A - EQUIPOS</v>
          </cell>
        </row>
        <row r="7036">
          <cell r="A7036" t="str">
            <v>INDEC-DCTO - Inciso j)</v>
          </cell>
          <cell r="B7036" t="str">
            <v>Equipo - Amortización de equipo</v>
          </cell>
          <cell r="C7036" t="str">
            <v>Amortizaciones equipos</v>
          </cell>
          <cell r="D7036">
            <v>8.0000000000000004E-4</v>
          </cell>
          <cell r="E7036">
            <v>360</v>
          </cell>
          <cell r="F7036">
            <v>100</v>
          </cell>
          <cell r="G7036">
            <v>3.6</v>
          </cell>
        </row>
        <row r="7037">
          <cell r="A7037" t="str">
            <v>INDEC-DCTO - Inciso j)</v>
          </cell>
          <cell r="B7037" t="str">
            <v>Equipo - Amortización de equipo</v>
          </cell>
          <cell r="C7037" t="str">
            <v>Interés equipos</v>
          </cell>
          <cell r="D7037">
            <v>8.0000000000000007E-5</v>
          </cell>
          <cell r="E7037">
            <v>36</v>
          </cell>
          <cell r="F7037">
            <v>100</v>
          </cell>
          <cell r="G7037">
            <v>0.36</v>
          </cell>
        </row>
        <row r="7038">
          <cell r="A7038" t="str">
            <v>INDEC-PB - 33360-1</v>
          </cell>
          <cell r="B7038" t="str">
            <v xml:space="preserve">Gas oil                                                                </v>
          </cell>
          <cell r="C7038" t="str">
            <v>Combustibles equipos</v>
          </cell>
          <cell r="D7038">
            <v>99.173553719008268</v>
          </cell>
          <cell r="E7038">
            <v>0</v>
          </cell>
          <cell r="F7038">
            <v>100</v>
          </cell>
          <cell r="G7038">
            <v>0</v>
          </cell>
        </row>
        <row r="7039">
          <cell r="A7039" t="str">
            <v>INDEC-PB - 33380-1</v>
          </cell>
          <cell r="B7039" t="str">
            <v xml:space="preserve">Aceites lubricantes                                                    </v>
          </cell>
          <cell r="C7039" t="str">
            <v>Lubricantes equipos</v>
          </cell>
          <cell r="D7039">
            <v>18</v>
          </cell>
          <cell r="E7039">
            <v>0</v>
          </cell>
          <cell r="F7039">
            <v>100</v>
          </cell>
          <cell r="G7039">
            <v>0</v>
          </cell>
        </row>
        <row r="7040">
          <cell r="A7040">
            <v>0</v>
          </cell>
          <cell r="B7040">
            <v>0</v>
          </cell>
          <cell r="D7040">
            <v>0</v>
          </cell>
          <cell r="F7040">
            <v>0</v>
          </cell>
          <cell r="G7040">
            <v>0</v>
          </cell>
        </row>
        <row r="7041">
          <cell r="A7041">
            <v>0</v>
          </cell>
          <cell r="B7041">
            <v>0</v>
          </cell>
          <cell r="D7041">
            <v>0</v>
          </cell>
          <cell r="F7041">
            <v>0</v>
          </cell>
          <cell r="G7041">
            <v>0</v>
          </cell>
        </row>
        <row r="7042">
          <cell r="A7042">
            <v>0</v>
          </cell>
          <cell r="B7042">
            <v>0</v>
          </cell>
          <cell r="D7042">
            <v>0</v>
          </cell>
          <cell r="F7042">
            <v>0</v>
          </cell>
          <cell r="G7042">
            <v>0</v>
          </cell>
        </row>
        <row r="7043">
          <cell r="A7043">
            <v>0</v>
          </cell>
          <cell r="B7043">
            <v>0</v>
          </cell>
          <cell r="D7043">
            <v>0</v>
          </cell>
          <cell r="F7043">
            <v>0</v>
          </cell>
          <cell r="G7043">
            <v>0</v>
          </cell>
        </row>
        <row r="7044">
          <cell r="A7044">
            <v>0</v>
          </cell>
          <cell r="B7044">
            <v>0</v>
          </cell>
          <cell r="D7044">
            <v>0</v>
          </cell>
          <cell r="F7044">
            <v>0</v>
          </cell>
          <cell r="G7044">
            <v>0</v>
          </cell>
        </row>
        <row r="7045">
          <cell r="F7045" t="str">
            <v>Total A</v>
          </cell>
          <cell r="G7045">
            <v>3.96</v>
          </cell>
        </row>
        <row r="7046">
          <cell r="C7046" t="str">
            <v>B - MANO DE OBRA</v>
          </cell>
        </row>
        <row r="7047">
          <cell r="A7047" t="str">
            <v>DATOS REDETERMINACION</v>
          </cell>
          <cell r="C7047" t="str">
            <v>DESIGNACION</v>
          </cell>
          <cell r="D7047" t="str">
            <v>Cantidad</v>
          </cell>
          <cell r="E7047" t="str">
            <v>$ / día</v>
          </cell>
          <cell r="F7047" t="str">
            <v>Rendimiento</v>
          </cell>
          <cell r="G7047" t="str">
            <v>$ Parcial</v>
          </cell>
        </row>
        <row r="7048">
          <cell r="A7048" t="str">
            <v>CÓDIGO</v>
          </cell>
          <cell r="B7048" t="str">
            <v>DESCRIPCIÓN</v>
          </cell>
        </row>
        <row r="7049">
          <cell r="A7049" t="str">
            <v>IIEE-SJ - 101000</v>
          </cell>
          <cell r="B7049" t="str">
            <v>Oficial Especializado</v>
          </cell>
          <cell r="C7049" t="str">
            <v>Oficial Especializado</v>
          </cell>
          <cell r="E7049">
            <v>6000</v>
          </cell>
          <cell r="F7049">
            <v>100</v>
          </cell>
        </row>
        <row r="7050">
          <cell r="A7050" t="str">
            <v>IIEE-SJ - 102000</v>
          </cell>
          <cell r="B7050" t="str">
            <v xml:space="preserve">Oficial </v>
          </cell>
          <cell r="C7050" t="str">
            <v>Oficial</v>
          </cell>
          <cell r="D7050">
            <v>2</v>
          </cell>
          <cell r="E7050">
            <v>5000</v>
          </cell>
          <cell r="F7050">
            <v>100</v>
          </cell>
          <cell r="G7050">
            <v>100</v>
          </cell>
        </row>
        <row r="7051">
          <cell r="A7051" t="str">
            <v>IIEE-SJ - 103000</v>
          </cell>
          <cell r="B7051" t="str">
            <v>Ayudante</v>
          </cell>
          <cell r="C7051" t="str">
            <v>Medio Oficial</v>
          </cell>
          <cell r="E7051">
            <v>4500</v>
          </cell>
          <cell r="F7051">
            <v>100</v>
          </cell>
          <cell r="G7051">
            <v>0</v>
          </cell>
        </row>
        <row r="7052">
          <cell r="A7052" t="str">
            <v>IIEE-SJ - 103000</v>
          </cell>
          <cell r="B7052" t="str">
            <v>Ayudante</v>
          </cell>
          <cell r="C7052" t="str">
            <v>Ayudante</v>
          </cell>
          <cell r="D7052">
            <v>2</v>
          </cell>
          <cell r="E7052">
            <v>4000</v>
          </cell>
          <cell r="F7052">
            <v>100</v>
          </cell>
          <cell r="G7052">
            <v>80</v>
          </cell>
        </row>
        <row r="7053">
          <cell r="A7053">
            <v>0</v>
          </cell>
          <cell r="B7053">
            <v>0</v>
          </cell>
          <cell r="E7053">
            <v>0</v>
          </cell>
          <cell r="F7053">
            <v>0</v>
          </cell>
          <cell r="G7053">
            <v>0</v>
          </cell>
        </row>
        <row r="7054">
          <cell r="A7054">
            <v>0</v>
          </cell>
          <cell r="B7054">
            <v>0</v>
          </cell>
          <cell r="E7054">
            <v>0</v>
          </cell>
          <cell r="F7054">
            <v>0</v>
          </cell>
          <cell r="G7054">
            <v>0</v>
          </cell>
        </row>
        <row r="7055">
          <cell r="A7055">
            <v>0</v>
          </cell>
          <cell r="B7055">
            <v>0</v>
          </cell>
          <cell r="E7055">
            <v>0</v>
          </cell>
          <cell r="F7055">
            <v>0</v>
          </cell>
          <cell r="G7055">
            <v>0</v>
          </cell>
        </row>
        <row r="7056">
          <cell r="F7056" t="str">
            <v>Total B</v>
          </cell>
          <cell r="G7056">
            <v>180</v>
          </cell>
        </row>
        <row r="7057">
          <cell r="C7057" t="str">
            <v>C - MATERIALES</v>
          </cell>
        </row>
        <row r="7058">
          <cell r="A7058" t="str">
            <v>DATOS REDETERMINACION</v>
          </cell>
          <cell r="C7058" t="str">
            <v>DESIGNACION</v>
          </cell>
          <cell r="D7058" t="str">
            <v>Un</v>
          </cell>
          <cell r="E7058" t="str">
            <v>Cantidad</v>
          </cell>
          <cell r="F7058" t="str">
            <v>$ Unitarios</v>
          </cell>
          <cell r="G7058" t="str">
            <v>$ Parcial</v>
          </cell>
        </row>
        <row r="7059">
          <cell r="A7059" t="str">
            <v>CÓDIGO</v>
          </cell>
          <cell r="B7059" t="str">
            <v>DESCRIPCIÓN</v>
          </cell>
        </row>
        <row r="7060">
          <cell r="A7060" t="str">
            <v>INDEC-PB - 37930-1</v>
          </cell>
          <cell r="B7060" t="str">
            <v xml:space="preserve">Membranas asfálticas                                                   </v>
          </cell>
          <cell r="C7060" t="str">
            <v>Memebrana asfaltica</v>
          </cell>
          <cell r="D7060" t="str">
            <v>m2</v>
          </cell>
          <cell r="E7060">
            <v>1.1000000000000001</v>
          </cell>
          <cell r="F7060">
            <v>300</v>
          </cell>
          <cell r="G7060">
            <v>330</v>
          </cell>
        </row>
        <row r="7061">
          <cell r="A7061" t="str">
            <v>INDEC-CM - 34720-11</v>
          </cell>
          <cell r="B7061" t="str">
            <v>Poliestireno expandido en placas</v>
          </cell>
          <cell r="C7061" t="str">
            <v>Poliestireno expandido</v>
          </cell>
          <cell r="D7061" t="str">
            <v>m3</v>
          </cell>
          <cell r="E7061">
            <v>0.3</v>
          </cell>
          <cell r="F7061">
            <v>700</v>
          </cell>
          <cell r="G7061">
            <v>210</v>
          </cell>
        </row>
        <row r="7062">
          <cell r="A7062" t="str">
            <v>INDEC-PB - 37440-1</v>
          </cell>
          <cell r="B7062" t="str">
            <v xml:space="preserve">Cemento portland                                                       </v>
          </cell>
          <cell r="C7062" t="str">
            <v>Cemento Portland</v>
          </cell>
          <cell r="D7062" t="str">
            <v>Kg</v>
          </cell>
          <cell r="E7062">
            <v>25</v>
          </cell>
          <cell r="F7062">
            <v>13.223140495867769</v>
          </cell>
          <cell r="G7062">
            <v>330.58</v>
          </cell>
        </row>
        <row r="7063">
          <cell r="A7063" t="str">
            <v>IIEE-SJ - 203002</v>
          </cell>
          <cell r="B7063" t="str">
            <v>Canto rodado clasificado</v>
          </cell>
          <cell r="C7063" t="str">
            <v>Arena Lavada</v>
          </cell>
          <cell r="D7063" t="str">
            <v>m3</v>
          </cell>
          <cell r="E7063">
            <v>0.2</v>
          </cell>
          <cell r="F7063">
            <v>600</v>
          </cell>
          <cell r="G7063">
            <v>120</v>
          </cell>
        </row>
        <row r="7064">
          <cell r="A7064">
            <v>0</v>
          </cell>
          <cell r="B7064">
            <v>0</v>
          </cell>
          <cell r="D7064">
            <v>0</v>
          </cell>
          <cell r="F7064">
            <v>0</v>
          </cell>
          <cell r="G7064">
            <v>0</v>
          </cell>
        </row>
        <row r="7065">
          <cell r="A7065">
            <v>0</v>
          </cell>
          <cell r="B7065">
            <v>0</v>
          </cell>
          <cell r="D7065">
            <v>0</v>
          </cell>
          <cell r="F7065">
            <v>0</v>
          </cell>
          <cell r="G7065">
            <v>0</v>
          </cell>
        </row>
        <row r="7066">
          <cell r="A7066">
            <v>0</v>
          </cell>
          <cell r="B7066">
            <v>0</v>
          </cell>
          <cell r="D7066">
            <v>0</v>
          </cell>
          <cell r="F7066">
            <v>0</v>
          </cell>
          <cell r="G7066">
            <v>0</v>
          </cell>
        </row>
        <row r="7067">
          <cell r="A7067">
            <v>0</v>
          </cell>
          <cell r="B7067">
            <v>0</v>
          </cell>
          <cell r="D7067">
            <v>0</v>
          </cell>
          <cell r="F7067">
            <v>0</v>
          </cell>
          <cell r="G7067">
            <v>0</v>
          </cell>
        </row>
        <row r="7069">
          <cell r="A7069">
            <v>0</v>
          </cell>
          <cell r="B7069">
            <v>0</v>
          </cell>
          <cell r="D7069">
            <v>0</v>
          </cell>
          <cell r="F7069">
            <v>0</v>
          </cell>
          <cell r="G7069">
            <v>0</v>
          </cell>
        </row>
        <row r="7070">
          <cell r="A7070">
            <v>0</v>
          </cell>
          <cell r="B7070">
            <v>0</v>
          </cell>
          <cell r="D7070">
            <v>0</v>
          </cell>
          <cell r="F7070">
            <v>0</v>
          </cell>
          <cell r="G7070">
            <v>0</v>
          </cell>
        </row>
        <row r="7071">
          <cell r="A7071">
            <v>0</v>
          </cell>
          <cell r="B7071">
            <v>0</v>
          </cell>
          <cell r="D7071">
            <v>0</v>
          </cell>
          <cell r="F7071">
            <v>0</v>
          </cell>
          <cell r="G7071">
            <v>0</v>
          </cell>
        </row>
        <row r="7072">
          <cell r="F7072" t="str">
            <v>Total C</v>
          </cell>
          <cell r="G7072">
            <v>990.57999999999993</v>
          </cell>
        </row>
        <row r="7073">
          <cell r="C7073" t="str">
            <v>D - TRANSPORTE</v>
          </cell>
        </row>
        <row r="7074">
          <cell r="A7074" t="str">
            <v>DATOS REDETERMINACION</v>
          </cell>
          <cell r="C7074" t="str">
            <v>DESIGNACION</v>
          </cell>
          <cell r="D7074" t="str">
            <v>Un</v>
          </cell>
          <cell r="E7074" t="str">
            <v>Cantidad</v>
          </cell>
          <cell r="F7074" t="str">
            <v>$ Unitarios</v>
          </cell>
          <cell r="G7074" t="str">
            <v>$ Parcial</v>
          </cell>
        </row>
        <row r="7075">
          <cell r="A7075" t="str">
            <v>CÓDIGO</v>
          </cell>
          <cell r="B7075" t="str">
            <v>DESCRIPCIÓN</v>
          </cell>
        </row>
        <row r="7076">
          <cell r="A7076">
            <v>0</v>
          </cell>
          <cell r="B7076">
            <v>0</v>
          </cell>
          <cell r="D7076">
            <v>0</v>
          </cell>
          <cell r="F7076">
            <v>0</v>
          </cell>
          <cell r="G7076">
            <v>0</v>
          </cell>
        </row>
        <row r="7077">
          <cell r="A7077">
            <v>0</v>
          </cell>
          <cell r="B7077">
            <v>0</v>
          </cell>
          <cell r="D7077">
            <v>0</v>
          </cell>
          <cell r="F7077">
            <v>0</v>
          </cell>
          <cell r="G7077">
            <v>0</v>
          </cell>
        </row>
        <row r="7078">
          <cell r="F7078" t="str">
            <v>Total D</v>
          </cell>
          <cell r="G7078">
            <v>0</v>
          </cell>
        </row>
        <row r="7080">
          <cell r="A7080" t="str">
            <v/>
          </cell>
          <cell r="B7080">
            <v>0</v>
          </cell>
          <cell r="D7080" t="str">
            <v>Costo  Neto</v>
          </cell>
          <cell r="F7080" t="str">
            <v>$/0</v>
          </cell>
          <cell r="G7080">
            <v>1174.54</v>
          </cell>
        </row>
        <row r="7081">
          <cell r="D7081" t="str">
            <v>Precio</v>
          </cell>
          <cell r="F7081" t="str">
            <v>$/0</v>
          </cell>
          <cell r="G7081">
            <v>1174.54</v>
          </cell>
        </row>
      </sheetData>
      <sheetData sheetId="5"/>
      <sheetData sheetId="6">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Oficial Especializado</v>
          </cell>
          <cell r="B4" t="str">
            <v>día</v>
          </cell>
          <cell r="C4">
            <v>6000</v>
          </cell>
          <cell r="D4" t="str">
            <v>IIEE-SJ - 101000</v>
          </cell>
          <cell r="E4" t="str">
            <v>Oficial Especializado</v>
          </cell>
        </row>
        <row r="5">
          <cell r="A5" t="str">
            <v>Oficial</v>
          </cell>
          <cell r="B5" t="str">
            <v>día</v>
          </cell>
          <cell r="C5">
            <v>5000</v>
          </cell>
          <cell r="D5" t="str">
            <v>IIEE-SJ - 102000</v>
          </cell>
          <cell r="E5" t="str">
            <v xml:space="preserve">Oficial </v>
          </cell>
        </row>
        <row r="6">
          <cell r="A6" t="str">
            <v>Medio Oficial</v>
          </cell>
          <cell r="B6" t="str">
            <v>día</v>
          </cell>
          <cell r="C6">
            <v>4500</v>
          </cell>
          <cell r="D6" t="str">
            <v>IIEE-SJ - 103000</v>
          </cell>
          <cell r="E6" t="str">
            <v>Ayudante</v>
          </cell>
        </row>
        <row r="7">
          <cell r="A7" t="str">
            <v>Ayudante</v>
          </cell>
          <cell r="B7" t="str">
            <v>día</v>
          </cell>
          <cell r="C7">
            <v>4000</v>
          </cell>
          <cell r="D7" t="str">
            <v>IIEE-SJ - 103000</v>
          </cell>
          <cell r="E7" t="str">
            <v>Ayudante</v>
          </cell>
        </row>
        <row r="8">
          <cell r="A8" t="str">
            <v>Sereno</v>
          </cell>
          <cell r="B8" t="str">
            <v>día</v>
          </cell>
          <cell r="C8">
            <v>4250</v>
          </cell>
          <cell r="D8" t="str">
            <v>IIEE-SJ - 102000</v>
          </cell>
          <cell r="E8" t="str">
            <v xml:space="preserve">Oficial </v>
          </cell>
        </row>
        <row r="9">
          <cell r="E9" t="str">
            <v/>
          </cell>
        </row>
        <row r="10">
          <cell r="E10" t="str">
            <v/>
          </cell>
        </row>
        <row r="11">
          <cell r="E11" t="str">
            <v/>
          </cell>
        </row>
        <row r="12">
          <cell r="E12" t="str">
            <v/>
          </cell>
        </row>
        <row r="13">
          <cell r="E13" t="str">
            <v/>
          </cell>
        </row>
        <row r="14">
          <cell r="A14" t="str">
            <v>Amortización e Interés equipos</v>
          </cell>
          <cell r="B14" t="str">
            <v>Coef</v>
          </cell>
          <cell r="C14">
            <v>8.8000000000000003E-4</v>
          </cell>
          <cell r="D14" t="str">
            <v>INDEC-DCTO - Inciso j)</v>
          </cell>
          <cell r="E14" t="str">
            <v>Equipo - Amortización de equipo</v>
          </cell>
        </row>
        <row r="15">
          <cell r="A15" t="str">
            <v>Amortizaciones equipos</v>
          </cell>
          <cell r="B15" t="str">
            <v>Coef</v>
          </cell>
          <cell r="C15">
            <v>8.0000000000000004E-4</v>
          </cell>
          <cell r="D15" t="str">
            <v>INDEC-DCTO - Inciso j)</v>
          </cell>
          <cell r="E15" t="str">
            <v>Equipo - Amortización de equipo</v>
          </cell>
        </row>
        <row r="16">
          <cell r="A16" t="str">
            <v>Interés equipos</v>
          </cell>
          <cell r="B16" t="str">
            <v>Coef</v>
          </cell>
          <cell r="C16">
            <v>8.0000000000000007E-5</v>
          </cell>
          <cell r="D16" t="str">
            <v>INDEC-DCTO - Inciso j)</v>
          </cell>
          <cell r="E16" t="str">
            <v>Equipo - Amortización de equipo</v>
          </cell>
        </row>
        <row r="17">
          <cell r="A17" t="str">
            <v>Reparaciones y Repuestos equipos</v>
          </cell>
          <cell r="B17" t="str">
            <v>Coef</v>
          </cell>
          <cell r="C17">
            <v>1.6000000000000001E-4</v>
          </cell>
          <cell r="D17" t="str">
            <v>INDEC-PB - 94920-1</v>
          </cell>
          <cell r="E17" t="str">
            <v xml:space="preserve">Accesorios y repuestos para máquinas de uso especial                 </v>
          </cell>
        </row>
        <row r="18">
          <cell r="A18" t="str">
            <v>Combustibles y Lubricantes equipos</v>
          </cell>
          <cell r="B18" t="str">
            <v>Coef</v>
          </cell>
          <cell r="C18">
            <v>108</v>
          </cell>
          <cell r="D18" t="str">
            <v>INDEC-PB - 33360-1</v>
          </cell>
          <cell r="E18" t="str">
            <v xml:space="preserve">Gas oil                                                                </v>
          </cell>
        </row>
        <row r="19">
          <cell r="A19" t="str">
            <v>Combustibles equipos</v>
          </cell>
          <cell r="B19" t="str">
            <v>Coef</v>
          </cell>
          <cell r="C19">
            <v>99.173553719008268</v>
          </cell>
          <cell r="D19" t="str">
            <v>INDEC-PB - 33360-1</v>
          </cell>
          <cell r="E19" t="str">
            <v xml:space="preserve">Gas oil                                                                </v>
          </cell>
        </row>
        <row r="20">
          <cell r="A20" t="str">
            <v>Lubricantes equipos</v>
          </cell>
          <cell r="B20" t="str">
            <v>Coef</v>
          </cell>
          <cell r="C20">
            <v>18</v>
          </cell>
          <cell r="D20" t="str">
            <v>INDEC-PB - 33380-1</v>
          </cell>
          <cell r="E20" t="str">
            <v xml:space="preserve">Aceites lubricantes                                                    </v>
          </cell>
        </row>
        <row r="21">
          <cell r="A21" t="str">
            <v>Amortización e Interés camioneta</v>
          </cell>
          <cell r="B21" t="str">
            <v>Coef</v>
          </cell>
          <cell r="C21">
            <v>8.8000000000000003E-4</v>
          </cell>
          <cell r="D21" t="str">
            <v>INDEC-DCTO - Inciso j)</v>
          </cell>
          <cell r="E21" t="str">
            <v>Equipo - Amortización de equipo</v>
          </cell>
        </row>
        <row r="22">
          <cell r="A22" t="str">
            <v>Amortización camioneta</v>
          </cell>
          <cell r="B22" t="str">
            <v>Coef</v>
          </cell>
          <cell r="C22">
            <v>0</v>
          </cell>
          <cell r="D22" t="str">
            <v>INDEC-DCTO - Inciso j)</v>
          </cell>
          <cell r="E22" t="str">
            <v>Equipo - Amortización de equipo</v>
          </cell>
        </row>
        <row r="23">
          <cell r="A23" t="str">
            <v>Interés camioneta</v>
          </cell>
          <cell r="B23" t="str">
            <v>Coef</v>
          </cell>
          <cell r="C23">
            <v>1.6666666666666668E-3</v>
          </cell>
          <cell r="D23" t="str">
            <v>INDEC-DCTO - Inciso j)</v>
          </cell>
          <cell r="E23" t="str">
            <v>Equipo - Amortización de equipo</v>
          </cell>
        </row>
        <row r="24">
          <cell r="A24" t="str">
            <v>Seguros camioneta</v>
          </cell>
          <cell r="B24" t="str">
            <v>Coef</v>
          </cell>
          <cell r="C24">
            <v>0</v>
          </cell>
          <cell r="D24" t="str">
            <v>INDEC-DCTO - Inciso j)</v>
          </cell>
          <cell r="E24" t="str">
            <v>Equipo - Amortización de equipo</v>
          </cell>
        </row>
        <row r="25">
          <cell r="A25" t="str">
            <v>Patente camioneta</v>
          </cell>
          <cell r="B25" t="str">
            <v>Coef</v>
          </cell>
          <cell r="C25">
            <v>0</v>
          </cell>
          <cell r="D25" t="str">
            <v>INDEC-DCTO - Inciso j)</v>
          </cell>
          <cell r="E25" t="str">
            <v>Equipo - Amortización de equipo</v>
          </cell>
        </row>
        <row r="26">
          <cell r="A26" t="str">
            <v>Combustibles y Lubricantes camioneta</v>
          </cell>
          <cell r="B26" t="str">
            <v>Coef</v>
          </cell>
          <cell r="C26">
            <v>0</v>
          </cell>
          <cell r="D26" t="str">
            <v>INDEC-PB - 33360-1</v>
          </cell>
          <cell r="E26" t="str">
            <v xml:space="preserve">Gas oil                                                                </v>
          </cell>
        </row>
        <row r="27">
          <cell r="A27" t="str">
            <v>Cámaras y Cubiertas camioneta</v>
          </cell>
          <cell r="B27" t="str">
            <v>Coef</v>
          </cell>
          <cell r="C27">
            <v>0</v>
          </cell>
          <cell r="D27" t="str">
            <v>INDEC-PB - 36111-1</v>
          </cell>
          <cell r="E27" t="str">
            <v xml:space="preserve">Cubiertas radiales                                                     </v>
          </cell>
        </row>
        <row r="28">
          <cell r="A28" t="str">
            <v>Combustibles</v>
          </cell>
          <cell r="B28" t="str">
            <v>Lts</v>
          </cell>
          <cell r="C28">
            <v>99.173553719008268</v>
          </cell>
          <cell r="D28" t="str">
            <v>IIEE-SJ - 212</v>
          </cell>
          <cell r="E28" t="str">
            <v>Combustibles</v>
          </cell>
        </row>
        <row r="29">
          <cell r="A29" t="str">
            <v>Lubricantes</v>
          </cell>
          <cell r="E29" t="str">
            <v/>
          </cell>
        </row>
        <row r="30">
          <cell r="A30" t="str">
            <v>Cemento Portland</v>
          </cell>
          <cell r="B30" t="str">
            <v>Kg</v>
          </cell>
          <cell r="C30">
            <v>13.223140495867769</v>
          </cell>
          <cell r="D30" t="str">
            <v>INDEC-PB - 37440-1</v>
          </cell>
          <cell r="E30" t="str">
            <v xml:space="preserve">Cemento portland                                                       </v>
          </cell>
        </row>
        <row r="31">
          <cell r="A31" t="str">
            <v>HORMIGON H8</v>
          </cell>
          <cell r="B31" t="str">
            <v>m3</v>
          </cell>
          <cell r="C31">
            <v>3550</v>
          </cell>
          <cell r="D31" t="str">
            <v>INDEC-CM - 37510-11</v>
          </cell>
          <cell r="E31" t="str">
            <v>Hormigón elaborado</v>
          </cell>
        </row>
        <row r="32">
          <cell r="A32" t="str">
            <v>HORMIGON H13</v>
          </cell>
          <cell r="B32" t="str">
            <v>m3</v>
          </cell>
          <cell r="C32">
            <v>4350</v>
          </cell>
          <cell r="D32" t="str">
            <v>INDEC-CM - 37510-11</v>
          </cell>
          <cell r="E32" t="str">
            <v>Hormigón elaborado</v>
          </cell>
        </row>
        <row r="33">
          <cell r="A33" t="str">
            <v>HORMIGON H17</v>
          </cell>
          <cell r="B33" t="str">
            <v>m3</v>
          </cell>
          <cell r="C33">
            <v>4700</v>
          </cell>
          <cell r="D33" t="str">
            <v>INDEC-CM - 37510-11</v>
          </cell>
          <cell r="E33" t="str">
            <v>Hormigón elaborado</v>
          </cell>
        </row>
        <row r="34">
          <cell r="A34" t="str">
            <v>HORMIGON H21</v>
          </cell>
          <cell r="B34" t="str">
            <v>m3</v>
          </cell>
          <cell r="C34">
            <v>5300</v>
          </cell>
          <cell r="D34" t="str">
            <v>INDEC-CM - 37510-11</v>
          </cell>
          <cell r="E34" t="str">
            <v>Hormigón elaborado</v>
          </cell>
        </row>
        <row r="35">
          <cell r="A35" t="str">
            <v>HORMIGON H25</v>
          </cell>
          <cell r="B35" t="str">
            <v>m3</v>
          </cell>
          <cell r="C35">
            <v>5800</v>
          </cell>
          <cell r="D35" t="str">
            <v>INDEC-CM - 37510-11</v>
          </cell>
          <cell r="E35" t="str">
            <v>Hormigón elaborado</v>
          </cell>
        </row>
        <row r="36">
          <cell r="A36" t="str">
            <v>HORMIGON H30</v>
          </cell>
          <cell r="B36" t="str">
            <v>m3</v>
          </cell>
          <cell r="C36">
            <v>6250</v>
          </cell>
          <cell r="D36" t="str">
            <v>INDEC-CM - 37510-11</v>
          </cell>
          <cell r="E36" t="str">
            <v>Hormigón elaborado</v>
          </cell>
        </row>
        <row r="37">
          <cell r="A37" t="str">
            <v>Equipo de encofrado</v>
          </cell>
          <cell r="B37" t="str">
            <v>m2</v>
          </cell>
          <cell r="C37">
            <v>1076.3888888888889</v>
          </cell>
          <cell r="D37" t="str">
            <v>INDEC-PB - 31420-1</v>
          </cell>
          <cell r="E37" t="str">
            <v xml:space="preserve">Maderas terciadas fenólicas                                            </v>
          </cell>
        </row>
        <row r="38">
          <cell r="A38" t="str">
            <v>Clavos</v>
          </cell>
          <cell r="B38" t="str">
            <v>Kg</v>
          </cell>
          <cell r="C38">
            <v>320</v>
          </cell>
          <cell r="D38" t="str">
            <v>INDEC-CM - 41242-11</v>
          </cell>
          <cell r="E38" t="str">
            <v>Acero aletado conformado, en barra</v>
          </cell>
        </row>
        <row r="39">
          <cell r="A39" t="str">
            <v>Alambre</v>
          </cell>
          <cell r="B39" t="str">
            <v>Kg</v>
          </cell>
          <cell r="C39">
            <v>320</v>
          </cell>
          <cell r="D39" t="str">
            <v>INDEC-CM - 41242-11</v>
          </cell>
          <cell r="E39" t="str">
            <v>Acero aletado conformado, en barra</v>
          </cell>
        </row>
        <row r="40">
          <cell r="A40" t="str">
            <v xml:space="preserve">Clavos y alambres </v>
          </cell>
          <cell r="B40" t="str">
            <v>Kg</v>
          </cell>
          <cell r="C40">
            <v>320</v>
          </cell>
          <cell r="D40" t="str">
            <v>INDEC-CM - 41242-11</v>
          </cell>
          <cell r="E40" t="str">
            <v>Acero aletado conformado, en barra</v>
          </cell>
        </row>
        <row r="41">
          <cell r="A41" t="str">
            <v>Arena Lavada</v>
          </cell>
          <cell r="B41" t="str">
            <v>m3</v>
          </cell>
          <cell r="C41">
            <v>600</v>
          </cell>
          <cell r="D41" t="str">
            <v>IIEE-SJ - 203002</v>
          </cell>
          <cell r="E41" t="str">
            <v>Canto rodado clasificado</v>
          </cell>
        </row>
        <row r="42">
          <cell r="A42" t="str">
            <v>Canto rodado clasificado</v>
          </cell>
          <cell r="B42" t="str">
            <v>m3</v>
          </cell>
          <cell r="C42">
            <v>450</v>
          </cell>
          <cell r="D42" t="str">
            <v>IIEE-SJ - 203002</v>
          </cell>
          <cell r="E42" t="str">
            <v>Canto rodado clasificado</v>
          </cell>
        </row>
        <row r="43">
          <cell r="A43" t="str">
            <v>Material granular para pedraplen s/PETP</v>
          </cell>
          <cell r="B43" t="str">
            <v>m3</v>
          </cell>
          <cell r="C43">
            <v>350</v>
          </cell>
          <cell r="D43" t="str">
            <v>IIEE-SJ - 203002</v>
          </cell>
          <cell r="E43" t="str">
            <v>Canto rodado clasificado</v>
          </cell>
        </row>
        <row r="44">
          <cell r="A44" t="str">
            <v>Material granular A-1-a</v>
          </cell>
          <cell r="B44" t="str">
            <v>m3</v>
          </cell>
          <cell r="C44">
            <v>730</v>
          </cell>
          <cell r="D44" t="str">
            <v>IIEE-SJ - 203002</v>
          </cell>
          <cell r="E44" t="str">
            <v>Canto rodado clasificado</v>
          </cell>
        </row>
        <row r="45">
          <cell r="A45" t="str">
            <v>Material granular s/PETP</v>
          </cell>
          <cell r="B45" t="str">
            <v>m3</v>
          </cell>
          <cell r="C45">
            <v>450</v>
          </cell>
          <cell r="D45" t="str">
            <v>IIEE-SJ - 203002</v>
          </cell>
          <cell r="E45" t="str">
            <v>Canto rodado clasificado</v>
          </cell>
        </row>
        <row r="46">
          <cell r="A46" t="str">
            <v>Membrana de PEAD</v>
          </cell>
          <cell r="B46" t="str">
            <v>m2</v>
          </cell>
          <cell r="C46">
            <v>245.29515418502203</v>
          </cell>
          <cell r="D46" t="str">
            <v>INDEC-PB - 36990-1</v>
          </cell>
          <cell r="E46" t="str">
            <v xml:space="preserve">Telas plásticas                                                        </v>
          </cell>
        </row>
        <row r="47">
          <cell r="A47" t="str">
            <v>Materiales varios p/coloc. membr. PEAD</v>
          </cell>
          <cell r="B47" t="str">
            <v>Gl</v>
          </cell>
          <cell r="C47">
            <v>12.264757709251102</v>
          </cell>
          <cell r="D47" t="str">
            <v>INDEC-PB - 36990-1</v>
          </cell>
          <cell r="E47" t="str">
            <v xml:space="preserve">Telas plásticas                                                        </v>
          </cell>
        </row>
        <row r="48">
          <cell r="A48" t="str">
            <v>Geoceldas</v>
          </cell>
          <cell r="B48" t="str">
            <v>m2</v>
          </cell>
          <cell r="C48">
            <v>781.00000000000011</v>
          </cell>
          <cell r="D48" t="str">
            <v>INDEC-PB - 36990-1</v>
          </cell>
          <cell r="E48" t="str">
            <v xml:space="preserve">Telas plásticas                                                        </v>
          </cell>
        </row>
        <row r="49">
          <cell r="A49" t="str">
            <v>Materiales varios p/coloc. Geocelda</v>
          </cell>
          <cell r="B49" t="str">
            <v>Gl</v>
          </cell>
          <cell r="C49">
            <v>39.050000000000011</v>
          </cell>
          <cell r="D49" t="str">
            <v>INDEC-PB - 36990-1</v>
          </cell>
          <cell r="E49" t="str">
            <v xml:space="preserve">Telas plásticas                                                        </v>
          </cell>
        </row>
        <row r="50">
          <cell r="A50" t="str">
            <v>ACERO ESPECIAL diam varios</v>
          </cell>
          <cell r="B50" t="str">
            <v>kg</v>
          </cell>
          <cell r="C50">
            <v>180</v>
          </cell>
          <cell r="D50" t="str">
            <v>INDEC-CM - 41242-11</v>
          </cell>
          <cell r="E50" t="str">
            <v>Acero aletado conformado, en barra</v>
          </cell>
        </row>
        <row r="51">
          <cell r="A51" t="str">
            <v xml:space="preserve">ACERO ADN DIAM 6 mm </v>
          </cell>
          <cell r="B51" t="str">
            <v>kg</v>
          </cell>
          <cell r="D51" t="str">
            <v>INDEC-CM - 41242-11</v>
          </cell>
          <cell r="E51" t="str">
            <v>Acero aletado conformado, en barra</v>
          </cell>
        </row>
        <row r="52">
          <cell r="A52" t="str">
            <v xml:space="preserve">ACERO ADN DIAM 8 mm </v>
          </cell>
          <cell r="B52" t="str">
            <v>kg</v>
          </cell>
          <cell r="D52" t="str">
            <v>INDEC-CM - 41242-11</v>
          </cell>
          <cell r="E52" t="str">
            <v>Acero aletado conformado, en barra</v>
          </cell>
        </row>
        <row r="53">
          <cell r="A53" t="str">
            <v xml:space="preserve">ACERO ADN DIAM 10 mm </v>
          </cell>
          <cell r="B53" t="str">
            <v>kg</v>
          </cell>
          <cell r="D53" t="str">
            <v>INDEC-CM - 41242-11</v>
          </cell>
          <cell r="E53" t="str">
            <v>Acero aletado conformado, en barra</v>
          </cell>
        </row>
        <row r="54">
          <cell r="A54" t="str">
            <v>COMPUERTAS SISTEMA INGRESO/INTERCONEX.</v>
          </cell>
          <cell r="B54" t="str">
            <v>Pza</v>
          </cell>
          <cell r="C54">
            <v>50000</v>
          </cell>
          <cell r="D54" t="str">
            <v>INDEC-CM - 41242-11</v>
          </cell>
          <cell r="E54" t="str">
            <v>Acero aletado conformado, en barra</v>
          </cell>
        </row>
        <row r="55">
          <cell r="A55" t="str">
            <v>Caño clocaal PVC diam 200mm</v>
          </cell>
          <cell r="B55" t="str">
            <v>m</v>
          </cell>
          <cell r="C55">
            <v>1252.5</v>
          </cell>
          <cell r="D55" t="str">
            <v>INDEC-PB - 36320-1</v>
          </cell>
          <cell r="E55" t="str">
            <v xml:space="preserve">Caños y tubos de PVC                                                   </v>
          </cell>
        </row>
        <row r="56">
          <cell r="A56" t="str">
            <v>Caño clocaal PVC diam 160mm</v>
          </cell>
          <cell r="B56" t="str">
            <v>m</v>
          </cell>
          <cell r="C56">
            <v>1953.3333333333333</v>
          </cell>
          <cell r="D56" t="str">
            <v>INDEC-PB - 36320-1</v>
          </cell>
          <cell r="E56" t="str">
            <v xml:space="preserve">Caños y tubos de PVC                                                   </v>
          </cell>
        </row>
        <row r="57">
          <cell r="A57" t="str">
            <v>Materiales varios interconex.</v>
          </cell>
          <cell r="B57" t="str">
            <v>Gl</v>
          </cell>
          <cell r="C57">
            <v>125.25</v>
          </cell>
          <cell r="D57" t="str">
            <v>INDEC-PB - 36320-1</v>
          </cell>
          <cell r="E57" t="str">
            <v xml:space="preserve">Caños y tubos de PVC                                                   </v>
          </cell>
        </row>
        <row r="58">
          <cell r="A58" t="str">
            <v>Depósito de P.R.F.V. capacidad s400 litros.</v>
          </cell>
          <cell r="B58" t="str">
            <v>Pza</v>
          </cell>
          <cell r="C58">
            <v>5000</v>
          </cell>
          <cell r="D58" t="str">
            <v>INDEC-PB - 2520-1</v>
          </cell>
          <cell r="E58" t="str">
            <v>Plásticos en formas básicas (incluye: Caños y tubos de PVC, Caños y tubos de polipropileno y Caños y tubos de polietileno)</v>
          </cell>
        </row>
        <row r="59">
          <cell r="A59" t="str">
            <v>Bomba dosificadora será Serie Milenio Modelo 035</v>
          </cell>
          <cell r="B59" t="str">
            <v>Pza</v>
          </cell>
          <cell r="C59">
            <v>35000</v>
          </cell>
          <cell r="D59" t="str">
            <v>INDEC-CM - 43220-12</v>
          </cell>
          <cell r="E59" t="str">
            <v>Electrobomba monofásica 3/4 HP</v>
          </cell>
        </row>
        <row r="60">
          <cell r="A60" t="str">
            <v>Materiales varios camara contacto</v>
          </cell>
          <cell r="B60" t="str">
            <v>Gl</v>
          </cell>
          <cell r="C60">
            <v>35000</v>
          </cell>
          <cell r="D60" t="str">
            <v>INDEC-CM - 41242-11</v>
          </cell>
          <cell r="E60" t="str">
            <v>Acero aletado conformado, en barra</v>
          </cell>
        </row>
        <row r="61">
          <cell r="A61" t="str">
            <v>Señal. vertical - Placas de Al de 3 mm de espesor</v>
          </cell>
          <cell r="B61" t="str">
            <v>m2</v>
          </cell>
          <cell r="C61">
            <v>13000</v>
          </cell>
          <cell r="D61" t="str">
            <v>DNV-T I - 28</v>
          </cell>
          <cell r="E61" t="str">
            <v>Aluminio en chapa p/ señalamiento</v>
          </cell>
        </row>
        <row r="62">
          <cell r="A62" t="str">
            <v>Señal. vertical - Sostenes: postes de madera</v>
          </cell>
          <cell r="B62" t="str">
            <v>Pza</v>
          </cell>
          <cell r="C62">
            <v>2500</v>
          </cell>
          <cell r="D62" t="str">
            <v>INDEC-CM - 31210-22</v>
          </cell>
          <cell r="E62" t="str">
            <v>Tirante  cepillado</v>
          </cell>
        </row>
        <row r="63">
          <cell r="A63" t="str">
            <v>Hidrofugo</v>
          </cell>
          <cell r="B63" t="str">
            <v>Lts</v>
          </cell>
          <cell r="C63">
            <v>45</v>
          </cell>
          <cell r="D63" t="str">
            <v>INDEC-PB - 37930-1</v>
          </cell>
          <cell r="E63" t="str">
            <v xml:space="preserve">Membranas asfálticas                                                   </v>
          </cell>
        </row>
        <row r="64">
          <cell r="A64" t="str">
            <v>Equipode bombeo, cañerías y accesorios EEBB</v>
          </cell>
          <cell r="B64" t="str">
            <v>Pza</v>
          </cell>
          <cell r="C64">
            <v>11500000</v>
          </cell>
          <cell r="D64" t="str">
            <v>INDEC-CM - 41242-11</v>
          </cell>
          <cell r="E64" t="str">
            <v>Acero aletado conformado, en barra</v>
          </cell>
        </row>
        <row r="65">
          <cell r="A65" t="str">
            <v>Grupo electrogeno tablero de comandos EEBB</v>
          </cell>
          <cell r="B65" t="str">
            <v>Pza</v>
          </cell>
          <cell r="C65">
            <v>7980000</v>
          </cell>
          <cell r="D65" t="str">
            <v>INDEC-PB - 46113-1</v>
          </cell>
          <cell r="E65" t="str">
            <v xml:space="preserve">Grupos electrógenos                                                    </v>
          </cell>
        </row>
        <row r="66">
          <cell r="A66" t="str">
            <v>Materiales varios EEBB</v>
          </cell>
          <cell r="B66" t="str">
            <v>Gl</v>
          </cell>
          <cell r="C66">
            <v>350000</v>
          </cell>
          <cell r="D66" t="str">
            <v>INDEC-CM - 41242-11</v>
          </cell>
          <cell r="E66" t="str">
            <v>Acero aletado conformado, en barra</v>
          </cell>
        </row>
        <row r="67">
          <cell r="A67" t="str">
            <v>Elementos metálicos s/PETP</v>
          </cell>
          <cell r="B67" t="str">
            <v>Kg</v>
          </cell>
          <cell r="C67">
            <v>1025</v>
          </cell>
          <cell r="D67" t="str">
            <v>INDEC-CM - 41242-11</v>
          </cell>
          <cell r="E67" t="str">
            <v>Acero aletado conformado, en barra</v>
          </cell>
        </row>
        <row r="68">
          <cell r="A68" t="str">
            <v>Materiales varios plataforma</v>
          </cell>
          <cell r="B68" t="str">
            <v>Gl</v>
          </cell>
          <cell r="C68">
            <v>100</v>
          </cell>
          <cell r="D68" t="str">
            <v>INDEC-CM - 41242-11</v>
          </cell>
          <cell r="E68" t="str">
            <v>Acero aletado conformado, en barra</v>
          </cell>
        </row>
        <row r="69">
          <cell r="A69" t="str">
            <v>Rejilla de derrame plataforma</v>
          </cell>
          <cell r="B69" t="str">
            <v>Kg</v>
          </cell>
          <cell r="C69">
            <v>1025</v>
          </cell>
          <cell r="D69" t="str">
            <v>INDEC-CM - 41242-11</v>
          </cell>
          <cell r="E69" t="str">
            <v>Acero aletado conformado, en barra</v>
          </cell>
        </row>
        <row r="70">
          <cell r="A70" t="str">
            <v>Surtidor 3/4"</v>
          </cell>
          <cell r="B70" t="str">
            <v>Pza</v>
          </cell>
          <cell r="C70">
            <v>1500</v>
          </cell>
          <cell r="D70" t="str">
            <v>INDEC-CM - 42911-21</v>
          </cell>
          <cell r="E70" t="str">
            <v>Canilla de bronce</v>
          </cell>
        </row>
        <row r="71">
          <cell r="A71" t="str">
            <v>Materiales varios Estacion Elevadora</v>
          </cell>
          <cell r="B71" t="str">
            <v>Gl</v>
          </cell>
          <cell r="C71">
            <v>100</v>
          </cell>
          <cell r="D71" t="str">
            <v>INDEC-CM - 41242-11</v>
          </cell>
          <cell r="E71" t="str">
            <v>Acero aletado conformado, en barra</v>
          </cell>
        </row>
        <row r="72">
          <cell r="A72" t="str">
            <v>Pintura látex p/exterior</v>
          </cell>
          <cell r="B72" t="str">
            <v>Lts</v>
          </cell>
          <cell r="C72">
            <v>650</v>
          </cell>
          <cell r="D72" t="str">
            <v>INDEC-CM - 35110-32</v>
          </cell>
          <cell r="E72" t="str">
            <v>Pintura al látex para exteriores</v>
          </cell>
        </row>
        <row r="73">
          <cell r="A73" t="str">
            <v>Materiales varios p/pintura</v>
          </cell>
          <cell r="B73" t="str">
            <v>Gl</v>
          </cell>
          <cell r="C73">
            <v>100</v>
          </cell>
          <cell r="D73" t="str">
            <v>INDEC-CM - 35110-32</v>
          </cell>
          <cell r="E73" t="str">
            <v>Pintura al látex para exteriores</v>
          </cell>
        </row>
        <row r="74">
          <cell r="A74" t="str">
            <v>Marco y Tapa de BR</v>
          </cell>
          <cell r="B74" t="str">
            <v>Pza</v>
          </cell>
          <cell r="C74">
            <v>12000</v>
          </cell>
          <cell r="D74" t="str">
            <v>INDEC-CM - 41242-11</v>
          </cell>
          <cell r="E74" t="str">
            <v>Acero aletado conformado, en barra</v>
          </cell>
        </row>
        <row r="75">
          <cell r="A75" t="str">
            <v>Caño de A°I° diam 200 mm</v>
          </cell>
          <cell r="B75" t="str">
            <v>m</v>
          </cell>
          <cell r="C75">
            <v>15000</v>
          </cell>
          <cell r="D75" t="str">
            <v>INDEC-CM - 41242-11</v>
          </cell>
          <cell r="E75" t="str">
            <v>Acero aletado conformado, en barra</v>
          </cell>
        </row>
        <row r="76">
          <cell r="A76" t="str">
            <v>Sombrerete de A°I° diam 200 mm</v>
          </cell>
          <cell r="B76" t="str">
            <v>Pza</v>
          </cell>
          <cell r="C76">
            <v>7500</v>
          </cell>
          <cell r="D76" t="str">
            <v>INDEC-CM - 41242-11</v>
          </cell>
          <cell r="E76" t="str">
            <v>Acero aletado conformado, en barra</v>
          </cell>
        </row>
        <row r="77">
          <cell r="A77" t="str">
            <v>Sistema de cámaras con soporte</v>
          </cell>
          <cell r="B77" t="str">
            <v>Gl</v>
          </cell>
          <cell r="C77">
            <v>120000</v>
          </cell>
          <cell r="D77" t="str">
            <v>DNV-T I - 26</v>
          </cell>
          <cell r="E77" t="str">
            <v>Conductores eléctricos.</v>
          </cell>
        </row>
        <row r="78">
          <cell r="A78" t="str">
            <v>Pórtico de Estacion Elevadora</v>
          </cell>
          <cell r="B78" t="str">
            <v>Pza</v>
          </cell>
          <cell r="C78">
            <v>1250000</v>
          </cell>
          <cell r="D78" t="str">
            <v>INDEC-CM - 41242-11</v>
          </cell>
          <cell r="E78" t="str">
            <v>Acero aletado conformado, en barra</v>
          </cell>
        </row>
        <row r="79">
          <cell r="A79" t="str">
            <v>Reja móvil de Estacion Elevadora</v>
          </cell>
          <cell r="B79" t="str">
            <v>Pza</v>
          </cell>
          <cell r="C79">
            <v>850000</v>
          </cell>
          <cell r="D79" t="str">
            <v>INDEC-CM - 41242-11</v>
          </cell>
          <cell r="E79" t="str">
            <v>Acero aletado conformado, en barra</v>
          </cell>
        </row>
        <row r="80">
          <cell r="A80" t="str">
            <v>Canasto de Estacion Elevadora</v>
          </cell>
          <cell r="B80" t="str">
            <v>Pza</v>
          </cell>
          <cell r="C80">
            <v>1850000</v>
          </cell>
          <cell r="D80" t="str">
            <v>INDEC-CM - 41242-11</v>
          </cell>
          <cell r="E80" t="str">
            <v>Acero aletado conformado, en barra</v>
          </cell>
        </row>
        <row r="81">
          <cell r="A81" t="str">
            <v>Bandejas de limpieza de Estacion Elevadora</v>
          </cell>
          <cell r="B81" t="str">
            <v>Pza</v>
          </cell>
          <cell r="C81">
            <v>350000</v>
          </cell>
          <cell r="D81" t="str">
            <v>INDEC-CM - 41242-11</v>
          </cell>
          <cell r="E81" t="str">
            <v>Acero aletado conformado, en barra</v>
          </cell>
        </row>
        <row r="82">
          <cell r="A82" t="str">
            <v>Escaleras y pasarelas de Estacion Elevadora</v>
          </cell>
          <cell r="B82" t="str">
            <v>Pza</v>
          </cell>
          <cell r="C82">
            <v>2800000</v>
          </cell>
          <cell r="D82" t="str">
            <v>INDEC-CM - 41242-11</v>
          </cell>
          <cell r="E82" t="str">
            <v>Acero aletado conformado, en barra</v>
          </cell>
        </row>
        <row r="83">
          <cell r="A83" t="str">
            <v>Sistema de barras de izaje p/ extrac.  bombas de Estacion Elevadora</v>
          </cell>
          <cell r="B83" t="str">
            <v>Pza</v>
          </cell>
          <cell r="C83">
            <v>450000</v>
          </cell>
          <cell r="D83" t="str">
            <v>INDEC-CM - 41242-11</v>
          </cell>
          <cell r="E83" t="str">
            <v>Acero aletado conformado, en barra</v>
          </cell>
        </row>
        <row r="84">
          <cell r="A84" t="str">
            <v>Cañerías de impulsión de Estacion Elevadora</v>
          </cell>
          <cell r="B84" t="str">
            <v>Pza</v>
          </cell>
          <cell r="C84">
            <v>800000</v>
          </cell>
          <cell r="D84" t="str">
            <v>INDEC-CM - 41242-11</v>
          </cell>
          <cell r="E84" t="str">
            <v>Acero aletado conformado, en barra</v>
          </cell>
        </row>
        <row r="85">
          <cell r="A85" t="str">
            <v>Tapas y marcos para acceso a bombas de Estacion Elevadora</v>
          </cell>
          <cell r="B85" t="str">
            <v>Pza</v>
          </cell>
          <cell r="C85">
            <v>208333.33333333334</v>
          </cell>
          <cell r="D85" t="str">
            <v>INDEC-CM - 41242-11</v>
          </cell>
          <cell r="E85" t="str">
            <v>Acero aletado conformado, en barra</v>
          </cell>
        </row>
        <row r="86">
          <cell r="A86" t="str">
            <v>Rejilla antideslizante de Estacion Elevadora</v>
          </cell>
          <cell r="B86" t="str">
            <v>m2</v>
          </cell>
          <cell r="C86">
            <v>113636.36363636363</v>
          </cell>
          <cell r="D86" t="str">
            <v>INDEC-CM - 41242-11</v>
          </cell>
          <cell r="E86" t="str">
            <v>Acero aletado conformado, en barra</v>
          </cell>
        </row>
        <row r="87">
          <cell r="A87" t="str">
            <v>Reja curva autolimpiante de Estacion Elevadora</v>
          </cell>
          <cell r="B87" t="str">
            <v>Pza</v>
          </cell>
          <cell r="C87">
            <v>1200000</v>
          </cell>
          <cell r="D87" t="str">
            <v>INDEC-CM - 41242-11</v>
          </cell>
          <cell r="E87" t="str">
            <v>Acero aletado conformado, en barra</v>
          </cell>
        </row>
        <row r="88">
          <cell r="A88" t="str">
            <v>Materiales varios de Estacion Elevadora</v>
          </cell>
          <cell r="B88" t="str">
            <v>Gl</v>
          </cell>
          <cell r="C88">
            <v>500</v>
          </cell>
          <cell r="D88" t="str">
            <v>INDEC-CM - 41242-11</v>
          </cell>
          <cell r="E88" t="str">
            <v>Acero aletado conformado, en barra</v>
          </cell>
        </row>
        <row r="89">
          <cell r="A89" t="str">
            <v>Flejes de A°I°</v>
          </cell>
          <cell r="B89" t="str">
            <v>kg</v>
          </cell>
          <cell r="C89">
            <v>900</v>
          </cell>
          <cell r="D89" t="str">
            <v>INDEC-CM - 41242-11</v>
          </cell>
          <cell r="E89" t="str">
            <v>Acero aletado conformado, en barra</v>
          </cell>
        </row>
        <row r="90">
          <cell r="A90" t="str">
            <v>Bomba cloacal de 7 kW 970 rpm</v>
          </cell>
          <cell r="B90" t="str">
            <v>Pza</v>
          </cell>
          <cell r="C90">
            <v>6300000</v>
          </cell>
          <cell r="D90" t="str">
            <v>INDEC-PB - 43220-1</v>
          </cell>
          <cell r="E90" t="str">
            <v xml:space="preserve">Electrobombas                                                          </v>
          </cell>
        </row>
        <row r="91">
          <cell r="A91" t="str">
            <v>Bomba cloacal de 13.5 kW 1450 rpm</v>
          </cell>
          <cell r="B91" t="str">
            <v>Pza</v>
          </cell>
          <cell r="C91">
            <v>2100000</v>
          </cell>
          <cell r="D91" t="str">
            <v>INDEC-PB - 43220-1</v>
          </cell>
          <cell r="E91" t="str">
            <v xml:space="preserve">Electrobombas                                                          </v>
          </cell>
        </row>
        <row r="92">
          <cell r="A92" t="str">
            <v>Grupo electrógeno 310 KVA para las bombas</v>
          </cell>
          <cell r="B92" t="str">
            <v>Pza</v>
          </cell>
          <cell r="C92">
            <v>6900000</v>
          </cell>
          <cell r="D92" t="str">
            <v>INDEC-PB - 46113-1</v>
          </cell>
          <cell r="E92" t="str">
            <v xml:space="preserve">Grupos electrógenos                                                    </v>
          </cell>
        </row>
        <row r="93">
          <cell r="A93" t="str">
            <v>Materiales varios p/ bombas cloacales y GE</v>
          </cell>
          <cell r="B93" t="str">
            <v>Gl</v>
          </cell>
          <cell r="C93">
            <v>500</v>
          </cell>
          <cell r="D93" t="str">
            <v>INDEC-PB - 43220-1</v>
          </cell>
          <cell r="E93" t="str">
            <v xml:space="preserve">Electrobombas                                                          </v>
          </cell>
        </row>
        <row r="94">
          <cell r="A94" t="str">
            <v>Variadores de velocidad 55 kW</v>
          </cell>
          <cell r="B94" t="str">
            <v>Pza</v>
          </cell>
          <cell r="C94">
            <v>500000</v>
          </cell>
          <cell r="D94" t="str">
            <v>INDEC-PB - 46113-1</v>
          </cell>
          <cell r="E94" t="str">
            <v xml:space="preserve">Grupos electrógenos                                                    </v>
          </cell>
        </row>
        <row r="95">
          <cell r="A95" t="str">
            <v>Variadores de velocidad 37 kW</v>
          </cell>
          <cell r="B95" t="str">
            <v>Pza</v>
          </cell>
          <cell r="C95">
            <v>400000</v>
          </cell>
          <cell r="D95" t="str">
            <v>INDEC-PB - 46113-1</v>
          </cell>
          <cell r="E95" t="str">
            <v xml:space="preserve">Grupos electrógenos                                                    </v>
          </cell>
        </row>
        <row r="96">
          <cell r="A96" t="str">
            <v xml:space="preserve">Interruptores CVS100b 4x100 </v>
          </cell>
          <cell r="B96" t="str">
            <v>Pza</v>
          </cell>
          <cell r="C96">
            <v>13500</v>
          </cell>
          <cell r="D96" t="str">
            <v>INDEC-PB - 46113-1</v>
          </cell>
          <cell r="E96" t="str">
            <v xml:space="preserve">Grupos electrógenos                                                    </v>
          </cell>
        </row>
        <row r="97">
          <cell r="A97" t="str">
            <v xml:space="preserve">Interruptores CVS100b 4x80 </v>
          </cell>
          <cell r="B97" t="str">
            <v>Pza</v>
          </cell>
          <cell r="C97">
            <v>12000</v>
          </cell>
          <cell r="D97" t="str">
            <v>INDEC-PB - 46113-1</v>
          </cell>
          <cell r="E97" t="str">
            <v xml:space="preserve">Grupos electrógenos                                                    </v>
          </cell>
        </row>
        <row r="98">
          <cell r="A98" t="str">
            <v>Materiales varios p/ Variadores e Interruptores</v>
          </cell>
          <cell r="B98" t="str">
            <v>Gl</v>
          </cell>
          <cell r="C98">
            <v>500</v>
          </cell>
          <cell r="D98" t="str">
            <v>INDEC-PB - 46113-1</v>
          </cell>
          <cell r="E98" t="str">
            <v xml:space="preserve">Grupos electrógenos                                                    </v>
          </cell>
        </row>
        <row r="99">
          <cell r="A99" t="str">
            <v>Materiales varios p/ rejas seguridad</v>
          </cell>
          <cell r="B99" t="str">
            <v>Gl</v>
          </cell>
          <cell r="C99">
            <v>500</v>
          </cell>
          <cell r="D99" t="str">
            <v>INDEC-CM - 41242-11</v>
          </cell>
          <cell r="E99" t="str">
            <v>Acero aletado conformado, en barra</v>
          </cell>
        </row>
        <row r="100">
          <cell r="A100" t="str">
            <v>Materiales varios p/ portón</v>
          </cell>
          <cell r="B100" t="str">
            <v>Gl</v>
          </cell>
          <cell r="C100">
            <v>500</v>
          </cell>
          <cell r="D100" t="str">
            <v>INDEC-CM - 41242-11</v>
          </cell>
          <cell r="E100" t="str">
            <v>Acero aletado conformado, en barra</v>
          </cell>
        </row>
        <row r="101">
          <cell r="A101" t="str">
            <v>Materiales varios p/limpieza</v>
          </cell>
          <cell r="B101" t="str">
            <v>Gl</v>
          </cell>
          <cell r="C101">
            <v>200</v>
          </cell>
          <cell r="D101" t="str">
            <v>INDEC-CM - 41242-11</v>
          </cell>
          <cell r="E101" t="str">
            <v>Acero aletado conformado, en barra</v>
          </cell>
        </row>
        <row r="102">
          <cell r="A102" t="str">
            <v>Contenedores urbanos puesto en obra</v>
          </cell>
          <cell r="B102" t="str">
            <v>Pza</v>
          </cell>
          <cell r="C102">
            <v>135000</v>
          </cell>
          <cell r="D102" t="str">
            <v>INDEC-CM - 41242-11</v>
          </cell>
          <cell r="E102" t="str">
            <v>Acero aletado conformado, en barra</v>
          </cell>
        </row>
        <row r="103">
          <cell r="A103" t="str">
            <v>Ladrillo ceramico</v>
          </cell>
          <cell r="B103" t="str">
            <v>Pza</v>
          </cell>
          <cell r="C103">
            <v>85</v>
          </cell>
          <cell r="D103" t="str">
            <v>INDEC-PB - 37350-1</v>
          </cell>
          <cell r="E103" t="str">
            <v xml:space="preserve">Ladrillos huecos                                                       </v>
          </cell>
        </row>
        <row r="104">
          <cell r="A104" t="str">
            <v>Vigueta pretensada</v>
          </cell>
          <cell r="B104" t="str">
            <v>ml</v>
          </cell>
          <cell r="C104">
            <v>250</v>
          </cell>
          <cell r="D104" t="str">
            <v>INDEC-CM - 37550-11</v>
          </cell>
          <cell r="E104" t="str">
            <v>Vigueta de hormigón pretensado</v>
          </cell>
        </row>
        <row r="105">
          <cell r="A105" t="str">
            <v>Materiales varios losa ceramica</v>
          </cell>
          <cell r="B105" t="str">
            <v>Gl</v>
          </cell>
          <cell r="C105">
            <v>200</v>
          </cell>
          <cell r="D105" t="str">
            <v>INDEC-CM - 41242-11</v>
          </cell>
          <cell r="E105" t="str">
            <v>Acero aletado conformado, en barra</v>
          </cell>
        </row>
        <row r="106">
          <cell r="A106" t="str">
            <v>Memebrana asfaltica</v>
          </cell>
          <cell r="B106" t="str">
            <v>m2</v>
          </cell>
          <cell r="C106">
            <v>300</v>
          </cell>
          <cell r="D106" t="str">
            <v>INDEC-PB - 37930-1</v>
          </cell>
          <cell r="E106" t="str">
            <v xml:space="preserve">Membranas asfálticas                                                   </v>
          </cell>
        </row>
        <row r="107">
          <cell r="A107" t="str">
            <v>Poliestireno expandido</v>
          </cell>
          <cell r="B107" t="str">
            <v>m3</v>
          </cell>
          <cell r="C107">
            <v>700</v>
          </cell>
          <cell r="D107" t="str">
            <v>INDEC-CM - 34720-11</v>
          </cell>
          <cell r="E107" t="str">
            <v>Poliestireno expandido en placas</v>
          </cell>
        </row>
        <row r="108">
          <cell r="A108" t="str">
            <v xml:space="preserve">Manguera goteo arboles </v>
          </cell>
          <cell r="B108" t="str">
            <v>m</v>
          </cell>
          <cell r="C108">
            <v>34</v>
          </cell>
          <cell r="D108" t="str">
            <v>IIEE-SJ - 221001</v>
          </cell>
          <cell r="E108" t="str">
            <v>Caño PVC  k10 DE 1/2"</v>
          </cell>
        </row>
        <row r="109">
          <cell r="A109" t="str">
            <v xml:space="preserve">Tuberia ciega 16mm </v>
          </cell>
          <cell r="B109" t="str">
            <v>m</v>
          </cell>
          <cell r="C109">
            <v>32</v>
          </cell>
          <cell r="D109" t="str">
            <v>IIEE-SJ - 221001</v>
          </cell>
          <cell r="E109" t="str">
            <v>Caño PVC  k10 DE 1/2"</v>
          </cell>
        </row>
        <row r="110">
          <cell r="A110" t="str">
            <v>Microaspersor 35 l/h</v>
          </cell>
          <cell r="B110" t="str">
            <v>Pza</v>
          </cell>
          <cell r="C110">
            <v>330</v>
          </cell>
          <cell r="D110" t="str">
            <v>IIEE-SJ - 221001</v>
          </cell>
          <cell r="E110" t="str">
            <v>Caño PVC  k10 DE 1/2"</v>
          </cell>
        </row>
        <row r="111">
          <cell r="A111" t="str">
            <v>Toberas</v>
          </cell>
          <cell r="B111" t="str">
            <v>Pza</v>
          </cell>
          <cell r="C111">
            <v>380</v>
          </cell>
          <cell r="D111" t="str">
            <v>IIEE-SJ - 221001</v>
          </cell>
          <cell r="E111" t="str">
            <v>Caño PVC  k10 DE 1/2"</v>
          </cell>
        </row>
        <row r="112">
          <cell r="A112" t="str">
            <v>Aspersores</v>
          </cell>
          <cell r="B112" t="str">
            <v>Pza</v>
          </cell>
          <cell r="C112">
            <v>2000</v>
          </cell>
          <cell r="D112" t="str">
            <v>IIEE-SJ - 221001</v>
          </cell>
          <cell r="E112" t="str">
            <v>Caño PVC  k10 DE 1/2"</v>
          </cell>
        </row>
        <row r="113">
          <cell r="A113" t="str">
            <v>Valvulas</v>
          </cell>
          <cell r="B113" t="str">
            <v>Pza</v>
          </cell>
          <cell r="C113">
            <v>37000</v>
          </cell>
          <cell r="D113" t="str">
            <v>IIEE-SJ - 221001</v>
          </cell>
          <cell r="E113" t="str">
            <v>Caño PVC  k10 DE 1/2"</v>
          </cell>
        </row>
        <row r="114">
          <cell r="A114" t="str">
            <v>Controlador de riego</v>
          </cell>
          <cell r="B114" t="str">
            <v>Pza</v>
          </cell>
          <cell r="C114">
            <v>12500</v>
          </cell>
          <cell r="D114" t="str">
            <v>DNV-T I - 26</v>
          </cell>
          <cell r="E114" t="str">
            <v>Conductores eléctricos.</v>
          </cell>
        </row>
        <row r="115">
          <cell r="A115" t="str">
            <v xml:space="preserve">Reparacion y montaje </v>
          </cell>
          <cell r="B115" t="str">
            <v>Gl</v>
          </cell>
          <cell r="C115">
            <v>300</v>
          </cell>
          <cell r="D115" t="str">
            <v>IIEE-SJ - 221001</v>
          </cell>
          <cell r="E115" t="str">
            <v>Caño PVC  k10 DE 1/2"</v>
          </cell>
        </row>
        <row r="116">
          <cell r="A116" t="str">
            <v>Materiales varios riego</v>
          </cell>
          <cell r="B116" t="str">
            <v>Gl</v>
          </cell>
          <cell r="C116">
            <v>120</v>
          </cell>
          <cell r="D116" t="str">
            <v>IIEE-SJ - 221001</v>
          </cell>
          <cell r="E116" t="str">
            <v>Caño PVC  k10 DE 1/2"</v>
          </cell>
        </row>
        <row r="117">
          <cell r="E117" t="str">
            <v/>
          </cell>
        </row>
        <row r="118">
          <cell r="E118" t="str">
            <v/>
          </cell>
        </row>
        <row r="119">
          <cell r="E119" t="str">
            <v/>
          </cell>
        </row>
        <row r="120">
          <cell r="E120" t="str">
            <v/>
          </cell>
        </row>
        <row r="121">
          <cell r="E121" t="str">
            <v/>
          </cell>
        </row>
        <row r="122">
          <cell r="E122" t="str">
            <v/>
          </cell>
        </row>
        <row r="123">
          <cell r="E123" t="str">
            <v/>
          </cell>
        </row>
        <row r="124">
          <cell r="E124" t="str">
            <v/>
          </cell>
        </row>
        <row r="125">
          <cell r="E125" t="str">
            <v/>
          </cell>
        </row>
        <row r="126">
          <cell r="E126" t="str">
            <v/>
          </cell>
        </row>
        <row r="127">
          <cell r="E127" t="str">
            <v/>
          </cell>
        </row>
        <row r="128">
          <cell r="E128" t="str">
            <v/>
          </cell>
        </row>
        <row r="129">
          <cell r="E129" t="str">
            <v/>
          </cell>
        </row>
        <row r="130">
          <cell r="E130" t="str">
            <v/>
          </cell>
        </row>
        <row r="131">
          <cell r="E131" t="str">
            <v/>
          </cell>
        </row>
        <row r="132">
          <cell r="E132" t="str">
            <v/>
          </cell>
        </row>
        <row r="133">
          <cell r="E133" t="str">
            <v/>
          </cell>
        </row>
        <row r="134">
          <cell r="E134" t="str">
            <v/>
          </cell>
        </row>
        <row r="135">
          <cell r="E135" t="str">
            <v/>
          </cell>
        </row>
        <row r="136">
          <cell r="E136" t="str">
            <v/>
          </cell>
        </row>
        <row r="137">
          <cell r="E137" t="str">
            <v/>
          </cell>
        </row>
        <row r="138">
          <cell r="E138" t="str">
            <v/>
          </cell>
        </row>
        <row r="139">
          <cell r="E139" t="str">
            <v/>
          </cell>
        </row>
        <row r="140">
          <cell r="E140" t="str">
            <v/>
          </cell>
        </row>
        <row r="141">
          <cell r="E141" t="str">
            <v/>
          </cell>
        </row>
        <row r="142">
          <cell r="E142" t="str">
            <v/>
          </cell>
        </row>
        <row r="143">
          <cell r="E143" t="str">
            <v/>
          </cell>
        </row>
        <row r="144">
          <cell r="E144" t="str">
            <v/>
          </cell>
        </row>
        <row r="145">
          <cell r="E145" t="str">
            <v/>
          </cell>
        </row>
        <row r="146">
          <cell r="E146" t="str">
            <v/>
          </cell>
        </row>
        <row r="147">
          <cell r="E147" t="str">
            <v/>
          </cell>
        </row>
        <row r="148">
          <cell r="E148" t="str">
            <v/>
          </cell>
        </row>
        <row r="149">
          <cell r="E149" t="str">
            <v/>
          </cell>
        </row>
        <row r="150">
          <cell r="E150" t="str">
            <v/>
          </cell>
        </row>
        <row r="151">
          <cell r="E151" t="str">
            <v/>
          </cell>
        </row>
        <row r="152">
          <cell r="E152" t="str">
            <v/>
          </cell>
        </row>
        <row r="153">
          <cell r="E153" t="str">
            <v/>
          </cell>
        </row>
        <row r="154">
          <cell r="E154" t="str">
            <v/>
          </cell>
        </row>
        <row r="155">
          <cell r="E155" t="str">
            <v/>
          </cell>
        </row>
        <row r="156">
          <cell r="E156" t="str">
            <v/>
          </cell>
        </row>
        <row r="157">
          <cell r="E157" t="str">
            <v/>
          </cell>
        </row>
        <row r="158">
          <cell r="E158" t="str">
            <v/>
          </cell>
        </row>
        <row r="159">
          <cell r="E159" t="str">
            <v/>
          </cell>
        </row>
        <row r="160">
          <cell r="E160" t="str">
            <v/>
          </cell>
        </row>
        <row r="161">
          <cell r="E161" t="str">
            <v/>
          </cell>
        </row>
        <row r="162">
          <cell r="E162" t="str">
            <v/>
          </cell>
        </row>
        <row r="163">
          <cell r="E163" t="str">
            <v/>
          </cell>
        </row>
        <row r="164">
          <cell r="E164" t="str">
            <v/>
          </cell>
        </row>
        <row r="165">
          <cell r="E165" t="str">
            <v/>
          </cell>
        </row>
        <row r="166">
          <cell r="E166" t="str">
            <v/>
          </cell>
        </row>
        <row r="167">
          <cell r="E167" t="str">
            <v/>
          </cell>
        </row>
        <row r="168">
          <cell r="E168" t="str">
            <v/>
          </cell>
        </row>
        <row r="169">
          <cell r="E169" t="str">
            <v/>
          </cell>
        </row>
        <row r="170">
          <cell r="E170" t="str">
            <v/>
          </cell>
        </row>
        <row r="171">
          <cell r="E171" t="str">
            <v/>
          </cell>
        </row>
        <row r="172">
          <cell r="E172" t="str">
            <v/>
          </cell>
        </row>
        <row r="173">
          <cell r="E173" t="str">
            <v/>
          </cell>
        </row>
        <row r="174">
          <cell r="E174" t="str">
            <v/>
          </cell>
        </row>
        <row r="175">
          <cell r="E175" t="str">
            <v/>
          </cell>
        </row>
        <row r="176">
          <cell r="E176" t="str">
            <v/>
          </cell>
        </row>
        <row r="177">
          <cell r="E177" t="str">
            <v/>
          </cell>
        </row>
        <row r="178">
          <cell r="E178" t="str">
            <v/>
          </cell>
        </row>
        <row r="179">
          <cell r="E17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row r="241">
          <cell r="E241" t="str">
            <v/>
          </cell>
        </row>
        <row r="242">
          <cell r="E242" t="str">
            <v/>
          </cell>
        </row>
        <row r="243">
          <cell r="E243" t="str">
            <v/>
          </cell>
        </row>
        <row r="244">
          <cell r="E244" t="str">
            <v/>
          </cell>
        </row>
        <row r="245">
          <cell r="E245" t="str">
            <v/>
          </cell>
        </row>
        <row r="246">
          <cell r="E246" t="str">
            <v/>
          </cell>
        </row>
        <row r="247">
          <cell r="E247" t="str">
            <v/>
          </cell>
        </row>
        <row r="248">
          <cell r="E248" t="str">
            <v/>
          </cell>
        </row>
        <row r="249">
          <cell r="E249" t="str">
            <v/>
          </cell>
        </row>
        <row r="250">
          <cell r="E250" t="str">
            <v/>
          </cell>
        </row>
        <row r="251">
          <cell r="E251" t="str">
            <v/>
          </cell>
        </row>
        <row r="252">
          <cell r="E252" t="str">
            <v/>
          </cell>
        </row>
        <row r="253">
          <cell r="E253" t="str">
            <v/>
          </cell>
        </row>
        <row r="254">
          <cell r="E254" t="str">
            <v/>
          </cell>
        </row>
        <row r="255">
          <cell r="E255" t="str">
            <v/>
          </cell>
        </row>
        <row r="256">
          <cell r="E256" t="str">
            <v/>
          </cell>
        </row>
        <row r="257">
          <cell r="E257" t="str">
            <v/>
          </cell>
        </row>
        <row r="258">
          <cell r="E258" t="str">
            <v/>
          </cell>
        </row>
        <row r="259">
          <cell r="E259" t="str">
            <v/>
          </cell>
        </row>
        <row r="260">
          <cell r="E260" t="str">
            <v/>
          </cell>
        </row>
        <row r="261">
          <cell r="E261" t="str">
            <v/>
          </cell>
        </row>
        <row r="262">
          <cell r="E262" t="str">
            <v/>
          </cell>
        </row>
        <row r="263">
          <cell r="E263" t="str">
            <v/>
          </cell>
        </row>
        <row r="264">
          <cell r="E264" t="str">
            <v/>
          </cell>
        </row>
        <row r="265">
          <cell r="E265" t="str">
            <v/>
          </cell>
        </row>
        <row r="266">
          <cell r="E266" t="str">
            <v/>
          </cell>
        </row>
        <row r="267">
          <cell r="E267" t="str">
            <v/>
          </cell>
        </row>
        <row r="268">
          <cell r="E268" t="str">
            <v/>
          </cell>
        </row>
        <row r="269">
          <cell r="E269" t="str">
            <v/>
          </cell>
        </row>
        <row r="270">
          <cell r="E270" t="str">
            <v/>
          </cell>
        </row>
        <row r="271">
          <cell r="E271" t="str">
            <v/>
          </cell>
        </row>
        <row r="272">
          <cell r="E272" t="str">
            <v/>
          </cell>
        </row>
        <row r="273">
          <cell r="E273" t="str">
            <v/>
          </cell>
        </row>
        <row r="274">
          <cell r="E274" t="str">
            <v/>
          </cell>
        </row>
        <row r="275">
          <cell r="E275" t="str">
            <v/>
          </cell>
        </row>
        <row r="276">
          <cell r="E276" t="str">
            <v/>
          </cell>
        </row>
        <row r="277">
          <cell r="E277" t="str">
            <v/>
          </cell>
        </row>
        <row r="278">
          <cell r="E278" t="str">
            <v/>
          </cell>
        </row>
        <row r="279">
          <cell r="E279" t="str">
            <v/>
          </cell>
        </row>
        <row r="280">
          <cell r="E280" t="str">
            <v/>
          </cell>
        </row>
        <row r="281">
          <cell r="E281" t="str">
            <v/>
          </cell>
        </row>
        <row r="282">
          <cell r="E282" t="str">
            <v/>
          </cell>
        </row>
        <row r="283">
          <cell r="E283" t="str">
            <v/>
          </cell>
        </row>
        <row r="284">
          <cell r="E284" t="str">
            <v/>
          </cell>
        </row>
        <row r="285">
          <cell r="E285" t="str">
            <v/>
          </cell>
        </row>
        <row r="286">
          <cell r="E286" t="str">
            <v/>
          </cell>
        </row>
        <row r="287">
          <cell r="E287" t="str">
            <v/>
          </cell>
        </row>
        <row r="288">
          <cell r="E288" t="str">
            <v/>
          </cell>
        </row>
        <row r="289">
          <cell r="E289" t="str">
            <v/>
          </cell>
        </row>
        <row r="290">
          <cell r="E290" t="str">
            <v/>
          </cell>
        </row>
        <row r="291">
          <cell r="E291" t="str">
            <v/>
          </cell>
        </row>
        <row r="292">
          <cell r="E292" t="str">
            <v/>
          </cell>
        </row>
        <row r="293">
          <cell r="E293" t="str">
            <v/>
          </cell>
        </row>
        <row r="294">
          <cell r="E294" t="str">
            <v/>
          </cell>
        </row>
        <row r="295">
          <cell r="E295" t="str">
            <v/>
          </cell>
        </row>
        <row r="296">
          <cell r="E296" t="str">
            <v/>
          </cell>
        </row>
        <row r="297">
          <cell r="E297" t="str">
            <v/>
          </cell>
        </row>
        <row r="298">
          <cell r="E298" t="str">
            <v/>
          </cell>
        </row>
        <row r="299">
          <cell r="E299" t="str">
            <v/>
          </cell>
        </row>
        <row r="300">
          <cell r="E300" t="str">
            <v/>
          </cell>
        </row>
        <row r="301">
          <cell r="E301" t="str">
            <v/>
          </cell>
        </row>
        <row r="302">
          <cell r="E302" t="str">
            <v/>
          </cell>
        </row>
        <row r="303">
          <cell r="E303" t="str">
            <v/>
          </cell>
        </row>
        <row r="304">
          <cell r="E304" t="str">
            <v/>
          </cell>
        </row>
        <row r="305">
          <cell r="E305" t="str">
            <v/>
          </cell>
        </row>
        <row r="306">
          <cell r="E306" t="str">
            <v/>
          </cell>
        </row>
        <row r="307">
          <cell r="E307" t="str">
            <v/>
          </cell>
        </row>
        <row r="308">
          <cell r="E308" t="str">
            <v/>
          </cell>
        </row>
        <row r="309">
          <cell r="E309" t="str">
            <v/>
          </cell>
        </row>
        <row r="310">
          <cell r="E310" t="str">
            <v/>
          </cell>
        </row>
        <row r="311">
          <cell r="E311" t="str">
            <v/>
          </cell>
        </row>
        <row r="312">
          <cell r="E312" t="str">
            <v/>
          </cell>
        </row>
        <row r="313">
          <cell r="E313" t="str">
            <v/>
          </cell>
        </row>
        <row r="314">
          <cell r="E314" t="str">
            <v/>
          </cell>
        </row>
        <row r="315">
          <cell r="E315" t="str">
            <v/>
          </cell>
        </row>
        <row r="316">
          <cell r="E316" t="str">
            <v/>
          </cell>
        </row>
        <row r="317">
          <cell r="E317" t="str">
            <v/>
          </cell>
        </row>
        <row r="318">
          <cell r="E318" t="str">
            <v/>
          </cell>
        </row>
        <row r="319">
          <cell r="E319" t="str">
            <v/>
          </cell>
        </row>
        <row r="320">
          <cell r="E320" t="str">
            <v/>
          </cell>
        </row>
        <row r="321">
          <cell r="E321" t="str">
            <v/>
          </cell>
        </row>
        <row r="322">
          <cell r="E322" t="str">
            <v/>
          </cell>
        </row>
        <row r="323">
          <cell r="E323" t="str">
            <v/>
          </cell>
        </row>
        <row r="324">
          <cell r="E324" t="str">
            <v/>
          </cell>
        </row>
        <row r="325">
          <cell r="E325" t="str">
            <v/>
          </cell>
        </row>
        <row r="326">
          <cell r="E326" t="str">
            <v/>
          </cell>
        </row>
        <row r="327">
          <cell r="E327" t="str">
            <v/>
          </cell>
        </row>
        <row r="328">
          <cell r="E328" t="str">
            <v/>
          </cell>
        </row>
        <row r="329">
          <cell r="E329" t="str">
            <v/>
          </cell>
        </row>
        <row r="330">
          <cell r="E330" t="str">
            <v/>
          </cell>
        </row>
        <row r="331">
          <cell r="E331" t="str">
            <v/>
          </cell>
        </row>
        <row r="332">
          <cell r="E332" t="str">
            <v/>
          </cell>
        </row>
        <row r="333">
          <cell r="E333" t="str">
            <v/>
          </cell>
        </row>
        <row r="334">
          <cell r="E334" t="str">
            <v/>
          </cell>
        </row>
        <row r="335">
          <cell r="E335" t="str">
            <v/>
          </cell>
        </row>
        <row r="336">
          <cell r="E336" t="str">
            <v/>
          </cell>
        </row>
        <row r="337">
          <cell r="E337" t="str">
            <v/>
          </cell>
        </row>
        <row r="338">
          <cell r="E338" t="str">
            <v/>
          </cell>
        </row>
        <row r="339">
          <cell r="E339" t="str">
            <v/>
          </cell>
        </row>
        <row r="340">
          <cell r="E340" t="str">
            <v/>
          </cell>
        </row>
        <row r="341">
          <cell r="E341" t="str">
            <v/>
          </cell>
        </row>
        <row r="342">
          <cell r="E342" t="str">
            <v/>
          </cell>
        </row>
        <row r="343">
          <cell r="E343" t="str">
            <v/>
          </cell>
        </row>
        <row r="344">
          <cell r="E344" t="str">
            <v/>
          </cell>
        </row>
        <row r="345">
          <cell r="E345" t="str">
            <v/>
          </cell>
        </row>
        <row r="346">
          <cell r="E346" t="str">
            <v/>
          </cell>
        </row>
        <row r="347">
          <cell r="E347" t="str">
            <v/>
          </cell>
        </row>
        <row r="348">
          <cell r="E348" t="str">
            <v/>
          </cell>
        </row>
        <row r="349">
          <cell r="E349" t="str">
            <v/>
          </cell>
        </row>
        <row r="350">
          <cell r="E350" t="str">
            <v/>
          </cell>
        </row>
        <row r="351">
          <cell r="E351" t="str">
            <v/>
          </cell>
        </row>
        <row r="352">
          <cell r="E352" t="str">
            <v/>
          </cell>
        </row>
        <row r="353">
          <cell r="E353" t="str">
            <v/>
          </cell>
        </row>
        <row r="354">
          <cell r="E354" t="str">
            <v/>
          </cell>
        </row>
        <row r="355">
          <cell r="E355" t="str">
            <v/>
          </cell>
        </row>
        <row r="356">
          <cell r="E356" t="str">
            <v/>
          </cell>
        </row>
        <row r="357">
          <cell r="E357" t="str">
            <v/>
          </cell>
        </row>
        <row r="358">
          <cell r="E358" t="str">
            <v/>
          </cell>
        </row>
        <row r="359">
          <cell r="E359" t="str">
            <v/>
          </cell>
        </row>
        <row r="360">
          <cell r="E360" t="str">
            <v/>
          </cell>
        </row>
        <row r="361">
          <cell r="E361" t="str">
            <v/>
          </cell>
        </row>
        <row r="362">
          <cell r="E362" t="str">
            <v/>
          </cell>
        </row>
        <row r="363">
          <cell r="E363" t="str">
            <v/>
          </cell>
        </row>
        <row r="364">
          <cell r="E364" t="str">
            <v/>
          </cell>
        </row>
        <row r="365">
          <cell r="E365" t="str">
            <v/>
          </cell>
        </row>
        <row r="366">
          <cell r="E366" t="str">
            <v/>
          </cell>
        </row>
        <row r="367">
          <cell r="E367" t="str">
            <v/>
          </cell>
        </row>
        <row r="368">
          <cell r="E368" t="str">
            <v/>
          </cell>
        </row>
        <row r="369">
          <cell r="E369" t="str">
            <v/>
          </cell>
        </row>
        <row r="370">
          <cell r="E370" t="str">
            <v/>
          </cell>
        </row>
        <row r="371">
          <cell r="E371" t="str">
            <v/>
          </cell>
        </row>
        <row r="372">
          <cell r="E372" t="str">
            <v/>
          </cell>
        </row>
        <row r="373">
          <cell r="E373" t="str">
            <v/>
          </cell>
        </row>
        <row r="374">
          <cell r="E374" t="str">
            <v/>
          </cell>
        </row>
        <row r="375">
          <cell r="E375" t="str">
            <v/>
          </cell>
        </row>
        <row r="376">
          <cell r="E376" t="str">
            <v/>
          </cell>
        </row>
        <row r="377">
          <cell r="E377" t="str">
            <v/>
          </cell>
        </row>
        <row r="378">
          <cell r="E378" t="str">
            <v/>
          </cell>
        </row>
        <row r="379">
          <cell r="E379" t="str">
            <v/>
          </cell>
        </row>
        <row r="380">
          <cell r="E380" t="str">
            <v/>
          </cell>
        </row>
        <row r="381">
          <cell r="E381" t="str">
            <v/>
          </cell>
        </row>
        <row r="382">
          <cell r="E382" t="str">
            <v/>
          </cell>
        </row>
        <row r="383">
          <cell r="E383" t="str">
            <v/>
          </cell>
        </row>
        <row r="384">
          <cell r="E384" t="str">
            <v/>
          </cell>
        </row>
        <row r="385">
          <cell r="E385" t="str">
            <v/>
          </cell>
        </row>
        <row r="386">
          <cell r="E386" t="str">
            <v/>
          </cell>
        </row>
        <row r="387">
          <cell r="E387" t="str">
            <v/>
          </cell>
        </row>
        <row r="388">
          <cell r="E388" t="str">
            <v/>
          </cell>
        </row>
        <row r="389">
          <cell r="E389" t="str">
            <v/>
          </cell>
        </row>
        <row r="390">
          <cell r="E390" t="str">
            <v/>
          </cell>
        </row>
        <row r="391">
          <cell r="E391" t="str">
            <v/>
          </cell>
        </row>
        <row r="392">
          <cell r="E392" t="str">
            <v/>
          </cell>
        </row>
        <row r="393">
          <cell r="E393" t="str">
            <v/>
          </cell>
        </row>
        <row r="394">
          <cell r="E394" t="str">
            <v/>
          </cell>
        </row>
        <row r="395">
          <cell r="E395" t="str">
            <v/>
          </cell>
        </row>
        <row r="396">
          <cell r="E396" t="str">
            <v/>
          </cell>
        </row>
        <row r="397">
          <cell r="E397" t="str">
            <v/>
          </cell>
        </row>
        <row r="398">
          <cell r="E398" t="str">
            <v/>
          </cell>
        </row>
        <row r="399">
          <cell r="E399" t="str">
            <v/>
          </cell>
        </row>
        <row r="400">
          <cell r="E400" t="str">
            <v/>
          </cell>
        </row>
        <row r="401">
          <cell r="E401" t="str">
            <v/>
          </cell>
        </row>
        <row r="402">
          <cell r="E402" t="str">
            <v/>
          </cell>
        </row>
        <row r="403">
          <cell r="E403" t="str">
            <v/>
          </cell>
        </row>
        <row r="404">
          <cell r="E404" t="str">
            <v/>
          </cell>
        </row>
        <row r="405">
          <cell r="E405" t="str">
            <v/>
          </cell>
        </row>
        <row r="406">
          <cell r="E406" t="str">
            <v/>
          </cell>
        </row>
        <row r="407">
          <cell r="E407" t="str">
            <v/>
          </cell>
        </row>
        <row r="408">
          <cell r="E408" t="str">
            <v/>
          </cell>
        </row>
        <row r="409">
          <cell r="E409" t="str">
            <v/>
          </cell>
        </row>
        <row r="410">
          <cell r="E410" t="str">
            <v/>
          </cell>
        </row>
        <row r="411">
          <cell r="E411" t="str">
            <v/>
          </cell>
        </row>
        <row r="412">
          <cell r="E412" t="str">
            <v/>
          </cell>
        </row>
        <row r="413">
          <cell r="E413" t="str">
            <v/>
          </cell>
        </row>
        <row r="414">
          <cell r="E414" t="str">
            <v/>
          </cell>
        </row>
        <row r="415">
          <cell r="E415" t="str">
            <v/>
          </cell>
        </row>
        <row r="416">
          <cell r="E416" t="str">
            <v/>
          </cell>
        </row>
        <row r="417">
          <cell r="E417" t="str">
            <v/>
          </cell>
        </row>
        <row r="418">
          <cell r="E418" t="str">
            <v/>
          </cell>
        </row>
        <row r="419">
          <cell r="E419" t="str">
            <v/>
          </cell>
        </row>
        <row r="420">
          <cell r="E420" t="str">
            <v/>
          </cell>
        </row>
        <row r="421">
          <cell r="E421" t="str">
            <v/>
          </cell>
        </row>
        <row r="422">
          <cell r="E422" t="str">
            <v/>
          </cell>
        </row>
        <row r="423">
          <cell r="E423" t="str">
            <v/>
          </cell>
        </row>
        <row r="424">
          <cell r="E424" t="str">
            <v/>
          </cell>
        </row>
        <row r="425">
          <cell r="E425" t="str">
            <v/>
          </cell>
        </row>
        <row r="426">
          <cell r="E426" t="str">
            <v/>
          </cell>
        </row>
        <row r="427">
          <cell r="E427" t="str">
            <v/>
          </cell>
        </row>
        <row r="428">
          <cell r="E428" t="str">
            <v/>
          </cell>
        </row>
        <row r="429">
          <cell r="E429" t="str">
            <v/>
          </cell>
        </row>
        <row r="430">
          <cell r="E430" t="str">
            <v/>
          </cell>
        </row>
        <row r="431">
          <cell r="E431" t="str">
            <v/>
          </cell>
        </row>
        <row r="432">
          <cell r="E432" t="str">
            <v/>
          </cell>
        </row>
        <row r="433">
          <cell r="E433" t="str">
            <v/>
          </cell>
        </row>
        <row r="434">
          <cell r="E434" t="str">
            <v/>
          </cell>
        </row>
        <row r="435">
          <cell r="E435" t="str">
            <v/>
          </cell>
        </row>
        <row r="436">
          <cell r="E436" t="str">
            <v/>
          </cell>
        </row>
        <row r="437">
          <cell r="E437" t="str">
            <v/>
          </cell>
        </row>
        <row r="438">
          <cell r="E438" t="str">
            <v/>
          </cell>
        </row>
        <row r="439">
          <cell r="E439" t="str">
            <v/>
          </cell>
        </row>
        <row r="440">
          <cell r="E440" t="str">
            <v/>
          </cell>
        </row>
        <row r="441">
          <cell r="E441" t="str">
            <v/>
          </cell>
        </row>
        <row r="442">
          <cell r="E442" t="str">
            <v/>
          </cell>
        </row>
        <row r="443">
          <cell r="E443" t="str">
            <v/>
          </cell>
        </row>
        <row r="444">
          <cell r="E444" t="str">
            <v/>
          </cell>
        </row>
        <row r="445">
          <cell r="E445" t="str">
            <v/>
          </cell>
        </row>
      </sheetData>
      <sheetData sheetId="7">
        <row r="1">
          <cell r="A1" t="str">
            <v>De esta planilla se genera una tabla con la cual es posible completar algunos datos en la descripición del equipo de producción a utilizar para cada uno de los ítems.</v>
          </cell>
        </row>
        <row r="2">
          <cell r="A2" t="str">
            <v>Estos datos son la potencia y costo unitario de cada uno de los equipos</v>
          </cell>
        </row>
        <row r="3">
          <cell r="A3" t="str">
            <v xml:space="preserve">Recordar que la descripción del equipo de producción del ítem debe coincidir exactamente con la designación indicada en esta planilla </v>
          </cell>
        </row>
        <row r="4">
          <cell r="A4" t="str">
            <v>De tener dos equipos con el mismo nombre se deberá buscar una forma de diferenciarlos ya que cuando tienen el mismo nombre toma los datos del primero que encuentra en la tabla</v>
          </cell>
        </row>
        <row r="6">
          <cell r="A6" t="str">
            <v>PLANILLA DE EQUIPOS DE LA EMPRESA A UTILIZAR EN OBRA</v>
          </cell>
        </row>
        <row r="8">
          <cell r="A8" t="str">
            <v>DESIGNACIÓN</v>
          </cell>
          <cell r="B8" t="str">
            <v>MARCA</v>
          </cell>
          <cell r="C8" t="str">
            <v>MODELO</v>
          </cell>
          <cell r="D8" t="str">
            <v>POTENCIA O CAPACIDAD</v>
          </cell>
          <cell r="E8" t="str">
            <v>COSTO UNITARIO</v>
          </cell>
          <cell r="F8" t="str">
            <v>HORAS DE TRABAJO</v>
          </cell>
          <cell r="G8" t="str">
            <v>N° MOTOR</v>
          </cell>
          <cell r="H8" t="str">
            <v>N° BASTIDOR O CHASIS</v>
          </cell>
          <cell r="I8" t="str">
            <v>UBICACIÓN ACTUAL</v>
          </cell>
          <cell r="J8" t="str">
            <v>FECHA PROBABLE DE DISPONIBILIDAD</v>
          </cell>
          <cell r="K8" t="str">
            <v>ESTADO</v>
          </cell>
        </row>
        <row r="9">
          <cell r="A9" t="str">
            <v>EQUIPOS PROPIOS</v>
          </cell>
        </row>
        <row r="10">
          <cell r="A10" t="str">
            <v>Camion regador</v>
          </cell>
          <cell r="B10" t="str">
            <v>Ford</v>
          </cell>
          <cell r="C10" t="str">
            <v>Cargo2632E</v>
          </cell>
          <cell r="D10">
            <v>319</v>
          </cell>
          <cell r="E10">
            <v>8700000</v>
          </cell>
          <cell r="F10">
            <v>6169</v>
          </cell>
          <cell r="I10" t="str">
            <v>San Juan</v>
          </cell>
          <cell r="J10" t="str">
            <v>Inmediata</v>
          </cell>
          <cell r="K10" t="str">
            <v>Muy bueno</v>
          </cell>
        </row>
        <row r="11">
          <cell r="A11" t="str">
            <v>Camion volcador</v>
          </cell>
          <cell r="B11" t="str">
            <v>IVECO</v>
          </cell>
          <cell r="C11" t="str">
            <v>44-380T38</v>
          </cell>
          <cell r="D11">
            <v>430</v>
          </cell>
          <cell r="E11">
            <v>11500000</v>
          </cell>
          <cell r="F11">
            <v>19860</v>
          </cell>
          <cell r="I11" t="str">
            <v>San Juan</v>
          </cell>
          <cell r="J11" t="str">
            <v>Inmediata</v>
          </cell>
          <cell r="K11" t="str">
            <v>Muy bueno</v>
          </cell>
        </row>
        <row r="12">
          <cell r="A12" t="str">
            <v>Camioneta</v>
          </cell>
          <cell r="B12" t="str">
            <v>TOYOTA</v>
          </cell>
          <cell r="C12" t="str">
            <v>HYLUX 4X4</v>
          </cell>
          <cell r="D12">
            <v>174</v>
          </cell>
          <cell r="E12">
            <v>3000000</v>
          </cell>
          <cell r="I12" t="str">
            <v>San Juan</v>
          </cell>
          <cell r="J12" t="str">
            <v>Inmediata</v>
          </cell>
          <cell r="K12" t="str">
            <v>Muy bueno</v>
          </cell>
        </row>
        <row r="13">
          <cell r="A13" t="str">
            <v>Cargadora</v>
          </cell>
          <cell r="B13" t="str">
            <v>XCMG</v>
          </cell>
          <cell r="C13" t="str">
            <v>ZL50GN</v>
          </cell>
          <cell r="D13">
            <v>217</v>
          </cell>
          <cell r="E13">
            <v>17000000</v>
          </cell>
          <cell r="F13">
            <v>4596</v>
          </cell>
          <cell r="I13" t="str">
            <v>San Juan</v>
          </cell>
          <cell r="J13" t="str">
            <v>Inmediata</v>
          </cell>
          <cell r="K13" t="str">
            <v>Muy bueno</v>
          </cell>
        </row>
        <row r="14">
          <cell r="A14" t="str">
            <v>Excavadora</v>
          </cell>
          <cell r="B14" t="str">
            <v>XCMG</v>
          </cell>
          <cell r="C14" t="str">
            <v>XE215BR</v>
          </cell>
          <cell r="D14">
            <v>155</v>
          </cell>
          <cell r="E14">
            <v>15000000</v>
          </cell>
          <cell r="F14">
            <v>7089</v>
          </cell>
          <cell r="I14" t="str">
            <v>San Juan</v>
          </cell>
          <cell r="J14" t="str">
            <v>Inmediata</v>
          </cell>
          <cell r="K14" t="str">
            <v>Muy bueno</v>
          </cell>
        </row>
        <row r="15">
          <cell r="A15" t="str">
            <v>Topadora tipo D6</v>
          </cell>
          <cell r="B15" t="str">
            <v>Caterpillar</v>
          </cell>
          <cell r="C15" t="str">
            <v>D6T</v>
          </cell>
          <cell r="D15">
            <v>200</v>
          </cell>
          <cell r="E15">
            <v>31000000</v>
          </cell>
          <cell r="F15">
            <v>6645</v>
          </cell>
          <cell r="I15" t="str">
            <v>San Juan</v>
          </cell>
          <cell r="J15" t="str">
            <v>Inmediata</v>
          </cell>
          <cell r="K15" t="str">
            <v>Muy bueno</v>
          </cell>
        </row>
        <row r="16">
          <cell r="A16" t="str">
            <v>Topadora tipo D8</v>
          </cell>
          <cell r="B16" t="str">
            <v>Caterpillar</v>
          </cell>
          <cell r="C16" t="str">
            <v>D8T</v>
          </cell>
          <cell r="D16">
            <v>310</v>
          </cell>
          <cell r="E16">
            <v>38000000</v>
          </cell>
          <cell r="F16">
            <v>16275</v>
          </cell>
          <cell r="I16" t="str">
            <v>San Juan</v>
          </cell>
          <cell r="J16" t="str">
            <v>Inmediata</v>
          </cell>
          <cell r="K16" t="str">
            <v>Muy bueno</v>
          </cell>
        </row>
        <row r="17">
          <cell r="A17" t="str">
            <v>Pala de arrastre incluido tractor</v>
          </cell>
          <cell r="B17" t="str">
            <v>CAÑOMAT</v>
          </cell>
          <cell r="C17" t="str">
            <v>2018-2019</v>
          </cell>
          <cell r="D17">
            <v>150</v>
          </cell>
          <cell r="E17">
            <v>12000000</v>
          </cell>
          <cell r="I17" t="str">
            <v>San Juan</v>
          </cell>
          <cell r="J17" t="str">
            <v>Inmediata</v>
          </cell>
          <cell r="K17" t="str">
            <v>Muy bueno</v>
          </cell>
        </row>
        <row r="18">
          <cell r="A18" t="str">
            <v>Motoniveladora</v>
          </cell>
          <cell r="B18" t="str">
            <v>CATERPILLAR</v>
          </cell>
          <cell r="C18" t="str">
            <v>140-H</v>
          </cell>
          <cell r="D18">
            <v>190</v>
          </cell>
          <cell r="E18">
            <v>19000000</v>
          </cell>
          <cell r="F18">
            <v>7563</v>
          </cell>
          <cell r="I18" t="str">
            <v>San Juan</v>
          </cell>
          <cell r="J18" t="str">
            <v>Inmediata</v>
          </cell>
          <cell r="K18" t="str">
            <v>Muy bueno</v>
          </cell>
        </row>
        <row r="19">
          <cell r="A19" t="str">
            <v>Retroexcavadora</v>
          </cell>
          <cell r="B19" t="str">
            <v>Caterpillar</v>
          </cell>
          <cell r="C19" t="str">
            <v>416F2</v>
          </cell>
          <cell r="D19">
            <v>100</v>
          </cell>
          <cell r="E19">
            <v>8600000</v>
          </cell>
          <cell r="F19">
            <v>6281</v>
          </cell>
          <cell r="I19" t="str">
            <v>San Juan</v>
          </cell>
          <cell r="J19" t="str">
            <v>Inmediata</v>
          </cell>
          <cell r="K19" t="str">
            <v>Muy bueno</v>
          </cell>
        </row>
        <row r="20">
          <cell r="A20" t="str">
            <v>Grupo electrogeno 15 KVA</v>
          </cell>
          <cell r="B20" t="str">
            <v>PALMERO</v>
          </cell>
          <cell r="C20" t="str">
            <v>5D-52</v>
          </cell>
          <cell r="E20">
            <v>850000</v>
          </cell>
          <cell r="I20" t="str">
            <v>San Juan</v>
          </cell>
          <cell r="J20" t="str">
            <v>Inmediata</v>
          </cell>
          <cell r="K20" t="str">
            <v>Muy bueno</v>
          </cell>
        </row>
        <row r="21">
          <cell r="A21" t="str">
            <v>Martillo demoledor</v>
          </cell>
          <cell r="B21" t="str">
            <v>CATELO</v>
          </cell>
          <cell r="C21" t="str">
            <v>CETE</v>
          </cell>
          <cell r="E21">
            <v>250000</v>
          </cell>
          <cell r="I21" t="str">
            <v>San Juan</v>
          </cell>
          <cell r="J21" t="str">
            <v>Inmediata</v>
          </cell>
          <cell r="K21" t="str">
            <v>Muy bueno</v>
          </cell>
        </row>
        <row r="22">
          <cell r="A22" t="str">
            <v>Compresor</v>
          </cell>
          <cell r="B22" t="str">
            <v>IMPAYA</v>
          </cell>
          <cell r="D22" t="str">
            <v>5m3/min</v>
          </cell>
          <cell r="E22">
            <v>1000000</v>
          </cell>
          <cell r="I22" t="str">
            <v>San Juan</v>
          </cell>
          <cell r="J22" t="str">
            <v>Inmediata</v>
          </cell>
          <cell r="K22" t="str">
            <v>Muy bueno</v>
          </cell>
        </row>
        <row r="23">
          <cell r="A23" t="str">
            <v>Tanque Agua</v>
          </cell>
          <cell r="B23" t="str">
            <v>HELVETICA</v>
          </cell>
          <cell r="D23" t="str">
            <v>5,000 lts</v>
          </cell>
          <cell r="E23">
            <v>400000</v>
          </cell>
          <cell r="I23" t="str">
            <v>San Juan</v>
          </cell>
          <cell r="J23" t="str">
            <v>Inmediata</v>
          </cell>
          <cell r="K23" t="str">
            <v>Muy bueno</v>
          </cell>
        </row>
        <row r="24">
          <cell r="A24" t="str">
            <v>Maquina hormigonera</v>
          </cell>
          <cell r="B24" t="str">
            <v>Bounuos</v>
          </cell>
          <cell r="C24">
            <v>350</v>
          </cell>
          <cell r="D24">
            <v>10</v>
          </cell>
          <cell r="E24">
            <v>1800000</v>
          </cell>
          <cell r="I24" t="str">
            <v>San Juan</v>
          </cell>
          <cell r="J24" t="str">
            <v>Inmediata</v>
          </cell>
          <cell r="K24" t="str">
            <v>Muy bueno</v>
          </cell>
        </row>
        <row r="25">
          <cell r="A25" t="str">
            <v>Equipo compactación manual</v>
          </cell>
          <cell r="B25" t="str">
            <v>SUPER TURBO</v>
          </cell>
          <cell r="C25">
            <v>901</v>
          </cell>
          <cell r="D25">
            <v>12.5</v>
          </cell>
          <cell r="E25">
            <v>700000</v>
          </cell>
          <cell r="I25" t="str">
            <v>San Juan</v>
          </cell>
          <cell r="J25" t="str">
            <v>Inmediata</v>
          </cell>
          <cell r="K25" t="str">
            <v>Muy bueno</v>
          </cell>
        </row>
        <row r="26">
          <cell r="A26" t="str">
            <v>Rodillo neumatico autopropulsado</v>
          </cell>
          <cell r="B26" t="str">
            <v>DYNAPAC</v>
          </cell>
          <cell r="C26" t="str">
            <v>CP2700</v>
          </cell>
          <cell r="D26">
            <v>145</v>
          </cell>
          <cell r="E26">
            <v>11000000</v>
          </cell>
          <cell r="F26">
            <v>2812</v>
          </cell>
          <cell r="I26" t="str">
            <v>San Juan</v>
          </cell>
          <cell r="J26" t="str">
            <v>Inmediata</v>
          </cell>
          <cell r="K26" t="str">
            <v>Muy bueno</v>
          </cell>
        </row>
        <row r="27">
          <cell r="A27" t="str">
            <v>Rodillo pata de cabra</v>
          </cell>
          <cell r="B27" t="str">
            <v>Caterpillar</v>
          </cell>
          <cell r="C27" t="str">
            <v>CP533C</v>
          </cell>
          <cell r="D27">
            <v>145</v>
          </cell>
          <cell r="E27">
            <v>11000000</v>
          </cell>
          <cell r="F27">
            <v>2700</v>
          </cell>
          <cell r="I27" t="str">
            <v>San Juan</v>
          </cell>
          <cell r="J27" t="str">
            <v>Inmediata</v>
          </cell>
          <cell r="K27" t="str">
            <v>Muy bueno</v>
          </cell>
        </row>
        <row r="28">
          <cell r="A28" t="str">
            <v>Vibrocompactador autopropulsado</v>
          </cell>
          <cell r="B28" t="str">
            <v>HAMN</v>
          </cell>
          <cell r="C28" t="str">
            <v>2420D</v>
          </cell>
          <cell r="D28">
            <v>130</v>
          </cell>
          <cell r="E28">
            <v>11800000</v>
          </cell>
          <cell r="F28">
            <v>3010</v>
          </cell>
          <cell r="I28" t="str">
            <v>San Juan</v>
          </cell>
          <cell r="J28" t="str">
            <v>Inmediata</v>
          </cell>
          <cell r="K28" t="str">
            <v>Muy bueno</v>
          </cell>
        </row>
        <row r="29">
          <cell r="A29" t="str">
            <v>Herramientas varias</v>
          </cell>
          <cell r="E29">
            <v>450000</v>
          </cell>
          <cell r="I29" t="str">
            <v>San Juan</v>
          </cell>
          <cell r="J29" t="str">
            <v>Inmediata</v>
          </cell>
          <cell r="K29" t="str">
            <v>Muy bueno</v>
          </cell>
        </row>
        <row r="30">
          <cell r="A30" t="str">
            <v>EQUIPOS A ALQUILAR O IMPORTAR</v>
          </cell>
        </row>
      </sheetData>
      <sheetData sheetId="8">
        <row r="1">
          <cell r="A1" t="str">
            <v>De esta planilla se genera una tabla con la cual es posible completar lel rendiemiento del equipo de producción en cada uno de los ítems.</v>
          </cell>
        </row>
        <row r="2">
          <cell r="A2" t="str">
            <v>No modificar la columna A macada en rojo por ser la que sirve para buscar el número del ítem, la designación y unidad del mismo</v>
          </cell>
        </row>
        <row r="3">
          <cell r="A3" t="str">
            <v>Debe empezar en uno y aumentar cada fila en uno respecta a la anterior. Coincide con el órden de cada uno de los ítems que posee la oferta</v>
          </cell>
        </row>
        <row r="6">
          <cell r="B6" t="str">
            <v>TABLA RENDIMIENTO EQUIPOS DE PRODUCCIÓN PARA LOS DISTINTOS ÍTEMS</v>
          </cell>
        </row>
        <row r="8">
          <cell r="B8" t="str">
            <v>ITEMS</v>
          </cell>
          <cell r="C8" t="str">
            <v>DESIGNACIÓN</v>
          </cell>
          <cell r="D8" t="str">
            <v>UN.</v>
          </cell>
          <cell r="E8" t="str">
            <v>RENDIMIENTO DIARIO</v>
          </cell>
        </row>
        <row r="10">
          <cell r="A10">
            <v>1</v>
          </cell>
          <cell r="B10" t="str">
            <v/>
          </cell>
          <cell r="C10" t="str">
            <v/>
          </cell>
          <cell r="D10" t="str">
            <v/>
          </cell>
          <cell r="E10">
            <v>1.5</v>
          </cell>
        </row>
        <row r="11">
          <cell r="A11">
            <v>2</v>
          </cell>
          <cell r="B11" t="str">
            <v/>
          </cell>
          <cell r="C11" t="str">
            <v/>
          </cell>
          <cell r="D11" t="str">
            <v/>
          </cell>
          <cell r="E11">
            <v>1.6666666666666666E-2</v>
          </cell>
        </row>
        <row r="12">
          <cell r="A12">
            <v>3</v>
          </cell>
          <cell r="B12" t="str">
            <v/>
          </cell>
          <cell r="C12" t="str">
            <v/>
          </cell>
          <cell r="D12" t="str">
            <v/>
          </cell>
          <cell r="E12">
            <v>2.2222222222222223E-2</v>
          </cell>
        </row>
        <row r="13">
          <cell r="A13">
            <v>4</v>
          </cell>
          <cell r="B13" t="str">
            <v/>
          </cell>
          <cell r="C13" t="str">
            <v/>
          </cell>
          <cell r="D13" t="str">
            <v/>
          </cell>
          <cell r="E13">
            <v>0.1</v>
          </cell>
        </row>
        <row r="14">
          <cell r="A14">
            <v>5</v>
          </cell>
          <cell r="B14" t="str">
            <v/>
          </cell>
          <cell r="C14" t="str">
            <v/>
          </cell>
          <cell r="D14" t="str">
            <v/>
          </cell>
          <cell r="E14">
            <v>800</v>
          </cell>
        </row>
        <row r="15">
          <cell r="A15">
            <v>6</v>
          </cell>
          <cell r="B15" t="str">
            <v/>
          </cell>
          <cell r="C15" t="str">
            <v/>
          </cell>
          <cell r="D15" t="str">
            <v/>
          </cell>
          <cell r="E15">
            <v>600</v>
          </cell>
        </row>
        <row r="16">
          <cell r="A16">
            <v>7</v>
          </cell>
          <cell r="B16" t="str">
            <v/>
          </cell>
          <cell r="C16" t="str">
            <v/>
          </cell>
          <cell r="D16" t="str">
            <v/>
          </cell>
          <cell r="E16">
            <v>2444.4444444444443</v>
          </cell>
        </row>
        <row r="17">
          <cell r="A17">
            <v>8</v>
          </cell>
          <cell r="B17" t="str">
            <v/>
          </cell>
          <cell r="C17" t="str">
            <v/>
          </cell>
          <cell r="D17" t="str">
            <v/>
          </cell>
          <cell r="E17">
            <v>3.3333333333333333E-2</v>
          </cell>
        </row>
        <row r="18">
          <cell r="A18">
            <v>9</v>
          </cell>
          <cell r="B18" t="str">
            <v/>
          </cell>
          <cell r="C18" t="str">
            <v/>
          </cell>
          <cell r="D18" t="str">
            <v/>
          </cell>
          <cell r="E18">
            <v>0.05</v>
          </cell>
        </row>
        <row r="19">
          <cell r="A19">
            <v>10</v>
          </cell>
          <cell r="B19" t="str">
            <v/>
          </cell>
          <cell r="C19" t="str">
            <v/>
          </cell>
          <cell r="D19" t="str">
            <v/>
          </cell>
          <cell r="E19">
            <v>193.33333333333334</v>
          </cell>
        </row>
        <row r="20">
          <cell r="A20">
            <v>11</v>
          </cell>
          <cell r="B20" t="str">
            <v/>
          </cell>
          <cell r="C20" t="str">
            <v/>
          </cell>
          <cell r="D20" t="str">
            <v/>
          </cell>
          <cell r="E20">
            <v>1.1111111111111112E-2</v>
          </cell>
        </row>
        <row r="21">
          <cell r="A21">
            <v>12</v>
          </cell>
          <cell r="B21" t="str">
            <v/>
          </cell>
          <cell r="C21" t="str">
            <v/>
          </cell>
          <cell r="D21" t="str">
            <v/>
          </cell>
          <cell r="E21">
            <v>3</v>
          </cell>
        </row>
        <row r="22">
          <cell r="A22">
            <v>13</v>
          </cell>
          <cell r="B22" t="str">
            <v/>
          </cell>
          <cell r="C22" t="str">
            <v/>
          </cell>
          <cell r="D22" t="str">
            <v/>
          </cell>
          <cell r="E22">
            <v>800</v>
          </cell>
        </row>
        <row r="23">
          <cell r="A23">
            <v>14</v>
          </cell>
          <cell r="B23" t="str">
            <v/>
          </cell>
          <cell r="C23" t="str">
            <v/>
          </cell>
          <cell r="D23" t="str">
            <v/>
          </cell>
          <cell r="E23">
            <v>2666.666666666667</v>
          </cell>
        </row>
        <row r="24">
          <cell r="A24">
            <v>15</v>
          </cell>
          <cell r="B24" t="str">
            <v/>
          </cell>
          <cell r="C24" t="str">
            <v/>
          </cell>
          <cell r="D24" t="str">
            <v/>
          </cell>
          <cell r="E24">
            <v>2666.666666666667</v>
          </cell>
        </row>
        <row r="25">
          <cell r="A25">
            <v>16</v>
          </cell>
          <cell r="B25" t="str">
            <v/>
          </cell>
          <cell r="C25" t="str">
            <v/>
          </cell>
          <cell r="D25" t="str">
            <v/>
          </cell>
          <cell r="E25">
            <v>0.1</v>
          </cell>
        </row>
        <row r="26">
          <cell r="A26">
            <v>17</v>
          </cell>
          <cell r="B26" t="str">
            <v/>
          </cell>
          <cell r="C26" t="str">
            <v/>
          </cell>
          <cell r="D26" t="str">
            <v/>
          </cell>
          <cell r="E26">
            <v>8.3333333333333332E-3</v>
          </cell>
        </row>
        <row r="27">
          <cell r="A27">
            <v>18</v>
          </cell>
          <cell r="B27" t="str">
            <v/>
          </cell>
          <cell r="C27" t="str">
            <v/>
          </cell>
          <cell r="D27" t="str">
            <v/>
          </cell>
          <cell r="E27">
            <v>1000</v>
          </cell>
        </row>
        <row r="28">
          <cell r="A28">
            <v>19</v>
          </cell>
          <cell r="B28" t="str">
            <v/>
          </cell>
          <cell r="C28" t="str">
            <v/>
          </cell>
          <cell r="D28" t="str">
            <v/>
          </cell>
          <cell r="E28">
            <v>60</v>
          </cell>
        </row>
        <row r="29">
          <cell r="A29">
            <v>20</v>
          </cell>
          <cell r="B29" t="str">
            <v/>
          </cell>
          <cell r="C29" t="str">
            <v/>
          </cell>
          <cell r="D29" t="str">
            <v/>
          </cell>
          <cell r="E29">
            <v>100</v>
          </cell>
        </row>
        <row r="30">
          <cell r="A30">
            <v>21</v>
          </cell>
          <cell r="B30" t="str">
            <v/>
          </cell>
          <cell r="C30" t="str">
            <v/>
          </cell>
          <cell r="D30" t="str">
            <v/>
          </cell>
          <cell r="E30">
            <v>70</v>
          </cell>
        </row>
        <row r="31">
          <cell r="A31">
            <v>22</v>
          </cell>
          <cell r="B31" t="str">
            <v/>
          </cell>
          <cell r="C31" t="str">
            <v/>
          </cell>
          <cell r="D31" t="str">
            <v/>
          </cell>
          <cell r="E31">
            <v>50</v>
          </cell>
        </row>
        <row r="32">
          <cell r="A32">
            <v>23</v>
          </cell>
          <cell r="B32" t="str">
            <v/>
          </cell>
          <cell r="C32" t="str">
            <v/>
          </cell>
          <cell r="D32" t="str">
            <v/>
          </cell>
          <cell r="E32">
            <v>5</v>
          </cell>
        </row>
        <row r="33">
          <cell r="A33">
            <v>24</v>
          </cell>
          <cell r="B33" t="str">
            <v/>
          </cell>
          <cell r="C33" t="str">
            <v/>
          </cell>
          <cell r="D33" t="str">
            <v/>
          </cell>
          <cell r="E33">
            <v>0.33333333333333331</v>
          </cell>
        </row>
        <row r="34">
          <cell r="A34">
            <v>25</v>
          </cell>
          <cell r="B34" t="str">
            <v/>
          </cell>
          <cell r="C34" t="str">
            <v/>
          </cell>
          <cell r="D34" t="str">
            <v/>
          </cell>
          <cell r="E34">
            <v>50</v>
          </cell>
        </row>
        <row r="35">
          <cell r="A35">
            <v>26</v>
          </cell>
          <cell r="B35" t="str">
            <v/>
          </cell>
          <cell r="C35" t="str">
            <v/>
          </cell>
          <cell r="D35" t="str">
            <v/>
          </cell>
          <cell r="E35">
            <v>6</v>
          </cell>
        </row>
        <row r="36">
          <cell r="A36">
            <v>27</v>
          </cell>
          <cell r="B36" t="str">
            <v/>
          </cell>
          <cell r="C36" t="str">
            <v/>
          </cell>
          <cell r="D36" t="str">
            <v/>
          </cell>
          <cell r="E36">
            <v>1</v>
          </cell>
        </row>
        <row r="37">
          <cell r="A37">
            <v>28</v>
          </cell>
          <cell r="B37" t="str">
            <v/>
          </cell>
          <cell r="C37" t="str">
            <v/>
          </cell>
          <cell r="D37" t="str">
            <v/>
          </cell>
          <cell r="E37">
            <v>1</v>
          </cell>
        </row>
        <row r="38">
          <cell r="A38">
            <v>29</v>
          </cell>
          <cell r="B38" t="str">
            <v/>
          </cell>
          <cell r="C38" t="str">
            <v/>
          </cell>
          <cell r="D38" t="str">
            <v/>
          </cell>
          <cell r="E38">
            <v>200</v>
          </cell>
        </row>
        <row r="39">
          <cell r="A39">
            <v>30</v>
          </cell>
          <cell r="B39" t="str">
            <v/>
          </cell>
          <cell r="C39" t="str">
            <v/>
          </cell>
          <cell r="D39" t="str">
            <v/>
          </cell>
          <cell r="E39">
            <v>0.1</v>
          </cell>
        </row>
        <row r="40">
          <cell r="A40">
            <v>31</v>
          </cell>
          <cell r="B40" t="str">
            <v/>
          </cell>
          <cell r="C40" t="str">
            <v/>
          </cell>
          <cell r="D40" t="str">
            <v/>
          </cell>
          <cell r="E40">
            <v>0.1</v>
          </cell>
        </row>
        <row r="41">
          <cell r="A41">
            <v>32</v>
          </cell>
          <cell r="B41" t="str">
            <v/>
          </cell>
          <cell r="C41" t="str">
            <v/>
          </cell>
          <cell r="D41" t="str">
            <v/>
          </cell>
          <cell r="E41">
            <v>40</v>
          </cell>
        </row>
        <row r="42">
          <cell r="A42">
            <v>33</v>
          </cell>
          <cell r="B42" t="str">
            <v/>
          </cell>
          <cell r="C42" t="str">
            <v/>
          </cell>
          <cell r="D42" t="str">
            <v/>
          </cell>
          <cell r="E42">
            <v>20</v>
          </cell>
        </row>
        <row r="43">
          <cell r="A43">
            <v>34</v>
          </cell>
          <cell r="B43" t="str">
            <v/>
          </cell>
          <cell r="C43" t="str">
            <v/>
          </cell>
          <cell r="D43" t="str">
            <v/>
          </cell>
          <cell r="E43">
            <v>30</v>
          </cell>
        </row>
        <row r="44">
          <cell r="A44">
            <v>35</v>
          </cell>
          <cell r="B44" t="str">
            <v/>
          </cell>
          <cell r="C44" t="str">
            <v/>
          </cell>
          <cell r="D44" t="str">
            <v/>
          </cell>
          <cell r="E44">
            <v>30</v>
          </cell>
        </row>
        <row r="45">
          <cell r="A45">
            <v>36</v>
          </cell>
          <cell r="B45" t="str">
            <v/>
          </cell>
          <cell r="C45" t="str">
            <v/>
          </cell>
          <cell r="D45" t="str">
            <v/>
          </cell>
          <cell r="E45">
            <v>100</v>
          </cell>
        </row>
        <row r="46">
          <cell r="A46">
            <v>37</v>
          </cell>
          <cell r="B46" t="str">
            <v/>
          </cell>
          <cell r="C46" t="str">
            <v/>
          </cell>
          <cell r="D46" t="str">
            <v/>
          </cell>
          <cell r="E46">
            <v>0.1</v>
          </cell>
        </row>
        <row r="47">
          <cell r="A47">
            <v>38</v>
          </cell>
          <cell r="B47" t="str">
            <v/>
          </cell>
          <cell r="C47" t="str">
            <v/>
          </cell>
          <cell r="D47" t="str">
            <v/>
          </cell>
          <cell r="E47">
            <v>0.1</v>
          </cell>
        </row>
        <row r="48">
          <cell r="A48">
            <v>39</v>
          </cell>
          <cell r="B48" t="str">
            <v/>
          </cell>
          <cell r="C48" t="str">
            <v/>
          </cell>
          <cell r="D48" t="str">
            <v/>
          </cell>
          <cell r="E48">
            <v>0.1</v>
          </cell>
        </row>
        <row r="49">
          <cell r="A49">
            <v>40</v>
          </cell>
          <cell r="B49" t="str">
            <v/>
          </cell>
          <cell r="C49" t="str">
            <v/>
          </cell>
          <cell r="D49" t="str">
            <v/>
          </cell>
          <cell r="E49">
            <v>0.5</v>
          </cell>
        </row>
        <row r="50">
          <cell r="A50">
            <v>41</v>
          </cell>
          <cell r="B50" t="str">
            <v/>
          </cell>
          <cell r="C50" t="str">
            <v/>
          </cell>
          <cell r="D50" t="str">
            <v/>
          </cell>
          <cell r="E50">
            <v>0.1</v>
          </cell>
        </row>
        <row r="51">
          <cell r="A51">
            <v>42</v>
          </cell>
          <cell r="B51" t="str">
            <v/>
          </cell>
          <cell r="C51" t="str">
            <v/>
          </cell>
          <cell r="D51" t="str">
            <v/>
          </cell>
          <cell r="E51">
            <v>0.05</v>
          </cell>
        </row>
        <row r="52">
          <cell r="A52">
            <v>43</v>
          </cell>
          <cell r="B52" t="str">
            <v/>
          </cell>
          <cell r="C52" t="str">
            <v/>
          </cell>
          <cell r="D52" t="str">
            <v/>
          </cell>
          <cell r="E52">
            <v>6.6666666666666666E-2</v>
          </cell>
        </row>
        <row r="53">
          <cell r="A53">
            <v>44</v>
          </cell>
          <cell r="B53" t="str">
            <v/>
          </cell>
          <cell r="C53" t="str">
            <v/>
          </cell>
          <cell r="D53" t="str">
            <v/>
          </cell>
          <cell r="E53">
            <v>0.2</v>
          </cell>
        </row>
        <row r="54">
          <cell r="A54">
            <v>45</v>
          </cell>
          <cell r="B54" t="str">
            <v/>
          </cell>
          <cell r="C54" t="str">
            <v/>
          </cell>
          <cell r="D54" t="str">
            <v/>
          </cell>
          <cell r="E54">
            <v>12</v>
          </cell>
        </row>
        <row r="55">
          <cell r="A55">
            <v>46</v>
          </cell>
          <cell r="B55" t="str">
            <v/>
          </cell>
          <cell r="C55" t="str">
            <v/>
          </cell>
          <cell r="D55" t="str">
            <v/>
          </cell>
          <cell r="E55">
            <v>6</v>
          </cell>
        </row>
        <row r="56">
          <cell r="A56">
            <v>47</v>
          </cell>
          <cell r="B56" t="str">
            <v/>
          </cell>
          <cell r="C56" t="str">
            <v/>
          </cell>
          <cell r="D56" t="str">
            <v/>
          </cell>
          <cell r="E56">
            <v>0.1</v>
          </cell>
        </row>
        <row r="57">
          <cell r="A57">
            <v>48</v>
          </cell>
          <cell r="B57" t="str">
            <v/>
          </cell>
          <cell r="C57" t="str">
            <v/>
          </cell>
          <cell r="D57" t="str">
            <v/>
          </cell>
          <cell r="E57">
            <v>0.2</v>
          </cell>
        </row>
        <row r="58">
          <cell r="A58">
            <v>49</v>
          </cell>
          <cell r="B58" t="str">
            <v/>
          </cell>
          <cell r="C58" t="str">
            <v/>
          </cell>
          <cell r="D58" t="str">
            <v/>
          </cell>
          <cell r="E58">
            <v>0.2</v>
          </cell>
        </row>
        <row r="59">
          <cell r="A59">
            <v>50</v>
          </cell>
          <cell r="B59" t="str">
            <v/>
          </cell>
          <cell r="C59" t="str">
            <v/>
          </cell>
          <cell r="D59" t="str">
            <v/>
          </cell>
          <cell r="E59">
            <v>0.2</v>
          </cell>
        </row>
        <row r="60">
          <cell r="A60">
            <v>51</v>
          </cell>
          <cell r="B60" t="str">
            <v/>
          </cell>
          <cell r="C60" t="str">
            <v/>
          </cell>
          <cell r="D60" t="str">
            <v/>
          </cell>
          <cell r="E60">
            <v>0.2</v>
          </cell>
        </row>
        <row r="61">
          <cell r="A61">
            <v>52</v>
          </cell>
          <cell r="B61" t="str">
            <v/>
          </cell>
          <cell r="C61" t="str">
            <v/>
          </cell>
          <cell r="D61" t="str">
            <v/>
          </cell>
          <cell r="E61">
            <v>0.2</v>
          </cell>
        </row>
        <row r="62">
          <cell r="A62">
            <v>53</v>
          </cell>
          <cell r="B62" t="str">
            <v/>
          </cell>
          <cell r="C62" t="str">
            <v/>
          </cell>
          <cell r="D62" t="str">
            <v/>
          </cell>
          <cell r="E62">
            <v>0.2</v>
          </cell>
        </row>
        <row r="63">
          <cell r="A63">
            <v>54</v>
          </cell>
          <cell r="B63" t="str">
            <v/>
          </cell>
          <cell r="C63" t="str">
            <v/>
          </cell>
          <cell r="D63" t="str">
            <v/>
          </cell>
          <cell r="E63">
            <v>1</v>
          </cell>
        </row>
        <row r="64">
          <cell r="A64">
            <v>55</v>
          </cell>
          <cell r="B64" t="str">
            <v/>
          </cell>
          <cell r="C64" t="str">
            <v/>
          </cell>
          <cell r="D64" t="str">
            <v/>
          </cell>
          <cell r="E64">
            <v>0.33333333333333331</v>
          </cell>
        </row>
        <row r="65">
          <cell r="A65">
            <v>56</v>
          </cell>
          <cell r="B65" t="str">
            <v/>
          </cell>
          <cell r="C65" t="str">
            <v/>
          </cell>
          <cell r="D65" t="str">
            <v/>
          </cell>
          <cell r="E65">
            <v>1000</v>
          </cell>
        </row>
        <row r="66">
          <cell r="A66">
            <v>57</v>
          </cell>
          <cell r="B66" t="str">
            <v/>
          </cell>
          <cell r="C66" t="str">
            <v/>
          </cell>
          <cell r="D66" t="str">
            <v/>
          </cell>
          <cell r="E66">
            <v>1000</v>
          </cell>
        </row>
        <row r="67">
          <cell r="A67">
            <v>58</v>
          </cell>
          <cell r="B67" t="str">
            <v/>
          </cell>
          <cell r="C67" t="str">
            <v/>
          </cell>
          <cell r="D67" t="str">
            <v/>
          </cell>
          <cell r="E67">
            <v>2000</v>
          </cell>
        </row>
        <row r="68">
          <cell r="A68">
            <v>59</v>
          </cell>
          <cell r="B68" t="str">
            <v/>
          </cell>
          <cell r="C68" t="str">
            <v/>
          </cell>
          <cell r="D68" t="str">
            <v/>
          </cell>
          <cell r="E68">
            <v>3</v>
          </cell>
        </row>
        <row r="69">
          <cell r="A69">
            <v>60</v>
          </cell>
          <cell r="B69" t="str">
            <v/>
          </cell>
          <cell r="C69" t="str">
            <v/>
          </cell>
          <cell r="D69" t="str">
            <v/>
          </cell>
          <cell r="E69">
            <v>1500</v>
          </cell>
        </row>
        <row r="70">
          <cell r="A70">
            <v>61</v>
          </cell>
          <cell r="B70" t="str">
            <v/>
          </cell>
          <cell r="C70" t="str">
            <v/>
          </cell>
          <cell r="D70" t="str">
            <v/>
          </cell>
          <cell r="E70">
            <v>0.14285714285714285</v>
          </cell>
        </row>
        <row r="71">
          <cell r="A71">
            <v>62</v>
          </cell>
          <cell r="B71" t="str">
            <v/>
          </cell>
          <cell r="C71" t="str">
            <v/>
          </cell>
          <cell r="D71" t="str">
            <v/>
          </cell>
          <cell r="E71">
            <v>0.33333333333333331</v>
          </cell>
        </row>
        <row r="72">
          <cell r="A72">
            <v>63</v>
          </cell>
          <cell r="B72" t="str">
            <v/>
          </cell>
          <cell r="C72" t="str">
            <v/>
          </cell>
          <cell r="D72" t="str">
            <v/>
          </cell>
          <cell r="E72">
            <v>1000</v>
          </cell>
        </row>
        <row r="73">
          <cell r="A73">
            <v>64</v>
          </cell>
          <cell r="B73" t="str">
            <v/>
          </cell>
          <cell r="C73" t="str">
            <v/>
          </cell>
          <cell r="D73" t="str">
            <v/>
          </cell>
          <cell r="E73">
            <v>1000</v>
          </cell>
        </row>
        <row r="74">
          <cell r="A74">
            <v>65</v>
          </cell>
          <cell r="B74" t="str">
            <v/>
          </cell>
          <cell r="C74" t="str">
            <v/>
          </cell>
          <cell r="D74" t="str">
            <v/>
          </cell>
          <cell r="E74">
            <v>2000</v>
          </cell>
        </row>
        <row r="75">
          <cell r="A75">
            <v>66</v>
          </cell>
          <cell r="B75" t="str">
            <v/>
          </cell>
          <cell r="C75" t="str">
            <v/>
          </cell>
          <cell r="D75" t="str">
            <v/>
          </cell>
          <cell r="E75">
            <v>200</v>
          </cell>
        </row>
        <row r="76">
          <cell r="A76">
            <v>67</v>
          </cell>
          <cell r="B76" t="str">
            <v/>
          </cell>
          <cell r="C76" t="str">
            <v/>
          </cell>
          <cell r="D76" t="str">
            <v/>
          </cell>
          <cell r="E76">
            <v>400</v>
          </cell>
        </row>
        <row r="77">
          <cell r="A77">
            <v>68</v>
          </cell>
          <cell r="B77" t="str">
            <v/>
          </cell>
          <cell r="C77" t="str">
            <v/>
          </cell>
          <cell r="D77" t="str">
            <v/>
          </cell>
          <cell r="E77">
            <v>1500</v>
          </cell>
        </row>
        <row r="78">
          <cell r="A78">
            <v>69</v>
          </cell>
          <cell r="B78" t="str">
            <v/>
          </cell>
          <cell r="C78" t="str">
            <v/>
          </cell>
          <cell r="D78" t="str">
            <v/>
          </cell>
          <cell r="E78">
            <v>0.25</v>
          </cell>
        </row>
        <row r="79">
          <cell r="A79">
            <v>70</v>
          </cell>
          <cell r="B79" t="str">
            <v/>
          </cell>
          <cell r="C79" t="str">
            <v/>
          </cell>
          <cell r="D79" t="str">
            <v/>
          </cell>
          <cell r="E79">
            <v>800</v>
          </cell>
        </row>
        <row r="80">
          <cell r="A80">
            <v>71</v>
          </cell>
          <cell r="B80" t="str">
            <v/>
          </cell>
          <cell r="C80" t="str">
            <v/>
          </cell>
          <cell r="D80" t="str">
            <v/>
          </cell>
          <cell r="E80">
            <v>800</v>
          </cell>
        </row>
        <row r="81">
          <cell r="A81">
            <v>72</v>
          </cell>
          <cell r="B81" t="str">
            <v/>
          </cell>
          <cell r="C81" t="str">
            <v/>
          </cell>
          <cell r="D81" t="str">
            <v/>
          </cell>
          <cell r="E81">
            <v>1500</v>
          </cell>
        </row>
        <row r="82">
          <cell r="A82">
            <v>73</v>
          </cell>
          <cell r="B82" t="str">
            <v/>
          </cell>
          <cell r="C82" t="str">
            <v/>
          </cell>
          <cell r="D82" t="str">
            <v/>
          </cell>
          <cell r="E82">
            <v>200</v>
          </cell>
        </row>
        <row r="83">
          <cell r="A83">
            <v>74</v>
          </cell>
          <cell r="B83" t="str">
            <v/>
          </cell>
          <cell r="C83" t="str">
            <v/>
          </cell>
          <cell r="D83" t="str">
            <v/>
          </cell>
          <cell r="E83">
            <v>300</v>
          </cell>
        </row>
        <row r="84">
          <cell r="A84">
            <v>75</v>
          </cell>
          <cell r="B84" t="str">
            <v/>
          </cell>
          <cell r="C84" t="str">
            <v/>
          </cell>
          <cell r="D84" t="str">
            <v/>
          </cell>
          <cell r="E84">
            <v>1500</v>
          </cell>
        </row>
        <row r="85">
          <cell r="A85">
            <v>76</v>
          </cell>
          <cell r="B85" t="str">
            <v/>
          </cell>
          <cell r="C85" t="str">
            <v/>
          </cell>
          <cell r="D85" t="str">
            <v/>
          </cell>
          <cell r="E85">
            <v>0.33333333333333331</v>
          </cell>
        </row>
        <row r="86">
          <cell r="A86">
            <v>77</v>
          </cell>
          <cell r="B86" t="str">
            <v/>
          </cell>
          <cell r="C86" t="str">
            <v/>
          </cell>
          <cell r="D86" t="str">
            <v/>
          </cell>
          <cell r="E86">
            <v>200</v>
          </cell>
        </row>
        <row r="87">
          <cell r="A87">
            <v>78</v>
          </cell>
          <cell r="B87" t="str">
            <v/>
          </cell>
          <cell r="C87" t="str">
            <v/>
          </cell>
          <cell r="D87" t="str">
            <v/>
          </cell>
          <cell r="E87">
            <v>200</v>
          </cell>
        </row>
        <row r="88">
          <cell r="A88">
            <v>79</v>
          </cell>
          <cell r="B88" t="str">
            <v/>
          </cell>
          <cell r="C88" t="str">
            <v/>
          </cell>
          <cell r="D88" t="str">
            <v/>
          </cell>
          <cell r="E88">
            <v>100</v>
          </cell>
        </row>
        <row r="89">
          <cell r="A89">
            <v>80</v>
          </cell>
          <cell r="B89" t="str">
            <v/>
          </cell>
          <cell r="C89" t="str">
            <v/>
          </cell>
          <cell r="D89" t="str">
            <v/>
          </cell>
          <cell r="E89">
            <v>100</v>
          </cell>
        </row>
        <row r="90">
          <cell r="A90">
            <v>81</v>
          </cell>
          <cell r="B90" t="str">
            <v/>
          </cell>
          <cell r="C90" t="str">
            <v/>
          </cell>
          <cell r="D90" t="str">
            <v/>
          </cell>
          <cell r="E90">
            <v>100</v>
          </cell>
        </row>
        <row r="91">
          <cell r="A91">
            <v>82</v>
          </cell>
          <cell r="B91" t="str">
            <v/>
          </cell>
          <cell r="C91" t="str">
            <v/>
          </cell>
          <cell r="D91" t="str">
            <v/>
          </cell>
          <cell r="E91">
            <v>10</v>
          </cell>
        </row>
        <row r="92">
          <cell r="A92">
            <v>83</v>
          </cell>
          <cell r="B92" t="str">
            <v/>
          </cell>
          <cell r="C92" t="str">
            <v/>
          </cell>
          <cell r="D92" t="str">
            <v/>
          </cell>
          <cell r="E92">
            <v>4</v>
          </cell>
        </row>
        <row r="93">
          <cell r="A93">
            <v>84</v>
          </cell>
          <cell r="B93" t="str">
            <v/>
          </cell>
          <cell r="C93" t="str">
            <v/>
          </cell>
          <cell r="D93" t="str">
            <v/>
          </cell>
          <cell r="E93">
            <v>0.1</v>
          </cell>
        </row>
        <row r="94">
          <cell r="A94">
            <v>85</v>
          </cell>
          <cell r="B94" t="str">
            <v/>
          </cell>
          <cell r="C94" t="str">
            <v/>
          </cell>
          <cell r="D94" t="str">
            <v/>
          </cell>
          <cell r="E94">
            <v>1</v>
          </cell>
        </row>
        <row r="95">
          <cell r="A95">
            <v>86</v>
          </cell>
          <cell r="B95" t="str">
            <v/>
          </cell>
          <cell r="C95" t="str">
            <v/>
          </cell>
          <cell r="D95" t="str">
            <v/>
          </cell>
          <cell r="E95">
            <v>8</v>
          </cell>
        </row>
        <row r="96">
          <cell r="A96">
            <v>87</v>
          </cell>
          <cell r="B96" t="str">
            <v/>
          </cell>
          <cell r="C96" t="str">
            <v/>
          </cell>
          <cell r="D96" t="str">
            <v/>
          </cell>
          <cell r="E96">
            <v>300</v>
          </cell>
        </row>
        <row r="97">
          <cell r="A97">
            <v>88</v>
          </cell>
          <cell r="B97" t="str">
            <v/>
          </cell>
          <cell r="C97" t="str">
            <v/>
          </cell>
          <cell r="D97" t="str">
            <v/>
          </cell>
          <cell r="E97">
            <v>3</v>
          </cell>
        </row>
        <row r="98">
          <cell r="A98">
            <v>89</v>
          </cell>
          <cell r="B98" t="str">
            <v/>
          </cell>
          <cell r="C98" t="str">
            <v/>
          </cell>
          <cell r="D98" t="str">
            <v/>
          </cell>
          <cell r="E98">
            <v>2</v>
          </cell>
        </row>
        <row r="99">
          <cell r="A99">
            <v>90</v>
          </cell>
          <cell r="B99" t="str">
            <v/>
          </cell>
          <cell r="C99" t="str">
            <v/>
          </cell>
          <cell r="D99" t="str">
            <v/>
          </cell>
          <cell r="E99">
            <v>2</v>
          </cell>
        </row>
        <row r="100">
          <cell r="A100">
            <v>91</v>
          </cell>
          <cell r="B100" t="str">
            <v/>
          </cell>
          <cell r="C100" t="str">
            <v/>
          </cell>
          <cell r="D100" t="str">
            <v/>
          </cell>
          <cell r="E100">
            <v>1.5</v>
          </cell>
        </row>
        <row r="101">
          <cell r="A101">
            <v>92</v>
          </cell>
          <cell r="B101" t="str">
            <v/>
          </cell>
          <cell r="C101" t="str">
            <v/>
          </cell>
          <cell r="D101" t="str">
            <v/>
          </cell>
          <cell r="E101">
            <v>400</v>
          </cell>
        </row>
        <row r="102">
          <cell r="A102">
            <v>93</v>
          </cell>
          <cell r="B102" t="str">
            <v/>
          </cell>
          <cell r="C102" t="str">
            <v/>
          </cell>
          <cell r="D102" t="str">
            <v/>
          </cell>
          <cell r="E102">
            <v>100</v>
          </cell>
        </row>
        <row r="103">
          <cell r="A103">
            <v>94</v>
          </cell>
          <cell r="B103" t="str">
            <v/>
          </cell>
          <cell r="C103" t="str">
            <v/>
          </cell>
          <cell r="D103" t="str">
            <v/>
          </cell>
          <cell r="E103">
            <v>100</v>
          </cell>
        </row>
        <row r="104">
          <cell r="A104">
            <v>95</v>
          </cell>
          <cell r="B104" t="str">
            <v/>
          </cell>
          <cell r="C104" t="str">
            <v/>
          </cell>
          <cell r="D104" t="str">
            <v/>
          </cell>
        </row>
        <row r="105">
          <cell r="A105">
            <v>96</v>
          </cell>
          <cell r="B105" t="str">
            <v/>
          </cell>
          <cell r="C105" t="str">
            <v/>
          </cell>
          <cell r="D105" t="str">
            <v/>
          </cell>
        </row>
        <row r="106">
          <cell r="A106">
            <v>97</v>
          </cell>
          <cell r="B106" t="str">
            <v/>
          </cell>
          <cell r="C106" t="str">
            <v/>
          </cell>
          <cell r="D106" t="str">
            <v/>
          </cell>
        </row>
        <row r="107">
          <cell r="A107">
            <v>98</v>
          </cell>
          <cell r="B107" t="str">
            <v/>
          </cell>
          <cell r="C107" t="str">
            <v/>
          </cell>
          <cell r="D107" t="str">
            <v/>
          </cell>
        </row>
        <row r="108">
          <cell r="A108">
            <v>99</v>
          </cell>
          <cell r="B108" t="str">
            <v/>
          </cell>
          <cell r="C108" t="str">
            <v/>
          </cell>
          <cell r="D108" t="str">
            <v/>
          </cell>
        </row>
        <row r="109">
          <cell r="A109">
            <v>100</v>
          </cell>
          <cell r="B109" t="str">
            <v/>
          </cell>
          <cell r="C109" t="str">
            <v/>
          </cell>
          <cell r="D109" t="str">
            <v/>
          </cell>
        </row>
        <row r="110">
          <cell r="A110">
            <v>101</v>
          </cell>
          <cell r="B110" t="str">
            <v/>
          </cell>
          <cell r="C110" t="str">
            <v/>
          </cell>
          <cell r="D110" t="str">
            <v/>
          </cell>
        </row>
        <row r="111">
          <cell r="A111">
            <v>102</v>
          </cell>
          <cell r="B111" t="str">
            <v/>
          </cell>
          <cell r="C111" t="str">
            <v/>
          </cell>
          <cell r="D111" t="str">
            <v/>
          </cell>
        </row>
        <row r="112">
          <cell r="A112">
            <v>103</v>
          </cell>
          <cell r="B112" t="str">
            <v/>
          </cell>
          <cell r="C112" t="str">
            <v/>
          </cell>
          <cell r="D112" t="str">
            <v/>
          </cell>
        </row>
        <row r="113">
          <cell r="A113">
            <v>104</v>
          </cell>
          <cell r="B113" t="str">
            <v/>
          </cell>
          <cell r="C113" t="str">
            <v/>
          </cell>
          <cell r="D113" t="str">
            <v/>
          </cell>
        </row>
        <row r="114">
          <cell r="A114">
            <v>105</v>
          </cell>
          <cell r="B114" t="str">
            <v/>
          </cell>
          <cell r="C114" t="str">
            <v/>
          </cell>
          <cell r="D114" t="str">
            <v/>
          </cell>
        </row>
        <row r="115">
          <cell r="A115">
            <v>106</v>
          </cell>
          <cell r="B115" t="str">
            <v/>
          </cell>
          <cell r="C115" t="str">
            <v/>
          </cell>
          <cell r="D115" t="str">
            <v/>
          </cell>
        </row>
        <row r="116">
          <cell r="A116">
            <v>107</v>
          </cell>
          <cell r="B116" t="str">
            <v/>
          </cell>
          <cell r="C116" t="str">
            <v/>
          </cell>
          <cell r="D116" t="str">
            <v/>
          </cell>
        </row>
        <row r="117">
          <cell r="A117">
            <v>108</v>
          </cell>
          <cell r="B117" t="str">
            <v/>
          </cell>
          <cell r="C117" t="str">
            <v/>
          </cell>
          <cell r="D117" t="str">
            <v/>
          </cell>
        </row>
        <row r="118">
          <cell r="A118">
            <v>109</v>
          </cell>
          <cell r="B118" t="str">
            <v/>
          </cell>
          <cell r="C118" t="str">
            <v/>
          </cell>
          <cell r="D118" t="str">
            <v/>
          </cell>
        </row>
        <row r="119">
          <cell r="A119">
            <v>110</v>
          </cell>
          <cell r="B119" t="str">
            <v/>
          </cell>
          <cell r="C119" t="str">
            <v/>
          </cell>
          <cell r="D119" t="str">
            <v/>
          </cell>
        </row>
        <row r="120">
          <cell r="A120">
            <v>111</v>
          </cell>
          <cell r="B120" t="str">
            <v/>
          </cell>
          <cell r="C120" t="str">
            <v/>
          </cell>
          <cell r="D120" t="str">
            <v/>
          </cell>
        </row>
        <row r="121">
          <cell r="A121">
            <v>112</v>
          </cell>
          <cell r="B121" t="str">
            <v/>
          </cell>
          <cell r="C121" t="str">
            <v/>
          </cell>
          <cell r="D121" t="str">
            <v/>
          </cell>
        </row>
        <row r="122">
          <cell r="A122">
            <v>113</v>
          </cell>
          <cell r="B122" t="str">
            <v/>
          </cell>
          <cell r="C122" t="str">
            <v/>
          </cell>
          <cell r="D122" t="str">
            <v/>
          </cell>
        </row>
        <row r="123">
          <cell r="A123">
            <v>114</v>
          </cell>
          <cell r="B123" t="str">
            <v/>
          </cell>
          <cell r="C123" t="str">
            <v/>
          </cell>
          <cell r="D123" t="str">
            <v/>
          </cell>
        </row>
        <row r="124">
          <cell r="A124">
            <v>115</v>
          </cell>
          <cell r="B124" t="str">
            <v/>
          </cell>
          <cell r="C124" t="str">
            <v/>
          </cell>
          <cell r="D124" t="str">
            <v/>
          </cell>
        </row>
        <row r="125">
          <cell r="A125">
            <v>116</v>
          </cell>
          <cell r="B125" t="str">
            <v/>
          </cell>
          <cell r="C125" t="str">
            <v/>
          </cell>
          <cell r="D125" t="str">
            <v/>
          </cell>
        </row>
        <row r="126">
          <cell r="A126">
            <v>117</v>
          </cell>
          <cell r="B126" t="str">
            <v/>
          </cell>
          <cell r="C126" t="str">
            <v/>
          </cell>
          <cell r="D126" t="str">
            <v/>
          </cell>
        </row>
        <row r="127">
          <cell r="A127">
            <v>118</v>
          </cell>
          <cell r="B127" t="str">
            <v/>
          </cell>
          <cell r="C127" t="str">
            <v/>
          </cell>
          <cell r="D127" t="str">
            <v/>
          </cell>
        </row>
        <row r="128">
          <cell r="A128">
            <v>119</v>
          </cell>
          <cell r="B128" t="str">
            <v/>
          </cell>
          <cell r="C128" t="str">
            <v/>
          </cell>
          <cell r="D128" t="str">
            <v/>
          </cell>
        </row>
        <row r="129">
          <cell r="A129">
            <v>120</v>
          </cell>
          <cell r="B129" t="str">
            <v/>
          </cell>
          <cell r="C129" t="str">
            <v/>
          </cell>
          <cell r="D129" t="str">
            <v/>
          </cell>
        </row>
        <row r="130">
          <cell r="A130">
            <v>121</v>
          </cell>
          <cell r="B130" t="str">
            <v/>
          </cell>
          <cell r="C130" t="str">
            <v/>
          </cell>
          <cell r="D130" t="str">
            <v/>
          </cell>
        </row>
        <row r="131">
          <cell r="A131">
            <v>122</v>
          </cell>
          <cell r="B131" t="str">
            <v/>
          </cell>
          <cell r="C131" t="str">
            <v/>
          </cell>
          <cell r="D131" t="str">
            <v/>
          </cell>
        </row>
        <row r="132">
          <cell r="A132">
            <v>123</v>
          </cell>
          <cell r="B132" t="str">
            <v/>
          </cell>
          <cell r="C132" t="str">
            <v/>
          </cell>
          <cell r="D132" t="str">
            <v/>
          </cell>
        </row>
        <row r="133">
          <cell r="A133">
            <v>38</v>
          </cell>
        </row>
      </sheetData>
      <sheetData sheetId="9"/>
      <sheetData sheetId="10"/>
      <sheetData sheetId="11"/>
      <sheetData sheetId="12"/>
      <sheetData sheetId="13"/>
      <sheetData sheetId="14"/>
      <sheetData sheetId="15">
        <row r="1">
          <cell r="B1" t="str">
            <v>Cuadro 1. Índices del Capítulo Materiales, mayor desagregación disponible</v>
          </cell>
        </row>
        <row r="3">
          <cell r="A3" t="str">
            <v>Codigo Unificado</v>
          </cell>
          <cell r="B3" t="str">
            <v>Código</v>
          </cell>
          <cell r="E3" t="str">
            <v>Descripción</v>
          </cell>
        </row>
        <row r="4">
          <cell r="B4" t="str">
            <v>CPC1</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B223" t="str">
            <v>Cuadro 2. Índices del Capítulo Materiales, desagregación inmediata superior disponible</v>
          </cell>
        </row>
        <row r="225">
          <cell r="A225" t="str">
            <v>Codigo Unificado</v>
          </cell>
          <cell r="B225" t="str">
            <v>Código</v>
          </cell>
          <cell r="E225" t="str">
            <v>Descripción</v>
          </cell>
        </row>
        <row r="226">
          <cell r="B226" t="str">
            <v>CPC1</v>
          </cell>
        </row>
        <row r="227">
          <cell r="A227" t="str">
            <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B235" t="str">
            <v>Cuadro 1. Índices del Capítulo Mano de Obra, mayor desagregación disponible</v>
          </cell>
        </row>
        <row r="237">
          <cell r="A237" t="str">
            <v>Codigo Unificado</v>
          </cell>
          <cell r="B237" t="str">
            <v>Código</v>
          </cell>
          <cell r="E237" t="str">
            <v>Aperturas</v>
          </cell>
        </row>
        <row r="239">
          <cell r="E239" t="str">
            <v>Mano de obra</v>
          </cell>
        </row>
        <row r="241">
          <cell r="E241" t="str">
            <v xml:space="preserve">        Mano de obra asalariada</v>
          </cell>
        </row>
        <row r="243">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B262" t="str">
            <v>Cuadro 2. Índices del Capítulo Mano de Obra, desagregación disponible</v>
          </cell>
        </row>
        <row r="264">
          <cell r="A264" t="str">
            <v>Codigo Unificado</v>
          </cell>
          <cell r="B264" t="str">
            <v>Código</v>
          </cell>
          <cell r="E264" t="str">
            <v>Aperturas</v>
          </cell>
        </row>
        <row r="267">
          <cell r="A267" t="str">
            <v>INDEC-MO - 51720-1</v>
          </cell>
          <cell r="B267">
            <v>51720</v>
          </cell>
          <cell r="C267" t="str">
            <v>-</v>
          </cell>
          <cell r="D267">
            <v>1</v>
          </cell>
          <cell r="E267" t="str">
            <v>Yesería (incluye: mano de obra de subcontrato de yesería y sus materiales intervinientes para dicho ítem)</v>
          </cell>
        </row>
        <row r="271">
          <cell r="B271" t="str">
            <v>Índice de precios de equipos para la construcción</v>
          </cell>
        </row>
        <row r="273">
          <cell r="A273" t="str">
            <v>Codigo Unificado</v>
          </cell>
          <cell r="B273" t="str">
            <v>Código</v>
          </cell>
          <cell r="E273" t="str">
            <v>Concepto</v>
          </cell>
        </row>
        <row r="274">
          <cell r="B274" t="str">
            <v>CPC1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B286" t="str">
            <v xml:space="preserve">Índice de precios de algunos servicios </v>
          </cell>
        </row>
        <row r="288">
          <cell r="A288" t="str">
            <v>Codigo Unificado</v>
          </cell>
          <cell r="B288" t="str">
            <v>Código</v>
          </cell>
          <cell r="E288" t="str">
            <v>Servicios de alquiler</v>
          </cell>
        </row>
        <row r="289">
          <cell r="B289" t="str">
            <v>CPC1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B301" t="str">
            <v>Cuadro 1. Índice de Precios Internos Básicos al por Mayor (IPIB), mayor desagregación disponible</v>
          </cell>
        </row>
        <row r="303">
          <cell r="A303" t="str">
            <v>Codigo Unificado</v>
          </cell>
          <cell r="B303" t="str">
            <v>Código</v>
          </cell>
          <cell r="E303" t="str">
            <v>Descripción</v>
          </cell>
        </row>
        <row r="304">
          <cell r="B304" t="str">
            <v>CPC1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B448" t="str">
            <v>Cuadro 2. Índice de Precios Internos Básicos al por Mayor (IPIB), desagregación inmediata superior disponible</v>
          </cell>
        </row>
        <row r="450">
          <cell r="A450" t="str">
            <v>Codigo Unificado</v>
          </cell>
          <cell r="B450" t="str">
            <v>Clasificación</v>
          </cell>
          <cell r="E450" t="str">
            <v>Descripción</v>
          </cell>
        </row>
        <row r="451">
          <cell r="B451" t="str">
            <v>CIIU R31</v>
          </cell>
        </row>
        <row r="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B485" t="str">
            <v>Índices de los componentes incluidos en el Decreto 1295/2002.</v>
          </cell>
        </row>
        <row r="487">
          <cell r="B487" t="str">
            <v>Decreto 1295/2002 Artículo 15 Inciso</v>
          </cell>
          <cell r="E487" t="str">
            <v>Insumos</v>
          </cell>
        </row>
        <row r="490">
          <cell r="A490" t="str">
            <v>INDEC-DCTO - Inciso a)</v>
          </cell>
          <cell r="B490" t="str">
            <v>a)</v>
          </cell>
          <cell r="E490" t="str">
            <v>Mano de obra</v>
          </cell>
        </row>
        <row r="491">
          <cell r="A491" t="str">
            <v>INDEC-DCTO - Inciso b)</v>
          </cell>
          <cell r="B491" t="str">
            <v>b)</v>
          </cell>
          <cell r="E491" t="str">
            <v>Albañilería</v>
          </cell>
        </row>
        <row r="492">
          <cell r="A492" t="str">
            <v>INDEC-DCTO - Inciso d)</v>
          </cell>
          <cell r="B492" t="str">
            <v>d)</v>
          </cell>
          <cell r="E492" t="str">
            <v>Carpinterías</v>
          </cell>
        </row>
        <row r="493">
          <cell r="A493" t="str">
            <v>INDEC-DCTO - Inciso f)</v>
          </cell>
          <cell r="B493" t="str">
            <v>f)</v>
          </cell>
          <cell r="E493" t="str">
            <v>Andamios2</v>
          </cell>
        </row>
        <row r="494">
          <cell r="A494" t="str">
            <v>INDEC-DCTO - Inciso g)</v>
          </cell>
          <cell r="B494" t="str">
            <v>g)</v>
          </cell>
          <cell r="E494" t="str">
            <v>Artefactos de iluminación y cableado</v>
          </cell>
        </row>
        <row r="495">
          <cell r="A495" t="str">
            <v>INDEC-DCTO - Inciso h)</v>
          </cell>
          <cell r="B495" t="str">
            <v>h)</v>
          </cell>
          <cell r="E495" t="str">
            <v>Caños de PVC para instalaciones varias</v>
          </cell>
        </row>
        <row r="496">
          <cell r="A496" t="str">
            <v>INDEC-DCTO - Inciso p)</v>
          </cell>
          <cell r="B496" t="str">
            <v>p)</v>
          </cell>
          <cell r="E496" t="str">
            <v>Gastos generales</v>
          </cell>
        </row>
        <row r="497">
          <cell r="A497" t="str">
            <v>INDEC-DCTO - Inciso r)</v>
          </cell>
          <cell r="B497" t="str">
            <v>r)</v>
          </cell>
          <cell r="E497" t="str">
            <v>Artefactos para baño y grifería</v>
          </cell>
        </row>
        <row r="498">
          <cell r="A498" t="str">
            <v>INDEC-DCTO - Inciso s)</v>
          </cell>
          <cell r="B498" t="str">
            <v>s)</v>
          </cell>
          <cell r="E498" t="str">
            <v>Hormigón</v>
          </cell>
        </row>
        <row r="499">
          <cell r="A499" t="str">
            <v>INDEC-DCTO - Inciso u)</v>
          </cell>
          <cell r="B499" t="str">
            <v>u)</v>
          </cell>
          <cell r="E499" t="str">
            <v>Válvulas de bronce</v>
          </cell>
        </row>
        <row r="500">
          <cell r="A500" t="str">
            <v>INDEC-DCTO - Inciso v)</v>
          </cell>
          <cell r="B500" t="str">
            <v>v)</v>
          </cell>
          <cell r="E500" t="str">
            <v>Electrobombas</v>
          </cell>
        </row>
        <row r="502">
          <cell r="A502" t="str">
            <v>INDEC-DCTO - Inciso c)</v>
          </cell>
          <cell r="B502" t="str">
            <v>c)</v>
          </cell>
          <cell r="E502" t="str">
            <v>Pisos y revestimientos</v>
          </cell>
        </row>
        <row r="503">
          <cell r="A503" t="str">
            <v>INDEC-DCTO - Inciso m)</v>
          </cell>
          <cell r="B503" t="str">
            <v>m)</v>
          </cell>
          <cell r="E503" t="str">
            <v>Aceros - Hierro aletado</v>
          </cell>
        </row>
        <row r="504">
          <cell r="A504" t="str">
            <v>INDEC-DCTO - Inciso n)</v>
          </cell>
          <cell r="B504" t="str">
            <v>n)</v>
          </cell>
          <cell r="E504" t="str">
            <v>Cemento</v>
          </cell>
        </row>
        <row r="505">
          <cell r="A505" t="str">
            <v>INDEC-DCTO - Inciso q)</v>
          </cell>
          <cell r="B505" t="str">
            <v>q)</v>
          </cell>
          <cell r="E505" t="str">
            <v>Arena</v>
          </cell>
        </row>
        <row r="508">
          <cell r="B508" t="str">
            <v>Índice de Precios Internos Básicos al por Mayor (IPIB).</v>
          </cell>
        </row>
        <row r="511">
          <cell r="B511" t="str">
            <v>Decreto 1295/2002 Artículo 15 Inciso</v>
          </cell>
          <cell r="E511" t="str">
            <v>Insumos</v>
          </cell>
        </row>
        <row r="514">
          <cell r="E514" t="str">
            <v>NACIONALES</v>
          </cell>
        </row>
        <row r="515">
          <cell r="A515" t="str">
            <v>INDEC-DCTO - Inciso e)</v>
          </cell>
          <cell r="B515" t="str">
            <v>e)</v>
          </cell>
          <cell r="E515" t="str">
            <v>Productos químicos</v>
          </cell>
        </row>
        <row r="516">
          <cell r="A516" t="str">
            <v>INDEC-DCTO - Inciso i)</v>
          </cell>
          <cell r="B516" t="str">
            <v>i)</v>
          </cell>
          <cell r="E516" t="str">
            <v>Motores eléctricos y equipos de aire acondicionado</v>
          </cell>
        </row>
        <row r="517">
          <cell r="A517" t="str">
            <v>INDEC-DCTO - Inciso k)</v>
          </cell>
          <cell r="B517" t="str">
            <v>k)</v>
          </cell>
          <cell r="E517" t="str">
            <v>Asfaltos, combustibles y lubricantes</v>
          </cell>
        </row>
        <row r="518">
          <cell r="A518" t="str">
            <v>INDEC-DCTO - Inciso t)</v>
          </cell>
          <cell r="B518" t="str">
            <v>t)</v>
          </cell>
          <cell r="E518" t="str">
            <v>Medidores de caudal</v>
          </cell>
        </row>
        <row r="519">
          <cell r="A519" t="str">
            <v>INDEC-DCTO - Inciso w)</v>
          </cell>
          <cell r="B519" t="str">
            <v>w)</v>
          </cell>
          <cell r="E519" t="str">
            <v>Membrana impermeabilizante</v>
          </cell>
        </row>
        <row r="521">
          <cell r="E521" t="str">
            <v>IMPORTADOS</v>
          </cell>
        </row>
        <row r="522">
          <cell r="A522" t="str">
            <v>INDEC-DCTO - Inciso j)</v>
          </cell>
          <cell r="B522" t="str">
            <v>j)</v>
          </cell>
          <cell r="E522" t="str">
            <v>Equipo - Amortización de equipo</v>
          </cell>
        </row>
        <row r="528">
          <cell r="B528" t="str">
            <v>Índices del Capítulo Gastos Generales</v>
          </cell>
        </row>
        <row r="530">
          <cell r="A530" t="str">
            <v>Codigo Unificado</v>
          </cell>
          <cell r="B530" t="str">
            <v>Código</v>
          </cell>
          <cell r="E530" t="str">
            <v>Descripción</v>
          </cell>
        </row>
        <row r="531">
          <cell r="B531" t="str">
            <v>CPC1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DNV-T I - 77</v>
          </cell>
          <cell r="B635">
            <v>77</v>
          </cell>
          <cell r="E635" t="str">
            <v>Expropiaciones.</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B678" t="str">
            <v>T R A N S P O R T E S    C A R R E T E R O S  -   C A M I O N    S O L O</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6">
          <cell r="B716" t="str">
            <v>T R A N S P O R T E S    C A R R E T E R O S  -   C A M I O N    C O N    A C O P L A D O</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4">
          <cell r="A764" t="str">
            <v>IIEE-SJ - 2</v>
          </cell>
          <cell r="B764">
            <v>2</v>
          </cell>
          <cell r="E764" t="str">
            <v>Materiales</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t="str">
            <v>IIEE-SJ - 201004</v>
          </cell>
          <cell r="B770">
            <v>201004</v>
          </cell>
          <cell r="E770" t="str">
            <v>Placa MDF 3 mm 160x213</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t="str">
            <v>IIEE-SJ - 202004</v>
          </cell>
          <cell r="B776">
            <v>202004</v>
          </cell>
          <cell r="E776" t="str">
            <v>Perfiles de hierro L- 8x6 mts.-(1x1x1/8)</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t="str">
            <v>IIEE-SJ - 204004</v>
          </cell>
          <cell r="B786">
            <v>204004</v>
          </cell>
          <cell r="E786" t="str">
            <v xml:space="preserve">Adhesivo p/cerámico impermeable–Bolsa x 30 Kg. </v>
          </cell>
        </row>
        <row r="787">
          <cell r="A787" t="str">
            <v>IIEE-SJ - 204005</v>
          </cell>
          <cell r="B787">
            <v>204005</v>
          </cell>
          <cell r="E787" t="str">
            <v>Yeso blanco tuyango/Selenita</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t="str">
            <v>IIEE-SJ - 205003</v>
          </cell>
          <cell r="B792">
            <v>205003</v>
          </cell>
          <cell r="E792" t="str">
            <v>Ladrillo ceramico para Losa 12,5 cm x unid. "Chirino"</v>
          </cell>
        </row>
        <row r="793">
          <cell r="A793" t="str">
            <v>IIEE-SJ - 205004</v>
          </cell>
          <cell r="B793">
            <v>205004</v>
          </cell>
          <cell r="E793" t="str">
            <v>Block de Hormigon 20 x 20 x 40</v>
          </cell>
        </row>
        <row r="794">
          <cell r="A794" t="str">
            <v>IIEE-SJ - 205005</v>
          </cell>
          <cell r="B794">
            <v>205005</v>
          </cell>
          <cell r="E794" t="str">
            <v>Vigueta Pretensada S3 x ML "Chirino"</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t="str">
            <v>IIEE-SJ - 206003</v>
          </cell>
          <cell r="B799">
            <v>206003</v>
          </cell>
          <cell r="E799" t="str">
            <v>Membrana 4 mm c/aluminio tipo”Emapi”</v>
          </cell>
        </row>
        <row r="800">
          <cell r="A800" t="str">
            <v>IIEE-SJ - 206004</v>
          </cell>
          <cell r="B800">
            <v>206004</v>
          </cell>
          <cell r="E800" t="str">
            <v>Pomeca</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t="str">
            <v>IIEE-SJ - 207002</v>
          </cell>
          <cell r="B804">
            <v>207002</v>
          </cell>
          <cell r="E804" t="str">
            <v>Pintura al látex p/ exterior x 20 lts – “Alba”</v>
          </cell>
        </row>
        <row r="805">
          <cell r="A805" t="str">
            <v>IIEE-SJ - 207003</v>
          </cell>
          <cell r="B805">
            <v>207003</v>
          </cell>
          <cell r="E805" t="str">
            <v>Pintura al latex para interior env 20lts" Alba"</v>
          </cell>
        </row>
        <row r="806">
          <cell r="A806" t="str">
            <v>IIEE-SJ - 207004</v>
          </cell>
          <cell r="B806">
            <v>207004</v>
          </cell>
          <cell r="E806" t="str">
            <v>Enduído plastico (al agua para exteriores)x 4 lts,</v>
          </cell>
        </row>
        <row r="808">
          <cell r="A808" t="str">
            <v>IIEE-SJ - 208</v>
          </cell>
          <cell r="B808">
            <v>208</v>
          </cell>
          <cell r="E808" t="str">
            <v>Vidrios y otros</v>
          </cell>
        </row>
        <row r="809">
          <cell r="A809" t="str">
            <v>IIEE-SJ - 208001</v>
          </cell>
          <cell r="B809">
            <v>208001</v>
          </cell>
          <cell r="E809" t="str">
            <v>Vidrio transparente de 3mm  precio x m2.</v>
          </cell>
        </row>
        <row r="810">
          <cell r="A810" t="str">
            <v>IIEE-SJ - 208002</v>
          </cell>
          <cell r="B810">
            <v>208002</v>
          </cell>
          <cell r="E810" t="str">
            <v>Policarbonato x m2</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t="str">
            <v>IIEE-SJ - 209005</v>
          </cell>
          <cell r="B817">
            <v>209005</v>
          </cell>
          <cell r="E817" t="str">
            <v>Tablero metálico de 10 módulos</v>
          </cell>
        </row>
        <row r="818">
          <cell r="A818" t="str">
            <v>IIEE-SJ - 209006</v>
          </cell>
          <cell r="B818">
            <v>209006</v>
          </cell>
          <cell r="E818" t="str">
            <v>Caja metálica rectangular</v>
          </cell>
        </row>
        <row r="819">
          <cell r="A819" t="str">
            <v>IIEE-SJ - 209007</v>
          </cell>
          <cell r="B819">
            <v>209007</v>
          </cell>
          <cell r="E819" t="str">
            <v>Llave de embutir punto y toma</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t="str">
            <v>IIEE-SJ - 211006</v>
          </cell>
          <cell r="B837">
            <v>211006</v>
          </cell>
          <cell r="E837" t="str">
            <v>Marcos de chapa Nº 18 con puerta placa  en mdf liso 75x2,04 mts.</v>
          </cell>
        </row>
        <row r="838">
          <cell r="A838" t="str">
            <v>IIEE-SJ - 211007</v>
          </cell>
          <cell r="B838">
            <v>211007</v>
          </cell>
          <cell r="E838" t="str">
            <v>Marcos de chapa Nº 18 con puerta placa  en madera 75x2,04 mts.</v>
          </cell>
        </row>
        <row r="839">
          <cell r="A839" t="str">
            <v>IIEE-SJ - 211008</v>
          </cell>
          <cell r="B839">
            <v>211008</v>
          </cell>
          <cell r="E839" t="str">
            <v xml:space="preserve">Ventana de aluminio- corrediza  1,20x1,10 mts. con vidrio de 3 o 4 mm completa </v>
          </cell>
        </row>
        <row r="840">
          <cell r="A840" t="str">
            <v>IIEE-SJ - 211009</v>
          </cell>
          <cell r="B840">
            <v>211009</v>
          </cell>
          <cell r="E840" t="str">
            <v xml:space="preserve">Ventana de aluminio de apertura con vidrio 3 o 4 mm  1,20x1,10 mts completa </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t="str">
            <v>IIEE-SJ - 212003</v>
          </cell>
          <cell r="B845">
            <v>212003</v>
          </cell>
          <cell r="E845" t="str">
            <v>Nafta Comun</v>
          </cell>
        </row>
        <row r="846">
          <cell r="A846" t="str">
            <v>IIEE-SJ - 212004</v>
          </cell>
          <cell r="B846">
            <v>212004</v>
          </cell>
          <cell r="E846" t="str">
            <v>Aceite Diesel Movil extra 15/40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6">
          <cell r="A866" t="str">
            <v>IIEE-SJ - 215</v>
          </cell>
          <cell r="B866">
            <v>215</v>
          </cell>
          <cell r="E866" t="str">
            <v>Defensas Viales de Seguridad</v>
          </cell>
        </row>
        <row r="867">
          <cell r="A867" t="str">
            <v>IIEE-SJ - 215001</v>
          </cell>
          <cell r="B867">
            <v>215001</v>
          </cell>
          <cell r="E867" t="str">
            <v>Defensas c/agujeros p/fijacion a poste a 3,810m y/o 1,905 e=3,2(7,62 m.util)</v>
          </cell>
        </row>
        <row r="868">
          <cell r="A868" t="str">
            <v>IIEE-SJ - 215002</v>
          </cell>
          <cell r="B868">
            <v>215002</v>
          </cell>
          <cell r="E868" t="str">
            <v>Defensas de largo medio e=2,5 (7,62 m.util)</v>
          </cell>
        </row>
        <row r="869">
          <cell r="A869" t="str">
            <v>IIEE-SJ - 215003</v>
          </cell>
          <cell r="B869">
            <v>215003</v>
          </cell>
          <cell r="E869" t="str">
            <v>Defensas c/agujeros p/fijacion a poste a 3,810m y/o 1,905 e=3,2(3,81 m.util)</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7">
          <cell r="A897" t="str">
            <v>IIEE-SJ - 220</v>
          </cell>
          <cell r="B897">
            <v>220</v>
          </cell>
          <cell r="E897" t="str">
            <v>Señalamientos</v>
          </cell>
        </row>
        <row r="898">
          <cell r="A898" t="str">
            <v>IIEE-SJ - 220001</v>
          </cell>
          <cell r="B898">
            <v>220001</v>
          </cell>
          <cell r="E898" t="str">
            <v>Señ.Vert. tipo c/sop. y bul.de alumin c/chapa alum.p/señal / vertical, espesor 4 mm</v>
          </cell>
        </row>
        <row r="899">
          <cell r="A899" t="str">
            <v>IIEE-SJ - 220002</v>
          </cell>
          <cell r="B899">
            <v>220002</v>
          </cell>
          <cell r="E899" t="str">
            <v>Papel reflec. Señ/vert. reflec term x 42 mts.</v>
          </cell>
        </row>
        <row r="900">
          <cell r="A900" t="str">
            <v>IIEE-SJ - 220003</v>
          </cell>
          <cell r="B900">
            <v>220003</v>
          </cell>
          <cell r="E900" t="str">
            <v>Microesferas de vidrio</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t="str">
            <v>IIEE-SJ - 221004</v>
          </cell>
          <cell r="B909">
            <v>221004</v>
          </cell>
          <cell r="E909" t="str">
            <v>Caño Plomo pesado 1/2"</v>
          </cell>
        </row>
        <row r="910">
          <cell r="A910" t="str">
            <v>IIEE-SJ - 221005</v>
          </cell>
          <cell r="B910">
            <v>221005</v>
          </cell>
          <cell r="E910" t="str">
            <v>Acople para Plomo PVC 1/2"</v>
          </cell>
        </row>
        <row r="911">
          <cell r="A911" t="str">
            <v>IIEE-SJ - 221006</v>
          </cell>
          <cell r="B911">
            <v>221006</v>
          </cell>
          <cell r="E911" t="str">
            <v>Caño Hormigon comprimido 0,40 mts.</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t="str">
            <v>IIEE-SJ - 223003</v>
          </cell>
          <cell r="B934">
            <v>223003</v>
          </cell>
          <cell r="E934" t="str">
            <v>Lampara de NA de 150 W</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3">
          <cell r="A943" t="str">
            <v>IIEE-SJ - 224</v>
          </cell>
          <cell r="B943">
            <v>224</v>
          </cell>
          <cell r="E943" t="str">
            <v>Pisos y revestimientos</v>
          </cell>
        </row>
        <row r="944">
          <cell r="A944" t="str">
            <v>IIEE-SJ - 224001</v>
          </cell>
          <cell r="B944">
            <v>224001</v>
          </cell>
          <cell r="E944" t="str">
            <v>Cerámica 30 x 40 p/paredes-Línea Económica SCOP</v>
          </cell>
        </row>
        <row r="945">
          <cell r="A945" t="str">
            <v>IIEE-SJ - 224002</v>
          </cell>
          <cell r="B945">
            <v>224002</v>
          </cell>
          <cell r="E945" t="str">
            <v>Cerámica 20 x 20 p/piso-Línea Económica SCOP</v>
          </cell>
        </row>
        <row r="947">
          <cell r="A947" t="str">
            <v>IIEE-SJ - 225</v>
          </cell>
          <cell r="B947">
            <v>225</v>
          </cell>
          <cell r="E947" t="str">
            <v>Mármoles y granitos</v>
          </cell>
        </row>
        <row r="948">
          <cell r="A948" t="str">
            <v>IIEE-SJ - 225001</v>
          </cell>
          <cell r="B948">
            <v>225001</v>
          </cell>
          <cell r="E948" t="str">
            <v>Mesada de granito gris mara- mts.2-</v>
          </cell>
        </row>
        <row r="949">
          <cell r="A949" t="str">
            <v>IIEE-SJ - 225002</v>
          </cell>
          <cell r="B949">
            <v>225002</v>
          </cell>
          <cell r="E949" t="str">
            <v>Mesada de granito rosa- mts.2-</v>
          </cell>
        </row>
        <row r="951">
          <cell r="A951" t="str">
            <v>IIEE-SJ - 226</v>
          </cell>
          <cell r="B951">
            <v>226</v>
          </cell>
          <cell r="E951" t="str">
            <v>Artefactos baño y cocina</v>
          </cell>
        </row>
        <row r="952">
          <cell r="A952" t="str">
            <v>IIEE-SJ - 226003</v>
          </cell>
          <cell r="B952">
            <v>226003</v>
          </cell>
          <cell r="E952" t="str">
            <v>Mochila para exterior PVC</v>
          </cell>
        </row>
        <row r="953">
          <cell r="A953" t="str">
            <v>IIEE-SJ - 226004</v>
          </cell>
          <cell r="B953">
            <v>226004</v>
          </cell>
          <cell r="E953" t="str">
            <v>Bacha para mesada de cocina simple -ZZ-52-</v>
          </cell>
        </row>
        <row r="954">
          <cell r="A954" t="str">
            <v>IIEE-SJ - 226005</v>
          </cell>
          <cell r="B954">
            <v>226005</v>
          </cell>
          <cell r="E954" t="str">
            <v xml:space="preserve">Bacha para mesada de cocina doble </v>
          </cell>
        </row>
        <row r="956">
          <cell r="A956" t="str">
            <v>IIEE-SJ - 227</v>
          </cell>
          <cell r="B956">
            <v>227</v>
          </cell>
          <cell r="E956" t="str">
            <v xml:space="preserve">Equipamiento </v>
          </cell>
        </row>
        <row r="957">
          <cell r="A957" t="str">
            <v>IIEE-SJ - 227001</v>
          </cell>
          <cell r="B957">
            <v>227001</v>
          </cell>
          <cell r="E957" t="str">
            <v>Calefactor  tiro balanceado 2000 calorias</v>
          </cell>
        </row>
        <row r="958">
          <cell r="A958" t="str">
            <v>IIEE-SJ - 227002</v>
          </cell>
          <cell r="B958">
            <v>227002</v>
          </cell>
          <cell r="E958" t="str">
            <v>Calefactor  tiro balanceado 3000 calorias</v>
          </cell>
        </row>
        <row r="959">
          <cell r="A959" t="str">
            <v>IIEE-SJ - 227003</v>
          </cell>
          <cell r="B959">
            <v>227003</v>
          </cell>
          <cell r="E959" t="str">
            <v>Calefactor  sin salida 2000 calorias</v>
          </cell>
        </row>
        <row r="960">
          <cell r="A960" t="str">
            <v>IIEE-SJ - 227004</v>
          </cell>
          <cell r="B960">
            <v>227004</v>
          </cell>
          <cell r="E960" t="str">
            <v>Calefactor  sin salida 3000 calorias</v>
          </cell>
        </row>
        <row r="961">
          <cell r="A961" t="str">
            <v>IIEE-SJ - 227005</v>
          </cell>
          <cell r="B961">
            <v>227005</v>
          </cell>
          <cell r="E961" t="str">
            <v>Cocina blanca  56 cm, 4 hornallas</v>
          </cell>
        </row>
        <row r="962">
          <cell r="A962" t="str">
            <v>IIEE-SJ - 227006</v>
          </cell>
          <cell r="B962">
            <v>227006</v>
          </cell>
          <cell r="E962" t="str">
            <v>Calefón linea económica 14 lts., blanco Instantáneo</v>
          </cell>
        </row>
        <row r="963">
          <cell r="A963" t="str">
            <v>IIEE-SJ - 227007</v>
          </cell>
          <cell r="B963">
            <v>227007</v>
          </cell>
          <cell r="E963" t="str">
            <v>Bomba 3/4 Hp</v>
          </cell>
        </row>
        <row r="964">
          <cell r="A964" t="str">
            <v>IIEE-SJ - Dólar</v>
          </cell>
          <cell r="E964" t="str">
            <v>Dólar</v>
          </cell>
        </row>
        <row r="965">
          <cell r="A965" t="str">
            <v>TNAA - Bco Nación</v>
          </cell>
          <cell r="E965" t="str">
            <v>Costo Financiero - Anual</v>
          </cell>
        </row>
        <row r="966">
          <cell r="A966" t="str">
            <v>TNAA - Bco Nación - Mes</v>
          </cell>
          <cell r="E966" t="str">
            <v>Costo Financiero - Mensual</v>
          </cell>
        </row>
        <row r="967">
          <cell r="A967" t="str">
            <v>UVI</v>
          </cell>
          <cell r="E967" t="str">
            <v>Unidad de Vivienda</v>
          </cell>
        </row>
      </sheetData>
      <sheetData sheetId="16"/>
      <sheetData sheetId="17"/>
      <sheetData sheetId="18"/>
      <sheetData sheetId="19">
        <row r="1">
          <cell r="B1" t="str">
            <v>II</v>
          </cell>
          <cell r="C1" t="str">
            <v>OBRAS VIALES</v>
          </cell>
        </row>
        <row r="3">
          <cell r="B3" t="str">
            <v>II-0001</v>
          </cell>
          <cell r="C3" t="str">
            <v xml:space="preserve"> ACERO EN BARRA COLOCADO</v>
          </cell>
        </row>
        <row r="5">
          <cell r="B5" t="str">
            <v>II-0001.0001</v>
          </cell>
          <cell r="C5" t="str">
            <v xml:space="preserve"> Ø4</v>
          </cell>
          <cell r="D5" t="str">
            <v xml:space="preserve">t </v>
          </cell>
        </row>
        <row r="6">
          <cell r="B6" t="str">
            <v>II-0001.0002</v>
          </cell>
          <cell r="C6" t="str">
            <v xml:space="preserve"> Ø6</v>
          </cell>
          <cell r="D6" t="str">
            <v xml:space="preserve">t </v>
          </cell>
        </row>
        <row r="7">
          <cell r="B7" t="str">
            <v>II-0001.0003</v>
          </cell>
          <cell r="C7" t="str">
            <v xml:space="preserve"> Ø8</v>
          </cell>
          <cell r="D7" t="str">
            <v xml:space="preserve">t </v>
          </cell>
        </row>
        <row r="8">
          <cell r="B8" t="str">
            <v>II-0001.0004</v>
          </cell>
          <cell r="C8" t="str">
            <v xml:space="preserve"> Ø10</v>
          </cell>
          <cell r="D8" t="str">
            <v xml:space="preserve">t </v>
          </cell>
        </row>
        <row r="9">
          <cell r="B9" t="str">
            <v>II-0001.0005</v>
          </cell>
          <cell r="C9" t="str">
            <v xml:space="preserve"> Ø12</v>
          </cell>
          <cell r="D9" t="str">
            <v xml:space="preserve">t </v>
          </cell>
        </row>
        <row r="10">
          <cell r="B10" t="str">
            <v>II-0001.0006</v>
          </cell>
          <cell r="C10" t="str">
            <v xml:space="preserve"> Ø16</v>
          </cell>
          <cell r="D10" t="str">
            <v xml:space="preserve">t </v>
          </cell>
        </row>
        <row r="11">
          <cell r="B11" t="str">
            <v>II-0001.0007</v>
          </cell>
          <cell r="C11" t="str">
            <v xml:space="preserve"> Ø18</v>
          </cell>
          <cell r="D11" t="str">
            <v xml:space="preserve">t </v>
          </cell>
        </row>
        <row r="12">
          <cell r="B12" t="str">
            <v>II-0001.0008</v>
          </cell>
          <cell r="C12" t="str">
            <v xml:space="preserve"> Ø20</v>
          </cell>
          <cell r="D12" t="str">
            <v xml:space="preserve">t </v>
          </cell>
        </row>
        <row r="14">
          <cell r="B14" t="str">
            <v>II-0001.0020</v>
          </cell>
          <cell r="C14" t="str">
            <v xml:space="preserve"> Ø4</v>
          </cell>
          <cell r="D14" t="str">
            <v xml:space="preserve">t </v>
          </cell>
        </row>
        <row r="15">
          <cell r="B15" t="str">
            <v>II-0001.0021</v>
          </cell>
          <cell r="C15" t="str">
            <v xml:space="preserve"> Ø6</v>
          </cell>
          <cell r="D15" t="str">
            <v xml:space="preserve">t </v>
          </cell>
        </row>
        <row r="16">
          <cell r="B16" t="str">
            <v>II-0001.0022</v>
          </cell>
          <cell r="C16" t="str">
            <v xml:space="preserve"> Ø8</v>
          </cell>
          <cell r="D16" t="str">
            <v xml:space="preserve">t </v>
          </cell>
        </row>
        <row r="17">
          <cell r="B17" t="str">
            <v>II-0001.0023</v>
          </cell>
          <cell r="C17" t="str">
            <v xml:space="preserve"> Ø10</v>
          </cell>
          <cell r="D17" t="str">
            <v xml:space="preserve">t </v>
          </cell>
        </row>
        <row r="18">
          <cell r="B18" t="str">
            <v>II-0001.0024</v>
          </cell>
          <cell r="C18" t="str">
            <v xml:space="preserve"> Ø12</v>
          </cell>
          <cell r="D18" t="str">
            <v xml:space="preserve">t </v>
          </cell>
        </row>
        <row r="19">
          <cell r="B19" t="str">
            <v>II-0001.0025</v>
          </cell>
          <cell r="C19" t="str">
            <v xml:space="preserve"> Ø16</v>
          </cell>
          <cell r="D19" t="str">
            <v xml:space="preserve">t </v>
          </cell>
        </row>
        <row r="20">
          <cell r="B20" t="str">
            <v>II-0001.0026</v>
          </cell>
          <cell r="C20" t="str">
            <v xml:space="preserve"> Ø18</v>
          </cell>
          <cell r="D20" t="str">
            <v xml:space="preserve">t </v>
          </cell>
        </row>
        <row r="21">
          <cell r="B21" t="str">
            <v>II-0001.0027</v>
          </cell>
          <cell r="C21" t="str">
            <v xml:space="preserve"> Ø20</v>
          </cell>
          <cell r="D21" t="str">
            <v xml:space="preserve">t </v>
          </cell>
        </row>
        <row r="23">
          <cell r="B23" t="str">
            <v>II-0001.0030</v>
          </cell>
          <cell r="C23" t="str">
            <v xml:space="preserve"> Ø4</v>
          </cell>
          <cell r="D23" t="str">
            <v xml:space="preserve">t </v>
          </cell>
        </row>
        <row r="24">
          <cell r="B24" t="str">
            <v>II-0001.0031</v>
          </cell>
          <cell r="C24" t="str">
            <v xml:space="preserve"> Ø6</v>
          </cell>
          <cell r="D24" t="str">
            <v xml:space="preserve">t </v>
          </cell>
        </row>
        <row r="25">
          <cell r="B25" t="str">
            <v>II-0001.0032</v>
          </cell>
          <cell r="C25" t="str">
            <v xml:space="preserve"> Ø8</v>
          </cell>
          <cell r="D25" t="str">
            <v xml:space="preserve">t </v>
          </cell>
        </row>
        <row r="26">
          <cell r="B26" t="str">
            <v>II-0001.0033</v>
          </cell>
          <cell r="C26" t="str">
            <v xml:space="preserve"> Ø10</v>
          </cell>
          <cell r="D26" t="str">
            <v xml:space="preserve">t </v>
          </cell>
        </row>
        <row r="27">
          <cell r="B27" t="str">
            <v>II-0001.0034</v>
          </cell>
          <cell r="C27" t="str">
            <v xml:space="preserve"> Ø12</v>
          </cell>
          <cell r="D27" t="str">
            <v xml:space="preserve">t </v>
          </cell>
        </row>
        <row r="28">
          <cell r="B28" t="str">
            <v>II-0001.0035</v>
          </cell>
          <cell r="C28" t="str">
            <v xml:space="preserve"> Ø16</v>
          </cell>
          <cell r="D28" t="str">
            <v xml:space="preserve">t </v>
          </cell>
        </row>
        <row r="29">
          <cell r="B29" t="str">
            <v>II-0001.0036</v>
          </cell>
          <cell r="C29" t="str">
            <v xml:space="preserve"> Ø18</v>
          </cell>
          <cell r="D29" t="str">
            <v xml:space="preserve">t </v>
          </cell>
        </row>
        <row r="30">
          <cell r="B30" t="str">
            <v>II-0001.0037</v>
          </cell>
          <cell r="C30" t="str">
            <v xml:space="preserve"> Ø20</v>
          </cell>
          <cell r="D30" t="str">
            <v xml:space="preserve">t </v>
          </cell>
        </row>
        <row r="32">
          <cell r="B32" t="str">
            <v>II-0002</v>
          </cell>
          <cell r="C32" t="str">
            <v>ABOVEDAMIENTO  REACONDICIONAMIENTO</v>
          </cell>
        </row>
        <row r="33">
          <cell r="B33" t="str">
            <v>II-0002.0001</v>
          </cell>
          <cell r="C33" t="str">
            <v xml:space="preserve">V-384 </v>
          </cell>
          <cell r="D33" t="str">
            <v>m2</v>
          </cell>
        </row>
        <row r="35">
          <cell r="B35" t="str">
            <v>II-0003</v>
          </cell>
          <cell r="C35" t="str">
            <v>ALAMBRADO</v>
          </cell>
        </row>
        <row r="37">
          <cell r="B37" t="str">
            <v>II-0003.0001</v>
          </cell>
          <cell r="C37" t="str">
            <v>S/PLANO H-2840-I - TIPO A</v>
          </cell>
          <cell r="D37" t="str">
            <v>m</v>
          </cell>
        </row>
        <row r="38">
          <cell r="B38" t="str">
            <v>II-0003.0002</v>
          </cell>
          <cell r="C38" t="str">
            <v>S/PLANO H-2840-I - TIPO B</v>
          </cell>
          <cell r="D38" t="str">
            <v>m</v>
          </cell>
        </row>
        <row r="39">
          <cell r="B39" t="str">
            <v>II-0003.0003</v>
          </cell>
          <cell r="C39" t="str">
            <v>S/PLANO H-2840-I - TIPO C</v>
          </cell>
          <cell r="D39" t="str">
            <v>m</v>
          </cell>
        </row>
        <row r="40">
          <cell r="B40" t="str">
            <v>II-0003.0004</v>
          </cell>
          <cell r="C40" t="str">
            <v>S/PLANO H-2840-I - TIPO D</v>
          </cell>
          <cell r="D40" t="str">
            <v>m</v>
          </cell>
        </row>
        <row r="41">
          <cell r="B41" t="str">
            <v>II-0003.0005</v>
          </cell>
          <cell r="C41" t="str">
            <v>OLIMPICO H-9830</v>
          </cell>
          <cell r="D41" t="str">
            <v>m</v>
          </cell>
        </row>
        <row r="42">
          <cell r="B42" t="str">
            <v>II-0003.0006</v>
          </cell>
          <cell r="C42" t="str">
            <v>TRAZADO C/ REPOSICION  (%)</v>
          </cell>
          <cell r="D42" t="str">
            <v>m</v>
          </cell>
        </row>
        <row r="43">
          <cell r="B43" t="str">
            <v>II-0003.0007</v>
          </cell>
          <cell r="C43" t="str">
            <v>RETIRO</v>
          </cell>
          <cell r="D43" t="str">
            <v>m</v>
          </cell>
        </row>
        <row r="45">
          <cell r="B45" t="str">
            <v>II-0004</v>
          </cell>
          <cell r="C45" t="str">
            <v>ALCANTARILLAS METALICAS ACERO CORRUGADO</v>
          </cell>
        </row>
        <row r="47">
          <cell r="B47" t="str">
            <v>II-0004.0001</v>
          </cell>
          <cell r="C47" t="str">
            <v>S/PLANO H-10209 - TIPO H-9987</v>
          </cell>
          <cell r="D47" t="str">
            <v>m</v>
          </cell>
        </row>
        <row r="48">
          <cell r="B48" t="str">
            <v>II-0004.0002</v>
          </cell>
          <cell r="C48" t="str">
            <v>S/PLANO H-10209 - TIPO H-2993</v>
          </cell>
          <cell r="D48" t="str">
            <v>m</v>
          </cell>
        </row>
        <row r="50">
          <cell r="B50" t="str">
            <v>II-0004.0003</v>
          </cell>
          <cell r="C50" t="str">
            <v>S/PLANO H-10235 - TIPO H-9987</v>
          </cell>
          <cell r="D50" t="str">
            <v>m</v>
          </cell>
        </row>
        <row r="51">
          <cell r="B51" t="str">
            <v>II-0004.0004</v>
          </cell>
          <cell r="C51" t="str">
            <v>S/PLANO H-10235 - TIPO H-2993</v>
          </cell>
          <cell r="D51" t="str">
            <v>m</v>
          </cell>
        </row>
        <row r="53">
          <cell r="B53" t="str">
            <v>II-0004.0005</v>
          </cell>
          <cell r="C53" t="str">
            <v>S/PLANO H-10236 - TIPO H-2553</v>
          </cell>
          <cell r="D53" t="str">
            <v>m</v>
          </cell>
        </row>
        <row r="55">
          <cell r="B55" t="str">
            <v>II-0004</v>
          </cell>
          <cell r="C55" t="str">
            <v>ALCANTARILLAS METALICAS ACERO CORRUGADO</v>
          </cell>
        </row>
        <row r="57">
          <cell r="B57" t="str">
            <v>II-0004.0010</v>
          </cell>
          <cell r="C57" t="str">
            <v>ESPECIAL - TIPO BOVEDA PERFIL ALTO Z-6584</v>
          </cell>
          <cell r="D57" t="str">
            <v>m</v>
          </cell>
        </row>
        <row r="58">
          <cell r="B58" t="str">
            <v>II-0004.0011</v>
          </cell>
          <cell r="C58" t="str">
            <v>ESPECIAL - TIPO BOVEDA PERFIL BAJO Z-6584</v>
          </cell>
          <cell r="D58" t="str">
            <v>m</v>
          </cell>
        </row>
        <row r="59">
          <cell r="B59" t="str">
            <v>II-0004.0012</v>
          </cell>
          <cell r="C59" t="str">
            <v>ESPECIAL - TIPO CIRCULAR</v>
          </cell>
          <cell r="D59" t="str">
            <v>m</v>
          </cell>
        </row>
        <row r="60">
          <cell r="B60" t="str">
            <v>II-0004.0013</v>
          </cell>
          <cell r="C60" t="str">
            <v>ESPECIAL - TIPO ELIPTICA</v>
          </cell>
          <cell r="D60" t="str">
            <v>m</v>
          </cell>
        </row>
        <row r="61">
          <cell r="B61" t="str">
            <v>II-0004.0014</v>
          </cell>
          <cell r="C61" t="str">
            <v>ESPECIAL - TIPO ELIPTICA P/ FERROCARRIL Z-6584</v>
          </cell>
          <cell r="D61" t="str">
            <v>m</v>
          </cell>
        </row>
        <row r="62">
          <cell r="B62" t="str">
            <v>II-0004.0020</v>
          </cell>
          <cell r="C62" t="str">
            <v>PINTURA</v>
          </cell>
          <cell r="D62" t="str">
            <v>m</v>
          </cell>
        </row>
        <row r="63">
          <cell r="B63" t="str">
            <v>II-0004.0021</v>
          </cell>
          <cell r="C63" t="str">
            <v>COLOCACION</v>
          </cell>
          <cell r="D63" t="str">
            <v>m</v>
          </cell>
        </row>
        <row r="64">
          <cell r="B64" t="str">
            <v>II-0004.0022</v>
          </cell>
          <cell r="C64" t="str">
            <v>RELLENO DE SOCAVACION</v>
          </cell>
          <cell r="D64" t="str">
            <v>m³</v>
          </cell>
        </row>
        <row r="65">
          <cell r="B65" t="str">
            <v>II-0004.0023</v>
          </cell>
          <cell r="C65" t="str">
            <v>REPARACION</v>
          </cell>
          <cell r="D65" t="str">
            <v>m</v>
          </cell>
        </row>
        <row r="66">
          <cell r="B66" t="str">
            <v>II-0004.0024</v>
          </cell>
          <cell r="C66" t="str">
            <v>RETIRO Y RECOLOCACION</v>
          </cell>
          <cell r="D66" t="str">
            <v>m</v>
          </cell>
        </row>
        <row r="67">
          <cell r="B67" t="str">
            <v>II-0004.0025</v>
          </cell>
          <cell r="C67" t="str">
            <v xml:space="preserve">RETIRO </v>
          </cell>
          <cell r="D67" t="str">
            <v>m</v>
          </cell>
        </row>
        <row r="69">
          <cell r="B69" t="str">
            <v>II-0005</v>
          </cell>
          <cell r="C69" t="str">
            <v>ALCANTARILLAS HORMIGON</v>
          </cell>
        </row>
        <row r="71">
          <cell r="B71" t="str">
            <v>II-0005.0001</v>
          </cell>
          <cell r="C71" t="str">
            <v>CIRCULAR - TIPO A-82</v>
          </cell>
          <cell r="D71" t="str">
            <v>m</v>
          </cell>
        </row>
        <row r="72">
          <cell r="B72" t="str">
            <v>II-0005.0002</v>
          </cell>
          <cell r="C72" t="str">
            <v>CIRCULAR - TIPO H-2993</v>
          </cell>
          <cell r="D72" t="str">
            <v>m</v>
          </cell>
        </row>
        <row r="73">
          <cell r="D73" t="str">
            <v>m</v>
          </cell>
        </row>
        <row r="74">
          <cell r="B74" t="str">
            <v>II-0005.0010</v>
          </cell>
          <cell r="C74" t="str">
            <v>RECTANGULAR - TIPO H-1900-BIS-1</v>
          </cell>
          <cell r="D74" t="str">
            <v>m</v>
          </cell>
        </row>
        <row r="75">
          <cell r="B75" t="str">
            <v>II-0005.0011</v>
          </cell>
          <cell r="C75" t="str">
            <v>RECTANGULAR - TIPO O-41211-I</v>
          </cell>
          <cell r="D75" t="str">
            <v>m</v>
          </cell>
        </row>
        <row r="76">
          <cell r="B76" t="str">
            <v>II-0005.0012</v>
          </cell>
          <cell r="C76" t="str">
            <v>RECTANGULAR - TIPO Z-959</v>
          </cell>
          <cell r="D76" t="str">
            <v>m</v>
          </cell>
        </row>
        <row r="77">
          <cell r="B77" t="str">
            <v>II-0005.0013</v>
          </cell>
          <cell r="C77" t="str">
            <v>RECTANGULAR - TIPO Z-2915-I</v>
          </cell>
          <cell r="D77" t="str">
            <v>m</v>
          </cell>
        </row>
        <row r="78">
          <cell r="B78" t="str">
            <v>II-0005.0014</v>
          </cell>
          <cell r="C78" t="str">
            <v>RECTANGULAR - TIPO Z-2916-I</v>
          </cell>
          <cell r="D78" t="str">
            <v>m</v>
          </cell>
        </row>
        <row r="79">
          <cell r="B79" t="str">
            <v>II-0005.0015</v>
          </cell>
          <cell r="C79" t="str">
            <v>RECTANGULAR - TIPO A-505</v>
          </cell>
          <cell r="D79" t="str">
            <v>m</v>
          </cell>
        </row>
        <row r="80">
          <cell r="B80" t="str">
            <v>II-0005.0016</v>
          </cell>
          <cell r="C80" t="str">
            <v>RECTANGULAR - TIPO A-660</v>
          </cell>
          <cell r="D80" t="str">
            <v>m</v>
          </cell>
        </row>
        <row r="81">
          <cell r="B81" t="str">
            <v>II-0005.0017</v>
          </cell>
          <cell r="C81" t="str">
            <v>RECTANGULAR - TIPO O-41211-MODIFICADA</v>
          </cell>
          <cell r="D81" t="str">
            <v>m</v>
          </cell>
        </row>
        <row r="82">
          <cell r="B82" t="str">
            <v>II-0005.0018</v>
          </cell>
          <cell r="C82" t="str">
            <v>RECTANGULAR - TIPO X-1113</v>
          </cell>
          <cell r="D82" t="str">
            <v>m</v>
          </cell>
        </row>
        <row r="83">
          <cell r="B83" t="str">
            <v>II-0005.0019</v>
          </cell>
          <cell r="C83" t="str">
            <v>RECTANGULAR - TIPO 0-52229</v>
          </cell>
          <cell r="D83" t="str">
            <v>m</v>
          </cell>
        </row>
        <row r="84">
          <cell r="B84" t="str">
            <v>II-0005.0020</v>
          </cell>
          <cell r="C84" t="str">
            <v>RECTANGULAR - TIPO 0-52233</v>
          </cell>
          <cell r="D84" t="str">
            <v>m</v>
          </cell>
        </row>
        <row r="85">
          <cell r="B85" t="str">
            <v>II-0005.0021</v>
          </cell>
          <cell r="C85" t="str">
            <v>RECTANGULAR - TIPO 0-52241</v>
          </cell>
          <cell r="D85" t="str">
            <v>m</v>
          </cell>
        </row>
        <row r="86">
          <cell r="B86" t="str">
            <v>II-0005.0030</v>
          </cell>
          <cell r="C86" t="str">
            <v>COLOCACION</v>
          </cell>
          <cell r="D86" t="str">
            <v>m</v>
          </cell>
        </row>
        <row r="87">
          <cell r="B87" t="str">
            <v>II-0005.0031</v>
          </cell>
          <cell r="C87" t="str">
            <v>PINTURA</v>
          </cell>
          <cell r="D87" t="str">
            <v>m</v>
          </cell>
        </row>
        <row r="88">
          <cell r="B88" t="str">
            <v>II-0005.0032</v>
          </cell>
          <cell r="C88" t="str">
            <v>RELLENO SOCAVACION</v>
          </cell>
          <cell r="D88" t="str">
            <v>m³</v>
          </cell>
        </row>
        <row r="89">
          <cell r="B89" t="str">
            <v>II-0005.0033</v>
          </cell>
          <cell r="C89" t="str">
            <v>REPARACION</v>
          </cell>
          <cell r="D89" t="str">
            <v>m</v>
          </cell>
        </row>
        <row r="90">
          <cell r="B90" t="str">
            <v>II-0005.0034</v>
          </cell>
          <cell r="C90" t="str">
            <v xml:space="preserve">RETIRO </v>
          </cell>
          <cell r="D90" t="str">
            <v>m</v>
          </cell>
        </row>
        <row r="92">
          <cell r="B92" t="str">
            <v>II-0006</v>
          </cell>
          <cell r="C92" t="str">
            <v>APERTURA DE CAJA P/ ENSANCHE</v>
          </cell>
        </row>
        <row r="93">
          <cell r="B93" t="str">
            <v>II-0006.0001</v>
          </cell>
          <cell r="C93" t="str">
            <v>RETIRO</v>
          </cell>
          <cell r="D93" t="str">
            <v>m³</v>
          </cell>
        </row>
        <row r="94">
          <cell r="B94" t="str">
            <v>II-0006.0002</v>
          </cell>
          <cell r="C94" t="str">
            <v>RETIRO Y COLOCACION</v>
          </cell>
          <cell r="D94" t="str">
            <v>m³</v>
          </cell>
        </row>
        <row r="96">
          <cell r="B96" t="str">
            <v>II-0007</v>
          </cell>
          <cell r="C96" t="str">
            <v>APOYO DE POLICLOROPENO SHARE 60</v>
          </cell>
        </row>
        <row r="97">
          <cell r="B97" t="str">
            <v>II-0007.0001</v>
          </cell>
          <cell r="C97" t="str">
            <v>RETIRO Y RECOLOCACION</v>
          </cell>
          <cell r="D97" t="str">
            <v>Nº</v>
          </cell>
        </row>
        <row r="98">
          <cell r="B98" t="str">
            <v>II-0007.0002</v>
          </cell>
          <cell r="C98" t="str">
            <v>REPARACION</v>
          </cell>
          <cell r="D98" t="str">
            <v>Nº</v>
          </cell>
        </row>
        <row r="100">
          <cell r="B100" t="str">
            <v>II-0008</v>
          </cell>
          <cell r="C100" t="str">
            <v>ARIDOS</v>
          </cell>
          <cell r="D100" t="str">
            <v>m³</v>
          </cell>
        </row>
        <row r="104">
          <cell r="B104" t="str">
            <v>II-0009</v>
          </cell>
          <cell r="C104" t="str">
            <v>BACHEO DE PAVIMENTO ASFALTICO</v>
          </cell>
        </row>
        <row r="106">
          <cell r="B106" t="str">
            <v>II-0009.0001</v>
          </cell>
          <cell r="C106" t="str">
            <v>PROFUNDO CON MATERIAL PETREO Y SUELO</v>
          </cell>
          <cell r="D106" t="str">
            <v>m³</v>
          </cell>
        </row>
        <row r="107">
          <cell r="B107" t="str">
            <v>II-0009.0002</v>
          </cell>
          <cell r="C107" t="str">
            <v>PROFUNDO CON MEZCLA ASFALTICA</v>
          </cell>
          <cell r="D107" t="str">
            <v>m³</v>
          </cell>
        </row>
        <row r="108">
          <cell r="B108" t="str">
            <v>II-0009.0003</v>
          </cell>
          <cell r="C108" t="str">
            <v>PROFUNDO CON SUELO CAL</v>
          </cell>
          <cell r="D108" t="str">
            <v>m²</v>
          </cell>
        </row>
        <row r="109">
          <cell r="B109" t="str">
            <v>II-0009.0004</v>
          </cell>
          <cell r="C109" t="str">
            <v>PROFUNDO CON SUELO CEMENTO</v>
          </cell>
          <cell r="D109" t="str">
            <v>m²</v>
          </cell>
        </row>
        <row r="110">
          <cell r="B110" t="str">
            <v>II-0009.0005</v>
          </cell>
          <cell r="C110" t="str">
            <v>PROFUNDO CON SUELO SELECCIONADO</v>
          </cell>
          <cell r="D110" t="str">
            <v>m²</v>
          </cell>
        </row>
        <row r="111">
          <cell r="B111" t="str">
            <v>II-0009.0006</v>
          </cell>
          <cell r="C111" t="str">
            <v>PROFUNDO CON SUELO TRATADO C / CAL</v>
          </cell>
          <cell r="D111" t="str">
            <v>m²</v>
          </cell>
        </row>
        <row r="113">
          <cell r="B113" t="str">
            <v>II-0009.0010</v>
          </cell>
          <cell r="C113" t="str">
            <v>SUPERFICIAL CON MEZCLA ASFALTICA</v>
          </cell>
          <cell r="D113" t="str">
            <v>m³</v>
          </cell>
        </row>
        <row r="115">
          <cell r="B115" t="str">
            <v>II-0010</v>
          </cell>
          <cell r="C115" t="str">
            <v>BADEN</v>
          </cell>
        </row>
        <row r="117">
          <cell r="B117" t="str">
            <v>II-0010.0001</v>
          </cell>
          <cell r="C117" t="str">
            <v>Hº  SIMPLE - TIPO A-2862</v>
          </cell>
          <cell r="D117" t="str">
            <v>m³</v>
          </cell>
        </row>
        <row r="118">
          <cell r="B118" t="str">
            <v>II-0010.0002</v>
          </cell>
          <cell r="C118" t="str">
            <v>Hº  SIMPLE - TIPO H-8621</v>
          </cell>
          <cell r="D118" t="str">
            <v>m³</v>
          </cell>
        </row>
        <row r="120">
          <cell r="B120" t="str">
            <v>II-0010.0010</v>
          </cell>
          <cell r="C120" t="str">
            <v>Hº ARMADO - TIPO V-331</v>
          </cell>
          <cell r="D120" t="str">
            <v>m³</v>
          </cell>
        </row>
        <row r="121">
          <cell r="D121" t="str">
            <v>m³</v>
          </cell>
        </row>
        <row r="122">
          <cell r="B122" t="str">
            <v>II-0011</v>
          </cell>
          <cell r="C122" t="str">
            <v>BAJADA DE AGUA</v>
          </cell>
        </row>
        <row r="123">
          <cell r="B123" t="str">
            <v>II-0011.0001</v>
          </cell>
          <cell r="C123" t="str">
            <v>METALICA</v>
          </cell>
          <cell r="D123" t="str">
            <v>m</v>
          </cell>
        </row>
        <row r="125">
          <cell r="B125" t="str">
            <v>II-0011.0010</v>
          </cell>
          <cell r="C125" t="str">
            <v>HORMIGON - TIPO H-8558</v>
          </cell>
          <cell r="D125" t="str">
            <v>nº</v>
          </cell>
        </row>
        <row r="126">
          <cell r="B126" t="str">
            <v>II-0011.0011</v>
          </cell>
          <cell r="C126" t="str">
            <v>HORMIGON - TIPO H-2350</v>
          </cell>
          <cell r="D126" t="str">
            <v>nº</v>
          </cell>
        </row>
        <row r="127">
          <cell r="B127" t="str">
            <v>II-0011.0012</v>
          </cell>
          <cell r="C127" t="str">
            <v>HORMIGON - TIPO H-7691</v>
          </cell>
          <cell r="D127" t="str">
            <v>nº</v>
          </cell>
        </row>
        <row r="128">
          <cell r="B128" t="str">
            <v>II-0011.0012</v>
          </cell>
          <cell r="C128" t="str">
            <v>RETIRO</v>
          </cell>
          <cell r="D128" t="str">
            <v xml:space="preserve">m </v>
          </cell>
        </row>
        <row r="129">
          <cell r="B129" t="str">
            <v>II-0011.0012</v>
          </cell>
          <cell r="C129" t="str">
            <v>RETIRO,REPARACION, RECOLOCACION</v>
          </cell>
          <cell r="D129" t="str">
            <v xml:space="preserve">m </v>
          </cell>
        </row>
        <row r="131">
          <cell r="B131" t="str">
            <v>II-0012</v>
          </cell>
          <cell r="C131" t="str">
            <v>BANQUINA</v>
          </cell>
        </row>
        <row r="132">
          <cell r="B132" t="str">
            <v>II-0012.0001</v>
          </cell>
          <cell r="C132" t="str">
            <v xml:space="preserve">SUELO </v>
          </cell>
          <cell r="D132" t="str">
            <v>m³</v>
          </cell>
        </row>
        <row r="133">
          <cell r="B133" t="str">
            <v>II-0012.0002</v>
          </cell>
          <cell r="C133" t="str">
            <v xml:space="preserve">SUELO </v>
          </cell>
          <cell r="D133" t="str">
            <v>m³</v>
          </cell>
        </row>
        <row r="135">
          <cell r="B135" t="str">
            <v>II-0012.0003</v>
          </cell>
          <cell r="C135" t="str">
            <v xml:space="preserve">PAVIMENTO - TIPO CARPETA </v>
          </cell>
          <cell r="D135" t="str">
            <v>m²</v>
          </cell>
        </row>
        <row r="136">
          <cell r="B136" t="str">
            <v>II-0012.0004</v>
          </cell>
          <cell r="C136" t="str">
            <v>PAVIMENTO - TIPO TRATAMIENTO</v>
          </cell>
          <cell r="D136" t="str">
            <v>m²</v>
          </cell>
        </row>
        <row r="138">
          <cell r="B138" t="str">
            <v>II-0013</v>
          </cell>
          <cell r="C138" t="str">
            <v>BARANDA METALICA DE DEFENSA</v>
          </cell>
        </row>
        <row r="140">
          <cell r="B140" t="str">
            <v>II-0013.0001</v>
          </cell>
          <cell r="C140" t="str">
            <v>VEHICULAR  H-10237 - TIPO LIVIANA  ( A )</v>
          </cell>
          <cell r="D140" t="str">
            <v>m</v>
          </cell>
        </row>
        <row r="141">
          <cell r="B141" t="str">
            <v>II-0013.0002</v>
          </cell>
          <cell r="C141" t="str">
            <v>VEHICULAR  H-10237 - TIPO PESADA ( B )</v>
          </cell>
          <cell r="D141" t="str">
            <v>m</v>
          </cell>
        </row>
        <row r="142">
          <cell r="D142" t="str">
            <v>m</v>
          </cell>
        </row>
        <row r="143">
          <cell r="B143" t="str">
            <v>II-0013.0003</v>
          </cell>
          <cell r="C143" t="str">
            <v>PEATONAL  H-10237 - TIPO LIVIANA  ( A )</v>
          </cell>
          <cell r="D143" t="str">
            <v>m</v>
          </cell>
        </row>
        <row r="144">
          <cell r="B144" t="str">
            <v>II-0013.0004</v>
          </cell>
          <cell r="C144" t="str">
            <v>PEATONAL  H-10237 - TIPO PESADA ( B )</v>
          </cell>
          <cell r="D144" t="str">
            <v>m</v>
          </cell>
        </row>
        <row r="145">
          <cell r="B145" t="str">
            <v>II-0013.0010</v>
          </cell>
          <cell r="C145" t="str">
            <v xml:space="preserve">RETIRO </v>
          </cell>
          <cell r="D145" t="str">
            <v>m</v>
          </cell>
        </row>
        <row r="146">
          <cell r="B146" t="str">
            <v>II-0013.0011</v>
          </cell>
          <cell r="C146" t="str">
            <v>RETIRO Y REPARACION</v>
          </cell>
          <cell r="D146" t="str">
            <v>m</v>
          </cell>
        </row>
        <row r="148">
          <cell r="B148" t="str">
            <v>II-0014</v>
          </cell>
          <cell r="C148" t="str">
            <v>BASE</v>
          </cell>
        </row>
        <row r="149">
          <cell r="B149" t="str">
            <v>II-0014.0001</v>
          </cell>
          <cell r="C149" t="str">
            <v>ARENA ASFALTO</v>
          </cell>
          <cell r="D149" t="str">
            <v>m³</v>
          </cell>
        </row>
        <row r="150">
          <cell r="B150" t="str">
            <v>II-0014.0002</v>
          </cell>
          <cell r="C150" t="str">
            <v>CONCRETO ASFALTICO BITUMINOSO</v>
          </cell>
          <cell r="D150" t="str">
            <v>m³</v>
          </cell>
        </row>
        <row r="152">
          <cell r="B152" t="str">
            <v>II-0014.0003</v>
          </cell>
          <cell r="C152" t="str">
            <v>GRANULAR - TIPO ANTICOGELANTES</v>
          </cell>
          <cell r="D152" t="str">
            <v>m³</v>
          </cell>
        </row>
        <row r="153">
          <cell r="B153" t="str">
            <v>II-0014.0004</v>
          </cell>
          <cell r="C153" t="str">
            <v>GRANULAR - TIPO DRENANTES</v>
          </cell>
          <cell r="D153" t="str">
            <v>m³</v>
          </cell>
        </row>
        <row r="154">
          <cell r="B154" t="str">
            <v>II-0014.0005</v>
          </cell>
          <cell r="C154" t="str">
            <v>GRANULAR - TIPO GRANULAR</v>
          </cell>
          <cell r="D154" t="str">
            <v>m³</v>
          </cell>
        </row>
        <row r="157">
          <cell r="B157" t="str">
            <v>II-0014.0006</v>
          </cell>
          <cell r="C157" t="str">
            <v>AGREGADO PETREO Y SUELO</v>
          </cell>
          <cell r="D157" t="str">
            <v>m³</v>
          </cell>
        </row>
        <row r="159">
          <cell r="B159" t="str">
            <v>II-0014.0010</v>
          </cell>
          <cell r="C159" t="str">
            <v>REPARACION AGREGADO PETREO Y SUELO</v>
          </cell>
          <cell r="D159" t="str">
            <v>m³</v>
          </cell>
        </row>
        <row r="160">
          <cell r="B160" t="str">
            <v>II-0014.0011</v>
          </cell>
          <cell r="C160" t="str">
            <v>REPARACION SUELO CAL</v>
          </cell>
          <cell r="D160" t="str">
            <v>m³</v>
          </cell>
        </row>
        <row r="161">
          <cell r="B161" t="str">
            <v>II-0014.0012</v>
          </cell>
          <cell r="C161" t="str">
            <v>REPARACION SUELO CEMENTO</v>
          </cell>
          <cell r="D161" t="str">
            <v>m³</v>
          </cell>
        </row>
        <row r="162">
          <cell r="B162" t="str">
            <v>II-0014.0013</v>
          </cell>
          <cell r="C162" t="str">
            <v>REPARACION SUELO ESCORIA</v>
          </cell>
          <cell r="D162" t="str">
            <v>m³</v>
          </cell>
        </row>
        <row r="163">
          <cell r="B163" t="str">
            <v>II-0014.0014</v>
          </cell>
          <cell r="C163" t="str">
            <v>REPARACION SUELO SELECCIONADO</v>
          </cell>
          <cell r="D163" t="str">
            <v>m³</v>
          </cell>
        </row>
        <row r="164">
          <cell r="B164" t="str">
            <v>II-0014.0020</v>
          </cell>
          <cell r="C164" t="str">
            <v>SUELO CAL</v>
          </cell>
          <cell r="D164" t="str">
            <v>m³</v>
          </cell>
        </row>
        <row r="165">
          <cell r="B165" t="str">
            <v>II-0014.0021</v>
          </cell>
          <cell r="C165" t="str">
            <v>SUELO CEMENTO</v>
          </cell>
          <cell r="D165" t="str">
            <v>m³</v>
          </cell>
        </row>
        <row r="166">
          <cell r="B166" t="str">
            <v>II-0014.0022</v>
          </cell>
          <cell r="C166" t="str">
            <v>SUELO ESCORIA</v>
          </cell>
          <cell r="D166" t="str">
            <v>m³</v>
          </cell>
        </row>
        <row r="167">
          <cell r="B167" t="str">
            <v>II-0014.0023</v>
          </cell>
          <cell r="C167" t="str">
            <v>SUELO SELECCIONADO</v>
          </cell>
          <cell r="D167" t="str">
            <v>m³</v>
          </cell>
        </row>
        <row r="169">
          <cell r="B169" t="str">
            <v>II-0015</v>
          </cell>
          <cell r="C169" t="str">
            <v>CALZADA</v>
          </cell>
        </row>
        <row r="171">
          <cell r="B171" t="str">
            <v>II-0015.0001</v>
          </cell>
          <cell r="C171" t="str">
            <v>CORRECCION DE AHUELLAMIENTO AGREGADO PETREO Y SUELO</v>
          </cell>
          <cell r="D171" t="str">
            <v>m²</v>
          </cell>
        </row>
        <row r="172">
          <cell r="B172" t="str">
            <v>II-0015.0002</v>
          </cell>
          <cell r="C172" t="str">
            <v>CORRECCION DE AHUELLAMIENTO FRESADO</v>
          </cell>
          <cell r="D172" t="str">
            <v>m²</v>
          </cell>
        </row>
        <row r="173">
          <cell r="B173" t="str">
            <v>II-0015.0003</v>
          </cell>
          <cell r="C173" t="str">
            <v>CORRECCION DE AHUELLAMIENTO MEZCLA ASFALTICA</v>
          </cell>
          <cell r="D173" t="str">
            <v>m²</v>
          </cell>
        </row>
        <row r="174">
          <cell r="B174" t="str">
            <v>II-0015.0004</v>
          </cell>
          <cell r="C174" t="str">
            <v>CORRECCION DE AHUELLAMIENTO MICROAGLOMERADO</v>
          </cell>
          <cell r="D174" t="str">
            <v>m²</v>
          </cell>
        </row>
        <row r="175">
          <cell r="B175" t="str">
            <v>II-0015.0005</v>
          </cell>
          <cell r="C175" t="str">
            <v>CORRECCION DE AHUELLAMIENTO SUELO CEMENTO</v>
          </cell>
          <cell r="D175" t="str">
            <v>m²</v>
          </cell>
        </row>
        <row r="177">
          <cell r="B177" t="str">
            <v>II-0015.0011</v>
          </cell>
          <cell r="C177" t="str">
            <v>CORRECCION DE DEPRESIONES Y DEFORMACIONES AGREGADO PETREO Y SUELO</v>
          </cell>
          <cell r="D177" t="str">
            <v>m³</v>
          </cell>
        </row>
        <row r="178">
          <cell r="B178" t="str">
            <v>II-0015.0012</v>
          </cell>
          <cell r="C178" t="str">
            <v>CORRECCION DE DEPRESIONES Y DEFORMACIONES SUELO CAL</v>
          </cell>
          <cell r="D178" t="str">
            <v>m³</v>
          </cell>
        </row>
        <row r="179">
          <cell r="B179" t="str">
            <v>II-0015.0013</v>
          </cell>
          <cell r="C179" t="str">
            <v>CORRECCION DE DEPRESIONES Y DEFORMACIONES SUELO CEMENTO</v>
          </cell>
          <cell r="D179" t="str">
            <v>m³</v>
          </cell>
        </row>
        <row r="180">
          <cell r="B180" t="str">
            <v>II-0015.0014</v>
          </cell>
          <cell r="C180" t="str">
            <v>CORRECCION DE DEPRESIONES Y DEFORMACIONES SUELO ESCORIA</v>
          </cell>
          <cell r="D180" t="str">
            <v>m³</v>
          </cell>
        </row>
        <row r="181">
          <cell r="B181" t="str">
            <v>II-0015.0015</v>
          </cell>
          <cell r="C181" t="str">
            <v>CORRECCION DE DEPRESIONES Y DEFORMACIONES SUELO SELECCIONADO</v>
          </cell>
          <cell r="D181" t="str">
            <v>m³</v>
          </cell>
        </row>
        <row r="182">
          <cell r="D182" t="str">
            <v>m</v>
          </cell>
        </row>
        <row r="183">
          <cell r="B183" t="str">
            <v>II-0016</v>
          </cell>
          <cell r="C183" t="str">
            <v>CAMARA DE INSPECCION</v>
          </cell>
        </row>
        <row r="184">
          <cell r="B184" t="str">
            <v>II-0016.0001</v>
          </cell>
          <cell r="C184" t="str">
            <v>S/PLANO H-2465</v>
          </cell>
          <cell r="D184" t="str">
            <v>gl</v>
          </cell>
        </row>
        <row r="185">
          <cell r="B185" t="str">
            <v>II-0017</v>
          </cell>
          <cell r="C185" t="str">
            <v>CARPETA</v>
          </cell>
        </row>
        <row r="187">
          <cell r="B187" t="str">
            <v>II-0017.0001</v>
          </cell>
          <cell r="C187" t="str">
            <v>MEZCLA BITUMINOSA DE CONCRETO ASFALTICO MEZCLA EN CALIENTE</v>
          </cell>
          <cell r="D187" t="str">
            <v>m²</v>
          </cell>
        </row>
        <row r="188">
          <cell r="B188" t="str">
            <v>II-0017.0002</v>
          </cell>
          <cell r="C188" t="str">
            <v>MEZCLA BITUMINOSA DE CONCRETO ASFALTICO MEZCLA EN FRIO</v>
          </cell>
          <cell r="D188" t="str">
            <v>m²</v>
          </cell>
        </row>
        <row r="190">
          <cell r="B190" t="str">
            <v>II-0017.0011</v>
          </cell>
          <cell r="C190" t="str">
            <v>CARPETA DE BAJO ESPESOR MEZCLA EN CALIENTE</v>
          </cell>
          <cell r="D190" t="str">
            <v>m²</v>
          </cell>
        </row>
        <row r="191">
          <cell r="B191" t="str">
            <v>II-0017.0012</v>
          </cell>
          <cell r="C191" t="str">
            <v>CARPETA DE BAJO ESPESOR MEZCLA EN FRIO</v>
          </cell>
          <cell r="D191" t="str">
            <v>m²</v>
          </cell>
        </row>
        <row r="192">
          <cell r="B192" t="str">
            <v>II-0017.0013</v>
          </cell>
          <cell r="C192" t="str">
            <v>CARPETA DE BAJO ESPESOR MICROAGLOMERADO</v>
          </cell>
          <cell r="D192" t="str">
            <v>m²</v>
          </cell>
        </row>
        <row r="193">
          <cell r="B193" t="str">
            <v>II-0018</v>
          </cell>
          <cell r="C193" t="str">
            <v>COLCHONETA ( PIEDRA EMBOLSADA)</v>
          </cell>
        </row>
        <row r="194">
          <cell r="B194" t="str">
            <v>II-0018.0001</v>
          </cell>
          <cell r="C194" t="str">
            <v xml:space="preserve">ELECTROSOLDADA </v>
          </cell>
          <cell r="D194" t="str">
            <v>m³</v>
          </cell>
        </row>
        <row r="195">
          <cell r="B195" t="str">
            <v>II-0018.0002</v>
          </cell>
          <cell r="C195" t="str">
            <v xml:space="preserve">MALLA HEXAGONAL </v>
          </cell>
          <cell r="D195" t="str">
            <v>m³</v>
          </cell>
        </row>
        <row r="196">
          <cell r="B196" t="str">
            <v>II-0018.0003</v>
          </cell>
          <cell r="C196" t="str">
            <v xml:space="preserve">REPARACION </v>
          </cell>
          <cell r="D196" t="str">
            <v>m³</v>
          </cell>
        </row>
        <row r="197">
          <cell r="B197" t="str">
            <v>II-0018.0004</v>
          </cell>
          <cell r="C197" t="str">
            <v xml:space="preserve">RETIRO  </v>
          </cell>
          <cell r="D197" t="str">
            <v>m³</v>
          </cell>
        </row>
        <row r="198">
          <cell r="D198" t="str">
            <v>m³</v>
          </cell>
        </row>
        <row r="199">
          <cell r="B199" t="str">
            <v>II-0019</v>
          </cell>
          <cell r="C199" t="str">
            <v>CORDONES</v>
          </cell>
        </row>
        <row r="201">
          <cell r="C201" t="str">
            <v>S/PLANO H-8431 - TIPO A</v>
          </cell>
          <cell r="D201" t="str">
            <v xml:space="preserve">m </v>
          </cell>
        </row>
        <row r="202">
          <cell r="C202" t="str">
            <v>S/PLANO H-8431 - TIPO B</v>
          </cell>
          <cell r="D202" t="str">
            <v xml:space="preserve">m </v>
          </cell>
        </row>
        <row r="203">
          <cell r="C203" t="str">
            <v>S/PLANO H-8431 - TIPO C</v>
          </cell>
          <cell r="D203" t="str">
            <v xml:space="preserve">m </v>
          </cell>
        </row>
        <row r="207">
          <cell r="D207" t="str">
            <v xml:space="preserve">m </v>
          </cell>
        </row>
        <row r="208">
          <cell r="D208" t="str">
            <v xml:space="preserve">m </v>
          </cell>
        </row>
        <row r="209">
          <cell r="D209" t="str">
            <v xml:space="preserve">m </v>
          </cell>
        </row>
        <row r="210">
          <cell r="D210" t="str">
            <v xml:space="preserve">m </v>
          </cell>
        </row>
        <row r="211">
          <cell r="D211" t="str">
            <v xml:space="preserve">m </v>
          </cell>
        </row>
        <row r="212">
          <cell r="D212" t="str">
            <v xml:space="preserve">m </v>
          </cell>
        </row>
        <row r="213">
          <cell r="D213" t="str">
            <v xml:space="preserve">m </v>
          </cell>
        </row>
        <row r="214">
          <cell r="D214" t="str">
            <v xml:space="preserve">m </v>
          </cell>
        </row>
        <row r="215">
          <cell r="D215" t="str">
            <v xml:space="preserve">m </v>
          </cell>
        </row>
        <row r="216">
          <cell r="D216" t="str">
            <v xml:space="preserve">m </v>
          </cell>
        </row>
        <row r="217">
          <cell r="D217" t="str">
            <v xml:space="preserve">m </v>
          </cell>
        </row>
        <row r="218">
          <cell r="D218" t="str">
            <v xml:space="preserve">m </v>
          </cell>
        </row>
        <row r="219">
          <cell r="D219" t="str">
            <v xml:space="preserve">m </v>
          </cell>
        </row>
        <row r="220">
          <cell r="D220" t="str">
            <v xml:space="preserve">m </v>
          </cell>
        </row>
        <row r="221">
          <cell r="D221" t="str">
            <v xml:space="preserve">m </v>
          </cell>
        </row>
        <row r="222">
          <cell r="D222" t="str">
            <v xml:space="preserve">m </v>
          </cell>
        </row>
        <row r="223">
          <cell r="D223" t="str">
            <v xml:space="preserve">m </v>
          </cell>
        </row>
        <row r="224">
          <cell r="D224" t="str">
            <v xml:space="preserve">m </v>
          </cell>
        </row>
        <row r="225">
          <cell r="D225" t="str">
            <v xml:space="preserve">m </v>
          </cell>
        </row>
        <row r="226">
          <cell r="D226" t="str">
            <v xml:space="preserve">m </v>
          </cell>
        </row>
        <row r="227">
          <cell r="D227" t="str">
            <v xml:space="preserve">m </v>
          </cell>
        </row>
        <row r="228">
          <cell r="B228" t="str">
            <v>II-0020</v>
          </cell>
          <cell r="C228" t="str">
            <v>CORTE DE PASTO</v>
          </cell>
          <cell r="D228" t="str">
            <v>ha</v>
          </cell>
        </row>
        <row r="229">
          <cell r="B229" t="str">
            <v>II-0021</v>
          </cell>
          <cell r="C229" t="str">
            <v xml:space="preserve">CUNETA </v>
          </cell>
        </row>
        <row r="230">
          <cell r="D230" t="str">
            <v>m³</v>
          </cell>
        </row>
        <row r="231">
          <cell r="D231" t="str">
            <v>m²</v>
          </cell>
        </row>
        <row r="232">
          <cell r="D232" t="str">
            <v xml:space="preserve">m </v>
          </cell>
        </row>
        <row r="233">
          <cell r="D233" t="str">
            <v>m</v>
          </cell>
        </row>
        <row r="234">
          <cell r="D234" t="str">
            <v>m³</v>
          </cell>
        </row>
        <row r="235">
          <cell r="D235" t="str">
            <v>m</v>
          </cell>
        </row>
        <row r="236">
          <cell r="B236" t="str">
            <v>II-0022</v>
          </cell>
          <cell r="C236" t="str">
            <v>DARSENA DE DETENCION DE VEHICULOS</v>
          </cell>
          <cell r="D236" t="str">
            <v>gl</v>
          </cell>
        </row>
        <row r="237">
          <cell r="B237" t="str">
            <v>II-0023</v>
          </cell>
          <cell r="C237" t="str">
            <v>DEFENSA CAMINOS</v>
          </cell>
        </row>
        <row r="238">
          <cell r="D238" t="str">
            <v>m²</v>
          </cell>
        </row>
        <row r="239">
          <cell r="D239" t="str">
            <v>m²</v>
          </cell>
        </row>
        <row r="240">
          <cell r="D240" t="str">
            <v>m²</v>
          </cell>
        </row>
        <row r="241">
          <cell r="D241" t="str">
            <v>m³</v>
          </cell>
        </row>
        <row r="242">
          <cell r="D242" t="str">
            <v>m³</v>
          </cell>
        </row>
        <row r="243">
          <cell r="D243" t="str">
            <v>m³</v>
          </cell>
        </row>
        <row r="244">
          <cell r="D244" t="str">
            <v>m³</v>
          </cell>
        </row>
        <row r="245">
          <cell r="D245" t="str">
            <v>m³</v>
          </cell>
        </row>
        <row r="246">
          <cell r="B246" t="str">
            <v>II-0024</v>
          </cell>
          <cell r="C246" t="str">
            <v>DEFENSA DE MARGENES</v>
          </cell>
        </row>
        <row r="247">
          <cell r="D247" t="str">
            <v>m²</v>
          </cell>
        </row>
        <row r="248">
          <cell r="D248" t="str">
            <v>m³</v>
          </cell>
        </row>
        <row r="249">
          <cell r="D249" t="str">
            <v>m³</v>
          </cell>
        </row>
        <row r="250">
          <cell r="D250" t="str">
            <v>m³</v>
          </cell>
        </row>
        <row r="251">
          <cell r="D251" t="str">
            <v>m</v>
          </cell>
        </row>
        <row r="253">
          <cell r="B253" t="str">
            <v>II-0025</v>
          </cell>
          <cell r="C253" t="str">
            <v>DEFENSA VEHICULAR</v>
          </cell>
        </row>
        <row r="255">
          <cell r="D255" t="str">
            <v xml:space="preserve">m </v>
          </cell>
        </row>
        <row r="256">
          <cell r="D256" t="str">
            <v xml:space="preserve">m </v>
          </cell>
        </row>
        <row r="258">
          <cell r="D258" t="str">
            <v xml:space="preserve">m </v>
          </cell>
        </row>
        <row r="259">
          <cell r="D259" t="str">
            <v xml:space="preserve">m </v>
          </cell>
        </row>
        <row r="260">
          <cell r="D260" t="str">
            <v>m</v>
          </cell>
        </row>
        <row r="261">
          <cell r="D261" t="str">
            <v>m</v>
          </cell>
        </row>
        <row r="262">
          <cell r="B262" t="str">
            <v>II-0026</v>
          </cell>
          <cell r="C262" t="str">
            <v xml:space="preserve">DEMOLICION </v>
          </cell>
        </row>
        <row r="263">
          <cell r="D263" t="str">
            <v>m²</v>
          </cell>
        </row>
        <row r="264">
          <cell r="D264" t="str">
            <v>gl</v>
          </cell>
        </row>
        <row r="265">
          <cell r="B265" t="str">
            <v>II-0027</v>
          </cell>
          <cell r="C265" t="str">
            <v>DESAGUES</v>
          </cell>
        </row>
        <row r="266">
          <cell r="D266" t="str">
            <v>nº</v>
          </cell>
        </row>
        <row r="267">
          <cell r="D267" t="str">
            <v>nº</v>
          </cell>
        </row>
        <row r="269">
          <cell r="D269" t="str">
            <v>nº</v>
          </cell>
        </row>
        <row r="270">
          <cell r="D270" t="str">
            <v>nº</v>
          </cell>
        </row>
        <row r="271">
          <cell r="D271" t="str">
            <v>nº</v>
          </cell>
        </row>
        <row r="272">
          <cell r="D272" t="str">
            <v>nº</v>
          </cell>
        </row>
        <row r="273">
          <cell r="D273" t="str">
            <v>nº</v>
          </cell>
        </row>
        <row r="274">
          <cell r="B274" t="str">
            <v>II-0028</v>
          </cell>
          <cell r="C274" t="str">
            <v>DESBOSQUE / DESTRONQUE LIMPIEZA</v>
          </cell>
          <cell r="D274" t="str">
            <v>ha</v>
          </cell>
        </row>
        <row r="275">
          <cell r="B275" t="str">
            <v>II-0029</v>
          </cell>
          <cell r="C275" t="str">
            <v>DESCARGA</v>
          </cell>
          <cell r="D275" t="str">
            <v>m³</v>
          </cell>
        </row>
        <row r="276">
          <cell r="B276" t="str">
            <v>II-0030</v>
          </cell>
          <cell r="C276" t="str">
            <v>DESEMBARRO P/ SANEAMIENTO</v>
          </cell>
          <cell r="D276" t="str">
            <v>m³</v>
          </cell>
        </row>
        <row r="277">
          <cell r="B277" t="str">
            <v>II-0031</v>
          </cell>
          <cell r="C277" t="str">
            <v>DESPEDRADO DE LADERAS</v>
          </cell>
          <cell r="D277" t="str">
            <v>ha</v>
          </cell>
        </row>
        <row r="278">
          <cell r="B278" t="str">
            <v>II-0032</v>
          </cell>
          <cell r="C278" t="str">
            <v>DESVIO</v>
          </cell>
          <cell r="D278" t="str">
            <v>gl</v>
          </cell>
        </row>
        <row r="279">
          <cell r="B279" t="str">
            <v>II-0033</v>
          </cell>
          <cell r="C279" t="str">
            <v>DRENES</v>
          </cell>
        </row>
        <row r="281">
          <cell r="D281" t="str">
            <v>m²</v>
          </cell>
        </row>
        <row r="282">
          <cell r="D282" t="str">
            <v>m³</v>
          </cell>
        </row>
        <row r="283">
          <cell r="D283" t="str">
            <v>m</v>
          </cell>
        </row>
        <row r="285">
          <cell r="D285" t="str">
            <v>m²</v>
          </cell>
        </row>
        <row r="286">
          <cell r="D286" t="str">
            <v>m³</v>
          </cell>
        </row>
        <row r="287">
          <cell r="D287" t="str">
            <v>m</v>
          </cell>
        </row>
        <row r="289">
          <cell r="D289" t="str">
            <v xml:space="preserve">m </v>
          </cell>
        </row>
        <row r="290">
          <cell r="D290" t="str">
            <v xml:space="preserve">m </v>
          </cell>
        </row>
        <row r="291">
          <cell r="D291" t="str">
            <v xml:space="preserve">m </v>
          </cell>
        </row>
        <row r="292">
          <cell r="B292" t="str">
            <v>II-0034</v>
          </cell>
          <cell r="C292" t="str">
            <v>ELEVACION DE GUARDARUEDAS</v>
          </cell>
        </row>
        <row r="293">
          <cell r="D293" t="str">
            <v>m²</v>
          </cell>
        </row>
        <row r="294">
          <cell r="B294" t="str">
            <v>II-0035</v>
          </cell>
          <cell r="C294" t="str">
            <v>ENCAUZAMIENTO</v>
          </cell>
        </row>
        <row r="295">
          <cell r="D295" t="str">
            <v>m³</v>
          </cell>
        </row>
        <row r="297">
          <cell r="D297" t="str">
            <v>m³</v>
          </cell>
        </row>
        <row r="298">
          <cell r="D298" t="str">
            <v>m³</v>
          </cell>
        </row>
        <row r="300">
          <cell r="B300" t="str">
            <v>II-0036</v>
          </cell>
          <cell r="C300" t="str">
            <v>ENROCADOS</v>
          </cell>
          <cell r="D300" t="str">
            <v>m³</v>
          </cell>
        </row>
        <row r="301">
          <cell r="B301" t="str">
            <v>II-0037</v>
          </cell>
          <cell r="C301" t="str">
            <v>ENRIPIADO</v>
          </cell>
          <cell r="D301" t="str">
            <v>m²</v>
          </cell>
        </row>
        <row r="302">
          <cell r="B302" t="str">
            <v>II-0038</v>
          </cell>
          <cell r="C302" t="str">
            <v>ESCARIFICADO</v>
          </cell>
          <cell r="D302" t="str">
            <v>m²</v>
          </cell>
        </row>
        <row r="303">
          <cell r="B303" t="str">
            <v>II-0039</v>
          </cell>
          <cell r="C303" t="str">
            <v>EXCAVACIONES</v>
          </cell>
        </row>
        <row r="304">
          <cell r="D304" t="str">
            <v>m³</v>
          </cell>
        </row>
        <row r="305">
          <cell r="D305" t="str">
            <v>m³</v>
          </cell>
        </row>
        <row r="306">
          <cell r="D306" t="str">
            <v>m³</v>
          </cell>
        </row>
        <row r="307">
          <cell r="D307" t="str">
            <v>m³</v>
          </cell>
        </row>
        <row r="308">
          <cell r="D308" t="str">
            <v>m³</v>
          </cell>
        </row>
        <row r="309">
          <cell r="D309" t="str">
            <v>m³</v>
          </cell>
        </row>
        <row r="310">
          <cell r="D310" t="str">
            <v>m³</v>
          </cell>
        </row>
        <row r="311">
          <cell r="D311" t="str">
            <v>m³</v>
          </cell>
        </row>
        <row r="312">
          <cell r="D312" t="str">
            <v>m³</v>
          </cell>
        </row>
        <row r="313">
          <cell r="D313" t="str">
            <v>m³</v>
          </cell>
        </row>
        <row r="314">
          <cell r="B314" t="str">
            <v>II-0040</v>
          </cell>
          <cell r="C314" t="str">
            <v>FRESADO</v>
          </cell>
        </row>
        <row r="315">
          <cell r="D315" t="str">
            <v>m²</v>
          </cell>
        </row>
        <row r="316">
          <cell r="B316" t="str">
            <v>II-0041</v>
          </cell>
          <cell r="C316" t="str">
            <v>GAVIONES (PIEDRA EMBOLSADA)</v>
          </cell>
        </row>
        <row r="318">
          <cell r="D318" t="str">
            <v>m³</v>
          </cell>
        </row>
        <row r="319">
          <cell r="D319" t="str">
            <v>m³</v>
          </cell>
        </row>
        <row r="321">
          <cell r="D321" t="str">
            <v>m³</v>
          </cell>
        </row>
        <row r="322">
          <cell r="D322" t="str">
            <v>m³</v>
          </cell>
        </row>
        <row r="323">
          <cell r="D323" t="str">
            <v>m³</v>
          </cell>
        </row>
        <row r="324">
          <cell r="D324" t="str">
            <v>m³</v>
          </cell>
        </row>
        <row r="325">
          <cell r="B325" t="str">
            <v>II-0042</v>
          </cell>
          <cell r="C325" t="str">
            <v>GUARDAGANADO</v>
          </cell>
          <cell r="D325" t="str">
            <v>gl</v>
          </cell>
        </row>
        <row r="326">
          <cell r="B326" t="str">
            <v>II-0043</v>
          </cell>
          <cell r="C326" t="str">
            <v>HORMIGON CEMENTO PORTLAND EXCLUIDA LA ARAMDURA</v>
          </cell>
        </row>
        <row r="328">
          <cell r="D328" t="str">
            <v>m³</v>
          </cell>
        </row>
        <row r="329">
          <cell r="D329" t="str">
            <v>m³</v>
          </cell>
        </row>
        <row r="330">
          <cell r="D330" t="str">
            <v>m³</v>
          </cell>
        </row>
        <row r="331">
          <cell r="D331" t="str">
            <v>m³</v>
          </cell>
        </row>
        <row r="332">
          <cell r="D332" t="str">
            <v>m³</v>
          </cell>
        </row>
        <row r="334">
          <cell r="D334" t="str">
            <v>m³</v>
          </cell>
        </row>
        <row r="335">
          <cell r="D335" t="str">
            <v>m³</v>
          </cell>
        </row>
        <row r="336">
          <cell r="D336" t="str">
            <v>m³</v>
          </cell>
        </row>
        <row r="337">
          <cell r="D337" t="str">
            <v>m³</v>
          </cell>
        </row>
        <row r="338">
          <cell r="D338" t="str">
            <v>m³</v>
          </cell>
        </row>
        <row r="339">
          <cell r="D339" t="str">
            <v>m³</v>
          </cell>
        </row>
        <row r="341">
          <cell r="D341" t="str">
            <v>m³</v>
          </cell>
        </row>
        <row r="342">
          <cell r="D342" t="str">
            <v>m³</v>
          </cell>
        </row>
        <row r="343">
          <cell r="D343" t="str">
            <v>m³</v>
          </cell>
        </row>
        <row r="344">
          <cell r="D344" t="str">
            <v>m³</v>
          </cell>
        </row>
        <row r="345">
          <cell r="D345" t="str">
            <v>m³</v>
          </cell>
        </row>
        <row r="346">
          <cell r="D346" t="str">
            <v>m³</v>
          </cell>
        </row>
        <row r="347">
          <cell r="D347" t="str">
            <v>m³</v>
          </cell>
        </row>
        <row r="348">
          <cell r="D348" t="str">
            <v>m³</v>
          </cell>
        </row>
        <row r="350">
          <cell r="D350" t="str">
            <v>m³</v>
          </cell>
        </row>
        <row r="351">
          <cell r="D351" t="str">
            <v>m³</v>
          </cell>
        </row>
        <row r="352">
          <cell r="D352" t="str">
            <v>m³</v>
          </cell>
        </row>
        <row r="353">
          <cell r="D353" t="str">
            <v>m³</v>
          </cell>
        </row>
        <row r="354">
          <cell r="D354" t="str">
            <v>m³</v>
          </cell>
        </row>
        <row r="355">
          <cell r="D355" t="str">
            <v>m³</v>
          </cell>
        </row>
        <row r="356">
          <cell r="D356" t="str">
            <v>m³</v>
          </cell>
        </row>
        <row r="357">
          <cell r="D357" t="str">
            <v>m³</v>
          </cell>
        </row>
        <row r="358">
          <cell r="D358" t="str">
            <v>m³</v>
          </cell>
        </row>
        <row r="360">
          <cell r="D360" t="str">
            <v>m³</v>
          </cell>
        </row>
        <row r="361">
          <cell r="D361" t="str">
            <v>m³</v>
          </cell>
        </row>
        <row r="362">
          <cell r="D362" t="str">
            <v>m³</v>
          </cell>
        </row>
        <row r="363">
          <cell r="D363" t="str">
            <v>m³</v>
          </cell>
        </row>
        <row r="364">
          <cell r="D364" t="str">
            <v>m³</v>
          </cell>
        </row>
        <row r="365">
          <cell r="D365" t="str">
            <v>m³</v>
          </cell>
        </row>
        <row r="366">
          <cell r="D366" t="str">
            <v>m³</v>
          </cell>
        </row>
        <row r="367">
          <cell r="D367" t="str">
            <v>m³</v>
          </cell>
        </row>
        <row r="369">
          <cell r="D369" t="str">
            <v>m³</v>
          </cell>
        </row>
        <row r="370">
          <cell r="D370" t="str">
            <v>m³</v>
          </cell>
        </row>
        <row r="371">
          <cell r="D371" t="str">
            <v>m³</v>
          </cell>
        </row>
        <row r="372">
          <cell r="D372" t="str">
            <v>m³</v>
          </cell>
        </row>
        <row r="373">
          <cell r="D373" t="str">
            <v>m³</v>
          </cell>
        </row>
        <row r="374">
          <cell r="D374" t="str">
            <v>m³</v>
          </cell>
        </row>
        <row r="376">
          <cell r="D376" t="str">
            <v>m³</v>
          </cell>
        </row>
        <row r="377">
          <cell r="D377" t="str">
            <v>m³</v>
          </cell>
        </row>
        <row r="378">
          <cell r="D378" t="str">
            <v>m³</v>
          </cell>
        </row>
        <row r="379">
          <cell r="D379" t="str">
            <v>m³</v>
          </cell>
        </row>
        <row r="380">
          <cell r="D380" t="str">
            <v>m³</v>
          </cell>
        </row>
        <row r="381">
          <cell r="D381" t="str">
            <v>m³</v>
          </cell>
        </row>
        <row r="382">
          <cell r="D382" t="str">
            <v>m³</v>
          </cell>
        </row>
        <row r="383">
          <cell r="D383" t="str">
            <v>m³</v>
          </cell>
        </row>
        <row r="384">
          <cell r="D384" t="str">
            <v>m³</v>
          </cell>
        </row>
        <row r="387">
          <cell r="B387" t="str">
            <v>II-0043</v>
          </cell>
          <cell r="C387" t="str">
            <v>HORMIGON CEMENTO PORTLAND EXCLUIDA LA ARAMDURA</v>
          </cell>
        </row>
        <row r="389">
          <cell r="D389" t="str">
            <v>m³</v>
          </cell>
        </row>
        <row r="390">
          <cell r="D390" t="str">
            <v>m³</v>
          </cell>
        </row>
        <row r="391">
          <cell r="D391" t="str">
            <v>m³</v>
          </cell>
        </row>
        <row r="392">
          <cell r="D392" t="str">
            <v>m³</v>
          </cell>
        </row>
        <row r="393">
          <cell r="D393" t="str">
            <v>m³</v>
          </cell>
        </row>
        <row r="395">
          <cell r="D395" t="str">
            <v>m³</v>
          </cell>
        </row>
        <row r="396">
          <cell r="D396" t="str">
            <v>m³</v>
          </cell>
        </row>
        <row r="397">
          <cell r="D397" t="str">
            <v>m³</v>
          </cell>
        </row>
        <row r="398">
          <cell r="D398" t="str">
            <v>m³</v>
          </cell>
        </row>
        <row r="399">
          <cell r="D399" t="str">
            <v>m³</v>
          </cell>
        </row>
        <row r="400">
          <cell r="D400" t="str">
            <v>m³</v>
          </cell>
        </row>
        <row r="401">
          <cell r="D401" t="str">
            <v>m³</v>
          </cell>
        </row>
        <row r="402">
          <cell r="D402" t="str">
            <v>m³</v>
          </cell>
        </row>
        <row r="403">
          <cell r="D403" t="str">
            <v>m³</v>
          </cell>
        </row>
        <row r="404">
          <cell r="D404" t="str">
            <v>m³</v>
          </cell>
        </row>
        <row r="405">
          <cell r="B405" t="str">
            <v>II-0044</v>
          </cell>
          <cell r="C405" t="str">
            <v>HORMIGON  ARS EXCLUIDA LA ARAMDURA</v>
          </cell>
        </row>
        <row r="407">
          <cell r="D407" t="str">
            <v>m³</v>
          </cell>
        </row>
        <row r="408">
          <cell r="D408" t="str">
            <v>m³</v>
          </cell>
        </row>
        <row r="409">
          <cell r="D409" t="str">
            <v>m³</v>
          </cell>
        </row>
        <row r="410">
          <cell r="D410" t="str">
            <v>m³</v>
          </cell>
        </row>
        <row r="411">
          <cell r="D411" t="str">
            <v>m³</v>
          </cell>
        </row>
        <row r="413">
          <cell r="D413" t="str">
            <v>m³</v>
          </cell>
        </row>
        <row r="414">
          <cell r="D414" t="str">
            <v>m³</v>
          </cell>
        </row>
        <row r="415">
          <cell r="D415" t="str">
            <v>m³</v>
          </cell>
        </row>
        <row r="416">
          <cell r="D416" t="str">
            <v>m³</v>
          </cell>
        </row>
        <row r="417">
          <cell r="D417" t="str">
            <v>m³</v>
          </cell>
        </row>
        <row r="418">
          <cell r="D418" t="str">
            <v>m³</v>
          </cell>
        </row>
        <row r="420">
          <cell r="D420" t="str">
            <v>m³</v>
          </cell>
        </row>
        <row r="421">
          <cell r="D421" t="str">
            <v>m³</v>
          </cell>
        </row>
        <row r="422">
          <cell r="D422" t="str">
            <v>m³</v>
          </cell>
        </row>
        <row r="423">
          <cell r="D423" t="str">
            <v>m³</v>
          </cell>
        </row>
        <row r="424">
          <cell r="D424" t="str">
            <v>m³</v>
          </cell>
        </row>
        <row r="426">
          <cell r="D426" t="str">
            <v>m³</v>
          </cell>
        </row>
        <row r="427">
          <cell r="D427" t="str">
            <v>m³</v>
          </cell>
        </row>
        <row r="428">
          <cell r="D428" t="str">
            <v>m³</v>
          </cell>
        </row>
        <row r="429">
          <cell r="D429" t="str">
            <v>m³</v>
          </cell>
        </row>
        <row r="430">
          <cell r="D430" t="str">
            <v>m³</v>
          </cell>
        </row>
        <row r="431">
          <cell r="D431" t="str">
            <v>m³</v>
          </cell>
        </row>
        <row r="432">
          <cell r="D432" t="str">
            <v>m³</v>
          </cell>
        </row>
        <row r="435">
          <cell r="B435" t="str">
            <v>II-0044</v>
          </cell>
          <cell r="C435" t="str">
            <v>HORMIGON  ARS EXCLUIDA LA ARAMDURA</v>
          </cell>
        </row>
        <row r="437">
          <cell r="D437" t="str">
            <v>m³</v>
          </cell>
        </row>
        <row r="438">
          <cell r="D438" t="str">
            <v>m³</v>
          </cell>
        </row>
        <row r="440">
          <cell r="D440" t="str">
            <v>m³</v>
          </cell>
        </row>
        <row r="441">
          <cell r="D441" t="str">
            <v>m³</v>
          </cell>
        </row>
        <row r="442">
          <cell r="D442" t="str">
            <v>m³</v>
          </cell>
        </row>
        <row r="443">
          <cell r="D443" t="str">
            <v>m³</v>
          </cell>
        </row>
        <row r="444">
          <cell r="D444" t="str">
            <v>m³</v>
          </cell>
        </row>
        <row r="445">
          <cell r="D445" t="str">
            <v>m³</v>
          </cell>
        </row>
        <row r="446">
          <cell r="D446" t="str">
            <v>m³</v>
          </cell>
        </row>
        <row r="447">
          <cell r="D447" t="str">
            <v>m³</v>
          </cell>
        </row>
        <row r="448">
          <cell r="D448" t="str">
            <v>m³</v>
          </cell>
        </row>
        <row r="449">
          <cell r="D449" t="str">
            <v>m³</v>
          </cell>
        </row>
        <row r="450">
          <cell r="D450" t="str">
            <v>m³</v>
          </cell>
        </row>
        <row r="451">
          <cell r="D451" t="str">
            <v>m³</v>
          </cell>
        </row>
        <row r="452">
          <cell r="D452" t="str">
            <v>m³</v>
          </cell>
        </row>
        <row r="453">
          <cell r="D453" t="str">
            <v>m³</v>
          </cell>
        </row>
        <row r="455">
          <cell r="D455" t="str">
            <v>m³</v>
          </cell>
        </row>
        <row r="456">
          <cell r="D456" t="str">
            <v>m³</v>
          </cell>
        </row>
        <row r="457">
          <cell r="D457" t="str">
            <v>m³</v>
          </cell>
        </row>
        <row r="458">
          <cell r="D458" t="str">
            <v>m³</v>
          </cell>
        </row>
        <row r="459">
          <cell r="D459" t="str">
            <v>m³</v>
          </cell>
        </row>
        <row r="460">
          <cell r="D460" t="str">
            <v>m³</v>
          </cell>
        </row>
        <row r="461">
          <cell r="D461" t="str">
            <v>m³</v>
          </cell>
        </row>
        <row r="462">
          <cell r="D462" t="str">
            <v>m³</v>
          </cell>
        </row>
        <row r="463">
          <cell r="D463" t="str">
            <v>m³</v>
          </cell>
        </row>
        <row r="464">
          <cell r="D464" t="str">
            <v>m³</v>
          </cell>
        </row>
        <row r="465">
          <cell r="D465" t="str">
            <v>m³</v>
          </cell>
        </row>
        <row r="466">
          <cell r="D466" t="str">
            <v>m³</v>
          </cell>
        </row>
        <row r="467">
          <cell r="D467" t="str">
            <v>m³</v>
          </cell>
        </row>
        <row r="468">
          <cell r="D468" t="str">
            <v>m³</v>
          </cell>
        </row>
        <row r="469">
          <cell r="D469" t="str">
            <v>m³</v>
          </cell>
        </row>
        <row r="470">
          <cell r="D470" t="str">
            <v>m³</v>
          </cell>
        </row>
        <row r="472">
          <cell r="D472" t="str">
            <v>m³</v>
          </cell>
        </row>
        <row r="473">
          <cell r="D473" t="str">
            <v>m³</v>
          </cell>
        </row>
        <row r="474">
          <cell r="D474" t="str">
            <v>m³</v>
          </cell>
        </row>
        <row r="475">
          <cell r="D475" t="str">
            <v>m³</v>
          </cell>
        </row>
        <row r="476">
          <cell r="D476" t="str">
            <v>m³</v>
          </cell>
        </row>
        <row r="477">
          <cell r="D477" t="str">
            <v>m³</v>
          </cell>
        </row>
        <row r="478">
          <cell r="D478" t="str">
            <v>m³</v>
          </cell>
        </row>
        <row r="479">
          <cell r="D479" t="str">
            <v>m³</v>
          </cell>
        </row>
        <row r="480">
          <cell r="D480" t="str">
            <v>m³</v>
          </cell>
        </row>
        <row r="481">
          <cell r="D481" t="str">
            <v>m³</v>
          </cell>
        </row>
        <row r="483">
          <cell r="B483" t="str">
            <v>II-0045</v>
          </cell>
          <cell r="C483" t="str">
            <v>HORMIGON  PUZOLANICO EXCLUIDA LA ARAMDURA</v>
          </cell>
        </row>
        <row r="485">
          <cell r="D485" t="str">
            <v>m³</v>
          </cell>
        </row>
        <row r="486">
          <cell r="D486" t="str">
            <v>m³</v>
          </cell>
        </row>
        <row r="488">
          <cell r="D488" t="str">
            <v>m³</v>
          </cell>
        </row>
        <row r="489">
          <cell r="D489" t="str">
            <v>m³</v>
          </cell>
        </row>
        <row r="490">
          <cell r="D490" t="str">
            <v>m³</v>
          </cell>
        </row>
        <row r="492">
          <cell r="D492" t="str">
            <v>m³</v>
          </cell>
        </row>
        <row r="493">
          <cell r="D493" t="str">
            <v>m³</v>
          </cell>
        </row>
        <row r="494">
          <cell r="D494" t="str">
            <v>m³</v>
          </cell>
        </row>
        <row r="495">
          <cell r="D495" t="str">
            <v>m³</v>
          </cell>
        </row>
        <row r="496">
          <cell r="D496" t="str">
            <v>m³</v>
          </cell>
        </row>
        <row r="498">
          <cell r="D498" t="str">
            <v>m³</v>
          </cell>
        </row>
        <row r="499">
          <cell r="D499" t="str">
            <v>m³</v>
          </cell>
        </row>
        <row r="500">
          <cell r="D500" t="str">
            <v>m³</v>
          </cell>
        </row>
        <row r="501">
          <cell r="D501" t="str">
            <v>m³</v>
          </cell>
        </row>
        <row r="502">
          <cell r="D502" t="str">
            <v>m³</v>
          </cell>
        </row>
        <row r="503">
          <cell r="D503" t="str">
            <v>m³</v>
          </cell>
        </row>
        <row r="504">
          <cell r="D504" t="str">
            <v>m³</v>
          </cell>
        </row>
        <row r="506">
          <cell r="D506" t="str">
            <v>m³</v>
          </cell>
        </row>
        <row r="507">
          <cell r="D507" t="str">
            <v>m³</v>
          </cell>
        </row>
        <row r="508">
          <cell r="D508" t="str">
            <v>m³</v>
          </cell>
        </row>
        <row r="509">
          <cell r="D509" t="str">
            <v>m³</v>
          </cell>
        </row>
        <row r="510">
          <cell r="D510" t="str">
            <v>m³</v>
          </cell>
        </row>
        <row r="511">
          <cell r="D511" t="str">
            <v>m³</v>
          </cell>
        </row>
        <row r="512">
          <cell r="D512" t="str">
            <v>m³</v>
          </cell>
        </row>
        <row r="513">
          <cell r="D513" t="str">
            <v>m³</v>
          </cell>
        </row>
        <row r="515">
          <cell r="D515" t="str">
            <v>m³</v>
          </cell>
        </row>
        <row r="516">
          <cell r="D516" t="str">
            <v>m³</v>
          </cell>
        </row>
        <row r="517">
          <cell r="D517" t="str">
            <v>m³</v>
          </cell>
        </row>
        <row r="518">
          <cell r="D518" t="str">
            <v>m³</v>
          </cell>
        </row>
        <row r="519">
          <cell r="D519" t="str">
            <v>m³</v>
          </cell>
        </row>
        <row r="520">
          <cell r="D520" t="str">
            <v>m³</v>
          </cell>
        </row>
        <row r="521">
          <cell r="B521" t="str">
            <v>II-0046</v>
          </cell>
          <cell r="C521" t="str">
            <v>IMPERMEABILIZACION</v>
          </cell>
        </row>
        <row r="522">
          <cell r="D522" t="str">
            <v>m²</v>
          </cell>
        </row>
        <row r="524">
          <cell r="D524" t="str">
            <v>m²</v>
          </cell>
        </row>
        <row r="525">
          <cell r="D525" t="str">
            <v>m²</v>
          </cell>
        </row>
        <row r="526">
          <cell r="B526" t="str">
            <v>II-0047</v>
          </cell>
          <cell r="C526" t="str">
            <v>IMPRIMACIÒN CON MATERIAL BITUMINOSO</v>
          </cell>
        </row>
        <row r="527">
          <cell r="D527" t="str">
            <v>m²</v>
          </cell>
        </row>
        <row r="528">
          <cell r="D528" t="str">
            <v>m²</v>
          </cell>
        </row>
        <row r="531">
          <cell r="B531" t="str">
            <v>II-0048</v>
          </cell>
          <cell r="C531" t="str">
            <v>LIMPIEZA</v>
          </cell>
        </row>
        <row r="532">
          <cell r="D532" t="str">
            <v xml:space="preserve">nº </v>
          </cell>
        </row>
        <row r="533">
          <cell r="D533" t="str">
            <v>m³</v>
          </cell>
        </row>
        <row r="534">
          <cell r="D534" t="str">
            <v>m³</v>
          </cell>
        </row>
        <row r="535">
          <cell r="D535" t="str">
            <v>m³</v>
          </cell>
        </row>
        <row r="536">
          <cell r="D536" t="str">
            <v>m³</v>
          </cell>
        </row>
        <row r="537">
          <cell r="D537" t="str">
            <v>nº</v>
          </cell>
        </row>
        <row r="538">
          <cell r="D538" t="str">
            <v>ha</v>
          </cell>
        </row>
        <row r="539">
          <cell r="D539" t="str">
            <v>ha</v>
          </cell>
        </row>
        <row r="540">
          <cell r="B540" t="str">
            <v>II-0049</v>
          </cell>
          <cell r="C540" t="str">
            <v>LOSA DE HORMIGON</v>
          </cell>
        </row>
        <row r="541">
          <cell r="D541" t="str">
            <v>m²</v>
          </cell>
        </row>
        <row r="542">
          <cell r="B542" t="str">
            <v>II-0050</v>
          </cell>
          <cell r="C542" t="str">
            <v>LOSETAS DE HORMIGON</v>
          </cell>
        </row>
        <row r="544">
          <cell r="D544" t="str">
            <v>m²</v>
          </cell>
        </row>
        <row r="545">
          <cell r="D545" t="str">
            <v>m²</v>
          </cell>
        </row>
        <row r="546">
          <cell r="D546" t="str">
            <v>m²</v>
          </cell>
        </row>
        <row r="547">
          <cell r="D547" t="str">
            <v>m²</v>
          </cell>
        </row>
        <row r="548">
          <cell r="D548" t="str">
            <v>m²</v>
          </cell>
        </row>
        <row r="549">
          <cell r="D549" t="str">
            <v>m²</v>
          </cell>
        </row>
        <row r="550">
          <cell r="D550" t="str">
            <v>m²</v>
          </cell>
        </row>
        <row r="551">
          <cell r="B551" t="str">
            <v>II-0051</v>
          </cell>
          <cell r="C551" t="str">
            <v>MAMPOSTERIA DE PIEDRA</v>
          </cell>
          <cell r="D551" t="str">
            <v>m²</v>
          </cell>
        </row>
        <row r="552">
          <cell r="B552" t="str">
            <v>II-0052</v>
          </cell>
          <cell r="C552" t="str">
            <v>MANTENIMIENTO INVERNAL</v>
          </cell>
        </row>
        <row r="553">
          <cell r="D553" t="str">
            <v>ha</v>
          </cell>
        </row>
        <row r="554">
          <cell r="D554" t="str">
            <v>día</v>
          </cell>
        </row>
        <row r="555">
          <cell r="B555" t="str">
            <v>II-0053</v>
          </cell>
          <cell r="C555" t="str">
            <v>MEMBRANA PVC</v>
          </cell>
        </row>
        <row r="556">
          <cell r="D556" t="str">
            <v>m²</v>
          </cell>
        </row>
        <row r="557">
          <cell r="D557" t="str">
            <v>m²</v>
          </cell>
        </row>
        <row r="558">
          <cell r="D558" t="str">
            <v>m²</v>
          </cell>
        </row>
        <row r="559">
          <cell r="D559" t="str">
            <v>m²</v>
          </cell>
        </row>
        <row r="560">
          <cell r="B560" t="str">
            <v>II-0054</v>
          </cell>
          <cell r="C560" t="str">
            <v>MOVILIDAD PARA EL PERSONAL AUXILIAR DE SUPERVISION</v>
          </cell>
        </row>
        <row r="561">
          <cell r="B561" t="str">
            <v>II-0054.0001</v>
          </cell>
          <cell r="C561" t="str">
            <v xml:space="preserve">CUOTA FIJA </v>
          </cell>
          <cell r="D561" t="str">
            <v>mes</v>
          </cell>
        </row>
        <row r="562">
          <cell r="B562" t="str">
            <v>II-0054.0002</v>
          </cell>
          <cell r="C562" t="str">
            <v>ADICIONAL POR KM</v>
          </cell>
          <cell r="D562" t="str">
            <v>km</v>
          </cell>
        </row>
        <row r="563">
          <cell r="B563" t="str">
            <v>II-0055</v>
          </cell>
          <cell r="C563" t="str">
            <v>MOVILIZACION DE OBRA</v>
          </cell>
          <cell r="D563" t="str">
            <v>gl</v>
          </cell>
        </row>
        <row r="564">
          <cell r="B564" t="str">
            <v>II-0056</v>
          </cell>
          <cell r="C564" t="str">
            <v xml:space="preserve">PASARELA </v>
          </cell>
        </row>
        <row r="565">
          <cell r="D565" t="str">
            <v>m</v>
          </cell>
        </row>
        <row r="567">
          <cell r="D567" t="str">
            <v xml:space="preserve">m </v>
          </cell>
        </row>
        <row r="568">
          <cell r="D568" t="str">
            <v xml:space="preserve">m </v>
          </cell>
        </row>
        <row r="569">
          <cell r="D569" t="str">
            <v>m</v>
          </cell>
        </row>
        <row r="570">
          <cell r="D570" t="str">
            <v>m</v>
          </cell>
        </row>
        <row r="571">
          <cell r="B571" t="str">
            <v>II-0057</v>
          </cell>
          <cell r="C571" t="str">
            <v>PASO A NIVEL</v>
          </cell>
        </row>
        <row r="572">
          <cell r="D572" t="str">
            <v>gl</v>
          </cell>
        </row>
        <row r="573">
          <cell r="B573" t="str">
            <v>II-0058</v>
          </cell>
          <cell r="C573" t="str">
            <v>PAVIMENTO DE HORMIGON</v>
          </cell>
        </row>
        <row r="574">
          <cell r="D574" t="str">
            <v>m²</v>
          </cell>
        </row>
        <row r="575">
          <cell r="D575" t="str">
            <v>m²</v>
          </cell>
        </row>
        <row r="576">
          <cell r="D576" t="str">
            <v>m²</v>
          </cell>
        </row>
        <row r="577">
          <cell r="D577" t="str">
            <v>m²</v>
          </cell>
        </row>
        <row r="578">
          <cell r="B578" t="str">
            <v>II-0059</v>
          </cell>
          <cell r="C578" t="str">
            <v>PEDRAPLEN</v>
          </cell>
          <cell r="D578" t="str">
            <v>m³</v>
          </cell>
        </row>
        <row r="579">
          <cell r="B579" t="str">
            <v>II-0060</v>
          </cell>
          <cell r="C579" t="str">
            <v>PERFILADO</v>
          </cell>
        </row>
        <row r="580">
          <cell r="D580" t="str">
            <v>m²</v>
          </cell>
        </row>
        <row r="581">
          <cell r="D581" t="str">
            <v>m²</v>
          </cell>
        </row>
        <row r="582">
          <cell r="D582" t="str">
            <v>m²</v>
          </cell>
        </row>
        <row r="583">
          <cell r="B583" t="str">
            <v>II-0061</v>
          </cell>
          <cell r="C583" t="str">
            <v>PIEDRA COLOCADA</v>
          </cell>
          <cell r="D583" t="str">
            <v>m²</v>
          </cell>
        </row>
        <row r="584">
          <cell r="B584" t="str">
            <v>II-0062</v>
          </cell>
          <cell r="C584" t="str">
            <v>PRADERIZACION</v>
          </cell>
        </row>
        <row r="585">
          <cell r="D585" t="str">
            <v>m²</v>
          </cell>
        </row>
        <row r="586">
          <cell r="D586" t="str">
            <v>m²</v>
          </cell>
        </row>
        <row r="587">
          <cell r="D587" t="str">
            <v>Ha</v>
          </cell>
        </row>
        <row r="588">
          <cell r="B588" t="str">
            <v>II-0063</v>
          </cell>
          <cell r="C588" t="str">
            <v>PRETILES</v>
          </cell>
        </row>
        <row r="589">
          <cell r="D589" t="str">
            <v>nº</v>
          </cell>
        </row>
        <row r="590">
          <cell r="D590" t="str">
            <v>nº</v>
          </cell>
        </row>
        <row r="591">
          <cell r="B591" t="str">
            <v>II-0064</v>
          </cell>
          <cell r="C591" t="str">
            <v>PROTECCION DE DUCTOS</v>
          </cell>
        </row>
        <row r="592">
          <cell r="D592" t="str">
            <v xml:space="preserve">m </v>
          </cell>
        </row>
        <row r="593">
          <cell r="B593" t="str">
            <v>II-0065</v>
          </cell>
          <cell r="C593" t="str">
            <v xml:space="preserve">PUENTE </v>
          </cell>
        </row>
        <row r="594">
          <cell r="D594" t="str">
            <v>m³</v>
          </cell>
        </row>
        <row r="595">
          <cell r="D595" t="str">
            <v>m³</v>
          </cell>
        </row>
        <row r="596">
          <cell r="D596" t="str">
            <v xml:space="preserve">t </v>
          </cell>
        </row>
        <row r="598">
          <cell r="D598" t="str">
            <v>m²</v>
          </cell>
        </row>
        <row r="599">
          <cell r="D599" t="str">
            <v>gr / m²</v>
          </cell>
        </row>
        <row r="600">
          <cell r="B600" t="str">
            <v>II-0066</v>
          </cell>
          <cell r="C600" t="str">
            <v>PUENTE BAYLEY / FM</v>
          </cell>
        </row>
        <row r="601">
          <cell r="D601" t="str">
            <v xml:space="preserve">m </v>
          </cell>
        </row>
        <row r="602">
          <cell r="D602" t="str">
            <v xml:space="preserve">m </v>
          </cell>
        </row>
        <row r="603">
          <cell r="D603" t="str">
            <v xml:space="preserve">m </v>
          </cell>
        </row>
        <row r="605">
          <cell r="D605" t="str">
            <v>m</v>
          </cell>
        </row>
        <row r="606">
          <cell r="B606" t="str">
            <v>II-0067</v>
          </cell>
          <cell r="C606" t="str">
            <v>PUENTE CANAL</v>
          </cell>
        </row>
        <row r="607">
          <cell r="D607" t="str">
            <v xml:space="preserve">m </v>
          </cell>
        </row>
        <row r="608">
          <cell r="B608" t="str">
            <v>II-0068</v>
          </cell>
          <cell r="C608" t="str">
            <v>REACONDICIONAMIENTO</v>
          </cell>
        </row>
        <row r="609">
          <cell r="D609" t="str">
            <v xml:space="preserve">m </v>
          </cell>
        </row>
        <row r="610">
          <cell r="D610" t="str">
            <v>m³</v>
          </cell>
        </row>
        <row r="611">
          <cell r="D611" t="str">
            <v xml:space="preserve">m </v>
          </cell>
        </row>
        <row r="612">
          <cell r="B612" t="str">
            <v>II-0069</v>
          </cell>
          <cell r="C612" t="str">
            <v>RECICLADO DE PAVIMENTO</v>
          </cell>
        </row>
        <row r="613">
          <cell r="D613" t="str">
            <v>m³</v>
          </cell>
        </row>
        <row r="615">
          <cell r="D615" t="str">
            <v>m³</v>
          </cell>
        </row>
        <row r="616">
          <cell r="D616" t="str">
            <v>m³</v>
          </cell>
        </row>
        <row r="617">
          <cell r="B617" t="str">
            <v>II-0070</v>
          </cell>
          <cell r="C617" t="str">
            <v>RECLAMADO</v>
          </cell>
          <cell r="D617" t="str">
            <v>m²</v>
          </cell>
        </row>
        <row r="618">
          <cell r="B618" t="str">
            <v>II-0071</v>
          </cell>
          <cell r="C618" t="str">
            <v>RECUBRIMIENTO VEGETAL</v>
          </cell>
        </row>
        <row r="619">
          <cell r="D619" t="str">
            <v>m²</v>
          </cell>
        </row>
        <row r="620">
          <cell r="D620" t="str">
            <v>ha</v>
          </cell>
        </row>
        <row r="621">
          <cell r="B621" t="str">
            <v>II-0072</v>
          </cell>
          <cell r="C621" t="str">
            <v>RESTITUCION DE GALIVO</v>
          </cell>
          <cell r="D621" t="str">
            <v>gl</v>
          </cell>
        </row>
        <row r="626">
          <cell r="D626" t="str">
            <v>m²</v>
          </cell>
        </row>
        <row r="627">
          <cell r="D627" t="str">
            <v>m²</v>
          </cell>
        </row>
        <row r="628">
          <cell r="D628" t="str">
            <v>m²</v>
          </cell>
        </row>
        <row r="629">
          <cell r="D629" t="str">
            <v>m²</v>
          </cell>
        </row>
        <row r="630">
          <cell r="D630" t="str">
            <v>m²</v>
          </cell>
        </row>
        <row r="631">
          <cell r="D631" t="str">
            <v>m²</v>
          </cell>
        </row>
        <row r="633">
          <cell r="D633" t="str">
            <v>m²</v>
          </cell>
        </row>
        <row r="634">
          <cell r="D634" t="str">
            <v>m²</v>
          </cell>
        </row>
        <row r="635">
          <cell r="D635" t="str">
            <v>m²</v>
          </cell>
        </row>
        <row r="636">
          <cell r="D636" t="str">
            <v>m²</v>
          </cell>
        </row>
        <row r="637">
          <cell r="D637" t="str">
            <v>m²</v>
          </cell>
        </row>
        <row r="638">
          <cell r="D638" t="str">
            <v>m²</v>
          </cell>
        </row>
        <row r="639">
          <cell r="B639" t="str">
            <v>II-0074</v>
          </cell>
          <cell r="C639" t="str">
            <v>RIEGO</v>
          </cell>
        </row>
        <row r="640">
          <cell r="D640" t="str">
            <v>m²</v>
          </cell>
        </row>
        <row r="641">
          <cell r="D641" t="str">
            <v>m²</v>
          </cell>
        </row>
        <row r="642">
          <cell r="B642" t="str">
            <v>II-0075</v>
          </cell>
          <cell r="C642" t="str">
            <v>SALTO</v>
          </cell>
        </row>
        <row r="643">
          <cell r="D643" t="str">
            <v xml:space="preserve">m </v>
          </cell>
        </row>
        <row r="644">
          <cell r="D644" t="str">
            <v xml:space="preserve">m </v>
          </cell>
        </row>
        <row r="645">
          <cell r="B645" t="str">
            <v>II-0076</v>
          </cell>
          <cell r="C645" t="str">
            <v>SELLADO DE FISURA</v>
          </cell>
          <cell r="D645" t="str">
            <v>ml</v>
          </cell>
        </row>
        <row r="646">
          <cell r="B646" t="str">
            <v>II-0077</v>
          </cell>
          <cell r="C646" t="str">
            <v>SIFON</v>
          </cell>
        </row>
        <row r="647">
          <cell r="D647" t="str">
            <v>gl</v>
          </cell>
        </row>
        <row r="648">
          <cell r="B648" t="str">
            <v>II-0078</v>
          </cell>
          <cell r="C648" t="str">
            <v>SUB BASE</v>
          </cell>
        </row>
        <row r="649">
          <cell r="D649" t="str">
            <v>m³</v>
          </cell>
        </row>
        <row r="650">
          <cell r="D650" t="str">
            <v>m³</v>
          </cell>
        </row>
        <row r="652">
          <cell r="D652" t="str">
            <v>m³</v>
          </cell>
        </row>
        <row r="653">
          <cell r="D653" t="str">
            <v>m³</v>
          </cell>
        </row>
        <row r="654">
          <cell r="D654" t="str">
            <v>m³</v>
          </cell>
        </row>
        <row r="655">
          <cell r="D655" t="str">
            <v>m³</v>
          </cell>
        </row>
        <row r="656">
          <cell r="D656" t="str">
            <v>m³</v>
          </cell>
        </row>
        <row r="657">
          <cell r="D657" t="str">
            <v>m³</v>
          </cell>
        </row>
        <row r="658">
          <cell r="D658" t="str">
            <v>m³</v>
          </cell>
        </row>
        <row r="659">
          <cell r="B659" t="str">
            <v>II-0079</v>
          </cell>
          <cell r="C659" t="str">
            <v>SUELO</v>
          </cell>
        </row>
        <row r="660">
          <cell r="D660" t="str">
            <v>m³</v>
          </cell>
        </row>
        <row r="661">
          <cell r="D661" t="str">
            <v>m³</v>
          </cell>
        </row>
        <row r="662">
          <cell r="D662" t="str">
            <v>m³</v>
          </cell>
        </row>
        <row r="663">
          <cell r="B663" t="str">
            <v>II-0080</v>
          </cell>
          <cell r="C663" t="str">
            <v>SUMIDEROS</v>
          </cell>
        </row>
        <row r="664">
          <cell r="D664" t="str">
            <v>gl</v>
          </cell>
        </row>
        <row r="665">
          <cell r="D665" t="str">
            <v>gl</v>
          </cell>
        </row>
        <row r="666">
          <cell r="D666" t="str">
            <v>gl</v>
          </cell>
        </row>
        <row r="667">
          <cell r="D667" t="str">
            <v>gl</v>
          </cell>
        </row>
        <row r="671">
          <cell r="B671" t="str">
            <v>II-0081</v>
          </cell>
          <cell r="C671" t="str">
            <v>TERRAPLEN</v>
          </cell>
        </row>
        <row r="673">
          <cell r="D673" t="str">
            <v>m³</v>
          </cell>
        </row>
        <row r="674">
          <cell r="D674" t="str">
            <v>m³</v>
          </cell>
        </row>
        <row r="676">
          <cell r="D676" t="str">
            <v>m³</v>
          </cell>
        </row>
        <row r="677">
          <cell r="D677" t="str">
            <v>m³</v>
          </cell>
        </row>
        <row r="678">
          <cell r="B678" t="str">
            <v>II-0082</v>
          </cell>
          <cell r="C678" t="str">
            <v>TEXTURIZADO (SUPERFICIE DE RODAMIENTO)</v>
          </cell>
          <cell r="D678" t="str">
            <v>m²</v>
          </cell>
        </row>
        <row r="679">
          <cell r="B679" t="str">
            <v>II-0083</v>
          </cell>
          <cell r="C679" t="str">
            <v>TRABAJOS NO ESPECIFICADOS O DE EMERGENCIA</v>
          </cell>
        </row>
        <row r="680">
          <cell r="D680" t="str">
            <v>hs</v>
          </cell>
        </row>
        <row r="681">
          <cell r="D681" t="str">
            <v>hs</v>
          </cell>
        </row>
        <row r="682">
          <cell r="D682" t="str">
            <v>hs</v>
          </cell>
        </row>
        <row r="683">
          <cell r="D683" t="str">
            <v>hs</v>
          </cell>
        </row>
        <row r="684">
          <cell r="D684" t="str">
            <v>hs</v>
          </cell>
        </row>
        <row r="685">
          <cell r="D685" t="str">
            <v>hs</v>
          </cell>
        </row>
        <row r="686">
          <cell r="B686" t="str">
            <v>II-0084</v>
          </cell>
          <cell r="C686" t="str">
            <v xml:space="preserve">TRANSPORTE </v>
          </cell>
        </row>
        <row r="687">
          <cell r="D687" t="str">
            <v>t . Km</v>
          </cell>
        </row>
        <row r="688">
          <cell r="D688" t="str">
            <v>t . km</v>
          </cell>
        </row>
        <row r="689">
          <cell r="B689" t="str">
            <v>II-0085</v>
          </cell>
          <cell r="C689" t="str">
            <v>TRANQUERA</v>
          </cell>
        </row>
        <row r="690">
          <cell r="B690" t="str">
            <v>II-0085.0001</v>
          </cell>
          <cell r="C690" t="str">
            <v>S/PLANO J-5084 - TIPO A</v>
          </cell>
          <cell r="D690" t="str">
            <v>nº</v>
          </cell>
        </row>
        <row r="691">
          <cell r="B691" t="str">
            <v>II-0085.0002</v>
          </cell>
          <cell r="C691" t="str">
            <v>S/PLANO J-5084 - TIPO B</v>
          </cell>
          <cell r="D691" t="str">
            <v>nº</v>
          </cell>
        </row>
        <row r="692">
          <cell r="B692" t="str">
            <v>II-0086</v>
          </cell>
          <cell r="C692" t="str">
            <v>TRATAMIENTO BITUMINOSO</v>
          </cell>
        </row>
        <row r="693">
          <cell r="D693" t="str">
            <v>m²</v>
          </cell>
        </row>
        <row r="694">
          <cell r="D694" t="str">
            <v>m²</v>
          </cell>
        </row>
        <row r="695">
          <cell r="D695" t="str">
            <v>m²</v>
          </cell>
        </row>
        <row r="696">
          <cell r="D696" t="str">
            <v>m²</v>
          </cell>
        </row>
        <row r="697">
          <cell r="D697" t="str">
            <v>m²</v>
          </cell>
        </row>
        <row r="698">
          <cell r="D698" t="str">
            <v>m²</v>
          </cell>
        </row>
        <row r="699">
          <cell r="D699" t="str">
            <v>m²</v>
          </cell>
        </row>
        <row r="700">
          <cell r="B700" t="str">
            <v>II-0087</v>
          </cell>
          <cell r="C700" t="str">
            <v>TOMA DE JUNTA</v>
          </cell>
        </row>
        <row r="701">
          <cell r="D701" t="str">
            <v xml:space="preserve">m </v>
          </cell>
        </row>
        <row r="702">
          <cell r="D702" t="str">
            <v xml:space="preserve">m </v>
          </cell>
        </row>
        <row r="703">
          <cell r="B703" t="str">
            <v>II-0088</v>
          </cell>
          <cell r="C703" t="str">
            <v>TOSCAPLEN</v>
          </cell>
          <cell r="D703" t="str">
            <v>m³</v>
          </cell>
        </row>
        <row r="704">
          <cell r="B704" t="str">
            <v>II-0089</v>
          </cell>
          <cell r="C704" t="str">
            <v>VIVENDA PERSONAL DE SUPERVICION</v>
          </cell>
          <cell r="D704" t="str">
            <v>mes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21</v>
          </cell>
          <cell r="B223" t="str">
            <v>Cuadro 2. Índices del Capítulo Materiales, desagregación inmediata superior disponible</v>
          </cell>
          <cell r="C223">
            <v>21</v>
          </cell>
          <cell r="D223">
            <v>21</v>
          </cell>
          <cell r="E223">
            <v>21</v>
          </cell>
        </row>
        <row r="224">
          <cell r="A224">
            <v>21</v>
          </cell>
          <cell r="B224">
            <v>21</v>
          </cell>
          <cell r="C224">
            <v>21</v>
          </cell>
          <cell r="D224">
            <v>21</v>
          </cell>
          <cell r="E224">
            <v>21</v>
          </cell>
        </row>
        <row r="225">
          <cell r="A225" t="str">
            <v>Codigo Unificado</v>
          </cell>
          <cell r="B225" t="str">
            <v>Código</v>
          </cell>
          <cell r="C225">
            <v>21</v>
          </cell>
          <cell r="D225">
            <v>21</v>
          </cell>
          <cell r="E225" t="str">
            <v>Descripción</v>
          </cell>
        </row>
        <row r="226">
          <cell r="A226">
            <v>21</v>
          </cell>
          <cell r="B226" t="str">
            <v>CPC1</v>
          </cell>
          <cell r="C226">
            <v>21</v>
          </cell>
          <cell r="D226">
            <v>21</v>
          </cell>
          <cell r="E226">
            <v>21</v>
          </cell>
        </row>
        <row r="227">
          <cell r="A227" t="str">
            <v/>
          </cell>
          <cell r="B227">
            <v>21</v>
          </cell>
          <cell r="C227">
            <v>21</v>
          </cell>
          <cell r="D227">
            <v>21</v>
          </cell>
          <cell r="E227">
            <v>21</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42120</v>
          </cell>
          <cell r="B235" t="str">
            <v>Cuadro 1. Índices del Capítulo Mano de Obra, mayor desagregación disponible</v>
          </cell>
          <cell r="C235">
            <v>42120</v>
          </cell>
          <cell r="D235">
            <v>42120</v>
          </cell>
          <cell r="E235">
            <v>42120</v>
          </cell>
        </row>
        <row r="236">
          <cell r="A236">
            <v>42120</v>
          </cell>
          <cell r="B236">
            <v>42120</v>
          </cell>
          <cell r="C236">
            <v>42120</v>
          </cell>
          <cell r="D236">
            <v>42120</v>
          </cell>
          <cell r="E236">
            <v>42120</v>
          </cell>
        </row>
        <row r="237">
          <cell r="A237" t="str">
            <v>Codigo Unificado</v>
          </cell>
          <cell r="B237" t="str">
            <v>Código</v>
          </cell>
          <cell r="C237">
            <v>42120</v>
          </cell>
          <cell r="D237">
            <v>42120</v>
          </cell>
          <cell r="E237" t="str">
            <v>Aperturas</v>
          </cell>
        </row>
        <row r="238">
          <cell r="A238">
            <v>42120</v>
          </cell>
          <cell r="B238">
            <v>42120</v>
          </cell>
          <cell r="C238">
            <v>42120</v>
          </cell>
          <cell r="D238">
            <v>42120</v>
          </cell>
          <cell r="E238">
            <v>42120</v>
          </cell>
        </row>
        <row r="239">
          <cell r="A239">
            <v>42120</v>
          </cell>
          <cell r="B239">
            <v>42120</v>
          </cell>
          <cell r="C239">
            <v>42120</v>
          </cell>
          <cell r="D239">
            <v>42120</v>
          </cell>
          <cell r="E239" t="str">
            <v>Mano de obra</v>
          </cell>
        </row>
        <row r="240">
          <cell r="A240">
            <v>42120</v>
          </cell>
          <cell r="B240">
            <v>42120</v>
          </cell>
          <cell r="C240">
            <v>42120</v>
          </cell>
          <cell r="D240">
            <v>42120</v>
          </cell>
          <cell r="E240">
            <v>42120</v>
          </cell>
        </row>
        <row r="241">
          <cell r="A241">
            <v>42120</v>
          </cell>
          <cell r="B241">
            <v>42120</v>
          </cell>
          <cell r="C241">
            <v>42120</v>
          </cell>
          <cell r="D241">
            <v>42120</v>
          </cell>
          <cell r="E241" t="str">
            <v xml:space="preserve">        Mano de obra asalariada</v>
          </cell>
        </row>
        <row r="242">
          <cell r="A242">
            <v>42120</v>
          </cell>
          <cell r="B242">
            <v>42120</v>
          </cell>
          <cell r="C242">
            <v>42120</v>
          </cell>
          <cell r="D242">
            <v>42120</v>
          </cell>
          <cell r="E242">
            <v>42120</v>
          </cell>
        </row>
        <row r="243">
          <cell r="A243">
            <v>42120</v>
          </cell>
          <cell r="B243">
            <v>42120</v>
          </cell>
          <cell r="C243">
            <v>42120</v>
          </cell>
          <cell r="D243">
            <v>42120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14</v>
          </cell>
          <cell r="C248">
            <v>14</v>
          </cell>
          <cell r="D248">
            <v>14</v>
          </cell>
          <cell r="E248">
            <v>14</v>
          </cell>
        </row>
        <row r="249">
          <cell r="A249" t="str">
            <v>INDEC-MO - 51560-32</v>
          </cell>
          <cell r="B249">
            <v>51560</v>
          </cell>
          <cell r="C249" t="str">
            <v>-</v>
          </cell>
          <cell r="D249">
            <v>32</v>
          </cell>
          <cell r="E249" t="str">
            <v xml:space="preserve">Mano de obra indirecta (capataz de primera2) </v>
          </cell>
        </row>
        <row r="250">
          <cell r="A250" t="str">
            <v/>
          </cell>
          <cell r="B250">
            <v>32</v>
          </cell>
          <cell r="C250">
            <v>32</v>
          </cell>
          <cell r="D250">
            <v>32</v>
          </cell>
          <cell r="E250">
            <v>32</v>
          </cell>
        </row>
        <row r="251">
          <cell r="A251" t="str">
            <v>INDEC-MO - 81291-1</v>
          </cell>
          <cell r="B251">
            <v>81291</v>
          </cell>
          <cell r="C251" t="str">
            <v>-</v>
          </cell>
          <cell r="D251">
            <v>1</v>
          </cell>
          <cell r="E251" t="str">
            <v>Seguro de Accidentes de Trabajo3</v>
          </cell>
        </row>
        <row r="252">
          <cell r="A252" t="str">
            <v/>
          </cell>
          <cell r="B252">
            <v>1</v>
          </cell>
          <cell r="C252">
            <v>1</v>
          </cell>
          <cell r="D252">
            <v>1</v>
          </cell>
          <cell r="E252">
            <v>1</v>
          </cell>
        </row>
        <row r="253">
          <cell r="A253" t="str">
            <v/>
          </cell>
          <cell r="B253">
            <v>1</v>
          </cell>
          <cell r="C253">
            <v>1</v>
          </cell>
          <cell r="D253">
            <v>1</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1</v>
          </cell>
          <cell r="B262" t="str">
            <v>Cuadro 2. Índices del Capítulo Mano de Obra, desagregación disponible</v>
          </cell>
          <cell r="C262">
            <v>1</v>
          </cell>
          <cell r="D262">
            <v>1</v>
          </cell>
          <cell r="E262">
            <v>1</v>
          </cell>
        </row>
        <row r="263">
          <cell r="A263">
            <v>1</v>
          </cell>
          <cell r="B263">
            <v>1</v>
          </cell>
          <cell r="C263">
            <v>1</v>
          </cell>
          <cell r="D263">
            <v>1</v>
          </cell>
          <cell r="E263">
            <v>1</v>
          </cell>
        </row>
        <row r="264">
          <cell r="A264" t="str">
            <v>Codigo Unificado</v>
          </cell>
          <cell r="B264" t="str">
            <v>Código</v>
          </cell>
          <cell r="C264">
            <v>1</v>
          </cell>
          <cell r="D264">
            <v>1</v>
          </cell>
          <cell r="E264" t="str">
            <v>Aperturas</v>
          </cell>
        </row>
        <row r="265">
          <cell r="A265">
            <v>1</v>
          </cell>
          <cell r="B265">
            <v>1</v>
          </cell>
          <cell r="C265">
            <v>1</v>
          </cell>
          <cell r="D265">
            <v>1</v>
          </cell>
          <cell r="E265">
            <v>1</v>
          </cell>
        </row>
        <row r="266">
          <cell r="A266">
            <v>1</v>
          </cell>
          <cell r="B266">
            <v>1</v>
          </cell>
          <cell r="C266">
            <v>1</v>
          </cell>
          <cell r="D266">
            <v>1</v>
          </cell>
          <cell r="E266">
            <v>1</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1</v>
          </cell>
          <cell r="B268">
            <v>1</v>
          </cell>
          <cell r="C268">
            <v>1</v>
          </cell>
          <cell r="D268">
            <v>1</v>
          </cell>
          <cell r="E268">
            <v>1</v>
          </cell>
        </row>
        <row r="271">
          <cell r="A271">
            <v>1</v>
          </cell>
          <cell r="B271" t="str">
            <v>Índice de precios de equipos para la construcción</v>
          </cell>
          <cell r="C271">
            <v>1</v>
          </cell>
          <cell r="D271">
            <v>1</v>
          </cell>
        </row>
        <row r="272">
          <cell r="A272">
            <v>1</v>
          </cell>
          <cell r="B272">
            <v>1</v>
          </cell>
          <cell r="C272">
            <v>1</v>
          </cell>
          <cell r="D272">
            <v>1</v>
          </cell>
        </row>
        <row r="273">
          <cell r="A273" t="str">
            <v>Codigo Unificado</v>
          </cell>
          <cell r="B273" t="str">
            <v>Código</v>
          </cell>
          <cell r="C273">
            <v>1</v>
          </cell>
          <cell r="D273">
            <v>1</v>
          </cell>
          <cell r="E273" t="str">
            <v>Concepto</v>
          </cell>
        </row>
        <row r="274">
          <cell r="A274">
            <v>1</v>
          </cell>
          <cell r="B274" t="str">
            <v>CPC1</v>
          </cell>
          <cell r="C274">
            <v>1</v>
          </cell>
          <cell r="D274">
            <v>1</v>
          </cell>
          <cell r="E274">
            <v>1</v>
          </cell>
        </row>
        <row r="275">
          <cell r="B275">
            <v>1</v>
          </cell>
          <cell r="C275">
            <v>1</v>
          </cell>
          <cell r="D275">
            <v>1</v>
          </cell>
          <cell r="E275">
            <v>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11</v>
          </cell>
          <cell r="B286" t="str">
            <v xml:space="preserve">Índice de precios de algunos servicios </v>
          </cell>
          <cell r="C286">
            <v>11</v>
          </cell>
          <cell r="D286">
            <v>11</v>
          </cell>
        </row>
        <row r="287">
          <cell r="A287">
            <v>11</v>
          </cell>
          <cell r="B287">
            <v>11</v>
          </cell>
          <cell r="C287">
            <v>11</v>
          </cell>
          <cell r="D287">
            <v>11</v>
          </cell>
        </row>
        <row r="288">
          <cell r="A288" t="str">
            <v>Codigo Unificado</v>
          </cell>
          <cell r="B288" t="str">
            <v>Código</v>
          </cell>
          <cell r="C288">
            <v>11</v>
          </cell>
          <cell r="D288">
            <v>11</v>
          </cell>
          <cell r="E288" t="str">
            <v>Servicios de alquiler</v>
          </cell>
        </row>
        <row r="289">
          <cell r="A289">
            <v>11</v>
          </cell>
          <cell r="B289" t="str">
            <v>CPC1</v>
          </cell>
          <cell r="C289">
            <v>11</v>
          </cell>
          <cell r="D289">
            <v>11</v>
          </cell>
          <cell r="E289">
            <v>11</v>
          </cell>
        </row>
        <row r="290">
          <cell r="B290">
            <v>11</v>
          </cell>
          <cell r="C290">
            <v>11</v>
          </cell>
          <cell r="D290">
            <v>11</v>
          </cell>
          <cell r="E290">
            <v>11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21</v>
          </cell>
          <cell r="B301" t="str">
            <v>Cuadro 1. Índice de Precios Internos Básicos al por Mayor (IPIB), mayor desagregación disponible</v>
          </cell>
          <cell r="C301">
            <v>21</v>
          </cell>
          <cell r="D301">
            <v>21</v>
          </cell>
          <cell r="E301">
            <v>21</v>
          </cell>
        </row>
        <row r="303">
          <cell r="A303" t="str">
            <v>Codigo Unificado</v>
          </cell>
          <cell r="B303" t="str">
            <v>Código</v>
          </cell>
          <cell r="C303">
            <v>21</v>
          </cell>
          <cell r="D303">
            <v>21</v>
          </cell>
          <cell r="E303" t="str">
            <v>Descripción</v>
          </cell>
        </row>
        <row r="304">
          <cell r="A304">
            <v>21</v>
          </cell>
          <cell r="B304" t="str">
            <v>CPC1</v>
          </cell>
          <cell r="C304">
            <v>21</v>
          </cell>
          <cell r="D304">
            <v>21</v>
          </cell>
          <cell r="E304">
            <v>21</v>
          </cell>
        </row>
        <row r="305">
          <cell r="A305">
            <v>21</v>
          </cell>
          <cell r="B305">
            <v>21</v>
          </cell>
          <cell r="C305">
            <v>21</v>
          </cell>
          <cell r="D305">
            <v>21</v>
          </cell>
          <cell r="E305">
            <v>21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1</v>
          </cell>
          <cell r="E426">
            <v>1</v>
          </cell>
        </row>
        <row r="427">
          <cell r="A427">
            <v>1</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1</v>
          </cell>
          <cell r="B448" t="str">
            <v>Cuadro 2. Índice de Precios Internos Básicos al por Mayor (IPIB), desagregación inmediata superior disponible</v>
          </cell>
          <cell r="C448">
            <v>1</v>
          </cell>
          <cell r="D448">
            <v>1</v>
          </cell>
        </row>
        <row r="449">
          <cell r="A449">
            <v>1</v>
          </cell>
          <cell r="B449">
            <v>1</v>
          </cell>
          <cell r="C449">
            <v>1</v>
          </cell>
          <cell r="D449">
            <v>1</v>
          </cell>
        </row>
        <row r="450">
          <cell r="A450" t="str">
            <v>Codigo Unificado</v>
          </cell>
          <cell r="B450" t="str">
            <v>Clasificación</v>
          </cell>
          <cell r="C450">
            <v>1</v>
          </cell>
          <cell r="D450">
            <v>1</v>
          </cell>
          <cell r="E450" t="str">
            <v>Descripción</v>
          </cell>
        </row>
        <row r="451">
          <cell r="A451">
            <v>1</v>
          </cell>
          <cell r="B451" t="str">
            <v>CIIU R31</v>
          </cell>
          <cell r="C451">
            <v>1</v>
          </cell>
          <cell r="D451">
            <v>1</v>
          </cell>
          <cell r="E451">
            <v>1</v>
          </cell>
        </row>
        <row r="452">
          <cell r="B452">
            <v>1</v>
          </cell>
          <cell r="C452">
            <v>1</v>
          </cell>
          <cell r="D452">
            <v>1</v>
          </cell>
          <cell r="E452">
            <v>1</v>
          </cell>
        </row>
        <row r="453">
          <cell r="B453">
            <v>1</v>
          </cell>
          <cell r="C453">
            <v>1</v>
          </cell>
          <cell r="D453">
            <v>1</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1</v>
          </cell>
          <cell r="B475">
            <v>1</v>
          </cell>
          <cell r="C475">
            <v>1</v>
          </cell>
          <cell r="E475">
            <v>1</v>
          </cell>
        </row>
        <row r="476">
          <cell r="A476">
            <v>1</v>
          </cell>
          <cell r="B476">
            <v>1</v>
          </cell>
          <cell r="C476">
            <v>1</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1</v>
          </cell>
          <cell r="B485" t="str">
            <v>Índices de los componentes incluidos en el Decreto 1295/2002.</v>
          </cell>
          <cell r="C485">
            <v>1</v>
          </cell>
          <cell r="D485">
            <v>1</v>
          </cell>
        </row>
        <row r="487">
          <cell r="A487">
            <v>1</v>
          </cell>
          <cell r="B487" t="str">
            <v>Decreto 1295/2002 Artículo 15 Inciso</v>
          </cell>
          <cell r="C487">
            <v>1</v>
          </cell>
          <cell r="D487">
            <v>1</v>
          </cell>
          <cell r="E487" t="str">
            <v>Insumos</v>
          </cell>
        </row>
        <row r="488">
          <cell r="A488">
            <v>1</v>
          </cell>
          <cell r="B488">
            <v>1</v>
          </cell>
          <cell r="C488">
            <v>1</v>
          </cell>
          <cell r="D488">
            <v>1</v>
          </cell>
          <cell r="E488">
            <v>1</v>
          </cell>
        </row>
        <row r="489">
          <cell r="A489">
            <v>1</v>
          </cell>
          <cell r="B489">
            <v>1</v>
          </cell>
          <cell r="C489">
            <v>1</v>
          </cell>
          <cell r="D489">
            <v>1</v>
          </cell>
          <cell r="E489">
            <v>1</v>
          </cell>
        </row>
        <row r="490">
          <cell r="A490" t="str">
            <v>INDEC-DCTO - Inciso a)</v>
          </cell>
          <cell r="B490" t="str">
            <v>a)</v>
          </cell>
          <cell r="C490">
            <v>1</v>
          </cell>
          <cell r="D490">
            <v>1</v>
          </cell>
          <cell r="E490" t="str">
            <v>Mano de obra</v>
          </cell>
        </row>
        <row r="491">
          <cell r="A491" t="str">
            <v>INDEC-DCTO - Inciso b)</v>
          </cell>
          <cell r="B491" t="str">
            <v>b)</v>
          </cell>
          <cell r="C491">
            <v>1</v>
          </cell>
          <cell r="D491">
            <v>1</v>
          </cell>
          <cell r="E491" t="str">
            <v>Albañilería</v>
          </cell>
        </row>
        <row r="492">
          <cell r="A492" t="str">
            <v>INDEC-DCTO - Inciso d)</v>
          </cell>
          <cell r="B492" t="str">
            <v>d)</v>
          </cell>
          <cell r="C492">
            <v>1</v>
          </cell>
          <cell r="D492">
            <v>1</v>
          </cell>
          <cell r="E492" t="str">
            <v>Carpinterías</v>
          </cell>
        </row>
        <row r="493">
          <cell r="A493" t="str">
            <v>INDEC-DCTO - Inciso f)</v>
          </cell>
          <cell r="B493" t="str">
            <v>f)</v>
          </cell>
          <cell r="C493">
            <v>1</v>
          </cell>
          <cell r="D493">
            <v>1</v>
          </cell>
          <cell r="E493" t="str">
            <v>Andamios2</v>
          </cell>
        </row>
        <row r="494">
          <cell r="A494" t="str">
            <v>INDEC-DCTO - Inciso g)</v>
          </cell>
          <cell r="B494" t="str">
            <v>g)</v>
          </cell>
          <cell r="C494">
            <v>1</v>
          </cell>
          <cell r="D494">
            <v>1</v>
          </cell>
          <cell r="E494" t="str">
            <v>Artefactos de iluminación y cableado</v>
          </cell>
        </row>
        <row r="495">
          <cell r="A495" t="str">
            <v>INDEC-DCTO - Inciso h)</v>
          </cell>
          <cell r="B495" t="str">
            <v>h)</v>
          </cell>
          <cell r="C495">
            <v>1</v>
          </cell>
          <cell r="D495">
            <v>1</v>
          </cell>
          <cell r="E495" t="str">
            <v>Caños de PVC para instalaciones varias</v>
          </cell>
        </row>
        <row r="496">
          <cell r="A496" t="str">
            <v>INDEC-DCTO - Inciso p)</v>
          </cell>
          <cell r="B496" t="str">
            <v>p)</v>
          </cell>
          <cell r="C496">
            <v>1</v>
          </cell>
          <cell r="D496">
            <v>1</v>
          </cell>
          <cell r="E496" t="str">
            <v>Gastos generales</v>
          </cell>
        </row>
        <row r="497">
          <cell r="A497" t="str">
            <v>INDEC-DCTO - Inciso r)</v>
          </cell>
          <cell r="B497" t="str">
            <v>r)</v>
          </cell>
          <cell r="C497">
            <v>1</v>
          </cell>
          <cell r="D497">
            <v>1</v>
          </cell>
          <cell r="E497" t="str">
            <v>Artefactos para baño y grifería</v>
          </cell>
        </row>
        <row r="498">
          <cell r="A498" t="str">
            <v>INDEC-DCTO - Inciso s)</v>
          </cell>
          <cell r="B498" t="str">
            <v>s)</v>
          </cell>
          <cell r="C498">
            <v>1</v>
          </cell>
          <cell r="D498">
            <v>1</v>
          </cell>
          <cell r="E498" t="str">
            <v>Hormigón</v>
          </cell>
        </row>
        <row r="499">
          <cell r="A499" t="str">
            <v>INDEC-DCTO - Inciso u)</v>
          </cell>
          <cell r="B499" t="str">
            <v>u)</v>
          </cell>
          <cell r="C499">
            <v>1</v>
          </cell>
          <cell r="D499">
            <v>1</v>
          </cell>
          <cell r="E499" t="str">
            <v>Válvulas de bronce</v>
          </cell>
        </row>
        <row r="500">
          <cell r="A500" t="str">
            <v>INDEC-DCTO - Inciso v)</v>
          </cell>
          <cell r="B500" t="str">
            <v>v)</v>
          </cell>
          <cell r="C500">
            <v>1</v>
          </cell>
          <cell r="D500">
            <v>1</v>
          </cell>
          <cell r="E500" t="str">
            <v>Electrobombas</v>
          </cell>
        </row>
        <row r="501">
          <cell r="A501">
            <v>1</v>
          </cell>
          <cell r="B501">
            <v>1</v>
          </cell>
          <cell r="C501">
            <v>1</v>
          </cell>
          <cell r="D501">
            <v>1</v>
          </cell>
          <cell r="E501">
            <v>1</v>
          </cell>
        </row>
        <row r="502">
          <cell r="A502" t="str">
            <v>INDEC-DCTO - Inciso c)</v>
          </cell>
          <cell r="B502" t="str">
            <v>c)</v>
          </cell>
          <cell r="C502">
            <v>1</v>
          </cell>
          <cell r="D502">
            <v>1</v>
          </cell>
          <cell r="E502" t="str">
            <v>Pisos y revestimientos</v>
          </cell>
        </row>
        <row r="503">
          <cell r="A503" t="str">
            <v>INDEC-DCTO - Inciso m)</v>
          </cell>
          <cell r="B503" t="str">
            <v>m)</v>
          </cell>
          <cell r="C503">
            <v>1</v>
          </cell>
          <cell r="D503">
            <v>1</v>
          </cell>
          <cell r="E503" t="str">
            <v>Aceros - Hierro aletado</v>
          </cell>
        </row>
        <row r="504">
          <cell r="A504" t="str">
            <v>INDEC-DCTO - Inciso n)</v>
          </cell>
          <cell r="B504" t="str">
            <v>n)</v>
          </cell>
          <cell r="C504">
            <v>1</v>
          </cell>
          <cell r="D504">
            <v>1</v>
          </cell>
          <cell r="E504" t="str">
            <v>Cemento</v>
          </cell>
        </row>
        <row r="505">
          <cell r="A505" t="str">
            <v>INDEC-DCTO - Inciso q)</v>
          </cell>
          <cell r="B505" t="str">
            <v>q)</v>
          </cell>
          <cell r="C505">
            <v>1</v>
          </cell>
          <cell r="D505">
            <v>1</v>
          </cell>
          <cell r="E505" t="str">
            <v>Arena</v>
          </cell>
        </row>
        <row r="508">
          <cell r="B508" t="str">
            <v>Índice de Precios Internos Básicos al por Mayor (IPIB).</v>
          </cell>
        </row>
        <row r="511">
          <cell r="A511">
            <v>1</v>
          </cell>
          <cell r="B511" t="str">
            <v>Decreto 1295/2002 Artículo 15 Inciso</v>
          </cell>
          <cell r="C511">
            <v>1</v>
          </cell>
          <cell r="D511">
            <v>1</v>
          </cell>
          <cell r="E511" t="str">
            <v>Insumos</v>
          </cell>
        </row>
        <row r="512">
          <cell r="A512">
            <v>1</v>
          </cell>
          <cell r="B512">
            <v>1</v>
          </cell>
          <cell r="C512">
            <v>1</v>
          </cell>
          <cell r="D512">
            <v>1</v>
          </cell>
          <cell r="E512">
            <v>1</v>
          </cell>
        </row>
        <row r="513">
          <cell r="A513">
            <v>1</v>
          </cell>
          <cell r="B513">
            <v>1</v>
          </cell>
          <cell r="C513">
            <v>1</v>
          </cell>
          <cell r="D513">
            <v>1</v>
          </cell>
          <cell r="E513">
            <v>1</v>
          </cell>
        </row>
        <row r="514">
          <cell r="A514">
            <v>1</v>
          </cell>
          <cell r="B514">
            <v>1</v>
          </cell>
          <cell r="C514">
            <v>1</v>
          </cell>
          <cell r="D514">
            <v>1</v>
          </cell>
          <cell r="E514" t="str">
            <v>NACIONALES</v>
          </cell>
        </row>
        <row r="515">
          <cell r="A515" t="str">
            <v>INDEC-DCTO - Inciso e)</v>
          </cell>
          <cell r="B515" t="str">
            <v>e)</v>
          </cell>
          <cell r="C515">
            <v>1</v>
          </cell>
          <cell r="D515">
            <v>1</v>
          </cell>
          <cell r="E515" t="str">
            <v>Productos químicos</v>
          </cell>
        </row>
        <row r="516">
          <cell r="A516" t="str">
            <v>INDEC-DCTO - Inciso i)</v>
          </cell>
          <cell r="B516" t="str">
            <v>i)</v>
          </cell>
          <cell r="C516">
            <v>1</v>
          </cell>
          <cell r="D516">
            <v>1</v>
          </cell>
          <cell r="E516" t="str">
            <v>Motores eléctricos y equipos de aire acondicionado</v>
          </cell>
        </row>
        <row r="517">
          <cell r="A517" t="str">
            <v>INDEC-DCTO - Inciso k)</v>
          </cell>
          <cell r="B517" t="str">
            <v>k)</v>
          </cell>
          <cell r="C517">
            <v>1</v>
          </cell>
          <cell r="D517">
            <v>1</v>
          </cell>
          <cell r="E517" t="str">
            <v>Asfaltos, combustibles y lubricantes</v>
          </cell>
        </row>
        <row r="518">
          <cell r="A518" t="str">
            <v>INDEC-DCTO - Inciso t)</v>
          </cell>
          <cell r="B518" t="str">
            <v>t)</v>
          </cell>
          <cell r="C518">
            <v>1</v>
          </cell>
          <cell r="D518">
            <v>1</v>
          </cell>
          <cell r="E518" t="str">
            <v>Medidores de caudal</v>
          </cell>
        </row>
        <row r="519">
          <cell r="A519" t="str">
            <v>INDEC-DCTO - Inciso w)</v>
          </cell>
          <cell r="B519" t="str">
            <v>w)</v>
          </cell>
          <cell r="C519">
            <v>1</v>
          </cell>
          <cell r="D519">
            <v>1</v>
          </cell>
          <cell r="E519" t="str">
            <v>Membrana impermeabilizante</v>
          </cell>
        </row>
        <row r="520">
          <cell r="A520">
            <v>1</v>
          </cell>
          <cell r="B520">
            <v>1</v>
          </cell>
          <cell r="C520">
            <v>1</v>
          </cell>
          <cell r="D520">
            <v>1</v>
          </cell>
          <cell r="E520">
            <v>1</v>
          </cell>
        </row>
        <row r="521">
          <cell r="A521">
            <v>1</v>
          </cell>
          <cell r="B521">
            <v>1</v>
          </cell>
          <cell r="C521">
            <v>1</v>
          </cell>
          <cell r="D521">
            <v>1</v>
          </cell>
          <cell r="E521" t="str">
            <v>IMPORTADOS</v>
          </cell>
        </row>
        <row r="522">
          <cell r="A522" t="str">
            <v>INDEC-DCTO - Inciso j)</v>
          </cell>
          <cell r="B522" t="str">
            <v>j)</v>
          </cell>
          <cell r="C522">
            <v>1</v>
          </cell>
          <cell r="D522">
            <v>1</v>
          </cell>
          <cell r="E522" t="str">
            <v>Equipo - Amortización de equipo</v>
          </cell>
        </row>
        <row r="523">
          <cell r="A523">
            <v>1</v>
          </cell>
          <cell r="B523">
            <v>1</v>
          </cell>
          <cell r="C523">
            <v>1</v>
          </cell>
          <cell r="D523">
            <v>1</v>
          </cell>
          <cell r="E523">
            <v>1</v>
          </cell>
        </row>
        <row r="526">
          <cell r="A526">
            <v>1</v>
          </cell>
          <cell r="B526">
            <v>1</v>
          </cell>
          <cell r="C526">
            <v>1</v>
          </cell>
          <cell r="D526">
            <v>1</v>
          </cell>
          <cell r="E526">
            <v>1</v>
          </cell>
        </row>
        <row r="528">
          <cell r="A528">
            <v>1</v>
          </cell>
          <cell r="B528" t="str">
            <v>Índices del Capítulo Gastos Generales</v>
          </cell>
          <cell r="C528">
            <v>1</v>
          </cell>
          <cell r="D528">
            <v>1</v>
          </cell>
        </row>
        <row r="529">
          <cell r="A529">
            <v>1</v>
          </cell>
          <cell r="B529">
            <v>1</v>
          </cell>
          <cell r="C529">
            <v>1</v>
          </cell>
          <cell r="D529">
            <v>1</v>
          </cell>
        </row>
        <row r="530">
          <cell r="A530" t="str">
            <v>Codigo Unificado</v>
          </cell>
          <cell r="B530" t="str">
            <v>Código</v>
          </cell>
          <cell r="C530">
            <v>1</v>
          </cell>
          <cell r="D530">
            <v>1</v>
          </cell>
          <cell r="E530" t="str">
            <v>Descripción</v>
          </cell>
        </row>
        <row r="531">
          <cell r="A531">
            <v>1</v>
          </cell>
          <cell r="B531" t="str">
            <v>CPC1</v>
          </cell>
          <cell r="C531">
            <v>1</v>
          </cell>
          <cell r="D531">
            <v>1</v>
          </cell>
          <cell r="E531">
            <v>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31</v>
          </cell>
          <cell r="D546">
            <v>31</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105</v>
          </cell>
          <cell r="B681" t="str">
            <v>T R A N S P O R T E S    C A R R E T E R O S  -   C A M I O N    S O L O</v>
          </cell>
          <cell r="C681">
            <v>105</v>
          </cell>
          <cell r="D681">
            <v>105</v>
          </cell>
          <cell r="E681">
            <v>105</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100</v>
          </cell>
          <cell r="E717">
            <v>100</v>
          </cell>
        </row>
        <row r="719">
          <cell r="A719">
            <v>100</v>
          </cell>
          <cell r="B719" t="str">
            <v>T R A N S P O R T E S    C A R R E T E R O S  -   C A M I O N    C O N    A C O P L A D O</v>
          </cell>
          <cell r="C719">
            <v>100</v>
          </cell>
          <cell r="D719">
            <v>100</v>
          </cell>
          <cell r="E719">
            <v>100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103000</v>
          </cell>
        </row>
        <row r="767">
          <cell r="A767" t="str">
            <v>IIEE-SJ - 2</v>
          </cell>
          <cell r="B767">
            <v>2</v>
          </cell>
          <cell r="E767" t="str">
            <v>Materiales</v>
          </cell>
        </row>
        <row r="768">
          <cell r="A768">
            <v>2</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201004</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202004</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203002</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204005</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205005</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206004</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207004</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208001</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209008</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210008</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211009</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212004</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213008</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214006</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215006</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216005</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217002</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218003</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219005</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220006</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221006</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222016</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223010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224002</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225002</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226005</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43831</v>
          </cell>
          <cell r="C11">
            <v>43831</v>
          </cell>
        </row>
        <row r="12">
          <cell r="B12" t="str">
            <v xml:space="preserve">EMPRESA CONSTRUCTORA:  </v>
          </cell>
          <cell r="C12">
            <v>43831</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v>4</v>
          </cell>
          <cell r="C1">
            <v>4</v>
          </cell>
          <cell r="D1">
            <v>4</v>
          </cell>
          <cell r="E1">
            <v>4</v>
          </cell>
          <cell r="F1">
            <v>4</v>
          </cell>
          <cell r="G1">
            <v>4</v>
          </cell>
        </row>
        <row r="2">
          <cell r="A2" t="str">
            <v>COMITENTE:</v>
          </cell>
          <cell r="B2" t="str">
            <v>ORGANISMO</v>
          </cell>
          <cell r="C2">
            <v>4</v>
          </cell>
          <cell r="D2">
            <v>4</v>
          </cell>
          <cell r="E2">
            <v>4</v>
          </cell>
          <cell r="F2">
            <v>4</v>
          </cell>
          <cell r="G2">
            <v>4</v>
          </cell>
        </row>
        <row r="3">
          <cell r="A3" t="str">
            <v>CONTRATISTA:</v>
          </cell>
          <cell r="B3" t="str">
            <v>EMPRESA PRUEBA</v>
          </cell>
          <cell r="C3">
            <v>4</v>
          </cell>
          <cell r="D3">
            <v>4</v>
          </cell>
          <cell r="E3">
            <v>4</v>
          </cell>
          <cell r="F3">
            <v>4</v>
          </cell>
          <cell r="G3">
            <v>4</v>
          </cell>
        </row>
        <row r="4">
          <cell r="A4" t="str">
            <v>OBRA:</v>
          </cell>
          <cell r="B4" t="str">
            <v>OBRA CAPACITACION N° 0</v>
          </cell>
          <cell r="C4">
            <v>4</v>
          </cell>
          <cell r="D4">
            <v>4</v>
          </cell>
          <cell r="E4">
            <v>4</v>
          </cell>
          <cell r="F4" t="str">
            <v>PRECIOS A:</v>
          </cell>
          <cell r="G4">
            <v>43831</v>
          </cell>
        </row>
        <row r="5">
          <cell r="A5" t="str">
            <v>UBICACIÓN:</v>
          </cell>
          <cell r="B5" t="str">
            <v>DEPARTAMENTO</v>
          </cell>
          <cell r="C5">
            <v>43831</v>
          </cell>
          <cell r="D5">
            <v>43831</v>
          </cell>
          <cell r="E5">
            <v>43831</v>
          </cell>
          <cell r="F5">
            <v>43831</v>
          </cell>
          <cell r="G5">
            <v>43831</v>
          </cell>
        </row>
        <row r="6">
          <cell r="A6" t="str">
            <v>RUBRO:</v>
          </cell>
          <cell r="B6" t="str">
            <v>A</v>
          </cell>
          <cell r="C6" t="str">
            <v>VIVIENDA</v>
          </cell>
          <cell r="D6">
            <v>43831</v>
          </cell>
          <cell r="E6">
            <v>43831</v>
          </cell>
          <cell r="F6">
            <v>43831</v>
          </cell>
          <cell r="G6">
            <v>43831</v>
          </cell>
        </row>
        <row r="7">
          <cell r="A7" t="str">
            <v>ITEM:</v>
          </cell>
          <cell r="B7">
            <v>1</v>
          </cell>
          <cell r="C7" t="str">
            <v>Item 1</v>
          </cell>
          <cell r="D7">
            <v>1</v>
          </cell>
          <cell r="E7">
            <v>1</v>
          </cell>
          <cell r="F7" t="str">
            <v>UNIDAD:</v>
          </cell>
          <cell r="G7" t="str">
            <v>gl</v>
          </cell>
        </row>
        <row r="8">
          <cell r="A8">
            <v>1</v>
          </cell>
          <cell r="B8">
            <v>1</v>
          </cell>
          <cell r="C8">
            <v>1</v>
          </cell>
          <cell r="D8">
            <v>1</v>
          </cell>
          <cell r="E8">
            <v>1</v>
          </cell>
          <cell r="F8">
            <v>1</v>
          </cell>
          <cell r="G8">
            <v>1</v>
          </cell>
        </row>
        <row r="9">
          <cell r="A9" t="str">
            <v>DATOS REDETERMINACION</v>
          </cell>
          <cell r="B9">
            <v>1</v>
          </cell>
          <cell r="C9" t="str">
            <v>DESIGNACION</v>
          </cell>
          <cell r="D9" t="str">
            <v>U</v>
          </cell>
          <cell r="E9" t="str">
            <v>Cantidad</v>
          </cell>
          <cell r="F9" t="str">
            <v>$ Unitarios</v>
          </cell>
          <cell r="G9" t="str">
            <v>$ Parcial</v>
          </cell>
        </row>
        <row r="10">
          <cell r="A10" t="str">
            <v>CÓDIGO</v>
          </cell>
          <cell r="B10" t="str">
            <v>DESCRIPCIÓN</v>
          </cell>
          <cell r="C10">
            <v>1</v>
          </cell>
          <cell r="D10">
            <v>1</v>
          </cell>
          <cell r="E10">
            <v>1</v>
          </cell>
          <cell r="F10">
            <v>1</v>
          </cell>
          <cell r="G10">
            <v>1</v>
          </cell>
        </row>
        <row r="11">
          <cell r="A11">
            <v>1</v>
          </cell>
          <cell r="B11">
            <v>1</v>
          </cell>
          <cell r="C11" t="str">
            <v>A - MATERIALES</v>
          </cell>
          <cell r="D11">
            <v>1</v>
          </cell>
          <cell r="E11">
            <v>1</v>
          </cell>
          <cell r="F11">
            <v>1</v>
          </cell>
          <cell r="G11">
            <v>1</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1000</v>
          </cell>
          <cell r="D13">
            <v>1000</v>
          </cell>
          <cell r="E13">
            <v>1000</v>
          </cell>
          <cell r="F13">
            <v>1000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1000</v>
          </cell>
          <cell r="B27">
            <v>1000</v>
          </cell>
          <cell r="C27" t="str">
            <v>B - MANO DE OBRA</v>
          </cell>
          <cell r="D27">
            <v>1000</v>
          </cell>
          <cell r="E27">
            <v>1000</v>
          </cell>
          <cell r="F27">
            <v>1000</v>
          </cell>
          <cell r="G27">
            <v>1000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1000</v>
          </cell>
          <cell r="D29">
            <v>1000</v>
          </cell>
          <cell r="E29">
            <v>1000</v>
          </cell>
          <cell r="F29">
            <v>1000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1000</v>
          </cell>
          <cell r="B37">
            <v>1000</v>
          </cell>
          <cell r="C37" t="str">
            <v>C - EQUIPOS</v>
          </cell>
          <cell r="D37">
            <v>1000</v>
          </cell>
          <cell r="E37">
            <v>1000</v>
          </cell>
          <cell r="F37">
            <v>1000</v>
          </cell>
          <cell r="G37">
            <v>1000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500</v>
          </cell>
          <cell r="D39">
            <v>500</v>
          </cell>
          <cell r="E39">
            <v>500</v>
          </cell>
          <cell r="F39">
            <v>500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500</v>
          </cell>
          <cell r="B48">
            <v>500</v>
          </cell>
          <cell r="C48">
            <v>500</v>
          </cell>
          <cell r="D48">
            <v>500</v>
          </cell>
          <cell r="E48">
            <v>500</v>
          </cell>
          <cell r="F48">
            <v>500</v>
          </cell>
          <cell r="G48">
            <v>500</v>
          </cell>
        </row>
        <row r="49">
          <cell r="A49">
            <v>1</v>
          </cell>
          <cell r="B49" t="str">
            <v>Item 1</v>
          </cell>
          <cell r="C49">
            <v>1</v>
          </cell>
          <cell r="D49" t="str">
            <v>Costo  Neto</v>
          </cell>
          <cell r="E49">
            <v>1</v>
          </cell>
          <cell r="F49" t="str">
            <v>Total D=A+B+C</v>
          </cell>
          <cell r="G49">
            <v>2500</v>
          </cell>
        </row>
        <row r="51">
          <cell r="A51" t="str">
            <v xml:space="preserve">                                                                                                       ANALISIS DE PRECIOS</v>
          </cell>
          <cell r="B51">
            <v>2500</v>
          </cell>
          <cell r="C51">
            <v>2500</v>
          </cell>
          <cell r="D51">
            <v>2500</v>
          </cell>
          <cell r="E51">
            <v>2500</v>
          </cell>
          <cell r="F51">
            <v>2500</v>
          </cell>
          <cell r="G51">
            <v>2500</v>
          </cell>
        </row>
        <row r="52">
          <cell r="A52" t="str">
            <v>COMITENTE:</v>
          </cell>
          <cell r="B52" t="str">
            <v>ORGANISMO</v>
          </cell>
          <cell r="C52">
            <v>2500</v>
          </cell>
          <cell r="D52">
            <v>2500</v>
          </cell>
          <cell r="E52">
            <v>2500</v>
          </cell>
          <cell r="F52">
            <v>2500</v>
          </cell>
          <cell r="G52">
            <v>2500</v>
          </cell>
        </row>
        <row r="53">
          <cell r="A53" t="str">
            <v>CONTRATISTA:</v>
          </cell>
          <cell r="B53" t="str">
            <v>EMPRESA PRUEBA</v>
          </cell>
          <cell r="C53">
            <v>2500</v>
          </cell>
          <cell r="D53">
            <v>2500</v>
          </cell>
          <cell r="E53">
            <v>2500</v>
          </cell>
          <cell r="F53">
            <v>2500</v>
          </cell>
          <cell r="G53">
            <v>2500</v>
          </cell>
        </row>
        <row r="54">
          <cell r="A54" t="str">
            <v>OBRA:</v>
          </cell>
          <cell r="B54" t="str">
            <v>OBRA CAPACITACION N° 0</v>
          </cell>
          <cell r="C54">
            <v>2500</v>
          </cell>
          <cell r="D54">
            <v>2500</v>
          </cell>
          <cell r="E54">
            <v>2500</v>
          </cell>
          <cell r="F54" t="str">
            <v>PRECIOS A:</v>
          </cell>
          <cell r="G54">
            <v>43831</v>
          </cell>
        </row>
        <row r="55">
          <cell r="A55" t="str">
            <v>UBICACIÓN:</v>
          </cell>
          <cell r="B55" t="str">
            <v>DEPARTAMENTO</v>
          </cell>
          <cell r="C55">
            <v>43831</v>
          </cell>
          <cell r="D55">
            <v>43831</v>
          </cell>
          <cell r="E55">
            <v>43831</v>
          </cell>
          <cell r="F55">
            <v>43831</v>
          </cell>
          <cell r="G55">
            <v>43831</v>
          </cell>
        </row>
        <row r="56">
          <cell r="A56" t="str">
            <v>RUBRO:</v>
          </cell>
          <cell r="B56" t="str">
            <v>A</v>
          </cell>
          <cell r="C56" t="str">
            <v>VIVIENDA</v>
          </cell>
          <cell r="D56">
            <v>43831</v>
          </cell>
          <cell r="E56">
            <v>43831</v>
          </cell>
          <cell r="F56">
            <v>43831</v>
          </cell>
          <cell r="G56">
            <v>43831</v>
          </cell>
        </row>
        <row r="57">
          <cell r="A57" t="str">
            <v>ITEM:</v>
          </cell>
          <cell r="B57">
            <v>2</v>
          </cell>
          <cell r="C57" t="str">
            <v>Item 2</v>
          </cell>
          <cell r="D57">
            <v>2</v>
          </cell>
          <cell r="E57">
            <v>2</v>
          </cell>
          <cell r="F57" t="str">
            <v>UNIDAD:</v>
          </cell>
          <cell r="G57" t="str">
            <v>gl</v>
          </cell>
        </row>
        <row r="58">
          <cell r="A58">
            <v>2</v>
          </cell>
          <cell r="B58">
            <v>2</v>
          </cell>
          <cell r="C58">
            <v>2</v>
          </cell>
          <cell r="D58">
            <v>2</v>
          </cell>
          <cell r="E58">
            <v>2</v>
          </cell>
          <cell r="F58">
            <v>2</v>
          </cell>
          <cell r="G58">
            <v>2</v>
          </cell>
        </row>
        <row r="59">
          <cell r="A59" t="str">
            <v>DATOS REDETERMINACION</v>
          </cell>
          <cell r="B59">
            <v>2</v>
          </cell>
          <cell r="C59" t="str">
            <v>DESIGNACION</v>
          </cell>
          <cell r="D59" t="str">
            <v>U</v>
          </cell>
          <cell r="E59" t="str">
            <v>Cantidad</v>
          </cell>
          <cell r="F59" t="str">
            <v>$ Unitarios</v>
          </cell>
          <cell r="G59" t="str">
            <v>$ Parcial</v>
          </cell>
        </row>
        <row r="60">
          <cell r="A60" t="str">
            <v>CÓDIGO</v>
          </cell>
          <cell r="B60" t="str">
            <v>DESCRIPCIÓN</v>
          </cell>
          <cell r="C60">
            <v>2</v>
          </cell>
          <cell r="D60">
            <v>2</v>
          </cell>
          <cell r="E60">
            <v>2</v>
          </cell>
          <cell r="F60">
            <v>2</v>
          </cell>
          <cell r="G60">
            <v>2</v>
          </cell>
        </row>
        <row r="61">
          <cell r="A61">
            <v>2</v>
          </cell>
          <cell r="B61">
            <v>2</v>
          </cell>
          <cell r="C61" t="str">
            <v>A - MATERIALES</v>
          </cell>
          <cell r="D61">
            <v>2</v>
          </cell>
          <cell r="E61">
            <v>2</v>
          </cell>
          <cell r="F61">
            <v>2</v>
          </cell>
          <cell r="G61">
            <v>2</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2000</v>
          </cell>
          <cell r="D63">
            <v>2000</v>
          </cell>
          <cell r="E63">
            <v>2000</v>
          </cell>
          <cell r="F63">
            <v>2000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2000</v>
          </cell>
          <cell r="B77">
            <v>2000</v>
          </cell>
          <cell r="C77" t="str">
            <v>B - MANO DE OBRA</v>
          </cell>
          <cell r="D77">
            <v>2000</v>
          </cell>
          <cell r="E77">
            <v>2000</v>
          </cell>
          <cell r="F77">
            <v>2000</v>
          </cell>
          <cell r="G77">
            <v>2000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2000</v>
          </cell>
          <cell r="D79">
            <v>2000</v>
          </cell>
          <cell r="E79">
            <v>2000</v>
          </cell>
          <cell r="F79">
            <v>2000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2000</v>
          </cell>
          <cell r="B87">
            <v>2000</v>
          </cell>
          <cell r="C87" t="str">
            <v>C - EQUIPOS</v>
          </cell>
          <cell r="D87">
            <v>2000</v>
          </cell>
          <cell r="E87">
            <v>2000</v>
          </cell>
          <cell r="F87">
            <v>2000</v>
          </cell>
          <cell r="G87">
            <v>2000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1000</v>
          </cell>
          <cell r="D89">
            <v>1000</v>
          </cell>
          <cell r="E89">
            <v>1000</v>
          </cell>
          <cell r="F89">
            <v>1000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1000</v>
          </cell>
          <cell r="B98">
            <v>1000</v>
          </cell>
          <cell r="C98">
            <v>1000</v>
          </cell>
          <cell r="D98">
            <v>1000</v>
          </cell>
          <cell r="E98">
            <v>1000</v>
          </cell>
          <cell r="F98">
            <v>1000</v>
          </cell>
          <cell r="G98">
            <v>1000</v>
          </cell>
        </row>
        <row r="99">
          <cell r="A99">
            <v>2</v>
          </cell>
          <cell r="B99" t="str">
            <v>Item 2</v>
          </cell>
          <cell r="C99">
            <v>2</v>
          </cell>
          <cell r="D99" t="str">
            <v>Costo  Neto</v>
          </cell>
          <cell r="E99">
            <v>2</v>
          </cell>
          <cell r="F99" t="str">
            <v>Total D=A+B+C</v>
          </cell>
          <cell r="G99">
            <v>5000</v>
          </cell>
        </row>
        <row r="101">
          <cell r="A101" t="str">
            <v xml:space="preserve">                                                                                                       ANALISIS DE PRECIOS</v>
          </cell>
          <cell r="B101">
            <v>5000</v>
          </cell>
          <cell r="C101">
            <v>5000</v>
          </cell>
          <cell r="D101">
            <v>5000</v>
          </cell>
          <cell r="E101">
            <v>5000</v>
          </cell>
          <cell r="F101">
            <v>5000</v>
          </cell>
          <cell r="G101">
            <v>5000</v>
          </cell>
        </row>
        <row r="102">
          <cell r="A102" t="str">
            <v>COMITENTE:</v>
          </cell>
          <cell r="B102" t="str">
            <v>ORGANISMO</v>
          </cell>
          <cell r="C102">
            <v>5000</v>
          </cell>
          <cell r="D102">
            <v>5000</v>
          </cell>
          <cell r="E102">
            <v>5000</v>
          </cell>
          <cell r="F102">
            <v>5000</v>
          </cell>
          <cell r="G102">
            <v>5000</v>
          </cell>
        </row>
        <row r="103">
          <cell r="A103" t="str">
            <v>CONTRATISTA:</v>
          </cell>
          <cell r="B103" t="str">
            <v>EMPRESA PRUEBA</v>
          </cell>
          <cell r="C103">
            <v>5000</v>
          </cell>
          <cell r="D103">
            <v>5000</v>
          </cell>
          <cell r="E103">
            <v>5000</v>
          </cell>
          <cell r="F103">
            <v>5000</v>
          </cell>
          <cell r="G103">
            <v>5000</v>
          </cell>
        </row>
        <row r="104">
          <cell r="A104" t="str">
            <v>OBRA:</v>
          </cell>
          <cell r="B104" t="str">
            <v>OBRA CAPACITACION N° 0</v>
          </cell>
          <cell r="C104">
            <v>5000</v>
          </cell>
          <cell r="D104">
            <v>5000</v>
          </cell>
          <cell r="E104">
            <v>5000</v>
          </cell>
          <cell r="F104" t="str">
            <v>PRECIOS A:</v>
          </cell>
          <cell r="G104">
            <v>43831</v>
          </cell>
        </row>
        <row r="105">
          <cell r="A105" t="str">
            <v>UBICACIÓN:</v>
          </cell>
          <cell r="B105" t="str">
            <v>DEPARTAMENTO</v>
          </cell>
          <cell r="C105">
            <v>43831</v>
          </cell>
          <cell r="D105">
            <v>43831</v>
          </cell>
          <cell r="E105">
            <v>43831</v>
          </cell>
          <cell r="F105">
            <v>43831</v>
          </cell>
          <cell r="G105">
            <v>43831</v>
          </cell>
        </row>
        <row r="106">
          <cell r="A106" t="str">
            <v>RUBRO:</v>
          </cell>
          <cell r="B106" t="str">
            <v>A</v>
          </cell>
          <cell r="C106" t="str">
            <v>VIVIENDA</v>
          </cell>
          <cell r="D106">
            <v>43831</v>
          </cell>
          <cell r="E106">
            <v>43831</v>
          </cell>
          <cell r="F106">
            <v>43831</v>
          </cell>
          <cell r="G106">
            <v>43831</v>
          </cell>
        </row>
        <row r="107">
          <cell r="A107" t="str">
            <v>ITEM:</v>
          </cell>
          <cell r="B107">
            <v>3</v>
          </cell>
          <cell r="C107" t="str">
            <v>Item 3</v>
          </cell>
          <cell r="D107">
            <v>3</v>
          </cell>
          <cell r="E107">
            <v>3</v>
          </cell>
          <cell r="F107" t="str">
            <v>UNIDAD:</v>
          </cell>
          <cell r="G107" t="str">
            <v>gl</v>
          </cell>
        </row>
        <row r="108">
          <cell r="A108">
            <v>3</v>
          </cell>
          <cell r="B108">
            <v>3</v>
          </cell>
          <cell r="C108">
            <v>3</v>
          </cell>
          <cell r="D108">
            <v>3</v>
          </cell>
          <cell r="E108">
            <v>3</v>
          </cell>
          <cell r="F108">
            <v>3</v>
          </cell>
          <cell r="G108">
            <v>3</v>
          </cell>
        </row>
        <row r="109">
          <cell r="A109" t="str">
            <v>DATOS REDETERMINACION</v>
          </cell>
          <cell r="B109">
            <v>3</v>
          </cell>
          <cell r="C109" t="str">
            <v>DESIGNACION</v>
          </cell>
          <cell r="D109" t="str">
            <v>U</v>
          </cell>
          <cell r="E109" t="str">
            <v>Cantidad</v>
          </cell>
          <cell r="F109" t="str">
            <v>$ Unitarios</v>
          </cell>
          <cell r="G109" t="str">
            <v>$ Parcial</v>
          </cell>
        </row>
        <row r="110">
          <cell r="A110" t="str">
            <v>CÓDIGO</v>
          </cell>
          <cell r="B110" t="str">
            <v>DESCRIPCIÓN</v>
          </cell>
          <cell r="C110">
            <v>3</v>
          </cell>
          <cell r="D110">
            <v>3</v>
          </cell>
          <cell r="E110">
            <v>3</v>
          </cell>
          <cell r="F110">
            <v>3</v>
          </cell>
          <cell r="G110">
            <v>3</v>
          </cell>
        </row>
        <row r="111">
          <cell r="A111">
            <v>3</v>
          </cell>
          <cell r="B111">
            <v>3</v>
          </cell>
          <cell r="C111" t="str">
            <v>A - MATERIALES</v>
          </cell>
          <cell r="D111">
            <v>3</v>
          </cell>
          <cell r="E111">
            <v>3</v>
          </cell>
          <cell r="F111">
            <v>3</v>
          </cell>
          <cell r="G111">
            <v>3</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3000</v>
          </cell>
          <cell r="D113">
            <v>3000</v>
          </cell>
          <cell r="E113">
            <v>3000</v>
          </cell>
          <cell r="F113">
            <v>3000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3000</v>
          </cell>
          <cell r="B127">
            <v>3000</v>
          </cell>
          <cell r="C127" t="str">
            <v>B - MANO DE OBRA</v>
          </cell>
          <cell r="D127">
            <v>3000</v>
          </cell>
          <cell r="E127">
            <v>3000</v>
          </cell>
          <cell r="F127">
            <v>3000</v>
          </cell>
          <cell r="G127">
            <v>3000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3000</v>
          </cell>
          <cell r="D129">
            <v>3000</v>
          </cell>
          <cell r="E129">
            <v>3000</v>
          </cell>
          <cell r="F129">
            <v>3000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3000</v>
          </cell>
          <cell r="B137">
            <v>3000</v>
          </cell>
          <cell r="C137" t="str">
            <v>C - EQUIPOS</v>
          </cell>
          <cell r="D137">
            <v>3000</v>
          </cell>
          <cell r="E137">
            <v>3000</v>
          </cell>
          <cell r="F137">
            <v>3000</v>
          </cell>
          <cell r="G137">
            <v>3000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1500</v>
          </cell>
          <cell r="D139">
            <v>1500</v>
          </cell>
          <cell r="E139">
            <v>1500</v>
          </cell>
          <cell r="F139">
            <v>1500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1500</v>
          </cell>
          <cell r="B148">
            <v>1500</v>
          </cell>
          <cell r="C148">
            <v>1500</v>
          </cell>
          <cell r="D148">
            <v>1500</v>
          </cell>
          <cell r="E148">
            <v>1500</v>
          </cell>
          <cell r="F148">
            <v>1500</v>
          </cell>
          <cell r="G148">
            <v>1500</v>
          </cell>
        </row>
        <row r="149">
          <cell r="A149">
            <v>3</v>
          </cell>
          <cell r="B149" t="str">
            <v>Item 3</v>
          </cell>
          <cell r="C149">
            <v>3</v>
          </cell>
          <cell r="D149" t="str">
            <v>Costo  Neto</v>
          </cell>
          <cell r="E149">
            <v>3</v>
          </cell>
          <cell r="F149" t="str">
            <v>Total D=A+B+C</v>
          </cell>
          <cell r="G149">
            <v>7500</v>
          </cell>
        </row>
        <row r="151">
          <cell r="A151" t="str">
            <v xml:space="preserve">                                                                                                       ANALISIS DE PRECIOS</v>
          </cell>
          <cell r="B151">
            <v>7500</v>
          </cell>
          <cell r="C151">
            <v>7500</v>
          </cell>
          <cell r="D151">
            <v>7500</v>
          </cell>
          <cell r="E151">
            <v>7500</v>
          </cell>
          <cell r="F151">
            <v>7500</v>
          </cell>
          <cell r="G151">
            <v>7500</v>
          </cell>
        </row>
        <row r="152">
          <cell r="A152" t="str">
            <v>COMITENTE:</v>
          </cell>
          <cell r="B152" t="str">
            <v>ORGANISMO</v>
          </cell>
          <cell r="C152">
            <v>7500</v>
          </cell>
          <cell r="D152">
            <v>7500</v>
          </cell>
          <cell r="E152">
            <v>7500</v>
          </cell>
          <cell r="F152">
            <v>7500</v>
          </cell>
          <cell r="G152">
            <v>7500</v>
          </cell>
        </row>
        <row r="153">
          <cell r="A153" t="str">
            <v>CONTRATISTA:</v>
          </cell>
          <cell r="B153" t="str">
            <v>EMPRESA PRUEBA</v>
          </cell>
          <cell r="C153">
            <v>7500</v>
          </cell>
          <cell r="D153">
            <v>7500</v>
          </cell>
          <cell r="E153">
            <v>7500</v>
          </cell>
          <cell r="F153">
            <v>7500</v>
          </cell>
          <cell r="G153">
            <v>7500</v>
          </cell>
        </row>
        <row r="154">
          <cell r="A154" t="str">
            <v>OBRA:</v>
          </cell>
          <cell r="B154" t="str">
            <v>OBRA CAPACITACION N° 0</v>
          </cell>
          <cell r="C154">
            <v>7500</v>
          </cell>
          <cell r="D154">
            <v>7500</v>
          </cell>
          <cell r="E154">
            <v>7500</v>
          </cell>
          <cell r="F154" t="str">
            <v>PRECIOS A:</v>
          </cell>
          <cell r="G154">
            <v>43831</v>
          </cell>
        </row>
        <row r="155">
          <cell r="A155" t="str">
            <v>UBICACIÓN:</v>
          </cell>
          <cell r="B155" t="str">
            <v>DEPARTAMENTO</v>
          </cell>
          <cell r="C155">
            <v>43831</v>
          </cell>
          <cell r="D155">
            <v>43831</v>
          </cell>
          <cell r="E155">
            <v>43831</v>
          </cell>
          <cell r="F155">
            <v>43831</v>
          </cell>
          <cell r="G155">
            <v>43831</v>
          </cell>
        </row>
        <row r="156">
          <cell r="A156" t="str">
            <v>RUBRO:</v>
          </cell>
          <cell r="B156" t="str">
            <v>B</v>
          </cell>
          <cell r="C156" t="str">
            <v>INFRAESTRUCTURA</v>
          </cell>
          <cell r="D156">
            <v>43831</v>
          </cell>
          <cell r="E156">
            <v>43831</v>
          </cell>
          <cell r="F156">
            <v>43831</v>
          </cell>
          <cell r="G156">
            <v>43831</v>
          </cell>
        </row>
        <row r="157">
          <cell r="A157" t="str">
            <v>ITEM:</v>
          </cell>
          <cell r="B157">
            <v>4</v>
          </cell>
          <cell r="C157" t="str">
            <v>Item 4</v>
          </cell>
          <cell r="D157">
            <v>4</v>
          </cell>
          <cell r="E157">
            <v>4</v>
          </cell>
          <cell r="F157" t="str">
            <v>UNIDAD:</v>
          </cell>
          <cell r="G157" t="str">
            <v>gl</v>
          </cell>
        </row>
        <row r="158">
          <cell r="A158">
            <v>4</v>
          </cell>
          <cell r="B158">
            <v>4</v>
          </cell>
          <cell r="C158">
            <v>4</v>
          </cell>
          <cell r="D158">
            <v>4</v>
          </cell>
          <cell r="E158">
            <v>4</v>
          </cell>
          <cell r="F158">
            <v>4</v>
          </cell>
          <cell r="G158">
            <v>4</v>
          </cell>
        </row>
        <row r="159">
          <cell r="A159" t="str">
            <v>DATOS REDETERMINACION</v>
          </cell>
          <cell r="B159">
            <v>4</v>
          </cell>
          <cell r="C159" t="str">
            <v>DESIGNACION</v>
          </cell>
          <cell r="D159" t="str">
            <v>U</v>
          </cell>
          <cell r="E159" t="str">
            <v>Cantidad</v>
          </cell>
          <cell r="F159" t="str">
            <v>$ Unitarios</v>
          </cell>
          <cell r="G159" t="str">
            <v>$ Parcial</v>
          </cell>
        </row>
        <row r="160">
          <cell r="A160" t="str">
            <v>CÓDIGO</v>
          </cell>
          <cell r="B160" t="str">
            <v>DESCRIPCIÓN</v>
          </cell>
          <cell r="C160">
            <v>4</v>
          </cell>
          <cell r="D160">
            <v>4</v>
          </cell>
          <cell r="E160">
            <v>4</v>
          </cell>
          <cell r="F160">
            <v>4</v>
          </cell>
          <cell r="G160">
            <v>4</v>
          </cell>
        </row>
        <row r="161">
          <cell r="A161">
            <v>4</v>
          </cell>
          <cell r="B161">
            <v>4</v>
          </cell>
          <cell r="C161" t="str">
            <v>A - MATERIALES</v>
          </cell>
          <cell r="D161">
            <v>4</v>
          </cell>
          <cell r="E161">
            <v>4</v>
          </cell>
          <cell r="F161">
            <v>4</v>
          </cell>
          <cell r="G161">
            <v>4</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5000</v>
          </cell>
          <cell r="D163">
            <v>5000</v>
          </cell>
          <cell r="E163">
            <v>5000</v>
          </cell>
          <cell r="F163">
            <v>5000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5000</v>
          </cell>
          <cell r="B177">
            <v>5000</v>
          </cell>
          <cell r="C177" t="str">
            <v>B - MANO DE OBRA</v>
          </cell>
          <cell r="D177">
            <v>5000</v>
          </cell>
          <cell r="E177">
            <v>5000</v>
          </cell>
          <cell r="F177">
            <v>5000</v>
          </cell>
          <cell r="G177">
            <v>5000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5000</v>
          </cell>
          <cell r="D179">
            <v>5000</v>
          </cell>
          <cell r="E179">
            <v>5000</v>
          </cell>
          <cell r="F179">
            <v>5000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5000</v>
          </cell>
          <cell r="B187">
            <v>5000</v>
          </cell>
          <cell r="C187" t="str">
            <v>C - EQUIPOS</v>
          </cell>
          <cell r="D187">
            <v>5000</v>
          </cell>
          <cell r="E187">
            <v>5000</v>
          </cell>
          <cell r="F187">
            <v>5000</v>
          </cell>
          <cell r="G187">
            <v>5000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5000</v>
          </cell>
          <cell r="D189">
            <v>5000</v>
          </cell>
          <cell r="E189">
            <v>5000</v>
          </cell>
          <cell r="F189">
            <v>5000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5000</v>
          </cell>
          <cell r="B198">
            <v>5000</v>
          </cell>
          <cell r="C198">
            <v>5000</v>
          </cell>
          <cell r="D198">
            <v>5000</v>
          </cell>
          <cell r="E198">
            <v>5000</v>
          </cell>
          <cell r="F198">
            <v>5000</v>
          </cell>
          <cell r="G198">
            <v>5000</v>
          </cell>
        </row>
        <row r="199">
          <cell r="A199">
            <v>4</v>
          </cell>
          <cell r="B199" t="str">
            <v>Item 4</v>
          </cell>
          <cell r="C199">
            <v>4</v>
          </cell>
          <cell r="D199" t="str">
            <v>Costo  Neto</v>
          </cell>
          <cell r="E199">
            <v>4</v>
          </cell>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250000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225432</v>
          </cell>
          <cell r="B12">
            <v>225432</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10</v>
          </cell>
          <cell r="F16">
            <v>10</v>
          </cell>
          <cell r="G16" t="str">
            <v>PRECIO UNIT. PROTOTIPO 1 - TIPO A</v>
          </cell>
          <cell r="H16">
            <v>20322</v>
          </cell>
          <cell r="I16">
            <v>20322</v>
          </cell>
        </row>
        <row r="17">
          <cell r="A17" t="str">
            <v/>
          </cell>
          <cell r="B17">
            <v>20322</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1</v>
          </cell>
          <cell r="D23" t="str">
            <v>gl</v>
          </cell>
          <cell r="E23">
            <v>10</v>
          </cell>
          <cell r="F23">
            <v>2500</v>
          </cell>
          <cell r="G23">
            <v>3387</v>
          </cell>
          <cell r="H23">
            <v>33870</v>
          </cell>
          <cell r="I23">
            <v>0.15024486319599703</v>
          </cell>
        </row>
        <row r="24">
          <cell r="A24">
            <v>2</v>
          </cell>
          <cell r="B24" t="str">
            <v>Item 2</v>
          </cell>
          <cell r="C24">
            <v>2</v>
          </cell>
          <cell r="D24" t="str">
            <v>gl</v>
          </cell>
          <cell r="E24">
            <v>10</v>
          </cell>
          <cell r="F24">
            <v>5000</v>
          </cell>
          <cell r="G24">
            <v>6774</v>
          </cell>
          <cell r="H24">
            <v>67740</v>
          </cell>
          <cell r="I24">
            <v>0.30048972639199406</v>
          </cell>
        </row>
        <row r="25">
          <cell r="A25">
            <v>3</v>
          </cell>
          <cell r="B25" t="str">
            <v>Item 3</v>
          </cell>
          <cell r="C25">
            <v>3</v>
          </cell>
          <cell r="D25" t="str">
            <v>gl</v>
          </cell>
          <cell r="E25">
            <v>10</v>
          </cell>
          <cell r="F25">
            <v>7500</v>
          </cell>
          <cell r="G25">
            <v>10161</v>
          </cell>
          <cell r="H25">
            <v>101610</v>
          </cell>
          <cell r="I25">
            <v>0.45073458958799106</v>
          </cell>
        </row>
        <row r="26">
          <cell r="A26">
            <v>0.45073437690734863</v>
          </cell>
          <cell r="B26">
            <v>0.45073437690734863</v>
          </cell>
          <cell r="C26">
            <v>0.45073437690734863</v>
          </cell>
          <cell r="D26">
            <v>0.45073437690734863</v>
          </cell>
          <cell r="E26">
            <v>0.45073437690734863</v>
          </cell>
          <cell r="F26">
            <v>0.45073437690734863</v>
          </cell>
          <cell r="I26">
            <v>0.45073437690734863</v>
          </cell>
        </row>
        <row r="27">
          <cell r="A27">
            <v>0.45073437690734863</v>
          </cell>
          <cell r="B27" t="str">
            <v xml:space="preserve">TOTAL COSTO </v>
          </cell>
          <cell r="C27">
            <v>0.45073437690734863</v>
          </cell>
          <cell r="D27">
            <v>0.45073437690734863</v>
          </cell>
          <cell r="E27">
            <v>0.45073437690734863</v>
          </cell>
          <cell r="F27">
            <v>150000</v>
          </cell>
          <cell r="G27">
            <v>150000</v>
          </cell>
          <cell r="H27">
            <v>203220</v>
          </cell>
          <cell r="I27">
            <v>0.90146917917598213</v>
          </cell>
        </row>
        <row r="28">
          <cell r="G28">
            <v>0.90146875381469727</v>
          </cell>
        </row>
        <row r="29">
          <cell r="A29" t="str">
            <v>1-</v>
          </cell>
          <cell r="B29" t="str">
            <v>COSTO OFERTA</v>
          </cell>
          <cell r="C29">
            <v>0.90146875381469727</v>
          </cell>
          <cell r="D29">
            <v>0.90146875381469727</v>
          </cell>
          <cell r="E29">
            <v>0.90146875381469727</v>
          </cell>
          <cell r="F29">
            <v>0.90146875381469727</v>
          </cell>
          <cell r="G29">
            <v>0.90146875381469727</v>
          </cell>
          <cell r="H29">
            <v>150000</v>
          </cell>
          <cell r="I29">
            <v>150000</v>
          </cell>
        </row>
        <row r="30">
          <cell r="A30" t="str">
            <v>2-</v>
          </cell>
          <cell r="B30" t="str">
            <v>COSTO FINANCIERO  0 % de ( 1 )</v>
          </cell>
          <cell r="C30">
            <v>150000</v>
          </cell>
          <cell r="D30">
            <v>150000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150000</v>
          </cell>
        </row>
        <row r="32">
          <cell r="A32" t="str">
            <v>4-</v>
          </cell>
          <cell r="B32" t="str">
            <v>GASTOS GENERALES  10 % de ( 3 )</v>
          </cell>
          <cell r="C32">
            <v>150000</v>
          </cell>
          <cell r="D32">
            <v>150000</v>
          </cell>
          <cell r="E32">
            <v>0.1</v>
          </cell>
          <cell r="F32">
            <v>9.9999964237213135E-2</v>
          </cell>
          <cell r="G32">
            <v>9.9999964237213135E-2</v>
          </cell>
          <cell r="H32">
            <v>15000</v>
          </cell>
          <cell r="I32">
            <v>15000</v>
          </cell>
        </row>
        <row r="33">
          <cell r="A33" t="str">
            <v>5-</v>
          </cell>
          <cell r="B33" t="str">
            <v>BENEFICIOS  10 % de ( 3 )</v>
          </cell>
          <cell r="C33">
            <v>15000</v>
          </cell>
          <cell r="D33">
            <v>15000</v>
          </cell>
          <cell r="E33">
            <v>0.1</v>
          </cell>
          <cell r="F33">
            <v>9.9999964237213135E-2</v>
          </cell>
          <cell r="G33">
            <v>9.9999964237213135E-2</v>
          </cell>
          <cell r="H33">
            <v>15000</v>
          </cell>
          <cell r="I33">
            <v>15000</v>
          </cell>
        </row>
        <row r="34">
          <cell r="A34" t="str">
            <v>6-</v>
          </cell>
          <cell r="B34" t="str">
            <v>SUB TOTAL ( 3 + 4 + 5 )</v>
          </cell>
          <cell r="C34">
            <v>15000</v>
          </cell>
          <cell r="D34">
            <v>15000</v>
          </cell>
          <cell r="E34">
            <v>15000</v>
          </cell>
          <cell r="F34">
            <v>15000</v>
          </cell>
          <cell r="G34">
            <v>15000</v>
          </cell>
          <cell r="H34">
            <v>180000</v>
          </cell>
          <cell r="I34">
            <v>180000</v>
          </cell>
        </row>
        <row r="35">
          <cell r="A35" t="str">
            <v>7-</v>
          </cell>
          <cell r="B35" t="str">
            <v>INGRESOS BRUTOS Y LOTE HOGAR  2,4 % de ( 6 )</v>
          </cell>
          <cell r="C35">
            <v>180000</v>
          </cell>
          <cell r="D35">
            <v>180000</v>
          </cell>
          <cell r="E35">
            <v>2.4E-2</v>
          </cell>
          <cell r="F35">
            <v>2.3999989032745361E-2</v>
          </cell>
          <cell r="G35">
            <v>2.3999989032745361E-2</v>
          </cell>
          <cell r="H35">
            <v>4320</v>
          </cell>
          <cell r="I35">
            <v>4320</v>
          </cell>
        </row>
        <row r="36">
          <cell r="A36" t="str">
            <v>8-</v>
          </cell>
          <cell r="B36" t="str">
            <v>IMPUESTO AL VALOR AGREGADO 10,5 % de ( 6 )</v>
          </cell>
          <cell r="C36">
            <v>4320</v>
          </cell>
          <cell r="D36">
            <v>4320</v>
          </cell>
          <cell r="E36">
            <v>0.105</v>
          </cell>
          <cell r="F36">
            <v>0.10499995946884155</v>
          </cell>
          <cell r="G36">
            <v>0.10499995946884155</v>
          </cell>
          <cell r="H36">
            <v>18900</v>
          </cell>
          <cell r="I36">
            <v>18900</v>
          </cell>
        </row>
        <row r="37">
          <cell r="A37">
            <v>18900</v>
          </cell>
          <cell r="B37">
            <v>18900</v>
          </cell>
          <cell r="C37">
            <v>18900</v>
          </cell>
          <cell r="D37">
            <v>18900</v>
          </cell>
          <cell r="E37">
            <v>18900</v>
          </cell>
          <cell r="F37">
            <v>18900</v>
          </cell>
          <cell r="G37">
            <v>18900</v>
          </cell>
          <cell r="I37">
            <v>18900</v>
          </cell>
        </row>
        <row r="38">
          <cell r="B38" t="str">
            <v>PRECIO TOTAL VIVIENDAS</v>
          </cell>
          <cell r="C38">
            <v>18900</v>
          </cell>
          <cell r="D38">
            <v>18900</v>
          </cell>
          <cell r="E38">
            <v>18900</v>
          </cell>
          <cell r="F38">
            <v>18900</v>
          </cell>
          <cell r="G38">
            <v>18900</v>
          </cell>
          <cell r="H38">
            <v>203220</v>
          </cell>
          <cell r="I38">
            <v>203220</v>
          </cell>
        </row>
        <row r="39">
          <cell r="A39" t="str">
            <v>INFRAESTRUCTURA - URBANIZACIÓN - DOC. FINAL DE OBRA - OBRAS COMPLEMENTARIAS</v>
          </cell>
          <cell r="B39">
            <v>203220</v>
          </cell>
          <cell r="C39">
            <v>203220</v>
          </cell>
          <cell r="D39">
            <v>203220</v>
          </cell>
          <cell r="E39">
            <v>203220</v>
          </cell>
          <cell r="F39">
            <v>203220</v>
          </cell>
          <cell r="G39">
            <v>203220</v>
          </cell>
          <cell r="H39">
            <v>203220</v>
          </cell>
          <cell r="I39">
            <v>203220</v>
          </cell>
        </row>
        <row r="40">
          <cell r="A40">
            <v>203220</v>
          </cell>
          <cell r="B40">
            <v>203220</v>
          </cell>
          <cell r="C40">
            <v>203220</v>
          </cell>
          <cell r="D40">
            <v>203220</v>
          </cell>
          <cell r="E40">
            <v>203220</v>
          </cell>
          <cell r="F40">
            <v>203220</v>
          </cell>
          <cell r="G40">
            <v>203220</v>
          </cell>
          <cell r="H40">
            <v>203220</v>
          </cell>
          <cell r="I40">
            <v>203220</v>
          </cell>
        </row>
        <row r="41">
          <cell r="A41" t="str">
            <v>RUBRO ITEM</v>
          </cell>
          <cell r="B41" t="str">
            <v>DESIGNACION</v>
          </cell>
          <cell r="C41">
            <v>203220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203220</v>
          </cell>
          <cell r="D42">
            <v>0</v>
          </cell>
          <cell r="E42">
            <v>0</v>
          </cell>
          <cell r="F42">
            <v>0</v>
          </cell>
          <cell r="G42">
            <v>0</v>
          </cell>
          <cell r="H42">
            <v>0</v>
          </cell>
          <cell r="I42">
            <v>0</v>
          </cell>
        </row>
        <row r="43">
          <cell r="A43">
            <v>4</v>
          </cell>
          <cell r="B43" t="str">
            <v>Item 4</v>
          </cell>
          <cell r="C43">
            <v>4</v>
          </cell>
          <cell r="D43" t="str">
            <v>gl</v>
          </cell>
          <cell r="E43">
            <v>1</v>
          </cell>
          <cell r="F43">
            <v>15000</v>
          </cell>
          <cell r="G43">
            <v>22212</v>
          </cell>
          <cell r="H43">
            <v>22212</v>
          </cell>
          <cell r="I43">
            <v>9.8530820824017887E-2</v>
          </cell>
        </row>
        <row r="44">
          <cell r="A44">
            <v>9.8530769348144531E-2</v>
          </cell>
          <cell r="B44">
            <v>9.8530769348144531E-2</v>
          </cell>
          <cell r="C44">
            <v>9.8530769348144531E-2</v>
          </cell>
          <cell r="D44">
            <v>9.8530769348144531E-2</v>
          </cell>
          <cell r="E44">
            <v>9.8530769348144531E-2</v>
          </cell>
          <cell r="F44">
            <v>9.8530769348144531E-2</v>
          </cell>
          <cell r="G44">
            <v>22212</v>
          </cell>
          <cell r="I44">
            <v>22212</v>
          </cell>
        </row>
        <row r="45">
          <cell r="A45">
            <v>22212</v>
          </cell>
          <cell r="B45" t="str">
            <v xml:space="preserve">TOTAL COSTO </v>
          </cell>
          <cell r="C45">
            <v>22212</v>
          </cell>
          <cell r="D45">
            <v>22212</v>
          </cell>
          <cell r="E45">
            <v>22212</v>
          </cell>
          <cell r="F45">
            <v>15000</v>
          </cell>
          <cell r="G45">
            <v>15000</v>
          </cell>
          <cell r="H45">
            <v>22212</v>
          </cell>
          <cell r="I45">
            <v>9.8530820824017887E-2</v>
          </cell>
        </row>
        <row r="46">
          <cell r="G46">
            <v>9.8530769348144531E-2</v>
          </cell>
        </row>
        <row r="47">
          <cell r="A47" t="str">
            <v>1-</v>
          </cell>
          <cell r="B47" t="str">
            <v>COSTO OFERTA</v>
          </cell>
          <cell r="C47">
            <v>9.8530769348144531E-2</v>
          </cell>
          <cell r="D47">
            <v>9.8530769348144531E-2</v>
          </cell>
          <cell r="E47">
            <v>9.8530769348144531E-2</v>
          </cell>
          <cell r="F47">
            <v>9.8530769348144531E-2</v>
          </cell>
          <cell r="G47">
            <v>9.8530769348144531E-2</v>
          </cell>
          <cell r="H47">
            <v>15000</v>
          </cell>
          <cell r="I47">
            <v>15000</v>
          </cell>
        </row>
        <row r="48">
          <cell r="A48" t="str">
            <v>2-</v>
          </cell>
          <cell r="B48" t="str">
            <v>COSTO FINANCIERO  0 % de ( 1 )</v>
          </cell>
          <cell r="C48">
            <v>15000</v>
          </cell>
          <cell r="D48">
            <v>15000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15000</v>
          </cell>
        </row>
        <row r="50">
          <cell r="A50" t="str">
            <v>4-</v>
          </cell>
          <cell r="B50" t="str">
            <v>GASTOS GENERALES  10 % de ( 3 )</v>
          </cell>
          <cell r="C50">
            <v>15000</v>
          </cell>
          <cell r="D50">
            <v>15000</v>
          </cell>
          <cell r="E50">
            <v>0.1</v>
          </cell>
          <cell r="F50">
            <v>9.9999964237213135E-2</v>
          </cell>
          <cell r="G50">
            <v>9.9999964237213135E-2</v>
          </cell>
          <cell r="H50">
            <v>1500</v>
          </cell>
          <cell r="I50">
            <v>1500</v>
          </cell>
        </row>
        <row r="51">
          <cell r="A51" t="str">
            <v>5-</v>
          </cell>
          <cell r="B51" t="str">
            <v>BENEFICIOS  10 % de ( 3 )</v>
          </cell>
          <cell r="C51">
            <v>1500</v>
          </cell>
          <cell r="D51">
            <v>1500</v>
          </cell>
          <cell r="E51">
            <v>0.1</v>
          </cell>
          <cell r="F51">
            <v>9.9999964237213135E-2</v>
          </cell>
          <cell r="G51">
            <v>9.9999964237213135E-2</v>
          </cell>
          <cell r="H51">
            <v>1500</v>
          </cell>
          <cell r="I51">
            <v>1500</v>
          </cell>
        </row>
        <row r="52">
          <cell r="A52" t="str">
            <v>6-</v>
          </cell>
          <cell r="B52" t="str">
            <v>SUB TOTAL ( 3 + 4 + 5 )</v>
          </cell>
          <cell r="C52">
            <v>1500</v>
          </cell>
          <cell r="D52">
            <v>1500</v>
          </cell>
          <cell r="E52">
            <v>1500</v>
          </cell>
          <cell r="F52">
            <v>1500</v>
          </cell>
          <cell r="G52">
            <v>1500</v>
          </cell>
          <cell r="H52">
            <v>18000</v>
          </cell>
          <cell r="I52">
            <v>18000</v>
          </cell>
        </row>
        <row r="53">
          <cell r="A53" t="str">
            <v>7-</v>
          </cell>
          <cell r="B53" t="str">
            <v>INGRESOS BRUTOS Y LOTE HOGAR  2,4 % de ( 6 )</v>
          </cell>
          <cell r="C53">
            <v>18000</v>
          </cell>
          <cell r="D53">
            <v>18000</v>
          </cell>
          <cell r="E53">
            <v>2.4E-2</v>
          </cell>
          <cell r="F53">
            <v>2.3999989032745361E-2</v>
          </cell>
          <cell r="G53">
            <v>2.3999989032745361E-2</v>
          </cell>
          <cell r="H53">
            <v>432</v>
          </cell>
          <cell r="I53">
            <v>432</v>
          </cell>
        </row>
        <row r="54">
          <cell r="A54" t="str">
            <v>8-</v>
          </cell>
          <cell r="B54" t="str">
            <v>IMPUESTO AL VALOR AGREGADO 10,5 % de ( 6 )</v>
          </cell>
          <cell r="C54">
            <v>432</v>
          </cell>
          <cell r="D54">
            <v>432</v>
          </cell>
          <cell r="E54">
            <v>0.21</v>
          </cell>
          <cell r="F54">
            <v>0.20999991893768311</v>
          </cell>
          <cell r="G54">
            <v>0.20999991893768311</v>
          </cell>
          <cell r="H54">
            <v>3780</v>
          </cell>
          <cell r="I54">
            <v>3780</v>
          </cell>
        </row>
        <row r="55">
          <cell r="A55">
            <v>3780</v>
          </cell>
          <cell r="B55">
            <v>3780</v>
          </cell>
          <cell r="C55">
            <v>3780</v>
          </cell>
          <cell r="D55">
            <v>3780</v>
          </cell>
          <cell r="E55">
            <v>3780</v>
          </cell>
          <cell r="F55">
            <v>3780</v>
          </cell>
          <cell r="G55">
            <v>3780</v>
          </cell>
          <cell r="I55">
            <v>3780</v>
          </cell>
        </row>
        <row r="56">
          <cell r="B56" t="str">
            <v>PRECIO TOTAL INFRAESTRUCTURA - URBANIZACIÓN - DOC. FINAL DE OBRA - OBRAS COMPLEMENTARIAS</v>
          </cell>
          <cell r="C56">
            <v>3780</v>
          </cell>
          <cell r="D56">
            <v>3780</v>
          </cell>
          <cell r="E56">
            <v>3780</v>
          </cell>
          <cell r="F56">
            <v>3780</v>
          </cell>
          <cell r="G56">
            <v>3780</v>
          </cell>
          <cell r="H56">
            <v>22212</v>
          </cell>
          <cell r="I56">
            <v>22212</v>
          </cell>
        </row>
        <row r="57">
          <cell r="A57">
            <v>22212</v>
          </cell>
          <cell r="B57">
            <v>22212</v>
          </cell>
          <cell r="C57">
            <v>22212</v>
          </cell>
          <cell r="D57">
            <v>22212</v>
          </cell>
          <cell r="E57">
            <v>22212</v>
          </cell>
          <cell r="F57">
            <v>22212</v>
          </cell>
          <cell r="G57">
            <v>22212</v>
          </cell>
          <cell r="I57">
            <v>22212</v>
          </cell>
        </row>
        <row r="58">
          <cell r="B58" t="str">
            <v>MONTO TOTAL DE OBRA</v>
          </cell>
          <cell r="H58">
            <v>225432</v>
          </cell>
          <cell r="I58">
            <v>1</v>
          </cell>
        </row>
        <row r="59">
          <cell r="B59">
            <v>1</v>
          </cell>
          <cell r="G59">
            <v>1</v>
          </cell>
          <cell r="H59">
            <v>1</v>
          </cell>
        </row>
        <row r="60">
          <cell r="A60" t="str">
            <v>SON PESOS: DOSCIENTOS VEINTICINCO MIL CUATROCIENTOS TREINTA Y DOS PESOS CON 00/100</v>
          </cell>
          <cell r="B60">
            <v>1</v>
          </cell>
          <cell r="C60">
            <v>1</v>
          </cell>
          <cell r="D60">
            <v>1</v>
          </cell>
          <cell r="E60">
            <v>1</v>
          </cell>
          <cell r="F60">
            <v>1</v>
          </cell>
          <cell r="G60">
            <v>1</v>
          </cell>
          <cell r="H60">
            <v>1</v>
          </cell>
          <cell r="I60">
            <v>1</v>
          </cell>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1</v>
          </cell>
          <cell r="D9" t="str">
            <v>IIEE-SJ - 102000</v>
          </cell>
          <cell r="E9" t="str">
            <v xml:space="preserve">Oficial </v>
          </cell>
        </row>
        <row r="10">
          <cell r="E10" t="str">
            <v/>
          </cell>
        </row>
        <row r="11">
          <cell r="A11" t="str">
            <v>EQUIPOS</v>
          </cell>
          <cell r="E11" t="str">
            <v/>
          </cell>
        </row>
        <row r="12">
          <cell r="A12" t="str">
            <v>Equipos Varios</v>
          </cell>
          <cell r="B12" t="str">
            <v>GL</v>
          </cell>
          <cell r="C12">
            <v>1</v>
          </cell>
          <cell r="D12" t="str">
            <v>INDEC-PB - 44427-1</v>
          </cell>
          <cell r="E12" t="str">
            <v xml:space="preserve">Máquinas viales autopropulsadas                                        </v>
          </cell>
        </row>
        <row r="13">
          <cell r="D13">
            <v>1</v>
          </cell>
          <cell r="E13">
            <v>1</v>
          </cell>
        </row>
        <row r="14">
          <cell r="A14" t="str">
            <v>MATERIALES</v>
          </cell>
          <cell r="D14">
            <v>1</v>
          </cell>
          <cell r="E14">
            <v>1</v>
          </cell>
        </row>
        <row r="15">
          <cell r="A15" t="str">
            <v>Materiales Varios</v>
          </cell>
          <cell r="B15" t="str">
            <v>GL</v>
          </cell>
          <cell r="C15">
            <v>1</v>
          </cell>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v>1</v>
          </cell>
          <cell r="C1">
            <v>1</v>
          </cell>
          <cell r="D1">
            <v>1</v>
          </cell>
        </row>
        <row r="2">
          <cell r="A2" t="str">
            <v>OBRA</v>
          </cell>
          <cell r="B2" t="str">
            <v>OBRA CAPACITACION N° 0</v>
          </cell>
          <cell r="C2">
            <v>1</v>
          </cell>
          <cell r="D2">
            <v>1</v>
          </cell>
        </row>
        <row r="3">
          <cell r="A3" t="str">
            <v>UBICACION:      DEPARTAMENTO</v>
          </cell>
          <cell r="B3" t="str">
            <v>DEPARTAMENTO</v>
          </cell>
          <cell r="C3">
            <v>1</v>
          </cell>
          <cell r="D3">
            <v>1</v>
          </cell>
        </row>
        <row r="4">
          <cell r="A4" t="str">
            <v>PROTOTIPO:</v>
          </cell>
          <cell r="B4">
            <v>1</v>
          </cell>
          <cell r="D4">
            <v>1</v>
          </cell>
        </row>
        <row r="5">
          <cell r="A5" t="str">
            <v>CANTIDAD:</v>
          </cell>
          <cell r="B5">
            <v>1</v>
          </cell>
          <cell r="D5">
            <v>1</v>
          </cell>
        </row>
        <row r="6">
          <cell r="A6">
            <v>1</v>
          </cell>
          <cell r="B6">
            <v>1</v>
          </cell>
          <cell r="C6">
            <v>1</v>
          </cell>
          <cell r="D6">
            <v>1</v>
          </cell>
        </row>
        <row r="7">
          <cell r="A7" t="str">
            <v>RUBRO ITEM</v>
          </cell>
          <cell r="B7" t="str">
            <v>DESIGNACION</v>
          </cell>
          <cell r="C7" t="str">
            <v>UN.</v>
          </cell>
          <cell r="D7" t="str">
            <v>CANT.</v>
          </cell>
        </row>
        <row r="8">
          <cell r="A8">
            <v>1</v>
          </cell>
          <cell r="B8">
            <v>1</v>
          </cell>
          <cell r="C8">
            <v>1</v>
          </cell>
          <cell r="D8">
            <v>1</v>
          </cell>
        </row>
        <row r="9">
          <cell r="A9">
            <v>1</v>
          </cell>
          <cell r="B9">
            <v>1</v>
          </cell>
          <cell r="C9">
            <v>1</v>
          </cell>
          <cell r="D9">
            <v>1</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2</v>
          </cell>
        </row>
        <row r="13">
          <cell r="A13">
            <v>3</v>
          </cell>
          <cell r="B13" t="str">
            <v>Item 3</v>
          </cell>
          <cell r="C13" t="str">
            <v>gl</v>
          </cell>
          <cell r="D13">
            <v>3</v>
          </cell>
        </row>
        <row r="14">
          <cell r="A14">
            <v>3</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9.9999964237213135E-2</v>
          </cell>
        </row>
        <row r="19">
          <cell r="A19" t="str">
            <v>5-</v>
          </cell>
          <cell r="B19" t="str">
            <v>BENEFICIOS  10 % de ( 3 )</v>
          </cell>
          <cell r="C19">
            <v>0.1</v>
          </cell>
          <cell r="D19">
            <v>9.9999964237213135E-2</v>
          </cell>
        </row>
        <row r="20">
          <cell r="A20">
            <v>6</v>
          </cell>
          <cell r="B20" t="str">
            <v>SUB TOTAL ( 3 + 4 + 5 )</v>
          </cell>
          <cell r="C20">
            <v>6</v>
          </cell>
          <cell r="D20">
            <v>6</v>
          </cell>
        </row>
        <row r="21">
          <cell r="A21" t="str">
            <v>7-</v>
          </cell>
          <cell r="B21" t="str">
            <v>INGRESOS BRUTOS Y LOTE HOGAR  2,4 % de ( 6 )</v>
          </cell>
          <cell r="C21">
            <v>2.4E-2</v>
          </cell>
          <cell r="D21">
            <v>2.3999989032745361E-2</v>
          </cell>
        </row>
        <row r="22">
          <cell r="A22" t="str">
            <v>8-</v>
          </cell>
          <cell r="B22" t="str">
            <v>IMPUESTO AL VALOR AGREGADO 10,5 % de ( 6 )</v>
          </cell>
          <cell r="C22">
            <v>0.105</v>
          </cell>
          <cell r="D22">
            <v>0.10499995946884155</v>
          </cell>
        </row>
        <row r="23">
          <cell r="A23">
            <v>0.10499995946884155</v>
          </cell>
          <cell r="B23">
            <v>0.10499995946884155</v>
          </cell>
          <cell r="C23">
            <v>0.10499995946884155</v>
          </cell>
          <cell r="D23">
            <v>0.10499995946884155</v>
          </cell>
        </row>
        <row r="24">
          <cell r="A24">
            <v>0.10499995946884155</v>
          </cell>
          <cell r="B24" t="str">
            <v>PRECIO TOTAL VIVIENDA</v>
          </cell>
          <cell r="C24">
            <v>0.10499995946884155</v>
          </cell>
          <cell r="D24">
            <v>0.10499995946884155</v>
          </cell>
        </row>
      </sheetData>
      <sheetData sheetId="16">
        <row r="4">
          <cell r="B4">
            <v>0.10499995946884155</v>
          </cell>
        </row>
      </sheetData>
      <sheetData sheetId="17">
        <row r="1">
          <cell r="B1" t="str">
            <v>III</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M"/>
      <sheetName val="constantes"/>
      <sheetName val="DNV_Transp (2)"/>
      <sheetName val="transp"/>
      <sheetName val="Coef desgloce"/>
      <sheetName val="Equipos"/>
      <sheetName val="Equipos (2)"/>
      <sheetName val="PRECIOS-Mat-M.Obra"/>
      <sheetName val="INDIRECTOS"/>
      <sheetName val="comp.del costo"/>
      <sheetName val="comerc"/>
      <sheetName val="Plan y Curva"/>
      <sheetName val="Analisis Terr"/>
      <sheetName val="A1_base"/>
      <sheetName val="A2_Banq"/>
      <sheetName val="A3_Base As"/>
      <sheetName val="A4_terr_terrap"/>
      <sheetName val="5-ELAB HORMIGON"/>
      <sheetName val="A_6_Agua"/>
      <sheetName val="A7_zar_fino"/>
      <sheetName val="A8_zar_gr"/>
      <sheetName val="A9_Concr"/>
      <sheetName val="A10_piedra_gav"/>
      <sheetName val="A11_Zar G H°"/>
      <sheetName val="A12_Zar F H° "/>
      <sheetName val="oferta"/>
      <sheetName val="COEF COMPAC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a"/>
      <sheetName val="41b"/>
      <sheetName val="42"/>
      <sheetName val="PROY ILUMINACION"/>
      <sheetName val="39-1"/>
      <sheetName val="39-2"/>
      <sheetName val="39-3"/>
      <sheetName val="39-4a"/>
      <sheetName val="39-4b"/>
      <sheetName val="39-5"/>
      <sheetName val="39-6a"/>
      <sheetName val="39-6b"/>
      <sheetName val="39-7a"/>
      <sheetName val="39-7b"/>
      <sheetName val="39-8"/>
      <sheetName val="39-9"/>
      <sheetName val="39-10"/>
      <sheetName val="39-11"/>
      <sheetName val="Hoja1"/>
    </sheetNames>
    <sheetDataSet>
      <sheetData sheetId="0"/>
      <sheetData sheetId="1"/>
      <sheetData sheetId="2"/>
      <sheetData sheetId="3"/>
      <sheetData sheetId="4"/>
      <sheetData sheetId="5"/>
      <sheetData sheetId="6"/>
      <sheetData sheetId="7"/>
      <sheetData sheetId="8"/>
      <sheetData sheetId="9"/>
      <sheetData sheetId="10">
        <row r="629">
          <cell r="G629">
            <v>130.56855643044619</v>
          </cell>
        </row>
        <row r="653">
          <cell r="G653">
            <v>200.74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
      <sheetName val="Propuesta"/>
      <sheetName val="CyP"/>
      <sheetName val="AP"/>
      <sheetName val="PTyCI"/>
      <sheetName val="MED SIGOP"/>
      <sheetName val="MED OBRA"/>
      <sheetName val="Equipos"/>
      <sheetName val="Rendimiento Equipo"/>
      <sheetName val="Polinomica"/>
      <sheetName val="Avance Obra"/>
      <sheetName val="Curva Inversiones"/>
      <sheetName val="Gastos Generales"/>
      <sheetName val="Insumos"/>
      <sheetName val="Coef-Equipos"/>
      <sheetName val="Transp. Camión Solo"/>
      <sheetName val="Transp. Camión con Acoplado"/>
      <sheetName val="Indice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9">
          <cell r="E39">
            <v>3.3333333333333335E-3</v>
          </cell>
        </row>
      </sheetData>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Propuesta"/>
      <sheetName val="CyP"/>
      <sheetName val="AP"/>
      <sheetName val="AP (Aux)"/>
      <sheetName val="Propuesta Iluminación"/>
      <sheetName val="AP (Iluminacion)"/>
      <sheetName val="Insumos"/>
      <sheetName val="Propuesta Red de Agua"/>
      <sheetName val="AP (Red de Agua)"/>
      <sheetName val="Indices"/>
      <sheetName val="Propuesta Manj. Ambiental"/>
      <sheetName val="AP (Ambiente)"/>
      <sheetName val="Proy. y Const. de Canal"/>
      <sheetName val="Items Canal"/>
      <sheetName val="PTyCI"/>
      <sheetName val="Avance Obra"/>
      <sheetName val="Equipos"/>
      <sheetName val="Curva Inversiones"/>
      <sheetName val="Gastos Generales"/>
      <sheetName val="Coef-Equipos"/>
      <sheetName val="Transp. Camión Solo"/>
      <sheetName val="Transp. Camión con Acoplado"/>
      <sheetName val="TRANSP VOLCADOR"/>
      <sheetName val="Items - Códigos"/>
      <sheetName val="M.0BRA"/>
    </sheetNames>
    <sheetDataSet>
      <sheetData sheetId="0"/>
      <sheetData sheetId="1"/>
      <sheetData sheetId="2">
        <row r="1">
          <cell r="A1" t="str">
            <v>DATOS A COMPLETAR POR LA REPARTICIÓN</v>
          </cell>
        </row>
        <row r="20">
          <cell r="B20" t="str">
            <v>Gerente</v>
          </cell>
        </row>
        <row r="22">
          <cell r="B22" t="str">
            <v>Gerente</v>
          </cell>
        </row>
      </sheetData>
      <sheetData sheetId="3"/>
      <sheetData sheetId="4">
        <row r="1">
          <cell r="A1" t="str">
            <v xml:space="preserve">COMITENTE : </v>
          </cell>
        </row>
      </sheetData>
      <sheetData sheetId="5">
        <row r="1">
          <cell r="A1" t="str">
            <v>ANALISIS DE PRECIOS</v>
          </cell>
        </row>
      </sheetData>
      <sheetData sheetId="6"/>
      <sheetData sheetId="7"/>
      <sheetData sheetId="8"/>
      <sheetData sheetId="9">
        <row r="1">
          <cell r="A1" t="str">
            <v>LISTADO DE INSUMOS - MANO DE OBRA, MATERIALES Y EQUIPOS - PARA LA OBRA</v>
          </cell>
        </row>
      </sheetData>
      <sheetData sheetId="10"/>
      <sheetData sheetId="11"/>
      <sheetData sheetId="12">
        <row r="1">
          <cell r="B1" t="str">
            <v>Cuadro 1. Índices del Capítulo Materiales, mayor desagregación disponible</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II</v>
          </cell>
        </row>
      </sheetData>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
      <sheetName val="Propuesta"/>
      <sheetName val="CyP"/>
      <sheetName val="Coef-Equipos"/>
      <sheetName val="AP"/>
      <sheetName val="PTyCI"/>
      <sheetName val="Curva Inversiones"/>
      <sheetName val="Avance Obra"/>
      <sheetName val="GG"/>
      <sheetName val="Insumos"/>
      <sheetName val="Indices"/>
      <sheetName val="AP - Complementarios"/>
      <sheetName val="Transp. Camión Solo"/>
      <sheetName val="Transp. Camión con Acoplado"/>
      <sheetName val="Códigos Items"/>
      <sheetName val="Equipos"/>
      <sheetName val="M.0BRA"/>
      <sheetName val="TRANSP VOLCADOR"/>
    </sheetNames>
    <sheetDataSet>
      <sheetData sheetId="0"/>
      <sheetData sheetId="1">
        <row r="1">
          <cell r="B1">
            <v>0</v>
          </cell>
        </row>
        <row r="5">
          <cell r="C5">
            <v>0</v>
          </cell>
        </row>
        <row r="6">
          <cell r="C6">
            <v>0</v>
          </cell>
        </row>
        <row r="7">
          <cell r="C7">
            <v>0</v>
          </cell>
        </row>
        <row r="9">
          <cell r="C9" t="str">
            <v>07/2018</v>
          </cell>
        </row>
        <row r="18">
          <cell r="C18" t="str">
            <v>Calle Soler 1190 sur, Barrios Los Alamos - Ciudad - San Juan</v>
          </cell>
        </row>
        <row r="20">
          <cell r="C20" t="str">
            <v>Gerente</v>
          </cell>
        </row>
        <row r="22">
          <cell r="C22" t="str">
            <v>Gerente</v>
          </cell>
        </row>
        <row r="25">
          <cell r="C25">
            <v>2.4E-2</v>
          </cell>
        </row>
        <row r="27">
          <cell r="C27">
            <v>1.5625201258672252</v>
          </cell>
        </row>
      </sheetData>
      <sheetData sheetId="2"/>
      <sheetData sheetId="3">
        <row r="1">
          <cell r="A1" t="str">
            <v>COMITENTE:</v>
          </cell>
        </row>
        <row r="40">
          <cell r="G40">
            <v>32426169.649999999</v>
          </cell>
        </row>
      </sheetData>
      <sheetData sheetId="4">
        <row r="11">
          <cell r="C11" t="str">
            <v>Amortizaciones</v>
          </cell>
        </row>
      </sheetData>
      <sheetData sheetId="5">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FEDERICO HERMANOS (Federico Ramon Francisco y Federico Guillermo Hector)</v>
          </cell>
          <cell r="C3">
            <v>0</v>
          </cell>
          <cell r="D3">
            <v>0</v>
          </cell>
          <cell r="E3">
            <v>0</v>
          </cell>
          <cell r="F3">
            <v>0</v>
          </cell>
          <cell r="G3">
            <v>0</v>
          </cell>
        </row>
        <row r="4">
          <cell r="A4" t="str">
            <v>OBRA:</v>
          </cell>
          <cell r="B4" t="str">
            <v>CONCRETO ASFALTICO EN CALIENTE PARA CONSERVACION Y MEJORAMIENTO DE LA RED VIAL PROVINCIAL (8va ETAPA)</v>
          </cell>
          <cell r="C4">
            <v>0</v>
          </cell>
          <cell r="D4">
            <v>0</v>
          </cell>
          <cell r="F4" t="str">
            <v>PRECIOS A:</v>
          </cell>
          <cell r="G4">
            <v>43180</v>
          </cell>
        </row>
        <row r="5">
          <cell r="A5" t="str">
            <v>UBICACIÓN:</v>
          </cell>
          <cell r="B5" t="str">
            <v>DEPARTAMENTOS VARIOS</v>
          </cell>
          <cell r="C5">
            <v>0</v>
          </cell>
          <cell r="D5">
            <v>0</v>
          </cell>
          <cell r="F5">
            <v>0</v>
          </cell>
          <cell r="G5">
            <v>0</v>
          </cell>
        </row>
        <row r="6">
          <cell r="A6" t="str">
            <v>RUBRO:</v>
          </cell>
          <cell r="B6" t="str">
            <v/>
          </cell>
          <cell r="C6" t="str">
            <v/>
          </cell>
          <cell r="D6">
            <v>0</v>
          </cell>
          <cell r="F6">
            <v>0</v>
          </cell>
          <cell r="G6">
            <v>0</v>
          </cell>
        </row>
        <row r="7">
          <cell r="A7" t="str">
            <v>ITEM:</v>
          </cell>
          <cell r="B7">
            <v>1</v>
          </cell>
          <cell r="C7" t="str">
            <v>BACHEO CON MEZCLA BITUMINOSA EN CALIENTE</v>
          </cell>
          <cell r="D7">
            <v>0</v>
          </cell>
          <cell r="F7" t="str">
            <v>UNIDAD:</v>
          </cell>
          <cell r="G7" t="str">
            <v>m3</v>
          </cell>
        </row>
        <row r="8">
          <cell r="A8">
            <v>0</v>
          </cell>
          <cell r="B8">
            <v>0</v>
          </cell>
          <cell r="C8">
            <v>0</v>
          </cell>
          <cell r="D8">
            <v>0</v>
          </cell>
          <cell r="E8">
            <v>0</v>
          </cell>
          <cell r="F8">
            <v>0</v>
          </cell>
          <cell r="G8">
            <v>0</v>
          </cell>
        </row>
        <row r="9">
          <cell r="A9">
            <v>0</v>
          </cell>
          <cell r="B9">
            <v>0</v>
          </cell>
          <cell r="C9" t="str">
            <v>DESCRIPCIÓN EQUIPO DE PRODUCCIÓN Y RENDIMIENTO</v>
          </cell>
          <cell r="D9">
            <v>0</v>
          </cell>
          <cell r="E9">
            <v>0</v>
          </cell>
          <cell r="F9">
            <v>0</v>
          </cell>
          <cell r="G9">
            <v>0</v>
          </cell>
        </row>
        <row r="10">
          <cell r="A10">
            <v>0</v>
          </cell>
          <cell r="B10">
            <v>0</v>
          </cell>
          <cell r="C10">
            <v>0</v>
          </cell>
          <cell r="D10">
            <v>0</v>
          </cell>
          <cell r="E10">
            <v>0</v>
          </cell>
          <cell r="F10">
            <v>0</v>
          </cell>
          <cell r="G10">
            <v>0</v>
          </cell>
        </row>
        <row r="11">
          <cell r="A11">
            <v>0</v>
          </cell>
          <cell r="B11">
            <v>0</v>
          </cell>
          <cell r="C11" t="str">
            <v>Equipo</v>
          </cell>
          <cell r="D11" t="str">
            <v>Cantidad</v>
          </cell>
          <cell r="E11" t="str">
            <v>Potencia</v>
          </cell>
          <cell r="F11" t="str">
            <v>Costo Unitario</v>
          </cell>
          <cell r="G11" t="str">
            <v>Costo Total</v>
          </cell>
        </row>
        <row r="12">
          <cell r="A12">
            <v>0</v>
          </cell>
          <cell r="B12">
            <v>0</v>
          </cell>
          <cell r="C12" t="str">
            <v>ASERADORA DE JUNTAS</v>
          </cell>
          <cell r="D12">
            <v>0.5</v>
          </cell>
          <cell r="E12">
            <v>15</v>
          </cell>
          <cell r="F12">
            <v>18270</v>
          </cell>
          <cell r="G12">
            <v>9135</v>
          </cell>
        </row>
        <row r="13">
          <cell r="A13">
            <v>0</v>
          </cell>
          <cell r="B13">
            <v>0</v>
          </cell>
          <cell r="C13" t="str">
            <v xml:space="preserve">MOTOCOMPRESOR CON MARTILLO </v>
          </cell>
          <cell r="D13">
            <v>0.5</v>
          </cell>
          <cell r="E13">
            <v>75</v>
          </cell>
          <cell r="F13">
            <v>100800</v>
          </cell>
          <cell r="G13">
            <v>50400</v>
          </cell>
        </row>
        <row r="14">
          <cell r="A14">
            <v>0</v>
          </cell>
          <cell r="B14">
            <v>0</v>
          </cell>
          <cell r="C14" t="str">
            <v>REGADOR DE ASFALTO</v>
          </cell>
          <cell r="D14">
            <v>0.2</v>
          </cell>
          <cell r="E14">
            <v>160</v>
          </cell>
          <cell r="F14">
            <v>647500</v>
          </cell>
          <cell r="G14">
            <v>129500</v>
          </cell>
        </row>
        <row r="15">
          <cell r="A15">
            <v>0</v>
          </cell>
          <cell r="B15">
            <v>0</v>
          </cell>
          <cell r="C15" t="str">
            <v>MINICOMPACTADOR</v>
          </cell>
          <cell r="D15">
            <v>1</v>
          </cell>
          <cell r="E15">
            <v>7.5</v>
          </cell>
          <cell r="F15">
            <v>27300</v>
          </cell>
          <cell r="G15">
            <v>27300</v>
          </cell>
        </row>
        <row r="16">
          <cell r="A16">
            <v>0</v>
          </cell>
          <cell r="B16">
            <v>0</v>
          </cell>
          <cell r="C16">
            <v>0</v>
          </cell>
          <cell r="D16">
            <v>0</v>
          </cell>
          <cell r="E16">
            <v>0</v>
          </cell>
          <cell r="F16">
            <v>0</v>
          </cell>
          <cell r="G16">
            <v>0</v>
          </cell>
        </row>
        <row r="17">
          <cell r="A17">
            <v>0</v>
          </cell>
          <cell r="B17">
            <v>0</v>
          </cell>
          <cell r="C17">
            <v>0</v>
          </cell>
          <cell r="D17">
            <v>0</v>
          </cell>
          <cell r="E17">
            <v>0</v>
          </cell>
          <cell r="F17">
            <v>0</v>
          </cell>
          <cell r="G17">
            <v>0</v>
          </cell>
        </row>
        <row r="18">
          <cell r="A18">
            <v>0</v>
          </cell>
          <cell r="B18">
            <v>0</v>
          </cell>
          <cell r="C18">
            <v>0</v>
          </cell>
          <cell r="D18">
            <v>0</v>
          </cell>
          <cell r="E18">
            <v>0</v>
          </cell>
          <cell r="F18">
            <v>0</v>
          </cell>
          <cell r="G18">
            <v>0</v>
          </cell>
        </row>
        <row r="19">
          <cell r="A19">
            <v>0</v>
          </cell>
          <cell r="B19">
            <v>0</v>
          </cell>
          <cell r="C19">
            <v>0</v>
          </cell>
          <cell r="D19">
            <v>0</v>
          </cell>
          <cell r="E19">
            <v>0</v>
          </cell>
          <cell r="F19">
            <v>0</v>
          </cell>
          <cell r="G19">
            <v>0</v>
          </cell>
        </row>
        <row r="20">
          <cell r="A20">
            <v>0</v>
          </cell>
          <cell r="B20">
            <v>0</v>
          </cell>
          <cell r="C20">
            <v>0</v>
          </cell>
          <cell r="D20">
            <v>0</v>
          </cell>
          <cell r="E20">
            <v>0</v>
          </cell>
          <cell r="F20">
            <v>0</v>
          </cell>
          <cell r="G20">
            <v>0</v>
          </cell>
        </row>
        <row r="21">
          <cell r="A21">
            <v>0</v>
          </cell>
          <cell r="B21">
            <v>0</v>
          </cell>
          <cell r="C21">
            <v>0</v>
          </cell>
          <cell r="D21">
            <v>0</v>
          </cell>
          <cell r="E21">
            <v>0</v>
          </cell>
          <cell r="F21">
            <v>0</v>
          </cell>
          <cell r="G21">
            <v>0</v>
          </cell>
        </row>
        <row r="22">
          <cell r="A22">
            <v>0</v>
          </cell>
          <cell r="B22">
            <v>0</v>
          </cell>
          <cell r="C22">
            <v>0</v>
          </cell>
          <cell r="D22">
            <v>0</v>
          </cell>
          <cell r="E22">
            <v>0</v>
          </cell>
          <cell r="F22">
            <v>0</v>
          </cell>
          <cell r="G22">
            <v>0</v>
          </cell>
        </row>
        <row r="23">
          <cell r="A23">
            <v>0</v>
          </cell>
          <cell r="B23">
            <v>0</v>
          </cell>
          <cell r="C23">
            <v>0</v>
          </cell>
          <cell r="E23">
            <v>0</v>
          </cell>
          <cell r="F23">
            <v>0</v>
          </cell>
          <cell r="G23">
            <v>0</v>
          </cell>
        </row>
        <row r="24">
          <cell r="A24">
            <v>0</v>
          </cell>
          <cell r="B24">
            <v>0</v>
          </cell>
          <cell r="C24" t="str">
            <v>TOTALES</v>
          </cell>
          <cell r="E24">
            <v>84.5</v>
          </cell>
          <cell r="F24" t="str">
            <v>Costo Equipos</v>
          </cell>
          <cell r="G24">
            <v>216335</v>
          </cell>
        </row>
        <row r="25">
          <cell r="A25">
            <v>0</v>
          </cell>
          <cell r="B25">
            <v>0</v>
          </cell>
          <cell r="C25">
            <v>0</v>
          </cell>
          <cell r="D25">
            <v>0</v>
          </cell>
          <cell r="E25">
            <v>0</v>
          </cell>
          <cell r="F25">
            <v>0</v>
          </cell>
          <cell r="G25">
            <v>0</v>
          </cell>
        </row>
        <row r="26">
          <cell r="A26">
            <v>0</v>
          </cell>
          <cell r="B26">
            <v>0</v>
          </cell>
          <cell r="C26" t="str">
            <v>Rendimiento equipo de producción</v>
          </cell>
          <cell r="D26">
            <v>200</v>
          </cell>
          <cell r="E26" t="str">
            <v>m3/día</v>
          </cell>
          <cell r="F26">
            <v>0</v>
          </cell>
          <cell r="G26">
            <v>0</v>
          </cell>
        </row>
        <row r="27">
          <cell r="A27">
            <v>0</v>
          </cell>
          <cell r="B27">
            <v>0</v>
          </cell>
          <cell r="C27">
            <v>0</v>
          </cell>
          <cell r="D27">
            <v>0</v>
          </cell>
          <cell r="E27">
            <v>0</v>
          </cell>
          <cell r="F27">
            <v>0</v>
          </cell>
          <cell r="G27">
            <v>0</v>
          </cell>
        </row>
        <row r="28">
          <cell r="A28" t="str">
            <v>DATOS REDETERMINACION</v>
          </cell>
          <cell r="B28">
            <v>0</v>
          </cell>
          <cell r="C28" t="str">
            <v>DESIGNACION</v>
          </cell>
          <cell r="D28" t="str">
            <v>Coeficiente</v>
          </cell>
          <cell r="E28" t="str">
            <v>Costo Equipo /Total HP</v>
          </cell>
          <cell r="F28" t="str">
            <v>Rendimiento</v>
          </cell>
          <cell r="G28" t="str">
            <v>$ Parcial</v>
          </cell>
        </row>
        <row r="29">
          <cell r="A29" t="str">
            <v>CÓDIGO</v>
          </cell>
          <cell r="B29" t="str">
            <v>DESCRIPCIÓN</v>
          </cell>
          <cell r="C29">
            <v>0</v>
          </cell>
          <cell r="D29">
            <v>0</v>
          </cell>
          <cell r="E29">
            <v>0</v>
          </cell>
          <cell r="F29">
            <v>0</v>
          </cell>
          <cell r="G29">
            <v>0</v>
          </cell>
        </row>
        <row r="30">
          <cell r="A30">
            <v>0</v>
          </cell>
          <cell r="B30">
            <v>0</v>
          </cell>
          <cell r="C30" t="str">
            <v>A - EQUIPOS</v>
          </cell>
          <cell r="D30">
            <v>0</v>
          </cell>
          <cell r="E30">
            <v>0</v>
          </cell>
          <cell r="F30">
            <v>0</v>
          </cell>
          <cell r="G30">
            <v>0</v>
          </cell>
        </row>
        <row r="31">
          <cell r="A31" t="str">
            <v>INDEC-DCTO - Inciso j)</v>
          </cell>
          <cell r="B31" t="str">
            <v>Equipo - Amortización de equipo</v>
          </cell>
          <cell r="C31" t="str">
            <v>Amortizaciones</v>
          </cell>
          <cell r="D31">
            <v>5.5999999999999995E-4</v>
          </cell>
          <cell r="E31">
            <v>216335</v>
          </cell>
          <cell r="F31">
            <v>200</v>
          </cell>
          <cell r="G31">
            <v>0.61</v>
          </cell>
        </row>
        <row r="32">
          <cell r="A32" t="str">
            <v>INDEC-DCTO - Inciso j)</v>
          </cell>
          <cell r="B32" t="str">
            <v>Equipo - Amortización de equipo</v>
          </cell>
          <cell r="C32" t="str">
            <v>Interés</v>
          </cell>
          <cell r="D32">
            <v>2.3999999999999998E-4</v>
          </cell>
          <cell r="E32">
            <v>216335</v>
          </cell>
          <cell r="F32">
            <v>200</v>
          </cell>
          <cell r="G32">
            <v>0.26</v>
          </cell>
        </row>
        <row r="33">
          <cell r="A33" t="str">
            <v>INDEC-PB - 94920-1</v>
          </cell>
          <cell r="B33" t="str">
            <v xml:space="preserve">Accesorios y repuestos para máquinas de uso especial                 </v>
          </cell>
          <cell r="C33" t="str">
            <v>Reparaciones y Repuestos</v>
          </cell>
          <cell r="D33">
            <v>3.3599999999999998E-4</v>
          </cell>
          <cell r="E33">
            <v>216335</v>
          </cell>
          <cell r="F33">
            <v>200</v>
          </cell>
          <cell r="G33">
            <v>0.36</v>
          </cell>
        </row>
        <row r="34">
          <cell r="A34" t="str">
            <v>INDEC-PB - 33360-1</v>
          </cell>
          <cell r="B34" t="str">
            <v xml:space="preserve">Gas oil                                                                </v>
          </cell>
          <cell r="C34" t="str">
            <v>Combustibles</v>
          </cell>
          <cell r="D34">
            <v>20</v>
          </cell>
          <cell r="E34">
            <v>84.5</v>
          </cell>
          <cell r="F34">
            <v>200</v>
          </cell>
          <cell r="G34">
            <v>8.4499999999999993</v>
          </cell>
        </row>
        <row r="35">
          <cell r="A35" t="str">
            <v>INDEC-PB - 33380-1</v>
          </cell>
          <cell r="B35" t="str">
            <v xml:space="preserve">Aceites lubricantes                                                    </v>
          </cell>
          <cell r="C35" t="str">
            <v>Lubricantes</v>
          </cell>
          <cell r="D35">
            <v>4</v>
          </cell>
          <cell r="E35">
            <v>84.5</v>
          </cell>
          <cell r="F35">
            <v>200</v>
          </cell>
          <cell r="G35">
            <v>1.69</v>
          </cell>
        </row>
        <row r="36">
          <cell r="A36" t="str">
            <v/>
          </cell>
          <cell r="B36" t="str">
            <v/>
          </cell>
          <cell r="C36">
            <v>0</v>
          </cell>
          <cell r="D36">
            <v>0</v>
          </cell>
          <cell r="E36">
            <v>0</v>
          </cell>
          <cell r="F36">
            <v>0</v>
          </cell>
          <cell r="G36">
            <v>0</v>
          </cell>
        </row>
        <row r="37">
          <cell r="A37" t="str">
            <v/>
          </cell>
          <cell r="B37" t="str">
            <v/>
          </cell>
          <cell r="C37">
            <v>0</v>
          </cell>
          <cell r="D37">
            <v>0</v>
          </cell>
          <cell r="E37">
            <v>0</v>
          </cell>
          <cell r="F37">
            <v>0</v>
          </cell>
          <cell r="G37">
            <v>0</v>
          </cell>
        </row>
        <row r="38">
          <cell r="A38" t="str">
            <v/>
          </cell>
          <cell r="B38" t="str">
            <v/>
          </cell>
          <cell r="C38">
            <v>0</v>
          </cell>
          <cell r="D38">
            <v>0</v>
          </cell>
          <cell r="E38">
            <v>0</v>
          </cell>
          <cell r="F38">
            <v>0</v>
          </cell>
          <cell r="G38">
            <v>0</v>
          </cell>
        </row>
        <row r="39">
          <cell r="A39" t="str">
            <v/>
          </cell>
          <cell r="B39" t="str">
            <v/>
          </cell>
          <cell r="C39">
            <v>0</v>
          </cell>
          <cell r="D39">
            <v>0</v>
          </cell>
          <cell r="E39">
            <v>0</v>
          </cell>
          <cell r="F39">
            <v>0</v>
          </cell>
          <cell r="G39">
            <v>0</v>
          </cell>
        </row>
        <row r="40">
          <cell r="A40" t="str">
            <v/>
          </cell>
          <cell r="B40" t="str">
            <v/>
          </cell>
          <cell r="C40">
            <v>0</v>
          </cell>
          <cell r="D40">
            <v>0</v>
          </cell>
          <cell r="E40">
            <v>0</v>
          </cell>
          <cell r="F40">
            <v>0</v>
          </cell>
          <cell r="G40">
            <v>0</v>
          </cell>
        </row>
        <row r="41">
          <cell r="A41">
            <v>0</v>
          </cell>
          <cell r="B41">
            <v>0</v>
          </cell>
          <cell r="C41">
            <v>0</v>
          </cell>
          <cell r="D41">
            <v>0</v>
          </cell>
          <cell r="F41" t="str">
            <v>Total A</v>
          </cell>
          <cell r="G41">
            <v>11.37</v>
          </cell>
        </row>
        <row r="42">
          <cell r="A42">
            <v>0</v>
          </cell>
          <cell r="B42">
            <v>0</v>
          </cell>
          <cell r="C42" t="str">
            <v>B - MANO DE OBRA</v>
          </cell>
          <cell r="D42">
            <v>0</v>
          </cell>
          <cell r="E42">
            <v>0</v>
          </cell>
          <cell r="F42">
            <v>0</v>
          </cell>
          <cell r="G42">
            <v>0</v>
          </cell>
        </row>
        <row r="43">
          <cell r="A43" t="str">
            <v>DATOS REDETERMINACION</v>
          </cell>
          <cell r="B43">
            <v>0</v>
          </cell>
          <cell r="C43" t="str">
            <v>DESIGNACION</v>
          </cell>
          <cell r="D43" t="str">
            <v>Cantidad</v>
          </cell>
          <cell r="E43" t="str">
            <v>$ Unitarios</v>
          </cell>
          <cell r="F43" t="str">
            <v>Rendimiento</v>
          </cell>
          <cell r="G43" t="str">
            <v>$ Parcial</v>
          </cell>
        </row>
        <row r="44">
          <cell r="A44" t="str">
            <v>CÓDIGO</v>
          </cell>
          <cell r="B44" t="str">
            <v>DESCRIPCIÓN</v>
          </cell>
          <cell r="C44">
            <v>0</v>
          </cell>
          <cell r="D44">
            <v>0</v>
          </cell>
          <cell r="E44">
            <v>0</v>
          </cell>
          <cell r="F44">
            <v>0</v>
          </cell>
          <cell r="G44">
            <v>0</v>
          </cell>
        </row>
        <row r="45">
          <cell r="A45" t="str">
            <v>IIEE-SJ - 101000</v>
          </cell>
          <cell r="B45" t="str">
            <v>Oficial Especializado</v>
          </cell>
          <cell r="C45" t="str">
            <v>Oficial Especializado</v>
          </cell>
          <cell r="D45">
            <v>0</v>
          </cell>
          <cell r="E45">
            <v>1495.96</v>
          </cell>
          <cell r="F45">
            <v>200</v>
          </cell>
          <cell r="G45">
            <v>0</v>
          </cell>
        </row>
        <row r="46">
          <cell r="A46" t="str">
            <v>IIEE-SJ - 102000</v>
          </cell>
          <cell r="B46" t="str">
            <v xml:space="preserve">Oficial </v>
          </cell>
          <cell r="C46" t="str">
            <v>Oficial</v>
          </cell>
          <cell r="D46">
            <v>1</v>
          </cell>
          <cell r="E46">
            <v>1278.53</v>
          </cell>
          <cell r="F46">
            <v>200</v>
          </cell>
          <cell r="G46">
            <v>6.39</v>
          </cell>
        </row>
        <row r="47">
          <cell r="A47" t="str">
            <v>IIEE-SJ - 103000</v>
          </cell>
          <cell r="B47" t="str">
            <v>Ayudante</v>
          </cell>
          <cell r="C47" t="str">
            <v>Medio Oficial</v>
          </cell>
          <cell r="D47">
            <v>0</v>
          </cell>
          <cell r="E47">
            <v>0</v>
          </cell>
          <cell r="F47">
            <v>200</v>
          </cell>
          <cell r="G47">
            <v>0</v>
          </cell>
        </row>
        <row r="48">
          <cell r="A48" t="str">
            <v>IIEE-SJ - 103000</v>
          </cell>
          <cell r="B48" t="str">
            <v>Ayudante</v>
          </cell>
          <cell r="C48" t="str">
            <v>Ayudante</v>
          </cell>
          <cell r="D48">
            <v>2</v>
          </cell>
          <cell r="E48">
            <v>1079.56</v>
          </cell>
          <cell r="F48">
            <v>200</v>
          </cell>
          <cell r="G48">
            <v>10.8</v>
          </cell>
        </row>
        <row r="49">
          <cell r="A49" t="str">
            <v/>
          </cell>
          <cell r="B49" t="str">
            <v/>
          </cell>
          <cell r="C49" t="str">
            <v>Vigilancia</v>
          </cell>
          <cell r="D49">
            <v>0.1</v>
          </cell>
          <cell r="E49">
            <v>3437.6499999999996</v>
          </cell>
          <cell r="F49">
            <v>200</v>
          </cell>
          <cell r="G49">
            <v>1.72</v>
          </cell>
        </row>
        <row r="50">
          <cell r="A50" t="str">
            <v/>
          </cell>
          <cell r="B50" t="str">
            <v/>
          </cell>
          <cell r="C50">
            <v>0</v>
          </cell>
          <cell r="D50">
            <v>0</v>
          </cell>
          <cell r="E50">
            <v>0</v>
          </cell>
          <cell r="F50">
            <v>0</v>
          </cell>
          <cell r="G50">
            <v>0</v>
          </cell>
        </row>
        <row r="51">
          <cell r="A51">
            <v>0</v>
          </cell>
          <cell r="B51">
            <v>0</v>
          </cell>
          <cell r="C51">
            <v>0</v>
          </cell>
          <cell r="D51">
            <v>0</v>
          </cell>
          <cell r="F51" t="str">
            <v>Total B</v>
          </cell>
          <cell r="G51">
            <v>18.91</v>
          </cell>
        </row>
        <row r="52">
          <cell r="A52">
            <v>0</v>
          </cell>
          <cell r="B52">
            <v>0</v>
          </cell>
          <cell r="C52" t="str">
            <v>C - MATERIALES</v>
          </cell>
          <cell r="D52">
            <v>0</v>
          </cell>
          <cell r="E52">
            <v>0</v>
          </cell>
          <cell r="F52">
            <v>0</v>
          </cell>
          <cell r="G52">
            <v>0</v>
          </cell>
        </row>
        <row r="53">
          <cell r="A53" t="str">
            <v>DATOS REDETERMINACION</v>
          </cell>
          <cell r="B53">
            <v>0</v>
          </cell>
          <cell r="C53" t="str">
            <v>DESIGNACION</v>
          </cell>
          <cell r="D53" t="str">
            <v>U</v>
          </cell>
          <cell r="E53" t="str">
            <v>Cantidad</v>
          </cell>
          <cell r="F53" t="str">
            <v>$ Unitarios</v>
          </cell>
          <cell r="G53" t="str">
            <v>$ Parcial</v>
          </cell>
        </row>
        <row r="54">
          <cell r="A54" t="str">
            <v>CÓDIGO</v>
          </cell>
          <cell r="B54" t="str">
            <v>DESCRIPCIÓN</v>
          </cell>
          <cell r="C54">
            <v>0</v>
          </cell>
          <cell r="D54">
            <v>0</v>
          </cell>
          <cell r="E54">
            <v>0</v>
          </cell>
          <cell r="F54">
            <v>0</v>
          </cell>
          <cell r="G54">
            <v>0</v>
          </cell>
        </row>
        <row r="55">
          <cell r="A55" t="str">
            <v>INDEC-DCTO - Inciso k)</v>
          </cell>
          <cell r="B55" t="str">
            <v>Asfaltos, combustibles y lubricantes</v>
          </cell>
          <cell r="C55" t="str">
            <v>Material para Bacheo</v>
          </cell>
          <cell r="D55" t="str">
            <v>tn</v>
          </cell>
          <cell r="E55">
            <v>2.4</v>
          </cell>
          <cell r="F55">
            <v>849.06</v>
          </cell>
          <cell r="G55">
            <v>2037.74</v>
          </cell>
        </row>
        <row r="56">
          <cell r="A56" t="str">
            <v>IIEE-SJ - 214003</v>
          </cell>
          <cell r="B56" t="str">
            <v>Asfaliq ER1</v>
          </cell>
          <cell r="C56" t="str">
            <v>Asfaltos diluídos E.R 1</v>
          </cell>
          <cell r="D56" t="str">
            <v>tn</v>
          </cell>
          <cell r="E56">
            <v>5.9999999999999995E-4</v>
          </cell>
          <cell r="F56">
            <v>10606</v>
          </cell>
          <cell r="G56">
            <v>6.36</v>
          </cell>
        </row>
        <row r="57">
          <cell r="A57" t="str">
            <v/>
          </cell>
          <cell r="B57" t="str">
            <v/>
          </cell>
          <cell r="C57">
            <v>0</v>
          </cell>
          <cell r="D57">
            <v>0</v>
          </cell>
          <cell r="E57">
            <v>0</v>
          </cell>
          <cell r="F57">
            <v>0</v>
          </cell>
          <cell r="G57">
            <v>0</v>
          </cell>
        </row>
        <row r="58">
          <cell r="A58" t="str">
            <v/>
          </cell>
          <cell r="B58" t="str">
            <v/>
          </cell>
          <cell r="C58">
            <v>0</v>
          </cell>
          <cell r="D58">
            <v>0</v>
          </cell>
          <cell r="E58">
            <v>0</v>
          </cell>
          <cell r="F58">
            <v>0</v>
          </cell>
          <cell r="G58">
            <v>0</v>
          </cell>
        </row>
        <row r="59">
          <cell r="A59" t="str">
            <v/>
          </cell>
          <cell r="B59" t="str">
            <v/>
          </cell>
          <cell r="C59">
            <v>0</v>
          </cell>
          <cell r="D59">
            <v>0</v>
          </cell>
          <cell r="E59">
            <v>0</v>
          </cell>
          <cell r="F59">
            <v>0</v>
          </cell>
          <cell r="G59">
            <v>0</v>
          </cell>
        </row>
        <row r="60">
          <cell r="A60" t="str">
            <v/>
          </cell>
          <cell r="B60" t="str">
            <v/>
          </cell>
          <cell r="C60">
            <v>0</v>
          </cell>
          <cell r="D60">
            <v>0</v>
          </cell>
          <cell r="E60">
            <v>0</v>
          </cell>
          <cell r="F60">
            <v>0</v>
          </cell>
          <cell r="G60">
            <v>0</v>
          </cell>
        </row>
        <row r="61">
          <cell r="A61" t="str">
            <v/>
          </cell>
          <cell r="B61" t="str">
            <v/>
          </cell>
          <cell r="C61">
            <v>0</v>
          </cell>
          <cell r="D61">
            <v>0</v>
          </cell>
          <cell r="E61">
            <v>0</v>
          </cell>
          <cell r="F61">
            <v>0</v>
          </cell>
          <cell r="G61">
            <v>0</v>
          </cell>
        </row>
        <row r="62">
          <cell r="A62" t="str">
            <v/>
          </cell>
          <cell r="B62" t="str">
            <v/>
          </cell>
          <cell r="C62">
            <v>0</v>
          </cell>
          <cell r="D62">
            <v>0</v>
          </cell>
          <cell r="E62">
            <v>0</v>
          </cell>
          <cell r="F62">
            <v>0</v>
          </cell>
          <cell r="G62">
            <v>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v>0</v>
          </cell>
          <cell r="B65">
            <v>0</v>
          </cell>
          <cell r="C65">
            <v>0</v>
          </cell>
          <cell r="D65">
            <v>0</v>
          </cell>
          <cell r="F65" t="str">
            <v>Total C</v>
          </cell>
          <cell r="G65">
            <v>2044.1</v>
          </cell>
        </row>
        <row r="66">
          <cell r="A66">
            <v>0</v>
          </cell>
          <cell r="B66">
            <v>0</v>
          </cell>
          <cell r="C66" t="str">
            <v>D - TRANSPORTE</v>
          </cell>
          <cell r="D66">
            <v>0</v>
          </cell>
          <cell r="E66">
            <v>0</v>
          </cell>
          <cell r="F66">
            <v>0</v>
          </cell>
          <cell r="G66">
            <v>0</v>
          </cell>
        </row>
        <row r="67">
          <cell r="A67" t="str">
            <v>DATOS REDETERMINACION</v>
          </cell>
          <cell r="B67">
            <v>0</v>
          </cell>
          <cell r="C67" t="str">
            <v>DESIGNACION</v>
          </cell>
          <cell r="D67" t="str">
            <v>Cuantia</v>
          </cell>
          <cell r="E67" t="str">
            <v>$ Unitarios</v>
          </cell>
          <cell r="F67" t="str">
            <v>DMT (Km)</v>
          </cell>
          <cell r="G67" t="str">
            <v>$ Parcial</v>
          </cell>
        </row>
        <row r="68">
          <cell r="A68" t="str">
            <v>CÓDIGO</v>
          </cell>
          <cell r="B68" t="str">
            <v>DESCRIPCIÓN</v>
          </cell>
          <cell r="C68">
            <v>0</v>
          </cell>
          <cell r="D68">
            <v>0</v>
          </cell>
          <cell r="E68">
            <v>0</v>
          </cell>
          <cell r="F68">
            <v>0</v>
          </cell>
          <cell r="G68">
            <v>0</v>
          </cell>
        </row>
        <row r="69">
          <cell r="A69" t="str">
            <v/>
          </cell>
          <cell r="B69" t="str">
            <v/>
          </cell>
          <cell r="C69">
            <v>0</v>
          </cell>
          <cell r="D69">
            <v>0</v>
          </cell>
          <cell r="E69">
            <v>0</v>
          </cell>
          <cell r="F69">
            <v>0</v>
          </cell>
          <cell r="G69">
            <v>0</v>
          </cell>
        </row>
        <row r="70">
          <cell r="A70" t="str">
            <v/>
          </cell>
          <cell r="B70" t="str">
            <v/>
          </cell>
          <cell r="C70">
            <v>0</v>
          </cell>
          <cell r="D70">
            <v>0</v>
          </cell>
          <cell r="E70">
            <v>0</v>
          </cell>
          <cell r="F70">
            <v>0</v>
          </cell>
          <cell r="G70">
            <v>0</v>
          </cell>
        </row>
        <row r="71">
          <cell r="A71">
            <v>0</v>
          </cell>
          <cell r="B71">
            <v>0</v>
          </cell>
          <cell r="C71">
            <v>0</v>
          </cell>
          <cell r="D71">
            <v>0</v>
          </cell>
          <cell r="F71" t="str">
            <v>Total D</v>
          </cell>
          <cell r="G71">
            <v>0</v>
          </cell>
        </row>
        <row r="72">
          <cell r="A72">
            <v>0</v>
          </cell>
          <cell r="B72">
            <v>0</v>
          </cell>
          <cell r="C72">
            <v>0</v>
          </cell>
          <cell r="D72">
            <v>0</v>
          </cell>
          <cell r="E72">
            <v>0</v>
          </cell>
          <cell r="F72">
            <v>0</v>
          </cell>
          <cell r="G72">
            <v>0</v>
          </cell>
        </row>
        <row r="73">
          <cell r="A73">
            <v>1</v>
          </cell>
          <cell r="B73" t="str">
            <v>BACHEO CON MEZCLA BITUMINOSA EN CALIENTE</v>
          </cell>
          <cell r="C73">
            <v>0</v>
          </cell>
          <cell r="D73">
            <v>0</v>
          </cell>
          <cell r="E73" t="str">
            <v>Costo</v>
          </cell>
          <cell r="F73" t="str">
            <v>$/m3</v>
          </cell>
          <cell r="G73">
            <v>2074.38</v>
          </cell>
        </row>
        <row r="74">
          <cell r="A74">
            <v>0</v>
          </cell>
          <cell r="B74">
            <v>0</v>
          </cell>
          <cell r="C74">
            <v>0</v>
          </cell>
          <cell r="D74">
            <v>0</v>
          </cell>
          <cell r="E74" t="str">
            <v>Precio</v>
          </cell>
          <cell r="F74" t="str">
            <v>$/m3</v>
          </cell>
          <cell r="G74">
            <v>3241.2604986964548</v>
          </cell>
          <cell r="H74">
            <v>0</v>
          </cell>
        </row>
        <row r="76">
          <cell r="A76" t="str">
            <v>ANALISIS DE PRECIOS</v>
          </cell>
          <cell r="B76">
            <v>0</v>
          </cell>
          <cell r="C76">
            <v>0</v>
          </cell>
          <cell r="D76">
            <v>0</v>
          </cell>
          <cell r="E76">
            <v>0</v>
          </cell>
          <cell r="F76">
            <v>0</v>
          </cell>
          <cell r="G76">
            <v>0</v>
          </cell>
        </row>
        <row r="77">
          <cell r="A77" t="str">
            <v>COMITENTE:</v>
          </cell>
          <cell r="B77" t="str">
            <v>DIRECCIÓN PROVINCIAL DE VIALIDAD</v>
          </cell>
          <cell r="C77">
            <v>0</v>
          </cell>
          <cell r="D77">
            <v>0</v>
          </cell>
          <cell r="E77">
            <v>0</v>
          </cell>
          <cell r="F77">
            <v>0</v>
          </cell>
          <cell r="G77">
            <v>0</v>
          </cell>
        </row>
        <row r="78">
          <cell r="A78" t="str">
            <v>CONTRATISTA:</v>
          </cell>
          <cell r="B78" t="str">
            <v>FEDERICO HERMANOS (Federico Ramon Francisco y Federico Guillermo Hector)</v>
          </cell>
          <cell r="C78">
            <v>0</v>
          </cell>
          <cell r="D78">
            <v>0</v>
          </cell>
          <cell r="E78">
            <v>0</v>
          </cell>
          <cell r="F78">
            <v>0</v>
          </cell>
          <cell r="G78">
            <v>0</v>
          </cell>
        </row>
        <row r="79">
          <cell r="A79" t="str">
            <v>OBRA:</v>
          </cell>
          <cell r="B79" t="str">
            <v>CONCRETO ASFALTICO EN CALIENTE PARA CONSERVACION Y MEJORAMIENTO DE LA RED VIAL PROVINCIAL (8va ETAPA)</v>
          </cell>
          <cell r="C79">
            <v>0</v>
          </cell>
          <cell r="D79">
            <v>0</v>
          </cell>
          <cell r="F79" t="str">
            <v>PRECIOS A:</v>
          </cell>
          <cell r="G79">
            <v>43180</v>
          </cell>
        </row>
        <row r="80">
          <cell r="A80" t="str">
            <v>UBICACIÓN:</v>
          </cell>
          <cell r="B80" t="str">
            <v>DEPARTAMENTOS VARIOS</v>
          </cell>
          <cell r="C80">
            <v>0</v>
          </cell>
          <cell r="D80">
            <v>0</v>
          </cell>
          <cell r="F80">
            <v>0</v>
          </cell>
          <cell r="G80">
            <v>0</v>
          </cell>
        </row>
        <row r="81">
          <cell r="A81" t="str">
            <v>RUBRO:</v>
          </cell>
          <cell r="B81" t="str">
            <v/>
          </cell>
          <cell r="C81" t="str">
            <v/>
          </cell>
          <cell r="D81">
            <v>0</v>
          </cell>
          <cell r="F81">
            <v>0</v>
          </cell>
          <cell r="G81">
            <v>0</v>
          </cell>
        </row>
        <row r="82">
          <cell r="A82" t="str">
            <v>ITEM:</v>
          </cell>
          <cell r="B82">
            <v>2</v>
          </cell>
          <cell r="C82" t="str">
            <v>REACONDICIONAMIENTO Y PREFILADO DE BASE ESTABILIZADA GRANULAR EXIST.</v>
          </cell>
          <cell r="D82">
            <v>0</v>
          </cell>
          <cell r="F82" t="str">
            <v>UNIDAD:</v>
          </cell>
          <cell r="G82" t="str">
            <v>m2</v>
          </cell>
        </row>
        <row r="83">
          <cell r="A83">
            <v>0</v>
          </cell>
          <cell r="B83">
            <v>0</v>
          </cell>
          <cell r="C83">
            <v>0</v>
          </cell>
          <cell r="D83">
            <v>0</v>
          </cell>
          <cell r="E83">
            <v>0</v>
          </cell>
          <cell r="F83">
            <v>0</v>
          </cell>
          <cell r="G83">
            <v>0</v>
          </cell>
        </row>
        <row r="84">
          <cell r="A84">
            <v>0</v>
          </cell>
          <cell r="B84">
            <v>0</v>
          </cell>
          <cell r="C84" t="str">
            <v>DESCRIPCIÓN EQUIPO DE PRODUCCIÓN Y RENDIMIENTO</v>
          </cell>
          <cell r="D84">
            <v>0</v>
          </cell>
          <cell r="E84">
            <v>0</v>
          </cell>
          <cell r="F84">
            <v>0</v>
          </cell>
          <cell r="G84">
            <v>0</v>
          </cell>
        </row>
        <row r="85">
          <cell r="A85">
            <v>0</v>
          </cell>
          <cell r="B85">
            <v>0</v>
          </cell>
          <cell r="C85">
            <v>0</v>
          </cell>
          <cell r="D85">
            <v>0</v>
          </cell>
          <cell r="E85">
            <v>0</v>
          </cell>
          <cell r="F85">
            <v>0</v>
          </cell>
          <cell r="G85">
            <v>0</v>
          </cell>
        </row>
        <row r="86">
          <cell r="A86">
            <v>0</v>
          </cell>
          <cell r="B86">
            <v>0</v>
          </cell>
          <cell r="C86" t="str">
            <v>Equipo</v>
          </cell>
          <cell r="D86" t="str">
            <v>Cantidad</v>
          </cell>
          <cell r="E86" t="str">
            <v>Potencia</v>
          </cell>
          <cell r="F86" t="str">
            <v>Costo Unitario</v>
          </cell>
          <cell r="G86" t="str">
            <v>Costo Total</v>
          </cell>
        </row>
        <row r="87">
          <cell r="A87">
            <v>0</v>
          </cell>
          <cell r="B87">
            <v>0</v>
          </cell>
          <cell r="C87" t="str">
            <v>MOTONIVELADORA</v>
          </cell>
          <cell r="D87">
            <v>1</v>
          </cell>
          <cell r="E87">
            <v>205</v>
          </cell>
          <cell r="F87">
            <v>2665600</v>
          </cell>
          <cell r="G87">
            <v>2665600</v>
          </cell>
        </row>
        <row r="88">
          <cell r="A88">
            <v>0</v>
          </cell>
          <cell r="B88">
            <v>0</v>
          </cell>
          <cell r="C88" t="str">
            <v>CAMION REGADOR DE AGUA</v>
          </cell>
          <cell r="D88">
            <v>1</v>
          </cell>
          <cell r="E88">
            <v>310</v>
          </cell>
          <cell r="F88">
            <v>1030399.9999999999</v>
          </cell>
          <cell r="G88">
            <v>1030400</v>
          </cell>
        </row>
        <row r="89">
          <cell r="A89">
            <v>0</v>
          </cell>
          <cell r="B89">
            <v>0</v>
          </cell>
          <cell r="C89" t="str">
            <v>RODILLO VIBRADOR AUTOPROP.</v>
          </cell>
          <cell r="D89">
            <v>1</v>
          </cell>
          <cell r="E89">
            <v>140</v>
          </cell>
          <cell r="F89">
            <v>1330000</v>
          </cell>
          <cell r="G89">
            <v>1330000</v>
          </cell>
        </row>
        <row r="90">
          <cell r="A90">
            <v>0</v>
          </cell>
          <cell r="B90">
            <v>0</v>
          </cell>
          <cell r="C90">
            <v>0</v>
          </cell>
          <cell r="D90">
            <v>0</v>
          </cell>
          <cell r="E90">
            <v>0</v>
          </cell>
          <cell r="F90">
            <v>0</v>
          </cell>
          <cell r="G90">
            <v>0</v>
          </cell>
        </row>
        <row r="91">
          <cell r="A91">
            <v>0</v>
          </cell>
          <cell r="B91">
            <v>0</v>
          </cell>
          <cell r="C91">
            <v>0</v>
          </cell>
          <cell r="D91">
            <v>0</v>
          </cell>
          <cell r="E91">
            <v>0</v>
          </cell>
          <cell r="F91">
            <v>0</v>
          </cell>
          <cell r="G91">
            <v>0</v>
          </cell>
        </row>
        <row r="92">
          <cell r="A92">
            <v>0</v>
          </cell>
          <cell r="B92">
            <v>0</v>
          </cell>
          <cell r="C92">
            <v>0</v>
          </cell>
          <cell r="D92">
            <v>0</v>
          </cell>
          <cell r="E92">
            <v>0</v>
          </cell>
          <cell r="F92">
            <v>0</v>
          </cell>
          <cell r="G92">
            <v>0</v>
          </cell>
        </row>
        <row r="93">
          <cell r="A93">
            <v>0</v>
          </cell>
          <cell r="B93">
            <v>0</v>
          </cell>
          <cell r="C93">
            <v>0</v>
          </cell>
          <cell r="D93">
            <v>0</v>
          </cell>
          <cell r="E93">
            <v>0</v>
          </cell>
          <cell r="F93">
            <v>0</v>
          </cell>
          <cell r="G93">
            <v>0</v>
          </cell>
        </row>
        <row r="94">
          <cell r="A94">
            <v>0</v>
          </cell>
          <cell r="B94">
            <v>0</v>
          </cell>
          <cell r="C94">
            <v>0</v>
          </cell>
          <cell r="D94">
            <v>0</v>
          </cell>
          <cell r="E94">
            <v>0</v>
          </cell>
          <cell r="F94">
            <v>0</v>
          </cell>
          <cell r="G94">
            <v>0</v>
          </cell>
        </row>
        <row r="95">
          <cell r="A95">
            <v>0</v>
          </cell>
          <cell r="B95">
            <v>0</v>
          </cell>
          <cell r="C95">
            <v>0</v>
          </cell>
          <cell r="D95">
            <v>0</v>
          </cell>
          <cell r="E95">
            <v>0</v>
          </cell>
          <cell r="F95">
            <v>0</v>
          </cell>
          <cell r="G95">
            <v>0</v>
          </cell>
        </row>
        <row r="96">
          <cell r="A96">
            <v>0</v>
          </cell>
          <cell r="B96">
            <v>0</v>
          </cell>
          <cell r="C96">
            <v>0</v>
          </cell>
          <cell r="D96">
            <v>0</v>
          </cell>
          <cell r="E96">
            <v>0</v>
          </cell>
          <cell r="F96">
            <v>0</v>
          </cell>
          <cell r="G96">
            <v>0</v>
          </cell>
        </row>
        <row r="97">
          <cell r="A97">
            <v>0</v>
          </cell>
          <cell r="B97">
            <v>0</v>
          </cell>
          <cell r="C97">
            <v>0</v>
          </cell>
          <cell r="D97">
            <v>0</v>
          </cell>
          <cell r="E97">
            <v>0</v>
          </cell>
          <cell r="F97">
            <v>0</v>
          </cell>
          <cell r="G97">
            <v>0</v>
          </cell>
        </row>
        <row r="98">
          <cell r="A98">
            <v>0</v>
          </cell>
          <cell r="B98">
            <v>0</v>
          </cell>
          <cell r="C98">
            <v>0</v>
          </cell>
          <cell r="E98">
            <v>0</v>
          </cell>
          <cell r="F98">
            <v>0</v>
          </cell>
          <cell r="G98">
            <v>0</v>
          </cell>
        </row>
        <row r="99">
          <cell r="A99">
            <v>0</v>
          </cell>
          <cell r="B99">
            <v>0</v>
          </cell>
          <cell r="C99" t="str">
            <v>TOTALES</v>
          </cell>
          <cell r="E99">
            <v>655</v>
          </cell>
          <cell r="F99" t="str">
            <v>Costo Equipos</v>
          </cell>
          <cell r="G99">
            <v>5026000</v>
          </cell>
        </row>
        <row r="100">
          <cell r="A100">
            <v>0</v>
          </cell>
          <cell r="B100">
            <v>0</v>
          </cell>
          <cell r="C100">
            <v>0</v>
          </cell>
          <cell r="D100">
            <v>0</v>
          </cell>
          <cell r="E100">
            <v>0</v>
          </cell>
          <cell r="F100">
            <v>0</v>
          </cell>
          <cell r="G100">
            <v>0</v>
          </cell>
        </row>
        <row r="101">
          <cell r="A101">
            <v>0</v>
          </cell>
          <cell r="B101">
            <v>0</v>
          </cell>
          <cell r="C101" t="str">
            <v>Rendimiento equipo de producción</v>
          </cell>
          <cell r="D101">
            <v>690</v>
          </cell>
          <cell r="E101" t="str">
            <v>m2/día</v>
          </cell>
          <cell r="F101">
            <v>0</v>
          </cell>
          <cell r="G101">
            <v>0</v>
          </cell>
        </row>
        <row r="102">
          <cell r="A102">
            <v>0</v>
          </cell>
          <cell r="B102">
            <v>0</v>
          </cell>
          <cell r="C102">
            <v>0</v>
          </cell>
          <cell r="D102">
            <v>0</v>
          </cell>
          <cell r="E102">
            <v>0</v>
          </cell>
          <cell r="F102">
            <v>0</v>
          </cell>
          <cell r="G102">
            <v>0</v>
          </cell>
        </row>
        <row r="103">
          <cell r="A103" t="str">
            <v>DATOS REDETERMINACION</v>
          </cell>
          <cell r="B103">
            <v>0</v>
          </cell>
          <cell r="C103" t="str">
            <v>DESIGNACION</v>
          </cell>
          <cell r="D103" t="str">
            <v>Coeficiente</v>
          </cell>
          <cell r="E103" t="str">
            <v>Costo Equipo /Total HP</v>
          </cell>
          <cell r="F103" t="str">
            <v>Rendimiento</v>
          </cell>
          <cell r="G103" t="str">
            <v>$ Parcial</v>
          </cell>
        </row>
        <row r="104">
          <cell r="A104" t="str">
            <v>CÓDIGO</v>
          </cell>
          <cell r="B104" t="str">
            <v>DESCRIPCIÓN</v>
          </cell>
          <cell r="C104">
            <v>0</v>
          </cell>
          <cell r="D104">
            <v>0</v>
          </cell>
          <cell r="E104">
            <v>0</v>
          </cell>
          <cell r="F104">
            <v>0</v>
          </cell>
          <cell r="G104">
            <v>0</v>
          </cell>
        </row>
        <row r="105">
          <cell r="A105">
            <v>0</v>
          </cell>
          <cell r="B105">
            <v>0</v>
          </cell>
          <cell r="C105" t="str">
            <v>A - EQUIPOS</v>
          </cell>
          <cell r="D105">
            <v>0</v>
          </cell>
          <cell r="E105">
            <v>0</v>
          </cell>
          <cell r="F105">
            <v>0</v>
          </cell>
          <cell r="G105">
            <v>0</v>
          </cell>
        </row>
        <row r="106">
          <cell r="A106" t="str">
            <v>INDEC-DCTO - Inciso j)</v>
          </cell>
          <cell r="B106" t="str">
            <v>Equipo - Amortización de equipo</v>
          </cell>
          <cell r="C106" t="str">
            <v>Amortizaciones</v>
          </cell>
          <cell r="D106">
            <v>5.5999999999999995E-4</v>
          </cell>
          <cell r="E106">
            <v>5026000</v>
          </cell>
          <cell r="F106">
            <v>690</v>
          </cell>
          <cell r="G106">
            <v>4.08</v>
          </cell>
        </row>
        <row r="107">
          <cell r="A107" t="str">
            <v>INDEC-DCTO - Inciso j)</v>
          </cell>
          <cell r="B107" t="str">
            <v>Equipo - Amortización de equipo</v>
          </cell>
          <cell r="C107" t="str">
            <v>Interés</v>
          </cell>
          <cell r="D107">
            <v>2.3999999999999998E-4</v>
          </cell>
          <cell r="E107">
            <v>5026000</v>
          </cell>
          <cell r="F107">
            <v>690</v>
          </cell>
          <cell r="G107">
            <v>1.75</v>
          </cell>
        </row>
        <row r="108">
          <cell r="A108" t="str">
            <v>INDEC-PB - 94920-1</v>
          </cell>
          <cell r="B108" t="str">
            <v xml:space="preserve">Accesorios y repuestos para máquinas de uso especial                 </v>
          </cell>
          <cell r="C108" t="str">
            <v>Reparaciones y Repuestos</v>
          </cell>
          <cell r="D108">
            <v>3.3599999999999998E-4</v>
          </cell>
          <cell r="E108">
            <v>5026000</v>
          </cell>
          <cell r="F108">
            <v>690</v>
          </cell>
          <cell r="G108">
            <v>2.4500000000000002</v>
          </cell>
        </row>
        <row r="109">
          <cell r="A109" t="str">
            <v>INDEC-PB - 33360-1</v>
          </cell>
          <cell r="B109" t="str">
            <v xml:space="preserve">Gas oil                                                                </v>
          </cell>
          <cell r="C109" t="str">
            <v>Combustibles</v>
          </cell>
          <cell r="D109">
            <v>20</v>
          </cell>
          <cell r="E109">
            <v>655</v>
          </cell>
          <cell r="F109">
            <v>690</v>
          </cell>
          <cell r="G109">
            <v>18.989999999999998</v>
          </cell>
        </row>
        <row r="110">
          <cell r="A110" t="str">
            <v>INDEC-PB - 33380-1</v>
          </cell>
          <cell r="B110" t="str">
            <v xml:space="preserve">Aceites lubricantes                                                    </v>
          </cell>
          <cell r="C110" t="str">
            <v>Lubricantes</v>
          </cell>
          <cell r="D110">
            <v>4</v>
          </cell>
          <cell r="E110">
            <v>655</v>
          </cell>
          <cell r="F110">
            <v>690</v>
          </cell>
          <cell r="G110">
            <v>3.8</v>
          </cell>
        </row>
        <row r="111">
          <cell r="A111" t="str">
            <v/>
          </cell>
          <cell r="B111" t="str">
            <v/>
          </cell>
          <cell r="C111">
            <v>0</v>
          </cell>
          <cell r="D111">
            <v>0</v>
          </cell>
          <cell r="E111">
            <v>0</v>
          </cell>
          <cell r="F111">
            <v>0</v>
          </cell>
          <cell r="G111">
            <v>0</v>
          </cell>
        </row>
        <row r="112">
          <cell r="A112" t="str">
            <v/>
          </cell>
          <cell r="B112" t="str">
            <v/>
          </cell>
          <cell r="C112">
            <v>0</v>
          </cell>
          <cell r="D112">
            <v>0</v>
          </cell>
          <cell r="E112">
            <v>0</v>
          </cell>
          <cell r="F112">
            <v>0</v>
          </cell>
          <cell r="G112">
            <v>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v>0</v>
          </cell>
          <cell r="B116">
            <v>0</v>
          </cell>
          <cell r="C116">
            <v>0</v>
          </cell>
          <cell r="D116">
            <v>0</v>
          </cell>
          <cell r="F116" t="str">
            <v>Total A</v>
          </cell>
          <cell r="G116">
            <v>31.07</v>
          </cell>
        </row>
        <row r="117">
          <cell r="A117">
            <v>0</v>
          </cell>
          <cell r="B117">
            <v>0</v>
          </cell>
          <cell r="C117" t="str">
            <v>B - MANO DE OBRA</v>
          </cell>
          <cell r="D117">
            <v>0</v>
          </cell>
          <cell r="E117">
            <v>0</v>
          </cell>
          <cell r="F117">
            <v>0</v>
          </cell>
          <cell r="G117">
            <v>0</v>
          </cell>
        </row>
        <row r="118">
          <cell r="A118" t="str">
            <v>DATOS REDETERMINACION</v>
          </cell>
          <cell r="B118">
            <v>0</v>
          </cell>
          <cell r="C118" t="str">
            <v>DESIGNACION</v>
          </cell>
          <cell r="D118" t="str">
            <v>Cantidad</v>
          </cell>
          <cell r="E118" t="str">
            <v>$ Unitarios</v>
          </cell>
          <cell r="F118">
            <v>0</v>
          </cell>
          <cell r="G118" t="str">
            <v>$ Parcial</v>
          </cell>
        </row>
        <row r="119">
          <cell r="A119" t="str">
            <v>CÓDIGO</v>
          </cell>
          <cell r="B119" t="str">
            <v>DESCRIPCIÓN</v>
          </cell>
          <cell r="C119">
            <v>0</v>
          </cell>
          <cell r="D119">
            <v>0</v>
          </cell>
          <cell r="E119">
            <v>0</v>
          </cell>
          <cell r="F119">
            <v>0</v>
          </cell>
          <cell r="G119">
            <v>0</v>
          </cell>
        </row>
        <row r="120">
          <cell r="A120" t="str">
            <v>IIEE-SJ - 101000</v>
          </cell>
          <cell r="B120" t="str">
            <v>Oficial Especializado</v>
          </cell>
          <cell r="C120" t="str">
            <v>Oficial Especializado</v>
          </cell>
          <cell r="D120">
            <v>1</v>
          </cell>
          <cell r="E120">
            <v>1495.96</v>
          </cell>
          <cell r="F120">
            <v>690</v>
          </cell>
          <cell r="G120">
            <v>2.17</v>
          </cell>
        </row>
        <row r="121">
          <cell r="A121" t="str">
            <v>IIEE-SJ - 102000</v>
          </cell>
          <cell r="B121" t="str">
            <v xml:space="preserve">Oficial </v>
          </cell>
          <cell r="C121" t="str">
            <v>Oficial</v>
          </cell>
          <cell r="D121">
            <v>0</v>
          </cell>
          <cell r="E121">
            <v>1278.53</v>
          </cell>
          <cell r="F121">
            <v>690</v>
          </cell>
          <cell r="G121">
            <v>0</v>
          </cell>
        </row>
        <row r="122">
          <cell r="A122" t="str">
            <v>IIEE-SJ - 103000</v>
          </cell>
          <cell r="B122" t="str">
            <v>Ayudante</v>
          </cell>
          <cell r="C122" t="str">
            <v>Medio Oficial</v>
          </cell>
          <cell r="D122">
            <v>5</v>
          </cell>
          <cell r="E122">
            <v>0</v>
          </cell>
          <cell r="F122">
            <v>690</v>
          </cell>
          <cell r="G122">
            <v>0</v>
          </cell>
        </row>
        <row r="123">
          <cell r="A123" t="str">
            <v>IIEE-SJ - 103000</v>
          </cell>
          <cell r="B123" t="str">
            <v>Ayudante</v>
          </cell>
          <cell r="C123" t="str">
            <v>Ayudante</v>
          </cell>
          <cell r="D123">
            <v>3</v>
          </cell>
          <cell r="E123">
            <v>1079.56</v>
          </cell>
          <cell r="F123">
            <v>690</v>
          </cell>
          <cell r="G123">
            <v>4.6900000000000004</v>
          </cell>
        </row>
        <row r="124">
          <cell r="A124" t="str">
            <v/>
          </cell>
          <cell r="B124" t="str">
            <v/>
          </cell>
          <cell r="C124" t="str">
            <v>Vigilancia</v>
          </cell>
          <cell r="D124">
            <v>0.1</v>
          </cell>
          <cell r="E124">
            <v>4734.6399999999994</v>
          </cell>
          <cell r="F124">
            <v>690</v>
          </cell>
          <cell r="G124">
            <v>0.69</v>
          </cell>
        </row>
        <row r="125">
          <cell r="A125" t="str">
            <v/>
          </cell>
          <cell r="B125" t="str">
            <v/>
          </cell>
          <cell r="C125">
            <v>0</v>
          </cell>
          <cell r="D125">
            <v>0</v>
          </cell>
          <cell r="E125">
            <v>0</v>
          </cell>
          <cell r="F125">
            <v>0</v>
          </cell>
          <cell r="G125">
            <v>0</v>
          </cell>
        </row>
        <row r="126">
          <cell r="A126">
            <v>0</v>
          </cell>
          <cell r="B126">
            <v>0</v>
          </cell>
          <cell r="C126">
            <v>0</v>
          </cell>
          <cell r="D126">
            <v>0</v>
          </cell>
          <cell r="F126" t="str">
            <v>Total B</v>
          </cell>
          <cell r="G126">
            <v>7.5500000000000007</v>
          </cell>
        </row>
        <row r="127">
          <cell r="A127">
            <v>0</v>
          </cell>
          <cell r="B127">
            <v>0</v>
          </cell>
          <cell r="C127" t="str">
            <v>C - MATERIALES</v>
          </cell>
          <cell r="D127">
            <v>0</v>
          </cell>
          <cell r="E127">
            <v>0</v>
          </cell>
          <cell r="F127">
            <v>0</v>
          </cell>
          <cell r="G127">
            <v>0</v>
          </cell>
        </row>
        <row r="128">
          <cell r="A128" t="str">
            <v>DATOS REDETERMINACION</v>
          </cell>
          <cell r="B128">
            <v>0</v>
          </cell>
          <cell r="C128" t="str">
            <v>DESIGNACION</v>
          </cell>
          <cell r="D128" t="str">
            <v>U</v>
          </cell>
          <cell r="E128" t="str">
            <v>Cantidad</v>
          </cell>
          <cell r="F128" t="str">
            <v>$ Unitarios</v>
          </cell>
          <cell r="G128" t="str">
            <v>$ Parcial</v>
          </cell>
        </row>
        <row r="129">
          <cell r="A129" t="str">
            <v>CÓDIGO</v>
          </cell>
          <cell r="B129" t="str">
            <v>DESCRIPCIÓN</v>
          </cell>
          <cell r="C129">
            <v>0</v>
          </cell>
          <cell r="D129">
            <v>0</v>
          </cell>
          <cell r="E129">
            <v>0</v>
          </cell>
          <cell r="F129">
            <v>0</v>
          </cell>
          <cell r="G129">
            <v>0</v>
          </cell>
        </row>
        <row r="130">
          <cell r="A130" t="str">
            <v>IIEE-SJ - 203002</v>
          </cell>
          <cell r="B130" t="str">
            <v>Canto rodado clasificado</v>
          </cell>
          <cell r="C130" t="str">
            <v>Material para Base</v>
          </cell>
          <cell r="D130" t="str">
            <v>m3</v>
          </cell>
          <cell r="E130">
            <v>0.05</v>
          </cell>
          <cell r="F130">
            <v>129.77000000000001</v>
          </cell>
          <cell r="G130">
            <v>6.49</v>
          </cell>
        </row>
        <row r="131">
          <cell r="A131" t="str">
            <v>IIEE-SJ - 214002</v>
          </cell>
          <cell r="B131" t="str">
            <v>Asfaliq EM1</v>
          </cell>
          <cell r="C131" t="str">
            <v>Asfaltos diluídos E.C.I</v>
          </cell>
          <cell r="D131" t="str">
            <v>tn</v>
          </cell>
          <cell r="E131">
            <v>1.4E-3</v>
          </cell>
          <cell r="F131">
            <v>10777</v>
          </cell>
          <cell r="G131">
            <v>15.09</v>
          </cell>
        </row>
        <row r="132">
          <cell r="A132" t="str">
            <v/>
          </cell>
          <cell r="B132" t="str">
            <v/>
          </cell>
          <cell r="C132">
            <v>0</v>
          </cell>
          <cell r="D132">
            <v>0</v>
          </cell>
          <cell r="E132">
            <v>0</v>
          </cell>
          <cell r="F132">
            <v>0</v>
          </cell>
          <cell r="G132">
            <v>0</v>
          </cell>
        </row>
        <row r="133">
          <cell r="A133" t="str">
            <v/>
          </cell>
          <cell r="B133" t="str">
            <v/>
          </cell>
          <cell r="C133">
            <v>0</v>
          </cell>
          <cell r="D133">
            <v>0</v>
          </cell>
          <cell r="E133">
            <v>0</v>
          </cell>
          <cell r="F133">
            <v>0</v>
          </cell>
          <cell r="G133">
            <v>0</v>
          </cell>
        </row>
        <row r="134">
          <cell r="A134" t="str">
            <v/>
          </cell>
          <cell r="B134" t="str">
            <v/>
          </cell>
          <cell r="C134">
            <v>0</v>
          </cell>
          <cell r="D134">
            <v>0</v>
          </cell>
          <cell r="E134">
            <v>0</v>
          </cell>
          <cell r="F134">
            <v>0</v>
          </cell>
          <cell r="G134">
            <v>0</v>
          </cell>
        </row>
        <row r="135">
          <cell r="A135" t="str">
            <v/>
          </cell>
          <cell r="B135" t="str">
            <v/>
          </cell>
          <cell r="C135">
            <v>0</v>
          </cell>
          <cell r="D135">
            <v>0</v>
          </cell>
          <cell r="E135">
            <v>0</v>
          </cell>
          <cell r="F135">
            <v>0</v>
          </cell>
          <cell r="G135">
            <v>0</v>
          </cell>
        </row>
        <row r="136">
          <cell r="A136" t="str">
            <v/>
          </cell>
          <cell r="B136" t="str">
            <v/>
          </cell>
          <cell r="C136">
            <v>0</v>
          </cell>
          <cell r="D136">
            <v>0</v>
          </cell>
          <cell r="E136">
            <v>0</v>
          </cell>
          <cell r="F136">
            <v>0</v>
          </cell>
          <cell r="G136">
            <v>0</v>
          </cell>
        </row>
        <row r="137">
          <cell r="A137" t="str">
            <v/>
          </cell>
          <cell r="B137" t="str">
            <v/>
          </cell>
          <cell r="C137">
            <v>0</v>
          </cell>
          <cell r="D137">
            <v>0</v>
          </cell>
          <cell r="E137">
            <v>0</v>
          </cell>
          <cell r="F137">
            <v>0</v>
          </cell>
          <cell r="G137">
            <v>0</v>
          </cell>
        </row>
        <row r="138">
          <cell r="A138" t="str">
            <v/>
          </cell>
          <cell r="B138" t="str">
            <v/>
          </cell>
          <cell r="C138">
            <v>0</v>
          </cell>
          <cell r="D138">
            <v>0</v>
          </cell>
          <cell r="E138">
            <v>0</v>
          </cell>
          <cell r="F138">
            <v>0</v>
          </cell>
          <cell r="G138">
            <v>0</v>
          </cell>
        </row>
        <row r="139">
          <cell r="A139" t="str">
            <v/>
          </cell>
          <cell r="B139" t="str">
            <v/>
          </cell>
          <cell r="C139">
            <v>0</v>
          </cell>
          <cell r="D139">
            <v>0</v>
          </cell>
          <cell r="E139">
            <v>0</v>
          </cell>
          <cell r="F139">
            <v>0</v>
          </cell>
          <cell r="G139">
            <v>0</v>
          </cell>
        </row>
        <row r="140">
          <cell r="A140">
            <v>0</v>
          </cell>
          <cell r="B140">
            <v>0</v>
          </cell>
          <cell r="C140">
            <v>0</v>
          </cell>
          <cell r="D140">
            <v>0</v>
          </cell>
          <cell r="F140" t="str">
            <v>Total C</v>
          </cell>
          <cell r="G140">
            <v>21.58</v>
          </cell>
        </row>
        <row r="141">
          <cell r="A141">
            <v>0</v>
          </cell>
          <cell r="B141">
            <v>0</v>
          </cell>
          <cell r="C141" t="str">
            <v>D - TRANSPORTE</v>
          </cell>
          <cell r="D141">
            <v>0</v>
          </cell>
          <cell r="E141">
            <v>0</v>
          </cell>
          <cell r="F141">
            <v>0</v>
          </cell>
          <cell r="G141">
            <v>0</v>
          </cell>
        </row>
        <row r="142">
          <cell r="A142" t="str">
            <v>DATOS REDETERMINACION</v>
          </cell>
          <cell r="B142">
            <v>0</v>
          </cell>
          <cell r="C142" t="str">
            <v>DESIGNACION</v>
          </cell>
          <cell r="D142" t="str">
            <v>Cuantia</v>
          </cell>
          <cell r="E142" t="str">
            <v>$ Unitarios</v>
          </cell>
          <cell r="F142" t="str">
            <v>DMT (Km)</v>
          </cell>
          <cell r="G142" t="str">
            <v>$ Parcial</v>
          </cell>
        </row>
        <row r="143">
          <cell r="A143" t="str">
            <v>CÓDIGO</v>
          </cell>
          <cell r="B143" t="str">
            <v>DESCRIPCIÓN</v>
          </cell>
          <cell r="C143">
            <v>0</v>
          </cell>
          <cell r="D143">
            <v>0</v>
          </cell>
          <cell r="E143">
            <v>0</v>
          </cell>
          <cell r="F143">
            <v>0</v>
          </cell>
          <cell r="G143">
            <v>0</v>
          </cell>
        </row>
        <row r="144">
          <cell r="A144" t="str">
            <v/>
          </cell>
          <cell r="B144" t="str">
            <v/>
          </cell>
          <cell r="C144">
            <v>0</v>
          </cell>
          <cell r="D144">
            <v>0</v>
          </cell>
          <cell r="E144">
            <v>0</v>
          </cell>
          <cell r="F144">
            <v>0</v>
          </cell>
          <cell r="G144">
            <v>0</v>
          </cell>
        </row>
        <row r="145">
          <cell r="A145" t="str">
            <v/>
          </cell>
          <cell r="B145" t="str">
            <v/>
          </cell>
          <cell r="C145">
            <v>0</v>
          </cell>
          <cell r="D145">
            <v>0</v>
          </cell>
          <cell r="E145">
            <v>0</v>
          </cell>
          <cell r="F145">
            <v>0</v>
          </cell>
          <cell r="G145">
            <v>0</v>
          </cell>
        </row>
        <row r="146">
          <cell r="A146">
            <v>0</v>
          </cell>
          <cell r="B146">
            <v>0</v>
          </cell>
          <cell r="C146">
            <v>0</v>
          </cell>
          <cell r="D146">
            <v>0</v>
          </cell>
          <cell r="F146" t="str">
            <v>Total D</v>
          </cell>
          <cell r="G146">
            <v>0</v>
          </cell>
        </row>
        <row r="147">
          <cell r="A147">
            <v>0</v>
          </cell>
          <cell r="B147">
            <v>0</v>
          </cell>
          <cell r="C147">
            <v>0</v>
          </cell>
          <cell r="D147">
            <v>0</v>
          </cell>
          <cell r="E147">
            <v>0</v>
          </cell>
          <cell r="F147">
            <v>0</v>
          </cell>
          <cell r="G147">
            <v>0</v>
          </cell>
        </row>
        <row r="148">
          <cell r="A148">
            <v>2</v>
          </cell>
          <cell r="B148" t="str">
            <v>REACONDICIONAMIENTO Y PREFILADO DE BASE ESTABILIZADA GRANULAR EXIST.</v>
          </cell>
          <cell r="C148">
            <v>0</v>
          </cell>
          <cell r="D148">
            <v>0</v>
          </cell>
          <cell r="E148" t="str">
            <v>Costo</v>
          </cell>
          <cell r="F148" t="str">
            <v>$/m2</v>
          </cell>
          <cell r="G148">
            <v>60.2</v>
          </cell>
        </row>
        <row r="149">
          <cell r="A149">
            <v>0</v>
          </cell>
          <cell r="B149">
            <v>0</v>
          </cell>
          <cell r="C149">
            <v>0</v>
          </cell>
          <cell r="D149">
            <v>0</v>
          </cell>
          <cell r="E149" t="str">
            <v>Precio</v>
          </cell>
          <cell r="F149" t="str">
            <v>$/m2</v>
          </cell>
          <cell r="G149">
            <v>94.063711577206959</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FEDERICO HERMANOS (Federico Ramon Francisco y Federico Guillermo Hector)</v>
          </cell>
          <cell r="C153">
            <v>0</v>
          </cell>
          <cell r="D153">
            <v>0</v>
          </cell>
          <cell r="E153">
            <v>0</v>
          </cell>
          <cell r="F153">
            <v>0</v>
          </cell>
          <cell r="G153">
            <v>0</v>
          </cell>
        </row>
        <row r="154">
          <cell r="A154" t="str">
            <v>OBRA:</v>
          </cell>
          <cell r="B154" t="str">
            <v>CONCRETO ASFALTICO EN CALIENTE PARA CONSERVACION Y MEJORAMIENTO DE LA RED VIAL PROVINCIAL (8va ETAPA)</v>
          </cell>
          <cell r="C154">
            <v>0</v>
          </cell>
          <cell r="D154">
            <v>0</v>
          </cell>
          <cell r="F154" t="str">
            <v>PRECIOS A:</v>
          </cell>
          <cell r="G154">
            <v>43180</v>
          </cell>
        </row>
        <row r="155">
          <cell r="A155" t="str">
            <v>UBICACIÓN:</v>
          </cell>
          <cell r="B155" t="str">
            <v>DEPARTAMENTOS VARIOS</v>
          </cell>
          <cell r="C155">
            <v>0</v>
          </cell>
          <cell r="D155">
            <v>0</v>
          </cell>
          <cell r="F155">
            <v>0</v>
          </cell>
          <cell r="G155">
            <v>0</v>
          </cell>
        </row>
        <row r="156">
          <cell r="A156" t="str">
            <v>RUBRO:</v>
          </cell>
          <cell r="B156" t="str">
            <v/>
          </cell>
          <cell r="C156" t="str">
            <v/>
          </cell>
          <cell r="D156">
            <v>0</v>
          </cell>
          <cell r="F156">
            <v>0</v>
          </cell>
          <cell r="G156">
            <v>0</v>
          </cell>
        </row>
        <row r="157">
          <cell r="A157" t="str">
            <v>ITEM:</v>
          </cell>
          <cell r="B157">
            <v>3</v>
          </cell>
          <cell r="C157" t="str">
            <v>MATERIAL BITUMINOSO PARA RIEGO DE LIGA</v>
          </cell>
          <cell r="D157">
            <v>0</v>
          </cell>
          <cell r="F157" t="str">
            <v>UNIDAD:</v>
          </cell>
          <cell r="G157" t="str">
            <v>m2</v>
          </cell>
        </row>
        <row r="158">
          <cell r="A158">
            <v>0</v>
          </cell>
          <cell r="B158">
            <v>0</v>
          </cell>
          <cell r="C158">
            <v>0</v>
          </cell>
          <cell r="D158">
            <v>0</v>
          </cell>
          <cell r="E158">
            <v>0</v>
          </cell>
          <cell r="F158">
            <v>0</v>
          </cell>
          <cell r="G158">
            <v>0</v>
          </cell>
        </row>
        <row r="159">
          <cell r="A159">
            <v>0</v>
          </cell>
          <cell r="B159">
            <v>0</v>
          </cell>
          <cell r="C159" t="str">
            <v>DESCRIPCIÓN EQUIPO DE PRODUCCIÓN Y RENDIMIENTO</v>
          </cell>
          <cell r="D159">
            <v>0</v>
          </cell>
          <cell r="E159">
            <v>0</v>
          </cell>
          <cell r="F159">
            <v>0</v>
          </cell>
          <cell r="G159">
            <v>0</v>
          </cell>
        </row>
        <row r="160">
          <cell r="A160">
            <v>0</v>
          </cell>
          <cell r="B160">
            <v>0</v>
          </cell>
          <cell r="C160">
            <v>0</v>
          </cell>
          <cell r="D160">
            <v>0</v>
          </cell>
          <cell r="E160">
            <v>0</v>
          </cell>
          <cell r="F160">
            <v>0</v>
          </cell>
          <cell r="G160">
            <v>0</v>
          </cell>
        </row>
        <row r="161">
          <cell r="A161">
            <v>0</v>
          </cell>
          <cell r="B161">
            <v>0</v>
          </cell>
          <cell r="C161" t="str">
            <v>Equipo</v>
          </cell>
          <cell r="D161" t="str">
            <v>Cantidad</v>
          </cell>
          <cell r="E161" t="str">
            <v>Potencia</v>
          </cell>
          <cell r="F161" t="str">
            <v>Costo Unitario</v>
          </cell>
          <cell r="G161" t="str">
            <v>Costo Total</v>
          </cell>
        </row>
        <row r="162">
          <cell r="A162">
            <v>0</v>
          </cell>
          <cell r="B162">
            <v>0</v>
          </cell>
          <cell r="C162" t="str">
            <v>REGADOR DE ASFALTO</v>
          </cell>
          <cell r="D162">
            <v>0.5</v>
          </cell>
          <cell r="E162">
            <v>160</v>
          </cell>
          <cell r="F162">
            <v>647500</v>
          </cell>
          <cell r="G162">
            <v>323750</v>
          </cell>
        </row>
        <row r="163">
          <cell r="A163">
            <v>0</v>
          </cell>
          <cell r="B163">
            <v>0</v>
          </cell>
          <cell r="C163" t="str">
            <v>BARREDORA SOPLADORA</v>
          </cell>
          <cell r="D163">
            <v>0.8</v>
          </cell>
          <cell r="E163">
            <v>50</v>
          </cell>
          <cell r="F163">
            <v>105000</v>
          </cell>
          <cell r="G163">
            <v>84000</v>
          </cell>
        </row>
        <row r="164">
          <cell r="A164">
            <v>0</v>
          </cell>
          <cell r="B164">
            <v>0</v>
          </cell>
          <cell r="C164">
            <v>0</v>
          </cell>
          <cell r="D164">
            <v>0</v>
          </cell>
          <cell r="E164">
            <v>0</v>
          </cell>
          <cell r="F164">
            <v>0</v>
          </cell>
          <cell r="G164">
            <v>0</v>
          </cell>
        </row>
        <row r="165">
          <cell r="A165">
            <v>0</v>
          </cell>
          <cell r="B165">
            <v>0</v>
          </cell>
          <cell r="C165">
            <v>0</v>
          </cell>
          <cell r="D165">
            <v>0</v>
          </cell>
          <cell r="E165">
            <v>0</v>
          </cell>
          <cell r="F165">
            <v>0</v>
          </cell>
          <cell r="G165">
            <v>0</v>
          </cell>
        </row>
        <row r="166">
          <cell r="A166">
            <v>0</v>
          </cell>
          <cell r="B166">
            <v>0</v>
          </cell>
          <cell r="C166">
            <v>0</v>
          </cell>
          <cell r="D166">
            <v>0</v>
          </cell>
          <cell r="E166">
            <v>0</v>
          </cell>
          <cell r="F166">
            <v>0</v>
          </cell>
          <cell r="G166">
            <v>0</v>
          </cell>
        </row>
        <row r="167">
          <cell r="A167">
            <v>0</v>
          </cell>
          <cell r="B167">
            <v>0</v>
          </cell>
          <cell r="C167">
            <v>0</v>
          </cell>
          <cell r="D167">
            <v>0</v>
          </cell>
          <cell r="E167">
            <v>0</v>
          </cell>
          <cell r="F167">
            <v>0</v>
          </cell>
          <cell r="G167">
            <v>0</v>
          </cell>
        </row>
        <row r="168">
          <cell r="A168">
            <v>0</v>
          </cell>
          <cell r="B168">
            <v>0</v>
          </cell>
          <cell r="C168">
            <v>0</v>
          </cell>
          <cell r="D168">
            <v>0</v>
          </cell>
          <cell r="E168">
            <v>0</v>
          </cell>
          <cell r="F168">
            <v>0</v>
          </cell>
          <cell r="G168">
            <v>0</v>
          </cell>
        </row>
        <row r="169">
          <cell r="A169">
            <v>0</v>
          </cell>
          <cell r="B169">
            <v>0</v>
          </cell>
          <cell r="C169">
            <v>0</v>
          </cell>
          <cell r="D169">
            <v>0</v>
          </cell>
          <cell r="E169">
            <v>0</v>
          </cell>
          <cell r="F169">
            <v>0</v>
          </cell>
          <cell r="G169">
            <v>0</v>
          </cell>
        </row>
        <row r="170">
          <cell r="A170">
            <v>0</v>
          </cell>
          <cell r="B170">
            <v>0</v>
          </cell>
          <cell r="C170">
            <v>0</v>
          </cell>
          <cell r="D170">
            <v>0</v>
          </cell>
          <cell r="E170">
            <v>0</v>
          </cell>
          <cell r="F170">
            <v>0</v>
          </cell>
          <cell r="G170">
            <v>0</v>
          </cell>
        </row>
        <row r="171">
          <cell r="A171">
            <v>0</v>
          </cell>
          <cell r="B171">
            <v>0</v>
          </cell>
          <cell r="C171">
            <v>0</v>
          </cell>
          <cell r="D171">
            <v>0</v>
          </cell>
          <cell r="E171">
            <v>0</v>
          </cell>
          <cell r="F171">
            <v>0</v>
          </cell>
          <cell r="G171">
            <v>0</v>
          </cell>
        </row>
        <row r="172">
          <cell r="A172">
            <v>0</v>
          </cell>
          <cell r="B172">
            <v>0</v>
          </cell>
          <cell r="C172">
            <v>0</v>
          </cell>
          <cell r="D172">
            <v>0</v>
          </cell>
          <cell r="E172">
            <v>0</v>
          </cell>
          <cell r="F172">
            <v>0</v>
          </cell>
          <cell r="G172">
            <v>0</v>
          </cell>
        </row>
        <row r="173">
          <cell r="A173">
            <v>0</v>
          </cell>
          <cell r="B173">
            <v>0</v>
          </cell>
          <cell r="C173">
            <v>0</v>
          </cell>
          <cell r="E173">
            <v>0</v>
          </cell>
          <cell r="F173">
            <v>0</v>
          </cell>
          <cell r="G173">
            <v>0</v>
          </cell>
        </row>
        <row r="174">
          <cell r="A174">
            <v>0</v>
          </cell>
          <cell r="B174">
            <v>0</v>
          </cell>
          <cell r="C174" t="str">
            <v>TOTALES</v>
          </cell>
          <cell r="E174">
            <v>120</v>
          </cell>
          <cell r="F174" t="str">
            <v>Costo Equipos</v>
          </cell>
          <cell r="G174">
            <v>407750</v>
          </cell>
        </row>
        <row r="175">
          <cell r="A175">
            <v>0</v>
          </cell>
          <cell r="B175">
            <v>0</v>
          </cell>
          <cell r="C175">
            <v>0</v>
          </cell>
          <cell r="D175">
            <v>0</v>
          </cell>
          <cell r="E175">
            <v>0</v>
          </cell>
          <cell r="F175">
            <v>0</v>
          </cell>
          <cell r="G175">
            <v>0</v>
          </cell>
        </row>
        <row r="176">
          <cell r="A176">
            <v>0</v>
          </cell>
          <cell r="B176">
            <v>0</v>
          </cell>
          <cell r="C176" t="str">
            <v>Rendimiento equipo de producción</v>
          </cell>
          <cell r="D176">
            <v>2500</v>
          </cell>
          <cell r="E176" t="str">
            <v>m2/día</v>
          </cell>
          <cell r="F176">
            <v>0</v>
          </cell>
          <cell r="G176">
            <v>0</v>
          </cell>
        </row>
        <row r="177">
          <cell r="A177">
            <v>0</v>
          </cell>
          <cell r="B177">
            <v>0</v>
          </cell>
          <cell r="C177">
            <v>0</v>
          </cell>
          <cell r="D177">
            <v>0</v>
          </cell>
          <cell r="E177">
            <v>0</v>
          </cell>
          <cell r="F177">
            <v>0</v>
          </cell>
          <cell r="G177">
            <v>0</v>
          </cell>
        </row>
        <row r="178">
          <cell r="A178" t="str">
            <v>DATOS REDETERMINACION</v>
          </cell>
          <cell r="B178">
            <v>0</v>
          </cell>
          <cell r="C178" t="str">
            <v>DESIGNACION</v>
          </cell>
          <cell r="D178" t="str">
            <v>Coeficiente</v>
          </cell>
          <cell r="E178" t="str">
            <v>Costo Equipo /Total HP</v>
          </cell>
          <cell r="F178" t="str">
            <v>Rendimiento</v>
          </cell>
          <cell r="G178" t="str">
            <v>$ Parcial</v>
          </cell>
        </row>
        <row r="179">
          <cell r="A179" t="str">
            <v>CÓDIGO</v>
          </cell>
          <cell r="B179" t="str">
            <v>DESCRIPCIÓN</v>
          </cell>
          <cell r="C179">
            <v>0</v>
          </cell>
          <cell r="D179">
            <v>0</v>
          </cell>
          <cell r="E179">
            <v>0</v>
          </cell>
          <cell r="F179">
            <v>0</v>
          </cell>
          <cell r="G179">
            <v>0</v>
          </cell>
        </row>
        <row r="180">
          <cell r="A180">
            <v>0</v>
          </cell>
          <cell r="B180">
            <v>0</v>
          </cell>
          <cell r="C180" t="str">
            <v>A - EQUIPOS</v>
          </cell>
          <cell r="D180">
            <v>0</v>
          </cell>
          <cell r="E180">
            <v>0</v>
          </cell>
          <cell r="F180">
            <v>0</v>
          </cell>
          <cell r="G180">
            <v>0</v>
          </cell>
        </row>
        <row r="181">
          <cell r="A181" t="str">
            <v>INDEC-DCTO - Inciso j)</v>
          </cell>
          <cell r="B181" t="str">
            <v>Equipo - Amortización de equipo</v>
          </cell>
          <cell r="C181" t="str">
            <v>Amortizaciones</v>
          </cell>
          <cell r="D181">
            <v>5.5999999999999995E-4</v>
          </cell>
          <cell r="E181">
            <v>407750</v>
          </cell>
          <cell r="F181">
            <v>2500</v>
          </cell>
          <cell r="G181">
            <v>0.09</v>
          </cell>
        </row>
        <row r="182">
          <cell r="A182" t="str">
            <v>INDEC-DCTO - Inciso j)</v>
          </cell>
          <cell r="B182" t="str">
            <v>Equipo - Amortización de equipo</v>
          </cell>
          <cell r="C182" t="str">
            <v>Interés</v>
          </cell>
          <cell r="D182">
            <v>2.3999999999999998E-4</v>
          </cell>
          <cell r="E182">
            <v>407750</v>
          </cell>
          <cell r="F182">
            <v>2500</v>
          </cell>
          <cell r="G182">
            <v>0.04</v>
          </cell>
        </row>
        <row r="183">
          <cell r="A183" t="str">
            <v>INDEC-PB - 94920-1</v>
          </cell>
          <cell r="B183" t="str">
            <v xml:space="preserve">Accesorios y repuestos para máquinas de uso especial                 </v>
          </cell>
          <cell r="C183" t="str">
            <v>Reparaciones y Repuestos</v>
          </cell>
          <cell r="D183">
            <v>3.3599999999999998E-4</v>
          </cell>
          <cell r="E183">
            <v>407750</v>
          </cell>
          <cell r="F183">
            <v>2500</v>
          </cell>
          <cell r="G183">
            <v>0.05</v>
          </cell>
        </row>
        <row r="184">
          <cell r="A184" t="str">
            <v>INDEC-PB - 33360-1</v>
          </cell>
          <cell r="B184" t="str">
            <v xml:space="preserve">Gas oil                                                                </v>
          </cell>
          <cell r="C184" t="str">
            <v>Combustibles</v>
          </cell>
          <cell r="D184">
            <v>20</v>
          </cell>
          <cell r="E184">
            <v>120</v>
          </cell>
          <cell r="F184">
            <v>2500</v>
          </cell>
          <cell r="G184">
            <v>0.96</v>
          </cell>
        </row>
        <row r="185">
          <cell r="A185" t="str">
            <v>INDEC-PB - 33380-1</v>
          </cell>
          <cell r="B185" t="str">
            <v xml:space="preserve">Aceites lubricantes                                                    </v>
          </cell>
          <cell r="C185" t="str">
            <v>Lubricantes</v>
          </cell>
          <cell r="D185">
            <v>4</v>
          </cell>
          <cell r="E185">
            <v>120</v>
          </cell>
          <cell r="F185">
            <v>2500</v>
          </cell>
          <cell r="G185">
            <v>0.19</v>
          </cell>
        </row>
        <row r="186">
          <cell r="A186" t="str">
            <v/>
          </cell>
          <cell r="B186" t="str">
            <v/>
          </cell>
          <cell r="C186">
            <v>0</v>
          </cell>
          <cell r="D186">
            <v>0</v>
          </cell>
          <cell r="E186">
            <v>0</v>
          </cell>
          <cell r="F186">
            <v>0</v>
          </cell>
          <cell r="G186">
            <v>0</v>
          </cell>
        </row>
        <row r="187">
          <cell r="A187" t="str">
            <v/>
          </cell>
          <cell r="B187" t="str">
            <v/>
          </cell>
          <cell r="C187">
            <v>0</v>
          </cell>
          <cell r="D187">
            <v>0</v>
          </cell>
          <cell r="E187">
            <v>0</v>
          </cell>
          <cell r="F187">
            <v>0</v>
          </cell>
          <cell r="G187">
            <v>0</v>
          </cell>
        </row>
        <row r="188">
          <cell r="A188" t="str">
            <v/>
          </cell>
          <cell r="B188" t="str">
            <v/>
          </cell>
          <cell r="C188">
            <v>0</v>
          </cell>
          <cell r="D188">
            <v>0</v>
          </cell>
          <cell r="E188">
            <v>0</v>
          </cell>
          <cell r="F188">
            <v>0</v>
          </cell>
          <cell r="G188">
            <v>0</v>
          </cell>
        </row>
        <row r="189">
          <cell r="A189" t="str">
            <v/>
          </cell>
          <cell r="B189" t="str">
            <v/>
          </cell>
          <cell r="C189">
            <v>0</v>
          </cell>
          <cell r="D189">
            <v>0</v>
          </cell>
          <cell r="E189">
            <v>0</v>
          </cell>
          <cell r="F189">
            <v>0</v>
          </cell>
          <cell r="G189">
            <v>0</v>
          </cell>
        </row>
        <row r="190">
          <cell r="A190" t="str">
            <v/>
          </cell>
          <cell r="B190" t="str">
            <v/>
          </cell>
          <cell r="C190">
            <v>0</v>
          </cell>
          <cell r="D190">
            <v>0</v>
          </cell>
          <cell r="E190">
            <v>0</v>
          </cell>
          <cell r="F190">
            <v>0</v>
          </cell>
          <cell r="G190">
            <v>0</v>
          </cell>
        </row>
        <row r="191">
          <cell r="A191">
            <v>0</v>
          </cell>
          <cell r="B191">
            <v>0</v>
          </cell>
          <cell r="C191">
            <v>0</v>
          </cell>
          <cell r="D191">
            <v>0</v>
          </cell>
          <cell r="F191" t="str">
            <v>Total A</v>
          </cell>
          <cell r="G191">
            <v>1.3299999999999998</v>
          </cell>
        </row>
        <row r="192">
          <cell r="A192">
            <v>0</v>
          </cell>
          <cell r="B192">
            <v>0</v>
          </cell>
          <cell r="C192" t="str">
            <v>B - MANO DE OBRA</v>
          </cell>
          <cell r="D192">
            <v>0</v>
          </cell>
          <cell r="E192">
            <v>0</v>
          </cell>
          <cell r="F192">
            <v>0</v>
          </cell>
          <cell r="G192">
            <v>0</v>
          </cell>
        </row>
        <row r="193">
          <cell r="A193" t="str">
            <v>DATOS REDETERMINACION</v>
          </cell>
          <cell r="B193">
            <v>0</v>
          </cell>
          <cell r="C193" t="str">
            <v>DESIGNACION</v>
          </cell>
          <cell r="D193" t="str">
            <v>Cantidad</v>
          </cell>
          <cell r="E193" t="str">
            <v>$ Unitarios</v>
          </cell>
          <cell r="F193">
            <v>0</v>
          </cell>
          <cell r="G193" t="str">
            <v>$ Parcial</v>
          </cell>
        </row>
        <row r="194">
          <cell r="A194" t="str">
            <v>CÓDIGO</v>
          </cell>
          <cell r="B194" t="str">
            <v>DESCRIPCIÓN</v>
          </cell>
          <cell r="C194">
            <v>0</v>
          </cell>
          <cell r="D194">
            <v>0</v>
          </cell>
          <cell r="E194">
            <v>0</v>
          </cell>
          <cell r="F194">
            <v>0</v>
          </cell>
          <cell r="G194">
            <v>0</v>
          </cell>
        </row>
        <row r="195">
          <cell r="A195" t="str">
            <v>IIEE-SJ - 101000</v>
          </cell>
          <cell r="B195" t="str">
            <v>Oficial Especializado</v>
          </cell>
          <cell r="C195" t="str">
            <v>Oficial Especializado</v>
          </cell>
          <cell r="D195">
            <v>0</v>
          </cell>
          <cell r="E195">
            <v>1495.96</v>
          </cell>
          <cell r="F195">
            <v>2500</v>
          </cell>
          <cell r="G195">
            <v>0</v>
          </cell>
        </row>
        <row r="196">
          <cell r="A196" t="str">
            <v>IIEE-SJ - 102000</v>
          </cell>
          <cell r="B196" t="str">
            <v xml:space="preserve">Oficial </v>
          </cell>
          <cell r="C196" t="str">
            <v>Oficial</v>
          </cell>
          <cell r="D196">
            <v>1</v>
          </cell>
          <cell r="E196">
            <v>1278.53</v>
          </cell>
          <cell r="F196">
            <v>2500</v>
          </cell>
          <cell r="G196">
            <v>0.51</v>
          </cell>
        </row>
        <row r="197">
          <cell r="A197" t="str">
            <v>IIEE-SJ - 103000</v>
          </cell>
          <cell r="B197" t="str">
            <v>Ayudante</v>
          </cell>
          <cell r="C197" t="str">
            <v>Medio Oficial</v>
          </cell>
          <cell r="D197">
            <v>0</v>
          </cell>
          <cell r="E197">
            <v>0</v>
          </cell>
          <cell r="F197">
            <v>2500</v>
          </cell>
          <cell r="G197">
            <v>0</v>
          </cell>
        </row>
        <row r="198">
          <cell r="A198" t="str">
            <v>IIEE-SJ - 103000</v>
          </cell>
          <cell r="B198" t="str">
            <v>Ayudante</v>
          </cell>
          <cell r="C198" t="str">
            <v>Ayudante</v>
          </cell>
          <cell r="D198">
            <v>1</v>
          </cell>
          <cell r="E198">
            <v>1079.56</v>
          </cell>
          <cell r="F198">
            <v>2500</v>
          </cell>
          <cell r="G198">
            <v>0.43</v>
          </cell>
        </row>
        <row r="199">
          <cell r="A199" t="str">
            <v/>
          </cell>
          <cell r="B199" t="str">
            <v/>
          </cell>
          <cell r="C199" t="str">
            <v>Vigilancia</v>
          </cell>
          <cell r="D199">
            <v>0.1</v>
          </cell>
          <cell r="E199">
            <v>2358.09</v>
          </cell>
          <cell r="F199">
            <v>2500</v>
          </cell>
          <cell r="G199">
            <v>0.09</v>
          </cell>
        </row>
        <row r="200">
          <cell r="A200" t="str">
            <v/>
          </cell>
          <cell r="B200" t="str">
            <v/>
          </cell>
          <cell r="C200">
            <v>0</v>
          </cell>
          <cell r="D200">
            <v>0</v>
          </cell>
          <cell r="E200">
            <v>0</v>
          </cell>
          <cell r="F200">
            <v>0</v>
          </cell>
          <cell r="G200">
            <v>0</v>
          </cell>
        </row>
        <row r="201">
          <cell r="A201">
            <v>0</v>
          </cell>
          <cell r="B201">
            <v>0</v>
          </cell>
          <cell r="C201">
            <v>0</v>
          </cell>
          <cell r="D201">
            <v>0</v>
          </cell>
          <cell r="F201" t="str">
            <v>Total B</v>
          </cell>
          <cell r="G201">
            <v>1.03</v>
          </cell>
        </row>
        <row r="202">
          <cell r="A202">
            <v>0</v>
          </cell>
          <cell r="B202">
            <v>0</v>
          </cell>
          <cell r="C202" t="str">
            <v>C - MATERIALES</v>
          </cell>
          <cell r="D202">
            <v>0</v>
          </cell>
          <cell r="E202">
            <v>0</v>
          </cell>
          <cell r="F202">
            <v>0</v>
          </cell>
          <cell r="G202">
            <v>0</v>
          </cell>
        </row>
        <row r="203">
          <cell r="A203" t="str">
            <v>DATOS REDETERMINACION</v>
          </cell>
          <cell r="B203">
            <v>0</v>
          </cell>
          <cell r="C203" t="str">
            <v>DESIGNACION</v>
          </cell>
          <cell r="D203" t="str">
            <v>U</v>
          </cell>
          <cell r="E203" t="str">
            <v>Cantidad</v>
          </cell>
          <cell r="F203" t="str">
            <v>$ Unitarios</v>
          </cell>
          <cell r="G203" t="str">
            <v>$ Parcial</v>
          </cell>
        </row>
        <row r="204">
          <cell r="A204" t="str">
            <v>CÓDIGO</v>
          </cell>
          <cell r="B204" t="str">
            <v>DESCRIPCIÓN</v>
          </cell>
          <cell r="C204">
            <v>0</v>
          </cell>
          <cell r="D204">
            <v>0</v>
          </cell>
          <cell r="E204">
            <v>0</v>
          </cell>
          <cell r="F204">
            <v>0</v>
          </cell>
          <cell r="G204">
            <v>0</v>
          </cell>
        </row>
        <row r="205">
          <cell r="A205" t="str">
            <v>IIEE-SJ - 214003</v>
          </cell>
          <cell r="B205" t="str">
            <v>Asfaliq ER1</v>
          </cell>
          <cell r="C205" t="str">
            <v>Asfaltos diluídos E.R 1</v>
          </cell>
          <cell r="D205" t="str">
            <v>tn</v>
          </cell>
          <cell r="E205">
            <v>5.9999999999999995E-4</v>
          </cell>
          <cell r="F205">
            <v>10606</v>
          </cell>
          <cell r="G205">
            <v>6.36</v>
          </cell>
        </row>
        <row r="206">
          <cell r="A206" t="str">
            <v/>
          </cell>
          <cell r="B206" t="str">
            <v/>
          </cell>
          <cell r="C206">
            <v>0</v>
          </cell>
          <cell r="D206">
            <v>0</v>
          </cell>
          <cell r="E206">
            <v>0</v>
          </cell>
          <cell r="F206">
            <v>0</v>
          </cell>
          <cell r="G206">
            <v>0</v>
          </cell>
        </row>
        <row r="207">
          <cell r="A207" t="str">
            <v/>
          </cell>
          <cell r="B207" t="str">
            <v/>
          </cell>
          <cell r="C207">
            <v>0</v>
          </cell>
          <cell r="D207">
            <v>0</v>
          </cell>
          <cell r="E207">
            <v>0</v>
          </cell>
          <cell r="F207">
            <v>0</v>
          </cell>
          <cell r="G207">
            <v>0</v>
          </cell>
        </row>
        <row r="208">
          <cell r="A208" t="str">
            <v/>
          </cell>
          <cell r="B208" t="str">
            <v/>
          </cell>
          <cell r="C208">
            <v>0</v>
          </cell>
          <cell r="D208">
            <v>0</v>
          </cell>
          <cell r="E208">
            <v>0</v>
          </cell>
          <cell r="F208">
            <v>0</v>
          </cell>
          <cell r="G208">
            <v>0</v>
          </cell>
        </row>
        <row r="209">
          <cell r="A209" t="str">
            <v/>
          </cell>
          <cell r="B209" t="str">
            <v/>
          </cell>
          <cell r="C209">
            <v>0</v>
          </cell>
          <cell r="D209">
            <v>0</v>
          </cell>
          <cell r="E209">
            <v>0</v>
          </cell>
          <cell r="F209">
            <v>0</v>
          </cell>
          <cell r="G209">
            <v>0</v>
          </cell>
        </row>
        <row r="210">
          <cell r="A210" t="str">
            <v/>
          </cell>
          <cell r="B210" t="str">
            <v/>
          </cell>
          <cell r="C210">
            <v>0</v>
          </cell>
          <cell r="D210">
            <v>0</v>
          </cell>
          <cell r="E210">
            <v>0</v>
          </cell>
          <cell r="F210">
            <v>0</v>
          </cell>
          <cell r="G210">
            <v>0</v>
          </cell>
        </row>
        <row r="211">
          <cell r="A211" t="str">
            <v/>
          </cell>
          <cell r="B211" t="str">
            <v/>
          </cell>
          <cell r="C211">
            <v>0</v>
          </cell>
          <cell r="D211">
            <v>0</v>
          </cell>
          <cell r="E211">
            <v>0</v>
          </cell>
          <cell r="F211">
            <v>0</v>
          </cell>
          <cell r="G211">
            <v>0</v>
          </cell>
        </row>
        <row r="212">
          <cell r="A212" t="str">
            <v/>
          </cell>
          <cell r="B212" t="str">
            <v/>
          </cell>
          <cell r="C212">
            <v>0</v>
          </cell>
          <cell r="D212">
            <v>0</v>
          </cell>
          <cell r="E212">
            <v>0</v>
          </cell>
          <cell r="F212">
            <v>0</v>
          </cell>
          <cell r="G212">
            <v>0</v>
          </cell>
        </row>
        <row r="213">
          <cell r="A213" t="str">
            <v/>
          </cell>
          <cell r="B213" t="str">
            <v/>
          </cell>
          <cell r="C213">
            <v>0</v>
          </cell>
          <cell r="D213">
            <v>0</v>
          </cell>
          <cell r="E213">
            <v>0</v>
          </cell>
          <cell r="F213">
            <v>0</v>
          </cell>
          <cell r="G213">
            <v>0</v>
          </cell>
        </row>
        <row r="214">
          <cell r="A214" t="str">
            <v/>
          </cell>
          <cell r="B214" t="str">
            <v/>
          </cell>
          <cell r="C214">
            <v>0</v>
          </cell>
          <cell r="D214">
            <v>0</v>
          </cell>
          <cell r="E214">
            <v>0</v>
          </cell>
          <cell r="F214">
            <v>0</v>
          </cell>
          <cell r="G214">
            <v>0</v>
          </cell>
        </row>
        <row r="215">
          <cell r="A215">
            <v>0</v>
          </cell>
          <cell r="B215">
            <v>0</v>
          </cell>
          <cell r="C215">
            <v>0</v>
          </cell>
          <cell r="D215">
            <v>0</v>
          </cell>
          <cell r="F215" t="str">
            <v>Total C</v>
          </cell>
          <cell r="G215">
            <v>6.36</v>
          </cell>
        </row>
        <row r="216">
          <cell r="A216">
            <v>0</v>
          </cell>
          <cell r="B216">
            <v>0</v>
          </cell>
          <cell r="C216" t="str">
            <v>D - TRANSPORTE</v>
          </cell>
          <cell r="D216">
            <v>0</v>
          </cell>
          <cell r="E216">
            <v>0</v>
          </cell>
          <cell r="F216">
            <v>0</v>
          </cell>
          <cell r="G216">
            <v>0</v>
          </cell>
        </row>
        <row r="217">
          <cell r="A217" t="str">
            <v>DATOS REDETERMINACION</v>
          </cell>
          <cell r="B217">
            <v>0</v>
          </cell>
          <cell r="C217" t="str">
            <v>DESIGNACION</v>
          </cell>
          <cell r="D217" t="str">
            <v>Cuantia</v>
          </cell>
          <cell r="E217" t="str">
            <v>$ Unitarios</v>
          </cell>
          <cell r="F217" t="str">
            <v>DMT (Km)</v>
          </cell>
          <cell r="G217" t="str">
            <v>$ Parcial</v>
          </cell>
        </row>
        <row r="218">
          <cell r="A218" t="str">
            <v>CÓDIGO</v>
          </cell>
          <cell r="B218" t="str">
            <v>DESCRIPCIÓN</v>
          </cell>
          <cell r="C218">
            <v>0</v>
          </cell>
          <cell r="D218">
            <v>0</v>
          </cell>
          <cell r="E218">
            <v>0</v>
          </cell>
          <cell r="F218">
            <v>0</v>
          </cell>
          <cell r="G218">
            <v>0</v>
          </cell>
        </row>
        <row r="219">
          <cell r="A219" t="str">
            <v/>
          </cell>
          <cell r="B219" t="str">
            <v/>
          </cell>
          <cell r="C219">
            <v>0</v>
          </cell>
          <cell r="D219">
            <v>0</v>
          </cell>
          <cell r="E219">
            <v>0</v>
          </cell>
          <cell r="F219">
            <v>0</v>
          </cell>
          <cell r="G219">
            <v>0</v>
          </cell>
        </row>
        <row r="220">
          <cell r="A220" t="str">
            <v/>
          </cell>
          <cell r="B220" t="str">
            <v/>
          </cell>
          <cell r="C220">
            <v>0</v>
          </cell>
          <cell r="D220">
            <v>0</v>
          </cell>
          <cell r="E220">
            <v>0</v>
          </cell>
          <cell r="F220">
            <v>0</v>
          </cell>
          <cell r="G220">
            <v>0</v>
          </cell>
        </row>
        <row r="221">
          <cell r="A221">
            <v>0</v>
          </cell>
          <cell r="B221">
            <v>0</v>
          </cell>
          <cell r="C221">
            <v>0</v>
          </cell>
          <cell r="D221">
            <v>0</v>
          </cell>
          <cell r="F221" t="str">
            <v>Total D</v>
          </cell>
          <cell r="G221">
            <v>0</v>
          </cell>
        </row>
        <row r="222">
          <cell r="A222">
            <v>0</v>
          </cell>
          <cell r="B222">
            <v>0</v>
          </cell>
          <cell r="C222">
            <v>0</v>
          </cell>
          <cell r="D222">
            <v>0</v>
          </cell>
          <cell r="E222">
            <v>0</v>
          </cell>
          <cell r="F222">
            <v>0</v>
          </cell>
          <cell r="G222">
            <v>0</v>
          </cell>
        </row>
        <row r="223">
          <cell r="A223">
            <v>3</v>
          </cell>
          <cell r="B223" t="str">
            <v>MATERIAL BITUMINOSO PARA RIEGO DE LIGA</v>
          </cell>
          <cell r="C223">
            <v>0</v>
          </cell>
          <cell r="D223">
            <v>0</v>
          </cell>
          <cell r="E223" t="str">
            <v>Costo</v>
          </cell>
          <cell r="F223" t="str">
            <v>$/m2</v>
          </cell>
          <cell r="G223">
            <v>8.7200000000000006</v>
          </cell>
        </row>
        <row r="224">
          <cell r="A224">
            <v>0</v>
          </cell>
          <cell r="B224">
            <v>0</v>
          </cell>
          <cell r="C224">
            <v>0</v>
          </cell>
          <cell r="D224">
            <v>0</v>
          </cell>
          <cell r="E224" t="str">
            <v>Precio</v>
          </cell>
          <cell r="F224" t="str">
            <v>$/m2</v>
          </cell>
          <cell r="G224">
            <v>13.625175497562205</v>
          </cell>
          <cell r="H224">
            <v>0.56252012586722522</v>
          </cell>
        </row>
        <row r="226">
          <cell r="A226" t="str">
            <v>ANALISIS DE PRECIOS</v>
          </cell>
          <cell r="B226">
            <v>0</v>
          </cell>
          <cell r="C226">
            <v>0</v>
          </cell>
          <cell r="D226">
            <v>0</v>
          </cell>
          <cell r="E226">
            <v>0</v>
          </cell>
          <cell r="F226">
            <v>0</v>
          </cell>
          <cell r="G226">
            <v>0</v>
          </cell>
        </row>
        <row r="227">
          <cell r="A227" t="str">
            <v>COMITENTE:</v>
          </cell>
          <cell r="B227" t="str">
            <v>DIRECCIÓN PROVINCIAL DE VIALIDAD</v>
          </cell>
          <cell r="C227">
            <v>0</v>
          </cell>
          <cell r="D227">
            <v>0</v>
          </cell>
          <cell r="E227">
            <v>0</v>
          </cell>
          <cell r="F227">
            <v>0</v>
          </cell>
          <cell r="G227">
            <v>0</v>
          </cell>
        </row>
        <row r="228">
          <cell r="A228" t="str">
            <v>CONTRATISTA:</v>
          </cell>
          <cell r="B228" t="str">
            <v>FEDERICO HERMANOS (Federico Ramon Francisco y Federico Guillermo Hector)</v>
          </cell>
          <cell r="C228">
            <v>0</v>
          </cell>
          <cell r="D228">
            <v>0</v>
          </cell>
          <cell r="E228">
            <v>0</v>
          </cell>
          <cell r="F228">
            <v>0</v>
          </cell>
          <cell r="G228">
            <v>0</v>
          </cell>
        </row>
        <row r="229">
          <cell r="A229" t="str">
            <v>OBRA:</v>
          </cell>
          <cell r="B229" t="str">
            <v>CONCRETO ASFALTICO EN CALIENTE PARA CONSERVACION Y MEJORAMIENTO DE LA RED VIAL PROVINCIAL (8va ETAPA)</v>
          </cell>
          <cell r="C229">
            <v>0</v>
          </cell>
          <cell r="D229">
            <v>0</v>
          </cell>
          <cell r="F229" t="str">
            <v>PRECIOS A:</v>
          </cell>
          <cell r="G229">
            <v>43180</v>
          </cell>
        </row>
        <row r="230">
          <cell r="A230" t="str">
            <v>UBICACIÓN:</v>
          </cell>
          <cell r="B230" t="str">
            <v>DEPARTAMENTOS VARIOS</v>
          </cell>
          <cell r="C230">
            <v>0</v>
          </cell>
          <cell r="D230">
            <v>0</v>
          </cell>
          <cell r="F230">
            <v>0</v>
          </cell>
          <cell r="G230">
            <v>0</v>
          </cell>
        </row>
        <row r="231">
          <cell r="A231" t="str">
            <v>RUBRO:</v>
          </cell>
          <cell r="B231" t="str">
            <v/>
          </cell>
          <cell r="C231" t="str">
            <v/>
          </cell>
          <cell r="D231">
            <v>0</v>
          </cell>
          <cell r="F231">
            <v>0</v>
          </cell>
          <cell r="G231">
            <v>0</v>
          </cell>
        </row>
        <row r="232">
          <cell r="A232" t="str">
            <v>ITEM:</v>
          </cell>
          <cell r="B232">
            <v>4</v>
          </cell>
          <cell r="C232" t="str">
            <v>CONSTRUCCION DE CARPETA CON MEZCLA BITUMINOSA EN CALIENTE</v>
          </cell>
          <cell r="D232">
            <v>0</v>
          </cell>
          <cell r="F232" t="str">
            <v>UNIDAD:</v>
          </cell>
          <cell r="G232" t="str">
            <v>tn</v>
          </cell>
        </row>
        <row r="233">
          <cell r="A233">
            <v>0</v>
          </cell>
          <cell r="B233">
            <v>0</v>
          </cell>
          <cell r="C233">
            <v>0</v>
          </cell>
          <cell r="D233">
            <v>0</v>
          </cell>
          <cell r="E233">
            <v>0</v>
          </cell>
          <cell r="F233">
            <v>0</v>
          </cell>
          <cell r="G233">
            <v>0</v>
          </cell>
        </row>
        <row r="234">
          <cell r="A234">
            <v>0</v>
          </cell>
          <cell r="B234">
            <v>0</v>
          </cell>
          <cell r="C234" t="str">
            <v>DESCRIPCIÓN EQUIPO DE PRODUCCIÓN Y RENDIMIENTO</v>
          </cell>
          <cell r="D234">
            <v>0</v>
          </cell>
          <cell r="E234">
            <v>0</v>
          </cell>
          <cell r="F234">
            <v>0</v>
          </cell>
          <cell r="G234">
            <v>0</v>
          </cell>
        </row>
        <row r="235">
          <cell r="A235">
            <v>0</v>
          </cell>
          <cell r="B235">
            <v>0</v>
          </cell>
          <cell r="C235">
            <v>0</v>
          </cell>
          <cell r="D235">
            <v>0</v>
          </cell>
          <cell r="E235">
            <v>0</v>
          </cell>
          <cell r="F235">
            <v>0</v>
          </cell>
          <cell r="G235">
            <v>0</v>
          </cell>
        </row>
        <row r="236">
          <cell r="A236">
            <v>0</v>
          </cell>
          <cell r="B236">
            <v>0</v>
          </cell>
          <cell r="C236" t="str">
            <v>Equipo</v>
          </cell>
          <cell r="D236" t="str">
            <v>Cantidad</v>
          </cell>
          <cell r="E236" t="str">
            <v>Potencia</v>
          </cell>
          <cell r="F236" t="str">
            <v>Costo Unitario</v>
          </cell>
          <cell r="G236" t="str">
            <v>Costo Total</v>
          </cell>
        </row>
        <row r="237">
          <cell r="A237">
            <v>0</v>
          </cell>
          <cell r="B237">
            <v>0</v>
          </cell>
          <cell r="C237" t="str">
            <v>PLANTA DE ASFALTO</v>
          </cell>
          <cell r="D237">
            <v>1</v>
          </cell>
          <cell r="E237" t="str">
            <v xml:space="preserve">60/80 </v>
          </cell>
          <cell r="F237">
            <v>1575000</v>
          </cell>
          <cell r="G237">
            <v>1575000</v>
          </cell>
        </row>
        <row r="238">
          <cell r="A238">
            <v>0</v>
          </cell>
          <cell r="B238">
            <v>0</v>
          </cell>
          <cell r="C238" t="str">
            <v xml:space="preserve">TERMINADORA  DE ASFALTO </v>
          </cell>
          <cell r="D238">
            <v>1</v>
          </cell>
          <cell r="E238">
            <v>90</v>
          </cell>
          <cell r="F238">
            <v>1333500</v>
          </cell>
          <cell r="G238">
            <v>1333500</v>
          </cell>
        </row>
        <row r="239">
          <cell r="A239">
            <v>0</v>
          </cell>
          <cell r="B239">
            <v>0</v>
          </cell>
          <cell r="C239" t="str">
            <v>CARGADOR FRONTAL</v>
          </cell>
          <cell r="D239">
            <v>1</v>
          </cell>
          <cell r="E239">
            <v>190</v>
          </cell>
          <cell r="F239">
            <v>1889999.9999999998</v>
          </cell>
          <cell r="G239">
            <v>1890000</v>
          </cell>
        </row>
        <row r="240">
          <cell r="A240">
            <v>0</v>
          </cell>
          <cell r="B240">
            <v>0</v>
          </cell>
          <cell r="C240" t="str">
            <v>RODILLO VIBRADOR DOBLE TAM. AUTOPRO</v>
          </cell>
          <cell r="D240">
            <v>1</v>
          </cell>
          <cell r="E240">
            <v>140</v>
          </cell>
          <cell r="F240">
            <v>1176000</v>
          </cell>
          <cell r="G240">
            <v>1176000</v>
          </cell>
        </row>
        <row r="241">
          <cell r="A241">
            <v>0</v>
          </cell>
          <cell r="B241">
            <v>0</v>
          </cell>
          <cell r="C241" t="str">
            <v>RODILLO NEUMATICO AUTOPROP.</v>
          </cell>
          <cell r="D241">
            <v>1</v>
          </cell>
          <cell r="E241">
            <v>140</v>
          </cell>
          <cell r="F241">
            <v>1097600</v>
          </cell>
          <cell r="G241">
            <v>1097600</v>
          </cell>
        </row>
        <row r="242">
          <cell r="A242">
            <v>0</v>
          </cell>
          <cell r="B242">
            <v>0</v>
          </cell>
          <cell r="C242">
            <v>0</v>
          </cell>
          <cell r="D242">
            <v>0</v>
          </cell>
          <cell r="E242">
            <v>0</v>
          </cell>
          <cell r="F242">
            <v>0</v>
          </cell>
          <cell r="G242">
            <v>0</v>
          </cell>
        </row>
        <row r="243">
          <cell r="A243">
            <v>0</v>
          </cell>
          <cell r="B243">
            <v>0</v>
          </cell>
          <cell r="C243">
            <v>0</v>
          </cell>
          <cell r="D243">
            <v>0</v>
          </cell>
          <cell r="E243">
            <v>0</v>
          </cell>
          <cell r="F243">
            <v>0</v>
          </cell>
          <cell r="G243">
            <v>0</v>
          </cell>
        </row>
        <row r="244">
          <cell r="A244">
            <v>0</v>
          </cell>
          <cell r="B244">
            <v>0</v>
          </cell>
          <cell r="C244">
            <v>0</v>
          </cell>
          <cell r="D244">
            <v>0</v>
          </cell>
          <cell r="E244">
            <v>0</v>
          </cell>
          <cell r="F244">
            <v>0</v>
          </cell>
          <cell r="G244">
            <v>0</v>
          </cell>
        </row>
        <row r="245">
          <cell r="A245">
            <v>0</v>
          </cell>
          <cell r="B245">
            <v>0</v>
          </cell>
          <cell r="C245">
            <v>0</v>
          </cell>
          <cell r="D245">
            <v>0</v>
          </cell>
          <cell r="E245">
            <v>0</v>
          </cell>
          <cell r="F245">
            <v>0</v>
          </cell>
          <cell r="G245">
            <v>0</v>
          </cell>
        </row>
        <row r="246">
          <cell r="A246">
            <v>0</v>
          </cell>
          <cell r="B246">
            <v>0</v>
          </cell>
          <cell r="C246">
            <v>0</v>
          </cell>
          <cell r="D246">
            <v>0</v>
          </cell>
          <cell r="E246">
            <v>0</v>
          </cell>
          <cell r="F246">
            <v>0</v>
          </cell>
          <cell r="G246">
            <v>0</v>
          </cell>
        </row>
        <row r="247">
          <cell r="A247">
            <v>0</v>
          </cell>
          <cell r="B247">
            <v>0</v>
          </cell>
          <cell r="C247">
            <v>0</v>
          </cell>
          <cell r="D247">
            <v>0</v>
          </cell>
          <cell r="E247">
            <v>0</v>
          </cell>
          <cell r="F247">
            <v>0</v>
          </cell>
          <cell r="G247">
            <v>0</v>
          </cell>
        </row>
        <row r="248">
          <cell r="A248">
            <v>0</v>
          </cell>
          <cell r="B248">
            <v>0</v>
          </cell>
          <cell r="C248">
            <v>0</v>
          </cell>
          <cell r="E248">
            <v>0</v>
          </cell>
          <cell r="F248">
            <v>0</v>
          </cell>
          <cell r="G248">
            <v>0</v>
          </cell>
        </row>
        <row r="249">
          <cell r="A249">
            <v>0</v>
          </cell>
          <cell r="B249">
            <v>0</v>
          </cell>
          <cell r="C249" t="str">
            <v>TOTALES</v>
          </cell>
          <cell r="E249">
            <v>560</v>
          </cell>
          <cell r="F249" t="str">
            <v>Costo Equipos</v>
          </cell>
          <cell r="G249">
            <v>7072100</v>
          </cell>
        </row>
        <row r="250">
          <cell r="A250">
            <v>0</v>
          </cell>
          <cell r="B250">
            <v>0</v>
          </cell>
          <cell r="C250">
            <v>0</v>
          </cell>
          <cell r="D250">
            <v>0</v>
          </cell>
          <cell r="E250">
            <v>0</v>
          </cell>
          <cell r="F250">
            <v>0</v>
          </cell>
          <cell r="G250">
            <v>0</v>
          </cell>
        </row>
        <row r="251">
          <cell r="A251">
            <v>0</v>
          </cell>
          <cell r="B251">
            <v>0</v>
          </cell>
          <cell r="C251" t="str">
            <v>Rendimiento equipo de producción</v>
          </cell>
          <cell r="D251">
            <v>200</v>
          </cell>
          <cell r="E251" t="str">
            <v>tn/día</v>
          </cell>
          <cell r="F251">
            <v>0</v>
          </cell>
          <cell r="G251">
            <v>0</v>
          </cell>
        </row>
        <row r="252">
          <cell r="A252">
            <v>0</v>
          </cell>
          <cell r="B252">
            <v>0</v>
          </cell>
          <cell r="C252">
            <v>0</v>
          </cell>
          <cell r="D252">
            <v>0</v>
          </cell>
          <cell r="E252">
            <v>0</v>
          </cell>
          <cell r="F252">
            <v>0</v>
          </cell>
          <cell r="G252">
            <v>0</v>
          </cell>
        </row>
        <row r="253">
          <cell r="A253" t="str">
            <v>DATOS REDETERMINACION</v>
          </cell>
          <cell r="B253">
            <v>0</v>
          </cell>
          <cell r="C253" t="str">
            <v>DESIGNACION</v>
          </cell>
          <cell r="D253" t="str">
            <v>Coeficiente</v>
          </cell>
          <cell r="E253" t="str">
            <v>Costo Equipo /Total HP</v>
          </cell>
          <cell r="F253" t="str">
            <v>Rendimiento</v>
          </cell>
          <cell r="G253" t="str">
            <v>$ Parcial</v>
          </cell>
        </row>
        <row r="254">
          <cell r="A254" t="str">
            <v>CÓDIGO</v>
          </cell>
          <cell r="B254" t="str">
            <v>DESCRIPCIÓN</v>
          </cell>
          <cell r="C254">
            <v>0</v>
          </cell>
          <cell r="D254">
            <v>0</v>
          </cell>
          <cell r="E254">
            <v>0</v>
          </cell>
          <cell r="F254">
            <v>0</v>
          </cell>
          <cell r="G254">
            <v>0</v>
          </cell>
        </row>
        <row r="255">
          <cell r="A255">
            <v>0</v>
          </cell>
          <cell r="B255">
            <v>0</v>
          </cell>
          <cell r="C255" t="str">
            <v>A - EQUIPOS</v>
          </cell>
          <cell r="D255">
            <v>0</v>
          </cell>
          <cell r="E255">
            <v>0</v>
          </cell>
          <cell r="F255">
            <v>0</v>
          </cell>
          <cell r="G255">
            <v>0</v>
          </cell>
        </row>
        <row r="256">
          <cell r="A256" t="str">
            <v>INDEC-DCTO - Inciso j)</v>
          </cell>
          <cell r="B256" t="str">
            <v>Equipo - Amortización de equipo</v>
          </cell>
          <cell r="C256" t="str">
            <v>Amortizaciones</v>
          </cell>
          <cell r="D256">
            <v>5.5999999999999995E-4</v>
          </cell>
          <cell r="E256">
            <v>7072100</v>
          </cell>
          <cell r="F256">
            <v>200</v>
          </cell>
          <cell r="G256">
            <v>19.8</v>
          </cell>
        </row>
        <row r="257">
          <cell r="A257" t="str">
            <v>INDEC-DCTO - Inciso j)</v>
          </cell>
          <cell r="B257" t="str">
            <v>Equipo - Amortización de equipo</v>
          </cell>
          <cell r="C257" t="str">
            <v>Interés</v>
          </cell>
          <cell r="D257">
            <v>2.3999999999999998E-4</v>
          </cell>
          <cell r="E257">
            <v>7072100</v>
          </cell>
          <cell r="F257">
            <v>200</v>
          </cell>
          <cell r="G257">
            <v>8.49</v>
          </cell>
        </row>
        <row r="258">
          <cell r="A258" t="str">
            <v>INDEC-PB - 94920-1</v>
          </cell>
          <cell r="B258" t="str">
            <v xml:space="preserve">Accesorios y repuestos para máquinas de uso especial                 </v>
          </cell>
          <cell r="C258" t="str">
            <v>Reparaciones y Repuestos</v>
          </cell>
          <cell r="D258">
            <v>3.3599999999999998E-4</v>
          </cell>
          <cell r="E258">
            <v>7072100</v>
          </cell>
          <cell r="F258">
            <v>200</v>
          </cell>
          <cell r="G258">
            <v>11.88</v>
          </cell>
        </row>
        <row r="259">
          <cell r="A259" t="str">
            <v>INDEC-PB - 33360-1</v>
          </cell>
          <cell r="B259" t="str">
            <v xml:space="preserve">Gas oil                                                                </v>
          </cell>
          <cell r="C259" t="str">
            <v>Combustibles</v>
          </cell>
          <cell r="D259">
            <v>20</v>
          </cell>
          <cell r="E259">
            <v>560</v>
          </cell>
          <cell r="F259">
            <v>200</v>
          </cell>
          <cell r="G259">
            <v>56</v>
          </cell>
        </row>
        <row r="260">
          <cell r="A260" t="str">
            <v>INDEC-PB - 33380-1</v>
          </cell>
          <cell r="B260" t="str">
            <v xml:space="preserve">Aceites lubricantes                                                    </v>
          </cell>
          <cell r="C260" t="str">
            <v>Lubricantes</v>
          </cell>
          <cell r="D260">
            <v>4</v>
          </cell>
          <cell r="E260">
            <v>560</v>
          </cell>
          <cell r="F260">
            <v>200</v>
          </cell>
          <cell r="G260">
            <v>11.2</v>
          </cell>
        </row>
        <row r="261">
          <cell r="A261" t="str">
            <v/>
          </cell>
          <cell r="B261" t="str">
            <v/>
          </cell>
          <cell r="C261">
            <v>0</v>
          </cell>
          <cell r="D261">
            <v>0</v>
          </cell>
          <cell r="E261">
            <v>0</v>
          </cell>
          <cell r="F261">
            <v>0</v>
          </cell>
          <cell r="G261">
            <v>0</v>
          </cell>
        </row>
        <row r="262">
          <cell r="A262" t="str">
            <v/>
          </cell>
          <cell r="B262" t="str">
            <v/>
          </cell>
          <cell r="C262">
            <v>0</v>
          </cell>
          <cell r="D262">
            <v>0</v>
          </cell>
          <cell r="E262">
            <v>0</v>
          </cell>
          <cell r="F262">
            <v>0</v>
          </cell>
          <cell r="G262">
            <v>0</v>
          </cell>
        </row>
        <row r="263">
          <cell r="A263" t="str">
            <v/>
          </cell>
          <cell r="B263" t="str">
            <v/>
          </cell>
          <cell r="C263">
            <v>0</v>
          </cell>
          <cell r="D263">
            <v>0</v>
          </cell>
          <cell r="E263">
            <v>0</v>
          </cell>
          <cell r="F263">
            <v>0</v>
          </cell>
          <cell r="G263">
            <v>0</v>
          </cell>
        </row>
        <row r="264">
          <cell r="A264" t="str">
            <v/>
          </cell>
          <cell r="B264" t="str">
            <v/>
          </cell>
          <cell r="C264">
            <v>0</v>
          </cell>
          <cell r="D264">
            <v>0</v>
          </cell>
          <cell r="E264">
            <v>0</v>
          </cell>
          <cell r="F264">
            <v>0</v>
          </cell>
          <cell r="G264">
            <v>0</v>
          </cell>
        </row>
        <row r="265">
          <cell r="A265" t="str">
            <v/>
          </cell>
          <cell r="B265" t="str">
            <v/>
          </cell>
          <cell r="C265">
            <v>0</v>
          </cell>
          <cell r="D265">
            <v>0</v>
          </cell>
          <cell r="E265">
            <v>0</v>
          </cell>
          <cell r="F265">
            <v>0</v>
          </cell>
          <cell r="G265">
            <v>0</v>
          </cell>
        </row>
        <row r="266">
          <cell r="A266">
            <v>0</v>
          </cell>
          <cell r="B266">
            <v>0</v>
          </cell>
          <cell r="C266">
            <v>0</v>
          </cell>
          <cell r="D266">
            <v>0</v>
          </cell>
          <cell r="F266" t="str">
            <v>Total A</v>
          </cell>
          <cell r="G266">
            <v>107.37</v>
          </cell>
        </row>
        <row r="267">
          <cell r="A267">
            <v>0</v>
          </cell>
          <cell r="B267">
            <v>0</v>
          </cell>
          <cell r="C267" t="str">
            <v>B - MANO DE OBRA</v>
          </cell>
          <cell r="D267">
            <v>0</v>
          </cell>
          <cell r="E267">
            <v>0</v>
          </cell>
          <cell r="F267">
            <v>0</v>
          </cell>
          <cell r="G267">
            <v>0</v>
          </cell>
        </row>
        <row r="268">
          <cell r="A268" t="str">
            <v>DATOS REDETERMINACION</v>
          </cell>
          <cell r="B268">
            <v>0</v>
          </cell>
          <cell r="C268" t="str">
            <v>DESIGNACION</v>
          </cell>
          <cell r="D268" t="str">
            <v>Cantidad</v>
          </cell>
          <cell r="E268" t="str">
            <v>$ Unitarios</v>
          </cell>
          <cell r="F268">
            <v>0</v>
          </cell>
          <cell r="G268" t="str">
            <v>$ Parcial</v>
          </cell>
        </row>
        <row r="269">
          <cell r="A269" t="str">
            <v>CÓDIGO</v>
          </cell>
          <cell r="B269" t="str">
            <v>DESCRIPCIÓN</v>
          </cell>
          <cell r="C269">
            <v>0</v>
          </cell>
          <cell r="D269">
            <v>0</v>
          </cell>
          <cell r="E269">
            <v>0</v>
          </cell>
          <cell r="F269">
            <v>0</v>
          </cell>
          <cell r="G269">
            <v>0</v>
          </cell>
        </row>
        <row r="270">
          <cell r="A270" t="str">
            <v>IIEE-SJ - 101000</v>
          </cell>
          <cell r="B270" t="str">
            <v>Oficial Especializado</v>
          </cell>
          <cell r="C270" t="str">
            <v>Oficial Especializado</v>
          </cell>
          <cell r="D270">
            <v>2</v>
          </cell>
          <cell r="E270">
            <v>1495.96</v>
          </cell>
          <cell r="F270">
            <v>200</v>
          </cell>
          <cell r="G270">
            <v>14.96</v>
          </cell>
        </row>
        <row r="271">
          <cell r="A271" t="str">
            <v>IIEE-SJ - 102000</v>
          </cell>
          <cell r="B271" t="str">
            <v xml:space="preserve">Oficial </v>
          </cell>
          <cell r="C271" t="str">
            <v>Oficial</v>
          </cell>
          <cell r="D271">
            <v>6</v>
          </cell>
          <cell r="E271">
            <v>1278.53</v>
          </cell>
          <cell r="F271">
            <v>200</v>
          </cell>
          <cell r="G271">
            <v>38.36</v>
          </cell>
        </row>
        <row r="272">
          <cell r="A272" t="str">
            <v>IIEE-SJ - 103000</v>
          </cell>
          <cell r="B272" t="str">
            <v>Ayudante</v>
          </cell>
          <cell r="C272" t="str">
            <v>Medio Oficial</v>
          </cell>
          <cell r="D272">
            <v>0</v>
          </cell>
          <cell r="E272">
            <v>0</v>
          </cell>
          <cell r="F272">
            <v>200</v>
          </cell>
          <cell r="G272">
            <v>0</v>
          </cell>
        </row>
        <row r="273">
          <cell r="A273" t="str">
            <v>IIEE-SJ - 103000</v>
          </cell>
          <cell r="B273" t="str">
            <v>Ayudante</v>
          </cell>
          <cell r="C273" t="str">
            <v>Ayudante</v>
          </cell>
          <cell r="D273">
            <v>4</v>
          </cell>
          <cell r="E273">
            <v>1079.56</v>
          </cell>
          <cell r="F273">
            <v>200</v>
          </cell>
          <cell r="G273">
            <v>21.59</v>
          </cell>
        </row>
        <row r="274">
          <cell r="A274" t="str">
            <v/>
          </cell>
          <cell r="B274" t="str">
            <v/>
          </cell>
          <cell r="C274" t="str">
            <v>Vigilancia</v>
          </cell>
          <cell r="D274">
            <v>0.1</v>
          </cell>
          <cell r="E274">
            <v>14981.34</v>
          </cell>
          <cell r="F274">
            <v>200</v>
          </cell>
          <cell r="G274">
            <v>7.49</v>
          </cell>
        </row>
        <row r="275">
          <cell r="A275" t="str">
            <v/>
          </cell>
          <cell r="B275" t="str">
            <v/>
          </cell>
          <cell r="C275">
            <v>0</v>
          </cell>
          <cell r="D275">
            <v>0</v>
          </cell>
          <cell r="E275">
            <v>0</v>
          </cell>
          <cell r="F275">
            <v>0</v>
          </cell>
          <cell r="G275">
            <v>0</v>
          </cell>
        </row>
        <row r="276">
          <cell r="A276">
            <v>0</v>
          </cell>
          <cell r="B276">
            <v>0</v>
          </cell>
          <cell r="C276">
            <v>0</v>
          </cell>
          <cell r="D276">
            <v>0</v>
          </cell>
          <cell r="F276" t="str">
            <v>Total B</v>
          </cell>
          <cell r="G276">
            <v>82.399999999999991</v>
          </cell>
        </row>
        <row r="277">
          <cell r="A277">
            <v>0</v>
          </cell>
          <cell r="B277">
            <v>0</v>
          </cell>
          <cell r="C277" t="str">
            <v>C - MATERIALES</v>
          </cell>
          <cell r="D277">
            <v>0</v>
          </cell>
          <cell r="E277">
            <v>0</v>
          </cell>
          <cell r="F277">
            <v>0</v>
          </cell>
          <cell r="G277">
            <v>0</v>
          </cell>
        </row>
        <row r="278">
          <cell r="A278" t="str">
            <v>DATOS REDETERMINACION</v>
          </cell>
          <cell r="B278">
            <v>0</v>
          </cell>
          <cell r="C278" t="str">
            <v>DESIGNACION</v>
          </cell>
          <cell r="D278" t="str">
            <v>U</v>
          </cell>
          <cell r="E278" t="str">
            <v>Cantidad</v>
          </cell>
          <cell r="F278" t="str">
            <v>$ Unitarios</v>
          </cell>
          <cell r="G278" t="str">
            <v>$ Parcial</v>
          </cell>
        </row>
        <row r="279">
          <cell r="A279" t="str">
            <v>CÓDIGO</v>
          </cell>
          <cell r="B279" t="str">
            <v>DESCRIPCIÓN</v>
          </cell>
          <cell r="C279">
            <v>0</v>
          </cell>
          <cell r="D279">
            <v>0</v>
          </cell>
          <cell r="E279">
            <v>0</v>
          </cell>
          <cell r="F279">
            <v>0</v>
          </cell>
          <cell r="G279">
            <v>0</v>
          </cell>
        </row>
        <row r="280">
          <cell r="A280" t="str">
            <v>IIEE-SJ - 203001</v>
          </cell>
          <cell r="B280" t="str">
            <v>Arena clasificada lavada</v>
          </cell>
          <cell r="C280" t="str">
            <v>Material zar. Grueso para carpeta</v>
          </cell>
          <cell r="D280" t="str">
            <v>tn</v>
          </cell>
          <cell r="E280">
            <v>0.20499999999999999</v>
          </cell>
          <cell r="F280">
            <v>53.35</v>
          </cell>
          <cell r="G280">
            <v>10.94</v>
          </cell>
        </row>
        <row r="281">
          <cell r="A281" t="str">
            <v>IIEE-SJ - 203001</v>
          </cell>
          <cell r="B281" t="str">
            <v>Arena clasificada lavada</v>
          </cell>
          <cell r="C281" t="str">
            <v>Material zar. fino para carpeta</v>
          </cell>
          <cell r="D281" t="str">
            <v>tn</v>
          </cell>
          <cell r="E281">
            <v>0.495</v>
          </cell>
          <cell r="F281">
            <v>57.56</v>
          </cell>
          <cell r="G281">
            <v>28.49</v>
          </cell>
        </row>
        <row r="282">
          <cell r="A282" t="str">
            <v>INDEC-PB - 33370-1</v>
          </cell>
          <cell r="B282" t="str">
            <v xml:space="preserve">Fuel oil                                                               </v>
          </cell>
          <cell r="C282" t="str">
            <v>Fuel oil</v>
          </cell>
          <cell r="D282" t="str">
            <v>tn</v>
          </cell>
          <cell r="E282">
            <v>1.5E-3</v>
          </cell>
          <cell r="F282">
            <v>10493</v>
          </cell>
          <cell r="G282">
            <v>15.74</v>
          </cell>
        </row>
        <row r="283">
          <cell r="A283" t="str">
            <v>INDEC-DCTO - Inciso k)</v>
          </cell>
          <cell r="B283" t="str">
            <v>Asfaltos, combustibles y lubricantes</v>
          </cell>
          <cell r="C283" t="str">
            <v>Cemento Asfáltico (50-60)</v>
          </cell>
          <cell r="D283" t="str">
            <v>tn</v>
          </cell>
          <cell r="E283">
            <v>5.1999999999999998E-2</v>
          </cell>
          <cell r="F283">
            <v>13027</v>
          </cell>
          <cell r="G283">
            <v>677.4</v>
          </cell>
        </row>
        <row r="284">
          <cell r="A284" t="str">
            <v>IIEE-SJ - 203001</v>
          </cell>
          <cell r="B284" t="str">
            <v>Arena clasificada lavada</v>
          </cell>
          <cell r="C284" t="str">
            <v>Agregado Triturado</v>
          </cell>
          <cell r="D284" t="str">
            <v>tn</v>
          </cell>
          <cell r="E284">
            <v>0.248</v>
          </cell>
          <cell r="F284">
            <v>271.04000000000002</v>
          </cell>
          <cell r="G284">
            <v>67.22</v>
          </cell>
        </row>
        <row r="285">
          <cell r="A285" t="str">
            <v/>
          </cell>
          <cell r="B285" t="str">
            <v/>
          </cell>
          <cell r="C285">
            <v>0</v>
          </cell>
          <cell r="D285">
            <v>0</v>
          </cell>
          <cell r="E285">
            <v>0</v>
          </cell>
          <cell r="F285">
            <v>0</v>
          </cell>
          <cell r="G285">
            <v>0</v>
          </cell>
        </row>
        <row r="286">
          <cell r="A286" t="str">
            <v/>
          </cell>
          <cell r="B286" t="str">
            <v/>
          </cell>
          <cell r="C286">
            <v>0</v>
          </cell>
          <cell r="D286">
            <v>0</v>
          </cell>
          <cell r="E286">
            <v>0</v>
          </cell>
          <cell r="F286">
            <v>0</v>
          </cell>
          <cell r="G286">
            <v>0</v>
          </cell>
        </row>
        <row r="287">
          <cell r="A287" t="str">
            <v/>
          </cell>
          <cell r="B287" t="str">
            <v/>
          </cell>
          <cell r="C287">
            <v>0</v>
          </cell>
          <cell r="D287">
            <v>0</v>
          </cell>
          <cell r="E287">
            <v>0</v>
          </cell>
          <cell r="F287">
            <v>0</v>
          </cell>
          <cell r="G287">
            <v>0</v>
          </cell>
        </row>
        <row r="288">
          <cell r="A288" t="str">
            <v/>
          </cell>
          <cell r="B288" t="str">
            <v/>
          </cell>
          <cell r="C288">
            <v>0</v>
          </cell>
          <cell r="D288">
            <v>0</v>
          </cell>
          <cell r="E288">
            <v>0</v>
          </cell>
          <cell r="F288">
            <v>0</v>
          </cell>
          <cell r="G288">
            <v>0</v>
          </cell>
        </row>
        <row r="289">
          <cell r="A289" t="str">
            <v/>
          </cell>
          <cell r="B289" t="str">
            <v/>
          </cell>
          <cell r="C289">
            <v>0</v>
          </cell>
          <cell r="D289">
            <v>0</v>
          </cell>
          <cell r="E289">
            <v>0</v>
          </cell>
          <cell r="F289">
            <v>0</v>
          </cell>
          <cell r="G289">
            <v>0</v>
          </cell>
        </row>
        <row r="290">
          <cell r="A290">
            <v>0</v>
          </cell>
          <cell r="B290">
            <v>0</v>
          </cell>
          <cell r="C290">
            <v>0</v>
          </cell>
          <cell r="D290">
            <v>0</v>
          </cell>
          <cell r="F290" t="str">
            <v>Total C</v>
          </cell>
          <cell r="G290">
            <v>799.79</v>
          </cell>
        </row>
        <row r="291">
          <cell r="A291">
            <v>0</v>
          </cell>
          <cell r="B291">
            <v>0</v>
          </cell>
          <cell r="C291" t="str">
            <v>D - TRANSPORTE</v>
          </cell>
          <cell r="D291">
            <v>0</v>
          </cell>
          <cell r="E291">
            <v>0</v>
          </cell>
          <cell r="F291">
            <v>0</v>
          </cell>
          <cell r="G291">
            <v>0</v>
          </cell>
        </row>
        <row r="292">
          <cell r="A292" t="str">
            <v>DATOS REDETERMINACION</v>
          </cell>
          <cell r="B292">
            <v>0</v>
          </cell>
          <cell r="C292" t="str">
            <v>DESIGNACION</v>
          </cell>
          <cell r="D292" t="str">
            <v>Cuantia</v>
          </cell>
          <cell r="E292" t="str">
            <v>$ Unitarios</v>
          </cell>
          <cell r="F292" t="str">
            <v>DMT (Km)</v>
          </cell>
          <cell r="G292" t="str">
            <v>$ Parcial</v>
          </cell>
        </row>
        <row r="293">
          <cell r="A293" t="str">
            <v>CÓDIGO</v>
          </cell>
          <cell r="B293" t="str">
            <v>DESCRIPCIÓN</v>
          </cell>
          <cell r="C293">
            <v>0</v>
          </cell>
          <cell r="D293">
            <v>0</v>
          </cell>
          <cell r="E293">
            <v>0</v>
          </cell>
          <cell r="F293">
            <v>0</v>
          </cell>
          <cell r="G293">
            <v>0</v>
          </cell>
        </row>
        <row r="294">
          <cell r="A294" t="str">
            <v/>
          </cell>
          <cell r="B294" t="str">
            <v/>
          </cell>
          <cell r="C294">
            <v>0</v>
          </cell>
          <cell r="D294">
            <v>0</v>
          </cell>
          <cell r="E294">
            <v>0</v>
          </cell>
          <cell r="F294">
            <v>0</v>
          </cell>
          <cell r="G294">
            <v>0</v>
          </cell>
        </row>
        <row r="295">
          <cell r="A295" t="str">
            <v/>
          </cell>
          <cell r="B295" t="str">
            <v/>
          </cell>
          <cell r="C295">
            <v>0</v>
          </cell>
          <cell r="D295">
            <v>0</v>
          </cell>
          <cell r="E295">
            <v>0</v>
          </cell>
          <cell r="F295">
            <v>0</v>
          </cell>
          <cell r="G295">
            <v>0</v>
          </cell>
        </row>
        <row r="296">
          <cell r="A296">
            <v>0</v>
          </cell>
          <cell r="B296">
            <v>0</v>
          </cell>
          <cell r="C296">
            <v>0</v>
          </cell>
          <cell r="D296">
            <v>0</v>
          </cell>
          <cell r="F296" t="str">
            <v>Total D</v>
          </cell>
          <cell r="G296">
            <v>0</v>
          </cell>
        </row>
        <row r="297">
          <cell r="A297">
            <v>0</v>
          </cell>
          <cell r="B297">
            <v>0</v>
          </cell>
          <cell r="C297">
            <v>0</v>
          </cell>
          <cell r="D297">
            <v>0</v>
          </cell>
          <cell r="E297">
            <v>0</v>
          </cell>
          <cell r="F297">
            <v>0</v>
          </cell>
          <cell r="G297">
            <v>0</v>
          </cell>
        </row>
        <row r="298">
          <cell r="A298">
            <v>4</v>
          </cell>
          <cell r="B298" t="str">
            <v>CONSTRUCCION DE CARPETA CON MEZCLA BITUMINOSA EN CALIENTE</v>
          </cell>
          <cell r="C298">
            <v>0</v>
          </cell>
          <cell r="D298">
            <v>0</v>
          </cell>
          <cell r="E298" t="str">
            <v>Costo</v>
          </cell>
          <cell r="F298" t="str">
            <v>$/tn</v>
          </cell>
          <cell r="G298">
            <v>989.56000000000006</v>
          </cell>
        </row>
        <row r="299">
          <cell r="A299">
            <v>0</v>
          </cell>
          <cell r="B299">
            <v>0</v>
          </cell>
          <cell r="C299">
            <v>0</v>
          </cell>
          <cell r="D299">
            <v>0</v>
          </cell>
          <cell r="E299" t="str">
            <v>Precio</v>
          </cell>
          <cell r="F299" t="str">
            <v>$/tn</v>
          </cell>
          <cell r="G299">
            <v>1546.2074157531715</v>
          </cell>
          <cell r="H299">
            <v>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FEDERICO HERMANOS (Federico Ramon Francisco y Federico Guillermo Hector)</v>
          </cell>
          <cell r="C303">
            <v>0</v>
          </cell>
          <cell r="D303">
            <v>0</v>
          </cell>
          <cell r="E303">
            <v>0</v>
          </cell>
          <cell r="F303">
            <v>0</v>
          </cell>
          <cell r="G303">
            <v>0</v>
          </cell>
        </row>
        <row r="304">
          <cell r="A304" t="str">
            <v>OBRA:</v>
          </cell>
          <cell r="B304" t="str">
            <v>CONCRETO ASFALTICO EN CALIENTE PARA CONSERVACION Y MEJORAMIENTO DE LA RED VIAL PROVINCIAL (8va ETAPA)</v>
          </cell>
          <cell r="C304">
            <v>0</v>
          </cell>
          <cell r="D304">
            <v>0</v>
          </cell>
          <cell r="F304" t="str">
            <v>PRECIOS A:</v>
          </cell>
          <cell r="G304">
            <v>43180</v>
          </cell>
        </row>
        <row r="305">
          <cell r="A305" t="str">
            <v>UBICACIÓN:</v>
          </cell>
          <cell r="B305" t="str">
            <v>DEPARTAMENTOS VARIOS</v>
          </cell>
          <cell r="C305">
            <v>0</v>
          </cell>
          <cell r="D305">
            <v>0</v>
          </cell>
          <cell r="F305">
            <v>0</v>
          </cell>
          <cell r="G305">
            <v>0</v>
          </cell>
        </row>
        <row r="306">
          <cell r="A306" t="str">
            <v>RUBRO:</v>
          </cell>
          <cell r="B306" t="str">
            <v/>
          </cell>
          <cell r="C306" t="str">
            <v/>
          </cell>
          <cell r="D306">
            <v>0</v>
          </cell>
          <cell r="F306">
            <v>0</v>
          </cell>
          <cell r="G306">
            <v>0</v>
          </cell>
        </row>
        <row r="307">
          <cell r="A307" t="str">
            <v>ITEM:</v>
          </cell>
          <cell r="B307">
            <v>5</v>
          </cell>
          <cell r="C307" t="str">
            <v>TRANSPORTE A OBRA DE MEZCLA  BITUMINOSA EN CALIENTE</v>
          </cell>
          <cell r="D307">
            <v>0</v>
          </cell>
          <cell r="F307" t="str">
            <v>UNIDAD:</v>
          </cell>
          <cell r="G307" t="str">
            <v>tnkm</v>
          </cell>
        </row>
        <row r="308">
          <cell r="A308">
            <v>0</v>
          </cell>
          <cell r="B308">
            <v>0</v>
          </cell>
          <cell r="C308">
            <v>0</v>
          </cell>
          <cell r="D308">
            <v>0</v>
          </cell>
          <cell r="E308">
            <v>0</v>
          </cell>
          <cell r="F308">
            <v>0</v>
          </cell>
          <cell r="G308">
            <v>0</v>
          </cell>
        </row>
        <row r="309">
          <cell r="A309">
            <v>0</v>
          </cell>
          <cell r="B309">
            <v>0</v>
          </cell>
          <cell r="C309" t="str">
            <v>DESCRIPCIÓN EQUIPO DE PRODUCCIÓN Y RENDIMIENTO</v>
          </cell>
          <cell r="D309">
            <v>0</v>
          </cell>
          <cell r="E309">
            <v>0</v>
          </cell>
          <cell r="F309">
            <v>0</v>
          </cell>
          <cell r="G309">
            <v>0</v>
          </cell>
        </row>
        <row r="310">
          <cell r="A310">
            <v>0</v>
          </cell>
          <cell r="B310">
            <v>0</v>
          </cell>
          <cell r="C310">
            <v>0</v>
          </cell>
          <cell r="D310">
            <v>0</v>
          </cell>
          <cell r="E310">
            <v>0</v>
          </cell>
          <cell r="F310">
            <v>0</v>
          </cell>
          <cell r="G310">
            <v>0</v>
          </cell>
        </row>
        <row r="311">
          <cell r="A311">
            <v>0</v>
          </cell>
          <cell r="B311">
            <v>0</v>
          </cell>
          <cell r="C311" t="str">
            <v>Equipo</v>
          </cell>
          <cell r="D311" t="str">
            <v>Cantidad</v>
          </cell>
          <cell r="E311" t="str">
            <v>Potencia</v>
          </cell>
          <cell r="F311" t="str">
            <v>Costo Unitario</v>
          </cell>
          <cell r="G311" t="str">
            <v>Costo Total</v>
          </cell>
        </row>
        <row r="312">
          <cell r="A312">
            <v>0</v>
          </cell>
          <cell r="B312">
            <v>0</v>
          </cell>
          <cell r="C312">
            <v>0</v>
          </cell>
          <cell r="D312">
            <v>0</v>
          </cell>
          <cell r="E312">
            <v>0</v>
          </cell>
          <cell r="F312">
            <v>0</v>
          </cell>
          <cell r="G312">
            <v>0</v>
          </cell>
        </row>
        <row r="313">
          <cell r="A313">
            <v>0</v>
          </cell>
          <cell r="B313">
            <v>0</v>
          </cell>
          <cell r="C313">
            <v>0</v>
          </cell>
          <cell r="D313">
            <v>0</v>
          </cell>
          <cell r="E313">
            <v>0</v>
          </cell>
          <cell r="F313">
            <v>0</v>
          </cell>
          <cell r="G313">
            <v>0</v>
          </cell>
        </row>
        <row r="314">
          <cell r="A314">
            <v>0</v>
          </cell>
          <cell r="B314">
            <v>0</v>
          </cell>
          <cell r="C314">
            <v>0</v>
          </cell>
          <cell r="D314">
            <v>0</v>
          </cell>
          <cell r="E314">
            <v>0</v>
          </cell>
          <cell r="F314">
            <v>0</v>
          </cell>
          <cell r="G314">
            <v>0</v>
          </cell>
        </row>
        <row r="315">
          <cell r="A315">
            <v>0</v>
          </cell>
          <cell r="B315">
            <v>0</v>
          </cell>
          <cell r="C315">
            <v>0</v>
          </cell>
          <cell r="D315">
            <v>0</v>
          </cell>
          <cell r="E315">
            <v>0</v>
          </cell>
          <cell r="F315">
            <v>0</v>
          </cell>
          <cell r="G315">
            <v>0</v>
          </cell>
        </row>
        <row r="316">
          <cell r="A316">
            <v>0</v>
          </cell>
          <cell r="B316">
            <v>0</v>
          </cell>
          <cell r="C316">
            <v>0</v>
          </cell>
          <cell r="D316">
            <v>0</v>
          </cell>
          <cell r="E316">
            <v>0</v>
          </cell>
          <cell r="F316">
            <v>0</v>
          </cell>
          <cell r="G316">
            <v>0</v>
          </cell>
        </row>
        <row r="317">
          <cell r="A317">
            <v>0</v>
          </cell>
          <cell r="B317">
            <v>0</v>
          </cell>
          <cell r="C317">
            <v>0</v>
          </cell>
          <cell r="D317">
            <v>0</v>
          </cell>
          <cell r="E317">
            <v>0</v>
          </cell>
          <cell r="F317">
            <v>0</v>
          </cell>
          <cell r="G317">
            <v>0</v>
          </cell>
        </row>
        <row r="318">
          <cell r="A318">
            <v>0</v>
          </cell>
          <cell r="B318">
            <v>0</v>
          </cell>
          <cell r="C318">
            <v>0</v>
          </cell>
          <cell r="D318">
            <v>0</v>
          </cell>
          <cell r="E318">
            <v>0</v>
          </cell>
          <cell r="F318">
            <v>0</v>
          </cell>
          <cell r="G318">
            <v>0</v>
          </cell>
        </row>
        <row r="319">
          <cell r="A319">
            <v>0</v>
          </cell>
          <cell r="B319">
            <v>0</v>
          </cell>
          <cell r="C319">
            <v>0</v>
          </cell>
          <cell r="D319">
            <v>0</v>
          </cell>
          <cell r="E319">
            <v>0</v>
          </cell>
          <cell r="F319">
            <v>0</v>
          </cell>
          <cell r="G319">
            <v>0</v>
          </cell>
        </row>
        <row r="320">
          <cell r="A320">
            <v>0</v>
          </cell>
          <cell r="B320">
            <v>0</v>
          </cell>
          <cell r="C320">
            <v>0</v>
          </cell>
          <cell r="D320">
            <v>0</v>
          </cell>
          <cell r="E320">
            <v>0</v>
          </cell>
          <cell r="F320">
            <v>0</v>
          </cell>
          <cell r="G320">
            <v>0</v>
          </cell>
        </row>
        <row r="321">
          <cell r="A321">
            <v>0</v>
          </cell>
          <cell r="B321">
            <v>0</v>
          </cell>
          <cell r="C321">
            <v>0</v>
          </cell>
          <cell r="D321">
            <v>0</v>
          </cell>
          <cell r="E321">
            <v>0</v>
          </cell>
          <cell r="F321">
            <v>0</v>
          </cell>
          <cell r="G321">
            <v>0</v>
          </cell>
        </row>
        <row r="322">
          <cell r="A322">
            <v>0</v>
          </cell>
          <cell r="B322">
            <v>0</v>
          </cell>
          <cell r="C322">
            <v>0</v>
          </cell>
          <cell r="D322">
            <v>0</v>
          </cell>
          <cell r="E322">
            <v>0</v>
          </cell>
          <cell r="F322">
            <v>0</v>
          </cell>
          <cell r="G322">
            <v>0</v>
          </cell>
        </row>
        <row r="323">
          <cell r="A323">
            <v>0</v>
          </cell>
          <cell r="B323">
            <v>0</v>
          </cell>
          <cell r="C323">
            <v>0</v>
          </cell>
          <cell r="E323">
            <v>0</v>
          </cell>
          <cell r="F323">
            <v>0</v>
          </cell>
          <cell r="G323">
            <v>0</v>
          </cell>
        </row>
        <row r="324">
          <cell r="A324">
            <v>0</v>
          </cell>
          <cell r="B324">
            <v>0</v>
          </cell>
          <cell r="C324" t="str">
            <v>TOTALES</v>
          </cell>
          <cell r="E324">
            <v>0</v>
          </cell>
          <cell r="F324" t="str">
            <v>Costo Equipos</v>
          </cell>
          <cell r="G324">
            <v>0</v>
          </cell>
        </row>
        <row r="325">
          <cell r="A325">
            <v>0</v>
          </cell>
          <cell r="B325">
            <v>0</v>
          </cell>
          <cell r="C325">
            <v>0</v>
          </cell>
          <cell r="D325">
            <v>0</v>
          </cell>
          <cell r="E325">
            <v>0</v>
          </cell>
          <cell r="F325">
            <v>0</v>
          </cell>
          <cell r="G325">
            <v>0</v>
          </cell>
        </row>
        <row r="326">
          <cell r="A326">
            <v>0</v>
          </cell>
          <cell r="B326">
            <v>0</v>
          </cell>
          <cell r="C326" t="str">
            <v>Rendimiento equipo de producción</v>
          </cell>
          <cell r="D326">
            <v>0</v>
          </cell>
          <cell r="E326" t="str">
            <v>tnkm/día</v>
          </cell>
          <cell r="F326">
            <v>0</v>
          </cell>
          <cell r="G326">
            <v>0</v>
          </cell>
        </row>
        <row r="327">
          <cell r="A327">
            <v>0</v>
          </cell>
          <cell r="B327">
            <v>0</v>
          </cell>
          <cell r="C327">
            <v>0</v>
          </cell>
          <cell r="D327">
            <v>0</v>
          </cell>
          <cell r="E327">
            <v>0</v>
          </cell>
          <cell r="F327">
            <v>0</v>
          </cell>
          <cell r="G327">
            <v>0</v>
          </cell>
        </row>
        <row r="328">
          <cell r="A328" t="str">
            <v>DATOS REDETERMINACION</v>
          </cell>
          <cell r="B328">
            <v>0</v>
          </cell>
          <cell r="C328" t="str">
            <v>DESIGNACION</v>
          </cell>
          <cell r="D328" t="str">
            <v>Coeficiente</v>
          </cell>
          <cell r="E328" t="str">
            <v>Costo Equipo /Total HP</v>
          </cell>
          <cell r="F328" t="str">
            <v>Rendimiento</v>
          </cell>
          <cell r="G328" t="str">
            <v>$ Parcial</v>
          </cell>
        </row>
        <row r="329">
          <cell r="A329" t="str">
            <v>CÓDIGO</v>
          </cell>
          <cell r="B329" t="str">
            <v>DESCRIPCIÓN</v>
          </cell>
          <cell r="C329">
            <v>0</v>
          </cell>
          <cell r="D329">
            <v>0</v>
          </cell>
          <cell r="E329">
            <v>0</v>
          </cell>
          <cell r="F329">
            <v>0</v>
          </cell>
          <cell r="G329">
            <v>0</v>
          </cell>
        </row>
        <row r="330">
          <cell r="A330">
            <v>0</v>
          </cell>
          <cell r="B330">
            <v>0</v>
          </cell>
          <cell r="C330" t="str">
            <v>A - EQUIPOS</v>
          </cell>
          <cell r="D330">
            <v>0</v>
          </cell>
          <cell r="E330">
            <v>0</v>
          </cell>
          <cell r="F330">
            <v>0</v>
          </cell>
          <cell r="G330">
            <v>0</v>
          </cell>
        </row>
        <row r="331">
          <cell r="A331" t="str">
            <v>INDEC-DCTO - Inciso j)</v>
          </cell>
          <cell r="B331" t="str">
            <v>Equipo - Amortización de equipo</v>
          </cell>
          <cell r="C331" t="str">
            <v>Amortizaciones</v>
          </cell>
          <cell r="D331">
            <v>5.5999999999999995E-4</v>
          </cell>
          <cell r="E331">
            <v>0</v>
          </cell>
          <cell r="F331">
            <v>0</v>
          </cell>
          <cell r="G331">
            <v>0</v>
          </cell>
        </row>
        <row r="332">
          <cell r="A332" t="str">
            <v>INDEC-DCTO - Inciso j)</v>
          </cell>
          <cell r="B332" t="str">
            <v>Equipo - Amortización de equipo</v>
          </cell>
          <cell r="C332" t="str">
            <v>Interés</v>
          </cell>
          <cell r="D332">
            <v>2.3999999999999998E-4</v>
          </cell>
          <cell r="E332">
            <v>0</v>
          </cell>
          <cell r="F332">
            <v>0</v>
          </cell>
          <cell r="G332">
            <v>0</v>
          </cell>
        </row>
        <row r="333">
          <cell r="A333" t="str">
            <v>INDEC-PB - 94920-1</v>
          </cell>
          <cell r="B333" t="str">
            <v xml:space="preserve">Accesorios y repuestos para máquinas de uso especial                 </v>
          </cell>
          <cell r="C333" t="str">
            <v>Reparaciones y Repuestos</v>
          </cell>
          <cell r="D333">
            <v>3.3599999999999998E-4</v>
          </cell>
          <cell r="E333">
            <v>0</v>
          </cell>
          <cell r="F333">
            <v>0</v>
          </cell>
          <cell r="G333">
            <v>0</v>
          </cell>
        </row>
        <row r="334">
          <cell r="A334" t="str">
            <v>INDEC-PB - 33360-1</v>
          </cell>
          <cell r="B334" t="str">
            <v xml:space="preserve">Gas oil                                                                </v>
          </cell>
          <cell r="C334" t="str">
            <v>Combustibles</v>
          </cell>
          <cell r="D334">
            <v>20</v>
          </cell>
          <cell r="E334">
            <v>0</v>
          </cell>
          <cell r="F334">
            <v>0</v>
          </cell>
          <cell r="G334">
            <v>0</v>
          </cell>
        </row>
        <row r="335">
          <cell r="A335" t="str">
            <v>INDEC-PB - 33380-1</v>
          </cell>
          <cell r="B335" t="str">
            <v xml:space="preserve">Aceites lubricantes                                                    </v>
          </cell>
          <cell r="C335" t="str">
            <v>Lubricantes</v>
          </cell>
          <cell r="D335">
            <v>4</v>
          </cell>
          <cell r="E335">
            <v>0</v>
          </cell>
          <cell r="F335">
            <v>0</v>
          </cell>
          <cell r="G335">
            <v>0</v>
          </cell>
        </row>
        <row r="336">
          <cell r="A336" t="str">
            <v/>
          </cell>
          <cell r="B336" t="str">
            <v/>
          </cell>
          <cell r="C336">
            <v>0</v>
          </cell>
          <cell r="D336">
            <v>0</v>
          </cell>
          <cell r="E336">
            <v>0</v>
          </cell>
          <cell r="F336">
            <v>0</v>
          </cell>
          <cell r="G336">
            <v>0</v>
          </cell>
        </row>
        <row r="337">
          <cell r="A337" t="str">
            <v/>
          </cell>
          <cell r="B337" t="str">
            <v/>
          </cell>
          <cell r="C337">
            <v>0</v>
          </cell>
          <cell r="D337">
            <v>0</v>
          </cell>
          <cell r="E337">
            <v>0</v>
          </cell>
          <cell r="F337">
            <v>0</v>
          </cell>
          <cell r="G337">
            <v>0</v>
          </cell>
        </row>
        <row r="338">
          <cell r="A338" t="str">
            <v/>
          </cell>
          <cell r="B338" t="str">
            <v/>
          </cell>
          <cell r="C338">
            <v>0</v>
          </cell>
          <cell r="D338">
            <v>0</v>
          </cell>
          <cell r="E338">
            <v>0</v>
          </cell>
          <cell r="F338">
            <v>0</v>
          </cell>
          <cell r="G338">
            <v>0</v>
          </cell>
        </row>
        <row r="339">
          <cell r="A339" t="str">
            <v/>
          </cell>
          <cell r="B339" t="str">
            <v/>
          </cell>
          <cell r="C339">
            <v>0</v>
          </cell>
          <cell r="D339">
            <v>0</v>
          </cell>
          <cell r="E339">
            <v>0</v>
          </cell>
          <cell r="F339">
            <v>0</v>
          </cell>
          <cell r="G339">
            <v>0</v>
          </cell>
        </row>
        <row r="340">
          <cell r="A340" t="str">
            <v/>
          </cell>
          <cell r="B340" t="str">
            <v/>
          </cell>
          <cell r="C340">
            <v>0</v>
          </cell>
          <cell r="D340">
            <v>0</v>
          </cell>
          <cell r="E340">
            <v>0</v>
          </cell>
          <cell r="F340">
            <v>0</v>
          </cell>
          <cell r="G340">
            <v>0</v>
          </cell>
        </row>
        <row r="341">
          <cell r="A341">
            <v>0</v>
          </cell>
          <cell r="B341">
            <v>0</v>
          </cell>
          <cell r="C341">
            <v>0</v>
          </cell>
          <cell r="D341">
            <v>0</v>
          </cell>
          <cell r="F341" t="str">
            <v>Total A</v>
          </cell>
          <cell r="G341">
            <v>0</v>
          </cell>
        </row>
        <row r="342">
          <cell r="A342">
            <v>0</v>
          </cell>
          <cell r="B342">
            <v>0</v>
          </cell>
          <cell r="C342" t="str">
            <v>B - MANO DE OBRA</v>
          </cell>
          <cell r="D342">
            <v>0</v>
          </cell>
          <cell r="E342">
            <v>0</v>
          </cell>
          <cell r="F342">
            <v>0</v>
          </cell>
          <cell r="G342">
            <v>0</v>
          </cell>
        </row>
        <row r="343">
          <cell r="A343" t="str">
            <v>DATOS REDETERMINACION</v>
          </cell>
          <cell r="B343">
            <v>0</v>
          </cell>
          <cell r="C343" t="str">
            <v>DESIGNACION</v>
          </cell>
          <cell r="D343" t="str">
            <v>Cantidad</v>
          </cell>
          <cell r="E343" t="str">
            <v>$ Unitarios</v>
          </cell>
          <cell r="F343">
            <v>0</v>
          </cell>
          <cell r="G343" t="str">
            <v>$ Parcial</v>
          </cell>
        </row>
        <row r="344">
          <cell r="A344" t="str">
            <v>CÓDIGO</v>
          </cell>
          <cell r="B344" t="str">
            <v>DESCRIPCIÓN</v>
          </cell>
          <cell r="C344">
            <v>0</v>
          </cell>
          <cell r="D344">
            <v>0</v>
          </cell>
          <cell r="E344">
            <v>0</v>
          </cell>
          <cell r="F344">
            <v>0</v>
          </cell>
          <cell r="G344">
            <v>0</v>
          </cell>
        </row>
        <row r="345">
          <cell r="A345" t="str">
            <v>IIEE-SJ - 101000</v>
          </cell>
          <cell r="B345" t="str">
            <v>Oficial Especializado</v>
          </cell>
          <cell r="C345" t="str">
            <v>Oficial Especializado</v>
          </cell>
          <cell r="D345">
            <v>0</v>
          </cell>
          <cell r="E345">
            <v>0</v>
          </cell>
          <cell r="F345">
            <v>0</v>
          </cell>
          <cell r="G345">
            <v>0</v>
          </cell>
        </row>
        <row r="346">
          <cell r="A346" t="str">
            <v>IIEE-SJ - 102000</v>
          </cell>
          <cell r="B346" t="str">
            <v xml:space="preserve">Oficial </v>
          </cell>
          <cell r="C346" t="str">
            <v>Oficial</v>
          </cell>
          <cell r="D346">
            <v>0</v>
          </cell>
          <cell r="E346">
            <v>0</v>
          </cell>
          <cell r="F346">
            <v>0</v>
          </cell>
          <cell r="G346">
            <v>0</v>
          </cell>
        </row>
        <row r="347">
          <cell r="A347" t="str">
            <v>IIEE-SJ - 103000</v>
          </cell>
          <cell r="B347" t="str">
            <v>Ayudante</v>
          </cell>
          <cell r="C347" t="str">
            <v>Medio Oficial</v>
          </cell>
          <cell r="D347">
            <v>0</v>
          </cell>
          <cell r="E347">
            <v>0</v>
          </cell>
          <cell r="F347">
            <v>0</v>
          </cell>
          <cell r="G347">
            <v>0</v>
          </cell>
        </row>
        <row r="348">
          <cell r="A348" t="str">
            <v>IIEE-SJ - 103000</v>
          </cell>
          <cell r="B348" t="str">
            <v>Ayudante</v>
          </cell>
          <cell r="C348" t="str">
            <v>Ayudante</v>
          </cell>
          <cell r="D348">
            <v>0</v>
          </cell>
          <cell r="E348">
            <v>0</v>
          </cell>
          <cell r="F348">
            <v>0</v>
          </cell>
          <cell r="G348">
            <v>0</v>
          </cell>
        </row>
        <row r="349">
          <cell r="A349" t="str">
            <v/>
          </cell>
          <cell r="B349" t="str">
            <v/>
          </cell>
          <cell r="C349" t="str">
            <v>Vigilancia</v>
          </cell>
          <cell r="D349">
            <v>0</v>
          </cell>
          <cell r="E349">
            <v>0</v>
          </cell>
          <cell r="F349">
            <v>0</v>
          </cell>
          <cell r="G349">
            <v>0</v>
          </cell>
        </row>
        <row r="350">
          <cell r="A350" t="str">
            <v/>
          </cell>
          <cell r="B350" t="str">
            <v/>
          </cell>
          <cell r="C350">
            <v>0</v>
          </cell>
          <cell r="D350">
            <v>0</v>
          </cell>
          <cell r="E350">
            <v>0</v>
          </cell>
          <cell r="F350">
            <v>0</v>
          </cell>
          <cell r="G350">
            <v>0</v>
          </cell>
        </row>
        <row r="351">
          <cell r="A351">
            <v>0</v>
          </cell>
          <cell r="B351">
            <v>0</v>
          </cell>
          <cell r="C351">
            <v>0</v>
          </cell>
          <cell r="D351">
            <v>0</v>
          </cell>
          <cell r="F351" t="str">
            <v>Total B</v>
          </cell>
          <cell r="G351">
            <v>0</v>
          </cell>
        </row>
        <row r="352">
          <cell r="A352">
            <v>0</v>
          </cell>
          <cell r="B352">
            <v>0</v>
          </cell>
          <cell r="C352" t="str">
            <v>C - MATERIALES</v>
          </cell>
          <cell r="D352">
            <v>0</v>
          </cell>
          <cell r="E352">
            <v>0</v>
          </cell>
          <cell r="F352">
            <v>0</v>
          </cell>
          <cell r="G352">
            <v>0</v>
          </cell>
        </row>
        <row r="353">
          <cell r="A353" t="str">
            <v>DATOS REDETERMINACION</v>
          </cell>
          <cell r="B353">
            <v>0</v>
          </cell>
          <cell r="C353" t="str">
            <v>DESIGNACION</v>
          </cell>
          <cell r="D353" t="str">
            <v>U</v>
          </cell>
          <cell r="E353" t="str">
            <v>Cantidad</v>
          </cell>
          <cell r="F353" t="str">
            <v>$ Unitarios</v>
          </cell>
          <cell r="G353" t="str">
            <v>$ Parcial</v>
          </cell>
        </row>
        <row r="354">
          <cell r="A354" t="str">
            <v>CÓDIGO</v>
          </cell>
          <cell r="B354" t="str">
            <v>DESCRIPCIÓN</v>
          </cell>
          <cell r="C354">
            <v>0</v>
          </cell>
          <cell r="D354">
            <v>0</v>
          </cell>
          <cell r="E354">
            <v>0</v>
          </cell>
          <cell r="F354">
            <v>0</v>
          </cell>
          <cell r="G354">
            <v>0</v>
          </cell>
        </row>
        <row r="355">
          <cell r="A355" t="str">
            <v/>
          </cell>
          <cell r="B355" t="str">
            <v/>
          </cell>
          <cell r="C355">
            <v>0</v>
          </cell>
          <cell r="D355">
            <v>0</v>
          </cell>
          <cell r="E355">
            <v>0</v>
          </cell>
          <cell r="F355">
            <v>0</v>
          </cell>
          <cell r="G355">
            <v>0</v>
          </cell>
        </row>
        <row r="356">
          <cell r="A356" t="str">
            <v/>
          </cell>
          <cell r="B356" t="str">
            <v/>
          </cell>
          <cell r="C356">
            <v>0</v>
          </cell>
          <cell r="D356">
            <v>0</v>
          </cell>
          <cell r="E356">
            <v>0</v>
          </cell>
          <cell r="F356">
            <v>0</v>
          </cell>
          <cell r="G356">
            <v>0</v>
          </cell>
        </row>
        <row r="357">
          <cell r="A357" t="str">
            <v/>
          </cell>
          <cell r="B357" t="str">
            <v/>
          </cell>
          <cell r="C357">
            <v>0</v>
          </cell>
          <cell r="D357">
            <v>0</v>
          </cell>
          <cell r="E357">
            <v>0</v>
          </cell>
          <cell r="F357">
            <v>0</v>
          </cell>
          <cell r="G357">
            <v>0</v>
          </cell>
        </row>
        <row r="358">
          <cell r="A358" t="str">
            <v/>
          </cell>
          <cell r="B358" t="str">
            <v/>
          </cell>
          <cell r="C358">
            <v>0</v>
          </cell>
          <cell r="D358">
            <v>0</v>
          </cell>
          <cell r="E358">
            <v>0</v>
          </cell>
          <cell r="F358">
            <v>0</v>
          </cell>
          <cell r="G358">
            <v>0</v>
          </cell>
        </row>
        <row r="359">
          <cell r="A359" t="str">
            <v/>
          </cell>
          <cell r="B359" t="str">
            <v/>
          </cell>
          <cell r="C359">
            <v>0</v>
          </cell>
          <cell r="D359">
            <v>0</v>
          </cell>
          <cell r="E359">
            <v>0</v>
          </cell>
          <cell r="F359">
            <v>0</v>
          </cell>
          <cell r="G359">
            <v>0</v>
          </cell>
        </row>
        <row r="360">
          <cell r="A360" t="str">
            <v/>
          </cell>
          <cell r="B360" t="str">
            <v/>
          </cell>
          <cell r="C360">
            <v>0</v>
          </cell>
          <cell r="D360">
            <v>0</v>
          </cell>
          <cell r="E360">
            <v>0</v>
          </cell>
          <cell r="F360">
            <v>0</v>
          </cell>
          <cell r="G360">
            <v>0</v>
          </cell>
        </row>
        <row r="361">
          <cell r="A361" t="str">
            <v/>
          </cell>
          <cell r="B361" t="str">
            <v/>
          </cell>
          <cell r="C361">
            <v>0</v>
          </cell>
          <cell r="D361">
            <v>0</v>
          </cell>
          <cell r="E361">
            <v>0</v>
          </cell>
          <cell r="F361">
            <v>0</v>
          </cell>
          <cell r="G361">
            <v>0</v>
          </cell>
        </row>
        <row r="362">
          <cell r="A362" t="str">
            <v/>
          </cell>
          <cell r="B362" t="str">
            <v/>
          </cell>
          <cell r="C362">
            <v>0</v>
          </cell>
          <cell r="D362">
            <v>0</v>
          </cell>
          <cell r="E362">
            <v>0</v>
          </cell>
          <cell r="F362">
            <v>0</v>
          </cell>
          <cell r="G362">
            <v>0</v>
          </cell>
        </row>
        <row r="363">
          <cell r="A363" t="str">
            <v/>
          </cell>
          <cell r="B363" t="str">
            <v/>
          </cell>
          <cell r="C363">
            <v>0</v>
          </cell>
          <cell r="D363">
            <v>0</v>
          </cell>
          <cell r="E363">
            <v>0</v>
          </cell>
          <cell r="F363">
            <v>0</v>
          </cell>
          <cell r="G363">
            <v>0</v>
          </cell>
        </row>
        <row r="364">
          <cell r="A364" t="str">
            <v/>
          </cell>
          <cell r="B364" t="str">
            <v/>
          </cell>
          <cell r="C364">
            <v>0</v>
          </cell>
          <cell r="D364">
            <v>0</v>
          </cell>
          <cell r="E364">
            <v>0</v>
          </cell>
          <cell r="F364">
            <v>0</v>
          </cell>
          <cell r="G364">
            <v>0</v>
          </cell>
        </row>
        <row r="365">
          <cell r="A365">
            <v>0</v>
          </cell>
          <cell r="B365">
            <v>0</v>
          </cell>
          <cell r="C365">
            <v>0</v>
          </cell>
          <cell r="D365">
            <v>0</v>
          </cell>
          <cell r="F365" t="str">
            <v>Total C</v>
          </cell>
          <cell r="G365">
            <v>0</v>
          </cell>
        </row>
        <row r="366">
          <cell r="A366">
            <v>0</v>
          </cell>
          <cell r="B366">
            <v>0</v>
          </cell>
          <cell r="C366" t="str">
            <v>D - TRANSPORTE</v>
          </cell>
          <cell r="D366">
            <v>0</v>
          </cell>
          <cell r="E366">
            <v>0</v>
          </cell>
          <cell r="F366">
            <v>0</v>
          </cell>
          <cell r="G366">
            <v>0</v>
          </cell>
        </row>
        <row r="367">
          <cell r="A367" t="str">
            <v>DATOS REDETERMINACION</v>
          </cell>
          <cell r="B367">
            <v>0</v>
          </cell>
          <cell r="C367" t="str">
            <v>DESIGNACION</v>
          </cell>
          <cell r="D367" t="str">
            <v>Cuantia</v>
          </cell>
          <cell r="E367" t="str">
            <v>$ Unitarios</v>
          </cell>
          <cell r="F367" t="str">
            <v>DMT (Km)</v>
          </cell>
          <cell r="G367" t="str">
            <v>$ Parcial</v>
          </cell>
        </row>
        <row r="368">
          <cell r="A368" t="str">
            <v>CÓDIGO</v>
          </cell>
          <cell r="B368" t="str">
            <v>DESCRIPCIÓN</v>
          </cell>
          <cell r="C368">
            <v>0</v>
          </cell>
          <cell r="D368">
            <v>0</v>
          </cell>
          <cell r="E368">
            <v>0</v>
          </cell>
          <cell r="F368">
            <v>0</v>
          </cell>
          <cell r="G368">
            <v>0</v>
          </cell>
        </row>
        <row r="369">
          <cell r="A369" t="str">
            <v>INDEC-SA - 71240-11</v>
          </cell>
          <cell r="B369" t="str">
            <v>Camión volcador</v>
          </cell>
          <cell r="C369" t="str">
            <v>Transporte a Obra Concreto Asfaltico</v>
          </cell>
          <cell r="D369" t="str">
            <v>tnkm</v>
          </cell>
          <cell r="E369">
            <v>1</v>
          </cell>
          <cell r="F369">
            <v>2.2370000000000001</v>
          </cell>
          <cell r="G369">
            <v>2.2400000000000002</v>
          </cell>
        </row>
        <row r="370">
          <cell r="A370" t="str">
            <v/>
          </cell>
          <cell r="B370" t="str">
            <v/>
          </cell>
          <cell r="C370">
            <v>0</v>
          </cell>
          <cell r="D370">
            <v>0</v>
          </cell>
          <cell r="E370">
            <v>0</v>
          </cell>
          <cell r="F370">
            <v>0</v>
          </cell>
          <cell r="G370">
            <v>0</v>
          </cell>
        </row>
        <row r="371">
          <cell r="A371">
            <v>0</v>
          </cell>
          <cell r="B371">
            <v>0</v>
          </cell>
          <cell r="C371">
            <v>0</v>
          </cell>
          <cell r="D371">
            <v>0</v>
          </cell>
          <cell r="F371" t="str">
            <v>Total D</v>
          </cell>
          <cell r="G371">
            <v>2.2400000000000002</v>
          </cell>
        </row>
        <row r="372">
          <cell r="A372">
            <v>0</v>
          </cell>
          <cell r="B372">
            <v>0</v>
          </cell>
          <cell r="C372">
            <v>0</v>
          </cell>
          <cell r="D372">
            <v>0</v>
          </cell>
          <cell r="E372">
            <v>0</v>
          </cell>
          <cell r="F372">
            <v>0</v>
          </cell>
          <cell r="G372">
            <v>0</v>
          </cell>
        </row>
        <row r="373">
          <cell r="A373">
            <v>5</v>
          </cell>
          <cell r="B373" t="str">
            <v>TRANSPORTE A OBRA DE MEZCLA  BITUMINOSA EN CALIENTE</v>
          </cell>
          <cell r="C373">
            <v>0</v>
          </cell>
          <cell r="D373">
            <v>0</v>
          </cell>
          <cell r="E373" t="str">
            <v>Costo</v>
          </cell>
          <cell r="F373" t="str">
            <v>$/tnkm</v>
          </cell>
          <cell r="G373">
            <v>2.2400000000000002</v>
          </cell>
        </row>
        <row r="374">
          <cell r="A374">
            <v>0</v>
          </cell>
          <cell r="B374">
            <v>0</v>
          </cell>
          <cell r="C374">
            <v>0</v>
          </cell>
          <cell r="D374">
            <v>0</v>
          </cell>
          <cell r="E374" t="str">
            <v>Precio</v>
          </cell>
          <cell r="F374" t="str">
            <v>$/tnkm</v>
          </cell>
          <cell r="G374">
            <v>3.5000450819425848</v>
          </cell>
          <cell r="H374">
            <v>0</v>
          </cell>
        </row>
        <row r="376">
          <cell r="A376" t="str">
            <v>ANALISIS DE PRECIOS</v>
          </cell>
          <cell r="B376">
            <v>0</v>
          </cell>
          <cell r="C376">
            <v>0</v>
          </cell>
          <cell r="D376">
            <v>0</v>
          </cell>
          <cell r="E376">
            <v>0</v>
          </cell>
          <cell r="F376">
            <v>0</v>
          </cell>
          <cell r="G376">
            <v>0</v>
          </cell>
        </row>
        <row r="377">
          <cell r="A377" t="str">
            <v>COMITENTE:</v>
          </cell>
          <cell r="B377" t="str">
            <v>DIRECCIÓN PROVINCIAL DE VIALIDAD</v>
          </cell>
          <cell r="C377">
            <v>0</v>
          </cell>
          <cell r="D377">
            <v>0</v>
          </cell>
          <cell r="E377">
            <v>0</v>
          </cell>
          <cell r="F377">
            <v>0</v>
          </cell>
          <cell r="G377">
            <v>0</v>
          </cell>
        </row>
        <row r="378">
          <cell r="A378" t="str">
            <v>CONTRATISTA:</v>
          </cell>
          <cell r="B378" t="str">
            <v>FEDERICO HERMANOS (Federico Ramon Francisco y Federico Guillermo Hector)</v>
          </cell>
          <cell r="C378">
            <v>0</v>
          </cell>
          <cell r="D378">
            <v>0</v>
          </cell>
          <cell r="E378">
            <v>0</v>
          </cell>
          <cell r="F378">
            <v>0</v>
          </cell>
          <cell r="G378">
            <v>0</v>
          </cell>
        </row>
        <row r="379">
          <cell r="A379" t="str">
            <v>OBRA:</v>
          </cell>
          <cell r="B379" t="str">
            <v>CONCRETO ASFALTICO EN CALIENTE PARA CONSERVACION Y MEJORAMIENTO DE LA RED VIAL PROVINCIAL (8va ETAPA)</v>
          </cell>
          <cell r="C379">
            <v>0</v>
          </cell>
          <cell r="D379">
            <v>0</v>
          </cell>
          <cell r="F379" t="str">
            <v>PRECIOS A:</v>
          </cell>
          <cell r="G379">
            <v>43180</v>
          </cell>
        </row>
        <row r="380">
          <cell r="A380" t="str">
            <v>UBICACIÓN:</v>
          </cell>
          <cell r="B380" t="str">
            <v>DEPARTAMENTOS VARIOS</v>
          </cell>
          <cell r="C380">
            <v>0</v>
          </cell>
          <cell r="D380">
            <v>0</v>
          </cell>
          <cell r="F380">
            <v>0</v>
          </cell>
          <cell r="G380">
            <v>0</v>
          </cell>
        </row>
        <row r="381">
          <cell r="A381" t="str">
            <v>RUBRO:</v>
          </cell>
          <cell r="B381" t="str">
            <v/>
          </cell>
          <cell r="C381" t="str">
            <v/>
          </cell>
          <cell r="D381">
            <v>0</v>
          </cell>
          <cell r="F381">
            <v>0</v>
          </cell>
          <cell r="G381">
            <v>0</v>
          </cell>
        </row>
        <row r="382">
          <cell r="A382" t="str">
            <v>ITEM:</v>
          </cell>
          <cell r="B382">
            <v>6</v>
          </cell>
          <cell r="C382" t="str">
            <v>ENRIPIADOS PARA CONSTRUCCION DE BANQUINAS</v>
          </cell>
          <cell r="D382">
            <v>0</v>
          </cell>
          <cell r="F382" t="str">
            <v>UNIDAD:</v>
          </cell>
          <cell r="G382" t="str">
            <v>m3</v>
          </cell>
        </row>
        <row r="383">
          <cell r="A383">
            <v>0</v>
          </cell>
          <cell r="B383">
            <v>0</v>
          </cell>
          <cell r="C383">
            <v>0</v>
          </cell>
          <cell r="D383">
            <v>0</v>
          </cell>
          <cell r="E383">
            <v>0</v>
          </cell>
          <cell r="F383">
            <v>0</v>
          </cell>
          <cell r="G383">
            <v>0</v>
          </cell>
        </row>
        <row r="384">
          <cell r="A384">
            <v>0</v>
          </cell>
          <cell r="B384">
            <v>0</v>
          </cell>
          <cell r="C384" t="str">
            <v>DESCRIPCIÓN EQUIPO DE PRODUCCIÓN Y RENDIMIENTO</v>
          </cell>
          <cell r="D384">
            <v>0</v>
          </cell>
          <cell r="E384">
            <v>0</v>
          </cell>
          <cell r="F384">
            <v>0</v>
          </cell>
          <cell r="G384">
            <v>0</v>
          </cell>
        </row>
        <row r="385">
          <cell r="A385">
            <v>0</v>
          </cell>
          <cell r="B385">
            <v>0</v>
          </cell>
          <cell r="C385">
            <v>0</v>
          </cell>
          <cell r="D385">
            <v>0</v>
          </cell>
          <cell r="E385">
            <v>0</v>
          </cell>
          <cell r="F385">
            <v>0</v>
          </cell>
          <cell r="G385">
            <v>0</v>
          </cell>
        </row>
        <row r="386">
          <cell r="A386">
            <v>0</v>
          </cell>
          <cell r="B386">
            <v>0</v>
          </cell>
          <cell r="C386" t="str">
            <v>Equipo</v>
          </cell>
          <cell r="D386" t="str">
            <v>Cantidad</v>
          </cell>
          <cell r="E386" t="str">
            <v>Potencia</v>
          </cell>
          <cell r="F386" t="str">
            <v>Costo Unitario</v>
          </cell>
          <cell r="G386" t="str">
            <v>Costo Total</v>
          </cell>
        </row>
        <row r="387">
          <cell r="A387">
            <v>0</v>
          </cell>
          <cell r="B387">
            <v>0</v>
          </cell>
          <cell r="C387" t="str">
            <v>MOTONIVELADORA</v>
          </cell>
          <cell r="D387">
            <v>0.5</v>
          </cell>
          <cell r="E387">
            <v>205</v>
          </cell>
          <cell r="F387">
            <v>2665600</v>
          </cell>
          <cell r="G387">
            <v>1332800</v>
          </cell>
        </row>
        <row r="388">
          <cell r="A388">
            <v>0</v>
          </cell>
          <cell r="B388">
            <v>0</v>
          </cell>
          <cell r="C388" t="str">
            <v>CAMION REGADOR DE AGUA</v>
          </cell>
          <cell r="D388">
            <v>0.5</v>
          </cell>
          <cell r="E388">
            <v>310</v>
          </cell>
          <cell r="F388">
            <v>1030399.9999999999</v>
          </cell>
          <cell r="G388">
            <v>515200</v>
          </cell>
        </row>
        <row r="389">
          <cell r="A389">
            <v>0</v>
          </cell>
          <cell r="B389">
            <v>0</v>
          </cell>
          <cell r="C389" t="str">
            <v>RODILLO VIBRADOR AUTOPROP.</v>
          </cell>
          <cell r="D389">
            <v>0.5</v>
          </cell>
          <cell r="E389">
            <v>140</v>
          </cell>
          <cell r="F389">
            <v>1330000</v>
          </cell>
          <cell r="G389">
            <v>665000</v>
          </cell>
        </row>
        <row r="390">
          <cell r="A390">
            <v>0</v>
          </cell>
          <cell r="B390">
            <v>0</v>
          </cell>
          <cell r="C390" t="str">
            <v>RODILLO NEUMATICO AUTOPROP.</v>
          </cell>
          <cell r="D390">
            <v>0.5</v>
          </cell>
          <cell r="E390">
            <v>140</v>
          </cell>
          <cell r="F390">
            <v>1097600</v>
          </cell>
          <cell r="G390">
            <v>548800</v>
          </cell>
        </row>
        <row r="391">
          <cell r="A391">
            <v>0</v>
          </cell>
          <cell r="B391">
            <v>0</v>
          </cell>
          <cell r="C391">
            <v>0</v>
          </cell>
          <cell r="D391">
            <v>0</v>
          </cell>
          <cell r="E391">
            <v>0</v>
          </cell>
          <cell r="F391">
            <v>0</v>
          </cell>
          <cell r="G391">
            <v>0</v>
          </cell>
        </row>
        <row r="392">
          <cell r="A392">
            <v>0</v>
          </cell>
          <cell r="B392">
            <v>0</v>
          </cell>
          <cell r="C392">
            <v>0</v>
          </cell>
          <cell r="D392">
            <v>0</v>
          </cell>
          <cell r="E392">
            <v>0</v>
          </cell>
          <cell r="F392">
            <v>0</v>
          </cell>
          <cell r="G392">
            <v>0</v>
          </cell>
        </row>
        <row r="393">
          <cell r="A393">
            <v>0</v>
          </cell>
          <cell r="B393">
            <v>0</v>
          </cell>
          <cell r="C393">
            <v>0</v>
          </cell>
          <cell r="D393">
            <v>0</v>
          </cell>
          <cell r="E393">
            <v>0</v>
          </cell>
          <cell r="F393">
            <v>0</v>
          </cell>
          <cell r="G393">
            <v>0</v>
          </cell>
        </row>
        <row r="394">
          <cell r="A394">
            <v>0</v>
          </cell>
          <cell r="B394">
            <v>0</v>
          </cell>
          <cell r="C394">
            <v>0</v>
          </cell>
          <cell r="D394">
            <v>0</v>
          </cell>
          <cell r="E394">
            <v>0</v>
          </cell>
          <cell r="F394">
            <v>0</v>
          </cell>
          <cell r="G394">
            <v>0</v>
          </cell>
        </row>
        <row r="395">
          <cell r="A395">
            <v>0</v>
          </cell>
          <cell r="B395">
            <v>0</v>
          </cell>
          <cell r="C395">
            <v>0</v>
          </cell>
          <cell r="D395">
            <v>0</v>
          </cell>
          <cell r="E395">
            <v>0</v>
          </cell>
          <cell r="F395">
            <v>0</v>
          </cell>
          <cell r="G395">
            <v>0</v>
          </cell>
        </row>
        <row r="396">
          <cell r="A396">
            <v>0</v>
          </cell>
          <cell r="B396">
            <v>0</v>
          </cell>
          <cell r="C396">
            <v>0</v>
          </cell>
          <cell r="D396">
            <v>0</v>
          </cell>
          <cell r="E396">
            <v>0</v>
          </cell>
          <cell r="F396">
            <v>0</v>
          </cell>
          <cell r="G396">
            <v>0</v>
          </cell>
        </row>
        <row r="397">
          <cell r="A397">
            <v>0</v>
          </cell>
          <cell r="B397">
            <v>0</v>
          </cell>
          <cell r="C397">
            <v>0</v>
          </cell>
          <cell r="D397">
            <v>0</v>
          </cell>
          <cell r="E397">
            <v>0</v>
          </cell>
          <cell r="F397">
            <v>0</v>
          </cell>
          <cell r="G397">
            <v>0</v>
          </cell>
        </row>
        <row r="398">
          <cell r="A398">
            <v>0</v>
          </cell>
          <cell r="B398">
            <v>0</v>
          </cell>
          <cell r="C398">
            <v>0</v>
          </cell>
          <cell r="E398">
            <v>0</v>
          </cell>
          <cell r="F398">
            <v>0</v>
          </cell>
          <cell r="G398">
            <v>0</v>
          </cell>
        </row>
        <row r="399">
          <cell r="A399">
            <v>0</v>
          </cell>
          <cell r="B399">
            <v>0</v>
          </cell>
          <cell r="C399" t="str">
            <v>TOTALES</v>
          </cell>
          <cell r="E399">
            <v>397.5</v>
          </cell>
          <cell r="F399" t="str">
            <v>Costo Equipos</v>
          </cell>
          <cell r="G399">
            <v>3061800</v>
          </cell>
        </row>
        <row r="400">
          <cell r="A400">
            <v>0</v>
          </cell>
          <cell r="B400">
            <v>0</v>
          </cell>
          <cell r="C400">
            <v>0</v>
          </cell>
          <cell r="D400">
            <v>0</v>
          </cell>
          <cell r="E400">
            <v>0</v>
          </cell>
          <cell r="F400">
            <v>0</v>
          </cell>
          <cell r="G400">
            <v>0</v>
          </cell>
        </row>
        <row r="401">
          <cell r="A401">
            <v>0</v>
          </cell>
          <cell r="B401">
            <v>0</v>
          </cell>
          <cell r="C401" t="str">
            <v>Rendimiento equipo de producción</v>
          </cell>
          <cell r="D401">
            <v>600</v>
          </cell>
          <cell r="E401" t="str">
            <v>m3/día</v>
          </cell>
          <cell r="F401">
            <v>0</v>
          </cell>
          <cell r="G401">
            <v>0</v>
          </cell>
        </row>
        <row r="402">
          <cell r="A402">
            <v>0</v>
          </cell>
          <cell r="B402">
            <v>0</v>
          </cell>
          <cell r="C402">
            <v>0</v>
          </cell>
          <cell r="D402">
            <v>0</v>
          </cell>
          <cell r="E402">
            <v>0</v>
          </cell>
          <cell r="F402">
            <v>0</v>
          </cell>
          <cell r="G402">
            <v>0</v>
          </cell>
        </row>
        <row r="403">
          <cell r="A403" t="str">
            <v>DATOS REDETERMINACION</v>
          </cell>
          <cell r="B403">
            <v>0</v>
          </cell>
          <cell r="C403" t="str">
            <v>DESIGNACION</v>
          </cell>
          <cell r="D403" t="str">
            <v>Coeficiente</v>
          </cell>
          <cell r="E403" t="str">
            <v>Costo Equipo /Total HP</v>
          </cell>
          <cell r="F403" t="str">
            <v>Rendimiento</v>
          </cell>
          <cell r="G403" t="str">
            <v>$ Parcial</v>
          </cell>
        </row>
        <row r="404">
          <cell r="A404" t="str">
            <v>CÓDIGO</v>
          </cell>
          <cell r="B404" t="str">
            <v>DESCRIPCIÓN</v>
          </cell>
          <cell r="C404">
            <v>0</v>
          </cell>
          <cell r="D404">
            <v>0</v>
          </cell>
          <cell r="E404">
            <v>0</v>
          </cell>
          <cell r="F404">
            <v>0</v>
          </cell>
          <cell r="G404">
            <v>0</v>
          </cell>
        </row>
        <row r="405">
          <cell r="A405">
            <v>0</v>
          </cell>
          <cell r="B405">
            <v>0</v>
          </cell>
          <cell r="C405" t="str">
            <v>A - EQUIPOS</v>
          </cell>
          <cell r="D405">
            <v>0</v>
          </cell>
          <cell r="E405">
            <v>0</v>
          </cell>
          <cell r="F405">
            <v>0</v>
          </cell>
          <cell r="G405">
            <v>0</v>
          </cell>
        </row>
        <row r="406">
          <cell r="A406" t="str">
            <v>INDEC-DCTO - Inciso j)</v>
          </cell>
          <cell r="B406" t="str">
            <v>Equipo - Amortización de equipo</v>
          </cell>
          <cell r="C406" t="str">
            <v>Amortizaciones</v>
          </cell>
          <cell r="D406">
            <v>5.5999999999999995E-4</v>
          </cell>
          <cell r="E406">
            <v>3061800</v>
          </cell>
          <cell r="F406">
            <v>600</v>
          </cell>
          <cell r="G406">
            <v>2.86</v>
          </cell>
        </row>
        <row r="407">
          <cell r="A407" t="str">
            <v>INDEC-DCTO - Inciso j)</v>
          </cell>
          <cell r="B407" t="str">
            <v>Equipo - Amortización de equipo</v>
          </cell>
          <cell r="C407" t="str">
            <v>Interés</v>
          </cell>
          <cell r="D407">
            <v>2.3999999999999998E-4</v>
          </cell>
          <cell r="E407">
            <v>3061800</v>
          </cell>
          <cell r="F407">
            <v>600</v>
          </cell>
          <cell r="G407">
            <v>1.22</v>
          </cell>
        </row>
        <row r="408">
          <cell r="A408" t="str">
            <v>INDEC-PB - 94920-1</v>
          </cell>
          <cell r="B408" t="str">
            <v xml:space="preserve">Accesorios y repuestos para máquinas de uso especial                 </v>
          </cell>
          <cell r="C408" t="str">
            <v>Reparaciones y Repuestos</v>
          </cell>
          <cell r="D408">
            <v>3.3599999999999998E-4</v>
          </cell>
          <cell r="E408">
            <v>3061800</v>
          </cell>
          <cell r="F408">
            <v>600</v>
          </cell>
          <cell r="G408">
            <v>1.71</v>
          </cell>
        </row>
        <row r="409">
          <cell r="A409" t="str">
            <v>INDEC-PB - 33360-1</v>
          </cell>
          <cell r="B409" t="str">
            <v xml:space="preserve">Gas oil                                                                </v>
          </cell>
          <cell r="C409" t="str">
            <v>Combustibles</v>
          </cell>
          <cell r="D409">
            <v>20</v>
          </cell>
          <cell r="E409">
            <v>397.5</v>
          </cell>
          <cell r="F409">
            <v>600</v>
          </cell>
          <cell r="G409">
            <v>13.25</v>
          </cell>
        </row>
        <row r="410">
          <cell r="A410" t="str">
            <v>INDEC-PB - 33380-1</v>
          </cell>
          <cell r="B410" t="str">
            <v xml:space="preserve">Aceites lubricantes                                                    </v>
          </cell>
          <cell r="C410" t="str">
            <v>Lubricantes</v>
          </cell>
          <cell r="D410">
            <v>4</v>
          </cell>
          <cell r="E410">
            <v>397.5</v>
          </cell>
          <cell r="F410">
            <v>600</v>
          </cell>
          <cell r="G410">
            <v>2.65</v>
          </cell>
        </row>
        <row r="411">
          <cell r="A411" t="str">
            <v/>
          </cell>
          <cell r="B411" t="str">
            <v/>
          </cell>
          <cell r="C411">
            <v>0</v>
          </cell>
          <cell r="D411">
            <v>0</v>
          </cell>
          <cell r="E411">
            <v>0</v>
          </cell>
          <cell r="F411">
            <v>0</v>
          </cell>
          <cell r="G411">
            <v>0</v>
          </cell>
        </row>
        <row r="412">
          <cell r="A412" t="str">
            <v/>
          </cell>
          <cell r="B412" t="str">
            <v/>
          </cell>
          <cell r="C412">
            <v>0</v>
          </cell>
          <cell r="D412">
            <v>0</v>
          </cell>
          <cell r="E412">
            <v>0</v>
          </cell>
          <cell r="F412">
            <v>0</v>
          </cell>
          <cell r="G412">
            <v>0</v>
          </cell>
        </row>
        <row r="413">
          <cell r="A413" t="str">
            <v/>
          </cell>
          <cell r="B413" t="str">
            <v/>
          </cell>
          <cell r="C413">
            <v>0</v>
          </cell>
          <cell r="D413">
            <v>0</v>
          </cell>
          <cell r="E413">
            <v>0</v>
          </cell>
          <cell r="F413">
            <v>0</v>
          </cell>
          <cell r="G413">
            <v>0</v>
          </cell>
        </row>
        <row r="414">
          <cell r="A414" t="str">
            <v/>
          </cell>
          <cell r="B414" t="str">
            <v/>
          </cell>
          <cell r="C414">
            <v>0</v>
          </cell>
          <cell r="D414">
            <v>0</v>
          </cell>
          <cell r="E414">
            <v>0</v>
          </cell>
          <cell r="F414">
            <v>0</v>
          </cell>
          <cell r="G414">
            <v>0</v>
          </cell>
        </row>
        <row r="415">
          <cell r="A415" t="str">
            <v/>
          </cell>
          <cell r="B415" t="str">
            <v/>
          </cell>
          <cell r="C415">
            <v>0</v>
          </cell>
          <cell r="D415">
            <v>0</v>
          </cell>
          <cell r="E415">
            <v>0</v>
          </cell>
          <cell r="F415">
            <v>0</v>
          </cell>
          <cell r="G415">
            <v>0</v>
          </cell>
        </row>
        <row r="416">
          <cell r="A416">
            <v>0</v>
          </cell>
          <cell r="B416">
            <v>0</v>
          </cell>
          <cell r="C416">
            <v>0</v>
          </cell>
          <cell r="D416">
            <v>0</v>
          </cell>
          <cell r="F416" t="str">
            <v>Total A</v>
          </cell>
          <cell r="G416">
            <v>21.689999999999998</v>
          </cell>
        </row>
        <row r="417">
          <cell r="A417">
            <v>0</v>
          </cell>
          <cell r="B417">
            <v>0</v>
          </cell>
          <cell r="C417" t="str">
            <v>B - MANO DE OBRA</v>
          </cell>
          <cell r="D417">
            <v>0</v>
          </cell>
          <cell r="E417">
            <v>0</v>
          </cell>
          <cell r="F417">
            <v>0</v>
          </cell>
          <cell r="G417">
            <v>0</v>
          </cell>
        </row>
        <row r="418">
          <cell r="A418" t="str">
            <v>DATOS REDETERMINACION</v>
          </cell>
          <cell r="B418">
            <v>0</v>
          </cell>
          <cell r="C418" t="str">
            <v>DESIGNACION</v>
          </cell>
          <cell r="D418" t="str">
            <v>Cantidad</v>
          </cell>
          <cell r="E418" t="str">
            <v>$ Unitarios</v>
          </cell>
          <cell r="F418">
            <v>0</v>
          </cell>
          <cell r="G418" t="str">
            <v>$ Parcial</v>
          </cell>
        </row>
        <row r="419">
          <cell r="A419" t="str">
            <v>CÓDIGO</v>
          </cell>
          <cell r="B419" t="str">
            <v>DESCRIPCIÓN</v>
          </cell>
          <cell r="C419">
            <v>0</v>
          </cell>
          <cell r="D419">
            <v>0</v>
          </cell>
          <cell r="E419">
            <v>0</v>
          </cell>
          <cell r="F419">
            <v>0</v>
          </cell>
          <cell r="G419">
            <v>0</v>
          </cell>
        </row>
        <row r="420">
          <cell r="A420" t="str">
            <v>IIEE-SJ - 101000</v>
          </cell>
          <cell r="B420" t="str">
            <v>Oficial Especializado</v>
          </cell>
          <cell r="C420" t="str">
            <v>Oficial Especializado</v>
          </cell>
          <cell r="D420">
            <v>0</v>
          </cell>
          <cell r="E420">
            <v>1495.96</v>
          </cell>
          <cell r="F420">
            <v>600</v>
          </cell>
          <cell r="G420">
            <v>0</v>
          </cell>
        </row>
        <row r="421">
          <cell r="A421" t="str">
            <v>IIEE-SJ - 102000</v>
          </cell>
          <cell r="B421" t="str">
            <v xml:space="preserve">Oficial </v>
          </cell>
          <cell r="C421" t="str">
            <v>Oficial</v>
          </cell>
          <cell r="D421">
            <v>1</v>
          </cell>
          <cell r="E421">
            <v>1278.53</v>
          </cell>
          <cell r="F421">
            <v>600</v>
          </cell>
          <cell r="G421">
            <v>2.13</v>
          </cell>
        </row>
        <row r="422">
          <cell r="A422" t="str">
            <v>IIEE-SJ - 103000</v>
          </cell>
          <cell r="B422" t="str">
            <v>Ayudante</v>
          </cell>
          <cell r="C422" t="str">
            <v>Medio Oficial</v>
          </cell>
          <cell r="D422">
            <v>0</v>
          </cell>
          <cell r="E422">
            <v>0</v>
          </cell>
          <cell r="F422">
            <v>600</v>
          </cell>
          <cell r="G422">
            <v>0</v>
          </cell>
        </row>
        <row r="423">
          <cell r="A423" t="str">
            <v>IIEE-SJ - 103000</v>
          </cell>
          <cell r="B423" t="str">
            <v>Ayudante</v>
          </cell>
          <cell r="C423" t="str">
            <v>Ayudante</v>
          </cell>
          <cell r="D423">
            <v>3</v>
          </cell>
          <cell r="E423">
            <v>1079.56</v>
          </cell>
          <cell r="F423">
            <v>600</v>
          </cell>
          <cell r="G423">
            <v>5.4</v>
          </cell>
        </row>
        <row r="424">
          <cell r="A424" t="str">
            <v/>
          </cell>
          <cell r="B424" t="str">
            <v/>
          </cell>
          <cell r="C424" t="str">
            <v>Vigilancia</v>
          </cell>
          <cell r="D424">
            <v>0.1</v>
          </cell>
          <cell r="E424">
            <v>4517.21</v>
          </cell>
          <cell r="F424">
            <v>600</v>
          </cell>
          <cell r="G424">
            <v>0.75</v>
          </cell>
        </row>
        <row r="425">
          <cell r="A425" t="str">
            <v/>
          </cell>
          <cell r="B425" t="str">
            <v/>
          </cell>
          <cell r="C425">
            <v>0</v>
          </cell>
          <cell r="D425">
            <v>0</v>
          </cell>
          <cell r="E425">
            <v>0</v>
          </cell>
          <cell r="F425">
            <v>0</v>
          </cell>
          <cell r="G425">
            <v>0</v>
          </cell>
        </row>
        <row r="426">
          <cell r="A426">
            <v>0</v>
          </cell>
          <cell r="B426">
            <v>0</v>
          </cell>
          <cell r="C426">
            <v>0</v>
          </cell>
          <cell r="D426">
            <v>0</v>
          </cell>
          <cell r="F426" t="str">
            <v>Total B</v>
          </cell>
          <cell r="G426">
            <v>8.2800000000000011</v>
          </cell>
        </row>
        <row r="427">
          <cell r="A427">
            <v>0</v>
          </cell>
          <cell r="B427">
            <v>0</v>
          </cell>
          <cell r="C427" t="str">
            <v>C - MATERIALES</v>
          </cell>
          <cell r="D427">
            <v>0</v>
          </cell>
          <cell r="E427">
            <v>0</v>
          </cell>
          <cell r="F427">
            <v>0</v>
          </cell>
          <cell r="G427">
            <v>0</v>
          </cell>
        </row>
        <row r="428">
          <cell r="A428" t="str">
            <v>DATOS REDETERMINACION</v>
          </cell>
          <cell r="B428">
            <v>0</v>
          </cell>
          <cell r="C428" t="str">
            <v>DESIGNACION</v>
          </cell>
          <cell r="D428" t="str">
            <v>U</v>
          </cell>
          <cell r="E428" t="str">
            <v>Cantidad</v>
          </cell>
          <cell r="F428" t="str">
            <v>$ Unitarios</v>
          </cell>
          <cell r="G428" t="str">
            <v>$ Parcial</v>
          </cell>
        </row>
        <row r="429">
          <cell r="A429" t="str">
            <v>CÓDIGO</v>
          </cell>
          <cell r="B429" t="str">
            <v>DESCRIPCIÓN</v>
          </cell>
          <cell r="C429">
            <v>0</v>
          </cell>
          <cell r="D429">
            <v>0</v>
          </cell>
          <cell r="E429">
            <v>0</v>
          </cell>
          <cell r="F429">
            <v>0</v>
          </cell>
          <cell r="G429">
            <v>0</v>
          </cell>
        </row>
        <row r="430">
          <cell r="A430" t="str">
            <v>IIEE-SJ - 203002</v>
          </cell>
          <cell r="B430" t="str">
            <v>Canto rodado clasificado</v>
          </cell>
          <cell r="C430" t="str">
            <v>Material para Banquina</v>
          </cell>
          <cell r="D430" t="str">
            <v>m3</v>
          </cell>
          <cell r="E430">
            <v>1</v>
          </cell>
          <cell r="F430">
            <v>126.14</v>
          </cell>
          <cell r="G430">
            <v>126.14</v>
          </cell>
        </row>
        <row r="431">
          <cell r="A431" t="str">
            <v/>
          </cell>
          <cell r="B431" t="str">
            <v/>
          </cell>
          <cell r="C431">
            <v>0</v>
          </cell>
          <cell r="D431">
            <v>0</v>
          </cell>
          <cell r="E431">
            <v>0</v>
          </cell>
          <cell r="F431">
            <v>0</v>
          </cell>
          <cell r="G431">
            <v>0</v>
          </cell>
        </row>
        <row r="432">
          <cell r="A432" t="str">
            <v/>
          </cell>
          <cell r="B432" t="str">
            <v/>
          </cell>
          <cell r="C432">
            <v>0</v>
          </cell>
          <cell r="D432">
            <v>0</v>
          </cell>
          <cell r="E432">
            <v>0</v>
          </cell>
          <cell r="F432">
            <v>0</v>
          </cell>
          <cell r="G432">
            <v>0</v>
          </cell>
        </row>
        <row r="433">
          <cell r="A433" t="str">
            <v/>
          </cell>
          <cell r="B433" t="str">
            <v/>
          </cell>
          <cell r="C433">
            <v>0</v>
          </cell>
          <cell r="D433">
            <v>0</v>
          </cell>
          <cell r="E433">
            <v>0</v>
          </cell>
          <cell r="F433">
            <v>0</v>
          </cell>
          <cell r="G433">
            <v>0</v>
          </cell>
        </row>
        <row r="434">
          <cell r="A434" t="str">
            <v/>
          </cell>
          <cell r="B434" t="str">
            <v/>
          </cell>
          <cell r="C434">
            <v>0</v>
          </cell>
          <cell r="D434">
            <v>0</v>
          </cell>
          <cell r="E434">
            <v>0</v>
          </cell>
          <cell r="F434">
            <v>0</v>
          </cell>
          <cell r="G434">
            <v>0</v>
          </cell>
        </row>
        <row r="435">
          <cell r="A435" t="str">
            <v/>
          </cell>
          <cell r="B435" t="str">
            <v/>
          </cell>
          <cell r="C435">
            <v>0</v>
          </cell>
          <cell r="D435">
            <v>0</v>
          </cell>
          <cell r="E435">
            <v>0</v>
          </cell>
          <cell r="F435">
            <v>0</v>
          </cell>
          <cell r="G435">
            <v>0</v>
          </cell>
        </row>
        <row r="436">
          <cell r="A436" t="str">
            <v/>
          </cell>
          <cell r="B436" t="str">
            <v/>
          </cell>
          <cell r="C436">
            <v>0</v>
          </cell>
          <cell r="D436">
            <v>0</v>
          </cell>
          <cell r="E436">
            <v>0</v>
          </cell>
          <cell r="F436">
            <v>0</v>
          </cell>
          <cell r="G436">
            <v>0</v>
          </cell>
        </row>
        <row r="437">
          <cell r="A437" t="str">
            <v/>
          </cell>
          <cell r="B437" t="str">
            <v/>
          </cell>
          <cell r="C437">
            <v>0</v>
          </cell>
          <cell r="D437">
            <v>0</v>
          </cell>
          <cell r="E437">
            <v>0</v>
          </cell>
          <cell r="F437">
            <v>0</v>
          </cell>
          <cell r="G437">
            <v>0</v>
          </cell>
        </row>
        <row r="438">
          <cell r="A438" t="str">
            <v/>
          </cell>
          <cell r="B438" t="str">
            <v/>
          </cell>
          <cell r="C438">
            <v>0</v>
          </cell>
          <cell r="D438">
            <v>0</v>
          </cell>
          <cell r="E438">
            <v>0</v>
          </cell>
          <cell r="F438">
            <v>0</v>
          </cell>
          <cell r="G438">
            <v>0</v>
          </cell>
        </row>
        <row r="439">
          <cell r="A439" t="str">
            <v/>
          </cell>
          <cell r="B439" t="str">
            <v/>
          </cell>
          <cell r="C439">
            <v>0</v>
          </cell>
          <cell r="D439">
            <v>0</v>
          </cell>
          <cell r="E439">
            <v>0</v>
          </cell>
          <cell r="F439">
            <v>0</v>
          </cell>
          <cell r="G439">
            <v>0</v>
          </cell>
        </row>
        <row r="440">
          <cell r="A440">
            <v>0</v>
          </cell>
          <cell r="B440">
            <v>0</v>
          </cell>
          <cell r="C440">
            <v>0</v>
          </cell>
          <cell r="D440">
            <v>0</v>
          </cell>
          <cell r="F440" t="str">
            <v>Total C</v>
          </cell>
          <cell r="G440">
            <v>126.14</v>
          </cell>
        </row>
        <row r="441">
          <cell r="A441">
            <v>0</v>
          </cell>
          <cell r="B441">
            <v>0</v>
          </cell>
          <cell r="C441" t="str">
            <v>D - TRANSPORTE</v>
          </cell>
          <cell r="D441">
            <v>0</v>
          </cell>
          <cell r="E441">
            <v>0</v>
          </cell>
          <cell r="F441">
            <v>0</v>
          </cell>
          <cell r="G441">
            <v>0</v>
          </cell>
        </row>
        <row r="442">
          <cell r="A442" t="str">
            <v>DATOS REDETERMINACION</v>
          </cell>
          <cell r="B442">
            <v>0</v>
          </cell>
          <cell r="C442" t="str">
            <v>DESIGNACION</v>
          </cell>
          <cell r="D442" t="str">
            <v>Cuantia</v>
          </cell>
          <cell r="E442" t="str">
            <v>$ Unitarios</v>
          </cell>
          <cell r="F442" t="str">
            <v>DMT (Km)</v>
          </cell>
          <cell r="G442" t="str">
            <v>$ Parcial</v>
          </cell>
        </row>
        <row r="443">
          <cell r="A443" t="str">
            <v>CÓDIGO</v>
          </cell>
          <cell r="B443" t="str">
            <v>DESCRIPCIÓN</v>
          </cell>
          <cell r="C443">
            <v>0</v>
          </cell>
          <cell r="D443">
            <v>0</v>
          </cell>
          <cell r="E443">
            <v>0</v>
          </cell>
          <cell r="F443">
            <v>0</v>
          </cell>
          <cell r="G443">
            <v>0</v>
          </cell>
        </row>
        <row r="444">
          <cell r="A444" t="str">
            <v/>
          </cell>
          <cell r="B444" t="str">
            <v/>
          </cell>
          <cell r="C444">
            <v>0</v>
          </cell>
          <cell r="D444">
            <v>0</v>
          </cell>
          <cell r="E444">
            <v>0</v>
          </cell>
          <cell r="F444">
            <v>0</v>
          </cell>
          <cell r="G444">
            <v>0</v>
          </cell>
        </row>
        <row r="445">
          <cell r="A445" t="str">
            <v/>
          </cell>
          <cell r="B445" t="str">
            <v/>
          </cell>
          <cell r="C445">
            <v>0</v>
          </cell>
          <cell r="D445">
            <v>0</v>
          </cell>
          <cell r="E445">
            <v>0</v>
          </cell>
          <cell r="F445">
            <v>0</v>
          </cell>
          <cell r="G445">
            <v>0</v>
          </cell>
        </row>
        <row r="446">
          <cell r="A446">
            <v>0</v>
          </cell>
          <cell r="B446">
            <v>0</v>
          </cell>
          <cell r="C446">
            <v>0</v>
          </cell>
          <cell r="D446">
            <v>0</v>
          </cell>
          <cell r="F446" t="str">
            <v>Total D</v>
          </cell>
          <cell r="G446">
            <v>0</v>
          </cell>
        </row>
        <row r="447">
          <cell r="A447">
            <v>0</v>
          </cell>
          <cell r="B447">
            <v>0</v>
          </cell>
          <cell r="C447">
            <v>0</v>
          </cell>
          <cell r="D447">
            <v>0</v>
          </cell>
          <cell r="E447">
            <v>0</v>
          </cell>
          <cell r="F447">
            <v>0</v>
          </cell>
          <cell r="G447">
            <v>0</v>
          </cell>
        </row>
        <row r="448">
          <cell r="A448">
            <v>6</v>
          </cell>
          <cell r="B448" t="str">
            <v>ENRIPIADOS PARA CONSTRUCCION DE BANQUINAS</v>
          </cell>
          <cell r="C448">
            <v>0</v>
          </cell>
          <cell r="D448">
            <v>0</v>
          </cell>
          <cell r="E448" t="str">
            <v>Costo</v>
          </cell>
          <cell r="F448" t="str">
            <v>$/m3</v>
          </cell>
          <cell r="G448">
            <v>156.11000000000001</v>
          </cell>
        </row>
        <row r="449">
          <cell r="A449">
            <v>0</v>
          </cell>
          <cell r="B449">
            <v>0</v>
          </cell>
          <cell r="C449">
            <v>0</v>
          </cell>
          <cell r="D449">
            <v>0</v>
          </cell>
          <cell r="E449" t="str">
            <v>Precio</v>
          </cell>
          <cell r="F449" t="str">
            <v>$/m3</v>
          </cell>
          <cell r="G449">
            <v>243.92501684913256</v>
          </cell>
        </row>
        <row r="451">
          <cell r="A451" t="str">
            <v>ANALISIS DE PRECIOS</v>
          </cell>
          <cell r="B451">
            <v>0</v>
          </cell>
          <cell r="C451">
            <v>0</v>
          </cell>
          <cell r="D451">
            <v>0</v>
          </cell>
          <cell r="E451">
            <v>0</v>
          </cell>
          <cell r="F451">
            <v>0</v>
          </cell>
          <cell r="G451">
            <v>0</v>
          </cell>
        </row>
        <row r="452">
          <cell r="A452" t="str">
            <v>COMITENTE:</v>
          </cell>
          <cell r="B452" t="str">
            <v>DIRECCIÓN PROVINCIAL DE VIALIDAD</v>
          </cell>
          <cell r="C452">
            <v>0</v>
          </cell>
          <cell r="D452">
            <v>0</v>
          </cell>
          <cell r="E452">
            <v>0</v>
          </cell>
          <cell r="F452">
            <v>0</v>
          </cell>
          <cell r="G452">
            <v>0</v>
          </cell>
        </row>
        <row r="453">
          <cell r="A453" t="str">
            <v>CONTRATISTA:</v>
          </cell>
          <cell r="B453" t="str">
            <v>FEDERICO HERMANOS (Federico Ramon Francisco y Federico Guillermo Hector)</v>
          </cell>
          <cell r="C453">
            <v>0</v>
          </cell>
          <cell r="D453">
            <v>0</v>
          </cell>
          <cell r="E453">
            <v>0</v>
          </cell>
          <cell r="F453">
            <v>0</v>
          </cell>
          <cell r="G453">
            <v>0</v>
          </cell>
        </row>
        <row r="454">
          <cell r="A454" t="str">
            <v>OBRA:</v>
          </cell>
          <cell r="B454" t="str">
            <v>CONCRETO ASFALTICO EN CALIENTE PARA CONSERVACION Y MEJORAMIENTO DE LA RED VIAL PROVINCIAL (8va ETAPA)</v>
          </cell>
          <cell r="C454">
            <v>0</v>
          </cell>
          <cell r="D454">
            <v>0</v>
          </cell>
          <cell r="F454" t="str">
            <v>PRECIOS A:</v>
          </cell>
          <cell r="G454">
            <v>43180</v>
          </cell>
        </row>
        <row r="455">
          <cell r="A455" t="str">
            <v>UBICACIÓN:</v>
          </cell>
          <cell r="B455" t="str">
            <v>DEPARTAMENTOS VARIOS</v>
          </cell>
          <cell r="C455">
            <v>0</v>
          </cell>
          <cell r="D455">
            <v>0</v>
          </cell>
          <cell r="F455">
            <v>0</v>
          </cell>
          <cell r="G455">
            <v>0</v>
          </cell>
        </row>
        <row r="456">
          <cell r="A456" t="str">
            <v>RUBRO:</v>
          </cell>
          <cell r="B456" t="str">
            <v/>
          </cell>
          <cell r="C456" t="str">
            <v/>
          </cell>
          <cell r="D456">
            <v>0</v>
          </cell>
          <cell r="F456">
            <v>0</v>
          </cell>
          <cell r="G456">
            <v>0</v>
          </cell>
        </row>
        <row r="457">
          <cell r="A457" t="str">
            <v>ITEM:</v>
          </cell>
          <cell r="B457">
            <v>7</v>
          </cell>
          <cell r="C457" t="str">
            <v>EXCAVACION PARA FUNDACIONES DE OBRAS DE ARTE</v>
          </cell>
          <cell r="D457">
            <v>0</v>
          </cell>
          <cell r="F457" t="str">
            <v>UNIDAD:</v>
          </cell>
          <cell r="G457" t="str">
            <v>m3</v>
          </cell>
        </row>
        <row r="458">
          <cell r="A458">
            <v>0</v>
          </cell>
          <cell r="B458">
            <v>0</v>
          </cell>
          <cell r="C458">
            <v>0</v>
          </cell>
          <cell r="D458">
            <v>0</v>
          </cell>
          <cell r="E458">
            <v>0</v>
          </cell>
          <cell r="F458">
            <v>0</v>
          </cell>
          <cell r="G458">
            <v>0</v>
          </cell>
        </row>
        <row r="459">
          <cell r="A459">
            <v>0</v>
          </cell>
          <cell r="B459">
            <v>0</v>
          </cell>
          <cell r="C459" t="str">
            <v>DESCRIPCIÓN EQUIPO DE PRODUCCIÓN Y RENDIMIENTO</v>
          </cell>
          <cell r="D459">
            <v>0</v>
          </cell>
          <cell r="E459">
            <v>0</v>
          </cell>
          <cell r="F459">
            <v>0</v>
          </cell>
          <cell r="G459">
            <v>0</v>
          </cell>
        </row>
        <row r="460">
          <cell r="A460">
            <v>0</v>
          </cell>
          <cell r="B460">
            <v>0</v>
          </cell>
          <cell r="C460">
            <v>0</v>
          </cell>
          <cell r="D460">
            <v>0</v>
          </cell>
          <cell r="E460">
            <v>0</v>
          </cell>
          <cell r="F460">
            <v>0</v>
          </cell>
          <cell r="G460">
            <v>0</v>
          </cell>
        </row>
        <row r="461">
          <cell r="A461">
            <v>0</v>
          </cell>
          <cell r="B461">
            <v>0</v>
          </cell>
          <cell r="C461" t="str">
            <v>Equipo</v>
          </cell>
          <cell r="D461" t="str">
            <v>Cantidad</v>
          </cell>
          <cell r="E461" t="str">
            <v>Potencia</v>
          </cell>
          <cell r="F461" t="str">
            <v>Costo Unitario</v>
          </cell>
          <cell r="G461" t="str">
            <v>Costo Total</v>
          </cell>
        </row>
        <row r="462">
          <cell r="A462">
            <v>0</v>
          </cell>
          <cell r="B462">
            <v>0</v>
          </cell>
          <cell r="C462" t="str">
            <v>RETROEXCAVADORA</v>
          </cell>
          <cell r="D462">
            <v>1</v>
          </cell>
          <cell r="E462">
            <v>105</v>
          </cell>
          <cell r="F462">
            <v>1176000</v>
          </cell>
          <cell r="G462">
            <v>1176000</v>
          </cell>
        </row>
        <row r="463">
          <cell r="A463">
            <v>0</v>
          </cell>
          <cell r="B463">
            <v>0</v>
          </cell>
          <cell r="C463" t="str">
            <v>CAMION VOLCADOR</v>
          </cell>
          <cell r="D463">
            <v>1</v>
          </cell>
          <cell r="E463">
            <v>210</v>
          </cell>
          <cell r="F463">
            <v>1260000</v>
          </cell>
          <cell r="G463">
            <v>1260000</v>
          </cell>
        </row>
        <row r="464">
          <cell r="A464">
            <v>0</v>
          </cell>
          <cell r="B464">
            <v>0</v>
          </cell>
          <cell r="C464" t="str">
            <v>MINICOMPACTADOR</v>
          </cell>
          <cell r="D464">
            <v>1</v>
          </cell>
          <cell r="E464">
            <v>7.5</v>
          </cell>
          <cell r="F464">
            <v>27300</v>
          </cell>
          <cell r="G464">
            <v>27300</v>
          </cell>
        </row>
        <row r="465">
          <cell r="A465">
            <v>0</v>
          </cell>
          <cell r="B465">
            <v>0</v>
          </cell>
          <cell r="C465">
            <v>0</v>
          </cell>
          <cell r="D465">
            <v>0</v>
          </cell>
          <cell r="E465">
            <v>0</v>
          </cell>
          <cell r="F465">
            <v>0</v>
          </cell>
          <cell r="G465">
            <v>0</v>
          </cell>
        </row>
        <row r="466">
          <cell r="A466">
            <v>0</v>
          </cell>
          <cell r="B466">
            <v>0</v>
          </cell>
          <cell r="C466">
            <v>0</v>
          </cell>
          <cell r="D466">
            <v>0</v>
          </cell>
          <cell r="E466">
            <v>0</v>
          </cell>
          <cell r="F466">
            <v>0</v>
          </cell>
          <cell r="G466">
            <v>0</v>
          </cell>
        </row>
        <row r="467">
          <cell r="A467">
            <v>0</v>
          </cell>
          <cell r="B467">
            <v>0</v>
          </cell>
          <cell r="C467">
            <v>0</v>
          </cell>
          <cell r="D467">
            <v>0</v>
          </cell>
          <cell r="E467">
            <v>0</v>
          </cell>
          <cell r="F467">
            <v>0</v>
          </cell>
          <cell r="G467">
            <v>0</v>
          </cell>
        </row>
        <row r="468">
          <cell r="A468">
            <v>0</v>
          </cell>
          <cell r="B468">
            <v>0</v>
          </cell>
          <cell r="C468">
            <v>0</v>
          </cell>
          <cell r="D468">
            <v>0</v>
          </cell>
          <cell r="E468">
            <v>0</v>
          </cell>
          <cell r="F468">
            <v>0</v>
          </cell>
          <cell r="G468">
            <v>0</v>
          </cell>
        </row>
        <row r="469">
          <cell r="A469">
            <v>0</v>
          </cell>
          <cell r="B469">
            <v>0</v>
          </cell>
          <cell r="C469">
            <v>0</v>
          </cell>
          <cell r="D469">
            <v>0</v>
          </cell>
          <cell r="E469">
            <v>0</v>
          </cell>
          <cell r="F469">
            <v>0</v>
          </cell>
          <cell r="G469">
            <v>0</v>
          </cell>
        </row>
        <row r="470">
          <cell r="A470">
            <v>0</v>
          </cell>
          <cell r="B470">
            <v>0</v>
          </cell>
          <cell r="C470">
            <v>0</v>
          </cell>
          <cell r="D470">
            <v>0</v>
          </cell>
          <cell r="E470">
            <v>0</v>
          </cell>
          <cell r="F470">
            <v>0</v>
          </cell>
          <cell r="G470">
            <v>0</v>
          </cell>
        </row>
        <row r="471">
          <cell r="A471">
            <v>0</v>
          </cell>
          <cell r="B471">
            <v>0</v>
          </cell>
          <cell r="C471">
            <v>0</v>
          </cell>
          <cell r="D471">
            <v>0</v>
          </cell>
          <cell r="E471">
            <v>0</v>
          </cell>
          <cell r="F471">
            <v>0</v>
          </cell>
          <cell r="G471">
            <v>0</v>
          </cell>
        </row>
        <row r="472">
          <cell r="A472">
            <v>0</v>
          </cell>
          <cell r="B472">
            <v>0</v>
          </cell>
          <cell r="C472">
            <v>0</v>
          </cell>
          <cell r="D472">
            <v>0</v>
          </cell>
          <cell r="E472">
            <v>0</v>
          </cell>
          <cell r="F472">
            <v>0</v>
          </cell>
          <cell r="G472">
            <v>0</v>
          </cell>
        </row>
        <row r="473">
          <cell r="A473">
            <v>0</v>
          </cell>
          <cell r="B473">
            <v>0</v>
          </cell>
          <cell r="C473">
            <v>0</v>
          </cell>
          <cell r="E473">
            <v>0</v>
          </cell>
          <cell r="F473">
            <v>0</v>
          </cell>
          <cell r="G473">
            <v>0</v>
          </cell>
        </row>
        <row r="474">
          <cell r="A474">
            <v>0</v>
          </cell>
          <cell r="B474">
            <v>0</v>
          </cell>
          <cell r="C474" t="str">
            <v>TOTALES</v>
          </cell>
          <cell r="E474">
            <v>322.5</v>
          </cell>
          <cell r="F474" t="str">
            <v>Costo Equipos</v>
          </cell>
          <cell r="G474">
            <v>2463300</v>
          </cell>
        </row>
        <row r="475">
          <cell r="A475">
            <v>0</v>
          </cell>
          <cell r="B475">
            <v>0</v>
          </cell>
          <cell r="C475">
            <v>0</v>
          </cell>
          <cell r="D475">
            <v>0</v>
          </cell>
          <cell r="E475">
            <v>0</v>
          </cell>
          <cell r="F475">
            <v>0</v>
          </cell>
          <cell r="G475">
            <v>0</v>
          </cell>
        </row>
        <row r="476">
          <cell r="A476">
            <v>0</v>
          </cell>
          <cell r="B476">
            <v>0</v>
          </cell>
          <cell r="C476" t="str">
            <v>Rendimiento equipo de producción</v>
          </cell>
          <cell r="D476">
            <v>300</v>
          </cell>
          <cell r="E476" t="str">
            <v>m3/día</v>
          </cell>
          <cell r="F476">
            <v>0</v>
          </cell>
          <cell r="G476">
            <v>0</v>
          </cell>
        </row>
        <row r="477">
          <cell r="A477">
            <v>0</v>
          </cell>
          <cell r="B477">
            <v>0</v>
          </cell>
          <cell r="C477">
            <v>0</v>
          </cell>
          <cell r="D477">
            <v>0</v>
          </cell>
          <cell r="E477">
            <v>0</v>
          </cell>
          <cell r="F477">
            <v>0</v>
          </cell>
          <cell r="G477">
            <v>0</v>
          </cell>
        </row>
        <row r="478">
          <cell r="A478" t="str">
            <v>DATOS REDETERMINACION</v>
          </cell>
          <cell r="B478">
            <v>0</v>
          </cell>
          <cell r="C478" t="str">
            <v>DESIGNACION</v>
          </cell>
          <cell r="D478" t="str">
            <v>Coeficiente</v>
          </cell>
          <cell r="E478" t="str">
            <v>Costo Equipo /Total HP</v>
          </cell>
          <cell r="F478" t="str">
            <v>Rendimiento</v>
          </cell>
          <cell r="G478" t="str">
            <v>$ Parcial</v>
          </cell>
        </row>
        <row r="479">
          <cell r="A479" t="str">
            <v>CÓDIGO</v>
          </cell>
          <cell r="B479" t="str">
            <v>DESCRIPCIÓN</v>
          </cell>
          <cell r="C479">
            <v>0</v>
          </cell>
          <cell r="D479">
            <v>0</v>
          </cell>
          <cell r="E479">
            <v>0</v>
          </cell>
          <cell r="F479">
            <v>0</v>
          </cell>
          <cell r="G479">
            <v>0</v>
          </cell>
        </row>
        <row r="480">
          <cell r="A480">
            <v>0</v>
          </cell>
          <cell r="B480">
            <v>0</v>
          </cell>
          <cell r="C480" t="str">
            <v>A - EQUIPOS</v>
          </cell>
          <cell r="D480">
            <v>0</v>
          </cell>
          <cell r="E480">
            <v>0</v>
          </cell>
          <cell r="F480">
            <v>0</v>
          </cell>
          <cell r="G480">
            <v>0</v>
          </cell>
        </row>
        <row r="481">
          <cell r="A481" t="str">
            <v>INDEC-DCTO - Inciso j)</v>
          </cell>
          <cell r="B481" t="str">
            <v>Equipo - Amortización de equipo</v>
          </cell>
          <cell r="C481" t="str">
            <v>Amortizaciones</v>
          </cell>
          <cell r="D481">
            <v>5.5999999999999995E-4</v>
          </cell>
          <cell r="E481">
            <v>2463300</v>
          </cell>
          <cell r="F481">
            <v>300</v>
          </cell>
          <cell r="G481">
            <v>4.5999999999999996</v>
          </cell>
        </row>
        <row r="482">
          <cell r="A482" t="str">
            <v>INDEC-DCTO - Inciso j)</v>
          </cell>
          <cell r="B482" t="str">
            <v>Equipo - Amortización de equipo</v>
          </cell>
          <cell r="C482" t="str">
            <v>Interés</v>
          </cell>
          <cell r="D482">
            <v>2.3999999999999998E-4</v>
          </cell>
          <cell r="E482">
            <v>2463300</v>
          </cell>
          <cell r="F482">
            <v>300</v>
          </cell>
          <cell r="G482">
            <v>1.97</v>
          </cell>
        </row>
        <row r="483">
          <cell r="A483" t="str">
            <v>INDEC-PB - 94920-1</v>
          </cell>
          <cell r="B483" t="str">
            <v xml:space="preserve">Accesorios y repuestos para máquinas de uso especial                 </v>
          </cell>
          <cell r="C483" t="str">
            <v>Reparaciones y Repuestos</v>
          </cell>
          <cell r="D483">
            <v>3.3599999999999998E-4</v>
          </cell>
          <cell r="E483">
            <v>2463300</v>
          </cell>
          <cell r="F483">
            <v>300</v>
          </cell>
          <cell r="G483">
            <v>2.76</v>
          </cell>
        </row>
        <row r="484">
          <cell r="A484" t="str">
            <v>INDEC-PB - 33360-1</v>
          </cell>
          <cell r="B484" t="str">
            <v xml:space="preserve">Gas oil                                                                </v>
          </cell>
          <cell r="C484" t="str">
            <v>Combustibles</v>
          </cell>
          <cell r="D484">
            <v>20</v>
          </cell>
          <cell r="E484">
            <v>322.5</v>
          </cell>
          <cell r="F484">
            <v>300</v>
          </cell>
          <cell r="G484">
            <v>21.5</v>
          </cell>
        </row>
        <row r="485">
          <cell r="A485" t="str">
            <v>INDEC-PB - 33380-1</v>
          </cell>
          <cell r="B485" t="str">
            <v xml:space="preserve">Aceites lubricantes                                                    </v>
          </cell>
          <cell r="C485" t="str">
            <v>Lubricantes</v>
          </cell>
          <cell r="D485">
            <v>4</v>
          </cell>
          <cell r="E485">
            <v>322.5</v>
          </cell>
          <cell r="F485">
            <v>300</v>
          </cell>
          <cell r="G485">
            <v>4.3</v>
          </cell>
        </row>
        <row r="486">
          <cell r="A486" t="str">
            <v/>
          </cell>
          <cell r="B486" t="str">
            <v/>
          </cell>
          <cell r="C486">
            <v>0</v>
          </cell>
          <cell r="D486">
            <v>0</v>
          </cell>
          <cell r="E486">
            <v>0</v>
          </cell>
          <cell r="F486">
            <v>0</v>
          </cell>
          <cell r="G486">
            <v>0</v>
          </cell>
        </row>
        <row r="487">
          <cell r="A487" t="str">
            <v/>
          </cell>
          <cell r="B487" t="str">
            <v/>
          </cell>
          <cell r="C487">
            <v>0</v>
          </cell>
          <cell r="D487">
            <v>0</v>
          </cell>
          <cell r="E487">
            <v>0</v>
          </cell>
          <cell r="F487">
            <v>0</v>
          </cell>
          <cell r="G487">
            <v>0</v>
          </cell>
        </row>
        <row r="488">
          <cell r="A488" t="str">
            <v/>
          </cell>
          <cell r="B488" t="str">
            <v/>
          </cell>
          <cell r="C488">
            <v>0</v>
          </cell>
          <cell r="D488">
            <v>0</v>
          </cell>
          <cell r="E488">
            <v>0</v>
          </cell>
          <cell r="F488">
            <v>0</v>
          </cell>
          <cell r="G488">
            <v>0</v>
          </cell>
        </row>
        <row r="489">
          <cell r="A489" t="str">
            <v/>
          </cell>
          <cell r="B489" t="str">
            <v/>
          </cell>
          <cell r="C489">
            <v>0</v>
          </cell>
          <cell r="D489">
            <v>0</v>
          </cell>
          <cell r="E489">
            <v>0</v>
          </cell>
          <cell r="F489">
            <v>0</v>
          </cell>
          <cell r="G489">
            <v>0</v>
          </cell>
        </row>
        <row r="490">
          <cell r="A490" t="str">
            <v/>
          </cell>
          <cell r="B490" t="str">
            <v/>
          </cell>
          <cell r="C490">
            <v>0</v>
          </cell>
          <cell r="D490">
            <v>0</v>
          </cell>
          <cell r="E490">
            <v>0</v>
          </cell>
          <cell r="F490">
            <v>0</v>
          </cell>
          <cell r="G490">
            <v>0</v>
          </cell>
        </row>
        <row r="491">
          <cell r="A491">
            <v>0</v>
          </cell>
          <cell r="B491">
            <v>0</v>
          </cell>
          <cell r="C491">
            <v>0</v>
          </cell>
          <cell r="D491">
            <v>0</v>
          </cell>
          <cell r="F491" t="str">
            <v>Total A</v>
          </cell>
          <cell r="G491">
            <v>35.129999999999995</v>
          </cell>
        </row>
        <row r="492">
          <cell r="A492">
            <v>0</v>
          </cell>
          <cell r="B492">
            <v>0</v>
          </cell>
          <cell r="C492" t="str">
            <v>B - MANO DE OBRA</v>
          </cell>
          <cell r="D492">
            <v>0</v>
          </cell>
          <cell r="E492">
            <v>0</v>
          </cell>
          <cell r="F492">
            <v>0</v>
          </cell>
          <cell r="G492">
            <v>0</v>
          </cell>
        </row>
        <row r="493">
          <cell r="A493" t="str">
            <v>DATOS REDETERMINACION</v>
          </cell>
          <cell r="B493">
            <v>0</v>
          </cell>
          <cell r="C493" t="str">
            <v>DESIGNACION</v>
          </cell>
          <cell r="D493" t="str">
            <v>Cantidad</v>
          </cell>
          <cell r="E493" t="str">
            <v>$ Unitarios</v>
          </cell>
          <cell r="F493">
            <v>0</v>
          </cell>
          <cell r="G493" t="str">
            <v>$ Parcial</v>
          </cell>
        </row>
        <row r="494">
          <cell r="A494" t="str">
            <v>CÓDIGO</v>
          </cell>
          <cell r="B494" t="str">
            <v>DESCRIPCIÓN</v>
          </cell>
          <cell r="C494">
            <v>0</v>
          </cell>
          <cell r="D494">
            <v>0</v>
          </cell>
          <cell r="E494">
            <v>0</v>
          </cell>
          <cell r="F494">
            <v>0</v>
          </cell>
          <cell r="G494">
            <v>0</v>
          </cell>
        </row>
        <row r="495">
          <cell r="A495" t="str">
            <v>IIEE-SJ - 101000</v>
          </cell>
          <cell r="B495" t="str">
            <v>Oficial Especializado</v>
          </cell>
          <cell r="C495" t="str">
            <v>Oficial Especializado</v>
          </cell>
          <cell r="D495">
            <v>0</v>
          </cell>
          <cell r="E495">
            <v>1495.96</v>
          </cell>
          <cell r="F495">
            <v>300</v>
          </cell>
          <cell r="G495">
            <v>0</v>
          </cell>
        </row>
        <row r="496">
          <cell r="A496" t="str">
            <v>IIEE-SJ - 102000</v>
          </cell>
          <cell r="B496" t="str">
            <v xml:space="preserve">Oficial </v>
          </cell>
          <cell r="C496" t="str">
            <v>Oficial</v>
          </cell>
          <cell r="D496">
            <v>1</v>
          </cell>
          <cell r="E496">
            <v>1278.53</v>
          </cell>
          <cell r="F496">
            <v>300</v>
          </cell>
          <cell r="G496">
            <v>4.26</v>
          </cell>
        </row>
        <row r="497">
          <cell r="A497" t="str">
            <v>IIEE-SJ - 103000</v>
          </cell>
          <cell r="B497" t="str">
            <v>Ayudante</v>
          </cell>
          <cell r="C497" t="str">
            <v>Medio Oficial</v>
          </cell>
          <cell r="D497">
            <v>0</v>
          </cell>
          <cell r="E497">
            <v>0</v>
          </cell>
          <cell r="F497">
            <v>300</v>
          </cell>
          <cell r="G497">
            <v>0</v>
          </cell>
        </row>
        <row r="498">
          <cell r="A498" t="str">
            <v>IIEE-SJ - 103000</v>
          </cell>
          <cell r="B498" t="str">
            <v>Ayudante</v>
          </cell>
          <cell r="C498" t="str">
            <v>Ayudante</v>
          </cell>
          <cell r="D498">
            <v>2</v>
          </cell>
          <cell r="E498">
            <v>1079.56</v>
          </cell>
          <cell r="F498">
            <v>300</v>
          </cell>
          <cell r="G498">
            <v>7.2</v>
          </cell>
        </row>
        <row r="499">
          <cell r="A499" t="str">
            <v/>
          </cell>
          <cell r="B499" t="str">
            <v/>
          </cell>
          <cell r="C499" t="str">
            <v>Vigilancia</v>
          </cell>
          <cell r="D499">
            <v>0.1</v>
          </cell>
          <cell r="E499">
            <v>3437.6499999999996</v>
          </cell>
          <cell r="F499">
            <v>300</v>
          </cell>
          <cell r="G499">
            <v>1.1499999999999999</v>
          </cell>
        </row>
        <row r="500">
          <cell r="A500" t="str">
            <v/>
          </cell>
          <cell r="B500" t="str">
            <v/>
          </cell>
          <cell r="C500">
            <v>0</v>
          </cell>
          <cell r="D500">
            <v>0</v>
          </cell>
          <cell r="E500">
            <v>0</v>
          </cell>
          <cell r="F500">
            <v>0</v>
          </cell>
          <cell r="G500">
            <v>0</v>
          </cell>
        </row>
        <row r="501">
          <cell r="A501">
            <v>0</v>
          </cell>
          <cell r="B501">
            <v>0</v>
          </cell>
          <cell r="C501">
            <v>0</v>
          </cell>
          <cell r="D501">
            <v>0</v>
          </cell>
          <cell r="F501" t="str">
            <v>Total B</v>
          </cell>
          <cell r="G501">
            <v>12.610000000000001</v>
          </cell>
        </row>
        <row r="502">
          <cell r="A502">
            <v>0</v>
          </cell>
          <cell r="B502">
            <v>0</v>
          </cell>
          <cell r="C502" t="str">
            <v>C - MATERIALES</v>
          </cell>
          <cell r="D502">
            <v>0</v>
          </cell>
          <cell r="E502">
            <v>0</v>
          </cell>
          <cell r="F502">
            <v>0</v>
          </cell>
          <cell r="G502">
            <v>0</v>
          </cell>
        </row>
        <row r="503">
          <cell r="A503" t="str">
            <v>DATOS REDETERMINACION</v>
          </cell>
          <cell r="B503">
            <v>0</v>
          </cell>
          <cell r="C503" t="str">
            <v>DESIGNACION</v>
          </cell>
          <cell r="D503" t="str">
            <v>U</v>
          </cell>
          <cell r="E503" t="str">
            <v>Cantidad</v>
          </cell>
          <cell r="F503" t="str">
            <v>$ Unitarios</v>
          </cell>
          <cell r="G503" t="str">
            <v>$ Parcial</v>
          </cell>
        </row>
        <row r="504">
          <cell r="A504" t="str">
            <v>CÓDIGO</v>
          </cell>
          <cell r="B504" t="str">
            <v>DESCRIPCIÓN</v>
          </cell>
          <cell r="C504">
            <v>0</v>
          </cell>
          <cell r="D504">
            <v>0</v>
          </cell>
          <cell r="E504">
            <v>0</v>
          </cell>
          <cell r="F504">
            <v>0</v>
          </cell>
          <cell r="G504">
            <v>0</v>
          </cell>
        </row>
        <row r="505">
          <cell r="A505" t="str">
            <v/>
          </cell>
          <cell r="B505" t="str">
            <v/>
          </cell>
          <cell r="C505">
            <v>0</v>
          </cell>
          <cell r="D505">
            <v>0</v>
          </cell>
          <cell r="E505">
            <v>0</v>
          </cell>
          <cell r="F505">
            <v>0</v>
          </cell>
          <cell r="G505">
            <v>0</v>
          </cell>
        </row>
        <row r="506">
          <cell r="A506" t="str">
            <v/>
          </cell>
          <cell r="B506" t="str">
            <v/>
          </cell>
          <cell r="C506">
            <v>0</v>
          </cell>
          <cell r="D506">
            <v>0</v>
          </cell>
          <cell r="E506">
            <v>0</v>
          </cell>
          <cell r="F506">
            <v>0</v>
          </cell>
          <cell r="G506">
            <v>0</v>
          </cell>
        </row>
        <row r="507">
          <cell r="A507" t="str">
            <v/>
          </cell>
          <cell r="B507" t="str">
            <v/>
          </cell>
          <cell r="C507">
            <v>0</v>
          </cell>
          <cell r="D507">
            <v>0</v>
          </cell>
          <cell r="E507">
            <v>0</v>
          </cell>
          <cell r="F507">
            <v>0</v>
          </cell>
          <cell r="G507">
            <v>0</v>
          </cell>
        </row>
        <row r="508">
          <cell r="A508" t="str">
            <v/>
          </cell>
          <cell r="B508" t="str">
            <v/>
          </cell>
          <cell r="C508">
            <v>0</v>
          </cell>
          <cell r="D508">
            <v>0</v>
          </cell>
          <cell r="E508">
            <v>0</v>
          </cell>
          <cell r="F508">
            <v>0</v>
          </cell>
          <cell r="G508">
            <v>0</v>
          </cell>
        </row>
        <row r="509">
          <cell r="A509" t="str">
            <v/>
          </cell>
          <cell r="B509" t="str">
            <v/>
          </cell>
          <cell r="C509">
            <v>0</v>
          </cell>
          <cell r="D509">
            <v>0</v>
          </cell>
          <cell r="E509">
            <v>0</v>
          </cell>
          <cell r="F509">
            <v>0</v>
          </cell>
          <cell r="G509">
            <v>0</v>
          </cell>
        </row>
        <row r="510">
          <cell r="A510" t="str">
            <v/>
          </cell>
          <cell r="B510" t="str">
            <v/>
          </cell>
          <cell r="C510">
            <v>0</v>
          </cell>
          <cell r="D510">
            <v>0</v>
          </cell>
          <cell r="E510">
            <v>0</v>
          </cell>
          <cell r="F510">
            <v>0</v>
          </cell>
          <cell r="G510">
            <v>0</v>
          </cell>
        </row>
        <row r="511">
          <cell r="A511" t="str">
            <v/>
          </cell>
          <cell r="B511" t="str">
            <v/>
          </cell>
          <cell r="C511">
            <v>0</v>
          </cell>
          <cell r="D511">
            <v>0</v>
          </cell>
          <cell r="E511">
            <v>0</v>
          </cell>
          <cell r="F511">
            <v>0</v>
          </cell>
          <cell r="G511">
            <v>0</v>
          </cell>
        </row>
        <row r="512">
          <cell r="A512" t="str">
            <v/>
          </cell>
          <cell r="B512" t="str">
            <v/>
          </cell>
          <cell r="C512">
            <v>0</v>
          </cell>
          <cell r="D512">
            <v>0</v>
          </cell>
          <cell r="E512">
            <v>0</v>
          </cell>
          <cell r="F512">
            <v>0</v>
          </cell>
          <cell r="G512">
            <v>0</v>
          </cell>
        </row>
        <row r="513">
          <cell r="A513" t="str">
            <v/>
          </cell>
          <cell r="B513" t="str">
            <v/>
          </cell>
          <cell r="C513">
            <v>0</v>
          </cell>
          <cell r="D513">
            <v>0</v>
          </cell>
          <cell r="E513">
            <v>0</v>
          </cell>
          <cell r="F513">
            <v>0</v>
          </cell>
          <cell r="G513">
            <v>0</v>
          </cell>
        </row>
        <row r="514">
          <cell r="A514" t="str">
            <v/>
          </cell>
          <cell r="B514" t="str">
            <v/>
          </cell>
          <cell r="C514">
            <v>0</v>
          </cell>
          <cell r="D514">
            <v>0</v>
          </cell>
          <cell r="E514">
            <v>0</v>
          </cell>
          <cell r="F514">
            <v>0</v>
          </cell>
          <cell r="G514">
            <v>0</v>
          </cell>
        </row>
        <row r="515">
          <cell r="A515">
            <v>0</v>
          </cell>
          <cell r="B515">
            <v>0</v>
          </cell>
          <cell r="C515">
            <v>0</v>
          </cell>
          <cell r="D515">
            <v>0</v>
          </cell>
          <cell r="F515" t="str">
            <v>Total C</v>
          </cell>
          <cell r="G515">
            <v>0</v>
          </cell>
        </row>
        <row r="516">
          <cell r="A516">
            <v>0</v>
          </cell>
          <cell r="B516">
            <v>0</v>
          </cell>
          <cell r="C516" t="str">
            <v>D - TRANSPORTE</v>
          </cell>
          <cell r="D516">
            <v>0</v>
          </cell>
          <cell r="E516">
            <v>0</v>
          </cell>
          <cell r="F516">
            <v>0</v>
          </cell>
          <cell r="G516">
            <v>0</v>
          </cell>
        </row>
        <row r="517">
          <cell r="A517" t="str">
            <v>DATOS REDETERMINACION</v>
          </cell>
          <cell r="B517">
            <v>0</v>
          </cell>
          <cell r="C517" t="str">
            <v>DESIGNACION</v>
          </cell>
          <cell r="D517" t="str">
            <v>Cuantia</v>
          </cell>
          <cell r="E517" t="str">
            <v>$ Unitarios</v>
          </cell>
          <cell r="F517" t="str">
            <v>DMT (Km)</v>
          </cell>
          <cell r="G517" t="str">
            <v>$ Parcial</v>
          </cell>
        </row>
        <row r="518">
          <cell r="A518" t="str">
            <v>CÓDIGO</v>
          </cell>
          <cell r="B518" t="str">
            <v>DESCRIPCIÓN</v>
          </cell>
          <cell r="C518">
            <v>0</v>
          </cell>
          <cell r="D518">
            <v>0</v>
          </cell>
          <cell r="E518">
            <v>0</v>
          </cell>
          <cell r="F518">
            <v>0</v>
          </cell>
          <cell r="G518">
            <v>0</v>
          </cell>
        </row>
        <row r="519">
          <cell r="A519" t="str">
            <v/>
          </cell>
          <cell r="B519" t="str">
            <v/>
          </cell>
          <cell r="C519">
            <v>0</v>
          </cell>
          <cell r="D519">
            <v>0</v>
          </cell>
          <cell r="E519">
            <v>0</v>
          </cell>
          <cell r="F519">
            <v>0</v>
          </cell>
          <cell r="G519">
            <v>0</v>
          </cell>
        </row>
        <row r="520">
          <cell r="A520" t="str">
            <v/>
          </cell>
          <cell r="B520" t="str">
            <v/>
          </cell>
          <cell r="C520">
            <v>0</v>
          </cell>
          <cell r="D520">
            <v>0</v>
          </cell>
          <cell r="E520">
            <v>0</v>
          </cell>
          <cell r="F520">
            <v>0</v>
          </cell>
          <cell r="G520">
            <v>0</v>
          </cell>
        </row>
        <row r="521">
          <cell r="A521">
            <v>0</v>
          </cell>
          <cell r="B521">
            <v>0</v>
          </cell>
          <cell r="C521">
            <v>0</v>
          </cell>
          <cell r="D521">
            <v>0</v>
          </cell>
          <cell r="F521" t="str">
            <v>Total D</v>
          </cell>
          <cell r="G521">
            <v>0</v>
          </cell>
        </row>
        <row r="522">
          <cell r="A522">
            <v>0</v>
          </cell>
          <cell r="B522">
            <v>0</v>
          </cell>
          <cell r="C522">
            <v>0</v>
          </cell>
          <cell r="D522">
            <v>0</v>
          </cell>
          <cell r="E522">
            <v>0</v>
          </cell>
          <cell r="F522">
            <v>0</v>
          </cell>
          <cell r="G522">
            <v>0</v>
          </cell>
        </row>
        <row r="523">
          <cell r="A523">
            <v>7</v>
          </cell>
          <cell r="B523" t="str">
            <v>EXCAVACION PARA FUNDACIONES DE OBRAS DE ARTE</v>
          </cell>
          <cell r="C523">
            <v>0</v>
          </cell>
          <cell r="D523">
            <v>0</v>
          </cell>
          <cell r="E523" t="str">
            <v>Costo</v>
          </cell>
          <cell r="F523" t="str">
            <v>$/m3</v>
          </cell>
          <cell r="G523">
            <v>47.739999999999995</v>
          </cell>
        </row>
        <row r="524">
          <cell r="A524">
            <v>0</v>
          </cell>
          <cell r="B524">
            <v>0</v>
          </cell>
          <cell r="C524">
            <v>0</v>
          </cell>
          <cell r="D524">
            <v>0</v>
          </cell>
          <cell r="E524" t="str">
            <v>Precio</v>
          </cell>
          <cell r="F524" t="str">
            <v>$/m3</v>
          </cell>
          <cell r="G524">
            <v>74.594710808901326</v>
          </cell>
          <cell r="H524">
            <v>0</v>
          </cell>
        </row>
        <row r="526">
          <cell r="A526" t="str">
            <v>ANALISIS DE PRECIOS</v>
          </cell>
          <cell r="B526">
            <v>0</v>
          </cell>
          <cell r="C526">
            <v>0</v>
          </cell>
          <cell r="D526">
            <v>0</v>
          </cell>
          <cell r="E526">
            <v>0</v>
          </cell>
          <cell r="F526">
            <v>0</v>
          </cell>
          <cell r="G526">
            <v>0</v>
          </cell>
        </row>
        <row r="527">
          <cell r="A527" t="str">
            <v>COMITENTE:</v>
          </cell>
          <cell r="B527" t="str">
            <v>DIRECCIÓN PROVINCIAL DE VIALIDAD</v>
          </cell>
          <cell r="C527">
            <v>0</v>
          </cell>
          <cell r="D527">
            <v>0</v>
          </cell>
          <cell r="E527">
            <v>0</v>
          </cell>
          <cell r="F527">
            <v>0</v>
          </cell>
          <cell r="G527">
            <v>0</v>
          </cell>
        </row>
        <row r="528">
          <cell r="A528" t="str">
            <v>CONTRATISTA:</v>
          </cell>
          <cell r="B528" t="str">
            <v>FEDERICO HERMANOS (Federico Ramon Francisco y Federico Guillermo Hector)</v>
          </cell>
          <cell r="C528">
            <v>0</v>
          </cell>
          <cell r="D528">
            <v>0</v>
          </cell>
          <cell r="E528">
            <v>0</v>
          </cell>
          <cell r="F528">
            <v>0</v>
          </cell>
          <cell r="G528">
            <v>0</v>
          </cell>
        </row>
        <row r="529">
          <cell r="A529" t="str">
            <v>OBRA:</v>
          </cell>
          <cell r="B529" t="str">
            <v>CONCRETO ASFALTICO EN CALIENTE PARA CONSERVACION Y MEJORAMIENTO DE LA RED VIAL PROVINCIAL (8va ETAPA)</v>
          </cell>
          <cell r="C529">
            <v>0</v>
          </cell>
          <cell r="D529">
            <v>0</v>
          </cell>
          <cell r="F529" t="str">
            <v>PRECIOS A:</v>
          </cell>
          <cell r="G529">
            <v>43180</v>
          </cell>
        </row>
        <row r="530">
          <cell r="A530" t="str">
            <v>UBICACIÓN:</v>
          </cell>
          <cell r="B530" t="str">
            <v>DEPARTAMENTOS VARIOS</v>
          </cell>
          <cell r="C530">
            <v>0</v>
          </cell>
          <cell r="D530">
            <v>0</v>
          </cell>
          <cell r="F530">
            <v>0</v>
          </cell>
          <cell r="G530">
            <v>0</v>
          </cell>
        </row>
        <row r="531">
          <cell r="A531" t="str">
            <v>RUBRO:</v>
          </cell>
          <cell r="B531" t="str">
            <v/>
          </cell>
          <cell r="C531" t="str">
            <v/>
          </cell>
          <cell r="D531">
            <v>0</v>
          </cell>
          <cell r="F531">
            <v>0</v>
          </cell>
          <cell r="G531">
            <v>0</v>
          </cell>
        </row>
        <row r="532">
          <cell r="A532" t="str">
            <v>ITEM:</v>
          </cell>
          <cell r="B532">
            <v>8</v>
          </cell>
          <cell r="C532" t="str">
            <v>HORMIGON DE CEMENTO PORTLAND H-17Excluida la Armadura para Pasante SJ 320/1</v>
          </cell>
          <cell r="D532">
            <v>0</v>
          </cell>
          <cell r="F532" t="str">
            <v>UNIDAD:</v>
          </cell>
          <cell r="G532" t="str">
            <v>m3</v>
          </cell>
        </row>
        <row r="533">
          <cell r="A533">
            <v>0</v>
          </cell>
          <cell r="B533">
            <v>0</v>
          </cell>
          <cell r="C533">
            <v>0</v>
          </cell>
          <cell r="D533">
            <v>0</v>
          </cell>
          <cell r="E533">
            <v>0</v>
          </cell>
          <cell r="F533">
            <v>0</v>
          </cell>
          <cell r="G533">
            <v>0</v>
          </cell>
        </row>
        <row r="534">
          <cell r="A534">
            <v>0</v>
          </cell>
          <cell r="B534">
            <v>0</v>
          </cell>
          <cell r="C534" t="str">
            <v>DESCRIPCIÓN EQUIPO DE PRODUCCIÓN Y RENDIMIENTO</v>
          </cell>
          <cell r="D534">
            <v>0</v>
          </cell>
          <cell r="E534">
            <v>0</v>
          </cell>
          <cell r="F534">
            <v>0</v>
          </cell>
          <cell r="G534">
            <v>0</v>
          </cell>
        </row>
        <row r="535">
          <cell r="A535">
            <v>0</v>
          </cell>
          <cell r="B535">
            <v>0</v>
          </cell>
          <cell r="C535">
            <v>0</v>
          </cell>
          <cell r="D535">
            <v>0</v>
          </cell>
          <cell r="E535">
            <v>0</v>
          </cell>
          <cell r="F535">
            <v>0</v>
          </cell>
          <cell r="G535">
            <v>0</v>
          </cell>
        </row>
        <row r="536">
          <cell r="A536">
            <v>0</v>
          </cell>
          <cell r="B536">
            <v>0</v>
          </cell>
          <cell r="C536" t="str">
            <v>Equipo</v>
          </cell>
          <cell r="D536" t="str">
            <v>Cantidad</v>
          </cell>
          <cell r="E536" t="str">
            <v>Potencia</v>
          </cell>
          <cell r="F536" t="str">
            <v>Costo Unitario</v>
          </cell>
          <cell r="G536" t="str">
            <v>Costo Total</v>
          </cell>
        </row>
        <row r="537">
          <cell r="A537">
            <v>0</v>
          </cell>
          <cell r="B537">
            <v>0</v>
          </cell>
          <cell r="C537" t="str">
            <v xml:space="preserve">VIBRADOR DE HORMIGON </v>
          </cell>
          <cell r="D537">
            <v>1</v>
          </cell>
          <cell r="E537">
            <v>5</v>
          </cell>
          <cell r="F537">
            <v>12100</v>
          </cell>
          <cell r="G537">
            <v>12100</v>
          </cell>
        </row>
        <row r="538">
          <cell r="A538">
            <v>0</v>
          </cell>
          <cell r="B538">
            <v>0</v>
          </cell>
          <cell r="C538" t="str">
            <v>HERRAMIENTAS MENORES</v>
          </cell>
          <cell r="D538">
            <v>2</v>
          </cell>
          <cell r="E538">
            <v>0</v>
          </cell>
          <cell r="F538">
            <v>7979.9999999999991</v>
          </cell>
          <cell r="G538">
            <v>15960</v>
          </cell>
        </row>
        <row r="539">
          <cell r="A539">
            <v>0</v>
          </cell>
          <cell r="B539">
            <v>0</v>
          </cell>
          <cell r="C539" t="str">
            <v>CAMION VOLCADOR</v>
          </cell>
          <cell r="D539">
            <v>0.2</v>
          </cell>
          <cell r="E539">
            <v>210</v>
          </cell>
          <cell r="F539">
            <v>1260000</v>
          </cell>
          <cell r="G539">
            <v>252000</v>
          </cell>
        </row>
        <row r="540">
          <cell r="A540">
            <v>0</v>
          </cell>
          <cell r="B540">
            <v>0</v>
          </cell>
          <cell r="C540">
            <v>0</v>
          </cell>
          <cell r="D540">
            <v>0</v>
          </cell>
          <cell r="E540">
            <v>0</v>
          </cell>
          <cell r="F540">
            <v>0</v>
          </cell>
          <cell r="G540">
            <v>0</v>
          </cell>
        </row>
        <row r="541">
          <cell r="A541">
            <v>0</v>
          </cell>
          <cell r="B541">
            <v>0</v>
          </cell>
          <cell r="C541">
            <v>0</v>
          </cell>
          <cell r="D541">
            <v>0</v>
          </cell>
          <cell r="E541">
            <v>0</v>
          </cell>
          <cell r="F541">
            <v>0</v>
          </cell>
          <cell r="G541">
            <v>0</v>
          </cell>
        </row>
        <row r="542">
          <cell r="A542">
            <v>0</v>
          </cell>
          <cell r="B542">
            <v>0</v>
          </cell>
          <cell r="C542">
            <v>0</v>
          </cell>
          <cell r="D542">
            <v>0</v>
          </cell>
          <cell r="E542">
            <v>0</v>
          </cell>
          <cell r="F542">
            <v>0</v>
          </cell>
          <cell r="G542">
            <v>0</v>
          </cell>
        </row>
        <row r="543">
          <cell r="A543">
            <v>0</v>
          </cell>
          <cell r="B543">
            <v>0</v>
          </cell>
          <cell r="C543">
            <v>0</v>
          </cell>
          <cell r="D543">
            <v>0</v>
          </cell>
          <cell r="E543">
            <v>0</v>
          </cell>
          <cell r="F543">
            <v>0</v>
          </cell>
          <cell r="G543">
            <v>0</v>
          </cell>
        </row>
        <row r="544">
          <cell r="A544">
            <v>0</v>
          </cell>
          <cell r="B544">
            <v>0</v>
          </cell>
          <cell r="C544">
            <v>0</v>
          </cell>
          <cell r="D544">
            <v>0</v>
          </cell>
          <cell r="E544">
            <v>0</v>
          </cell>
          <cell r="F544">
            <v>0</v>
          </cell>
          <cell r="G544">
            <v>0</v>
          </cell>
        </row>
        <row r="545">
          <cell r="A545">
            <v>0</v>
          </cell>
          <cell r="B545">
            <v>0</v>
          </cell>
          <cell r="C545">
            <v>0</v>
          </cell>
          <cell r="D545">
            <v>0</v>
          </cell>
          <cell r="E545">
            <v>0</v>
          </cell>
          <cell r="F545">
            <v>0</v>
          </cell>
          <cell r="G545">
            <v>0</v>
          </cell>
        </row>
        <row r="546">
          <cell r="A546">
            <v>0</v>
          </cell>
          <cell r="B546">
            <v>0</v>
          </cell>
          <cell r="C546">
            <v>0</v>
          </cell>
          <cell r="D546">
            <v>0</v>
          </cell>
          <cell r="E546">
            <v>0</v>
          </cell>
          <cell r="F546">
            <v>0</v>
          </cell>
          <cell r="G546">
            <v>0</v>
          </cell>
        </row>
        <row r="547">
          <cell r="A547">
            <v>0</v>
          </cell>
          <cell r="B547">
            <v>0</v>
          </cell>
          <cell r="C547">
            <v>0</v>
          </cell>
          <cell r="D547">
            <v>0</v>
          </cell>
          <cell r="E547">
            <v>0</v>
          </cell>
          <cell r="F547">
            <v>0</v>
          </cell>
          <cell r="G547">
            <v>0</v>
          </cell>
        </row>
        <row r="548">
          <cell r="A548">
            <v>0</v>
          </cell>
          <cell r="B548">
            <v>0</v>
          </cell>
          <cell r="C548">
            <v>0</v>
          </cell>
          <cell r="E548">
            <v>0</v>
          </cell>
          <cell r="F548">
            <v>0</v>
          </cell>
          <cell r="G548">
            <v>0</v>
          </cell>
        </row>
        <row r="549">
          <cell r="A549">
            <v>0</v>
          </cell>
          <cell r="B549">
            <v>0</v>
          </cell>
          <cell r="C549" t="str">
            <v>TOTALES</v>
          </cell>
          <cell r="E549">
            <v>47</v>
          </cell>
          <cell r="F549" t="str">
            <v>Costo Equipos</v>
          </cell>
          <cell r="G549">
            <v>280060</v>
          </cell>
        </row>
        <row r="550">
          <cell r="A550">
            <v>0</v>
          </cell>
          <cell r="B550">
            <v>0</v>
          </cell>
          <cell r="C550">
            <v>0</v>
          </cell>
          <cell r="D550">
            <v>0</v>
          </cell>
          <cell r="E550">
            <v>0</v>
          </cell>
          <cell r="F550">
            <v>0</v>
          </cell>
          <cell r="G550">
            <v>0</v>
          </cell>
        </row>
        <row r="551">
          <cell r="A551">
            <v>0</v>
          </cell>
          <cell r="B551">
            <v>0</v>
          </cell>
          <cell r="C551" t="str">
            <v>Rendimiento equipo de producción</v>
          </cell>
          <cell r="D551">
            <v>20</v>
          </cell>
          <cell r="E551" t="str">
            <v>m3/día</v>
          </cell>
          <cell r="F551">
            <v>0</v>
          </cell>
          <cell r="G551">
            <v>0</v>
          </cell>
        </row>
        <row r="552">
          <cell r="A552">
            <v>0</v>
          </cell>
          <cell r="B552">
            <v>0</v>
          </cell>
          <cell r="C552">
            <v>0</v>
          </cell>
          <cell r="D552">
            <v>0</v>
          </cell>
          <cell r="E552">
            <v>0</v>
          </cell>
          <cell r="F552">
            <v>0</v>
          </cell>
          <cell r="G552">
            <v>0</v>
          </cell>
        </row>
        <row r="553">
          <cell r="A553" t="str">
            <v>DATOS REDETERMINACION</v>
          </cell>
          <cell r="B553">
            <v>0</v>
          </cell>
          <cell r="C553" t="str">
            <v>DESIGNACION</v>
          </cell>
          <cell r="D553" t="str">
            <v>Coeficiente</v>
          </cell>
          <cell r="E553" t="str">
            <v>Costo Equipo /Total HP</v>
          </cell>
          <cell r="F553" t="str">
            <v>Rendimiento</v>
          </cell>
          <cell r="G553" t="str">
            <v>$ Parcial</v>
          </cell>
        </row>
        <row r="554">
          <cell r="A554" t="str">
            <v>CÓDIGO</v>
          </cell>
          <cell r="B554" t="str">
            <v>DESCRIPCIÓN</v>
          </cell>
          <cell r="C554">
            <v>0</v>
          </cell>
          <cell r="D554">
            <v>0</v>
          </cell>
          <cell r="E554">
            <v>0</v>
          </cell>
          <cell r="F554">
            <v>0</v>
          </cell>
          <cell r="G554">
            <v>0</v>
          </cell>
        </row>
        <row r="555">
          <cell r="A555">
            <v>0</v>
          </cell>
          <cell r="B555">
            <v>0</v>
          </cell>
          <cell r="C555" t="str">
            <v>A - EQUIPOS</v>
          </cell>
          <cell r="D555">
            <v>0</v>
          </cell>
          <cell r="E555">
            <v>0</v>
          </cell>
          <cell r="F555">
            <v>0</v>
          </cell>
          <cell r="G555">
            <v>0</v>
          </cell>
        </row>
        <row r="556">
          <cell r="A556" t="str">
            <v>INDEC-DCTO - Inciso j)</v>
          </cell>
          <cell r="B556" t="str">
            <v>Equipo - Amortización de equipo</v>
          </cell>
          <cell r="C556" t="str">
            <v>Amortizaciones</v>
          </cell>
          <cell r="D556">
            <v>5.5999999999999995E-4</v>
          </cell>
          <cell r="E556">
            <v>280060</v>
          </cell>
          <cell r="F556">
            <v>20</v>
          </cell>
          <cell r="G556">
            <v>7.84</v>
          </cell>
        </row>
        <row r="557">
          <cell r="A557" t="str">
            <v>INDEC-DCTO - Inciso j)</v>
          </cell>
          <cell r="B557" t="str">
            <v>Equipo - Amortización de equipo</v>
          </cell>
          <cell r="C557" t="str">
            <v>Interés</v>
          </cell>
          <cell r="D557">
            <v>2.3999999999999998E-4</v>
          </cell>
          <cell r="E557">
            <v>280060</v>
          </cell>
          <cell r="F557">
            <v>20</v>
          </cell>
          <cell r="G557">
            <v>3.36</v>
          </cell>
        </row>
        <row r="558">
          <cell r="A558" t="str">
            <v>INDEC-PB - 94920-1</v>
          </cell>
          <cell r="B558" t="str">
            <v xml:space="preserve">Accesorios y repuestos para máquinas de uso especial                 </v>
          </cell>
          <cell r="C558" t="str">
            <v>Reparaciones y Repuestos</v>
          </cell>
          <cell r="D558">
            <v>3.3599999999999998E-4</v>
          </cell>
          <cell r="E558">
            <v>280060</v>
          </cell>
          <cell r="F558">
            <v>20</v>
          </cell>
          <cell r="G558">
            <v>4.71</v>
          </cell>
        </row>
        <row r="559">
          <cell r="A559" t="str">
            <v>INDEC-PB - 33360-1</v>
          </cell>
          <cell r="B559" t="str">
            <v xml:space="preserve">Gas oil                                                                </v>
          </cell>
          <cell r="C559" t="str">
            <v>Combustibles</v>
          </cell>
          <cell r="D559">
            <v>20</v>
          </cell>
          <cell r="E559">
            <v>47</v>
          </cell>
          <cell r="F559">
            <v>20</v>
          </cell>
          <cell r="G559">
            <v>47</v>
          </cell>
        </row>
        <row r="560">
          <cell r="A560" t="str">
            <v>INDEC-PB - 33380-1</v>
          </cell>
          <cell r="B560" t="str">
            <v xml:space="preserve">Aceites lubricantes                                                    </v>
          </cell>
          <cell r="C560" t="str">
            <v>Lubricantes</v>
          </cell>
          <cell r="D560">
            <v>4</v>
          </cell>
          <cell r="E560">
            <v>47</v>
          </cell>
          <cell r="F560">
            <v>20</v>
          </cell>
          <cell r="G560">
            <v>9.4</v>
          </cell>
        </row>
        <row r="561">
          <cell r="A561" t="str">
            <v/>
          </cell>
          <cell r="B561" t="str">
            <v/>
          </cell>
          <cell r="C561">
            <v>0</v>
          </cell>
          <cell r="D561">
            <v>0</v>
          </cell>
          <cell r="E561">
            <v>0</v>
          </cell>
          <cell r="F561">
            <v>0</v>
          </cell>
          <cell r="G561">
            <v>0</v>
          </cell>
        </row>
        <row r="562">
          <cell r="A562" t="str">
            <v/>
          </cell>
          <cell r="B562" t="str">
            <v/>
          </cell>
          <cell r="C562">
            <v>0</v>
          </cell>
          <cell r="D562">
            <v>0</v>
          </cell>
          <cell r="E562">
            <v>0</v>
          </cell>
          <cell r="F562">
            <v>0</v>
          </cell>
          <cell r="G562">
            <v>0</v>
          </cell>
        </row>
        <row r="563">
          <cell r="A563" t="str">
            <v/>
          </cell>
          <cell r="B563" t="str">
            <v/>
          </cell>
          <cell r="C563">
            <v>0</v>
          </cell>
          <cell r="D563">
            <v>0</v>
          </cell>
          <cell r="E563">
            <v>0</v>
          </cell>
          <cell r="F563">
            <v>0</v>
          </cell>
          <cell r="G563">
            <v>0</v>
          </cell>
        </row>
        <row r="564">
          <cell r="A564" t="str">
            <v/>
          </cell>
          <cell r="B564" t="str">
            <v/>
          </cell>
          <cell r="C564">
            <v>0</v>
          </cell>
          <cell r="D564">
            <v>0</v>
          </cell>
          <cell r="E564">
            <v>0</v>
          </cell>
          <cell r="F564">
            <v>0</v>
          </cell>
          <cell r="G564">
            <v>0</v>
          </cell>
        </row>
        <row r="565">
          <cell r="A565" t="str">
            <v/>
          </cell>
          <cell r="B565" t="str">
            <v/>
          </cell>
          <cell r="C565">
            <v>0</v>
          </cell>
          <cell r="D565">
            <v>0</v>
          </cell>
          <cell r="E565">
            <v>0</v>
          </cell>
          <cell r="F565">
            <v>0</v>
          </cell>
          <cell r="G565">
            <v>0</v>
          </cell>
        </row>
        <row r="566">
          <cell r="A566">
            <v>0</v>
          </cell>
          <cell r="B566">
            <v>0</v>
          </cell>
          <cell r="C566">
            <v>0</v>
          </cell>
          <cell r="D566">
            <v>0</v>
          </cell>
          <cell r="F566" t="str">
            <v>Total A</v>
          </cell>
          <cell r="G566">
            <v>72.31</v>
          </cell>
        </row>
        <row r="567">
          <cell r="A567">
            <v>0</v>
          </cell>
          <cell r="B567">
            <v>0</v>
          </cell>
          <cell r="C567" t="str">
            <v>B - MANO DE OBRA</v>
          </cell>
          <cell r="D567">
            <v>0</v>
          </cell>
          <cell r="E567">
            <v>0</v>
          </cell>
          <cell r="F567">
            <v>0</v>
          </cell>
          <cell r="G567">
            <v>0</v>
          </cell>
        </row>
        <row r="568">
          <cell r="A568" t="str">
            <v>DATOS REDETERMINACION</v>
          </cell>
          <cell r="B568">
            <v>0</v>
          </cell>
          <cell r="C568" t="str">
            <v>DESIGNACION</v>
          </cell>
          <cell r="D568" t="str">
            <v>Cantidad</v>
          </cell>
          <cell r="E568" t="str">
            <v>$ Unitarios</v>
          </cell>
          <cell r="F568">
            <v>0</v>
          </cell>
          <cell r="G568" t="str">
            <v>$ Parcial</v>
          </cell>
        </row>
        <row r="569">
          <cell r="A569" t="str">
            <v>CÓDIGO</v>
          </cell>
          <cell r="B569" t="str">
            <v>DESCRIPCIÓN</v>
          </cell>
          <cell r="C569">
            <v>0</v>
          </cell>
          <cell r="D569">
            <v>0</v>
          </cell>
          <cell r="E569">
            <v>0</v>
          </cell>
          <cell r="F569">
            <v>0</v>
          </cell>
          <cell r="G569">
            <v>0</v>
          </cell>
        </row>
        <row r="570">
          <cell r="A570" t="str">
            <v>IIEE-SJ - 101000</v>
          </cell>
          <cell r="B570" t="str">
            <v>Oficial Especializado</v>
          </cell>
          <cell r="C570" t="str">
            <v>Oficial Especializado</v>
          </cell>
          <cell r="D570">
            <v>0</v>
          </cell>
          <cell r="E570">
            <v>1495.96</v>
          </cell>
          <cell r="F570">
            <v>20</v>
          </cell>
          <cell r="G570">
            <v>0</v>
          </cell>
        </row>
        <row r="571">
          <cell r="A571" t="str">
            <v>IIEE-SJ - 102000</v>
          </cell>
          <cell r="B571" t="str">
            <v xml:space="preserve">Oficial </v>
          </cell>
          <cell r="C571" t="str">
            <v>Oficial</v>
          </cell>
          <cell r="D571">
            <v>1</v>
          </cell>
          <cell r="E571">
            <v>1278.53</v>
          </cell>
          <cell r="F571">
            <v>20</v>
          </cell>
          <cell r="G571">
            <v>63.93</v>
          </cell>
        </row>
        <row r="572">
          <cell r="A572" t="str">
            <v>IIEE-SJ - 103000</v>
          </cell>
          <cell r="B572" t="str">
            <v>Ayudante</v>
          </cell>
          <cell r="C572" t="str">
            <v>Medio Oficial</v>
          </cell>
          <cell r="D572">
            <v>0</v>
          </cell>
          <cell r="E572">
            <v>0</v>
          </cell>
          <cell r="F572">
            <v>20</v>
          </cell>
          <cell r="G572">
            <v>0</v>
          </cell>
        </row>
        <row r="573">
          <cell r="A573" t="str">
            <v>IIEE-SJ - 103000</v>
          </cell>
          <cell r="B573" t="str">
            <v>Ayudante</v>
          </cell>
          <cell r="C573" t="str">
            <v>Ayudante</v>
          </cell>
          <cell r="D573">
            <v>3</v>
          </cell>
          <cell r="E573">
            <v>1079.56</v>
          </cell>
          <cell r="F573">
            <v>20</v>
          </cell>
          <cell r="G573">
            <v>161.93</v>
          </cell>
        </row>
        <row r="574">
          <cell r="A574" t="str">
            <v/>
          </cell>
          <cell r="B574" t="str">
            <v/>
          </cell>
          <cell r="C574" t="str">
            <v>Vigilancia</v>
          </cell>
          <cell r="D574">
            <v>0.1</v>
          </cell>
          <cell r="E574">
            <v>4517.21</v>
          </cell>
          <cell r="F574">
            <v>20</v>
          </cell>
          <cell r="G574">
            <v>22.59</v>
          </cell>
        </row>
        <row r="575">
          <cell r="A575" t="str">
            <v/>
          </cell>
          <cell r="B575" t="str">
            <v/>
          </cell>
          <cell r="C575">
            <v>0</v>
          </cell>
          <cell r="D575">
            <v>0</v>
          </cell>
          <cell r="E575">
            <v>0</v>
          </cell>
          <cell r="F575">
            <v>0</v>
          </cell>
          <cell r="G575">
            <v>0</v>
          </cell>
        </row>
        <row r="576">
          <cell r="A576">
            <v>0</v>
          </cell>
          <cell r="B576">
            <v>0</v>
          </cell>
          <cell r="C576">
            <v>0</v>
          </cell>
          <cell r="D576">
            <v>0</v>
          </cell>
          <cell r="F576" t="str">
            <v>Total B</v>
          </cell>
          <cell r="G576">
            <v>248.45000000000002</v>
          </cell>
        </row>
        <row r="577">
          <cell r="A577">
            <v>0</v>
          </cell>
          <cell r="B577">
            <v>0</v>
          </cell>
          <cell r="C577" t="str">
            <v>C - MATERIALES</v>
          </cell>
          <cell r="D577">
            <v>0</v>
          </cell>
          <cell r="E577">
            <v>0</v>
          </cell>
          <cell r="F577">
            <v>0</v>
          </cell>
          <cell r="G577">
            <v>0</v>
          </cell>
        </row>
        <row r="578">
          <cell r="A578" t="str">
            <v>DATOS REDETERMINACION</v>
          </cell>
          <cell r="B578">
            <v>0</v>
          </cell>
          <cell r="C578" t="str">
            <v>DESIGNACION</v>
          </cell>
          <cell r="D578" t="str">
            <v>U</v>
          </cell>
          <cell r="E578" t="str">
            <v>Cantidad</v>
          </cell>
          <cell r="F578" t="str">
            <v>$ Unitarios</v>
          </cell>
          <cell r="G578" t="str">
            <v>$ Parcial</v>
          </cell>
        </row>
        <row r="579">
          <cell r="A579" t="str">
            <v>CÓDIGO</v>
          </cell>
          <cell r="B579" t="str">
            <v>DESCRIPCIÓN</v>
          </cell>
          <cell r="C579">
            <v>0</v>
          </cell>
          <cell r="D579">
            <v>0</v>
          </cell>
          <cell r="E579">
            <v>0</v>
          </cell>
          <cell r="F579">
            <v>0</v>
          </cell>
          <cell r="G579">
            <v>0</v>
          </cell>
        </row>
        <row r="580">
          <cell r="A580" t="str">
            <v>INDEC-CM - 37510-11</v>
          </cell>
          <cell r="B580" t="str">
            <v>Hormigón elaborado</v>
          </cell>
          <cell r="C580" t="str">
            <v>Hº Elaborado H-17</v>
          </cell>
          <cell r="D580" t="str">
            <v>m3</v>
          </cell>
          <cell r="E580">
            <v>0.31</v>
          </cell>
          <cell r="F580">
            <v>1070</v>
          </cell>
          <cell r="G580">
            <v>331.7</v>
          </cell>
        </row>
        <row r="581">
          <cell r="A581" t="str">
            <v>INDEC-GG 31210-11</v>
          </cell>
          <cell r="B581" t="str">
            <v>Madera para encofrado</v>
          </cell>
          <cell r="C581" t="str">
            <v>Madera para encofrado.</v>
          </cell>
          <cell r="D581" t="str">
            <v>m3</v>
          </cell>
          <cell r="E581">
            <v>7.0000000000000007E-2</v>
          </cell>
          <cell r="F581">
            <v>5009.88</v>
          </cell>
          <cell r="G581">
            <v>350.69</v>
          </cell>
        </row>
        <row r="582">
          <cell r="A582" t="str">
            <v>INDEC-PB - 42944-2</v>
          </cell>
          <cell r="B582" t="str">
            <v xml:space="preserve">Clavos                                                                 </v>
          </cell>
          <cell r="C582" t="str">
            <v>Clavos y alambres p/ataduras.</v>
          </cell>
          <cell r="D582" t="str">
            <v>kg</v>
          </cell>
          <cell r="E582">
            <v>4.4999999999999998E-2</v>
          </cell>
          <cell r="F582">
            <v>38.96</v>
          </cell>
          <cell r="G582">
            <v>1.75</v>
          </cell>
        </row>
        <row r="583">
          <cell r="A583" t="str">
            <v/>
          </cell>
          <cell r="B583" t="str">
            <v/>
          </cell>
          <cell r="C583">
            <v>0</v>
          </cell>
          <cell r="D583">
            <v>0</v>
          </cell>
          <cell r="E583">
            <v>0</v>
          </cell>
          <cell r="F583">
            <v>0</v>
          </cell>
          <cell r="G583">
            <v>0</v>
          </cell>
        </row>
        <row r="584">
          <cell r="A584" t="str">
            <v/>
          </cell>
          <cell r="B584" t="str">
            <v/>
          </cell>
          <cell r="C584">
            <v>0</v>
          </cell>
          <cell r="D584">
            <v>0</v>
          </cell>
          <cell r="E584">
            <v>0</v>
          </cell>
          <cell r="F584">
            <v>0</v>
          </cell>
          <cell r="G584">
            <v>0</v>
          </cell>
        </row>
        <row r="585">
          <cell r="A585" t="str">
            <v/>
          </cell>
          <cell r="B585" t="str">
            <v/>
          </cell>
          <cell r="C585">
            <v>0</v>
          </cell>
          <cell r="D585">
            <v>0</v>
          </cell>
          <cell r="E585">
            <v>0</v>
          </cell>
          <cell r="F585">
            <v>0</v>
          </cell>
          <cell r="G585">
            <v>0</v>
          </cell>
        </row>
        <row r="586">
          <cell r="A586" t="str">
            <v/>
          </cell>
          <cell r="B586" t="str">
            <v/>
          </cell>
          <cell r="C586">
            <v>0</v>
          </cell>
          <cell r="D586">
            <v>0</v>
          </cell>
          <cell r="E586">
            <v>0</v>
          </cell>
          <cell r="F586">
            <v>0</v>
          </cell>
          <cell r="G586">
            <v>0</v>
          </cell>
        </row>
        <row r="587">
          <cell r="A587" t="str">
            <v/>
          </cell>
          <cell r="B587" t="str">
            <v/>
          </cell>
          <cell r="C587">
            <v>0</v>
          </cell>
          <cell r="D587">
            <v>0</v>
          </cell>
          <cell r="E587">
            <v>0</v>
          </cell>
          <cell r="F587">
            <v>0</v>
          </cell>
          <cell r="G587">
            <v>0</v>
          </cell>
        </row>
        <row r="588">
          <cell r="A588" t="str">
            <v/>
          </cell>
          <cell r="B588" t="str">
            <v/>
          </cell>
          <cell r="C588">
            <v>0</v>
          </cell>
          <cell r="D588">
            <v>0</v>
          </cell>
          <cell r="E588">
            <v>0</v>
          </cell>
          <cell r="F588">
            <v>0</v>
          </cell>
          <cell r="G588">
            <v>0</v>
          </cell>
        </row>
        <row r="589">
          <cell r="A589" t="str">
            <v/>
          </cell>
          <cell r="B589" t="str">
            <v/>
          </cell>
          <cell r="C589">
            <v>0</v>
          </cell>
          <cell r="D589">
            <v>0</v>
          </cell>
          <cell r="E589">
            <v>0</v>
          </cell>
          <cell r="F589">
            <v>0</v>
          </cell>
          <cell r="G589">
            <v>0</v>
          </cell>
        </row>
        <row r="590">
          <cell r="A590">
            <v>0</v>
          </cell>
          <cell r="B590">
            <v>0</v>
          </cell>
          <cell r="C590">
            <v>0</v>
          </cell>
          <cell r="D590">
            <v>0</v>
          </cell>
          <cell r="F590" t="str">
            <v>Total C</v>
          </cell>
          <cell r="G590">
            <v>684.14</v>
          </cell>
        </row>
        <row r="591">
          <cell r="A591">
            <v>0</v>
          </cell>
          <cell r="B591">
            <v>0</v>
          </cell>
          <cell r="C591" t="str">
            <v>D - TRANSPORTE</v>
          </cell>
          <cell r="D591">
            <v>0</v>
          </cell>
          <cell r="E591">
            <v>0</v>
          </cell>
          <cell r="F591">
            <v>0</v>
          </cell>
          <cell r="G591">
            <v>0</v>
          </cell>
        </row>
        <row r="592">
          <cell r="A592" t="str">
            <v>DATOS REDETERMINACION</v>
          </cell>
          <cell r="B592">
            <v>0</v>
          </cell>
          <cell r="C592" t="str">
            <v>DESIGNACION</v>
          </cell>
          <cell r="D592" t="str">
            <v>Cuantia</v>
          </cell>
          <cell r="E592" t="str">
            <v>$ Unitarios</v>
          </cell>
          <cell r="F592" t="str">
            <v>DMT (Km)</v>
          </cell>
          <cell r="G592" t="str">
            <v>$ Parcial</v>
          </cell>
        </row>
        <row r="593">
          <cell r="A593" t="str">
            <v>CÓDIGO</v>
          </cell>
          <cell r="B593" t="str">
            <v>DESCRIPCIÓN</v>
          </cell>
          <cell r="C593">
            <v>0</v>
          </cell>
          <cell r="D593">
            <v>0</v>
          </cell>
          <cell r="E593">
            <v>0</v>
          </cell>
          <cell r="F593">
            <v>0</v>
          </cell>
          <cell r="G593">
            <v>0</v>
          </cell>
        </row>
        <row r="594">
          <cell r="A594" t="str">
            <v/>
          </cell>
          <cell r="B594" t="str">
            <v/>
          </cell>
          <cell r="C594">
            <v>0</v>
          </cell>
          <cell r="D594">
            <v>0</v>
          </cell>
          <cell r="E594">
            <v>0</v>
          </cell>
          <cell r="F594">
            <v>0</v>
          </cell>
          <cell r="G594">
            <v>0</v>
          </cell>
        </row>
        <row r="595">
          <cell r="A595" t="str">
            <v/>
          </cell>
          <cell r="B595" t="str">
            <v/>
          </cell>
          <cell r="C595">
            <v>0</v>
          </cell>
          <cell r="D595">
            <v>0</v>
          </cell>
          <cell r="E595">
            <v>0</v>
          </cell>
          <cell r="F595">
            <v>0</v>
          </cell>
          <cell r="G595">
            <v>0</v>
          </cell>
        </row>
        <row r="596">
          <cell r="A596">
            <v>0</v>
          </cell>
          <cell r="B596">
            <v>0</v>
          </cell>
          <cell r="C596">
            <v>0</v>
          </cell>
          <cell r="D596">
            <v>0</v>
          </cell>
          <cell r="F596" t="str">
            <v>Total D</v>
          </cell>
          <cell r="G596">
            <v>0</v>
          </cell>
        </row>
        <row r="597">
          <cell r="A597">
            <v>0</v>
          </cell>
          <cell r="B597">
            <v>0</v>
          </cell>
          <cell r="C597">
            <v>0</v>
          </cell>
          <cell r="D597">
            <v>0</v>
          </cell>
          <cell r="E597">
            <v>0</v>
          </cell>
          <cell r="F597">
            <v>0</v>
          </cell>
          <cell r="G597">
            <v>0</v>
          </cell>
        </row>
        <row r="598">
          <cell r="A598">
            <v>8</v>
          </cell>
          <cell r="B598" t="str">
            <v>HORMIGON DE CEMENTO PORTLAND H-17Excluida la Armadura para Pasante SJ 320/1</v>
          </cell>
          <cell r="C598">
            <v>0</v>
          </cell>
          <cell r="D598">
            <v>0</v>
          </cell>
          <cell r="E598" t="str">
            <v>Costo</v>
          </cell>
          <cell r="F598" t="str">
            <v>$/m3</v>
          </cell>
          <cell r="G598">
            <v>1004.9000000000001</v>
          </cell>
        </row>
        <row r="599">
          <cell r="A599">
            <v>0</v>
          </cell>
          <cell r="B599">
            <v>0</v>
          </cell>
          <cell r="C599">
            <v>0</v>
          </cell>
          <cell r="D599">
            <v>0</v>
          </cell>
          <cell r="E599" t="str">
            <v>Precio</v>
          </cell>
          <cell r="F599" t="str">
            <v>$/m3</v>
          </cell>
          <cell r="G599">
            <v>1570.1764744839747</v>
          </cell>
        </row>
        <row r="601">
          <cell r="A601" t="str">
            <v>ANALISIS DE PRECIOS</v>
          </cell>
          <cell r="B601">
            <v>0</v>
          </cell>
          <cell r="C601">
            <v>0</v>
          </cell>
          <cell r="D601">
            <v>0</v>
          </cell>
          <cell r="E601">
            <v>0</v>
          </cell>
          <cell r="F601">
            <v>0</v>
          </cell>
          <cell r="G601">
            <v>0</v>
          </cell>
        </row>
        <row r="602">
          <cell r="A602" t="str">
            <v>COMITENTE:</v>
          </cell>
          <cell r="B602" t="str">
            <v>DIRECCIÓN PROVINCIAL DE VIALIDAD</v>
          </cell>
          <cell r="C602">
            <v>0</v>
          </cell>
          <cell r="D602">
            <v>0</v>
          </cell>
          <cell r="E602">
            <v>0</v>
          </cell>
          <cell r="F602">
            <v>0</v>
          </cell>
          <cell r="G602">
            <v>0</v>
          </cell>
        </row>
        <row r="603">
          <cell r="A603" t="str">
            <v>CONTRATISTA:</v>
          </cell>
          <cell r="B603" t="str">
            <v>FEDERICO HERMANOS (Federico Ramon Francisco y Federico Guillermo Hector)</v>
          </cell>
          <cell r="C603">
            <v>0</v>
          </cell>
          <cell r="D603">
            <v>0</v>
          </cell>
          <cell r="E603">
            <v>0</v>
          </cell>
          <cell r="F603">
            <v>0</v>
          </cell>
          <cell r="G603">
            <v>0</v>
          </cell>
        </row>
        <row r="604">
          <cell r="A604" t="str">
            <v>OBRA:</v>
          </cell>
          <cell r="B604" t="str">
            <v>CONCRETO ASFALTICO EN CALIENTE PARA CONSERVACION Y MEJORAMIENTO DE LA RED VIAL PROVINCIAL (8va ETAPA)</v>
          </cell>
          <cell r="C604">
            <v>0</v>
          </cell>
          <cell r="D604">
            <v>0</v>
          </cell>
          <cell r="F604" t="str">
            <v>PRECIOS A:</v>
          </cell>
          <cell r="G604">
            <v>43180</v>
          </cell>
        </row>
        <row r="605">
          <cell r="A605" t="str">
            <v>UBICACIÓN:</v>
          </cell>
          <cell r="B605" t="str">
            <v>DEPARTAMENTOS VARIOS</v>
          </cell>
          <cell r="C605">
            <v>0</v>
          </cell>
          <cell r="D605">
            <v>0</v>
          </cell>
          <cell r="F605">
            <v>0</v>
          </cell>
          <cell r="G605">
            <v>0</v>
          </cell>
        </row>
        <row r="606">
          <cell r="A606" t="str">
            <v>RUBRO:</v>
          </cell>
          <cell r="B606" t="str">
            <v/>
          </cell>
          <cell r="C606" t="str">
            <v/>
          </cell>
          <cell r="D606">
            <v>0</v>
          </cell>
          <cell r="F606">
            <v>0</v>
          </cell>
          <cell r="G606">
            <v>0</v>
          </cell>
        </row>
        <row r="607">
          <cell r="A607" t="str">
            <v>ITEM:</v>
          </cell>
          <cell r="B607">
            <v>9</v>
          </cell>
          <cell r="C607" t="str">
            <v>HORMIGON DE CEMENTO PORTLAND H-13Excluida la Armadura para Pasante SJ 320/1</v>
          </cell>
          <cell r="D607">
            <v>0</v>
          </cell>
          <cell r="F607" t="str">
            <v>UNIDAD:</v>
          </cell>
          <cell r="G607" t="str">
            <v>m3</v>
          </cell>
        </row>
        <row r="608">
          <cell r="A608">
            <v>0</v>
          </cell>
          <cell r="B608">
            <v>0</v>
          </cell>
          <cell r="C608">
            <v>0</v>
          </cell>
          <cell r="D608">
            <v>0</v>
          </cell>
          <cell r="E608">
            <v>0</v>
          </cell>
          <cell r="F608">
            <v>0</v>
          </cell>
          <cell r="G608">
            <v>0</v>
          </cell>
        </row>
        <row r="609">
          <cell r="A609">
            <v>0</v>
          </cell>
          <cell r="B609">
            <v>0</v>
          </cell>
          <cell r="C609" t="str">
            <v>DESCRIPCIÓN EQUIPO DE PRODUCCIÓN Y RENDIMIENTO</v>
          </cell>
          <cell r="D609">
            <v>0</v>
          </cell>
          <cell r="E609">
            <v>0</v>
          </cell>
          <cell r="F609">
            <v>0</v>
          </cell>
          <cell r="G609">
            <v>0</v>
          </cell>
        </row>
        <row r="610">
          <cell r="A610">
            <v>0</v>
          </cell>
          <cell r="B610">
            <v>0</v>
          </cell>
          <cell r="C610">
            <v>0</v>
          </cell>
          <cell r="D610">
            <v>0</v>
          </cell>
          <cell r="E610">
            <v>0</v>
          </cell>
          <cell r="F610">
            <v>0</v>
          </cell>
          <cell r="G610">
            <v>0</v>
          </cell>
        </row>
        <row r="611">
          <cell r="A611">
            <v>0</v>
          </cell>
          <cell r="B611">
            <v>0</v>
          </cell>
          <cell r="C611" t="str">
            <v>Equipo</v>
          </cell>
          <cell r="D611" t="str">
            <v>Cantidad</v>
          </cell>
          <cell r="E611" t="str">
            <v>Potencia</v>
          </cell>
          <cell r="F611" t="str">
            <v>Costo Unitario</v>
          </cell>
          <cell r="G611" t="str">
            <v>Costo Total</v>
          </cell>
        </row>
        <row r="612">
          <cell r="A612">
            <v>0</v>
          </cell>
          <cell r="B612">
            <v>0</v>
          </cell>
          <cell r="C612" t="str">
            <v xml:space="preserve">VIBRADOR DE HORMIGON </v>
          </cell>
          <cell r="D612">
            <v>1</v>
          </cell>
          <cell r="E612">
            <v>5</v>
          </cell>
          <cell r="F612">
            <v>12100</v>
          </cell>
          <cell r="G612">
            <v>12100</v>
          </cell>
        </row>
        <row r="613">
          <cell r="A613">
            <v>0</v>
          </cell>
          <cell r="B613">
            <v>0</v>
          </cell>
          <cell r="C613" t="str">
            <v>HERRAMIENTAS MENORES</v>
          </cell>
          <cell r="D613">
            <v>2</v>
          </cell>
          <cell r="E613">
            <v>0</v>
          </cell>
          <cell r="F613">
            <v>7979.9999999999991</v>
          </cell>
          <cell r="G613">
            <v>15960</v>
          </cell>
        </row>
        <row r="614">
          <cell r="A614">
            <v>0</v>
          </cell>
          <cell r="B614">
            <v>0</v>
          </cell>
          <cell r="C614" t="str">
            <v>CAMION VOLCADOR</v>
          </cell>
          <cell r="D614">
            <v>0.2</v>
          </cell>
          <cell r="E614">
            <v>210</v>
          </cell>
          <cell r="F614">
            <v>1260000</v>
          </cell>
          <cell r="G614">
            <v>252000</v>
          </cell>
        </row>
        <row r="615">
          <cell r="A615">
            <v>0</v>
          </cell>
          <cell r="B615">
            <v>0</v>
          </cell>
          <cell r="C615">
            <v>0</v>
          </cell>
          <cell r="D615">
            <v>0</v>
          </cell>
          <cell r="E615">
            <v>0</v>
          </cell>
          <cell r="F615">
            <v>0</v>
          </cell>
          <cell r="G615">
            <v>0</v>
          </cell>
        </row>
        <row r="616">
          <cell r="A616">
            <v>0</v>
          </cell>
          <cell r="B616">
            <v>0</v>
          </cell>
          <cell r="C616">
            <v>0</v>
          </cell>
          <cell r="D616">
            <v>0</v>
          </cell>
          <cell r="E616">
            <v>0</v>
          </cell>
          <cell r="F616">
            <v>0</v>
          </cell>
          <cell r="G616">
            <v>0</v>
          </cell>
        </row>
        <row r="617">
          <cell r="A617">
            <v>0</v>
          </cell>
          <cell r="B617">
            <v>0</v>
          </cell>
          <cell r="C617">
            <v>0</v>
          </cell>
          <cell r="D617">
            <v>0</v>
          </cell>
          <cell r="E617">
            <v>0</v>
          </cell>
          <cell r="F617">
            <v>0</v>
          </cell>
          <cell r="G617">
            <v>0</v>
          </cell>
        </row>
        <row r="618">
          <cell r="A618">
            <v>0</v>
          </cell>
          <cell r="B618">
            <v>0</v>
          </cell>
          <cell r="C618">
            <v>0</v>
          </cell>
          <cell r="D618">
            <v>0</v>
          </cell>
          <cell r="E618">
            <v>0</v>
          </cell>
          <cell r="F618">
            <v>0</v>
          </cell>
          <cell r="G618">
            <v>0</v>
          </cell>
        </row>
        <row r="619">
          <cell r="A619">
            <v>0</v>
          </cell>
          <cell r="B619">
            <v>0</v>
          </cell>
          <cell r="C619">
            <v>0</v>
          </cell>
          <cell r="D619">
            <v>0</v>
          </cell>
          <cell r="E619">
            <v>0</v>
          </cell>
          <cell r="F619">
            <v>0</v>
          </cell>
          <cell r="G619">
            <v>0</v>
          </cell>
        </row>
        <row r="620">
          <cell r="A620">
            <v>0</v>
          </cell>
          <cell r="B620">
            <v>0</v>
          </cell>
          <cell r="C620">
            <v>0</v>
          </cell>
          <cell r="D620">
            <v>0</v>
          </cell>
          <cell r="E620">
            <v>0</v>
          </cell>
          <cell r="F620">
            <v>0</v>
          </cell>
          <cell r="G620">
            <v>0</v>
          </cell>
        </row>
        <row r="621">
          <cell r="A621">
            <v>0</v>
          </cell>
          <cell r="B621">
            <v>0</v>
          </cell>
          <cell r="C621">
            <v>0</v>
          </cell>
          <cell r="D621">
            <v>0</v>
          </cell>
          <cell r="E621">
            <v>0</v>
          </cell>
          <cell r="F621">
            <v>0</v>
          </cell>
          <cell r="G621">
            <v>0</v>
          </cell>
        </row>
        <row r="622">
          <cell r="A622">
            <v>0</v>
          </cell>
          <cell r="B622">
            <v>0</v>
          </cell>
          <cell r="C622">
            <v>0</v>
          </cell>
          <cell r="D622">
            <v>0</v>
          </cell>
          <cell r="E622">
            <v>0</v>
          </cell>
          <cell r="F622">
            <v>0</v>
          </cell>
          <cell r="G622">
            <v>0</v>
          </cell>
        </row>
        <row r="623">
          <cell r="A623">
            <v>0</v>
          </cell>
          <cell r="B623">
            <v>0</v>
          </cell>
          <cell r="C623">
            <v>0</v>
          </cell>
          <cell r="E623">
            <v>0</v>
          </cell>
          <cell r="F623">
            <v>0</v>
          </cell>
          <cell r="G623">
            <v>0</v>
          </cell>
        </row>
        <row r="624">
          <cell r="A624">
            <v>0</v>
          </cell>
          <cell r="B624">
            <v>0</v>
          </cell>
          <cell r="C624" t="str">
            <v>TOTALES</v>
          </cell>
          <cell r="E624">
            <v>47</v>
          </cell>
          <cell r="F624" t="str">
            <v>Costo Equipos</v>
          </cell>
          <cell r="G624">
            <v>280060</v>
          </cell>
        </row>
        <row r="625">
          <cell r="A625">
            <v>0</v>
          </cell>
          <cell r="B625">
            <v>0</v>
          </cell>
          <cell r="C625">
            <v>0</v>
          </cell>
          <cell r="D625">
            <v>0</v>
          </cell>
          <cell r="E625">
            <v>0</v>
          </cell>
          <cell r="F625">
            <v>0</v>
          </cell>
          <cell r="G625">
            <v>0</v>
          </cell>
        </row>
        <row r="626">
          <cell r="A626">
            <v>0</v>
          </cell>
          <cell r="B626">
            <v>0</v>
          </cell>
          <cell r="C626" t="str">
            <v>Rendimiento equipo de producción</v>
          </cell>
          <cell r="D626">
            <v>20</v>
          </cell>
          <cell r="E626" t="str">
            <v>m3/día</v>
          </cell>
          <cell r="F626">
            <v>0</v>
          </cell>
          <cell r="G626">
            <v>0</v>
          </cell>
        </row>
        <row r="627">
          <cell r="A627">
            <v>0</v>
          </cell>
          <cell r="B627">
            <v>0</v>
          </cell>
          <cell r="C627">
            <v>0</v>
          </cell>
          <cell r="D627">
            <v>0</v>
          </cell>
          <cell r="E627">
            <v>0</v>
          </cell>
          <cell r="F627">
            <v>0</v>
          </cell>
          <cell r="G627">
            <v>0</v>
          </cell>
        </row>
        <row r="628">
          <cell r="A628" t="str">
            <v>DATOS REDETERMINACION</v>
          </cell>
          <cell r="B628">
            <v>0</v>
          </cell>
          <cell r="C628" t="str">
            <v>DESIGNACION</v>
          </cell>
          <cell r="D628" t="str">
            <v>Coeficiente</v>
          </cell>
          <cell r="E628" t="str">
            <v>Costo Equipo /Total HP</v>
          </cell>
          <cell r="F628" t="str">
            <v>Rendimiento</v>
          </cell>
          <cell r="G628" t="str">
            <v>$ Parcial</v>
          </cell>
        </row>
        <row r="629">
          <cell r="A629" t="str">
            <v>CÓDIGO</v>
          </cell>
          <cell r="B629" t="str">
            <v>DESCRIPCIÓN</v>
          </cell>
          <cell r="C629">
            <v>0</v>
          </cell>
          <cell r="D629">
            <v>0</v>
          </cell>
          <cell r="E629">
            <v>0</v>
          </cell>
          <cell r="F629">
            <v>0</v>
          </cell>
          <cell r="G629">
            <v>0</v>
          </cell>
        </row>
        <row r="630">
          <cell r="A630">
            <v>0</v>
          </cell>
          <cell r="B630">
            <v>0</v>
          </cell>
          <cell r="C630" t="str">
            <v>A - EQUIPOS</v>
          </cell>
          <cell r="D630">
            <v>0</v>
          </cell>
          <cell r="E630">
            <v>0</v>
          </cell>
          <cell r="F630">
            <v>0</v>
          </cell>
          <cell r="G630">
            <v>0</v>
          </cell>
        </row>
        <row r="631">
          <cell r="A631" t="str">
            <v>INDEC-DCTO - Inciso j)</v>
          </cell>
          <cell r="B631" t="str">
            <v>Equipo - Amortización de equipo</v>
          </cell>
          <cell r="C631" t="str">
            <v>Amortizaciones</v>
          </cell>
          <cell r="D631">
            <v>5.5999999999999995E-4</v>
          </cell>
          <cell r="E631">
            <v>280060</v>
          </cell>
          <cell r="F631">
            <v>20</v>
          </cell>
          <cell r="G631">
            <v>7.84</v>
          </cell>
        </row>
        <row r="632">
          <cell r="A632" t="str">
            <v>INDEC-DCTO - Inciso j)</v>
          </cell>
          <cell r="B632" t="str">
            <v>Equipo - Amortización de equipo</v>
          </cell>
          <cell r="C632" t="str">
            <v>Interés</v>
          </cell>
          <cell r="D632">
            <v>2.3999999999999998E-4</v>
          </cell>
          <cell r="E632">
            <v>280060</v>
          </cell>
          <cell r="F632">
            <v>20</v>
          </cell>
          <cell r="G632">
            <v>3.36</v>
          </cell>
        </row>
        <row r="633">
          <cell r="A633" t="str">
            <v>INDEC-PB - 94920-1</v>
          </cell>
          <cell r="B633" t="str">
            <v xml:space="preserve">Accesorios y repuestos para máquinas de uso especial                 </v>
          </cell>
          <cell r="C633" t="str">
            <v>Reparaciones y Repuestos</v>
          </cell>
          <cell r="D633">
            <v>3.3599999999999998E-4</v>
          </cell>
          <cell r="E633">
            <v>280060</v>
          </cell>
          <cell r="F633">
            <v>20</v>
          </cell>
          <cell r="G633">
            <v>4.71</v>
          </cell>
        </row>
        <row r="634">
          <cell r="A634" t="str">
            <v>INDEC-PB - 33360-1</v>
          </cell>
          <cell r="B634" t="str">
            <v xml:space="preserve">Gas oil                                                                </v>
          </cell>
          <cell r="C634" t="str">
            <v>Combustibles</v>
          </cell>
          <cell r="D634">
            <v>20</v>
          </cell>
          <cell r="E634">
            <v>47</v>
          </cell>
          <cell r="F634">
            <v>20</v>
          </cell>
          <cell r="G634">
            <v>47</v>
          </cell>
        </row>
        <row r="635">
          <cell r="A635" t="str">
            <v>INDEC-PB - 33380-1</v>
          </cell>
          <cell r="B635" t="str">
            <v xml:space="preserve">Aceites lubricantes                                                    </v>
          </cell>
          <cell r="C635" t="str">
            <v>Lubricantes</v>
          </cell>
          <cell r="D635">
            <v>4</v>
          </cell>
          <cell r="E635">
            <v>47</v>
          </cell>
          <cell r="F635">
            <v>20</v>
          </cell>
          <cell r="G635">
            <v>9.4</v>
          </cell>
        </row>
        <row r="636">
          <cell r="A636" t="str">
            <v/>
          </cell>
          <cell r="B636" t="str">
            <v/>
          </cell>
          <cell r="C636">
            <v>0</v>
          </cell>
          <cell r="D636">
            <v>0</v>
          </cell>
          <cell r="E636">
            <v>0</v>
          </cell>
          <cell r="F636">
            <v>0</v>
          </cell>
          <cell r="G636">
            <v>0</v>
          </cell>
        </row>
        <row r="637">
          <cell r="A637" t="str">
            <v/>
          </cell>
          <cell r="B637" t="str">
            <v/>
          </cell>
          <cell r="C637">
            <v>0</v>
          </cell>
          <cell r="D637">
            <v>0</v>
          </cell>
          <cell r="E637">
            <v>0</v>
          </cell>
          <cell r="F637">
            <v>0</v>
          </cell>
          <cell r="G637">
            <v>0</v>
          </cell>
        </row>
        <row r="638">
          <cell r="A638" t="str">
            <v/>
          </cell>
          <cell r="B638" t="str">
            <v/>
          </cell>
          <cell r="C638">
            <v>0</v>
          </cell>
          <cell r="D638">
            <v>0</v>
          </cell>
          <cell r="E638">
            <v>0</v>
          </cell>
          <cell r="F638">
            <v>0</v>
          </cell>
          <cell r="G638">
            <v>0</v>
          </cell>
        </row>
        <row r="639">
          <cell r="A639" t="str">
            <v/>
          </cell>
          <cell r="B639" t="str">
            <v/>
          </cell>
          <cell r="C639">
            <v>0</v>
          </cell>
          <cell r="D639">
            <v>0</v>
          </cell>
          <cell r="E639">
            <v>0</v>
          </cell>
          <cell r="F639">
            <v>0</v>
          </cell>
          <cell r="G639">
            <v>0</v>
          </cell>
        </row>
        <row r="640">
          <cell r="A640" t="str">
            <v/>
          </cell>
          <cell r="B640" t="str">
            <v/>
          </cell>
          <cell r="C640">
            <v>0</v>
          </cell>
          <cell r="D640">
            <v>0</v>
          </cell>
          <cell r="E640">
            <v>0</v>
          </cell>
          <cell r="F640">
            <v>0</v>
          </cell>
          <cell r="G640">
            <v>0</v>
          </cell>
        </row>
        <row r="641">
          <cell r="A641">
            <v>0</v>
          </cell>
          <cell r="B641">
            <v>0</v>
          </cell>
          <cell r="C641">
            <v>0</v>
          </cell>
          <cell r="D641">
            <v>0</v>
          </cell>
          <cell r="F641" t="str">
            <v>Total A</v>
          </cell>
          <cell r="G641">
            <v>72.31</v>
          </cell>
        </row>
        <row r="642">
          <cell r="A642">
            <v>0</v>
          </cell>
          <cell r="B642">
            <v>0</v>
          </cell>
          <cell r="C642" t="str">
            <v>B - MANO DE OBRA</v>
          </cell>
          <cell r="D642">
            <v>0</v>
          </cell>
          <cell r="E642">
            <v>0</v>
          </cell>
          <cell r="F642">
            <v>0</v>
          </cell>
          <cell r="G642">
            <v>0</v>
          </cell>
        </row>
        <row r="643">
          <cell r="A643" t="str">
            <v>DATOS REDETERMINACION</v>
          </cell>
          <cell r="B643">
            <v>0</v>
          </cell>
          <cell r="C643" t="str">
            <v>DESIGNACION</v>
          </cell>
          <cell r="D643" t="str">
            <v>Cantidad</v>
          </cell>
          <cell r="E643" t="str">
            <v>$ Unitarios</v>
          </cell>
          <cell r="F643">
            <v>0</v>
          </cell>
          <cell r="G643" t="str">
            <v>$ Parcial</v>
          </cell>
        </row>
        <row r="644">
          <cell r="A644" t="str">
            <v>CÓDIGO</v>
          </cell>
          <cell r="B644" t="str">
            <v>DESCRIPCIÓN</v>
          </cell>
          <cell r="C644">
            <v>0</v>
          </cell>
          <cell r="D644">
            <v>0</v>
          </cell>
          <cell r="E644">
            <v>0</v>
          </cell>
          <cell r="F644">
            <v>0</v>
          </cell>
          <cell r="G644">
            <v>0</v>
          </cell>
        </row>
        <row r="645">
          <cell r="A645" t="str">
            <v>IIEE-SJ - 101000</v>
          </cell>
          <cell r="B645" t="str">
            <v>Oficial Especializado</v>
          </cell>
          <cell r="C645" t="str">
            <v>Oficial Especializado</v>
          </cell>
          <cell r="D645">
            <v>0</v>
          </cell>
          <cell r="E645">
            <v>1495.96</v>
          </cell>
          <cell r="F645">
            <v>20</v>
          </cell>
          <cell r="G645">
            <v>0</v>
          </cell>
        </row>
        <row r="646">
          <cell r="A646" t="str">
            <v>IIEE-SJ - 102000</v>
          </cell>
          <cell r="B646" t="str">
            <v xml:space="preserve">Oficial </v>
          </cell>
          <cell r="C646" t="str">
            <v>Oficial</v>
          </cell>
          <cell r="D646">
            <v>1</v>
          </cell>
          <cell r="E646">
            <v>1278.53</v>
          </cell>
          <cell r="F646">
            <v>20</v>
          </cell>
          <cell r="G646">
            <v>63.93</v>
          </cell>
        </row>
        <row r="647">
          <cell r="A647" t="str">
            <v>IIEE-SJ - 103000</v>
          </cell>
          <cell r="B647" t="str">
            <v>Ayudante</v>
          </cell>
          <cell r="C647" t="str">
            <v>Medio Oficial</v>
          </cell>
          <cell r="D647">
            <v>0</v>
          </cell>
          <cell r="E647">
            <v>0</v>
          </cell>
          <cell r="F647">
            <v>20</v>
          </cell>
          <cell r="G647">
            <v>0</v>
          </cell>
        </row>
        <row r="648">
          <cell r="A648" t="str">
            <v>IIEE-SJ - 103000</v>
          </cell>
          <cell r="B648" t="str">
            <v>Ayudante</v>
          </cell>
          <cell r="C648" t="str">
            <v>Ayudante</v>
          </cell>
          <cell r="D648">
            <v>3</v>
          </cell>
          <cell r="E648">
            <v>1079.56</v>
          </cell>
          <cell r="F648">
            <v>20</v>
          </cell>
          <cell r="G648">
            <v>161.93</v>
          </cell>
        </row>
        <row r="649">
          <cell r="A649" t="str">
            <v/>
          </cell>
          <cell r="B649" t="str">
            <v/>
          </cell>
          <cell r="C649" t="str">
            <v>Vigilancia</v>
          </cell>
          <cell r="D649">
            <v>0.1</v>
          </cell>
          <cell r="E649">
            <v>4517.21</v>
          </cell>
          <cell r="F649">
            <v>20</v>
          </cell>
          <cell r="G649">
            <v>22.59</v>
          </cell>
        </row>
        <row r="650">
          <cell r="A650" t="str">
            <v/>
          </cell>
          <cell r="B650" t="str">
            <v/>
          </cell>
          <cell r="C650">
            <v>0</v>
          </cell>
          <cell r="D650">
            <v>0</v>
          </cell>
          <cell r="E650">
            <v>0</v>
          </cell>
          <cell r="F650">
            <v>0</v>
          </cell>
          <cell r="G650">
            <v>0</v>
          </cell>
        </row>
        <row r="651">
          <cell r="A651">
            <v>0</v>
          </cell>
          <cell r="B651">
            <v>0</v>
          </cell>
          <cell r="C651">
            <v>0</v>
          </cell>
          <cell r="D651">
            <v>0</v>
          </cell>
          <cell r="F651" t="str">
            <v>Total B</v>
          </cell>
          <cell r="G651">
            <v>248.45000000000002</v>
          </cell>
        </row>
        <row r="652">
          <cell r="A652">
            <v>0</v>
          </cell>
          <cell r="B652">
            <v>0</v>
          </cell>
          <cell r="C652" t="str">
            <v>C - MATERIALES</v>
          </cell>
          <cell r="D652">
            <v>0</v>
          </cell>
          <cell r="E652">
            <v>0</v>
          </cell>
          <cell r="F652">
            <v>0</v>
          </cell>
          <cell r="G652">
            <v>0</v>
          </cell>
        </row>
        <row r="653">
          <cell r="A653" t="str">
            <v>DATOS REDETERMINACION</v>
          </cell>
          <cell r="B653">
            <v>0</v>
          </cell>
          <cell r="C653" t="str">
            <v>DESIGNACION</v>
          </cell>
          <cell r="D653" t="str">
            <v>U</v>
          </cell>
          <cell r="E653" t="str">
            <v>Cantidad</v>
          </cell>
          <cell r="F653" t="str">
            <v>$ Unitarios</v>
          </cell>
          <cell r="G653" t="str">
            <v>$ Parcial</v>
          </cell>
        </row>
        <row r="654">
          <cell r="A654" t="str">
            <v>CÓDIGO</v>
          </cell>
          <cell r="B654" t="str">
            <v>DESCRIPCIÓN</v>
          </cell>
          <cell r="C654">
            <v>0</v>
          </cell>
          <cell r="D654">
            <v>0</v>
          </cell>
          <cell r="E654">
            <v>0</v>
          </cell>
          <cell r="F654">
            <v>0</v>
          </cell>
          <cell r="G654">
            <v>0</v>
          </cell>
        </row>
        <row r="655">
          <cell r="A655" t="str">
            <v>INDEC-CM - 37510-11</v>
          </cell>
          <cell r="B655" t="str">
            <v>Hormigón elaborado</v>
          </cell>
          <cell r="C655" t="str">
            <v>Hº Elaborado H-13</v>
          </cell>
          <cell r="D655" t="str">
            <v>m3</v>
          </cell>
          <cell r="E655">
            <v>0.39</v>
          </cell>
          <cell r="F655">
            <v>980</v>
          </cell>
          <cell r="G655">
            <v>382.2</v>
          </cell>
        </row>
        <row r="656">
          <cell r="A656" t="str">
            <v>INDEC-GG 31210-11</v>
          </cell>
          <cell r="B656" t="str">
            <v>Madera para encofrado</v>
          </cell>
          <cell r="C656" t="str">
            <v>Madera para encofrado.</v>
          </cell>
          <cell r="D656" t="str">
            <v>m3</v>
          </cell>
          <cell r="E656">
            <v>7.0000000000000007E-2</v>
          </cell>
          <cell r="F656">
            <v>5009.88</v>
          </cell>
          <cell r="G656">
            <v>350.69</v>
          </cell>
        </row>
        <row r="657">
          <cell r="A657" t="str">
            <v>INDEC-PB - 42944-2</v>
          </cell>
          <cell r="B657" t="str">
            <v xml:space="preserve">Clavos                                                                 </v>
          </cell>
          <cell r="C657" t="str">
            <v>Clavos y alambres p/ataduras.</v>
          </cell>
          <cell r="D657" t="str">
            <v>kg</v>
          </cell>
          <cell r="E657">
            <v>4.4999999999999998E-2</v>
          </cell>
          <cell r="F657">
            <v>38.96</v>
          </cell>
          <cell r="G657">
            <v>1.75</v>
          </cell>
        </row>
        <row r="658">
          <cell r="A658" t="str">
            <v/>
          </cell>
          <cell r="B658" t="str">
            <v/>
          </cell>
          <cell r="C658">
            <v>0</v>
          </cell>
          <cell r="D658">
            <v>0</v>
          </cell>
          <cell r="E658">
            <v>0</v>
          </cell>
          <cell r="F658">
            <v>0</v>
          </cell>
          <cell r="G658">
            <v>0</v>
          </cell>
        </row>
        <row r="659">
          <cell r="A659" t="str">
            <v/>
          </cell>
          <cell r="B659" t="str">
            <v/>
          </cell>
          <cell r="C659">
            <v>0</v>
          </cell>
          <cell r="D659">
            <v>0</v>
          </cell>
          <cell r="E659">
            <v>0</v>
          </cell>
          <cell r="F659">
            <v>0</v>
          </cell>
          <cell r="G659">
            <v>0</v>
          </cell>
        </row>
        <row r="660">
          <cell r="A660" t="str">
            <v/>
          </cell>
          <cell r="B660" t="str">
            <v/>
          </cell>
          <cell r="C660">
            <v>0</v>
          </cell>
          <cell r="D660">
            <v>0</v>
          </cell>
          <cell r="E660">
            <v>0</v>
          </cell>
          <cell r="F660">
            <v>0</v>
          </cell>
          <cell r="G660">
            <v>0</v>
          </cell>
        </row>
        <row r="661">
          <cell r="A661" t="str">
            <v/>
          </cell>
          <cell r="B661" t="str">
            <v/>
          </cell>
          <cell r="C661">
            <v>0</v>
          </cell>
          <cell r="D661">
            <v>0</v>
          </cell>
          <cell r="E661">
            <v>0</v>
          </cell>
          <cell r="F661">
            <v>0</v>
          </cell>
          <cell r="G661">
            <v>0</v>
          </cell>
        </row>
        <row r="662">
          <cell r="A662" t="str">
            <v/>
          </cell>
          <cell r="B662" t="str">
            <v/>
          </cell>
          <cell r="C662">
            <v>0</v>
          </cell>
          <cell r="D662">
            <v>0</v>
          </cell>
          <cell r="E662">
            <v>0</v>
          </cell>
          <cell r="F662">
            <v>0</v>
          </cell>
          <cell r="G662">
            <v>0</v>
          </cell>
        </row>
        <row r="663">
          <cell r="A663" t="str">
            <v/>
          </cell>
          <cell r="B663" t="str">
            <v/>
          </cell>
          <cell r="C663">
            <v>0</v>
          </cell>
          <cell r="D663">
            <v>0</v>
          </cell>
          <cell r="E663">
            <v>0</v>
          </cell>
          <cell r="F663">
            <v>0</v>
          </cell>
          <cell r="G663">
            <v>0</v>
          </cell>
        </row>
        <row r="664">
          <cell r="A664" t="str">
            <v/>
          </cell>
          <cell r="B664" t="str">
            <v/>
          </cell>
          <cell r="C664">
            <v>0</v>
          </cell>
          <cell r="D664">
            <v>0</v>
          </cell>
          <cell r="E664">
            <v>0</v>
          </cell>
          <cell r="F664">
            <v>0</v>
          </cell>
          <cell r="G664">
            <v>0</v>
          </cell>
        </row>
        <row r="665">
          <cell r="A665">
            <v>0</v>
          </cell>
          <cell r="B665">
            <v>0</v>
          </cell>
          <cell r="C665">
            <v>0</v>
          </cell>
          <cell r="D665">
            <v>0</v>
          </cell>
          <cell r="F665" t="str">
            <v>Total C</v>
          </cell>
          <cell r="G665">
            <v>734.64</v>
          </cell>
        </row>
        <row r="666">
          <cell r="A666">
            <v>0</v>
          </cell>
          <cell r="B666">
            <v>0</v>
          </cell>
          <cell r="C666" t="str">
            <v>D - TRANSPORTE</v>
          </cell>
          <cell r="D666">
            <v>0</v>
          </cell>
          <cell r="E666">
            <v>0</v>
          </cell>
          <cell r="F666">
            <v>0</v>
          </cell>
          <cell r="G666">
            <v>0</v>
          </cell>
        </row>
        <row r="667">
          <cell r="A667" t="str">
            <v>DATOS REDETERMINACION</v>
          </cell>
          <cell r="B667">
            <v>0</v>
          </cell>
          <cell r="C667" t="str">
            <v>DESIGNACION</v>
          </cell>
          <cell r="D667" t="str">
            <v>Cuantia</v>
          </cell>
          <cell r="E667" t="str">
            <v>$ Unitarios</v>
          </cell>
          <cell r="F667" t="str">
            <v>DMT (Km)</v>
          </cell>
          <cell r="G667" t="str">
            <v>$ Parcial</v>
          </cell>
        </row>
        <row r="668">
          <cell r="A668" t="str">
            <v>CÓDIGO</v>
          </cell>
          <cell r="B668" t="str">
            <v>DESCRIPCIÓN</v>
          </cell>
          <cell r="C668">
            <v>0</v>
          </cell>
          <cell r="D668">
            <v>0</v>
          </cell>
          <cell r="E668">
            <v>0</v>
          </cell>
          <cell r="F668">
            <v>0</v>
          </cell>
          <cell r="G668">
            <v>0</v>
          </cell>
        </row>
        <row r="669">
          <cell r="A669" t="str">
            <v/>
          </cell>
          <cell r="B669" t="str">
            <v/>
          </cell>
          <cell r="C669">
            <v>0</v>
          </cell>
          <cell r="D669">
            <v>0</v>
          </cell>
          <cell r="E669">
            <v>0</v>
          </cell>
          <cell r="F669">
            <v>0</v>
          </cell>
          <cell r="G669">
            <v>0</v>
          </cell>
        </row>
        <row r="670">
          <cell r="A670" t="str">
            <v/>
          </cell>
          <cell r="B670" t="str">
            <v/>
          </cell>
          <cell r="C670">
            <v>0</v>
          </cell>
          <cell r="D670">
            <v>0</v>
          </cell>
          <cell r="E670">
            <v>0</v>
          </cell>
          <cell r="F670">
            <v>0</v>
          </cell>
          <cell r="G670">
            <v>0</v>
          </cell>
        </row>
        <row r="671">
          <cell r="A671">
            <v>0</v>
          </cell>
          <cell r="B671">
            <v>0</v>
          </cell>
          <cell r="C671">
            <v>0</v>
          </cell>
          <cell r="D671">
            <v>0</v>
          </cell>
          <cell r="F671" t="str">
            <v>Total D</v>
          </cell>
          <cell r="G671">
            <v>0</v>
          </cell>
        </row>
        <row r="672">
          <cell r="A672">
            <v>0</v>
          </cell>
          <cell r="B672">
            <v>0</v>
          </cell>
          <cell r="C672">
            <v>0</v>
          </cell>
          <cell r="D672">
            <v>0</v>
          </cell>
          <cell r="E672">
            <v>0</v>
          </cell>
          <cell r="F672">
            <v>0</v>
          </cell>
          <cell r="G672">
            <v>0</v>
          </cell>
        </row>
        <row r="673">
          <cell r="A673">
            <v>9</v>
          </cell>
          <cell r="B673" t="str">
            <v>HORMIGON DE CEMENTO PORTLAND H-13Excluida la Armadura para Pasante SJ 320/1</v>
          </cell>
          <cell r="C673">
            <v>0</v>
          </cell>
          <cell r="D673">
            <v>0</v>
          </cell>
          <cell r="E673" t="str">
            <v>Costo</v>
          </cell>
          <cell r="F673" t="str">
            <v>$/m3</v>
          </cell>
          <cell r="G673">
            <v>1055.4000000000001</v>
          </cell>
        </row>
        <row r="674">
          <cell r="A674">
            <v>0</v>
          </cell>
          <cell r="B674">
            <v>0</v>
          </cell>
          <cell r="C674">
            <v>0</v>
          </cell>
          <cell r="D674">
            <v>0</v>
          </cell>
          <cell r="E674" t="str">
            <v>Precio</v>
          </cell>
          <cell r="F674" t="str">
            <v>$/m3</v>
          </cell>
          <cell r="G674">
            <v>1649.0837408402697</v>
          </cell>
        </row>
        <row r="676">
          <cell r="A676" t="str">
            <v>ANALISIS DE PRECIOS</v>
          </cell>
          <cell r="B676">
            <v>0</v>
          </cell>
          <cell r="C676">
            <v>0</v>
          </cell>
          <cell r="D676">
            <v>0</v>
          </cell>
          <cell r="E676">
            <v>0</v>
          </cell>
          <cell r="F676">
            <v>0</v>
          </cell>
          <cell r="G676">
            <v>0</v>
          </cell>
        </row>
        <row r="677">
          <cell r="A677" t="str">
            <v>COMITENTE:</v>
          </cell>
          <cell r="B677" t="str">
            <v>DIRECCIÓN PROVINCIAL DE VIALIDAD</v>
          </cell>
          <cell r="C677">
            <v>0</v>
          </cell>
          <cell r="D677">
            <v>0</v>
          </cell>
          <cell r="E677">
            <v>0</v>
          </cell>
          <cell r="F677">
            <v>0</v>
          </cell>
          <cell r="G677">
            <v>0</v>
          </cell>
        </row>
        <row r="678">
          <cell r="A678" t="str">
            <v>CONTRATISTA:</v>
          </cell>
          <cell r="B678" t="str">
            <v>FEDERICO HERMANOS (Federico Ramon Francisco y Federico Guillermo Hector)</v>
          </cell>
          <cell r="C678">
            <v>0</v>
          </cell>
          <cell r="D678">
            <v>0</v>
          </cell>
          <cell r="E678">
            <v>0</v>
          </cell>
          <cell r="F678">
            <v>0</v>
          </cell>
          <cell r="G678">
            <v>0</v>
          </cell>
        </row>
        <row r="679">
          <cell r="A679" t="str">
            <v>OBRA:</v>
          </cell>
          <cell r="B679" t="str">
            <v>CONCRETO ASFALTICO EN CALIENTE PARA CONSERVACION Y MEJORAMIENTO DE LA RED VIAL PROVINCIAL (8va ETAPA)</v>
          </cell>
          <cell r="C679">
            <v>0</v>
          </cell>
          <cell r="D679">
            <v>0</v>
          </cell>
          <cell r="F679" t="str">
            <v>PRECIOS A:</v>
          </cell>
          <cell r="G679">
            <v>43180</v>
          </cell>
        </row>
        <row r="680">
          <cell r="A680" t="str">
            <v>UBICACIÓN:</v>
          </cell>
          <cell r="B680" t="str">
            <v>DEPARTAMENTOS VARIOS</v>
          </cell>
          <cell r="C680">
            <v>0</v>
          </cell>
          <cell r="D680">
            <v>0</v>
          </cell>
          <cell r="F680">
            <v>0</v>
          </cell>
          <cell r="G680">
            <v>0</v>
          </cell>
        </row>
        <row r="681">
          <cell r="A681" t="str">
            <v>RUBRO:</v>
          </cell>
          <cell r="B681" t="str">
            <v/>
          </cell>
          <cell r="C681" t="str">
            <v/>
          </cell>
          <cell r="D681">
            <v>0</v>
          </cell>
          <cell r="F681">
            <v>0</v>
          </cell>
          <cell r="G681">
            <v>0</v>
          </cell>
        </row>
        <row r="682">
          <cell r="A682" t="str">
            <v>ITEM:</v>
          </cell>
          <cell r="B682">
            <v>10</v>
          </cell>
          <cell r="C682" t="str">
            <v>ACERO ESPECIAL EN BARRAS COLOCADOPara Pasante SJ 320/1</v>
          </cell>
          <cell r="D682">
            <v>0</v>
          </cell>
          <cell r="F682" t="str">
            <v>UNIDAD:</v>
          </cell>
          <cell r="G682" t="str">
            <v>tn</v>
          </cell>
        </row>
        <row r="683">
          <cell r="A683">
            <v>0</v>
          </cell>
          <cell r="B683">
            <v>0</v>
          </cell>
          <cell r="C683">
            <v>0</v>
          </cell>
          <cell r="D683">
            <v>0</v>
          </cell>
          <cell r="E683">
            <v>0</v>
          </cell>
          <cell r="F683">
            <v>0</v>
          </cell>
          <cell r="G683">
            <v>0</v>
          </cell>
        </row>
        <row r="684">
          <cell r="A684">
            <v>0</v>
          </cell>
          <cell r="B684">
            <v>0</v>
          </cell>
          <cell r="C684" t="str">
            <v>DESCRIPCIÓN EQUIPO DE PRODUCCIÓN Y RENDIMIENTO</v>
          </cell>
          <cell r="D684">
            <v>0</v>
          </cell>
          <cell r="E684">
            <v>0</v>
          </cell>
          <cell r="F684">
            <v>0</v>
          </cell>
          <cell r="G684">
            <v>0</v>
          </cell>
        </row>
        <row r="685">
          <cell r="A685">
            <v>0</v>
          </cell>
          <cell r="B685">
            <v>0</v>
          </cell>
          <cell r="C685">
            <v>0</v>
          </cell>
          <cell r="D685">
            <v>0</v>
          </cell>
          <cell r="E685">
            <v>0</v>
          </cell>
          <cell r="F685">
            <v>0</v>
          </cell>
          <cell r="G685">
            <v>0</v>
          </cell>
        </row>
        <row r="686">
          <cell r="A686">
            <v>0</v>
          </cell>
          <cell r="B686">
            <v>0</v>
          </cell>
          <cell r="C686" t="str">
            <v>Equipo</v>
          </cell>
          <cell r="D686" t="str">
            <v>Cantidad</v>
          </cell>
          <cell r="E686" t="str">
            <v>Potencia</v>
          </cell>
          <cell r="F686" t="str">
            <v>Costo Unitario</v>
          </cell>
          <cell r="G686" t="str">
            <v>Costo Total</v>
          </cell>
        </row>
        <row r="687">
          <cell r="A687">
            <v>0</v>
          </cell>
          <cell r="B687">
            <v>0</v>
          </cell>
          <cell r="C687" t="str">
            <v>HERRAMIENTAS MENORES</v>
          </cell>
          <cell r="D687">
            <v>2</v>
          </cell>
          <cell r="E687">
            <v>0</v>
          </cell>
          <cell r="F687">
            <v>7979.9999999999991</v>
          </cell>
          <cell r="G687">
            <v>15960</v>
          </cell>
        </row>
        <row r="688">
          <cell r="A688">
            <v>0</v>
          </cell>
          <cell r="B688">
            <v>0</v>
          </cell>
          <cell r="C688" t="str">
            <v>CAMION VOLCADOR</v>
          </cell>
          <cell r="D688">
            <v>0.2</v>
          </cell>
          <cell r="E688">
            <v>210</v>
          </cell>
          <cell r="F688">
            <v>1260000</v>
          </cell>
          <cell r="G688">
            <v>252000</v>
          </cell>
        </row>
        <row r="689">
          <cell r="A689">
            <v>0</v>
          </cell>
          <cell r="B689">
            <v>0</v>
          </cell>
          <cell r="C689">
            <v>0</v>
          </cell>
          <cell r="D689">
            <v>0</v>
          </cell>
          <cell r="E689">
            <v>0</v>
          </cell>
          <cell r="F689">
            <v>0</v>
          </cell>
          <cell r="G689">
            <v>0</v>
          </cell>
        </row>
        <row r="690">
          <cell r="A690">
            <v>0</v>
          </cell>
          <cell r="B690">
            <v>0</v>
          </cell>
          <cell r="C690">
            <v>0</v>
          </cell>
          <cell r="D690">
            <v>0</v>
          </cell>
          <cell r="E690">
            <v>0</v>
          </cell>
          <cell r="F690">
            <v>0</v>
          </cell>
          <cell r="G690">
            <v>0</v>
          </cell>
        </row>
        <row r="691">
          <cell r="A691">
            <v>0</v>
          </cell>
          <cell r="B691">
            <v>0</v>
          </cell>
          <cell r="C691">
            <v>0</v>
          </cell>
          <cell r="D691">
            <v>0</v>
          </cell>
          <cell r="E691">
            <v>0</v>
          </cell>
          <cell r="F691">
            <v>0</v>
          </cell>
          <cell r="G691">
            <v>0</v>
          </cell>
        </row>
        <row r="692">
          <cell r="A692">
            <v>0</v>
          </cell>
          <cell r="B692">
            <v>0</v>
          </cell>
          <cell r="C692">
            <v>0</v>
          </cell>
          <cell r="D692">
            <v>0</v>
          </cell>
          <cell r="E692">
            <v>0</v>
          </cell>
          <cell r="F692">
            <v>0</v>
          </cell>
          <cell r="G692">
            <v>0</v>
          </cell>
        </row>
        <row r="693">
          <cell r="A693">
            <v>0</v>
          </cell>
          <cell r="B693">
            <v>0</v>
          </cell>
          <cell r="C693">
            <v>0</v>
          </cell>
          <cell r="D693">
            <v>0</v>
          </cell>
          <cell r="E693">
            <v>0</v>
          </cell>
          <cell r="F693">
            <v>0</v>
          </cell>
          <cell r="G693">
            <v>0</v>
          </cell>
        </row>
        <row r="694">
          <cell r="A694">
            <v>0</v>
          </cell>
          <cell r="B694">
            <v>0</v>
          </cell>
          <cell r="C694">
            <v>0</v>
          </cell>
          <cell r="D694">
            <v>0</v>
          </cell>
          <cell r="E694">
            <v>0</v>
          </cell>
          <cell r="F694">
            <v>0</v>
          </cell>
          <cell r="G694">
            <v>0</v>
          </cell>
        </row>
        <row r="695">
          <cell r="A695">
            <v>0</v>
          </cell>
          <cell r="B695">
            <v>0</v>
          </cell>
          <cell r="C695">
            <v>0</v>
          </cell>
          <cell r="D695">
            <v>0</v>
          </cell>
          <cell r="E695">
            <v>0</v>
          </cell>
          <cell r="F695">
            <v>0</v>
          </cell>
          <cell r="G695">
            <v>0</v>
          </cell>
        </row>
        <row r="696">
          <cell r="A696">
            <v>0</v>
          </cell>
          <cell r="B696">
            <v>0</v>
          </cell>
          <cell r="C696">
            <v>0</v>
          </cell>
          <cell r="D696">
            <v>0</v>
          </cell>
          <cell r="E696">
            <v>0</v>
          </cell>
          <cell r="F696">
            <v>0</v>
          </cell>
          <cell r="G696">
            <v>0</v>
          </cell>
        </row>
        <row r="697">
          <cell r="A697">
            <v>0</v>
          </cell>
          <cell r="B697">
            <v>0</v>
          </cell>
          <cell r="C697">
            <v>0</v>
          </cell>
          <cell r="D697">
            <v>0</v>
          </cell>
          <cell r="E697">
            <v>0</v>
          </cell>
          <cell r="F697">
            <v>0</v>
          </cell>
          <cell r="G697">
            <v>0</v>
          </cell>
        </row>
        <row r="698">
          <cell r="A698">
            <v>0</v>
          </cell>
          <cell r="B698">
            <v>0</v>
          </cell>
          <cell r="C698">
            <v>0</v>
          </cell>
          <cell r="E698">
            <v>0</v>
          </cell>
          <cell r="F698">
            <v>0</v>
          </cell>
          <cell r="G698">
            <v>0</v>
          </cell>
        </row>
        <row r="699">
          <cell r="A699">
            <v>0</v>
          </cell>
          <cell r="B699">
            <v>0</v>
          </cell>
          <cell r="C699" t="str">
            <v>TOTALES</v>
          </cell>
          <cell r="E699">
            <v>42</v>
          </cell>
          <cell r="F699" t="str">
            <v>Costo Equipos</v>
          </cell>
          <cell r="G699">
            <v>267960</v>
          </cell>
        </row>
        <row r="700">
          <cell r="A700">
            <v>0</v>
          </cell>
          <cell r="B700">
            <v>0</v>
          </cell>
          <cell r="C700">
            <v>0</v>
          </cell>
          <cell r="D700">
            <v>0</v>
          </cell>
          <cell r="E700">
            <v>0</v>
          </cell>
          <cell r="F700">
            <v>0</v>
          </cell>
          <cell r="G700">
            <v>0</v>
          </cell>
        </row>
        <row r="701">
          <cell r="A701">
            <v>0</v>
          </cell>
          <cell r="B701">
            <v>0</v>
          </cell>
          <cell r="C701" t="str">
            <v>Rendimiento equipo de producción</v>
          </cell>
          <cell r="D701">
            <v>2.5</v>
          </cell>
          <cell r="E701" t="str">
            <v>tn/día</v>
          </cell>
          <cell r="F701">
            <v>0</v>
          </cell>
          <cell r="G701">
            <v>0</v>
          </cell>
        </row>
        <row r="702">
          <cell r="A702">
            <v>0</v>
          </cell>
          <cell r="B702">
            <v>0</v>
          </cell>
          <cell r="C702">
            <v>0</v>
          </cell>
          <cell r="D702">
            <v>0</v>
          </cell>
          <cell r="E702">
            <v>0</v>
          </cell>
          <cell r="F702">
            <v>0</v>
          </cell>
          <cell r="G702">
            <v>0</v>
          </cell>
        </row>
        <row r="703">
          <cell r="A703" t="str">
            <v>DATOS REDETERMINACION</v>
          </cell>
          <cell r="B703">
            <v>0</v>
          </cell>
          <cell r="C703" t="str">
            <v>DESIGNACION</v>
          </cell>
          <cell r="D703" t="str">
            <v>Coeficiente</v>
          </cell>
          <cell r="E703" t="str">
            <v>Costo Equipo /Total HP</v>
          </cell>
          <cell r="F703" t="str">
            <v>Rendimiento</v>
          </cell>
          <cell r="G703" t="str">
            <v>$ Parcial</v>
          </cell>
        </row>
        <row r="704">
          <cell r="A704" t="str">
            <v>CÓDIGO</v>
          </cell>
          <cell r="B704" t="str">
            <v>DESCRIPCIÓN</v>
          </cell>
          <cell r="C704">
            <v>0</v>
          </cell>
          <cell r="D704">
            <v>0</v>
          </cell>
          <cell r="E704">
            <v>0</v>
          </cell>
          <cell r="F704">
            <v>0</v>
          </cell>
          <cell r="G704">
            <v>0</v>
          </cell>
        </row>
        <row r="705">
          <cell r="A705">
            <v>0</v>
          </cell>
          <cell r="B705">
            <v>0</v>
          </cell>
          <cell r="C705" t="str">
            <v>A - EQUIPOS</v>
          </cell>
          <cell r="D705">
            <v>0</v>
          </cell>
          <cell r="E705">
            <v>0</v>
          </cell>
          <cell r="F705">
            <v>0</v>
          </cell>
          <cell r="G705">
            <v>0</v>
          </cell>
        </row>
        <row r="706">
          <cell r="A706" t="str">
            <v>INDEC-DCTO - Inciso j)</v>
          </cell>
          <cell r="B706" t="str">
            <v>Equipo - Amortización de equipo</v>
          </cell>
          <cell r="C706" t="str">
            <v>Amortizaciones</v>
          </cell>
          <cell r="D706">
            <v>5.5999999999999995E-4</v>
          </cell>
          <cell r="E706">
            <v>267960</v>
          </cell>
          <cell r="F706">
            <v>2.5</v>
          </cell>
          <cell r="G706">
            <v>60.02</v>
          </cell>
        </row>
        <row r="707">
          <cell r="A707" t="str">
            <v>INDEC-DCTO - Inciso j)</v>
          </cell>
          <cell r="B707" t="str">
            <v>Equipo - Amortización de equipo</v>
          </cell>
          <cell r="C707" t="str">
            <v>Interés</v>
          </cell>
          <cell r="D707">
            <v>2.3999999999999998E-4</v>
          </cell>
          <cell r="E707">
            <v>267960</v>
          </cell>
          <cell r="F707">
            <v>2.5</v>
          </cell>
          <cell r="G707">
            <v>25.72</v>
          </cell>
        </row>
        <row r="708">
          <cell r="A708" t="str">
            <v>INDEC-PB - 94920-1</v>
          </cell>
          <cell r="B708" t="str">
            <v xml:space="preserve">Accesorios y repuestos para máquinas de uso especial                 </v>
          </cell>
          <cell r="C708" t="str">
            <v>Reparaciones y Repuestos</v>
          </cell>
          <cell r="D708">
            <v>3.3599999999999998E-4</v>
          </cell>
          <cell r="E708">
            <v>267960</v>
          </cell>
          <cell r="F708">
            <v>2.5</v>
          </cell>
          <cell r="G708">
            <v>36.01</v>
          </cell>
        </row>
        <row r="709">
          <cell r="A709" t="str">
            <v>INDEC-PB - 33360-1</v>
          </cell>
          <cell r="B709" t="str">
            <v xml:space="preserve">Gas oil                                                                </v>
          </cell>
          <cell r="C709" t="str">
            <v>Combustibles</v>
          </cell>
          <cell r="D709">
            <v>20</v>
          </cell>
          <cell r="E709">
            <v>42</v>
          </cell>
          <cell r="F709">
            <v>2.5</v>
          </cell>
          <cell r="G709">
            <v>336</v>
          </cell>
        </row>
        <row r="710">
          <cell r="A710" t="str">
            <v>INDEC-PB - 33380-1</v>
          </cell>
          <cell r="B710" t="str">
            <v xml:space="preserve">Aceites lubricantes                                                    </v>
          </cell>
          <cell r="C710" t="str">
            <v>Lubricantes</v>
          </cell>
          <cell r="D710">
            <v>4</v>
          </cell>
          <cell r="E710">
            <v>42</v>
          </cell>
          <cell r="F710">
            <v>2.5</v>
          </cell>
          <cell r="G710">
            <v>67.2</v>
          </cell>
        </row>
        <row r="711">
          <cell r="A711" t="str">
            <v/>
          </cell>
          <cell r="B711" t="str">
            <v/>
          </cell>
          <cell r="C711">
            <v>0</v>
          </cell>
          <cell r="D711">
            <v>0</v>
          </cell>
          <cell r="E711">
            <v>0</v>
          </cell>
          <cell r="F711">
            <v>0</v>
          </cell>
          <cell r="G711">
            <v>0</v>
          </cell>
        </row>
        <row r="712">
          <cell r="A712" t="str">
            <v/>
          </cell>
          <cell r="B712" t="str">
            <v/>
          </cell>
          <cell r="C712">
            <v>0</v>
          </cell>
          <cell r="D712">
            <v>0</v>
          </cell>
          <cell r="E712">
            <v>0</v>
          </cell>
          <cell r="F712">
            <v>0</v>
          </cell>
          <cell r="G712">
            <v>0</v>
          </cell>
        </row>
        <row r="713">
          <cell r="A713" t="str">
            <v/>
          </cell>
          <cell r="B713" t="str">
            <v/>
          </cell>
          <cell r="C713">
            <v>0</v>
          </cell>
          <cell r="D713">
            <v>0</v>
          </cell>
          <cell r="E713">
            <v>0</v>
          </cell>
          <cell r="F713">
            <v>0</v>
          </cell>
          <cell r="G713">
            <v>0</v>
          </cell>
        </row>
        <row r="714">
          <cell r="A714" t="str">
            <v/>
          </cell>
          <cell r="B714" t="str">
            <v/>
          </cell>
          <cell r="C714">
            <v>0</v>
          </cell>
          <cell r="D714">
            <v>0</v>
          </cell>
          <cell r="E714">
            <v>0</v>
          </cell>
          <cell r="F714">
            <v>0</v>
          </cell>
          <cell r="G714">
            <v>0</v>
          </cell>
        </row>
        <row r="715">
          <cell r="A715" t="str">
            <v/>
          </cell>
          <cell r="B715" t="str">
            <v/>
          </cell>
          <cell r="C715">
            <v>0</v>
          </cell>
          <cell r="D715">
            <v>0</v>
          </cell>
          <cell r="E715">
            <v>0</v>
          </cell>
          <cell r="F715">
            <v>0</v>
          </cell>
          <cell r="G715">
            <v>0</v>
          </cell>
        </row>
        <row r="716">
          <cell r="A716">
            <v>0</v>
          </cell>
          <cell r="B716">
            <v>0</v>
          </cell>
          <cell r="C716">
            <v>0</v>
          </cell>
          <cell r="D716">
            <v>0</v>
          </cell>
          <cell r="F716" t="str">
            <v>Total A</v>
          </cell>
          <cell r="G716">
            <v>524.95000000000005</v>
          </cell>
        </row>
        <row r="717">
          <cell r="A717">
            <v>0</v>
          </cell>
          <cell r="B717">
            <v>0</v>
          </cell>
          <cell r="C717" t="str">
            <v>B - MANO DE OBRA</v>
          </cell>
          <cell r="D717">
            <v>0</v>
          </cell>
          <cell r="E717">
            <v>0</v>
          </cell>
          <cell r="F717">
            <v>0</v>
          </cell>
          <cell r="G717">
            <v>0</v>
          </cell>
        </row>
        <row r="718">
          <cell r="A718" t="str">
            <v>DATOS REDETERMINACION</v>
          </cell>
          <cell r="B718">
            <v>0</v>
          </cell>
          <cell r="C718" t="str">
            <v>DESIGNACION</v>
          </cell>
          <cell r="D718" t="str">
            <v>Cantidad</v>
          </cell>
          <cell r="E718" t="str">
            <v>$ Unitarios</v>
          </cell>
          <cell r="F718">
            <v>0</v>
          </cell>
          <cell r="G718" t="str">
            <v>$ Parcial</v>
          </cell>
        </row>
        <row r="719">
          <cell r="A719" t="str">
            <v>CÓDIGO</v>
          </cell>
          <cell r="B719" t="str">
            <v>DESCRIPCIÓN</v>
          </cell>
          <cell r="C719">
            <v>0</v>
          </cell>
          <cell r="D719">
            <v>0</v>
          </cell>
          <cell r="E719">
            <v>0</v>
          </cell>
          <cell r="F719">
            <v>0</v>
          </cell>
          <cell r="G719">
            <v>0</v>
          </cell>
        </row>
        <row r="720">
          <cell r="A720" t="str">
            <v>IIEE-SJ - 101000</v>
          </cell>
          <cell r="B720" t="str">
            <v>Oficial Especializado</v>
          </cell>
          <cell r="C720" t="str">
            <v>Oficial Especializado</v>
          </cell>
          <cell r="D720">
            <v>0</v>
          </cell>
          <cell r="E720">
            <v>1495.96</v>
          </cell>
          <cell r="F720">
            <v>2.5</v>
          </cell>
          <cell r="G720">
            <v>0</v>
          </cell>
        </row>
        <row r="721">
          <cell r="A721" t="str">
            <v>IIEE-SJ - 102000</v>
          </cell>
          <cell r="B721" t="str">
            <v xml:space="preserve">Oficial </v>
          </cell>
          <cell r="C721" t="str">
            <v>Oficial</v>
          </cell>
          <cell r="D721">
            <v>1</v>
          </cell>
          <cell r="E721">
            <v>1278.53</v>
          </cell>
          <cell r="F721">
            <v>2.5</v>
          </cell>
          <cell r="G721">
            <v>511.41</v>
          </cell>
        </row>
        <row r="722">
          <cell r="A722" t="str">
            <v>IIEE-SJ - 103000</v>
          </cell>
          <cell r="B722" t="str">
            <v>Ayudante</v>
          </cell>
          <cell r="C722" t="str">
            <v>Medio Oficial</v>
          </cell>
          <cell r="D722">
            <v>0</v>
          </cell>
          <cell r="E722">
            <v>0</v>
          </cell>
          <cell r="F722">
            <v>2.5</v>
          </cell>
          <cell r="G722">
            <v>0</v>
          </cell>
        </row>
        <row r="723">
          <cell r="A723" t="str">
            <v>IIEE-SJ - 103000</v>
          </cell>
          <cell r="B723" t="str">
            <v>Ayudante</v>
          </cell>
          <cell r="C723" t="str">
            <v>Ayudante</v>
          </cell>
          <cell r="D723">
            <v>3</v>
          </cell>
          <cell r="E723">
            <v>1079.56</v>
          </cell>
          <cell r="F723">
            <v>2.5</v>
          </cell>
          <cell r="G723">
            <v>1295.47</v>
          </cell>
        </row>
        <row r="724">
          <cell r="A724" t="str">
            <v/>
          </cell>
          <cell r="B724" t="str">
            <v/>
          </cell>
          <cell r="C724" t="str">
            <v>Vigilancia</v>
          </cell>
          <cell r="D724">
            <v>0.1</v>
          </cell>
          <cell r="E724">
            <v>4517.21</v>
          </cell>
          <cell r="F724">
            <v>2.5</v>
          </cell>
          <cell r="G724">
            <v>180.69</v>
          </cell>
        </row>
        <row r="725">
          <cell r="A725" t="str">
            <v/>
          </cell>
          <cell r="B725" t="str">
            <v/>
          </cell>
          <cell r="C725">
            <v>0</v>
          </cell>
          <cell r="D725">
            <v>0</v>
          </cell>
          <cell r="E725">
            <v>0</v>
          </cell>
          <cell r="F725">
            <v>0</v>
          </cell>
          <cell r="G725">
            <v>0</v>
          </cell>
        </row>
        <row r="726">
          <cell r="A726">
            <v>0</v>
          </cell>
          <cell r="B726">
            <v>0</v>
          </cell>
          <cell r="C726">
            <v>0</v>
          </cell>
          <cell r="D726">
            <v>0</v>
          </cell>
          <cell r="F726" t="str">
            <v>Total B</v>
          </cell>
          <cell r="G726">
            <v>1987.5700000000002</v>
          </cell>
        </row>
        <row r="727">
          <cell r="A727">
            <v>0</v>
          </cell>
          <cell r="B727">
            <v>0</v>
          </cell>
          <cell r="C727" t="str">
            <v>C - MATERIALES</v>
          </cell>
          <cell r="D727">
            <v>0</v>
          </cell>
          <cell r="E727">
            <v>0</v>
          </cell>
          <cell r="F727">
            <v>0</v>
          </cell>
          <cell r="G727">
            <v>0</v>
          </cell>
        </row>
        <row r="728">
          <cell r="A728" t="str">
            <v>DATOS REDETERMINACION</v>
          </cell>
          <cell r="B728">
            <v>0</v>
          </cell>
          <cell r="C728" t="str">
            <v>DESIGNACION</v>
          </cell>
          <cell r="D728" t="str">
            <v>U</v>
          </cell>
          <cell r="E728" t="str">
            <v>Cantidad</v>
          </cell>
          <cell r="F728" t="str">
            <v>$ Unitarios</v>
          </cell>
          <cell r="G728" t="str">
            <v>$ Parcial</v>
          </cell>
        </row>
        <row r="729">
          <cell r="A729" t="str">
            <v>CÓDIGO</v>
          </cell>
          <cell r="B729" t="str">
            <v>DESCRIPCIÓN</v>
          </cell>
          <cell r="C729">
            <v>0</v>
          </cell>
          <cell r="D729">
            <v>0</v>
          </cell>
          <cell r="E729">
            <v>0</v>
          </cell>
          <cell r="F729">
            <v>0</v>
          </cell>
          <cell r="G729">
            <v>0</v>
          </cell>
        </row>
        <row r="730">
          <cell r="A730" t="str">
            <v>INDEC-CM - 41242-11</v>
          </cell>
          <cell r="B730" t="str">
            <v>Acero aletado conformado, en barra</v>
          </cell>
          <cell r="C730" t="str">
            <v>Acero especial.</v>
          </cell>
          <cell r="D730" t="str">
            <v>Tn</v>
          </cell>
          <cell r="E730">
            <v>0.01</v>
          </cell>
          <cell r="F730">
            <v>27000</v>
          </cell>
          <cell r="G730">
            <v>270</v>
          </cell>
        </row>
        <row r="731">
          <cell r="A731" t="str">
            <v/>
          </cell>
          <cell r="B731" t="str">
            <v/>
          </cell>
          <cell r="C731">
            <v>0</v>
          </cell>
          <cell r="D731">
            <v>0</v>
          </cell>
          <cell r="E731">
            <v>0</v>
          </cell>
          <cell r="F731">
            <v>0</v>
          </cell>
          <cell r="G731">
            <v>0</v>
          </cell>
        </row>
        <row r="732">
          <cell r="A732" t="str">
            <v/>
          </cell>
          <cell r="B732" t="str">
            <v/>
          </cell>
          <cell r="C732">
            <v>0</v>
          </cell>
          <cell r="D732">
            <v>0</v>
          </cell>
          <cell r="E732">
            <v>0</v>
          </cell>
          <cell r="F732">
            <v>0</v>
          </cell>
          <cell r="G732">
            <v>0</v>
          </cell>
        </row>
        <row r="733">
          <cell r="A733" t="str">
            <v/>
          </cell>
          <cell r="B733" t="str">
            <v/>
          </cell>
          <cell r="C733">
            <v>0</v>
          </cell>
          <cell r="D733">
            <v>0</v>
          </cell>
          <cell r="E733">
            <v>0</v>
          </cell>
          <cell r="F733">
            <v>0</v>
          </cell>
          <cell r="G733">
            <v>0</v>
          </cell>
        </row>
        <row r="734">
          <cell r="A734" t="str">
            <v/>
          </cell>
          <cell r="B734" t="str">
            <v/>
          </cell>
          <cell r="C734">
            <v>0</v>
          </cell>
          <cell r="D734">
            <v>0</v>
          </cell>
          <cell r="E734">
            <v>0</v>
          </cell>
          <cell r="F734">
            <v>0</v>
          </cell>
          <cell r="G734">
            <v>0</v>
          </cell>
        </row>
        <row r="735">
          <cell r="A735" t="str">
            <v/>
          </cell>
          <cell r="B735" t="str">
            <v/>
          </cell>
          <cell r="C735">
            <v>0</v>
          </cell>
          <cell r="D735">
            <v>0</v>
          </cell>
          <cell r="E735">
            <v>0</v>
          </cell>
          <cell r="F735">
            <v>0</v>
          </cell>
          <cell r="G735">
            <v>0</v>
          </cell>
        </row>
        <row r="736">
          <cell r="A736" t="str">
            <v/>
          </cell>
          <cell r="B736" t="str">
            <v/>
          </cell>
          <cell r="C736">
            <v>0</v>
          </cell>
          <cell r="D736">
            <v>0</v>
          </cell>
          <cell r="E736">
            <v>0</v>
          </cell>
          <cell r="F736">
            <v>0</v>
          </cell>
          <cell r="G736">
            <v>0</v>
          </cell>
        </row>
        <row r="737">
          <cell r="A737" t="str">
            <v/>
          </cell>
          <cell r="B737" t="str">
            <v/>
          </cell>
          <cell r="C737">
            <v>0</v>
          </cell>
          <cell r="D737">
            <v>0</v>
          </cell>
          <cell r="E737">
            <v>0</v>
          </cell>
          <cell r="F737">
            <v>0</v>
          </cell>
          <cell r="G737">
            <v>0</v>
          </cell>
        </row>
        <row r="738">
          <cell r="A738" t="str">
            <v/>
          </cell>
          <cell r="B738" t="str">
            <v/>
          </cell>
          <cell r="C738">
            <v>0</v>
          </cell>
          <cell r="D738">
            <v>0</v>
          </cell>
          <cell r="E738">
            <v>0</v>
          </cell>
          <cell r="F738">
            <v>0</v>
          </cell>
          <cell r="G738">
            <v>0</v>
          </cell>
        </row>
        <row r="739">
          <cell r="A739" t="str">
            <v/>
          </cell>
          <cell r="B739" t="str">
            <v/>
          </cell>
          <cell r="C739">
            <v>0</v>
          </cell>
          <cell r="D739">
            <v>0</v>
          </cell>
          <cell r="E739">
            <v>0</v>
          </cell>
          <cell r="F739">
            <v>0</v>
          </cell>
          <cell r="G739">
            <v>0</v>
          </cell>
        </row>
        <row r="740">
          <cell r="A740">
            <v>0</v>
          </cell>
          <cell r="B740">
            <v>0</v>
          </cell>
          <cell r="C740">
            <v>0</v>
          </cell>
          <cell r="D740">
            <v>0</v>
          </cell>
          <cell r="F740" t="str">
            <v>Total C</v>
          </cell>
          <cell r="G740">
            <v>270</v>
          </cell>
        </row>
        <row r="741">
          <cell r="A741">
            <v>0</v>
          </cell>
          <cell r="B741">
            <v>0</v>
          </cell>
          <cell r="C741" t="str">
            <v>D - TRANSPORTE</v>
          </cell>
          <cell r="D741">
            <v>0</v>
          </cell>
          <cell r="E741">
            <v>0</v>
          </cell>
          <cell r="F741">
            <v>0</v>
          </cell>
          <cell r="G741">
            <v>0</v>
          </cell>
        </row>
        <row r="742">
          <cell r="A742" t="str">
            <v>DATOS REDETERMINACION</v>
          </cell>
          <cell r="B742">
            <v>0</v>
          </cell>
          <cell r="C742" t="str">
            <v>DESIGNACION</v>
          </cell>
          <cell r="D742" t="str">
            <v>Cuantia</v>
          </cell>
          <cell r="E742" t="str">
            <v>$ Unitarios</v>
          </cell>
          <cell r="F742" t="str">
            <v>DMT (Km)</v>
          </cell>
          <cell r="G742" t="str">
            <v>$ Parcial</v>
          </cell>
        </row>
        <row r="743">
          <cell r="A743" t="str">
            <v>CÓDIGO</v>
          </cell>
          <cell r="B743" t="str">
            <v>DESCRIPCIÓN</v>
          </cell>
          <cell r="C743">
            <v>0</v>
          </cell>
          <cell r="D743">
            <v>0</v>
          </cell>
          <cell r="E743">
            <v>0</v>
          </cell>
          <cell r="F743">
            <v>0</v>
          </cell>
          <cell r="G743">
            <v>0</v>
          </cell>
        </row>
        <row r="744">
          <cell r="A744" t="str">
            <v/>
          </cell>
          <cell r="B744" t="str">
            <v/>
          </cell>
          <cell r="C744">
            <v>0</v>
          </cell>
          <cell r="D744">
            <v>0</v>
          </cell>
          <cell r="E744">
            <v>0</v>
          </cell>
          <cell r="F744">
            <v>0</v>
          </cell>
          <cell r="G744">
            <v>0</v>
          </cell>
        </row>
        <row r="745">
          <cell r="A745" t="str">
            <v/>
          </cell>
          <cell r="B745" t="str">
            <v/>
          </cell>
          <cell r="C745">
            <v>0</v>
          </cell>
          <cell r="D745">
            <v>0</v>
          </cell>
          <cell r="E745">
            <v>0</v>
          </cell>
          <cell r="F745">
            <v>0</v>
          </cell>
          <cell r="G745">
            <v>0</v>
          </cell>
        </row>
        <row r="746">
          <cell r="A746">
            <v>0</v>
          </cell>
          <cell r="B746">
            <v>0</v>
          </cell>
          <cell r="C746">
            <v>0</v>
          </cell>
          <cell r="D746">
            <v>0</v>
          </cell>
          <cell r="F746" t="str">
            <v>Total D</v>
          </cell>
          <cell r="G746">
            <v>0</v>
          </cell>
        </row>
        <row r="747">
          <cell r="A747">
            <v>0</v>
          </cell>
          <cell r="B747">
            <v>0</v>
          </cell>
          <cell r="C747">
            <v>0</v>
          </cell>
          <cell r="D747">
            <v>0</v>
          </cell>
          <cell r="E747">
            <v>0</v>
          </cell>
          <cell r="F747">
            <v>0</v>
          </cell>
          <cell r="G747">
            <v>0</v>
          </cell>
        </row>
        <row r="748">
          <cell r="A748">
            <v>10</v>
          </cell>
          <cell r="B748" t="str">
            <v>ACERO ESPECIAL EN BARRAS COLOCADOPara Pasante SJ 320/1</v>
          </cell>
          <cell r="C748">
            <v>0</v>
          </cell>
          <cell r="D748">
            <v>0</v>
          </cell>
          <cell r="E748" t="str">
            <v>Costo</v>
          </cell>
          <cell r="F748" t="str">
            <v>$/tn</v>
          </cell>
          <cell r="G748">
            <v>2782.52</v>
          </cell>
        </row>
        <row r="749">
          <cell r="A749">
            <v>0</v>
          </cell>
          <cell r="B749">
            <v>0</v>
          </cell>
          <cell r="C749">
            <v>0</v>
          </cell>
          <cell r="D749">
            <v>0</v>
          </cell>
          <cell r="E749" t="str">
            <v>Precio</v>
          </cell>
          <cell r="F749" t="str">
            <v>$/tn</v>
          </cell>
          <cell r="G749">
            <v>4347.7435006280712</v>
          </cell>
        </row>
        <row r="751">
          <cell r="A751" t="str">
            <v>ANALISIS DE PRECIOS</v>
          </cell>
          <cell r="B751">
            <v>0</v>
          </cell>
          <cell r="C751">
            <v>0</v>
          </cell>
          <cell r="D751">
            <v>0</v>
          </cell>
          <cell r="E751">
            <v>0</v>
          </cell>
          <cell r="F751">
            <v>0</v>
          </cell>
          <cell r="G751">
            <v>0</v>
          </cell>
        </row>
        <row r="752">
          <cell r="A752" t="str">
            <v>COMITENTE:</v>
          </cell>
          <cell r="B752" t="str">
            <v>DIRECCIÓN PROVINCIAL DE VIALIDAD</v>
          </cell>
          <cell r="C752">
            <v>0</v>
          </cell>
          <cell r="D752">
            <v>0</v>
          </cell>
          <cell r="E752">
            <v>0</v>
          </cell>
          <cell r="F752">
            <v>0</v>
          </cell>
          <cell r="G752">
            <v>0</v>
          </cell>
        </row>
        <row r="753">
          <cell r="A753" t="str">
            <v>CONTRATISTA:</v>
          </cell>
          <cell r="B753" t="str">
            <v>FEDERICO HERMANOS (Federico Ramon Francisco y Federico Guillermo Hector)</v>
          </cell>
          <cell r="C753">
            <v>0</v>
          </cell>
          <cell r="D753">
            <v>0</v>
          </cell>
          <cell r="E753">
            <v>0</v>
          </cell>
          <cell r="F753">
            <v>0</v>
          </cell>
          <cell r="G753">
            <v>0</v>
          </cell>
        </row>
        <row r="754">
          <cell r="A754" t="str">
            <v>OBRA:</v>
          </cell>
          <cell r="B754" t="str">
            <v>CONCRETO ASFALTICO EN CALIENTE PARA CONSERVACION Y MEJORAMIENTO DE LA RED VIAL PROVINCIAL (8va ETAPA)</v>
          </cell>
          <cell r="C754">
            <v>0</v>
          </cell>
          <cell r="D754">
            <v>0</v>
          </cell>
          <cell r="F754" t="str">
            <v>PRECIOS A:</v>
          </cell>
          <cell r="G754">
            <v>43180</v>
          </cell>
        </row>
        <row r="755">
          <cell r="A755" t="str">
            <v>UBICACIÓN:</v>
          </cell>
          <cell r="B755" t="str">
            <v>DEPARTAMENTOS VARIOS</v>
          </cell>
          <cell r="C755">
            <v>0</v>
          </cell>
          <cell r="D755">
            <v>0</v>
          </cell>
          <cell r="F755">
            <v>0</v>
          </cell>
          <cell r="G755">
            <v>0</v>
          </cell>
        </row>
        <row r="756">
          <cell r="A756" t="str">
            <v>RUBRO:</v>
          </cell>
          <cell r="B756" t="str">
            <v/>
          </cell>
          <cell r="C756" t="str">
            <v/>
          </cell>
          <cell r="D756">
            <v>0</v>
          </cell>
          <cell r="F756">
            <v>0</v>
          </cell>
          <cell r="G756">
            <v>0</v>
          </cell>
        </row>
        <row r="757">
          <cell r="A757" t="str">
            <v>ITEM:</v>
          </cell>
          <cell r="B757">
            <v>11</v>
          </cell>
          <cell r="C757" t="str">
            <v>MODIFICACIÓN DE COTAS DE VALVULAS ESCLUSAS, HIDRANTES, DESAGÜES  Y BOCAS DE REGISTRO DE O.S.S.E.</v>
          </cell>
          <cell r="D757">
            <v>0</v>
          </cell>
          <cell r="F757" t="str">
            <v>UNIDAD:</v>
          </cell>
          <cell r="G757" t="str">
            <v>N°</v>
          </cell>
        </row>
        <row r="758">
          <cell r="A758">
            <v>0</v>
          </cell>
          <cell r="B758">
            <v>0</v>
          </cell>
          <cell r="C758">
            <v>0</v>
          </cell>
          <cell r="D758">
            <v>0</v>
          </cell>
          <cell r="E758">
            <v>0</v>
          </cell>
          <cell r="F758">
            <v>0</v>
          </cell>
          <cell r="G758">
            <v>0</v>
          </cell>
        </row>
        <row r="759">
          <cell r="A759">
            <v>0</v>
          </cell>
          <cell r="B759">
            <v>0</v>
          </cell>
          <cell r="C759" t="str">
            <v>DESCRIPCIÓN EQUIPO DE PRODUCCIÓN Y RENDIMIENTO</v>
          </cell>
          <cell r="D759">
            <v>0</v>
          </cell>
          <cell r="E759">
            <v>0</v>
          </cell>
          <cell r="F759">
            <v>0</v>
          </cell>
          <cell r="G759">
            <v>0</v>
          </cell>
        </row>
        <row r="760">
          <cell r="A760">
            <v>0</v>
          </cell>
          <cell r="B760">
            <v>0</v>
          </cell>
          <cell r="C760">
            <v>0</v>
          </cell>
          <cell r="D760">
            <v>0</v>
          </cell>
          <cell r="E760">
            <v>0</v>
          </cell>
          <cell r="F760">
            <v>0</v>
          </cell>
          <cell r="G760">
            <v>0</v>
          </cell>
        </row>
        <row r="761">
          <cell r="A761">
            <v>0</v>
          </cell>
          <cell r="B761">
            <v>0</v>
          </cell>
          <cell r="C761" t="str">
            <v>Equipo</v>
          </cell>
          <cell r="D761" t="str">
            <v>Cantidad</v>
          </cell>
          <cell r="E761" t="str">
            <v>Potencia</v>
          </cell>
          <cell r="F761" t="str">
            <v>Costo Unitario</v>
          </cell>
          <cell r="G761" t="str">
            <v>Costo Total</v>
          </cell>
        </row>
        <row r="762">
          <cell r="A762">
            <v>0</v>
          </cell>
          <cell r="B762">
            <v>0</v>
          </cell>
          <cell r="C762" t="str">
            <v>HERRAMIENTAS MENORES</v>
          </cell>
          <cell r="D762">
            <v>1</v>
          </cell>
          <cell r="E762">
            <v>0</v>
          </cell>
          <cell r="F762">
            <v>7979.9999999999991</v>
          </cell>
          <cell r="G762">
            <v>7980</v>
          </cell>
        </row>
        <row r="763">
          <cell r="A763">
            <v>0</v>
          </cell>
          <cell r="B763">
            <v>0</v>
          </cell>
          <cell r="C763" t="str">
            <v>RETROEXCAVADORA</v>
          </cell>
          <cell r="D763">
            <v>1</v>
          </cell>
          <cell r="E763">
            <v>105</v>
          </cell>
          <cell r="F763">
            <v>1176000</v>
          </cell>
          <cell r="G763">
            <v>1176000</v>
          </cell>
        </row>
        <row r="764">
          <cell r="A764">
            <v>0</v>
          </cell>
          <cell r="B764">
            <v>0</v>
          </cell>
          <cell r="C764" t="str">
            <v>MINICOMPACTADOR</v>
          </cell>
          <cell r="D764">
            <v>1</v>
          </cell>
          <cell r="E764">
            <v>7.5</v>
          </cell>
          <cell r="F764">
            <v>27300</v>
          </cell>
          <cell r="G764">
            <v>27300</v>
          </cell>
        </row>
        <row r="765">
          <cell r="A765">
            <v>0</v>
          </cell>
          <cell r="B765">
            <v>0</v>
          </cell>
          <cell r="C765" t="str">
            <v>CAMION VOLCADOR</v>
          </cell>
          <cell r="D765">
            <v>0.3</v>
          </cell>
          <cell r="E765">
            <v>210</v>
          </cell>
          <cell r="F765">
            <v>1260000</v>
          </cell>
          <cell r="G765">
            <v>378000</v>
          </cell>
        </row>
        <row r="766">
          <cell r="A766">
            <v>0</v>
          </cell>
          <cell r="B766">
            <v>0</v>
          </cell>
          <cell r="C766">
            <v>0</v>
          </cell>
          <cell r="D766">
            <v>0</v>
          </cell>
          <cell r="E766">
            <v>0</v>
          </cell>
          <cell r="F766">
            <v>0</v>
          </cell>
          <cell r="G766">
            <v>0</v>
          </cell>
        </row>
        <row r="767">
          <cell r="A767">
            <v>0</v>
          </cell>
          <cell r="B767">
            <v>0</v>
          </cell>
          <cell r="C767">
            <v>0</v>
          </cell>
          <cell r="D767">
            <v>0</v>
          </cell>
          <cell r="E767">
            <v>0</v>
          </cell>
          <cell r="F767">
            <v>0</v>
          </cell>
          <cell r="G767">
            <v>0</v>
          </cell>
        </row>
        <row r="768">
          <cell r="A768">
            <v>0</v>
          </cell>
          <cell r="B768">
            <v>0</v>
          </cell>
          <cell r="C768">
            <v>0</v>
          </cell>
          <cell r="D768">
            <v>0</v>
          </cell>
          <cell r="E768">
            <v>0</v>
          </cell>
          <cell r="F768">
            <v>0</v>
          </cell>
          <cell r="G768">
            <v>0</v>
          </cell>
        </row>
        <row r="769">
          <cell r="A769">
            <v>0</v>
          </cell>
          <cell r="B769">
            <v>0</v>
          </cell>
          <cell r="C769">
            <v>0</v>
          </cell>
          <cell r="D769">
            <v>0</v>
          </cell>
          <cell r="E769">
            <v>0</v>
          </cell>
          <cell r="F769">
            <v>0</v>
          </cell>
          <cell r="G769">
            <v>0</v>
          </cell>
        </row>
        <row r="770">
          <cell r="A770">
            <v>0</v>
          </cell>
          <cell r="B770">
            <v>0</v>
          </cell>
          <cell r="C770">
            <v>0</v>
          </cell>
          <cell r="D770">
            <v>0</v>
          </cell>
          <cell r="E770">
            <v>0</v>
          </cell>
          <cell r="F770">
            <v>0</v>
          </cell>
          <cell r="G770">
            <v>0</v>
          </cell>
        </row>
        <row r="771">
          <cell r="A771">
            <v>0</v>
          </cell>
          <cell r="B771">
            <v>0</v>
          </cell>
          <cell r="C771">
            <v>0</v>
          </cell>
          <cell r="D771">
            <v>0</v>
          </cell>
          <cell r="E771">
            <v>0</v>
          </cell>
          <cell r="F771">
            <v>0</v>
          </cell>
          <cell r="G771">
            <v>0</v>
          </cell>
        </row>
        <row r="772">
          <cell r="A772">
            <v>0</v>
          </cell>
          <cell r="B772">
            <v>0</v>
          </cell>
          <cell r="C772">
            <v>0</v>
          </cell>
          <cell r="D772">
            <v>0</v>
          </cell>
          <cell r="E772">
            <v>0</v>
          </cell>
          <cell r="F772">
            <v>0</v>
          </cell>
          <cell r="G772">
            <v>0</v>
          </cell>
        </row>
        <row r="773">
          <cell r="A773">
            <v>0</v>
          </cell>
          <cell r="B773">
            <v>0</v>
          </cell>
          <cell r="C773">
            <v>0</v>
          </cell>
          <cell r="E773">
            <v>0</v>
          </cell>
          <cell r="F773">
            <v>0</v>
          </cell>
          <cell r="G773">
            <v>0</v>
          </cell>
        </row>
        <row r="774">
          <cell r="A774">
            <v>0</v>
          </cell>
          <cell r="B774">
            <v>0</v>
          </cell>
          <cell r="C774" t="str">
            <v>TOTALES</v>
          </cell>
          <cell r="E774">
            <v>175.5</v>
          </cell>
          <cell r="F774" t="str">
            <v>Costo Equipos</v>
          </cell>
          <cell r="G774">
            <v>1589280</v>
          </cell>
        </row>
        <row r="775">
          <cell r="A775">
            <v>0</v>
          </cell>
          <cell r="B775">
            <v>0</v>
          </cell>
          <cell r="C775">
            <v>0</v>
          </cell>
          <cell r="D775">
            <v>0</v>
          </cell>
          <cell r="E775">
            <v>0</v>
          </cell>
          <cell r="F775">
            <v>0</v>
          </cell>
          <cell r="G775">
            <v>0</v>
          </cell>
        </row>
        <row r="776">
          <cell r="A776">
            <v>0</v>
          </cell>
          <cell r="B776">
            <v>0</v>
          </cell>
          <cell r="C776" t="str">
            <v>Rendimiento equipo de producción</v>
          </cell>
          <cell r="D776">
            <v>10</v>
          </cell>
          <cell r="E776" t="str">
            <v>N°/día</v>
          </cell>
          <cell r="F776">
            <v>0</v>
          </cell>
          <cell r="G776">
            <v>0</v>
          </cell>
        </row>
        <row r="777">
          <cell r="A777">
            <v>0</v>
          </cell>
          <cell r="B777">
            <v>0</v>
          </cell>
          <cell r="C777">
            <v>0</v>
          </cell>
          <cell r="D777">
            <v>0</v>
          </cell>
          <cell r="E777">
            <v>0</v>
          </cell>
          <cell r="F777">
            <v>0</v>
          </cell>
          <cell r="G777">
            <v>0</v>
          </cell>
        </row>
        <row r="778">
          <cell r="A778" t="str">
            <v>DATOS REDETERMINACION</v>
          </cell>
          <cell r="B778">
            <v>0</v>
          </cell>
          <cell r="C778" t="str">
            <v>DESIGNACION</v>
          </cell>
          <cell r="D778" t="str">
            <v>Coeficiente</v>
          </cell>
          <cell r="E778" t="str">
            <v>Costo Equipo /Total HP</v>
          </cell>
          <cell r="F778" t="str">
            <v>Rendimiento</v>
          </cell>
          <cell r="G778" t="str">
            <v>$ Parcial</v>
          </cell>
        </row>
        <row r="779">
          <cell r="A779" t="str">
            <v>CÓDIGO</v>
          </cell>
          <cell r="B779" t="str">
            <v>DESCRIPCIÓN</v>
          </cell>
          <cell r="C779">
            <v>0</v>
          </cell>
          <cell r="D779">
            <v>0</v>
          </cell>
          <cell r="E779">
            <v>0</v>
          </cell>
          <cell r="F779">
            <v>0</v>
          </cell>
          <cell r="G779">
            <v>0</v>
          </cell>
        </row>
        <row r="780">
          <cell r="A780">
            <v>0</v>
          </cell>
          <cell r="B780">
            <v>0</v>
          </cell>
          <cell r="C780" t="str">
            <v>A - EQUIPOS</v>
          </cell>
          <cell r="D780">
            <v>0</v>
          </cell>
          <cell r="E780">
            <v>0</v>
          </cell>
          <cell r="F780">
            <v>0</v>
          </cell>
          <cell r="G780">
            <v>0</v>
          </cell>
        </row>
        <row r="781">
          <cell r="A781" t="str">
            <v>INDEC-DCTO - Inciso j)</v>
          </cell>
          <cell r="B781" t="str">
            <v>Equipo - Amortización de equipo</v>
          </cell>
          <cell r="C781" t="str">
            <v>Amortizaciones</v>
          </cell>
          <cell r="D781">
            <v>5.5999999999999995E-4</v>
          </cell>
          <cell r="E781">
            <v>1589280</v>
          </cell>
          <cell r="F781">
            <v>10</v>
          </cell>
          <cell r="G781">
            <v>89</v>
          </cell>
        </row>
        <row r="782">
          <cell r="A782" t="str">
            <v>INDEC-DCTO - Inciso j)</v>
          </cell>
          <cell r="B782" t="str">
            <v>Equipo - Amortización de equipo</v>
          </cell>
          <cell r="C782" t="str">
            <v>Interés</v>
          </cell>
          <cell r="D782">
            <v>2.3999999999999998E-4</v>
          </cell>
          <cell r="E782">
            <v>1589280</v>
          </cell>
          <cell r="F782">
            <v>10</v>
          </cell>
          <cell r="G782">
            <v>38.14</v>
          </cell>
        </row>
        <row r="783">
          <cell r="A783" t="str">
            <v>INDEC-PB - 94920-1</v>
          </cell>
          <cell r="B783" t="str">
            <v xml:space="preserve">Accesorios y repuestos para máquinas de uso especial                 </v>
          </cell>
          <cell r="C783" t="str">
            <v>Reparaciones y Repuestos</v>
          </cell>
          <cell r="D783">
            <v>3.3599999999999998E-4</v>
          </cell>
          <cell r="E783">
            <v>1589280</v>
          </cell>
          <cell r="F783">
            <v>10</v>
          </cell>
          <cell r="G783">
            <v>53.4</v>
          </cell>
        </row>
        <row r="784">
          <cell r="A784" t="str">
            <v>INDEC-PB - 33360-1</v>
          </cell>
          <cell r="B784" t="str">
            <v xml:space="preserve">Gas oil                                                                </v>
          </cell>
          <cell r="C784" t="str">
            <v>Combustibles</v>
          </cell>
          <cell r="D784">
            <v>20</v>
          </cell>
          <cell r="E784">
            <v>175.5</v>
          </cell>
          <cell r="F784">
            <v>10</v>
          </cell>
          <cell r="G784">
            <v>351</v>
          </cell>
        </row>
        <row r="785">
          <cell r="A785" t="str">
            <v>INDEC-PB - 33380-1</v>
          </cell>
          <cell r="B785" t="str">
            <v xml:space="preserve">Aceites lubricantes                                                    </v>
          </cell>
          <cell r="C785" t="str">
            <v>Lubricantes</v>
          </cell>
          <cell r="D785">
            <v>4</v>
          </cell>
          <cell r="E785">
            <v>175.5</v>
          </cell>
          <cell r="F785">
            <v>10</v>
          </cell>
          <cell r="G785">
            <v>70.2</v>
          </cell>
        </row>
        <row r="786">
          <cell r="A786" t="str">
            <v/>
          </cell>
          <cell r="B786" t="str">
            <v/>
          </cell>
          <cell r="C786">
            <v>0</v>
          </cell>
          <cell r="D786">
            <v>0</v>
          </cell>
          <cell r="E786">
            <v>0</v>
          </cell>
          <cell r="F786">
            <v>0</v>
          </cell>
          <cell r="G786">
            <v>0</v>
          </cell>
        </row>
        <row r="787">
          <cell r="A787" t="str">
            <v/>
          </cell>
          <cell r="B787" t="str">
            <v/>
          </cell>
          <cell r="C787">
            <v>0</v>
          </cell>
          <cell r="D787">
            <v>0</v>
          </cell>
          <cell r="E787">
            <v>0</v>
          </cell>
          <cell r="F787">
            <v>0</v>
          </cell>
          <cell r="G787">
            <v>0</v>
          </cell>
        </row>
        <row r="788">
          <cell r="A788" t="str">
            <v/>
          </cell>
          <cell r="B788" t="str">
            <v/>
          </cell>
          <cell r="C788">
            <v>0</v>
          </cell>
          <cell r="D788">
            <v>0</v>
          </cell>
          <cell r="E788">
            <v>0</v>
          </cell>
          <cell r="F788">
            <v>0</v>
          </cell>
          <cell r="G788">
            <v>0</v>
          </cell>
        </row>
        <row r="789">
          <cell r="A789" t="str">
            <v/>
          </cell>
          <cell r="B789" t="str">
            <v/>
          </cell>
          <cell r="C789">
            <v>0</v>
          </cell>
          <cell r="D789">
            <v>0</v>
          </cell>
          <cell r="E789">
            <v>0</v>
          </cell>
          <cell r="F789">
            <v>0</v>
          </cell>
          <cell r="G789">
            <v>0</v>
          </cell>
        </row>
        <row r="790">
          <cell r="A790" t="str">
            <v/>
          </cell>
          <cell r="B790" t="str">
            <v/>
          </cell>
          <cell r="C790">
            <v>0</v>
          </cell>
          <cell r="D790">
            <v>0</v>
          </cell>
          <cell r="E790">
            <v>0</v>
          </cell>
          <cell r="F790">
            <v>0</v>
          </cell>
          <cell r="G790">
            <v>0</v>
          </cell>
        </row>
        <row r="791">
          <cell r="A791">
            <v>0</v>
          </cell>
          <cell r="B791">
            <v>0</v>
          </cell>
          <cell r="C791">
            <v>0</v>
          </cell>
          <cell r="D791">
            <v>0</v>
          </cell>
          <cell r="F791" t="str">
            <v>Total A</v>
          </cell>
          <cell r="G791">
            <v>601.74</v>
          </cell>
        </row>
        <row r="792">
          <cell r="A792">
            <v>0</v>
          </cell>
          <cell r="B792">
            <v>0</v>
          </cell>
          <cell r="C792" t="str">
            <v>B - MANO DE OBRA</v>
          </cell>
          <cell r="D792">
            <v>0</v>
          </cell>
          <cell r="E792">
            <v>0</v>
          </cell>
          <cell r="F792">
            <v>0</v>
          </cell>
          <cell r="G792">
            <v>0</v>
          </cell>
        </row>
        <row r="793">
          <cell r="A793" t="str">
            <v>DATOS REDETERMINACION</v>
          </cell>
          <cell r="B793">
            <v>0</v>
          </cell>
          <cell r="C793" t="str">
            <v>DESIGNACION</v>
          </cell>
          <cell r="D793" t="str">
            <v>Cantidad</v>
          </cell>
          <cell r="E793" t="str">
            <v>$ Unitarios</v>
          </cell>
          <cell r="F793">
            <v>0</v>
          </cell>
          <cell r="G793" t="str">
            <v>$ Parcial</v>
          </cell>
        </row>
        <row r="794">
          <cell r="A794" t="str">
            <v>CÓDIGO</v>
          </cell>
          <cell r="B794" t="str">
            <v>DESCRIPCIÓN</v>
          </cell>
          <cell r="C794">
            <v>0</v>
          </cell>
          <cell r="D794">
            <v>0</v>
          </cell>
          <cell r="E794">
            <v>0</v>
          </cell>
          <cell r="F794">
            <v>0</v>
          </cell>
          <cell r="G794">
            <v>0</v>
          </cell>
        </row>
        <row r="795">
          <cell r="A795" t="str">
            <v>IIEE-SJ - 101000</v>
          </cell>
          <cell r="B795" t="str">
            <v>Oficial Especializado</v>
          </cell>
          <cell r="C795" t="str">
            <v>Oficial Especializado</v>
          </cell>
          <cell r="D795">
            <v>0</v>
          </cell>
          <cell r="E795">
            <v>1495.96</v>
          </cell>
          <cell r="F795">
            <v>10</v>
          </cell>
          <cell r="G795">
            <v>0</v>
          </cell>
        </row>
        <row r="796">
          <cell r="A796" t="str">
            <v>IIEE-SJ - 102000</v>
          </cell>
          <cell r="B796" t="str">
            <v xml:space="preserve">Oficial </v>
          </cell>
          <cell r="C796" t="str">
            <v>Oficial</v>
          </cell>
          <cell r="D796">
            <v>1</v>
          </cell>
          <cell r="E796">
            <v>1278.53</v>
          </cell>
          <cell r="F796">
            <v>10</v>
          </cell>
          <cell r="G796">
            <v>127.85</v>
          </cell>
        </row>
        <row r="797">
          <cell r="A797" t="str">
            <v>IIEE-SJ - 103000</v>
          </cell>
          <cell r="B797" t="str">
            <v>Ayudante</v>
          </cell>
          <cell r="C797" t="str">
            <v>Medio Oficial</v>
          </cell>
          <cell r="D797">
            <v>0</v>
          </cell>
          <cell r="E797">
            <v>0</v>
          </cell>
          <cell r="F797">
            <v>10</v>
          </cell>
          <cell r="G797">
            <v>0</v>
          </cell>
        </row>
        <row r="798">
          <cell r="A798" t="str">
            <v>IIEE-SJ - 103000</v>
          </cell>
          <cell r="B798" t="str">
            <v>Ayudante</v>
          </cell>
          <cell r="C798" t="str">
            <v>Ayudante</v>
          </cell>
          <cell r="D798">
            <v>3</v>
          </cell>
          <cell r="E798">
            <v>1079.56</v>
          </cell>
          <cell r="F798">
            <v>10</v>
          </cell>
          <cell r="G798">
            <v>323.87</v>
          </cell>
        </row>
        <row r="799">
          <cell r="A799" t="str">
            <v/>
          </cell>
          <cell r="B799" t="str">
            <v/>
          </cell>
          <cell r="C799" t="str">
            <v>Vigilancia</v>
          </cell>
          <cell r="D799">
            <v>0.1</v>
          </cell>
          <cell r="E799">
            <v>4517.21</v>
          </cell>
          <cell r="F799">
            <v>10</v>
          </cell>
          <cell r="G799">
            <v>45.17</v>
          </cell>
        </row>
        <row r="800">
          <cell r="A800" t="str">
            <v/>
          </cell>
          <cell r="B800" t="str">
            <v/>
          </cell>
          <cell r="C800">
            <v>0</v>
          </cell>
          <cell r="D800">
            <v>0</v>
          </cell>
          <cell r="E800">
            <v>0</v>
          </cell>
          <cell r="F800">
            <v>0</v>
          </cell>
          <cell r="G800">
            <v>0</v>
          </cell>
        </row>
        <row r="801">
          <cell r="A801">
            <v>0</v>
          </cell>
          <cell r="B801">
            <v>0</v>
          </cell>
          <cell r="C801">
            <v>0</v>
          </cell>
          <cell r="D801">
            <v>0</v>
          </cell>
          <cell r="F801" t="str">
            <v>Total B</v>
          </cell>
          <cell r="G801">
            <v>496.89000000000004</v>
          </cell>
        </row>
        <row r="802">
          <cell r="A802">
            <v>0</v>
          </cell>
          <cell r="B802">
            <v>0</v>
          </cell>
          <cell r="C802" t="str">
            <v>C - MATERIALES</v>
          </cell>
          <cell r="D802">
            <v>0</v>
          </cell>
          <cell r="E802">
            <v>0</v>
          </cell>
          <cell r="F802">
            <v>0</v>
          </cell>
          <cell r="G802">
            <v>0</v>
          </cell>
        </row>
        <row r="803">
          <cell r="A803" t="str">
            <v>DATOS REDETERMINACION</v>
          </cell>
          <cell r="B803">
            <v>0</v>
          </cell>
          <cell r="C803" t="str">
            <v>DESIGNACION</v>
          </cell>
          <cell r="D803" t="str">
            <v>U</v>
          </cell>
          <cell r="E803" t="str">
            <v>Cantidad</v>
          </cell>
          <cell r="F803" t="str">
            <v>$ Unitarios</v>
          </cell>
          <cell r="G803" t="str">
            <v>$ Parcial</v>
          </cell>
        </row>
        <row r="804">
          <cell r="A804" t="str">
            <v>CÓDIGO</v>
          </cell>
          <cell r="B804" t="str">
            <v>DESCRIPCIÓN</v>
          </cell>
          <cell r="C804">
            <v>0</v>
          </cell>
          <cell r="D804">
            <v>0</v>
          </cell>
          <cell r="E804">
            <v>0</v>
          </cell>
          <cell r="F804">
            <v>0</v>
          </cell>
          <cell r="G804">
            <v>0</v>
          </cell>
        </row>
        <row r="805">
          <cell r="A805" t="str">
            <v>INDEC-PB - 36320-1</v>
          </cell>
          <cell r="B805" t="str">
            <v xml:space="preserve">Caños y tubos de PVC                                                   </v>
          </cell>
          <cell r="C805" t="str">
            <v xml:space="preserve">Material Gran. Para Profund. Conex. </v>
          </cell>
          <cell r="D805" t="str">
            <v>un</v>
          </cell>
          <cell r="E805">
            <v>1</v>
          </cell>
          <cell r="F805">
            <v>798.72</v>
          </cell>
          <cell r="G805">
            <v>798.72</v>
          </cell>
        </row>
        <row r="806">
          <cell r="A806" t="str">
            <v/>
          </cell>
          <cell r="B806" t="str">
            <v/>
          </cell>
          <cell r="C806">
            <v>0</v>
          </cell>
          <cell r="D806">
            <v>0</v>
          </cell>
          <cell r="E806">
            <v>0</v>
          </cell>
          <cell r="F806">
            <v>0</v>
          </cell>
          <cell r="G806">
            <v>0</v>
          </cell>
        </row>
        <row r="807">
          <cell r="A807" t="str">
            <v/>
          </cell>
          <cell r="B807" t="str">
            <v/>
          </cell>
          <cell r="C807">
            <v>0</v>
          </cell>
          <cell r="D807">
            <v>0</v>
          </cell>
          <cell r="E807">
            <v>0</v>
          </cell>
          <cell r="F807">
            <v>0</v>
          </cell>
          <cell r="G807">
            <v>0</v>
          </cell>
        </row>
        <row r="808">
          <cell r="A808" t="str">
            <v/>
          </cell>
          <cell r="B808" t="str">
            <v/>
          </cell>
          <cell r="C808">
            <v>0</v>
          </cell>
          <cell r="D808">
            <v>0</v>
          </cell>
          <cell r="E808">
            <v>0</v>
          </cell>
          <cell r="F808">
            <v>0</v>
          </cell>
          <cell r="G808">
            <v>0</v>
          </cell>
        </row>
        <row r="809">
          <cell r="A809" t="str">
            <v/>
          </cell>
          <cell r="B809" t="str">
            <v/>
          </cell>
          <cell r="C809">
            <v>0</v>
          </cell>
          <cell r="D809">
            <v>0</v>
          </cell>
          <cell r="E809">
            <v>0</v>
          </cell>
          <cell r="F809">
            <v>0</v>
          </cell>
          <cell r="G809">
            <v>0</v>
          </cell>
        </row>
        <row r="810">
          <cell r="A810" t="str">
            <v/>
          </cell>
          <cell r="B810" t="str">
            <v/>
          </cell>
          <cell r="C810">
            <v>0</v>
          </cell>
          <cell r="D810">
            <v>0</v>
          </cell>
          <cell r="E810">
            <v>0</v>
          </cell>
          <cell r="F810">
            <v>0</v>
          </cell>
          <cell r="G810">
            <v>0</v>
          </cell>
        </row>
        <row r="811">
          <cell r="A811" t="str">
            <v/>
          </cell>
          <cell r="B811" t="str">
            <v/>
          </cell>
          <cell r="C811">
            <v>0</v>
          </cell>
          <cell r="D811">
            <v>0</v>
          </cell>
          <cell r="E811">
            <v>0</v>
          </cell>
          <cell r="F811">
            <v>0</v>
          </cell>
          <cell r="G811">
            <v>0</v>
          </cell>
        </row>
        <row r="812">
          <cell r="A812" t="str">
            <v/>
          </cell>
          <cell r="B812" t="str">
            <v/>
          </cell>
          <cell r="C812">
            <v>0</v>
          </cell>
          <cell r="D812">
            <v>0</v>
          </cell>
          <cell r="E812">
            <v>0</v>
          </cell>
          <cell r="F812">
            <v>0</v>
          </cell>
          <cell r="G812">
            <v>0</v>
          </cell>
        </row>
        <row r="813">
          <cell r="A813" t="str">
            <v/>
          </cell>
          <cell r="B813" t="str">
            <v/>
          </cell>
          <cell r="C813">
            <v>0</v>
          </cell>
          <cell r="D813">
            <v>0</v>
          </cell>
          <cell r="E813">
            <v>0</v>
          </cell>
          <cell r="F813">
            <v>0</v>
          </cell>
          <cell r="G813">
            <v>0</v>
          </cell>
        </row>
        <row r="814">
          <cell r="A814" t="str">
            <v/>
          </cell>
          <cell r="B814" t="str">
            <v/>
          </cell>
          <cell r="C814">
            <v>0</v>
          </cell>
          <cell r="D814">
            <v>0</v>
          </cell>
          <cell r="E814">
            <v>0</v>
          </cell>
          <cell r="F814">
            <v>0</v>
          </cell>
          <cell r="G814">
            <v>0</v>
          </cell>
        </row>
        <row r="815">
          <cell r="A815">
            <v>0</v>
          </cell>
          <cell r="B815">
            <v>0</v>
          </cell>
          <cell r="C815">
            <v>0</v>
          </cell>
          <cell r="D815">
            <v>0</v>
          </cell>
          <cell r="F815" t="str">
            <v>Total C</v>
          </cell>
          <cell r="G815">
            <v>798.72</v>
          </cell>
        </row>
        <row r="816">
          <cell r="A816">
            <v>0</v>
          </cell>
          <cell r="B816">
            <v>0</v>
          </cell>
          <cell r="C816" t="str">
            <v>D - TRANSPORTE</v>
          </cell>
          <cell r="D816">
            <v>0</v>
          </cell>
          <cell r="E816">
            <v>0</v>
          </cell>
          <cell r="F816">
            <v>0</v>
          </cell>
          <cell r="G816">
            <v>0</v>
          </cell>
        </row>
        <row r="817">
          <cell r="A817" t="str">
            <v>DATOS REDETERMINACION</v>
          </cell>
          <cell r="B817">
            <v>0</v>
          </cell>
          <cell r="C817" t="str">
            <v>DESIGNACION</v>
          </cell>
          <cell r="D817" t="str">
            <v>Cuantia</v>
          </cell>
          <cell r="E817" t="str">
            <v>$ Unitarios</v>
          </cell>
          <cell r="F817" t="str">
            <v>DMT (Km)</v>
          </cell>
          <cell r="G817" t="str">
            <v>$ Parcial</v>
          </cell>
        </row>
        <row r="818">
          <cell r="A818" t="str">
            <v>CÓDIGO</v>
          </cell>
          <cell r="B818" t="str">
            <v>DESCRIPCIÓN</v>
          </cell>
          <cell r="C818">
            <v>0</v>
          </cell>
          <cell r="D818">
            <v>0</v>
          </cell>
          <cell r="E818">
            <v>0</v>
          </cell>
          <cell r="F818">
            <v>0</v>
          </cell>
          <cell r="G818">
            <v>0</v>
          </cell>
        </row>
        <row r="819">
          <cell r="A819" t="str">
            <v/>
          </cell>
          <cell r="B819" t="str">
            <v/>
          </cell>
          <cell r="C819">
            <v>0</v>
          </cell>
          <cell r="D819">
            <v>0</v>
          </cell>
          <cell r="E819">
            <v>0</v>
          </cell>
          <cell r="F819">
            <v>0</v>
          </cell>
          <cell r="G819">
            <v>0</v>
          </cell>
        </row>
        <row r="820">
          <cell r="A820" t="str">
            <v/>
          </cell>
          <cell r="B820" t="str">
            <v/>
          </cell>
          <cell r="C820">
            <v>0</v>
          </cell>
          <cell r="D820">
            <v>0</v>
          </cell>
          <cell r="E820">
            <v>0</v>
          </cell>
          <cell r="F820">
            <v>0</v>
          </cell>
          <cell r="G820">
            <v>0</v>
          </cell>
        </row>
        <row r="821">
          <cell r="A821">
            <v>0</v>
          </cell>
          <cell r="B821">
            <v>0</v>
          </cell>
          <cell r="C821">
            <v>0</v>
          </cell>
          <cell r="D821">
            <v>0</v>
          </cell>
          <cell r="F821" t="str">
            <v>Total D</v>
          </cell>
          <cell r="G821">
            <v>0</v>
          </cell>
        </row>
        <row r="822">
          <cell r="A822">
            <v>0</v>
          </cell>
          <cell r="B822">
            <v>0</v>
          </cell>
          <cell r="C822">
            <v>0</v>
          </cell>
          <cell r="D822">
            <v>0</v>
          </cell>
          <cell r="E822">
            <v>0</v>
          </cell>
          <cell r="F822">
            <v>0</v>
          </cell>
          <cell r="G822">
            <v>0</v>
          </cell>
        </row>
        <row r="823">
          <cell r="A823">
            <v>11</v>
          </cell>
          <cell r="B823" t="str">
            <v>MODIFICACIÓN DE COTAS DE VALVULAS ESCLUSAS, HIDRANTES, DESAGÜES  Y BOCAS DE REGISTRO DE O.S.S.E.</v>
          </cell>
          <cell r="C823">
            <v>0</v>
          </cell>
          <cell r="D823">
            <v>0</v>
          </cell>
          <cell r="E823" t="str">
            <v>Costo</v>
          </cell>
          <cell r="F823" t="str">
            <v>$/N°</v>
          </cell>
          <cell r="G823">
            <v>1897.3500000000001</v>
          </cell>
        </row>
        <row r="824">
          <cell r="A824">
            <v>0</v>
          </cell>
          <cell r="B824">
            <v>0</v>
          </cell>
          <cell r="C824">
            <v>0</v>
          </cell>
          <cell r="D824">
            <v>0</v>
          </cell>
          <cell r="E824" t="str">
            <v>Precio</v>
          </cell>
          <cell r="F824" t="str">
            <v>$/N°</v>
          </cell>
          <cell r="G824">
            <v>2964.64756081418</v>
          </cell>
        </row>
        <row r="826">
          <cell r="A826" t="str">
            <v>ANALISIS DE PRECIOS</v>
          </cell>
          <cell r="B826">
            <v>0</v>
          </cell>
          <cell r="C826">
            <v>0</v>
          </cell>
          <cell r="D826">
            <v>0</v>
          </cell>
          <cell r="E826">
            <v>0</v>
          </cell>
          <cell r="F826">
            <v>0</v>
          </cell>
          <cell r="G826">
            <v>0</v>
          </cell>
        </row>
        <row r="827">
          <cell r="A827" t="str">
            <v>COMITENTE:</v>
          </cell>
          <cell r="B827" t="str">
            <v>DIRECCIÓN PROVINCIAL DE VIALIDAD</v>
          </cell>
          <cell r="C827">
            <v>0</v>
          </cell>
          <cell r="D827">
            <v>0</v>
          </cell>
          <cell r="E827">
            <v>0</v>
          </cell>
          <cell r="F827">
            <v>0</v>
          </cell>
          <cell r="G827">
            <v>0</v>
          </cell>
        </row>
        <row r="828">
          <cell r="A828" t="str">
            <v>CONTRATISTA:</v>
          </cell>
          <cell r="B828" t="str">
            <v>FEDERICO HERMANOS (Federico Ramon Francisco y Federico Guillermo Hector)</v>
          </cell>
          <cell r="C828">
            <v>0</v>
          </cell>
          <cell r="D828">
            <v>0</v>
          </cell>
          <cell r="E828">
            <v>0</v>
          </cell>
          <cell r="F828">
            <v>0</v>
          </cell>
          <cell r="G828">
            <v>0</v>
          </cell>
        </row>
        <row r="829">
          <cell r="A829" t="str">
            <v>OBRA:</v>
          </cell>
          <cell r="B829" t="str">
            <v>CONCRETO ASFALTICO EN CALIENTE PARA CONSERVACION Y MEJORAMIENTO DE LA RED VIAL PROVINCIAL (8va ETAPA)</v>
          </cell>
          <cell r="C829">
            <v>0</v>
          </cell>
          <cell r="D829">
            <v>0</v>
          </cell>
          <cell r="F829" t="str">
            <v>PRECIOS A:</v>
          </cell>
          <cell r="G829">
            <v>43180</v>
          </cell>
        </row>
        <row r="830">
          <cell r="A830" t="str">
            <v>UBICACIÓN:</v>
          </cell>
          <cell r="B830" t="str">
            <v>DEPARTAMENTOS VARIOS</v>
          </cell>
          <cell r="C830">
            <v>0</v>
          </cell>
          <cell r="D830">
            <v>0</v>
          </cell>
          <cell r="F830">
            <v>0</v>
          </cell>
          <cell r="G830">
            <v>0</v>
          </cell>
        </row>
        <row r="831">
          <cell r="A831" t="str">
            <v>RUBRO:</v>
          </cell>
          <cell r="B831" t="str">
            <v/>
          </cell>
          <cell r="C831" t="str">
            <v/>
          </cell>
          <cell r="D831">
            <v>0</v>
          </cell>
          <cell r="F831">
            <v>0</v>
          </cell>
          <cell r="G831">
            <v>0</v>
          </cell>
        </row>
        <row r="832">
          <cell r="A832" t="str">
            <v>ITEM:</v>
          </cell>
          <cell r="B832">
            <v>12</v>
          </cell>
          <cell r="C832" t="str">
            <v>SEÑALAMIENTO VERTICAL</v>
          </cell>
          <cell r="D832">
            <v>0</v>
          </cell>
          <cell r="F832" t="str">
            <v>UNIDAD:</v>
          </cell>
          <cell r="G832" t="str">
            <v>m2</v>
          </cell>
        </row>
        <row r="833">
          <cell r="A833">
            <v>0</v>
          </cell>
          <cell r="B833">
            <v>0</v>
          </cell>
          <cell r="C833">
            <v>0</v>
          </cell>
          <cell r="D833">
            <v>0</v>
          </cell>
          <cell r="E833">
            <v>0</v>
          </cell>
          <cell r="F833">
            <v>0</v>
          </cell>
          <cell r="G833">
            <v>0</v>
          </cell>
        </row>
        <row r="834">
          <cell r="A834">
            <v>0</v>
          </cell>
          <cell r="B834">
            <v>0</v>
          </cell>
          <cell r="C834" t="str">
            <v>DESCRIPCIÓN EQUIPO DE PRODUCCIÓN Y RENDIMIENTO</v>
          </cell>
          <cell r="D834">
            <v>0</v>
          </cell>
          <cell r="E834">
            <v>0</v>
          </cell>
          <cell r="F834">
            <v>0</v>
          </cell>
          <cell r="G834">
            <v>0</v>
          </cell>
        </row>
        <row r="835">
          <cell r="A835">
            <v>0</v>
          </cell>
          <cell r="B835">
            <v>0</v>
          </cell>
          <cell r="C835">
            <v>0</v>
          </cell>
          <cell r="D835">
            <v>0</v>
          </cell>
          <cell r="E835">
            <v>0</v>
          </cell>
          <cell r="F835">
            <v>0</v>
          </cell>
          <cell r="G835">
            <v>0</v>
          </cell>
        </row>
        <row r="836">
          <cell r="A836">
            <v>0</v>
          </cell>
          <cell r="B836">
            <v>0</v>
          </cell>
          <cell r="C836" t="str">
            <v>Equipo</v>
          </cell>
          <cell r="D836" t="str">
            <v>Cantidad</v>
          </cell>
          <cell r="E836" t="str">
            <v>Potencia</v>
          </cell>
          <cell r="F836" t="str">
            <v>Costo Unitario</v>
          </cell>
          <cell r="G836" t="str">
            <v>Costo Total</v>
          </cell>
        </row>
        <row r="837">
          <cell r="A837">
            <v>0</v>
          </cell>
          <cell r="B837">
            <v>0</v>
          </cell>
          <cell r="C837" t="str">
            <v>RETROEXCAVADORA</v>
          </cell>
          <cell r="D837">
            <v>0.2</v>
          </cell>
          <cell r="E837">
            <v>105</v>
          </cell>
          <cell r="F837">
            <v>1176000</v>
          </cell>
          <cell r="G837">
            <v>235200</v>
          </cell>
        </row>
        <row r="838">
          <cell r="A838">
            <v>0</v>
          </cell>
          <cell r="B838">
            <v>0</v>
          </cell>
          <cell r="C838" t="str">
            <v>HERRAMIENTAS MENORES</v>
          </cell>
          <cell r="D838">
            <v>3</v>
          </cell>
          <cell r="E838">
            <v>0</v>
          </cell>
          <cell r="F838">
            <v>7979.9999999999991</v>
          </cell>
          <cell r="G838">
            <v>23940</v>
          </cell>
        </row>
        <row r="839">
          <cell r="A839">
            <v>0</v>
          </cell>
          <cell r="B839">
            <v>0</v>
          </cell>
          <cell r="C839" t="str">
            <v>MINICOMPACTADOR</v>
          </cell>
          <cell r="D839">
            <v>0.5</v>
          </cell>
          <cell r="E839">
            <v>7.5</v>
          </cell>
          <cell r="F839">
            <v>27300</v>
          </cell>
          <cell r="G839">
            <v>13650</v>
          </cell>
        </row>
        <row r="840">
          <cell r="A840">
            <v>0</v>
          </cell>
          <cell r="B840">
            <v>0</v>
          </cell>
          <cell r="C840">
            <v>0</v>
          </cell>
          <cell r="D840">
            <v>0</v>
          </cell>
          <cell r="E840">
            <v>0</v>
          </cell>
          <cell r="F840">
            <v>0</v>
          </cell>
          <cell r="G840">
            <v>0</v>
          </cell>
        </row>
        <row r="841">
          <cell r="A841">
            <v>0</v>
          </cell>
          <cell r="B841">
            <v>0</v>
          </cell>
          <cell r="C841">
            <v>0</v>
          </cell>
          <cell r="D841">
            <v>0</v>
          </cell>
          <cell r="E841">
            <v>0</v>
          </cell>
          <cell r="F841">
            <v>0</v>
          </cell>
          <cell r="G841">
            <v>0</v>
          </cell>
        </row>
        <row r="842">
          <cell r="A842">
            <v>0</v>
          </cell>
          <cell r="B842">
            <v>0</v>
          </cell>
          <cell r="C842">
            <v>0</v>
          </cell>
          <cell r="D842">
            <v>0</v>
          </cell>
          <cell r="E842">
            <v>0</v>
          </cell>
          <cell r="F842">
            <v>0</v>
          </cell>
          <cell r="G842">
            <v>0</v>
          </cell>
        </row>
        <row r="843">
          <cell r="A843">
            <v>0</v>
          </cell>
          <cell r="B843">
            <v>0</v>
          </cell>
          <cell r="C843">
            <v>0</v>
          </cell>
          <cell r="D843">
            <v>0</v>
          </cell>
          <cell r="E843">
            <v>0</v>
          </cell>
          <cell r="F843">
            <v>0</v>
          </cell>
          <cell r="G843">
            <v>0</v>
          </cell>
        </row>
        <row r="844">
          <cell r="A844">
            <v>0</v>
          </cell>
          <cell r="B844">
            <v>0</v>
          </cell>
          <cell r="C844">
            <v>0</v>
          </cell>
          <cell r="D844">
            <v>0</v>
          </cell>
          <cell r="E844">
            <v>0</v>
          </cell>
          <cell r="F844">
            <v>0</v>
          </cell>
          <cell r="G844">
            <v>0</v>
          </cell>
        </row>
        <row r="845">
          <cell r="A845">
            <v>0</v>
          </cell>
          <cell r="B845">
            <v>0</v>
          </cell>
          <cell r="C845">
            <v>0</v>
          </cell>
          <cell r="D845">
            <v>0</v>
          </cell>
          <cell r="E845">
            <v>0</v>
          </cell>
          <cell r="F845">
            <v>0</v>
          </cell>
          <cell r="G845">
            <v>0</v>
          </cell>
        </row>
        <row r="846">
          <cell r="A846">
            <v>0</v>
          </cell>
          <cell r="B846">
            <v>0</v>
          </cell>
          <cell r="C846">
            <v>0</v>
          </cell>
          <cell r="D846">
            <v>0</v>
          </cell>
          <cell r="E846">
            <v>0</v>
          </cell>
          <cell r="F846">
            <v>0</v>
          </cell>
          <cell r="G846">
            <v>0</v>
          </cell>
        </row>
        <row r="847">
          <cell r="A847">
            <v>0</v>
          </cell>
          <cell r="B847">
            <v>0</v>
          </cell>
          <cell r="C847">
            <v>0</v>
          </cell>
          <cell r="D847">
            <v>0</v>
          </cell>
          <cell r="E847">
            <v>0</v>
          </cell>
          <cell r="F847">
            <v>0</v>
          </cell>
          <cell r="G847">
            <v>0</v>
          </cell>
        </row>
        <row r="848">
          <cell r="A848">
            <v>0</v>
          </cell>
          <cell r="B848">
            <v>0</v>
          </cell>
          <cell r="C848">
            <v>0</v>
          </cell>
          <cell r="E848">
            <v>0</v>
          </cell>
          <cell r="F848">
            <v>0</v>
          </cell>
          <cell r="G848">
            <v>0</v>
          </cell>
        </row>
        <row r="849">
          <cell r="A849">
            <v>0</v>
          </cell>
          <cell r="B849">
            <v>0</v>
          </cell>
          <cell r="C849" t="str">
            <v>TOTALES</v>
          </cell>
          <cell r="E849">
            <v>24.75</v>
          </cell>
          <cell r="F849" t="str">
            <v>Costo Equipos</v>
          </cell>
          <cell r="G849">
            <v>272790</v>
          </cell>
        </row>
        <row r="850">
          <cell r="A850">
            <v>0</v>
          </cell>
          <cell r="B850">
            <v>0</v>
          </cell>
          <cell r="C850">
            <v>0</v>
          </cell>
          <cell r="D850">
            <v>0</v>
          </cell>
          <cell r="E850">
            <v>0</v>
          </cell>
          <cell r="F850">
            <v>0</v>
          </cell>
          <cell r="G850">
            <v>0</v>
          </cell>
        </row>
        <row r="851">
          <cell r="A851">
            <v>0</v>
          </cell>
          <cell r="B851">
            <v>0</v>
          </cell>
          <cell r="C851" t="str">
            <v>Rendimiento equipo de producción</v>
          </cell>
          <cell r="D851">
            <v>80</v>
          </cell>
          <cell r="E851" t="str">
            <v>m2/día</v>
          </cell>
          <cell r="F851">
            <v>0</v>
          </cell>
          <cell r="G851">
            <v>0</v>
          </cell>
        </row>
        <row r="852">
          <cell r="A852">
            <v>0</v>
          </cell>
          <cell r="B852">
            <v>0</v>
          </cell>
          <cell r="C852">
            <v>0</v>
          </cell>
          <cell r="D852">
            <v>0</v>
          </cell>
          <cell r="E852">
            <v>0</v>
          </cell>
          <cell r="F852">
            <v>0</v>
          </cell>
          <cell r="G852">
            <v>0</v>
          </cell>
        </row>
        <row r="853">
          <cell r="A853" t="str">
            <v>DATOS REDETERMINACION</v>
          </cell>
          <cell r="B853">
            <v>0</v>
          </cell>
          <cell r="C853" t="str">
            <v>DESIGNACION</v>
          </cell>
          <cell r="D853" t="str">
            <v>Coeficiente</v>
          </cell>
          <cell r="E853" t="str">
            <v>Costo Equipo /Total HP</v>
          </cell>
          <cell r="F853" t="str">
            <v>Rendimiento</v>
          </cell>
          <cell r="G853" t="str">
            <v>$ Parcial</v>
          </cell>
        </row>
        <row r="854">
          <cell r="A854" t="str">
            <v>CÓDIGO</v>
          </cell>
          <cell r="B854" t="str">
            <v>DESCRIPCIÓN</v>
          </cell>
          <cell r="C854">
            <v>0</v>
          </cell>
          <cell r="D854">
            <v>0</v>
          </cell>
          <cell r="E854">
            <v>0</v>
          </cell>
          <cell r="F854">
            <v>0</v>
          </cell>
          <cell r="G854">
            <v>0</v>
          </cell>
        </row>
        <row r="855">
          <cell r="A855">
            <v>0</v>
          </cell>
          <cell r="B855">
            <v>0</v>
          </cell>
          <cell r="C855" t="str">
            <v>A - EQUIPOS</v>
          </cell>
          <cell r="D855">
            <v>0</v>
          </cell>
          <cell r="E855">
            <v>0</v>
          </cell>
          <cell r="F855">
            <v>0</v>
          </cell>
          <cell r="G855">
            <v>0</v>
          </cell>
        </row>
        <row r="856">
          <cell r="A856" t="str">
            <v>INDEC-DCTO - Inciso j)</v>
          </cell>
          <cell r="B856" t="str">
            <v>Equipo - Amortización de equipo</v>
          </cell>
          <cell r="C856" t="str">
            <v>Amortizaciones</v>
          </cell>
          <cell r="D856">
            <v>5.5999999999999995E-4</v>
          </cell>
          <cell r="E856">
            <v>272790</v>
          </cell>
          <cell r="F856">
            <v>80</v>
          </cell>
          <cell r="G856">
            <v>1.91</v>
          </cell>
        </row>
        <row r="857">
          <cell r="A857" t="str">
            <v>INDEC-DCTO - Inciso j)</v>
          </cell>
          <cell r="B857" t="str">
            <v>Equipo - Amortización de equipo</v>
          </cell>
          <cell r="C857" t="str">
            <v>Interés</v>
          </cell>
          <cell r="D857">
            <v>2.3999999999999998E-4</v>
          </cell>
          <cell r="E857">
            <v>272790</v>
          </cell>
          <cell r="F857">
            <v>80</v>
          </cell>
          <cell r="G857">
            <v>0.82</v>
          </cell>
        </row>
        <row r="858">
          <cell r="A858" t="str">
            <v>INDEC-PB - 94920-1</v>
          </cell>
          <cell r="B858" t="str">
            <v xml:space="preserve">Accesorios y repuestos para máquinas de uso especial                 </v>
          </cell>
          <cell r="C858" t="str">
            <v>Reparaciones y Repuestos</v>
          </cell>
          <cell r="D858">
            <v>3.3599999999999998E-4</v>
          </cell>
          <cell r="E858">
            <v>272790</v>
          </cell>
          <cell r="F858">
            <v>80</v>
          </cell>
          <cell r="G858">
            <v>1.1499999999999999</v>
          </cell>
        </row>
        <row r="859">
          <cell r="A859" t="str">
            <v>INDEC-PB - 33360-1</v>
          </cell>
          <cell r="B859" t="str">
            <v xml:space="preserve">Gas oil                                                                </v>
          </cell>
          <cell r="C859" t="str">
            <v>Combustibles</v>
          </cell>
          <cell r="D859">
            <v>20</v>
          </cell>
          <cell r="E859">
            <v>24.75</v>
          </cell>
          <cell r="F859">
            <v>80</v>
          </cell>
          <cell r="G859">
            <v>6.19</v>
          </cell>
        </row>
        <row r="860">
          <cell r="A860" t="str">
            <v>INDEC-PB - 33380-1</v>
          </cell>
          <cell r="B860" t="str">
            <v xml:space="preserve">Aceites lubricantes                                                    </v>
          </cell>
          <cell r="C860" t="str">
            <v>Lubricantes</v>
          </cell>
          <cell r="D860">
            <v>4</v>
          </cell>
          <cell r="E860">
            <v>24.75</v>
          </cell>
          <cell r="F860">
            <v>80</v>
          </cell>
          <cell r="G860">
            <v>1.24</v>
          </cell>
        </row>
        <row r="861">
          <cell r="A861" t="str">
            <v/>
          </cell>
          <cell r="B861" t="str">
            <v/>
          </cell>
          <cell r="C861">
            <v>0</v>
          </cell>
          <cell r="D861">
            <v>0</v>
          </cell>
          <cell r="E861">
            <v>0</v>
          </cell>
          <cell r="F861">
            <v>0</v>
          </cell>
          <cell r="G861">
            <v>0</v>
          </cell>
        </row>
        <row r="862">
          <cell r="A862" t="str">
            <v/>
          </cell>
          <cell r="B862" t="str">
            <v/>
          </cell>
          <cell r="C862">
            <v>0</v>
          </cell>
          <cell r="D862">
            <v>0</v>
          </cell>
          <cell r="E862">
            <v>0</v>
          </cell>
          <cell r="F862">
            <v>0</v>
          </cell>
          <cell r="G862">
            <v>0</v>
          </cell>
        </row>
        <row r="863">
          <cell r="A863" t="str">
            <v/>
          </cell>
          <cell r="B863" t="str">
            <v/>
          </cell>
          <cell r="C863">
            <v>0</v>
          </cell>
          <cell r="D863">
            <v>0</v>
          </cell>
          <cell r="E863">
            <v>0</v>
          </cell>
          <cell r="F863">
            <v>0</v>
          </cell>
          <cell r="G863">
            <v>0</v>
          </cell>
        </row>
        <row r="864">
          <cell r="A864" t="str">
            <v/>
          </cell>
          <cell r="B864" t="str">
            <v/>
          </cell>
          <cell r="C864">
            <v>0</v>
          </cell>
          <cell r="D864">
            <v>0</v>
          </cell>
          <cell r="E864">
            <v>0</v>
          </cell>
          <cell r="F864">
            <v>0</v>
          </cell>
          <cell r="G864">
            <v>0</v>
          </cell>
        </row>
        <row r="865">
          <cell r="A865" t="str">
            <v/>
          </cell>
          <cell r="B865" t="str">
            <v/>
          </cell>
          <cell r="C865">
            <v>0</v>
          </cell>
          <cell r="D865">
            <v>0</v>
          </cell>
          <cell r="E865">
            <v>0</v>
          </cell>
          <cell r="F865">
            <v>0</v>
          </cell>
          <cell r="G865">
            <v>0</v>
          </cell>
        </row>
        <row r="866">
          <cell r="A866">
            <v>0</v>
          </cell>
          <cell r="B866">
            <v>0</v>
          </cell>
          <cell r="C866">
            <v>0</v>
          </cell>
          <cell r="D866">
            <v>0</v>
          </cell>
          <cell r="F866" t="str">
            <v>Total A</v>
          </cell>
          <cell r="G866">
            <v>11.31</v>
          </cell>
        </row>
        <row r="867">
          <cell r="A867">
            <v>0</v>
          </cell>
          <cell r="B867">
            <v>0</v>
          </cell>
          <cell r="C867" t="str">
            <v>B - MANO DE OBRA</v>
          </cell>
          <cell r="D867">
            <v>0</v>
          </cell>
          <cell r="E867">
            <v>0</v>
          </cell>
          <cell r="F867">
            <v>0</v>
          </cell>
          <cell r="G867">
            <v>0</v>
          </cell>
        </row>
        <row r="868">
          <cell r="A868" t="str">
            <v>DATOS REDETERMINACION</v>
          </cell>
          <cell r="B868">
            <v>0</v>
          </cell>
          <cell r="C868" t="str">
            <v>DESIGNACION</v>
          </cell>
          <cell r="D868" t="str">
            <v>Cantidad</v>
          </cell>
          <cell r="E868" t="str">
            <v>$ Unitarios</v>
          </cell>
          <cell r="F868">
            <v>0</v>
          </cell>
          <cell r="G868" t="str">
            <v>$ Parcial</v>
          </cell>
        </row>
        <row r="869">
          <cell r="A869" t="str">
            <v>CÓDIGO</v>
          </cell>
          <cell r="B869" t="str">
            <v>DESCRIPCIÓN</v>
          </cell>
          <cell r="C869">
            <v>0</v>
          </cell>
          <cell r="D869">
            <v>0</v>
          </cell>
          <cell r="E869">
            <v>0</v>
          </cell>
          <cell r="F869">
            <v>0</v>
          </cell>
          <cell r="G869">
            <v>0</v>
          </cell>
        </row>
        <row r="870">
          <cell r="A870" t="str">
            <v>IIEE-SJ - 101000</v>
          </cell>
          <cell r="B870" t="str">
            <v>Oficial Especializado</v>
          </cell>
          <cell r="C870" t="str">
            <v>Oficial Especializado</v>
          </cell>
          <cell r="D870">
            <v>0</v>
          </cell>
          <cell r="E870">
            <v>1495.96</v>
          </cell>
          <cell r="F870">
            <v>80</v>
          </cell>
          <cell r="G870">
            <v>0</v>
          </cell>
        </row>
        <row r="871">
          <cell r="A871" t="str">
            <v>IIEE-SJ - 102000</v>
          </cell>
          <cell r="B871" t="str">
            <v xml:space="preserve">Oficial </v>
          </cell>
          <cell r="C871" t="str">
            <v>Oficial</v>
          </cell>
          <cell r="D871">
            <v>1</v>
          </cell>
          <cell r="E871">
            <v>1278.53</v>
          </cell>
          <cell r="F871">
            <v>80</v>
          </cell>
          <cell r="G871">
            <v>15.98</v>
          </cell>
        </row>
        <row r="872">
          <cell r="A872" t="str">
            <v>IIEE-SJ - 103000</v>
          </cell>
          <cell r="B872" t="str">
            <v>Ayudante</v>
          </cell>
          <cell r="C872" t="str">
            <v>Medio Oficial</v>
          </cell>
          <cell r="D872">
            <v>0</v>
          </cell>
          <cell r="E872">
            <v>0</v>
          </cell>
          <cell r="F872">
            <v>80</v>
          </cell>
          <cell r="G872">
            <v>0</v>
          </cell>
        </row>
        <row r="873">
          <cell r="A873" t="str">
            <v>IIEE-SJ - 103000</v>
          </cell>
          <cell r="B873" t="str">
            <v>Ayudante</v>
          </cell>
          <cell r="C873" t="str">
            <v>Ayudante</v>
          </cell>
          <cell r="D873">
            <v>2</v>
          </cell>
          <cell r="E873">
            <v>1079.56</v>
          </cell>
          <cell r="F873">
            <v>80</v>
          </cell>
          <cell r="G873">
            <v>26.99</v>
          </cell>
        </row>
        <row r="874">
          <cell r="A874" t="str">
            <v/>
          </cell>
          <cell r="B874" t="str">
            <v/>
          </cell>
          <cell r="C874" t="str">
            <v>Vigilancia</v>
          </cell>
          <cell r="D874">
            <v>0.1</v>
          </cell>
          <cell r="E874">
            <v>3437.6499999999996</v>
          </cell>
          <cell r="F874">
            <v>80</v>
          </cell>
          <cell r="G874">
            <v>4.3</v>
          </cell>
        </row>
        <row r="875">
          <cell r="A875" t="str">
            <v/>
          </cell>
          <cell r="B875" t="str">
            <v/>
          </cell>
          <cell r="C875">
            <v>0</v>
          </cell>
          <cell r="D875">
            <v>0</v>
          </cell>
          <cell r="E875">
            <v>0</v>
          </cell>
          <cell r="F875">
            <v>0</v>
          </cell>
          <cell r="G875">
            <v>0</v>
          </cell>
        </row>
        <row r="876">
          <cell r="A876">
            <v>0</v>
          </cell>
          <cell r="B876">
            <v>0</v>
          </cell>
          <cell r="C876">
            <v>0</v>
          </cell>
          <cell r="D876">
            <v>0</v>
          </cell>
          <cell r="F876" t="str">
            <v>Total B</v>
          </cell>
          <cell r="G876">
            <v>47.269999999999996</v>
          </cell>
        </row>
        <row r="877">
          <cell r="A877">
            <v>0</v>
          </cell>
          <cell r="B877">
            <v>0</v>
          </cell>
          <cell r="C877" t="str">
            <v>C - MATERIALES</v>
          </cell>
          <cell r="D877">
            <v>0</v>
          </cell>
          <cell r="E877">
            <v>0</v>
          </cell>
          <cell r="F877">
            <v>0</v>
          </cell>
          <cell r="G877">
            <v>0</v>
          </cell>
        </row>
        <row r="878">
          <cell r="A878" t="str">
            <v>DATOS REDETERMINACION</v>
          </cell>
          <cell r="B878">
            <v>0</v>
          </cell>
          <cell r="C878" t="str">
            <v>DESIGNACION</v>
          </cell>
          <cell r="D878" t="str">
            <v>U</v>
          </cell>
          <cell r="E878" t="str">
            <v>Cantidad</v>
          </cell>
          <cell r="F878" t="str">
            <v>$ Unitarios</v>
          </cell>
          <cell r="G878" t="str">
            <v>$ Parcial</v>
          </cell>
        </row>
        <row r="879">
          <cell r="A879" t="str">
            <v>CÓDIGO</v>
          </cell>
          <cell r="B879" t="str">
            <v>DESCRIPCIÓN</v>
          </cell>
          <cell r="C879">
            <v>0</v>
          </cell>
          <cell r="D879">
            <v>0</v>
          </cell>
          <cell r="E879">
            <v>0</v>
          </cell>
          <cell r="F879">
            <v>0</v>
          </cell>
          <cell r="G879">
            <v>0</v>
          </cell>
        </row>
        <row r="880">
          <cell r="A880" t="str">
            <v>IIEE-SJ - 221006</v>
          </cell>
          <cell r="B880" t="str">
            <v>Señalamientos</v>
          </cell>
          <cell r="C880" t="str">
            <v>Señ.Vert. tipo c/sop. y bul.de alumin c/chapa alum.p/señal / vertical, espesor 4 mm</v>
          </cell>
          <cell r="D880" t="str">
            <v>m2</v>
          </cell>
          <cell r="E880">
            <v>1</v>
          </cell>
          <cell r="F880">
            <v>2557.56</v>
          </cell>
          <cell r="G880">
            <v>2557.56</v>
          </cell>
        </row>
        <row r="881">
          <cell r="A881" t="str">
            <v/>
          </cell>
          <cell r="B881" t="str">
            <v/>
          </cell>
          <cell r="C881">
            <v>0</v>
          </cell>
          <cell r="D881">
            <v>0</v>
          </cell>
          <cell r="E881">
            <v>0</v>
          </cell>
          <cell r="F881">
            <v>0</v>
          </cell>
          <cell r="G881">
            <v>0</v>
          </cell>
        </row>
        <row r="882">
          <cell r="A882" t="str">
            <v/>
          </cell>
          <cell r="B882" t="str">
            <v/>
          </cell>
          <cell r="C882">
            <v>0</v>
          </cell>
          <cell r="D882">
            <v>0</v>
          </cell>
          <cell r="E882">
            <v>0</v>
          </cell>
          <cell r="F882">
            <v>0</v>
          </cell>
          <cell r="G882">
            <v>0</v>
          </cell>
        </row>
        <row r="883">
          <cell r="A883" t="str">
            <v/>
          </cell>
          <cell r="B883" t="str">
            <v/>
          </cell>
          <cell r="C883">
            <v>0</v>
          </cell>
          <cell r="D883">
            <v>0</v>
          </cell>
          <cell r="E883">
            <v>0</v>
          </cell>
          <cell r="F883">
            <v>0</v>
          </cell>
          <cell r="G883">
            <v>0</v>
          </cell>
        </row>
        <row r="884">
          <cell r="A884" t="str">
            <v/>
          </cell>
          <cell r="B884" t="str">
            <v/>
          </cell>
          <cell r="C884">
            <v>0</v>
          </cell>
          <cell r="D884">
            <v>0</v>
          </cell>
          <cell r="E884">
            <v>0</v>
          </cell>
          <cell r="F884">
            <v>0</v>
          </cell>
          <cell r="G884">
            <v>0</v>
          </cell>
        </row>
        <row r="885">
          <cell r="A885" t="str">
            <v/>
          </cell>
          <cell r="B885" t="str">
            <v/>
          </cell>
          <cell r="C885">
            <v>0</v>
          </cell>
          <cell r="D885">
            <v>0</v>
          </cell>
          <cell r="E885">
            <v>0</v>
          </cell>
          <cell r="F885">
            <v>0</v>
          </cell>
          <cell r="G885">
            <v>0</v>
          </cell>
        </row>
        <row r="886">
          <cell r="A886" t="str">
            <v/>
          </cell>
          <cell r="B886" t="str">
            <v/>
          </cell>
          <cell r="C886">
            <v>0</v>
          </cell>
          <cell r="D886">
            <v>0</v>
          </cell>
          <cell r="E886">
            <v>0</v>
          </cell>
          <cell r="F886">
            <v>0</v>
          </cell>
          <cell r="G886">
            <v>0</v>
          </cell>
        </row>
        <row r="887">
          <cell r="A887" t="str">
            <v/>
          </cell>
          <cell r="B887" t="str">
            <v/>
          </cell>
          <cell r="C887">
            <v>0</v>
          </cell>
          <cell r="D887">
            <v>0</v>
          </cell>
          <cell r="E887">
            <v>0</v>
          </cell>
          <cell r="F887">
            <v>0</v>
          </cell>
          <cell r="G887">
            <v>0</v>
          </cell>
        </row>
        <row r="888">
          <cell r="A888" t="str">
            <v/>
          </cell>
          <cell r="B888" t="str">
            <v/>
          </cell>
          <cell r="C888">
            <v>0</v>
          </cell>
          <cell r="D888">
            <v>0</v>
          </cell>
          <cell r="E888">
            <v>0</v>
          </cell>
          <cell r="F888">
            <v>0</v>
          </cell>
          <cell r="G888">
            <v>0</v>
          </cell>
        </row>
        <row r="889">
          <cell r="A889" t="str">
            <v/>
          </cell>
          <cell r="B889" t="str">
            <v/>
          </cell>
          <cell r="C889">
            <v>0</v>
          </cell>
          <cell r="D889">
            <v>0</v>
          </cell>
          <cell r="E889">
            <v>0</v>
          </cell>
          <cell r="F889">
            <v>0</v>
          </cell>
          <cell r="G889">
            <v>0</v>
          </cell>
        </row>
        <row r="890">
          <cell r="A890">
            <v>0</v>
          </cell>
          <cell r="B890">
            <v>0</v>
          </cell>
          <cell r="C890">
            <v>0</v>
          </cell>
          <cell r="D890">
            <v>0</v>
          </cell>
          <cell r="F890" t="str">
            <v>Total C</v>
          </cell>
          <cell r="G890">
            <v>2557.56</v>
          </cell>
        </row>
        <row r="891">
          <cell r="A891">
            <v>0</v>
          </cell>
          <cell r="B891">
            <v>0</v>
          </cell>
          <cell r="C891" t="str">
            <v>D - TRANSPORTE</v>
          </cell>
          <cell r="D891">
            <v>0</v>
          </cell>
          <cell r="E891">
            <v>0</v>
          </cell>
          <cell r="F891">
            <v>0</v>
          </cell>
          <cell r="G891">
            <v>0</v>
          </cell>
        </row>
        <row r="892">
          <cell r="A892" t="str">
            <v>DATOS REDETERMINACION</v>
          </cell>
          <cell r="B892">
            <v>0</v>
          </cell>
          <cell r="C892" t="str">
            <v>DESIGNACION</v>
          </cell>
          <cell r="D892" t="str">
            <v>Cuantia</v>
          </cell>
          <cell r="E892" t="str">
            <v>$ Unitarios</v>
          </cell>
          <cell r="F892" t="str">
            <v>DMT (Km)</v>
          </cell>
          <cell r="G892" t="str">
            <v>$ Parcial</v>
          </cell>
        </row>
        <row r="893">
          <cell r="A893" t="str">
            <v>CÓDIGO</v>
          </cell>
          <cell r="B893" t="str">
            <v>DESCRIPCIÓN</v>
          </cell>
          <cell r="C893">
            <v>0</v>
          </cell>
          <cell r="D893">
            <v>0</v>
          </cell>
          <cell r="E893">
            <v>0</v>
          </cell>
          <cell r="F893">
            <v>0</v>
          </cell>
          <cell r="G893">
            <v>0</v>
          </cell>
        </row>
        <row r="894">
          <cell r="A894" t="str">
            <v/>
          </cell>
          <cell r="B894" t="str">
            <v/>
          </cell>
          <cell r="C894">
            <v>0</v>
          </cell>
          <cell r="D894">
            <v>0</v>
          </cell>
          <cell r="E894">
            <v>0</v>
          </cell>
          <cell r="F894">
            <v>0</v>
          </cell>
          <cell r="G894">
            <v>0</v>
          </cell>
        </row>
        <row r="895">
          <cell r="A895" t="str">
            <v/>
          </cell>
          <cell r="B895" t="str">
            <v/>
          </cell>
          <cell r="C895">
            <v>0</v>
          </cell>
          <cell r="D895">
            <v>0</v>
          </cell>
          <cell r="E895">
            <v>0</v>
          </cell>
          <cell r="F895">
            <v>0</v>
          </cell>
          <cell r="G895">
            <v>0</v>
          </cell>
        </row>
        <row r="896">
          <cell r="A896">
            <v>0</v>
          </cell>
          <cell r="B896">
            <v>0</v>
          </cell>
          <cell r="C896">
            <v>0</v>
          </cell>
          <cell r="D896">
            <v>0</v>
          </cell>
          <cell r="F896" t="str">
            <v>Total D</v>
          </cell>
          <cell r="G896">
            <v>0</v>
          </cell>
        </row>
        <row r="897">
          <cell r="A897">
            <v>0</v>
          </cell>
          <cell r="B897">
            <v>0</v>
          </cell>
          <cell r="C897">
            <v>0</v>
          </cell>
          <cell r="D897">
            <v>0</v>
          </cell>
          <cell r="E897">
            <v>0</v>
          </cell>
          <cell r="F897">
            <v>0</v>
          </cell>
          <cell r="G897">
            <v>0</v>
          </cell>
        </row>
        <row r="898">
          <cell r="A898">
            <v>12</v>
          </cell>
          <cell r="B898" t="str">
            <v>SEÑALAMIENTO VERTICAL</v>
          </cell>
          <cell r="C898">
            <v>0</v>
          </cell>
          <cell r="D898">
            <v>0</v>
          </cell>
          <cell r="E898" t="str">
            <v>Costo</v>
          </cell>
          <cell r="F898" t="str">
            <v>$/m2</v>
          </cell>
          <cell r="G898">
            <v>2616.14</v>
          </cell>
        </row>
        <row r="899">
          <cell r="A899">
            <v>0</v>
          </cell>
          <cell r="B899">
            <v>0</v>
          </cell>
          <cell r="C899">
            <v>0</v>
          </cell>
          <cell r="D899">
            <v>0</v>
          </cell>
          <cell r="E899" t="str">
            <v>Precio</v>
          </cell>
          <cell r="F899" t="str">
            <v>$/m2</v>
          </cell>
          <cell r="G899">
            <v>4087.7714020862823</v>
          </cell>
        </row>
        <row r="901">
          <cell r="A901" t="str">
            <v>ANALISIS DE PRECIOS</v>
          </cell>
          <cell r="B901">
            <v>0</v>
          </cell>
          <cell r="C901">
            <v>0</v>
          </cell>
          <cell r="D901">
            <v>0</v>
          </cell>
          <cell r="E901">
            <v>0</v>
          </cell>
          <cell r="F901">
            <v>0</v>
          </cell>
          <cell r="G901">
            <v>0</v>
          </cell>
        </row>
        <row r="902">
          <cell r="A902" t="str">
            <v>COMITENTE:</v>
          </cell>
          <cell r="B902" t="str">
            <v>DIRECCIÓN PROVINCIAL DE VIALIDAD</v>
          </cell>
          <cell r="C902">
            <v>0</v>
          </cell>
          <cell r="D902">
            <v>0</v>
          </cell>
          <cell r="E902">
            <v>0</v>
          </cell>
          <cell r="F902">
            <v>0</v>
          </cell>
          <cell r="G902">
            <v>0</v>
          </cell>
        </row>
        <row r="903">
          <cell r="A903" t="str">
            <v>CONTRATISTA:</v>
          </cell>
          <cell r="B903" t="str">
            <v>FEDERICO HERMANOS (Federico Ramon Francisco y Federico Guillermo Hector)</v>
          </cell>
          <cell r="C903">
            <v>0</v>
          </cell>
          <cell r="D903">
            <v>0</v>
          </cell>
          <cell r="E903">
            <v>0</v>
          </cell>
          <cell r="F903">
            <v>0</v>
          </cell>
          <cell r="G903">
            <v>0</v>
          </cell>
        </row>
        <row r="904">
          <cell r="A904" t="str">
            <v>OBRA:</v>
          </cell>
          <cell r="B904" t="str">
            <v>CONCRETO ASFALTICO EN CALIENTE PARA CONSERVACION Y MEJORAMIENTO DE LA RED VIAL PROVINCIAL (8va ETAPA)</v>
          </cell>
          <cell r="C904">
            <v>0</v>
          </cell>
          <cell r="D904">
            <v>0</v>
          </cell>
          <cell r="F904" t="str">
            <v>PRECIOS A:</v>
          </cell>
          <cell r="G904">
            <v>43180</v>
          </cell>
        </row>
        <row r="905">
          <cell r="A905" t="str">
            <v>UBICACIÓN:</v>
          </cell>
          <cell r="B905" t="str">
            <v>DEPARTAMENTOS VARIOS</v>
          </cell>
          <cell r="C905">
            <v>0</v>
          </cell>
          <cell r="D905">
            <v>0</v>
          </cell>
          <cell r="F905">
            <v>0</v>
          </cell>
          <cell r="G905">
            <v>0</v>
          </cell>
        </row>
        <row r="906">
          <cell r="A906" t="str">
            <v>RUBRO:</v>
          </cell>
          <cell r="B906" t="str">
            <v/>
          </cell>
          <cell r="C906" t="str">
            <v/>
          </cell>
          <cell r="D906">
            <v>0</v>
          </cell>
          <cell r="F906">
            <v>0</v>
          </cell>
          <cell r="G906">
            <v>0</v>
          </cell>
        </row>
        <row r="907">
          <cell r="A907" t="str">
            <v>ITEM:</v>
          </cell>
          <cell r="B907">
            <v>13</v>
          </cell>
          <cell r="C907" t="str">
            <v>DEMARCACION HORIZONTAL CON  PINTURA ACRILICA APLICADA EN FRIO</v>
          </cell>
          <cell r="D907">
            <v>0</v>
          </cell>
          <cell r="F907" t="str">
            <v>UNIDAD:</v>
          </cell>
          <cell r="G907" t="str">
            <v>m2</v>
          </cell>
        </row>
        <row r="908">
          <cell r="A908">
            <v>0</v>
          </cell>
          <cell r="B908">
            <v>0</v>
          </cell>
          <cell r="C908">
            <v>0</v>
          </cell>
          <cell r="D908">
            <v>0</v>
          </cell>
          <cell r="E908">
            <v>0</v>
          </cell>
          <cell r="F908">
            <v>0</v>
          </cell>
          <cell r="G908">
            <v>0</v>
          </cell>
        </row>
        <row r="909">
          <cell r="A909">
            <v>0</v>
          </cell>
          <cell r="B909">
            <v>0</v>
          </cell>
          <cell r="C909" t="str">
            <v>DESCRIPCIÓN EQUIPO DE PRODUCCIÓN Y RENDIMIENTO</v>
          </cell>
          <cell r="D909">
            <v>0</v>
          </cell>
          <cell r="E909">
            <v>0</v>
          </cell>
          <cell r="F909">
            <v>0</v>
          </cell>
          <cell r="G909">
            <v>0</v>
          </cell>
        </row>
        <row r="910">
          <cell r="A910">
            <v>0</v>
          </cell>
          <cell r="B910">
            <v>0</v>
          </cell>
          <cell r="C910">
            <v>0</v>
          </cell>
          <cell r="D910">
            <v>0</v>
          </cell>
          <cell r="E910">
            <v>0</v>
          </cell>
          <cell r="F910">
            <v>0</v>
          </cell>
          <cell r="G910">
            <v>0</v>
          </cell>
        </row>
        <row r="911">
          <cell r="A911">
            <v>0</v>
          </cell>
          <cell r="B911">
            <v>0</v>
          </cell>
          <cell r="C911" t="str">
            <v>Equipo</v>
          </cell>
          <cell r="D911" t="str">
            <v>Cantidad</v>
          </cell>
          <cell r="E911" t="str">
            <v>Potencia</v>
          </cell>
          <cell r="F911" t="str">
            <v>Costo Unitario</v>
          </cell>
          <cell r="G911" t="str">
            <v>Costo Total</v>
          </cell>
        </row>
        <row r="912">
          <cell r="A912">
            <v>0</v>
          </cell>
          <cell r="B912">
            <v>0</v>
          </cell>
          <cell r="C912" t="str">
            <v>BARREDORA SOPLADORA</v>
          </cell>
          <cell r="D912">
            <v>1</v>
          </cell>
          <cell r="E912">
            <v>50</v>
          </cell>
          <cell r="F912">
            <v>105000</v>
          </cell>
          <cell r="G912">
            <v>105000</v>
          </cell>
        </row>
        <row r="913">
          <cell r="A913">
            <v>0</v>
          </cell>
          <cell r="B913">
            <v>0</v>
          </cell>
          <cell r="C913" t="str">
            <v>EQUIPO DE DEMARCACION EN FRIO AIRLESS</v>
          </cell>
          <cell r="D913">
            <v>1</v>
          </cell>
          <cell r="E913">
            <v>10</v>
          </cell>
          <cell r="F913">
            <v>619500</v>
          </cell>
          <cell r="G913">
            <v>619500</v>
          </cell>
        </row>
        <row r="914">
          <cell r="A914">
            <v>0</v>
          </cell>
          <cell r="B914">
            <v>0</v>
          </cell>
          <cell r="C914">
            <v>0</v>
          </cell>
          <cell r="D914">
            <v>0</v>
          </cell>
          <cell r="E914">
            <v>0</v>
          </cell>
          <cell r="F914">
            <v>0</v>
          </cell>
          <cell r="G914">
            <v>0</v>
          </cell>
        </row>
        <row r="915">
          <cell r="A915">
            <v>0</v>
          </cell>
          <cell r="B915">
            <v>0</v>
          </cell>
          <cell r="C915">
            <v>0</v>
          </cell>
          <cell r="D915">
            <v>0</v>
          </cell>
          <cell r="E915">
            <v>0</v>
          </cell>
          <cell r="F915">
            <v>0</v>
          </cell>
          <cell r="G915">
            <v>0</v>
          </cell>
        </row>
        <row r="916">
          <cell r="A916">
            <v>0</v>
          </cell>
          <cell r="B916">
            <v>0</v>
          </cell>
          <cell r="C916">
            <v>0</v>
          </cell>
          <cell r="D916">
            <v>0</v>
          </cell>
          <cell r="E916">
            <v>0</v>
          </cell>
          <cell r="F916">
            <v>0</v>
          </cell>
          <cell r="G916">
            <v>0</v>
          </cell>
        </row>
        <row r="917">
          <cell r="A917">
            <v>0</v>
          </cell>
          <cell r="B917">
            <v>0</v>
          </cell>
          <cell r="C917">
            <v>0</v>
          </cell>
          <cell r="D917">
            <v>0</v>
          </cell>
          <cell r="E917">
            <v>0</v>
          </cell>
          <cell r="F917">
            <v>0</v>
          </cell>
          <cell r="G917">
            <v>0</v>
          </cell>
        </row>
        <row r="918">
          <cell r="A918">
            <v>0</v>
          </cell>
          <cell r="B918">
            <v>0</v>
          </cell>
          <cell r="C918">
            <v>0</v>
          </cell>
          <cell r="D918">
            <v>0</v>
          </cell>
          <cell r="E918">
            <v>0</v>
          </cell>
          <cell r="F918">
            <v>0</v>
          </cell>
          <cell r="G918">
            <v>0</v>
          </cell>
        </row>
        <row r="919">
          <cell r="A919">
            <v>0</v>
          </cell>
          <cell r="B919">
            <v>0</v>
          </cell>
          <cell r="C919">
            <v>0</v>
          </cell>
          <cell r="D919">
            <v>0</v>
          </cell>
          <cell r="E919">
            <v>0</v>
          </cell>
          <cell r="F919">
            <v>0</v>
          </cell>
          <cell r="G919">
            <v>0</v>
          </cell>
        </row>
        <row r="920">
          <cell r="A920">
            <v>0</v>
          </cell>
          <cell r="B920">
            <v>0</v>
          </cell>
          <cell r="C920">
            <v>0</v>
          </cell>
          <cell r="D920">
            <v>0</v>
          </cell>
          <cell r="E920">
            <v>0</v>
          </cell>
          <cell r="F920">
            <v>0</v>
          </cell>
          <cell r="G920">
            <v>0</v>
          </cell>
        </row>
        <row r="921">
          <cell r="A921">
            <v>0</v>
          </cell>
          <cell r="B921">
            <v>0</v>
          </cell>
          <cell r="C921">
            <v>0</v>
          </cell>
          <cell r="D921">
            <v>0</v>
          </cell>
          <cell r="E921">
            <v>0</v>
          </cell>
          <cell r="F921">
            <v>0</v>
          </cell>
          <cell r="G921">
            <v>0</v>
          </cell>
        </row>
        <row r="922">
          <cell r="A922">
            <v>0</v>
          </cell>
          <cell r="B922">
            <v>0</v>
          </cell>
          <cell r="C922">
            <v>0</v>
          </cell>
          <cell r="D922">
            <v>0</v>
          </cell>
          <cell r="E922">
            <v>0</v>
          </cell>
          <cell r="F922">
            <v>0</v>
          </cell>
          <cell r="G922">
            <v>0</v>
          </cell>
        </row>
        <row r="923">
          <cell r="A923">
            <v>0</v>
          </cell>
          <cell r="B923">
            <v>0</v>
          </cell>
          <cell r="C923">
            <v>0</v>
          </cell>
          <cell r="E923">
            <v>0</v>
          </cell>
          <cell r="F923">
            <v>0</v>
          </cell>
          <cell r="G923">
            <v>0</v>
          </cell>
        </row>
        <row r="924">
          <cell r="A924">
            <v>0</v>
          </cell>
          <cell r="B924">
            <v>0</v>
          </cell>
          <cell r="C924" t="str">
            <v>TOTALES</v>
          </cell>
          <cell r="E924">
            <v>60</v>
          </cell>
          <cell r="F924" t="str">
            <v>Costo Equipos</v>
          </cell>
          <cell r="G924">
            <v>724500</v>
          </cell>
        </row>
        <row r="925">
          <cell r="A925">
            <v>0</v>
          </cell>
          <cell r="B925">
            <v>0</v>
          </cell>
          <cell r="C925">
            <v>0</v>
          </cell>
          <cell r="D925">
            <v>0</v>
          </cell>
          <cell r="E925">
            <v>0</v>
          </cell>
          <cell r="F925">
            <v>0</v>
          </cell>
          <cell r="G925">
            <v>0</v>
          </cell>
        </row>
        <row r="926">
          <cell r="A926">
            <v>0</v>
          </cell>
          <cell r="B926">
            <v>0</v>
          </cell>
          <cell r="C926" t="str">
            <v>Rendimiento equipo de producción</v>
          </cell>
          <cell r="D926">
            <v>1500</v>
          </cell>
          <cell r="E926" t="str">
            <v>m2/día</v>
          </cell>
          <cell r="F926">
            <v>0</v>
          </cell>
          <cell r="G926">
            <v>0</v>
          </cell>
        </row>
        <row r="927">
          <cell r="A927">
            <v>0</v>
          </cell>
          <cell r="B927">
            <v>0</v>
          </cell>
          <cell r="C927">
            <v>0</v>
          </cell>
          <cell r="D927">
            <v>0</v>
          </cell>
          <cell r="E927">
            <v>0</v>
          </cell>
          <cell r="F927">
            <v>0</v>
          </cell>
          <cell r="G927">
            <v>0</v>
          </cell>
        </row>
        <row r="928">
          <cell r="A928" t="str">
            <v>DATOS REDETERMINACION</v>
          </cell>
          <cell r="B928">
            <v>0</v>
          </cell>
          <cell r="C928" t="str">
            <v>DESIGNACION</v>
          </cell>
          <cell r="D928" t="str">
            <v>Coeficiente</v>
          </cell>
          <cell r="E928" t="str">
            <v>Costo Equipo /Total HP</v>
          </cell>
          <cell r="F928" t="str">
            <v>Rendimiento</v>
          </cell>
          <cell r="G928" t="str">
            <v>$ Parcial</v>
          </cell>
        </row>
        <row r="929">
          <cell r="A929" t="str">
            <v>CÓDIGO</v>
          </cell>
          <cell r="B929" t="str">
            <v>DESCRIPCIÓN</v>
          </cell>
          <cell r="C929">
            <v>0</v>
          </cell>
          <cell r="D929">
            <v>0</v>
          </cell>
          <cell r="E929">
            <v>0</v>
          </cell>
          <cell r="F929">
            <v>0</v>
          </cell>
          <cell r="G929">
            <v>0</v>
          </cell>
        </row>
        <row r="930">
          <cell r="A930">
            <v>0</v>
          </cell>
          <cell r="B930">
            <v>0</v>
          </cell>
          <cell r="C930" t="str">
            <v>A - EQUIPOS</v>
          </cell>
          <cell r="D930">
            <v>0</v>
          </cell>
          <cell r="E930">
            <v>0</v>
          </cell>
          <cell r="F930">
            <v>0</v>
          </cell>
          <cell r="G930">
            <v>0</v>
          </cell>
        </row>
        <row r="931">
          <cell r="A931" t="str">
            <v>INDEC-DCTO - Inciso j)</v>
          </cell>
          <cell r="B931" t="str">
            <v>Equipo - Amortización de equipo</v>
          </cell>
          <cell r="C931" t="str">
            <v>Amortizaciones</v>
          </cell>
          <cell r="D931">
            <v>5.5999999999999995E-4</v>
          </cell>
          <cell r="E931">
            <v>724500</v>
          </cell>
          <cell r="F931">
            <v>1500</v>
          </cell>
          <cell r="G931">
            <v>0.27</v>
          </cell>
        </row>
        <row r="932">
          <cell r="A932" t="str">
            <v>INDEC-DCTO - Inciso j)</v>
          </cell>
          <cell r="B932" t="str">
            <v>Equipo - Amortización de equipo</v>
          </cell>
          <cell r="C932" t="str">
            <v>Interés</v>
          </cell>
          <cell r="D932">
            <v>2.3999999999999998E-4</v>
          </cell>
          <cell r="E932">
            <v>724500</v>
          </cell>
          <cell r="F932">
            <v>1500</v>
          </cell>
          <cell r="G932">
            <v>0.12</v>
          </cell>
        </row>
        <row r="933">
          <cell r="A933" t="str">
            <v>INDEC-PB - 94920-1</v>
          </cell>
          <cell r="B933" t="str">
            <v xml:space="preserve">Accesorios y repuestos para máquinas de uso especial                 </v>
          </cell>
          <cell r="C933" t="str">
            <v>Reparaciones y Repuestos</v>
          </cell>
          <cell r="D933">
            <v>3.3599999999999998E-4</v>
          </cell>
          <cell r="E933">
            <v>724500</v>
          </cell>
          <cell r="F933">
            <v>1500</v>
          </cell>
          <cell r="G933">
            <v>0.16</v>
          </cell>
        </row>
        <row r="934">
          <cell r="A934" t="str">
            <v>INDEC-PB - 33360-1</v>
          </cell>
          <cell r="B934" t="str">
            <v xml:space="preserve">Gas oil                                                                </v>
          </cell>
          <cell r="C934" t="str">
            <v>Combustibles</v>
          </cell>
          <cell r="D934">
            <v>20</v>
          </cell>
          <cell r="E934">
            <v>60</v>
          </cell>
          <cell r="F934">
            <v>1500</v>
          </cell>
          <cell r="G934">
            <v>0.8</v>
          </cell>
        </row>
        <row r="935">
          <cell r="A935" t="str">
            <v>INDEC-PB - 33380-1</v>
          </cell>
          <cell r="B935" t="str">
            <v xml:space="preserve">Aceites lubricantes                                                    </v>
          </cell>
          <cell r="C935" t="str">
            <v>Lubricantes</v>
          </cell>
          <cell r="D935">
            <v>4</v>
          </cell>
          <cell r="E935">
            <v>60</v>
          </cell>
          <cell r="F935">
            <v>1500</v>
          </cell>
          <cell r="G935">
            <v>0.16</v>
          </cell>
        </row>
        <row r="936">
          <cell r="A936" t="str">
            <v/>
          </cell>
          <cell r="B936" t="str">
            <v/>
          </cell>
          <cell r="C936">
            <v>0</v>
          </cell>
          <cell r="D936">
            <v>0</v>
          </cell>
          <cell r="E936">
            <v>0</v>
          </cell>
          <cell r="F936">
            <v>0</v>
          </cell>
          <cell r="G936">
            <v>0</v>
          </cell>
        </row>
        <row r="937">
          <cell r="A937" t="str">
            <v/>
          </cell>
          <cell r="B937" t="str">
            <v/>
          </cell>
          <cell r="C937">
            <v>0</v>
          </cell>
          <cell r="D937">
            <v>0</v>
          </cell>
          <cell r="E937">
            <v>0</v>
          </cell>
          <cell r="F937">
            <v>0</v>
          </cell>
          <cell r="G937">
            <v>0</v>
          </cell>
        </row>
        <row r="938">
          <cell r="A938" t="str">
            <v/>
          </cell>
          <cell r="B938" t="str">
            <v/>
          </cell>
          <cell r="C938">
            <v>0</v>
          </cell>
          <cell r="D938">
            <v>0</v>
          </cell>
          <cell r="E938">
            <v>0</v>
          </cell>
          <cell r="F938">
            <v>0</v>
          </cell>
          <cell r="G938">
            <v>0</v>
          </cell>
        </row>
        <row r="939">
          <cell r="A939" t="str">
            <v/>
          </cell>
          <cell r="B939" t="str">
            <v/>
          </cell>
          <cell r="C939">
            <v>0</v>
          </cell>
          <cell r="D939">
            <v>0</v>
          </cell>
          <cell r="E939">
            <v>0</v>
          </cell>
          <cell r="F939">
            <v>0</v>
          </cell>
          <cell r="G939">
            <v>0</v>
          </cell>
        </row>
        <row r="940">
          <cell r="A940" t="str">
            <v/>
          </cell>
          <cell r="B940" t="str">
            <v/>
          </cell>
          <cell r="C940">
            <v>0</v>
          </cell>
          <cell r="D940">
            <v>0</v>
          </cell>
          <cell r="E940">
            <v>0</v>
          </cell>
          <cell r="F940">
            <v>0</v>
          </cell>
          <cell r="G940">
            <v>0</v>
          </cell>
        </row>
        <row r="941">
          <cell r="A941">
            <v>0</v>
          </cell>
          <cell r="B941">
            <v>0</v>
          </cell>
          <cell r="C941">
            <v>0</v>
          </cell>
          <cell r="D941">
            <v>0</v>
          </cell>
          <cell r="F941" t="str">
            <v>Total A</v>
          </cell>
          <cell r="G941">
            <v>1.51</v>
          </cell>
        </row>
        <row r="942">
          <cell r="A942">
            <v>0</v>
          </cell>
          <cell r="B942">
            <v>0</v>
          </cell>
          <cell r="C942" t="str">
            <v>B - MANO DE OBRA</v>
          </cell>
          <cell r="D942">
            <v>0</v>
          </cell>
          <cell r="E942">
            <v>0</v>
          </cell>
          <cell r="F942">
            <v>0</v>
          </cell>
          <cell r="G942">
            <v>0</v>
          </cell>
        </row>
        <row r="943">
          <cell r="A943" t="str">
            <v>DATOS REDETERMINACION</v>
          </cell>
          <cell r="B943">
            <v>0</v>
          </cell>
          <cell r="C943" t="str">
            <v>DESIGNACION</v>
          </cell>
          <cell r="D943" t="str">
            <v>Cantidad</v>
          </cell>
          <cell r="E943" t="str">
            <v>$ Unitarios</v>
          </cell>
          <cell r="F943">
            <v>0</v>
          </cell>
          <cell r="G943" t="str">
            <v>$ Parcial</v>
          </cell>
        </row>
        <row r="944">
          <cell r="A944" t="str">
            <v>CÓDIGO</v>
          </cell>
          <cell r="B944" t="str">
            <v>DESCRIPCIÓN</v>
          </cell>
          <cell r="C944">
            <v>0</v>
          </cell>
          <cell r="D944">
            <v>0</v>
          </cell>
          <cell r="E944">
            <v>0</v>
          </cell>
          <cell r="F944">
            <v>0</v>
          </cell>
          <cell r="G944">
            <v>0</v>
          </cell>
        </row>
        <row r="945">
          <cell r="A945" t="str">
            <v>IIEE-SJ - 101000</v>
          </cell>
          <cell r="B945" t="str">
            <v>Oficial Especializado</v>
          </cell>
          <cell r="C945" t="str">
            <v>Oficial Especializado</v>
          </cell>
          <cell r="D945">
            <v>0</v>
          </cell>
          <cell r="E945">
            <v>1495.96</v>
          </cell>
          <cell r="F945">
            <v>1500</v>
          </cell>
          <cell r="G945">
            <v>0</v>
          </cell>
        </row>
        <row r="946">
          <cell r="A946" t="str">
            <v>IIEE-SJ - 102000</v>
          </cell>
          <cell r="B946" t="str">
            <v xml:space="preserve">Oficial </v>
          </cell>
          <cell r="C946" t="str">
            <v>Oficial</v>
          </cell>
          <cell r="D946">
            <v>1</v>
          </cell>
          <cell r="E946">
            <v>1278.53</v>
          </cell>
          <cell r="F946">
            <v>1500</v>
          </cell>
          <cell r="G946">
            <v>0.85</v>
          </cell>
        </row>
        <row r="947">
          <cell r="A947" t="str">
            <v>IIEE-SJ - 103000</v>
          </cell>
          <cell r="B947" t="str">
            <v>Ayudante</v>
          </cell>
          <cell r="C947" t="str">
            <v>Medio Oficial</v>
          </cell>
          <cell r="D947">
            <v>0</v>
          </cell>
          <cell r="E947">
            <v>0</v>
          </cell>
          <cell r="F947">
            <v>1500</v>
          </cell>
          <cell r="G947">
            <v>0</v>
          </cell>
        </row>
        <row r="948">
          <cell r="A948" t="str">
            <v>IIEE-SJ - 103000</v>
          </cell>
          <cell r="B948" t="str">
            <v>Ayudante</v>
          </cell>
          <cell r="C948" t="str">
            <v>Ayudante</v>
          </cell>
          <cell r="D948">
            <v>3</v>
          </cell>
          <cell r="E948">
            <v>1079.56</v>
          </cell>
          <cell r="F948">
            <v>1500</v>
          </cell>
          <cell r="G948">
            <v>2.16</v>
          </cell>
        </row>
        <row r="949">
          <cell r="A949" t="str">
            <v/>
          </cell>
          <cell r="B949" t="str">
            <v/>
          </cell>
          <cell r="C949" t="str">
            <v>Vigilancia</v>
          </cell>
          <cell r="D949">
            <v>0.1</v>
          </cell>
          <cell r="E949">
            <v>4517.21</v>
          </cell>
          <cell r="F949">
            <v>1500</v>
          </cell>
          <cell r="G949">
            <v>0.3</v>
          </cell>
        </row>
        <row r="950">
          <cell r="A950" t="str">
            <v/>
          </cell>
          <cell r="B950" t="str">
            <v/>
          </cell>
          <cell r="C950">
            <v>0</v>
          </cell>
          <cell r="D950">
            <v>0</v>
          </cell>
          <cell r="E950">
            <v>0</v>
          </cell>
          <cell r="F950">
            <v>0</v>
          </cell>
          <cell r="G950">
            <v>0</v>
          </cell>
        </row>
        <row r="951">
          <cell r="A951">
            <v>0</v>
          </cell>
          <cell r="B951">
            <v>0</v>
          </cell>
          <cell r="C951">
            <v>0</v>
          </cell>
          <cell r="D951">
            <v>0</v>
          </cell>
          <cell r="F951" t="str">
            <v>Total B</v>
          </cell>
          <cell r="G951">
            <v>3.31</v>
          </cell>
        </row>
        <row r="952">
          <cell r="A952">
            <v>0</v>
          </cell>
          <cell r="B952">
            <v>0</v>
          </cell>
          <cell r="C952" t="str">
            <v>C - MATERIALES</v>
          </cell>
          <cell r="D952">
            <v>0</v>
          </cell>
          <cell r="E952">
            <v>0</v>
          </cell>
          <cell r="F952">
            <v>0</v>
          </cell>
          <cell r="G952">
            <v>0</v>
          </cell>
        </row>
        <row r="953">
          <cell r="A953" t="str">
            <v>DATOS REDETERMINACION</v>
          </cell>
          <cell r="B953">
            <v>0</v>
          </cell>
          <cell r="C953" t="str">
            <v>DESIGNACION</v>
          </cell>
          <cell r="D953" t="str">
            <v>U</v>
          </cell>
          <cell r="E953" t="str">
            <v>Cantidad</v>
          </cell>
          <cell r="F953" t="str">
            <v>$ Unitarios</v>
          </cell>
          <cell r="G953" t="str">
            <v>$ Parcial</v>
          </cell>
        </row>
        <row r="954">
          <cell r="A954" t="str">
            <v>CÓDIGO</v>
          </cell>
          <cell r="B954" t="str">
            <v>DESCRIPCIÓN</v>
          </cell>
          <cell r="C954">
            <v>0</v>
          </cell>
          <cell r="D954">
            <v>0</v>
          </cell>
          <cell r="E954">
            <v>0</v>
          </cell>
          <cell r="F954">
            <v>0</v>
          </cell>
          <cell r="G954">
            <v>0</v>
          </cell>
        </row>
        <row r="955">
          <cell r="A955" t="str">
            <v>IIEE-SJ - 222</v>
          </cell>
          <cell r="B955" t="str">
            <v>Señalamientos</v>
          </cell>
          <cell r="C955" t="str">
            <v>Microesferas de vidrio</v>
          </cell>
          <cell r="D955" t="str">
            <v>kg</v>
          </cell>
          <cell r="E955">
            <v>0.12</v>
          </cell>
          <cell r="F955">
            <v>406.46100000000001</v>
          </cell>
          <cell r="G955">
            <v>48.78</v>
          </cell>
        </row>
        <row r="956">
          <cell r="A956" t="str">
            <v>IIEE-SJ - 222001</v>
          </cell>
          <cell r="B956" t="str">
            <v>Señalamientos</v>
          </cell>
          <cell r="C956" t="str">
            <v>Pint/reflec p/demerc. Horiz. Temp.Amb.x 20 lts</v>
          </cell>
          <cell r="D956" t="str">
            <v>kg</v>
          </cell>
          <cell r="E956">
            <v>0.14000000000000001</v>
          </cell>
          <cell r="F956">
            <v>513.46900000000005</v>
          </cell>
          <cell r="G956">
            <v>71.89</v>
          </cell>
        </row>
        <row r="957">
          <cell r="A957" t="str">
            <v/>
          </cell>
          <cell r="B957" t="str">
            <v/>
          </cell>
          <cell r="C957">
            <v>0</v>
          </cell>
          <cell r="D957">
            <v>0</v>
          </cell>
          <cell r="E957">
            <v>0</v>
          </cell>
          <cell r="F957">
            <v>0</v>
          </cell>
          <cell r="G957">
            <v>0</v>
          </cell>
        </row>
        <row r="958">
          <cell r="A958" t="str">
            <v/>
          </cell>
          <cell r="B958" t="str">
            <v/>
          </cell>
          <cell r="C958">
            <v>0</v>
          </cell>
          <cell r="D958">
            <v>0</v>
          </cell>
          <cell r="E958">
            <v>0</v>
          </cell>
          <cell r="F958">
            <v>0</v>
          </cell>
          <cell r="G958">
            <v>0</v>
          </cell>
        </row>
        <row r="959">
          <cell r="A959" t="str">
            <v/>
          </cell>
          <cell r="B959" t="str">
            <v/>
          </cell>
          <cell r="C959">
            <v>0</v>
          </cell>
          <cell r="D959">
            <v>0</v>
          </cell>
          <cell r="E959">
            <v>0</v>
          </cell>
          <cell r="F959">
            <v>0</v>
          </cell>
          <cell r="G959">
            <v>0</v>
          </cell>
        </row>
        <row r="960">
          <cell r="A960" t="str">
            <v/>
          </cell>
          <cell r="B960" t="str">
            <v/>
          </cell>
          <cell r="C960">
            <v>0</v>
          </cell>
          <cell r="D960">
            <v>0</v>
          </cell>
          <cell r="E960">
            <v>0</v>
          </cell>
          <cell r="F960">
            <v>0</v>
          </cell>
          <cell r="G960">
            <v>0</v>
          </cell>
        </row>
        <row r="961">
          <cell r="A961" t="str">
            <v/>
          </cell>
          <cell r="B961" t="str">
            <v/>
          </cell>
          <cell r="C961">
            <v>0</v>
          </cell>
          <cell r="D961">
            <v>0</v>
          </cell>
          <cell r="E961">
            <v>0</v>
          </cell>
          <cell r="F961">
            <v>0</v>
          </cell>
          <cell r="G961">
            <v>0</v>
          </cell>
        </row>
        <row r="962">
          <cell r="A962" t="str">
            <v/>
          </cell>
          <cell r="B962" t="str">
            <v/>
          </cell>
          <cell r="C962">
            <v>0</v>
          </cell>
          <cell r="D962">
            <v>0</v>
          </cell>
          <cell r="E962">
            <v>0</v>
          </cell>
          <cell r="F962">
            <v>0</v>
          </cell>
          <cell r="G962">
            <v>0</v>
          </cell>
        </row>
        <row r="963">
          <cell r="A963" t="str">
            <v/>
          </cell>
          <cell r="B963" t="str">
            <v/>
          </cell>
          <cell r="C963">
            <v>0</v>
          </cell>
          <cell r="D963">
            <v>0</v>
          </cell>
          <cell r="E963">
            <v>0</v>
          </cell>
          <cell r="F963">
            <v>0</v>
          </cell>
          <cell r="G963">
            <v>0</v>
          </cell>
        </row>
        <row r="964">
          <cell r="A964" t="str">
            <v/>
          </cell>
          <cell r="B964" t="str">
            <v/>
          </cell>
          <cell r="C964">
            <v>0</v>
          </cell>
          <cell r="D964">
            <v>0</v>
          </cell>
          <cell r="E964">
            <v>0</v>
          </cell>
          <cell r="F964">
            <v>0</v>
          </cell>
          <cell r="G964">
            <v>0</v>
          </cell>
        </row>
        <row r="965">
          <cell r="A965">
            <v>0</v>
          </cell>
          <cell r="B965">
            <v>0</v>
          </cell>
          <cell r="C965">
            <v>0</v>
          </cell>
          <cell r="D965">
            <v>0</v>
          </cell>
          <cell r="F965" t="str">
            <v>Total C</v>
          </cell>
          <cell r="G965">
            <v>120.67</v>
          </cell>
        </row>
        <row r="966">
          <cell r="A966">
            <v>0</v>
          </cell>
          <cell r="B966">
            <v>0</v>
          </cell>
          <cell r="C966" t="str">
            <v>D - TRANSPORTE</v>
          </cell>
          <cell r="D966">
            <v>0</v>
          </cell>
          <cell r="E966">
            <v>0</v>
          </cell>
          <cell r="F966">
            <v>0</v>
          </cell>
          <cell r="G966">
            <v>0</v>
          </cell>
        </row>
        <row r="967">
          <cell r="A967" t="str">
            <v>DATOS REDETERMINACION</v>
          </cell>
          <cell r="B967">
            <v>0</v>
          </cell>
          <cell r="C967" t="str">
            <v>DESIGNACION</v>
          </cell>
          <cell r="D967" t="str">
            <v>Cuantia</v>
          </cell>
          <cell r="E967" t="str">
            <v>$ Unitarios</v>
          </cell>
          <cell r="F967" t="str">
            <v>DMT (Km)</v>
          </cell>
          <cell r="G967" t="str">
            <v>$ Parcial</v>
          </cell>
        </row>
        <row r="968">
          <cell r="A968" t="str">
            <v>CÓDIGO</v>
          </cell>
          <cell r="B968" t="str">
            <v>DESCRIPCIÓN</v>
          </cell>
          <cell r="C968">
            <v>0</v>
          </cell>
          <cell r="D968">
            <v>0</v>
          </cell>
          <cell r="E968">
            <v>0</v>
          </cell>
          <cell r="F968">
            <v>0</v>
          </cell>
          <cell r="G968">
            <v>0</v>
          </cell>
        </row>
        <row r="969">
          <cell r="A969" t="str">
            <v/>
          </cell>
          <cell r="B969" t="str">
            <v/>
          </cell>
          <cell r="C969">
            <v>0</v>
          </cell>
          <cell r="D969">
            <v>0</v>
          </cell>
          <cell r="E969">
            <v>0</v>
          </cell>
          <cell r="F969">
            <v>0</v>
          </cell>
          <cell r="G969">
            <v>0</v>
          </cell>
        </row>
        <row r="970">
          <cell r="A970" t="str">
            <v/>
          </cell>
          <cell r="B970" t="str">
            <v/>
          </cell>
          <cell r="C970">
            <v>0</v>
          </cell>
          <cell r="D970">
            <v>0</v>
          </cell>
          <cell r="E970">
            <v>0</v>
          </cell>
          <cell r="F970">
            <v>0</v>
          </cell>
          <cell r="G970">
            <v>0</v>
          </cell>
        </row>
        <row r="971">
          <cell r="A971">
            <v>0</v>
          </cell>
          <cell r="B971">
            <v>0</v>
          </cell>
          <cell r="C971">
            <v>0</v>
          </cell>
          <cell r="D971">
            <v>0</v>
          </cell>
          <cell r="F971" t="str">
            <v>Total D</v>
          </cell>
          <cell r="G971">
            <v>0</v>
          </cell>
        </row>
        <row r="972">
          <cell r="A972">
            <v>0</v>
          </cell>
          <cell r="B972">
            <v>0</v>
          </cell>
          <cell r="C972">
            <v>0</v>
          </cell>
          <cell r="D972">
            <v>0</v>
          </cell>
          <cell r="E972">
            <v>0</v>
          </cell>
          <cell r="F972">
            <v>0</v>
          </cell>
          <cell r="G972">
            <v>0</v>
          </cell>
        </row>
        <row r="973">
          <cell r="A973">
            <v>13</v>
          </cell>
          <cell r="B973" t="str">
            <v>DEMARCACION HORIZONTAL CON  PINTURA ACRILICA APLICADA EN FRIO</v>
          </cell>
          <cell r="C973">
            <v>0</v>
          </cell>
          <cell r="D973">
            <v>0</v>
          </cell>
          <cell r="E973" t="str">
            <v>Costo</v>
          </cell>
          <cell r="F973" t="str">
            <v>$/m2</v>
          </cell>
          <cell r="G973">
            <v>125.49000000000001</v>
          </cell>
        </row>
        <row r="974">
          <cell r="A974">
            <v>0</v>
          </cell>
          <cell r="B974">
            <v>0</v>
          </cell>
          <cell r="C974">
            <v>0</v>
          </cell>
          <cell r="D974">
            <v>0</v>
          </cell>
          <cell r="E974" t="str">
            <v>Precio</v>
          </cell>
          <cell r="F974" t="str">
            <v>$/m2</v>
          </cell>
          <cell r="G974">
            <v>196.08065059507811</v>
          </cell>
        </row>
        <row r="976">
          <cell r="A976" t="str">
            <v>ANALISIS DE PRECIOS</v>
          </cell>
          <cell r="B976">
            <v>0</v>
          </cell>
          <cell r="C976">
            <v>0</v>
          </cell>
          <cell r="D976">
            <v>0</v>
          </cell>
          <cell r="E976">
            <v>0</v>
          </cell>
          <cell r="F976">
            <v>0</v>
          </cell>
          <cell r="G976">
            <v>0</v>
          </cell>
        </row>
        <row r="977">
          <cell r="A977" t="str">
            <v>COMITENTE:</v>
          </cell>
          <cell r="B977" t="str">
            <v>DIRECCIÓN PROVINCIAL DE VIALIDAD</v>
          </cell>
          <cell r="C977">
            <v>0</v>
          </cell>
          <cell r="D977">
            <v>0</v>
          </cell>
          <cell r="E977">
            <v>0</v>
          </cell>
          <cell r="F977">
            <v>0</v>
          </cell>
          <cell r="G977">
            <v>0</v>
          </cell>
        </row>
        <row r="978">
          <cell r="A978" t="str">
            <v>CONTRATISTA:</v>
          </cell>
          <cell r="B978" t="str">
            <v>FEDERICO HERMANOS (Federico Ramon Francisco y Federico Guillermo Hector)</v>
          </cell>
          <cell r="C978">
            <v>0</v>
          </cell>
          <cell r="D978">
            <v>0</v>
          </cell>
          <cell r="E978">
            <v>0</v>
          </cell>
          <cell r="F978">
            <v>0</v>
          </cell>
          <cell r="G978">
            <v>0</v>
          </cell>
        </row>
        <row r="979">
          <cell r="A979" t="str">
            <v>OBRA:</v>
          </cell>
          <cell r="B979" t="str">
            <v>CONCRETO ASFALTICO EN CALIENTE PARA CONSERVACION Y MEJORAMIENTO DE LA RED VIAL PROVINCIAL (8va ETAPA)</v>
          </cell>
          <cell r="C979">
            <v>0</v>
          </cell>
          <cell r="D979">
            <v>0</v>
          </cell>
          <cell r="F979" t="str">
            <v>PRECIOS A:</v>
          </cell>
          <cell r="G979">
            <v>43180</v>
          </cell>
        </row>
        <row r="980">
          <cell r="A980" t="str">
            <v>UBICACIÓN:</v>
          </cell>
          <cell r="B980" t="str">
            <v>DEPARTAMENTOS VARIOS</v>
          </cell>
          <cell r="C980">
            <v>0</v>
          </cell>
          <cell r="D980">
            <v>0</v>
          </cell>
          <cell r="F980">
            <v>0</v>
          </cell>
          <cell r="G980">
            <v>0</v>
          </cell>
        </row>
        <row r="981">
          <cell r="A981" t="str">
            <v>RUBRO:</v>
          </cell>
          <cell r="B981" t="str">
            <v/>
          </cell>
          <cell r="C981" t="str">
            <v/>
          </cell>
          <cell r="D981">
            <v>0</v>
          </cell>
          <cell r="F981">
            <v>0</v>
          </cell>
          <cell r="G981">
            <v>0</v>
          </cell>
        </row>
        <row r="982">
          <cell r="A982" t="str">
            <v>ITEM:</v>
          </cell>
          <cell r="B982">
            <v>14</v>
          </cell>
          <cell r="C982" t="str">
            <v>CUMPLIMIENTO MANEJO AMBIENTAL</v>
          </cell>
          <cell r="D982">
            <v>0</v>
          </cell>
          <cell r="F982" t="str">
            <v>UNIDAD:</v>
          </cell>
          <cell r="G982" t="str">
            <v>mes</v>
          </cell>
        </row>
        <row r="983">
          <cell r="A983">
            <v>0</v>
          </cell>
          <cell r="B983">
            <v>0</v>
          </cell>
          <cell r="C983">
            <v>0</v>
          </cell>
          <cell r="D983">
            <v>0</v>
          </cell>
          <cell r="E983">
            <v>0</v>
          </cell>
          <cell r="F983">
            <v>0</v>
          </cell>
          <cell r="G983">
            <v>0</v>
          </cell>
        </row>
        <row r="984">
          <cell r="A984">
            <v>0</v>
          </cell>
          <cell r="B984">
            <v>0</v>
          </cell>
          <cell r="C984" t="str">
            <v>DESCRIPCIÓN EQUIPO DE PRODUCCIÓN Y RENDIMIENTO</v>
          </cell>
          <cell r="D984">
            <v>0</v>
          </cell>
          <cell r="E984">
            <v>0</v>
          </cell>
          <cell r="F984">
            <v>0</v>
          </cell>
          <cell r="G984">
            <v>0</v>
          </cell>
        </row>
        <row r="985">
          <cell r="A985">
            <v>0</v>
          </cell>
          <cell r="B985">
            <v>0</v>
          </cell>
          <cell r="C985">
            <v>0</v>
          </cell>
          <cell r="D985">
            <v>0</v>
          </cell>
          <cell r="E985">
            <v>0</v>
          </cell>
          <cell r="F985">
            <v>0</v>
          </cell>
          <cell r="G985">
            <v>0</v>
          </cell>
        </row>
        <row r="986">
          <cell r="A986">
            <v>0</v>
          </cell>
          <cell r="B986">
            <v>0</v>
          </cell>
          <cell r="C986" t="str">
            <v>Equipo</v>
          </cell>
          <cell r="D986" t="str">
            <v>Cantidad</v>
          </cell>
          <cell r="E986" t="str">
            <v>Potencia</v>
          </cell>
          <cell r="F986" t="str">
            <v>Costo Unitario</v>
          </cell>
          <cell r="G986" t="str">
            <v>Costo Total</v>
          </cell>
        </row>
        <row r="987">
          <cell r="A987">
            <v>0</v>
          </cell>
          <cell r="B987">
            <v>0</v>
          </cell>
          <cell r="C987">
            <v>0</v>
          </cell>
          <cell r="D987">
            <v>0</v>
          </cell>
          <cell r="E987">
            <v>0</v>
          </cell>
          <cell r="F987">
            <v>0</v>
          </cell>
          <cell r="G987">
            <v>0</v>
          </cell>
        </row>
        <row r="988">
          <cell r="A988">
            <v>0</v>
          </cell>
          <cell r="B988">
            <v>0</v>
          </cell>
          <cell r="C988">
            <v>0</v>
          </cell>
          <cell r="D988">
            <v>0</v>
          </cell>
          <cell r="E988">
            <v>0</v>
          </cell>
          <cell r="F988">
            <v>0</v>
          </cell>
          <cell r="G988">
            <v>0</v>
          </cell>
        </row>
        <row r="989">
          <cell r="A989">
            <v>0</v>
          </cell>
          <cell r="B989">
            <v>0</v>
          </cell>
          <cell r="C989">
            <v>0</v>
          </cell>
          <cell r="D989">
            <v>0</v>
          </cell>
          <cell r="E989">
            <v>0</v>
          </cell>
          <cell r="F989">
            <v>0</v>
          </cell>
          <cell r="G989">
            <v>0</v>
          </cell>
        </row>
        <row r="990">
          <cell r="A990">
            <v>0</v>
          </cell>
          <cell r="B990">
            <v>0</v>
          </cell>
          <cell r="C990">
            <v>0</v>
          </cell>
          <cell r="D990">
            <v>0</v>
          </cell>
          <cell r="E990">
            <v>0</v>
          </cell>
          <cell r="F990">
            <v>0</v>
          </cell>
          <cell r="G990">
            <v>0</v>
          </cell>
        </row>
        <row r="991">
          <cell r="A991">
            <v>0</v>
          </cell>
          <cell r="B991">
            <v>0</v>
          </cell>
          <cell r="C991">
            <v>0</v>
          </cell>
          <cell r="D991">
            <v>0</v>
          </cell>
          <cell r="E991">
            <v>0</v>
          </cell>
          <cell r="F991">
            <v>0</v>
          </cell>
          <cell r="G991">
            <v>0</v>
          </cell>
        </row>
        <row r="992">
          <cell r="A992">
            <v>0</v>
          </cell>
          <cell r="B992">
            <v>0</v>
          </cell>
          <cell r="C992">
            <v>0</v>
          </cell>
          <cell r="D992">
            <v>0</v>
          </cell>
          <cell r="E992">
            <v>0</v>
          </cell>
          <cell r="F992">
            <v>0</v>
          </cell>
          <cell r="G992">
            <v>0</v>
          </cell>
        </row>
        <row r="993">
          <cell r="A993">
            <v>0</v>
          </cell>
          <cell r="B993">
            <v>0</v>
          </cell>
          <cell r="C993">
            <v>0</v>
          </cell>
          <cell r="D993">
            <v>0</v>
          </cell>
          <cell r="E993">
            <v>0</v>
          </cell>
          <cell r="F993">
            <v>0</v>
          </cell>
          <cell r="G993">
            <v>0</v>
          </cell>
        </row>
        <row r="994">
          <cell r="A994">
            <v>0</v>
          </cell>
          <cell r="B994">
            <v>0</v>
          </cell>
          <cell r="C994">
            <v>0</v>
          </cell>
          <cell r="D994">
            <v>0</v>
          </cell>
          <cell r="E994">
            <v>0</v>
          </cell>
          <cell r="F994">
            <v>0</v>
          </cell>
          <cell r="G994">
            <v>0</v>
          </cell>
        </row>
        <row r="995">
          <cell r="A995">
            <v>0</v>
          </cell>
          <cell r="B995">
            <v>0</v>
          </cell>
          <cell r="C995">
            <v>0</v>
          </cell>
          <cell r="D995">
            <v>0</v>
          </cell>
          <cell r="E995">
            <v>0</v>
          </cell>
          <cell r="F995">
            <v>0</v>
          </cell>
          <cell r="G995">
            <v>0</v>
          </cell>
        </row>
        <row r="996">
          <cell r="A996">
            <v>0</v>
          </cell>
          <cell r="B996">
            <v>0</v>
          </cell>
          <cell r="C996">
            <v>0</v>
          </cell>
          <cell r="D996">
            <v>0</v>
          </cell>
          <cell r="E996">
            <v>0</v>
          </cell>
          <cell r="F996">
            <v>0</v>
          </cell>
          <cell r="G996">
            <v>0</v>
          </cell>
        </row>
        <row r="997">
          <cell r="A997">
            <v>0</v>
          </cell>
          <cell r="B997">
            <v>0</v>
          </cell>
          <cell r="C997">
            <v>0</v>
          </cell>
          <cell r="D997">
            <v>0</v>
          </cell>
          <cell r="E997">
            <v>0</v>
          </cell>
          <cell r="F997">
            <v>0</v>
          </cell>
          <cell r="G997">
            <v>0</v>
          </cell>
        </row>
        <row r="998">
          <cell r="A998">
            <v>0</v>
          </cell>
          <cell r="B998">
            <v>0</v>
          </cell>
          <cell r="C998">
            <v>0</v>
          </cell>
          <cell r="E998">
            <v>0</v>
          </cell>
          <cell r="F998">
            <v>0</v>
          </cell>
          <cell r="G998">
            <v>0</v>
          </cell>
        </row>
        <row r="999">
          <cell r="A999">
            <v>0</v>
          </cell>
          <cell r="B999">
            <v>0</v>
          </cell>
          <cell r="C999" t="str">
            <v>TOTALES</v>
          </cell>
          <cell r="E999">
            <v>0</v>
          </cell>
          <cell r="F999" t="str">
            <v>Costo Equipos</v>
          </cell>
          <cell r="G999">
            <v>0</v>
          </cell>
        </row>
        <row r="1000">
          <cell r="A1000">
            <v>0</v>
          </cell>
          <cell r="B1000">
            <v>0</v>
          </cell>
          <cell r="C1000">
            <v>0</v>
          </cell>
          <cell r="D1000">
            <v>0</v>
          </cell>
          <cell r="E1000">
            <v>0</v>
          </cell>
          <cell r="F1000">
            <v>0</v>
          </cell>
          <cell r="G1000">
            <v>0</v>
          </cell>
        </row>
        <row r="1001">
          <cell r="A1001">
            <v>0</v>
          </cell>
          <cell r="B1001">
            <v>0</v>
          </cell>
          <cell r="C1001" t="str">
            <v>Rendimiento equipo de producción</v>
          </cell>
          <cell r="D1001">
            <v>0</v>
          </cell>
          <cell r="E1001" t="str">
            <v>mes/día</v>
          </cell>
          <cell r="F1001">
            <v>0</v>
          </cell>
          <cell r="G1001">
            <v>0</v>
          </cell>
        </row>
        <row r="1002">
          <cell r="A1002">
            <v>0</v>
          </cell>
          <cell r="B1002">
            <v>0</v>
          </cell>
          <cell r="C1002">
            <v>0</v>
          </cell>
          <cell r="D1002">
            <v>0</v>
          </cell>
          <cell r="E1002">
            <v>0</v>
          </cell>
          <cell r="F1002">
            <v>0</v>
          </cell>
          <cell r="G1002">
            <v>0</v>
          </cell>
        </row>
        <row r="1003">
          <cell r="A1003" t="str">
            <v>DATOS REDETERMINACION</v>
          </cell>
          <cell r="B1003">
            <v>0</v>
          </cell>
          <cell r="C1003" t="str">
            <v>DESIGNACION</v>
          </cell>
          <cell r="D1003" t="str">
            <v>Coeficiente</v>
          </cell>
          <cell r="E1003" t="str">
            <v>Costo Equipo /Total HP</v>
          </cell>
          <cell r="F1003" t="str">
            <v>Rendimiento</v>
          </cell>
          <cell r="G1003" t="str">
            <v>$ Parcial</v>
          </cell>
        </row>
        <row r="1004">
          <cell r="A1004" t="str">
            <v>CÓDIGO</v>
          </cell>
          <cell r="B1004" t="str">
            <v>DESCRIPCIÓN</v>
          </cell>
          <cell r="C1004">
            <v>0</v>
          </cell>
          <cell r="D1004">
            <v>0</v>
          </cell>
          <cell r="E1004">
            <v>0</v>
          </cell>
          <cell r="F1004">
            <v>0</v>
          </cell>
          <cell r="G1004">
            <v>0</v>
          </cell>
        </row>
        <row r="1005">
          <cell r="A1005">
            <v>0</v>
          </cell>
          <cell r="B1005">
            <v>0</v>
          </cell>
          <cell r="C1005" t="str">
            <v>A - EQUIPOS</v>
          </cell>
          <cell r="D1005">
            <v>0</v>
          </cell>
          <cell r="E1005">
            <v>0</v>
          </cell>
          <cell r="F1005">
            <v>0</v>
          </cell>
          <cell r="G1005">
            <v>0</v>
          </cell>
        </row>
        <row r="1006">
          <cell r="A1006" t="str">
            <v>INDEC-DCTO - Inciso j)</v>
          </cell>
          <cell r="B1006" t="str">
            <v>Equipo - Amortización de equipo</v>
          </cell>
          <cell r="C1006" t="str">
            <v>Amortizaciones</v>
          </cell>
          <cell r="D1006">
            <v>5.5999999999999995E-4</v>
          </cell>
          <cell r="E1006">
            <v>0</v>
          </cell>
          <cell r="F1006">
            <v>0</v>
          </cell>
          <cell r="G1006">
            <v>0</v>
          </cell>
        </row>
        <row r="1007">
          <cell r="A1007" t="str">
            <v>INDEC-DCTO - Inciso j)</v>
          </cell>
          <cell r="B1007" t="str">
            <v>Equipo - Amortización de equipo</v>
          </cell>
          <cell r="C1007" t="str">
            <v>Interés</v>
          </cell>
          <cell r="D1007">
            <v>2.3999999999999998E-4</v>
          </cell>
          <cell r="E1007">
            <v>0</v>
          </cell>
          <cell r="F1007">
            <v>0</v>
          </cell>
          <cell r="G1007">
            <v>0</v>
          </cell>
        </row>
        <row r="1008">
          <cell r="A1008" t="str">
            <v>INDEC-PB - 94920-1</v>
          </cell>
          <cell r="B1008" t="str">
            <v xml:space="preserve">Accesorios y repuestos para máquinas de uso especial                 </v>
          </cell>
          <cell r="C1008" t="str">
            <v>Reparaciones y Repuestos</v>
          </cell>
          <cell r="D1008">
            <v>3.3599999999999998E-4</v>
          </cell>
          <cell r="E1008">
            <v>0</v>
          </cell>
          <cell r="F1008">
            <v>0</v>
          </cell>
          <cell r="G1008">
            <v>0</v>
          </cell>
        </row>
        <row r="1009">
          <cell r="A1009" t="str">
            <v>INDEC-PB - 33360-1</v>
          </cell>
          <cell r="B1009" t="str">
            <v xml:space="preserve">Gas oil                                                                </v>
          </cell>
          <cell r="C1009" t="str">
            <v>Combustibles</v>
          </cell>
          <cell r="D1009">
            <v>20</v>
          </cell>
          <cell r="E1009">
            <v>0</v>
          </cell>
          <cell r="F1009">
            <v>0</v>
          </cell>
          <cell r="G1009">
            <v>0</v>
          </cell>
        </row>
        <row r="1010">
          <cell r="A1010" t="str">
            <v>INDEC-PB - 33380-1</v>
          </cell>
          <cell r="B1010" t="str">
            <v xml:space="preserve">Aceites lubricantes                                                    </v>
          </cell>
          <cell r="C1010" t="str">
            <v>Lubricantes</v>
          </cell>
          <cell r="D1010">
            <v>4</v>
          </cell>
          <cell r="E1010">
            <v>0</v>
          </cell>
          <cell r="F1010">
            <v>0</v>
          </cell>
          <cell r="G1010">
            <v>0</v>
          </cell>
        </row>
        <row r="1011">
          <cell r="A1011" t="str">
            <v/>
          </cell>
          <cell r="B1011" t="str">
            <v/>
          </cell>
          <cell r="C1011">
            <v>0</v>
          </cell>
          <cell r="D1011">
            <v>0</v>
          </cell>
          <cell r="E1011">
            <v>0</v>
          </cell>
          <cell r="F1011">
            <v>0</v>
          </cell>
          <cell r="G1011">
            <v>0</v>
          </cell>
        </row>
        <row r="1012">
          <cell r="A1012" t="str">
            <v/>
          </cell>
          <cell r="B1012" t="str">
            <v/>
          </cell>
          <cell r="C1012">
            <v>0</v>
          </cell>
          <cell r="D1012">
            <v>0</v>
          </cell>
          <cell r="E1012">
            <v>0</v>
          </cell>
          <cell r="F1012">
            <v>0</v>
          </cell>
          <cell r="G1012">
            <v>0</v>
          </cell>
        </row>
        <row r="1013">
          <cell r="A1013" t="str">
            <v/>
          </cell>
          <cell r="B1013" t="str">
            <v/>
          </cell>
          <cell r="C1013">
            <v>0</v>
          </cell>
          <cell r="D1013">
            <v>0</v>
          </cell>
          <cell r="E1013">
            <v>0</v>
          </cell>
          <cell r="F1013">
            <v>0</v>
          </cell>
          <cell r="G1013">
            <v>0</v>
          </cell>
        </row>
        <row r="1014">
          <cell r="A1014" t="str">
            <v/>
          </cell>
          <cell r="B1014" t="str">
            <v/>
          </cell>
          <cell r="C1014">
            <v>0</v>
          </cell>
          <cell r="D1014">
            <v>0</v>
          </cell>
          <cell r="E1014">
            <v>0</v>
          </cell>
          <cell r="F1014">
            <v>0</v>
          </cell>
          <cell r="G1014">
            <v>0</v>
          </cell>
        </row>
        <row r="1015">
          <cell r="A1015" t="str">
            <v/>
          </cell>
          <cell r="B1015" t="str">
            <v/>
          </cell>
          <cell r="C1015">
            <v>0</v>
          </cell>
          <cell r="D1015">
            <v>0</v>
          </cell>
          <cell r="E1015">
            <v>0</v>
          </cell>
          <cell r="F1015">
            <v>0</v>
          </cell>
          <cell r="G1015">
            <v>0</v>
          </cell>
        </row>
        <row r="1016">
          <cell r="A1016">
            <v>0</v>
          </cell>
          <cell r="B1016">
            <v>0</v>
          </cell>
          <cell r="C1016">
            <v>0</v>
          </cell>
          <cell r="D1016">
            <v>0</v>
          </cell>
          <cell r="F1016" t="str">
            <v>Total A</v>
          </cell>
          <cell r="G1016">
            <v>0</v>
          </cell>
        </row>
        <row r="1017">
          <cell r="A1017">
            <v>0</v>
          </cell>
          <cell r="B1017">
            <v>0</v>
          </cell>
          <cell r="C1017" t="str">
            <v>B - MANO DE OBRA</v>
          </cell>
          <cell r="D1017">
            <v>0</v>
          </cell>
          <cell r="E1017">
            <v>0</v>
          </cell>
          <cell r="F1017">
            <v>0</v>
          </cell>
          <cell r="G1017">
            <v>0</v>
          </cell>
        </row>
        <row r="1018">
          <cell r="A1018" t="str">
            <v>DATOS REDETERMINACION</v>
          </cell>
          <cell r="B1018">
            <v>0</v>
          </cell>
          <cell r="C1018" t="str">
            <v>DESIGNACION</v>
          </cell>
          <cell r="D1018" t="str">
            <v>Cantidad</v>
          </cell>
          <cell r="E1018" t="str">
            <v>$ Unitarios</v>
          </cell>
          <cell r="F1018">
            <v>0</v>
          </cell>
          <cell r="G1018" t="str">
            <v>$ Parcial</v>
          </cell>
        </row>
        <row r="1019">
          <cell r="A1019" t="str">
            <v>CÓDIGO</v>
          </cell>
          <cell r="B1019" t="str">
            <v>DESCRIPCIÓN</v>
          </cell>
          <cell r="C1019">
            <v>0</v>
          </cell>
          <cell r="D1019">
            <v>0</v>
          </cell>
          <cell r="E1019">
            <v>0</v>
          </cell>
          <cell r="F1019">
            <v>0</v>
          </cell>
          <cell r="G1019">
            <v>0</v>
          </cell>
        </row>
        <row r="1020">
          <cell r="A1020" t="str">
            <v>IIEE-SJ - 101000</v>
          </cell>
          <cell r="B1020" t="str">
            <v>Oficial Especializado</v>
          </cell>
          <cell r="C1020" t="str">
            <v>Oficial Especializado</v>
          </cell>
          <cell r="D1020">
            <v>0</v>
          </cell>
          <cell r="E1020">
            <v>0</v>
          </cell>
          <cell r="F1020">
            <v>0</v>
          </cell>
          <cell r="G1020">
            <v>0</v>
          </cell>
        </row>
        <row r="1021">
          <cell r="A1021" t="str">
            <v>IIEE-SJ - 102000</v>
          </cell>
          <cell r="B1021" t="str">
            <v xml:space="preserve">Oficial </v>
          </cell>
          <cell r="C1021" t="str">
            <v>Oficial</v>
          </cell>
          <cell r="D1021">
            <v>0</v>
          </cell>
          <cell r="E1021">
            <v>0</v>
          </cell>
          <cell r="F1021">
            <v>0</v>
          </cell>
          <cell r="G1021">
            <v>0</v>
          </cell>
        </row>
        <row r="1022">
          <cell r="A1022" t="str">
            <v>IIEE-SJ - 103000</v>
          </cell>
          <cell r="B1022" t="str">
            <v>Ayudante</v>
          </cell>
          <cell r="C1022" t="str">
            <v>Medio Oficial</v>
          </cell>
          <cell r="D1022">
            <v>0</v>
          </cell>
          <cell r="E1022">
            <v>0</v>
          </cell>
          <cell r="F1022">
            <v>0</v>
          </cell>
          <cell r="G1022">
            <v>0</v>
          </cell>
        </row>
        <row r="1023">
          <cell r="A1023" t="str">
            <v>IIEE-SJ - 103000</v>
          </cell>
          <cell r="B1023" t="str">
            <v>Ayudante</v>
          </cell>
          <cell r="C1023" t="str">
            <v>Ayudante</v>
          </cell>
          <cell r="D1023">
            <v>0</v>
          </cell>
          <cell r="E1023">
            <v>0</v>
          </cell>
          <cell r="F1023">
            <v>0</v>
          </cell>
          <cell r="G1023">
            <v>0</v>
          </cell>
        </row>
        <row r="1024">
          <cell r="A1024" t="str">
            <v/>
          </cell>
          <cell r="B1024" t="str">
            <v/>
          </cell>
          <cell r="C1024" t="str">
            <v>Vigilancia</v>
          </cell>
          <cell r="D1024">
            <v>0</v>
          </cell>
          <cell r="E1024">
            <v>0</v>
          </cell>
          <cell r="F1024">
            <v>0</v>
          </cell>
          <cell r="G1024">
            <v>0</v>
          </cell>
        </row>
        <row r="1025">
          <cell r="A1025" t="str">
            <v/>
          </cell>
          <cell r="B1025" t="str">
            <v/>
          </cell>
          <cell r="C1025">
            <v>0</v>
          </cell>
          <cell r="D1025">
            <v>0</v>
          </cell>
          <cell r="E1025">
            <v>0</v>
          </cell>
          <cell r="F1025">
            <v>0</v>
          </cell>
          <cell r="G1025">
            <v>0</v>
          </cell>
        </row>
        <row r="1026">
          <cell r="A1026">
            <v>0</v>
          </cell>
          <cell r="B1026">
            <v>0</v>
          </cell>
          <cell r="C1026">
            <v>0</v>
          </cell>
          <cell r="D1026">
            <v>0</v>
          </cell>
          <cell r="F1026" t="str">
            <v>Total B</v>
          </cell>
          <cell r="G1026">
            <v>0</v>
          </cell>
        </row>
        <row r="1027">
          <cell r="A1027">
            <v>0</v>
          </cell>
          <cell r="B1027">
            <v>0</v>
          </cell>
          <cell r="C1027" t="str">
            <v>C - MATERIALES</v>
          </cell>
          <cell r="D1027">
            <v>0</v>
          </cell>
          <cell r="E1027">
            <v>0</v>
          </cell>
          <cell r="F1027">
            <v>0</v>
          </cell>
          <cell r="G1027">
            <v>0</v>
          </cell>
        </row>
        <row r="1028">
          <cell r="A1028" t="str">
            <v>DATOS REDETERMINACION</v>
          </cell>
          <cell r="B1028">
            <v>0</v>
          </cell>
          <cell r="C1028" t="str">
            <v>DESIGNACION</v>
          </cell>
          <cell r="D1028" t="str">
            <v>U</v>
          </cell>
          <cell r="E1028" t="str">
            <v>Cantidad</v>
          </cell>
          <cell r="F1028" t="str">
            <v>$ Unitarios</v>
          </cell>
          <cell r="G1028" t="str">
            <v>$ Parcial</v>
          </cell>
        </row>
        <row r="1029">
          <cell r="A1029" t="str">
            <v>CÓDIGO</v>
          </cell>
          <cell r="B1029" t="str">
            <v>DESCRIPCIÓN</v>
          </cell>
          <cell r="C1029">
            <v>0</v>
          </cell>
          <cell r="D1029">
            <v>0</v>
          </cell>
          <cell r="E1029">
            <v>0</v>
          </cell>
          <cell r="F1029">
            <v>0</v>
          </cell>
          <cell r="G1029">
            <v>0</v>
          </cell>
        </row>
        <row r="1030">
          <cell r="A1030">
            <v>0</v>
          </cell>
          <cell r="B1030">
            <v>0</v>
          </cell>
          <cell r="C1030" t="str">
            <v>PERMISOS, EXPLOTACIONES, DECLARACIONES, ETC.</v>
          </cell>
          <cell r="D1030" t="str">
            <v>mes</v>
          </cell>
          <cell r="E1030">
            <v>1</v>
          </cell>
          <cell r="F1030">
            <v>6050.0000000000009</v>
          </cell>
          <cell r="G1030">
            <v>6050</v>
          </cell>
        </row>
        <row r="1031">
          <cell r="A1031">
            <v>0</v>
          </cell>
          <cell r="B1031">
            <v>0</v>
          </cell>
          <cell r="C1031" t="str">
            <v>PROGRAMAS DE MONITOREOS</v>
          </cell>
          <cell r="D1031" t="str">
            <v>mes</v>
          </cell>
          <cell r="E1031">
            <v>1</v>
          </cell>
          <cell r="F1031">
            <v>6325.0000000000009</v>
          </cell>
          <cell r="G1031">
            <v>6325</v>
          </cell>
        </row>
        <row r="1032">
          <cell r="A1032">
            <v>0</v>
          </cell>
          <cell r="B1032">
            <v>0</v>
          </cell>
          <cell r="C1032" t="str">
            <v>MEDIDAS DE MITIGACION</v>
          </cell>
          <cell r="D1032" t="str">
            <v>mes</v>
          </cell>
          <cell r="E1032">
            <v>1</v>
          </cell>
          <cell r="F1032">
            <v>6380.0000000000009</v>
          </cell>
          <cell r="G1032">
            <v>6380</v>
          </cell>
        </row>
        <row r="1033">
          <cell r="A1033">
            <v>0</v>
          </cell>
          <cell r="B1033">
            <v>0</v>
          </cell>
          <cell r="C1033" t="str">
            <v xml:space="preserve">AUDITORIAS </v>
          </cell>
          <cell r="D1033" t="str">
            <v>mes</v>
          </cell>
          <cell r="E1033">
            <v>1</v>
          </cell>
          <cell r="F1033">
            <v>3135.0000000000005</v>
          </cell>
          <cell r="G1033">
            <v>3135</v>
          </cell>
        </row>
        <row r="1034">
          <cell r="A1034" t="str">
            <v/>
          </cell>
          <cell r="B1034" t="str">
            <v/>
          </cell>
          <cell r="C1034">
            <v>0</v>
          </cell>
          <cell r="D1034">
            <v>0</v>
          </cell>
          <cell r="E1034">
            <v>0</v>
          </cell>
          <cell r="F1034">
            <v>0</v>
          </cell>
          <cell r="G1034">
            <v>0</v>
          </cell>
        </row>
        <row r="1035">
          <cell r="A1035" t="str">
            <v/>
          </cell>
          <cell r="B1035" t="str">
            <v/>
          </cell>
          <cell r="C1035">
            <v>0</v>
          </cell>
          <cell r="D1035">
            <v>0</v>
          </cell>
          <cell r="E1035">
            <v>0</v>
          </cell>
          <cell r="F1035">
            <v>0</v>
          </cell>
          <cell r="G1035">
            <v>0</v>
          </cell>
        </row>
        <row r="1036">
          <cell r="A1036" t="str">
            <v/>
          </cell>
          <cell r="B1036" t="str">
            <v/>
          </cell>
          <cell r="C1036">
            <v>0</v>
          </cell>
          <cell r="D1036">
            <v>0</v>
          </cell>
          <cell r="E1036">
            <v>0</v>
          </cell>
          <cell r="F1036">
            <v>0</v>
          </cell>
          <cell r="G1036">
            <v>0</v>
          </cell>
        </row>
        <row r="1037">
          <cell r="A1037" t="str">
            <v/>
          </cell>
          <cell r="B1037" t="str">
            <v/>
          </cell>
          <cell r="C1037">
            <v>0</v>
          </cell>
          <cell r="D1037">
            <v>0</v>
          </cell>
          <cell r="E1037">
            <v>0</v>
          </cell>
          <cell r="F1037">
            <v>0</v>
          </cell>
          <cell r="G1037">
            <v>0</v>
          </cell>
        </row>
        <row r="1038">
          <cell r="A1038" t="str">
            <v/>
          </cell>
          <cell r="B1038" t="str">
            <v/>
          </cell>
          <cell r="C1038">
            <v>0</v>
          </cell>
          <cell r="D1038">
            <v>0</v>
          </cell>
          <cell r="E1038">
            <v>0</v>
          </cell>
          <cell r="F1038">
            <v>0</v>
          </cell>
          <cell r="G1038">
            <v>0</v>
          </cell>
        </row>
        <row r="1039">
          <cell r="A1039" t="str">
            <v/>
          </cell>
          <cell r="B1039" t="str">
            <v/>
          </cell>
          <cell r="C1039">
            <v>0</v>
          </cell>
          <cell r="D1039">
            <v>0</v>
          </cell>
          <cell r="E1039">
            <v>0</v>
          </cell>
          <cell r="F1039">
            <v>0</v>
          </cell>
          <cell r="G1039">
            <v>0</v>
          </cell>
        </row>
        <row r="1040">
          <cell r="A1040">
            <v>0</v>
          </cell>
          <cell r="B1040">
            <v>0</v>
          </cell>
          <cell r="C1040">
            <v>0</v>
          </cell>
          <cell r="D1040">
            <v>0</v>
          </cell>
          <cell r="F1040" t="str">
            <v>Total C</v>
          </cell>
          <cell r="G1040">
            <v>21890</v>
          </cell>
        </row>
        <row r="1041">
          <cell r="A1041">
            <v>0</v>
          </cell>
          <cell r="B1041">
            <v>0</v>
          </cell>
          <cell r="C1041" t="str">
            <v>D - TRANSPORTE</v>
          </cell>
          <cell r="D1041">
            <v>0</v>
          </cell>
          <cell r="E1041">
            <v>0</v>
          </cell>
          <cell r="F1041">
            <v>0</v>
          </cell>
          <cell r="G1041">
            <v>0</v>
          </cell>
        </row>
        <row r="1042">
          <cell r="A1042" t="str">
            <v>DATOS REDETERMINACION</v>
          </cell>
          <cell r="B1042">
            <v>0</v>
          </cell>
          <cell r="C1042" t="str">
            <v>DESIGNACION</v>
          </cell>
          <cell r="D1042" t="str">
            <v>Cuantia</v>
          </cell>
          <cell r="E1042" t="str">
            <v>$ Unitarios</v>
          </cell>
          <cell r="F1042" t="str">
            <v>DMT (Km)</v>
          </cell>
          <cell r="G1042" t="str">
            <v>$ Parcial</v>
          </cell>
        </row>
        <row r="1043">
          <cell r="A1043" t="str">
            <v>CÓDIGO</v>
          </cell>
          <cell r="B1043" t="str">
            <v>DESCRIPCIÓN</v>
          </cell>
          <cell r="C1043">
            <v>0</v>
          </cell>
          <cell r="D1043">
            <v>0</v>
          </cell>
          <cell r="E1043">
            <v>0</v>
          </cell>
          <cell r="F1043">
            <v>0</v>
          </cell>
          <cell r="G1043">
            <v>0</v>
          </cell>
        </row>
        <row r="1044">
          <cell r="A1044" t="str">
            <v/>
          </cell>
          <cell r="B1044" t="str">
            <v/>
          </cell>
          <cell r="C1044">
            <v>0</v>
          </cell>
          <cell r="D1044">
            <v>0</v>
          </cell>
          <cell r="E1044">
            <v>0</v>
          </cell>
          <cell r="F1044">
            <v>0</v>
          </cell>
          <cell r="G1044">
            <v>0</v>
          </cell>
        </row>
        <row r="1045">
          <cell r="A1045" t="str">
            <v/>
          </cell>
          <cell r="B1045" t="str">
            <v/>
          </cell>
          <cell r="C1045">
            <v>0</v>
          </cell>
          <cell r="D1045">
            <v>0</v>
          </cell>
          <cell r="E1045">
            <v>0</v>
          </cell>
          <cell r="F1045">
            <v>0</v>
          </cell>
          <cell r="G1045">
            <v>0</v>
          </cell>
        </row>
        <row r="1046">
          <cell r="A1046">
            <v>0</v>
          </cell>
          <cell r="B1046">
            <v>0</v>
          </cell>
          <cell r="C1046">
            <v>0</v>
          </cell>
          <cell r="D1046">
            <v>0</v>
          </cell>
          <cell r="F1046" t="str">
            <v>Total D</v>
          </cell>
          <cell r="G1046">
            <v>0</v>
          </cell>
        </row>
        <row r="1047">
          <cell r="A1047">
            <v>0</v>
          </cell>
          <cell r="B1047">
            <v>0</v>
          </cell>
          <cell r="C1047">
            <v>0</v>
          </cell>
          <cell r="D1047">
            <v>0</v>
          </cell>
          <cell r="E1047">
            <v>0</v>
          </cell>
          <cell r="F1047">
            <v>0</v>
          </cell>
          <cell r="G1047">
            <v>0</v>
          </cell>
        </row>
        <row r="1048">
          <cell r="A1048">
            <v>14</v>
          </cell>
          <cell r="B1048" t="str">
            <v>CUMPLIMIENTO MANEJO AMBIENTAL</v>
          </cell>
          <cell r="C1048">
            <v>0</v>
          </cell>
          <cell r="D1048">
            <v>0</v>
          </cell>
          <cell r="E1048" t="str">
            <v>Costo</v>
          </cell>
          <cell r="F1048" t="str">
            <v>$/mes</v>
          </cell>
          <cell r="G1048">
            <v>21890</v>
          </cell>
        </row>
        <row r="1049">
          <cell r="A1049">
            <v>0</v>
          </cell>
          <cell r="B1049">
            <v>0</v>
          </cell>
          <cell r="C1049">
            <v>0</v>
          </cell>
          <cell r="D1049">
            <v>0</v>
          </cell>
          <cell r="E1049" t="str">
            <v>Precio</v>
          </cell>
          <cell r="F1049" t="str">
            <v>$/mes</v>
          </cell>
          <cell r="G1049">
            <v>34203.565555233559</v>
          </cell>
        </row>
        <row r="1051">
          <cell r="A1051" t="str">
            <v>ANALISIS DE PRECIOS</v>
          </cell>
          <cell r="B1051">
            <v>0</v>
          </cell>
          <cell r="C1051">
            <v>0</v>
          </cell>
          <cell r="D1051">
            <v>0</v>
          </cell>
          <cell r="E1051">
            <v>0</v>
          </cell>
          <cell r="F1051">
            <v>0</v>
          </cell>
          <cell r="G1051">
            <v>0</v>
          </cell>
        </row>
        <row r="1052">
          <cell r="A1052" t="str">
            <v>COMITENTE:</v>
          </cell>
          <cell r="B1052" t="str">
            <v>DIRECCIÓN PROVINCIAL DE VIALIDAD</v>
          </cell>
          <cell r="C1052">
            <v>0</v>
          </cell>
          <cell r="D1052">
            <v>0</v>
          </cell>
          <cell r="E1052">
            <v>0</v>
          </cell>
          <cell r="F1052">
            <v>0</v>
          </cell>
          <cell r="G1052">
            <v>0</v>
          </cell>
        </row>
        <row r="1053">
          <cell r="A1053" t="str">
            <v>CONTRATISTA:</v>
          </cell>
          <cell r="B1053" t="str">
            <v>FEDERICO HERMANOS (Federico Ramon Francisco y Federico Guillermo Hector)</v>
          </cell>
          <cell r="C1053">
            <v>0</v>
          </cell>
          <cell r="D1053">
            <v>0</v>
          </cell>
          <cell r="E1053">
            <v>0</v>
          </cell>
          <cell r="F1053">
            <v>0</v>
          </cell>
          <cell r="G1053">
            <v>0</v>
          </cell>
        </row>
        <row r="1054">
          <cell r="A1054" t="str">
            <v>OBRA:</v>
          </cell>
          <cell r="B1054" t="str">
            <v>CONCRETO ASFALTICO EN CALIENTE PARA CONSERVACION Y MEJORAMIENTO DE LA RED VIAL PROVINCIAL (8va ETAPA)</v>
          </cell>
          <cell r="C1054">
            <v>0</v>
          </cell>
          <cell r="D1054">
            <v>0</v>
          </cell>
          <cell r="F1054" t="str">
            <v>PRECIOS A:</v>
          </cell>
          <cell r="G1054">
            <v>43180</v>
          </cell>
        </row>
        <row r="1055">
          <cell r="A1055" t="str">
            <v>UBICACIÓN:</v>
          </cell>
          <cell r="B1055" t="str">
            <v>DEPARTAMENTOS VARIOS</v>
          </cell>
          <cell r="C1055">
            <v>0</v>
          </cell>
          <cell r="D1055">
            <v>0</v>
          </cell>
          <cell r="F1055">
            <v>0</v>
          </cell>
          <cell r="G1055">
            <v>0</v>
          </cell>
        </row>
        <row r="1056">
          <cell r="A1056" t="str">
            <v>RUBRO:</v>
          </cell>
          <cell r="B1056">
            <v>15</v>
          </cell>
          <cell r="C1056" t="str">
            <v>MOVILIDAD PARA EL PERSONAL DE LA DIRECCION PROVINCIAL DE VIALIDAD</v>
          </cell>
          <cell r="D1056">
            <v>0</v>
          </cell>
          <cell r="F1056">
            <v>0</v>
          </cell>
          <cell r="G1056">
            <v>0</v>
          </cell>
        </row>
        <row r="1057">
          <cell r="A1057" t="str">
            <v>ITEM:</v>
          </cell>
          <cell r="B1057" t="str">
            <v>15-a</v>
          </cell>
          <cell r="C1057" t="str">
            <v>Cuota Fija</v>
          </cell>
          <cell r="D1057">
            <v>0</v>
          </cell>
          <cell r="F1057" t="str">
            <v>UNIDAD:</v>
          </cell>
          <cell r="G1057" t="str">
            <v>Mes</v>
          </cell>
        </row>
        <row r="1058">
          <cell r="A1058">
            <v>0</v>
          </cell>
          <cell r="B1058">
            <v>0</v>
          </cell>
          <cell r="C1058">
            <v>0</v>
          </cell>
          <cell r="D1058">
            <v>0</v>
          </cell>
          <cell r="E1058">
            <v>0</v>
          </cell>
          <cell r="F1058">
            <v>0</v>
          </cell>
          <cell r="G1058">
            <v>0</v>
          </cell>
        </row>
        <row r="1059">
          <cell r="A1059">
            <v>0</v>
          </cell>
          <cell r="B1059">
            <v>0</v>
          </cell>
          <cell r="C1059" t="str">
            <v>DESCRIPCIÓN EQUIPO DE PRODUCCIÓN Y RENDIMIENTO</v>
          </cell>
          <cell r="D1059">
            <v>0</v>
          </cell>
          <cell r="E1059">
            <v>0</v>
          </cell>
          <cell r="F1059">
            <v>0</v>
          </cell>
          <cell r="G1059">
            <v>0</v>
          </cell>
        </row>
        <row r="1060">
          <cell r="A1060">
            <v>0</v>
          </cell>
          <cell r="B1060">
            <v>0</v>
          </cell>
          <cell r="C1060">
            <v>0</v>
          </cell>
          <cell r="D1060">
            <v>0</v>
          </cell>
          <cell r="E1060">
            <v>0</v>
          </cell>
          <cell r="F1060">
            <v>0</v>
          </cell>
          <cell r="G1060">
            <v>0</v>
          </cell>
        </row>
        <row r="1061">
          <cell r="A1061">
            <v>0</v>
          </cell>
          <cell r="B1061">
            <v>0</v>
          </cell>
          <cell r="C1061" t="str">
            <v>Equipo</v>
          </cell>
          <cell r="D1061" t="str">
            <v>Cantidad</v>
          </cell>
          <cell r="E1061" t="str">
            <v>Potencia</v>
          </cell>
          <cell r="F1061" t="str">
            <v>Costo Unitario</v>
          </cell>
          <cell r="G1061" t="str">
            <v>Costo Total</v>
          </cell>
        </row>
        <row r="1062">
          <cell r="A1062">
            <v>0</v>
          </cell>
          <cell r="B1062">
            <v>0</v>
          </cell>
          <cell r="C1062" t="str">
            <v>CAMIONETA</v>
          </cell>
          <cell r="D1062">
            <v>1</v>
          </cell>
          <cell r="E1062">
            <v>95</v>
          </cell>
          <cell r="F1062">
            <v>393750</v>
          </cell>
          <cell r="G1062">
            <v>393750</v>
          </cell>
        </row>
        <row r="1063">
          <cell r="A1063">
            <v>0</v>
          </cell>
          <cell r="B1063">
            <v>0</v>
          </cell>
          <cell r="C1063">
            <v>0</v>
          </cell>
          <cell r="D1063">
            <v>0</v>
          </cell>
          <cell r="E1063">
            <v>0</v>
          </cell>
          <cell r="F1063">
            <v>0</v>
          </cell>
          <cell r="G1063">
            <v>0</v>
          </cell>
        </row>
        <row r="1064">
          <cell r="A1064">
            <v>0</v>
          </cell>
          <cell r="B1064">
            <v>0</v>
          </cell>
          <cell r="C1064">
            <v>0</v>
          </cell>
          <cell r="D1064">
            <v>0</v>
          </cell>
          <cell r="E1064">
            <v>0</v>
          </cell>
          <cell r="F1064">
            <v>0</v>
          </cell>
          <cell r="G1064">
            <v>0</v>
          </cell>
        </row>
        <row r="1065">
          <cell r="A1065">
            <v>0</v>
          </cell>
          <cell r="B1065">
            <v>0</v>
          </cell>
          <cell r="C1065">
            <v>0</v>
          </cell>
          <cell r="D1065">
            <v>0</v>
          </cell>
          <cell r="E1065">
            <v>0</v>
          </cell>
          <cell r="F1065">
            <v>0</v>
          </cell>
          <cell r="G1065">
            <v>0</v>
          </cell>
        </row>
        <row r="1066">
          <cell r="A1066">
            <v>0</v>
          </cell>
          <cell r="B1066">
            <v>0</v>
          </cell>
          <cell r="C1066">
            <v>0</v>
          </cell>
          <cell r="D1066">
            <v>0</v>
          </cell>
          <cell r="E1066">
            <v>0</v>
          </cell>
          <cell r="F1066">
            <v>0</v>
          </cell>
          <cell r="G1066">
            <v>0</v>
          </cell>
        </row>
        <row r="1067">
          <cell r="A1067">
            <v>0</v>
          </cell>
          <cell r="B1067">
            <v>0</v>
          </cell>
          <cell r="C1067">
            <v>0</v>
          </cell>
          <cell r="D1067">
            <v>0</v>
          </cell>
          <cell r="E1067">
            <v>0</v>
          </cell>
          <cell r="F1067">
            <v>0</v>
          </cell>
          <cell r="G1067">
            <v>0</v>
          </cell>
        </row>
        <row r="1068">
          <cell r="A1068">
            <v>0</v>
          </cell>
          <cell r="B1068">
            <v>0</v>
          </cell>
          <cell r="C1068">
            <v>0</v>
          </cell>
          <cell r="D1068">
            <v>0</v>
          </cell>
          <cell r="E1068">
            <v>0</v>
          </cell>
          <cell r="F1068">
            <v>0</v>
          </cell>
          <cell r="G1068">
            <v>0</v>
          </cell>
        </row>
        <row r="1069">
          <cell r="A1069">
            <v>0</v>
          </cell>
          <cell r="B1069">
            <v>0</v>
          </cell>
          <cell r="C1069">
            <v>0</v>
          </cell>
          <cell r="D1069">
            <v>0</v>
          </cell>
          <cell r="E1069">
            <v>0</v>
          </cell>
          <cell r="F1069">
            <v>0</v>
          </cell>
          <cell r="G1069">
            <v>0</v>
          </cell>
        </row>
        <row r="1070">
          <cell r="A1070">
            <v>0</v>
          </cell>
          <cell r="B1070">
            <v>0</v>
          </cell>
          <cell r="C1070">
            <v>0</v>
          </cell>
          <cell r="D1070">
            <v>0</v>
          </cell>
          <cell r="E1070">
            <v>0</v>
          </cell>
          <cell r="F1070">
            <v>0</v>
          </cell>
          <cell r="G1070">
            <v>0</v>
          </cell>
        </row>
        <row r="1071">
          <cell r="A1071">
            <v>0</v>
          </cell>
          <cell r="B1071">
            <v>0</v>
          </cell>
          <cell r="C1071">
            <v>0</v>
          </cell>
          <cell r="D1071">
            <v>0</v>
          </cell>
          <cell r="E1071">
            <v>0</v>
          </cell>
          <cell r="F1071">
            <v>0</v>
          </cell>
          <cell r="G1071">
            <v>0</v>
          </cell>
        </row>
        <row r="1072">
          <cell r="A1072">
            <v>0</v>
          </cell>
          <cell r="B1072">
            <v>0</v>
          </cell>
          <cell r="C1072">
            <v>0</v>
          </cell>
          <cell r="D1072">
            <v>0</v>
          </cell>
          <cell r="E1072">
            <v>0</v>
          </cell>
          <cell r="F1072">
            <v>0</v>
          </cell>
          <cell r="G1072">
            <v>0</v>
          </cell>
        </row>
        <row r="1073">
          <cell r="A1073">
            <v>0</v>
          </cell>
          <cell r="B1073">
            <v>0</v>
          </cell>
          <cell r="C1073">
            <v>0</v>
          </cell>
          <cell r="E1073">
            <v>0</v>
          </cell>
          <cell r="F1073">
            <v>0</v>
          </cell>
          <cell r="G1073">
            <v>0</v>
          </cell>
        </row>
        <row r="1074">
          <cell r="A1074">
            <v>0</v>
          </cell>
          <cell r="B1074">
            <v>0</v>
          </cell>
          <cell r="C1074" t="str">
            <v>TOTALES</v>
          </cell>
          <cell r="E1074">
            <v>95</v>
          </cell>
          <cell r="F1074" t="str">
            <v>Costo Equipos</v>
          </cell>
          <cell r="G1074">
            <v>393750</v>
          </cell>
        </row>
        <row r="1075">
          <cell r="A1075">
            <v>0</v>
          </cell>
          <cell r="B1075">
            <v>0</v>
          </cell>
          <cell r="C1075">
            <v>0</v>
          </cell>
          <cell r="D1075">
            <v>0</v>
          </cell>
          <cell r="E1075">
            <v>0</v>
          </cell>
          <cell r="F1075">
            <v>0</v>
          </cell>
          <cell r="G1075">
            <v>0</v>
          </cell>
        </row>
        <row r="1076">
          <cell r="A1076">
            <v>0</v>
          </cell>
          <cell r="B1076">
            <v>0</v>
          </cell>
          <cell r="C1076" t="str">
            <v>Rendimiento equipo de producción</v>
          </cell>
          <cell r="D1076">
            <v>1</v>
          </cell>
          <cell r="E1076" t="str">
            <v>Mes/día</v>
          </cell>
          <cell r="F1076">
            <v>0</v>
          </cell>
          <cell r="G1076">
            <v>0</v>
          </cell>
        </row>
        <row r="1077">
          <cell r="A1077">
            <v>0</v>
          </cell>
          <cell r="B1077">
            <v>0</v>
          </cell>
          <cell r="C1077">
            <v>0</v>
          </cell>
          <cell r="D1077">
            <v>0</v>
          </cell>
          <cell r="E1077">
            <v>0</v>
          </cell>
          <cell r="F1077">
            <v>0</v>
          </cell>
          <cell r="G1077">
            <v>0</v>
          </cell>
        </row>
        <row r="1078">
          <cell r="A1078" t="str">
            <v>DATOS REDETERMINACION</v>
          </cell>
          <cell r="B1078">
            <v>0</v>
          </cell>
          <cell r="C1078" t="str">
            <v>DESIGNACION</v>
          </cell>
          <cell r="D1078" t="str">
            <v>Coeficiente</v>
          </cell>
          <cell r="E1078" t="str">
            <v>$ / mes</v>
          </cell>
          <cell r="F1078" t="str">
            <v>Rendimiento</v>
          </cell>
          <cell r="G1078" t="str">
            <v>$ Parcial</v>
          </cell>
        </row>
        <row r="1079">
          <cell r="A1079" t="str">
            <v>CÓDIGO</v>
          </cell>
          <cell r="B1079" t="str">
            <v>DESCRIPCIÓN</v>
          </cell>
          <cell r="C1079">
            <v>0</v>
          </cell>
          <cell r="D1079">
            <v>0</v>
          </cell>
          <cell r="E1079">
            <v>0</v>
          </cell>
          <cell r="F1079">
            <v>0</v>
          </cell>
          <cell r="G1079">
            <v>0</v>
          </cell>
        </row>
        <row r="1080">
          <cell r="A1080">
            <v>0</v>
          </cell>
          <cell r="B1080">
            <v>0</v>
          </cell>
          <cell r="C1080" t="str">
            <v>A - EQUIPOS</v>
          </cell>
          <cell r="D1080">
            <v>0</v>
          </cell>
          <cell r="E1080">
            <v>0</v>
          </cell>
          <cell r="F1080">
            <v>0</v>
          </cell>
          <cell r="G1080">
            <v>0</v>
          </cell>
        </row>
        <row r="1081">
          <cell r="A1081" t="str">
            <v>INDEC-DCTO - Inciso j)</v>
          </cell>
          <cell r="B1081" t="str">
            <v>Equipo - Amortización de equipo</v>
          </cell>
          <cell r="C1081" t="str">
            <v>Amortizaciones</v>
          </cell>
          <cell r="D1081">
            <v>1.3333333333333334E-2</v>
          </cell>
          <cell r="E1081">
            <v>5250</v>
          </cell>
          <cell r="F1081">
            <v>1</v>
          </cell>
          <cell r="G1081">
            <v>5250</v>
          </cell>
        </row>
        <row r="1082">
          <cell r="A1082" t="str">
            <v>INDEC-DCTO - Inciso j)</v>
          </cell>
          <cell r="B1082" t="str">
            <v>Equipo - Amortización de equipo</v>
          </cell>
          <cell r="C1082" t="str">
            <v>Interés</v>
          </cell>
          <cell r="D1082">
            <v>5.0000000000000001E-3</v>
          </cell>
          <cell r="E1082">
            <v>1968.75</v>
          </cell>
          <cell r="F1082">
            <v>1</v>
          </cell>
          <cell r="G1082">
            <v>1968.75</v>
          </cell>
        </row>
        <row r="1083">
          <cell r="A1083" t="str">
            <v>DNV-T I - 63</v>
          </cell>
          <cell r="B1083" t="str">
            <v>Seguros y patente.</v>
          </cell>
          <cell r="C1083" t="str">
            <v>Seguro</v>
          </cell>
          <cell r="D1083">
            <v>8.3333333333333332E-3</v>
          </cell>
          <cell r="E1083">
            <v>3281.25</v>
          </cell>
          <cell r="F1083">
            <v>1</v>
          </cell>
          <cell r="G1083">
            <v>3281.25</v>
          </cell>
        </row>
        <row r="1084">
          <cell r="A1084" t="str">
            <v>DNV-T I - 63</v>
          </cell>
          <cell r="B1084" t="str">
            <v>Seguros y patente.</v>
          </cell>
          <cell r="C1084" t="str">
            <v>Patente</v>
          </cell>
          <cell r="D1084">
            <v>8.3333333333333339E-4</v>
          </cell>
          <cell r="E1084">
            <v>328.125</v>
          </cell>
          <cell r="F1084">
            <v>1</v>
          </cell>
          <cell r="G1084">
            <v>328.13</v>
          </cell>
        </row>
        <row r="1085">
          <cell r="A1085" t="str">
            <v/>
          </cell>
          <cell r="B1085" t="str">
            <v/>
          </cell>
          <cell r="C1085">
            <v>0</v>
          </cell>
          <cell r="D1085">
            <v>0</v>
          </cell>
          <cell r="E1085">
            <v>0</v>
          </cell>
          <cell r="F1085">
            <v>0</v>
          </cell>
          <cell r="G1085">
            <v>0</v>
          </cell>
        </row>
        <row r="1086">
          <cell r="A1086" t="str">
            <v/>
          </cell>
          <cell r="B1086" t="str">
            <v/>
          </cell>
          <cell r="C1086">
            <v>0</v>
          </cell>
          <cell r="D1086">
            <v>0</v>
          </cell>
          <cell r="E1086">
            <v>0</v>
          </cell>
          <cell r="F1086">
            <v>0</v>
          </cell>
          <cell r="G1086">
            <v>0</v>
          </cell>
        </row>
        <row r="1087">
          <cell r="A1087" t="str">
            <v/>
          </cell>
          <cell r="B1087" t="str">
            <v/>
          </cell>
          <cell r="C1087">
            <v>0</v>
          </cell>
          <cell r="D1087">
            <v>0</v>
          </cell>
          <cell r="E1087">
            <v>0</v>
          </cell>
          <cell r="F1087">
            <v>0</v>
          </cell>
          <cell r="G1087">
            <v>0</v>
          </cell>
        </row>
        <row r="1088">
          <cell r="A1088" t="str">
            <v/>
          </cell>
          <cell r="B1088" t="str">
            <v/>
          </cell>
          <cell r="C1088">
            <v>0</v>
          </cell>
          <cell r="D1088">
            <v>0</v>
          </cell>
          <cell r="E1088">
            <v>0</v>
          </cell>
          <cell r="F1088">
            <v>0</v>
          </cell>
          <cell r="G1088">
            <v>0</v>
          </cell>
        </row>
        <row r="1089">
          <cell r="A1089" t="str">
            <v/>
          </cell>
          <cell r="B1089" t="str">
            <v/>
          </cell>
          <cell r="C1089">
            <v>0</v>
          </cell>
          <cell r="D1089">
            <v>0</v>
          </cell>
          <cell r="E1089">
            <v>0</v>
          </cell>
          <cell r="F1089">
            <v>0</v>
          </cell>
          <cell r="G1089">
            <v>0</v>
          </cell>
        </row>
        <row r="1090">
          <cell r="A1090" t="str">
            <v/>
          </cell>
          <cell r="B1090" t="str">
            <v/>
          </cell>
          <cell r="C1090">
            <v>0</v>
          </cell>
          <cell r="D1090">
            <v>0</v>
          </cell>
          <cell r="E1090">
            <v>0</v>
          </cell>
          <cell r="F1090">
            <v>0</v>
          </cell>
          <cell r="G1090">
            <v>0</v>
          </cell>
        </row>
        <row r="1091">
          <cell r="A1091">
            <v>0</v>
          </cell>
          <cell r="B1091">
            <v>0</v>
          </cell>
          <cell r="C1091">
            <v>0</v>
          </cell>
          <cell r="D1091">
            <v>0</v>
          </cell>
          <cell r="F1091" t="str">
            <v>Total A</v>
          </cell>
          <cell r="G1091">
            <v>10828.13</v>
          </cell>
        </row>
        <row r="1092">
          <cell r="A1092">
            <v>0</v>
          </cell>
          <cell r="B1092">
            <v>0</v>
          </cell>
          <cell r="C1092" t="str">
            <v>B - MANO DE OBRA</v>
          </cell>
          <cell r="D1092">
            <v>0</v>
          </cell>
          <cell r="E1092">
            <v>0</v>
          </cell>
          <cell r="F1092">
            <v>0</v>
          </cell>
          <cell r="G1092">
            <v>0</v>
          </cell>
        </row>
        <row r="1093">
          <cell r="A1093" t="str">
            <v>DATOS REDETERMINACION</v>
          </cell>
          <cell r="B1093">
            <v>0</v>
          </cell>
          <cell r="C1093" t="str">
            <v>DESIGNACION</v>
          </cell>
          <cell r="D1093" t="str">
            <v>Cantidad</v>
          </cell>
          <cell r="E1093" t="str">
            <v>$ Unitarios</v>
          </cell>
          <cell r="F1093">
            <v>0</v>
          </cell>
          <cell r="G1093" t="str">
            <v>$ Parcial</v>
          </cell>
        </row>
        <row r="1094">
          <cell r="A1094" t="str">
            <v>CÓDIGO</v>
          </cell>
          <cell r="B1094" t="str">
            <v>DESCRIPCIÓN</v>
          </cell>
          <cell r="C1094">
            <v>0</v>
          </cell>
          <cell r="D1094">
            <v>0</v>
          </cell>
          <cell r="E1094">
            <v>0</v>
          </cell>
          <cell r="F1094">
            <v>0</v>
          </cell>
          <cell r="G1094">
            <v>0</v>
          </cell>
        </row>
        <row r="1095">
          <cell r="A1095" t="str">
            <v>IIEE-SJ - 101000</v>
          </cell>
          <cell r="B1095" t="str">
            <v>Oficial Especializado</v>
          </cell>
          <cell r="C1095" t="str">
            <v>Oficial Especializado</v>
          </cell>
          <cell r="D1095">
            <v>0</v>
          </cell>
          <cell r="E1095">
            <v>1495.96</v>
          </cell>
          <cell r="F1095">
            <v>1</v>
          </cell>
          <cell r="G1095">
            <v>0</v>
          </cell>
        </row>
        <row r="1096">
          <cell r="A1096" t="str">
            <v>IIEE-SJ - 102000</v>
          </cell>
          <cell r="B1096" t="str">
            <v xml:space="preserve">Oficial </v>
          </cell>
          <cell r="C1096" t="str">
            <v>Oficial</v>
          </cell>
          <cell r="D1096">
            <v>20</v>
          </cell>
          <cell r="E1096">
            <v>1278.53</v>
          </cell>
          <cell r="F1096">
            <v>1</v>
          </cell>
          <cell r="G1096">
            <v>25570.6</v>
          </cell>
        </row>
        <row r="1097">
          <cell r="A1097" t="str">
            <v>IIEE-SJ - 103000</v>
          </cell>
          <cell r="B1097" t="str">
            <v>Ayudante</v>
          </cell>
          <cell r="C1097" t="str">
            <v>Medio Oficial</v>
          </cell>
          <cell r="D1097">
            <v>0</v>
          </cell>
          <cell r="E1097">
            <v>0</v>
          </cell>
          <cell r="F1097">
            <v>0</v>
          </cell>
          <cell r="G1097">
            <v>0</v>
          </cell>
        </row>
        <row r="1098">
          <cell r="A1098" t="str">
            <v>IIEE-SJ - 103000</v>
          </cell>
          <cell r="B1098" t="str">
            <v>Ayudante</v>
          </cell>
          <cell r="C1098" t="str">
            <v>Ayudante</v>
          </cell>
          <cell r="D1098">
            <v>0</v>
          </cell>
          <cell r="E1098">
            <v>1079.56</v>
          </cell>
          <cell r="F1098">
            <v>1</v>
          </cell>
          <cell r="G1098">
            <v>0</v>
          </cell>
        </row>
        <row r="1099">
          <cell r="A1099" t="str">
            <v/>
          </cell>
          <cell r="B1099" t="str">
            <v/>
          </cell>
          <cell r="C1099" t="str">
            <v>Vigilancia</v>
          </cell>
          <cell r="D1099">
            <v>0</v>
          </cell>
          <cell r="E1099">
            <v>0</v>
          </cell>
          <cell r="F1099">
            <v>0</v>
          </cell>
          <cell r="G1099">
            <v>0</v>
          </cell>
        </row>
        <row r="1100">
          <cell r="A1100" t="str">
            <v/>
          </cell>
          <cell r="B1100" t="str">
            <v/>
          </cell>
          <cell r="C1100">
            <v>0</v>
          </cell>
          <cell r="D1100">
            <v>0</v>
          </cell>
          <cell r="E1100">
            <v>0</v>
          </cell>
          <cell r="F1100">
            <v>0</v>
          </cell>
          <cell r="G1100">
            <v>0</v>
          </cell>
        </row>
        <row r="1101">
          <cell r="A1101">
            <v>0</v>
          </cell>
          <cell r="B1101">
            <v>0</v>
          </cell>
          <cell r="C1101">
            <v>0</v>
          </cell>
          <cell r="D1101">
            <v>0</v>
          </cell>
          <cell r="F1101" t="str">
            <v>Total B</v>
          </cell>
          <cell r="G1101">
            <v>25570.6</v>
          </cell>
        </row>
        <row r="1102">
          <cell r="A1102">
            <v>0</v>
          </cell>
          <cell r="B1102">
            <v>0</v>
          </cell>
          <cell r="C1102" t="str">
            <v>C - MATERIALES</v>
          </cell>
          <cell r="D1102">
            <v>0</v>
          </cell>
          <cell r="E1102">
            <v>0</v>
          </cell>
          <cell r="F1102">
            <v>0</v>
          </cell>
          <cell r="G1102">
            <v>0</v>
          </cell>
        </row>
        <row r="1103">
          <cell r="A1103" t="str">
            <v>DATOS REDETERMINACION</v>
          </cell>
          <cell r="B1103">
            <v>0</v>
          </cell>
          <cell r="C1103" t="str">
            <v>DESIGNACION</v>
          </cell>
          <cell r="D1103" t="str">
            <v>U</v>
          </cell>
          <cell r="E1103" t="str">
            <v>Cantidad</v>
          </cell>
          <cell r="F1103" t="str">
            <v>$ Unitarios</v>
          </cell>
          <cell r="G1103" t="str">
            <v>$ Parcial</v>
          </cell>
        </row>
        <row r="1104">
          <cell r="A1104" t="str">
            <v>CÓDIGO</v>
          </cell>
          <cell r="B1104" t="str">
            <v>DESCRIPCIÓN</v>
          </cell>
          <cell r="C1104">
            <v>0</v>
          </cell>
          <cell r="D1104">
            <v>0</v>
          </cell>
          <cell r="E1104">
            <v>0</v>
          </cell>
          <cell r="F1104">
            <v>0</v>
          </cell>
          <cell r="G1104">
            <v>0</v>
          </cell>
        </row>
        <row r="1105">
          <cell r="A1105" t="str">
            <v/>
          </cell>
          <cell r="B1105" t="str">
            <v/>
          </cell>
          <cell r="C1105">
            <v>0</v>
          </cell>
          <cell r="D1105">
            <v>0</v>
          </cell>
          <cell r="E1105">
            <v>0</v>
          </cell>
          <cell r="F1105">
            <v>0</v>
          </cell>
          <cell r="G1105">
            <v>0</v>
          </cell>
        </row>
        <row r="1106">
          <cell r="A1106" t="str">
            <v/>
          </cell>
          <cell r="B1106" t="str">
            <v/>
          </cell>
          <cell r="C1106">
            <v>0</v>
          </cell>
          <cell r="D1106">
            <v>0</v>
          </cell>
          <cell r="E1106">
            <v>0</v>
          </cell>
          <cell r="F1106">
            <v>0</v>
          </cell>
          <cell r="G1106">
            <v>0</v>
          </cell>
        </row>
        <row r="1107">
          <cell r="A1107" t="str">
            <v/>
          </cell>
          <cell r="B1107" t="str">
            <v/>
          </cell>
          <cell r="C1107">
            <v>0</v>
          </cell>
          <cell r="D1107">
            <v>0</v>
          </cell>
          <cell r="E1107">
            <v>0</v>
          </cell>
          <cell r="F1107">
            <v>0</v>
          </cell>
          <cell r="G1107">
            <v>0</v>
          </cell>
        </row>
        <row r="1108">
          <cell r="A1108" t="str">
            <v/>
          </cell>
          <cell r="B1108" t="str">
            <v/>
          </cell>
          <cell r="C1108">
            <v>0</v>
          </cell>
          <cell r="D1108">
            <v>0</v>
          </cell>
          <cell r="E1108">
            <v>0</v>
          </cell>
          <cell r="F1108">
            <v>0</v>
          </cell>
          <cell r="G1108">
            <v>0</v>
          </cell>
        </row>
        <row r="1109">
          <cell r="A1109" t="str">
            <v/>
          </cell>
          <cell r="B1109" t="str">
            <v/>
          </cell>
          <cell r="C1109">
            <v>0</v>
          </cell>
          <cell r="D1109">
            <v>0</v>
          </cell>
          <cell r="E1109">
            <v>0</v>
          </cell>
          <cell r="F1109">
            <v>0</v>
          </cell>
          <cell r="G1109">
            <v>0</v>
          </cell>
        </row>
        <row r="1110">
          <cell r="A1110" t="str">
            <v/>
          </cell>
          <cell r="B1110" t="str">
            <v/>
          </cell>
          <cell r="C1110">
            <v>0</v>
          </cell>
          <cell r="D1110">
            <v>0</v>
          </cell>
          <cell r="E1110">
            <v>0</v>
          </cell>
          <cell r="F1110">
            <v>0</v>
          </cell>
          <cell r="G1110">
            <v>0</v>
          </cell>
        </row>
        <row r="1111">
          <cell r="A1111" t="str">
            <v/>
          </cell>
          <cell r="B1111" t="str">
            <v/>
          </cell>
          <cell r="C1111">
            <v>0</v>
          </cell>
          <cell r="D1111">
            <v>0</v>
          </cell>
          <cell r="E1111">
            <v>0</v>
          </cell>
          <cell r="F1111">
            <v>0</v>
          </cell>
          <cell r="G1111">
            <v>0</v>
          </cell>
        </row>
        <row r="1112">
          <cell r="A1112" t="str">
            <v/>
          </cell>
          <cell r="B1112" t="str">
            <v/>
          </cell>
          <cell r="C1112">
            <v>0</v>
          </cell>
          <cell r="D1112">
            <v>0</v>
          </cell>
          <cell r="E1112">
            <v>0</v>
          </cell>
          <cell r="F1112">
            <v>0</v>
          </cell>
          <cell r="G1112">
            <v>0</v>
          </cell>
        </row>
        <row r="1113">
          <cell r="A1113" t="str">
            <v/>
          </cell>
          <cell r="B1113" t="str">
            <v/>
          </cell>
          <cell r="C1113">
            <v>0</v>
          </cell>
          <cell r="D1113">
            <v>0</v>
          </cell>
          <cell r="E1113">
            <v>0</v>
          </cell>
          <cell r="F1113">
            <v>0</v>
          </cell>
          <cell r="G1113">
            <v>0</v>
          </cell>
        </row>
        <row r="1114">
          <cell r="A1114" t="str">
            <v/>
          </cell>
          <cell r="B1114" t="str">
            <v/>
          </cell>
          <cell r="C1114">
            <v>0</v>
          </cell>
          <cell r="D1114">
            <v>0</v>
          </cell>
          <cell r="E1114">
            <v>0</v>
          </cell>
          <cell r="F1114">
            <v>0</v>
          </cell>
          <cell r="G1114">
            <v>0</v>
          </cell>
        </row>
        <row r="1115">
          <cell r="A1115">
            <v>0</v>
          </cell>
          <cell r="B1115">
            <v>0</v>
          </cell>
          <cell r="C1115">
            <v>0</v>
          </cell>
          <cell r="D1115">
            <v>0</v>
          </cell>
          <cell r="F1115" t="str">
            <v>Total C</v>
          </cell>
          <cell r="G1115">
            <v>0</v>
          </cell>
        </row>
        <row r="1116">
          <cell r="A1116">
            <v>0</v>
          </cell>
          <cell r="B1116">
            <v>0</v>
          </cell>
          <cell r="C1116" t="str">
            <v>D - TRANSPORTE</v>
          </cell>
          <cell r="D1116">
            <v>0</v>
          </cell>
          <cell r="E1116">
            <v>0</v>
          </cell>
          <cell r="F1116">
            <v>0</v>
          </cell>
          <cell r="G1116">
            <v>0</v>
          </cell>
        </row>
        <row r="1117">
          <cell r="A1117" t="str">
            <v>DATOS REDETERMINACION</v>
          </cell>
          <cell r="B1117">
            <v>0</v>
          </cell>
          <cell r="C1117" t="str">
            <v>DESIGNACION</v>
          </cell>
          <cell r="D1117" t="str">
            <v>Cuantia</v>
          </cell>
          <cell r="E1117" t="str">
            <v>$ Unitarios</v>
          </cell>
          <cell r="F1117" t="str">
            <v>DMT (Km)</v>
          </cell>
          <cell r="G1117" t="str">
            <v>$ Parcial</v>
          </cell>
        </row>
        <row r="1118">
          <cell r="A1118" t="str">
            <v>CÓDIGO</v>
          </cell>
          <cell r="B1118" t="str">
            <v>DESCRIPCIÓN</v>
          </cell>
          <cell r="C1118">
            <v>0</v>
          </cell>
          <cell r="D1118">
            <v>0</v>
          </cell>
          <cell r="E1118">
            <v>0</v>
          </cell>
          <cell r="F1118">
            <v>0</v>
          </cell>
          <cell r="G1118">
            <v>0</v>
          </cell>
        </row>
        <row r="1119">
          <cell r="A1119" t="str">
            <v/>
          </cell>
          <cell r="B1119" t="str">
            <v/>
          </cell>
          <cell r="C1119">
            <v>0</v>
          </cell>
          <cell r="D1119">
            <v>0</v>
          </cell>
          <cell r="E1119">
            <v>0</v>
          </cell>
          <cell r="F1119">
            <v>0</v>
          </cell>
          <cell r="G1119">
            <v>0</v>
          </cell>
        </row>
        <row r="1120">
          <cell r="A1120" t="str">
            <v/>
          </cell>
          <cell r="B1120" t="str">
            <v/>
          </cell>
          <cell r="C1120">
            <v>0</v>
          </cell>
          <cell r="D1120">
            <v>0</v>
          </cell>
          <cell r="E1120">
            <v>0</v>
          </cell>
          <cell r="F1120">
            <v>0</v>
          </cell>
          <cell r="G1120">
            <v>0</v>
          </cell>
        </row>
        <row r="1121">
          <cell r="A1121">
            <v>0</v>
          </cell>
          <cell r="B1121">
            <v>0</v>
          </cell>
          <cell r="C1121">
            <v>0</v>
          </cell>
          <cell r="D1121">
            <v>0</v>
          </cell>
          <cell r="F1121" t="str">
            <v>Total D</v>
          </cell>
          <cell r="G1121">
            <v>0</v>
          </cell>
        </row>
        <row r="1122">
          <cell r="A1122">
            <v>0</v>
          </cell>
          <cell r="B1122">
            <v>0</v>
          </cell>
          <cell r="C1122">
            <v>0</v>
          </cell>
          <cell r="D1122">
            <v>0</v>
          </cell>
          <cell r="E1122">
            <v>0</v>
          </cell>
          <cell r="F1122">
            <v>0</v>
          </cell>
          <cell r="G1122">
            <v>0</v>
          </cell>
        </row>
        <row r="1123">
          <cell r="A1123" t="str">
            <v>15-a</v>
          </cell>
          <cell r="B1123" t="str">
            <v>Cuota Fija</v>
          </cell>
          <cell r="C1123">
            <v>0</v>
          </cell>
          <cell r="D1123">
            <v>0</v>
          </cell>
          <cell r="E1123" t="str">
            <v>Costo</v>
          </cell>
          <cell r="F1123" t="str">
            <v>$/Mes</v>
          </cell>
          <cell r="G1123">
            <v>36398.729999999996</v>
          </cell>
        </row>
        <row r="1124">
          <cell r="A1124">
            <v>0</v>
          </cell>
          <cell r="B1124">
            <v>0</v>
          </cell>
          <cell r="C1124">
            <v>0</v>
          </cell>
          <cell r="D1124">
            <v>0</v>
          </cell>
          <cell r="E1124" t="str">
            <v>Precio</v>
          </cell>
          <cell r="F1124" t="str">
            <v>$/Mes</v>
          </cell>
          <cell r="G1124">
            <v>56873.74818100714</v>
          </cell>
          <cell r="H1124" t="str">
            <v xml:space="preserve"> lo multiplico por el CI?</v>
          </cell>
        </row>
        <row r="1126">
          <cell r="A1126" t="str">
            <v>ANALISIS DE PRECIOS</v>
          </cell>
          <cell r="B1126">
            <v>0</v>
          </cell>
          <cell r="C1126">
            <v>0</v>
          </cell>
          <cell r="D1126">
            <v>0</v>
          </cell>
          <cell r="E1126">
            <v>0</v>
          </cell>
          <cell r="F1126">
            <v>0</v>
          </cell>
          <cell r="G1126">
            <v>0</v>
          </cell>
        </row>
        <row r="1127">
          <cell r="A1127" t="str">
            <v>COMITENTE:</v>
          </cell>
          <cell r="B1127" t="str">
            <v>DIRECCIÓN PROVINCIAL DE VIALIDAD</v>
          </cell>
          <cell r="C1127">
            <v>0</v>
          </cell>
          <cell r="D1127">
            <v>0</v>
          </cell>
          <cell r="E1127">
            <v>0</v>
          </cell>
          <cell r="F1127">
            <v>0</v>
          </cell>
          <cell r="G1127">
            <v>0</v>
          </cell>
        </row>
        <row r="1128">
          <cell r="A1128" t="str">
            <v>CONTRATISTA:</v>
          </cell>
          <cell r="B1128" t="str">
            <v>FEDERICO HERMANOS (Federico Ramon Francisco y Federico Guillermo Hector)</v>
          </cell>
          <cell r="C1128">
            <v>0</v>
          </cell>
          <cell r="D1128">
            <v>0</v>
          </cell>
          <cell r="E1128">
            <v>0</v>
          </cell>
          <cell r="F1128">
            <v>0</v>
          </cell>
          <cell r="G1128">
            <v>0</v>
          </cell>
        </row>
        <row r="1129">
          <cell r="A1129" t="str">
            <v>OBRA:</v>
          </cell>
          <cell r="B1129" t="str">
            <v>CONCRETO ASFALTICO EN CALIENTE PARA CONSERVACION Y MEJORAMIENTO DE LA RED VIAL PROVINCIAL (8va ETAPA)</v>
          </cell>
          <cell r="C1129">
            <v>0</v>
          </cell>
          <cell r="D1129">
            <v>0</v>
          </cell>
          <cell r="F1129" t="str">
            <v>PRECIOS A:</v>
          </cell>
          <cell r="G1129">
            <v>43180</v>
          </cell>
        </row>
        <row r="1130">
          <cell r="A1130" t="str">
            <v>UBICACIÓN:</v>
          </cell>
          <cell r="B1130" t="str">
            <v>DEPARTAMENTOS VARIOS</v>
          </cell>
          <cell r="C1130">
            <v>0</v>
          </cell>
          <cell r="D1130">
            <v>0</v>
          </cell>
          <cell r="F1130">
            <v>0</v>
          </cell>
          <cell r="G1130">
            <v>0</v>
          </cell>
        </row>
        <row r="1131">
          <cell r="A1131" t="str">
            <v>RUBRO:</v>
          </cell>
          <cell r="B1131">
            <v>15</v>
          </cell>
          <cell r="C1131" t="str">
            <v>MOVILIDAD PARA EL PERSONAL DE LA DIRECCION PROVINCIAL DE VIALIDAD</v>
          </cell>
          <cell r="D1131">
            <v>0</v>
          </cell>
          <cell r="F1131">
            <v>0</v>
          </cell>
          <cell r="G1131">
            <v>0</v>
          </cell>
        </row>
        <row r="1132">
          <cell r="A1132" t="str">
            <v>ITEM:</v>
          </cell>
          <cell r="B1132" t="str">
            <v>15-b</v>
          </cell>
          <cell r="C1132" t="str">
            <v>Cuota Adicional</v>
          </cell>
          <cell r="D1132">
            <v>0</v>
          </cell>
          <cell r="F1132" t="str">
            <v>UNIDAD:</v>
          </cell>
          <cell r="G1132" t="str">
            <v>Km</v>
          </cell>
        </row>
        <row r="1133">
          <cell r="A1133">
            <v>0</v>
          </cell>
          <cell r="B1133">
            <v>0</v>
          </cell>
          <cell r="C1133">
            <v>0</v>
          </cell>
          <cell r="D1133">
            <v>0</v>
          </cell>
          <cell r="E1133">
            <v>0</v>
          </cell>
          <cell r="F1133">
            <v>0</v>
          </cell>
          <cell r="G1133">
            <v>0</v>
          </cell>
        </row>
        <row r="1134">
          <cell r="A1134">
            <v>0</v>
          </cell>
          <cell r="B1134">
            <v>0</v>
          </cell>
          <cell r="C1134" t="str">
            <v>DESCRIPCIÓN EQUIPO DE PRODUCCIÓN Y RENDIMIENTO</v>
          </cell>
          <cell r="D1134">
            <v>0</v>
          </cell>
          <cell r="E1134">
            <v>0</v>
          </cell>
          <cell r="F1134">
            <v>0</v>
          </cell>
          <cell r="G1134">
            <v>0</v>
          </cell>
        </row>
        <row r="1135">
          <cell r="A1135">
            <v>0</v>
          </cell>
          <cell r="B1135">
            <v>0</v>
          </cell>
          <cell r="C1135">
            <v>0</v>
          </cell>
          <cell r="D1135">
            <v>0</v>
          </cell>
          <cell r="E1135">
            <v>0</v>
          </cell>
          <cell r="F1135">
            <v>0</v>
          </cell>
          <cell r="G1135">
            <v>0</v>
          </cell>
        </row>
        <row r="1136">
          <cell r="A1136">
            <v>0</v>
          </cell>
          <cell r="B1136">
            <v>0</v>
          </cell>
          <cell r="C1136" t="str">
            <v>Equipo</v>
          </cell>
          <cell r="D1136" t="str">
            <v>Cantidad</v>
          </cell>
          <cell r="E1136" t="str">
            <v>Potencia</v>
          </cell>
          <cell r="F1136" t="str">
            <v>Costo Unitario</v>
          </cell>
          <cell r="G1136" t="str">
            <v>Costo Total</v>
          </cell>
        </row>
        <row r="1137">
          <cell r="A1137">
            <v>0</v>
          </cell>
          <cell r="B1137">
            <v>0</v>
          </cell>
          <cell r="C1137" t="str">
            <v>CAMIONETA</v>
          </cell>
          <cell r="D1137">
            <v>1</v>
          </cell>
          <cell r="E1137">
            <v>95</v>
          </cell>
          <cell r="F1137">
            <v>393750</v>
          </cell>
          <cell r="G1137">
            <v>393750</v>
          </cell>
        </row>
        <row r="1138">
          <cell r="A1138">
            <v>0</v>
          </cell>
          <cell r="B1138">
            <v>0</v>
          </cell>
          <cell r="C1138">
            <v>0</v>
          </cell>
          <cell r="D1138">
            <v>0</v>
          </cell>
          <cell r="E1138">
            <v>0</v>
          </cell>
          <cell r="F1138">
            <v>0</v>
          </cell>
          <cell r="G1138">
            <v>0</v>
          </cell>
        </row>
        <row r="1139">
          <cell r="A1139">
            <v>0</v>
          </cell>
          <cell r="B1139">
            <v>0</v>
          </cell>
          <cell r="C1139">
            <v>0</v>
          </cell>
          <cell r="D1139">
            <v>0</v>
          </cell>
          <cell r="E1139">
            <v>0</v>
          </cell>
          <cell r="F1139">
            <v>0</v>
          </cell>
          <cell r="G1139">
            <v>0</v>
          </cell>
        </row>
        <row r="1140">
          <cell r="A1140">
            <v>0</v>
          </cell>
          <cell r="B1140">
            <v>0</v>
          </cell>
          <cell r="C1140">
            <v>0</v>
          </cell>
          <cell r="D1140">
            <v>0</v>
          </cell>
          <cell r="E1140">
            <v>0</v>
          </cell>
          <cell r="F1140">
            <v>0</v>
          </cell>
          <cell r="G1140">
            <v>0</v>
          </cell>
        </row>
        <row r="1141">
          <cell r="A1141">
            <v>0</v>
          </cell>
          <cell r="B1141">
            <v>0</v>
          </cell>
          <cell r="C1141">
            <v>0</v>
          </cell>
          <cell r="D1141">
            <v>0</v>
          </cell>
          <cell r="E1141">
            <v>0</v>
          </cell>
          <cell r="F1141">
            <v>0</v>
          </cell>
          <cell r="G1141">
            <v>0</v>
          </cell>
        </row>
        <row r="1142">
          <cell r="A1142">
            <v>0</v>
          </cell>
          <cell r="B1142">
            <v>0</v>
          </cell>
          <cell r="C1142">
            <v>0</v>
          </cell>
          <cell r="D1142">
            <v>0</v>
          </cell>
          <cell r="E1142">
            <v>0</v>
          </cell>
          <cell r="F1142">
            <v>0</v>
          </cell>
          <cell r="G1142">
            <v>0</v>
          </cell>
        </row>
        <row r="1143">
          <cell r="A1143">
            <v>0</v>
          </cell>
          <cell r="B1143">
            <v>0</v>
          </cell>
          <cell r="C1143">
            <v>0</v>
          </cell>
          <cell r="D1143">
            <v>0</v>
          </cell>
          <cell r="E1143">
            <v>0</v>
          </cell>
          <cell r="F1143">
            <v>0</v>
          </cell>
          <cell r="G1143">
            <v>0</v>
          </cell>
        </row>
        <row r="1144">
          <cell r="A1144">
            <v>0</v>
          </cell>
          <cell r="B1144">
            <v>0</v>
          </cell>
          <cell r="C1144">
            <v>0</v>
          </cell>
          <cell r="D1144">
            <v>0</v>
          </cell>
          <cell r="E1144">
            <v>0</v>
          </cell>
          <cell r="F1144">
            <v>0</v>
          </cell>
          <cell r="G1144">
            <v>0</v>
          </cell>
        </row>
        <row r="1145">
          <cell r="A1145">
            <v>0</v>
          </cell>
          <cell r="B1145">
            <v>0</v>
          </cell>
          <cell r="C1145">
            <v>0</v>
          </cell>
          <cell r="D1145">
            <v>0</v>
          </cell>
          <cell r="E1145">
            <v>0</v>
          </cell>
          <cell r="F1145">
            <v>0</v>
          </cell>
          <cell r="G1145">
            <v>0</v>
          </cell>
        </row>
        <row r="1146">
          <cell r="A1146">
            <v>0</v>
          </cell>
          <cell r="B1146">
            <v>0</v>
          </cell>
          <cell r="C1146">
            <v>0</v>
          </cell>
          <cell r="D1146">
            <v>0</v>
          </cell>
          <cell r="E1146">
            <v>0</v>
          </cell>
          <cell r="F1146">
            <v>0</v>
          </cell>
          <cell r="G1146">
            <v>0</v>
          </cell>
        </row>
        <row r="1147">
          <cell r="A1147">
            <v>0</v>
          </cell>
          <cell r="B1147">
            <v>0</v>
          </cell>
          <cell r="C1147">
            <v>0</v>
          </cell>
          <cell r="D1147">
            <v>0</v>
          </cell>
          <cell r="E1147">
            <v>0</v>
          </cell>
          <cell r="F1147">
            <v>0</v>
          </cell>
          <cell r="G1147">
            <v>0</v>
          </cell>
        </row>
        <row r="1148">
          <cell r="A1148">
            <v>0</v>
          </cell>
          <cell r="B1148">
            <v>0</v>
          </cell>
          <cell r="C1148">
            <v>0</v>
          </cell>
          <cell r="E1148">
            <v>0</v>
          </cell>
          <cell r="F1148">
            <v>0</v>
          </cell>
          <cell r="G1148">
            <v>0</v>
          </cell>
        </row>
        <row r="1149">
          <cell r="A1149">
            <v>0</v>
          </cell>
          <cell r="B1149">
            <v>0</v>
          </cell>
          <cell r="C1149" t="str">
            <v>TOTALES</v>
          </cell>
          <cell r="E1149">
            <v>95</v>
          </cell>
          <cell r="F1149" t="str">
            <v>Costo Equipos</v>
          </cell>
          <cell r="G1149">
            <v>393750</v>
          </cell>
        </row>
        <row r="1150">
          <cell r="A1150">
            <v>0</v>
          </cell>
          <cell r="B1150">
            <v>0</v>
          </cell>
          <cell r="C1150">
            <v>0</v>
          </cell>
          <cell r="D1150">
            <v>0</v>
          </cell>
          <cell r="E1150">
            <v>0</v>
          </cell>
          <cell r="F1150">
            <v>0</v>
          </cell>
          <cell r="G1150">
            <v>0</v>
          </cell>
        </row>
        <row r="1151">
          <cell r="A1151">
            <v>0</v>
          </cell>
          <cell r="B1151">
            <v>0</v>
          </cell>
          <cell r="C1151" t="str">
            <v>Rendimiento equipo de producción</v>
          </cell>
          <cell r="D1151">
            <v>1</v>
          </cell>
          <cell r="E1151" t="str">
            <v>Km/día</v>
          </cell>
          <cell r="F1151">
            <v>0</v>
          </cell>
          <cell r="G1151">
            <v>0</v>
          </cell>
        </row>
        <row r="1152">
          <cell r="A1152">
            <v>0</v>
          </cell>
          <cell r="B1152">
            <v>0</v>
          </cell>
          <cell r="C1152">
            <v>0</v>
          </cell>
          <cell r="D1152">
            <v>0</v>
          </cell>
          <cell r="E1152">
            <v>0</v>
          </cell>
          <cell r="F1152">
            <v>0</v>
          </cell>
          <cell r="G1152">
            <v>0</v>
          </cell>
        </row>
        <row r="1153">
          <cell r="A1153" t="str">
            <v>DATOS REDETERMINACION</v>
          </cell>
          <cell r="B1153">
            <v>0</v>
          </cell>
          <cell r="C1153" t="str">
            <v>DESIGNACION</v>
          </cell>
          <cell r="D1153" t="str">
            <v>Coeficiente</v>
          </cell>
          <cell r="E1153" t="str">
            <v>Precio/Día</v>
          </cell>
          <cell r="F1153" t="str">
            <v>Rendimiento</v>
          </cell>
          <cell r="G1153" t="str">
            <v>$ Parcial</v>
          </cell>
        </row>
        <row r="1154">
          <cell r="A1154" t="str">
            <v>CÓDIGO</v>
          </cell>
          <cell r="B1154" t="str">
            <v>DESCRIPCIÓN</v>
          </cell>
          <cell r="C1154">
            <v>0</v>
          </cell>
          <cell r="D1154">
            <v>0</v>
          </cell>
          <cell r="E1154">
            <v>0</v>
          </cell>
          <cell r="F1154">
            <v>0</v>
          </cell>
          <cell r="G1154">
            <v>0</v>
          </cell>
        </row>
        <row r="1155">
          <cell r="A1155">
            <v>0</v>
          </cell>
          <cell r="B1155">
            <v>0</v>
          </cell>
          <cell r="C1155" t="str">
            <v>A - EQUIPOS</v>
          </cell>
          <cell r="D1155">
            <v>0</v>
          </cell>
          <cell r="E1155">
            <v>0</v>
          </cell>
          <cell r="F1155">
            <v>0</v>
          </cell>
          <cell r="G1155">
            <v>0</v>
          </cell>
        </row>
        <row r="1156">
          <cell r="A1156" t="str">
            <v>INDEC-PB - 33360-1</v>
          </cell>
          <cell r="B1156" t="str">
            <v xml:space="preserve">Gas oil                                                                </v>
          </cell>
          <cell r="C1156" t="str">
            <v>Combustibles y lubricantes</v>
          </cell>
          <cell r="D1156">
            <v>5.7200000000000006</v>
          </cell>
          <cell r="E1156">
            <v>5.7200000000000006</v>
          </cell>
          <cell r="F1156">
            <v>1</v>
          </cell>
          <cell r="G1156">
            <v>5.72</v>
          </cell>
        </row>
        <row r="1157">
          <cell r="A1157" t="str">
            <v>INDEC-PB - 2511-1</v>
          </cell>
          <cell r="B1157" t="str">
            <v>Cubiertas de caucho (incluye: Cubiertas radiales, Cubiertas convencionales y Cubiertas agrícolas)</v>
          </cell>
          <cell r="C1157" t="str">
            <v>Camaras y cubiertas</v>
          </cell>
          <cell r="D1157">
            <v>0.56000000000000005</v>
          </cell>
          <cell r="E1157">
            <v>0.56000000000000005</v>
          </cell>
          <cell r="F1157">
            <v>1</v>
          </cell>
          <cell r="G1157">
            <v>0.56000000000000005</v>
          </cell>
        </row>
        <row r="1158">
          <cell r="A1158" t="str">
            <v>INDEC-PB - 94920-1</v>
          </cell>
          <cell r="B1158" t="str">
            <v xml:space="preserve">Accesorios y repuestos para máquinas de uso especial                 </v>
          </cell>
          <cell r="C1158" t="str">
            <v>Reparaciones y Repuestos</v>
          </cell>
          <cell r="D1158">
            <v>8.3333333333333332E-3</v>
          </cell>
          <cell r="E1158">
            <v>8.3333333333333332E-3</v>
          </cell>
          <cell r="F1158">
            <v>1</v>
          </cell>
          <cell r="G1158">
            <v>0.01</v>
          </cell>
        </row>
        <row r="1159">
          <cell r="A1159">
            <v>0</v>
          </cell>
          <cell r="B1159">
            <v>0</v>
          </cell>
          <cell r="C1159">
            <v>0</v>
          </cell>
          <cell r="D1159">
            <v>0</v>
          </cell>
          <cell r="E1159">
            <v>0</v>
          </cell>
          <cell r="F1159">
            <v>0</v>
          </cell>
          <cell r="G1159">
            <v>0</v>
          </cell>
        </row>
        <row r="1160">
          <cell r="A1160">
            <v>0</v>
          </cell>
          <cell r="B1160">
            <v>0</v>
          </cell>
          <cell r="C1160">
            <v>0</v>
          </cell>
          <cell r="D1160">
            <v>0</v>
          </cell>
          <cell r="E1160">
            <v>0</v>
          </cell>
          <cell r="F1160">
            <v>0</v>
          </cell>
          <cell r="G1160">
            <v>0</v>
          </cell>
        </row>
        <row r="1161">
          <cell r="A1161" t="str">
            <v/>
          </cell>
          <cell r="B1161" t="str">
            <v/>
          </cell>
          <cell r="C1161">
            <v>0</v>
          </cell>
          <cell r="D1161">
            <v>0</v>
          </cell>
          <cell r="E1161">
            <v>0</v>
          </cell>
          <cell r="F1161">
            <v>0</v>
          </cell>
          <cell r="G1161">
            <v>0</v>
          </cell>
        </row>
        <row r="1162">
          <cell r="A1162" t="str">
            <v/>
          </cell>
          <cell r="B1162" t="str">
            <v/>
          </cell>
          <cell r="C1162">
            <v>0</v>
          </cell>
          <cell r="D1162">
            <v>0</v>
          </cell>
          <cell r="E1162">
            <v>0</v>
          </cell>
          <cell r="F1162">
            <v>0</v>
          </cell>
          <cell r="G1162">
            <v>0</v>
          </cell>
        </row>
        <row r="1163">
          <cell r="A1163" t="str">
            <v/>
          </cell>
          <cell r="B1163" t="str">
            <v/>
          </cell>
          <cell r="C1163">
            <v>0</v>
          </cell>
          <cell r="D1163">
            <v>0</v>
          </cell>
          <cell r="E1163">
            <v>0</v>
          </cell>
          <cell r="F1163">
            <v>0</v>
          </cell>
          <cell r="G1163">
            <v>0</v>
          </cell>
        </row>
        <row r="1164">
          <cell r="A1164" t="str">
            <v/>
          </cell>
          <cell r="B1164" t="str">
            <v/>
          </cell>
          <cell r="C1164">
            <v>0</v>
          </cell>
          <cell r="D1164">
            <v>0</v>
          </cell>
          <cell r="E1164">
            <v>0</v>
          </cell>
          <cell r="F1164">
            <v>0</v>
          </cell>
          <cell r="G1164">
            <v>0</v>
          </cell>
        </row>
        <row r="1165">
          <cell r="A1165" t="str">
            <v/>
          </cell>
          <cell r="B1165" t="str">
            <v/>
          </cell>
          <cell r="C1165">
            <v>0</v>
          </cell>
          <cell r="D1165">
            <v>0</v>
          </cell>
          <cell r="E1165">
            <v>0</v>
          </cell>
          <cell r="F1165">
            <v>0</v>
          </cell>
          <cell r="G1165">
            <v>0</v>
          </cell>
        </row>
        <row r="1166">
          <cell r="A1166">
            <v>0</v>
          </cell>
          <cell r="B1166">
            <v>0</v>
          </cell>
          <cell r="C1166">
            <v>0</v>
          </cell>
          <cell r="D1166">
            <v>0</v>
          </cell>
          <cell r="F1166" t="str">
            <v>Total A</v>
          </cell>
          <cell r="G1166">
            <v>6.2899999999999991</v>
          </cell>
        </row>
        <row r="1167">
          <cell r="A1167">
            <v>0</v>
          </cell>
          <cell r="B1167">
            <v>0</v>
          </cell>
          <cell r="C1167" t="str">
            <v>B - MANO DE OBRA</v>
          </cell>
          <cell r="D1167">
            <v>0</v>
          </cell>
          <cell r="E1167">
            <v>0</v>
          </cell>
          <cell r="F1167">
            <v>0</v>
          </cell>
          <cell r="G1167">
            <v>0</v>
          </cell>
        </row>
        <row r="1168">
          <cell r="A1168" t="str">
            <v>DATOS REDETERMINACION</v>
          </cell>
          <cell r="B1168">
            <v>0</v>
          </cell>
          <cell r="C1168" t="str">
            <v>DESIGNACION</v>
          </cell>
          <cell r="D1168" t="str">
            <v>Cantidad</v>
          </cell>
          <cell r="E1168" t="str">
            <v>$ Unitarios</v>
          </cell>
          <cell r="F1168">
            <v>0</v>
          </cell>
          <cell r="G1168" t="str">
            <v>$ Parcial</v>
          </cell>
        </row>
        <row r="1169">
          <cell r="A1169" t="str">
            <v>CÓDIGO</v>
          </cell>
          <cell r="B1169" t="str">
            <v>DESCRIPCIÓN</v>
          </cell>
          <cell r="C1169">
            <v>0</v>
          </cell>
          <cell r="D1169">
            <v>0</v>
          </cell>
          <cell r="E1169">
            <v>0</v>
          </cell>
          <cell r="F1169">
            <v>0</v>
          </cell>
          <cell r="G1169">
            <v>0</v>
          </cell>
        </row>
        <row r="1170">
          <cell r="A1170" t="str">
            <v>IIEE-SJ - 101000</v>
          </cell>
          <cell r="B1170" t="str">
            <v>Oficial Especializado</v>
          </cell>
          <cell r="C1170" t="str">
            <v>Oficial Especializado</v>
          </cell>
          <cell r="D1170">
            <v>0</v>
          </cell>
          <cell r="E1170">
            <v>0</v>
          </cell>
          <cell r="F1170">
            <v>1</v>
          </cell>
          <cell r="G1170">
            <v>0</v>
          </cell>
        </row>
        <row r="1171">
          <cell r="A1171" t="str">
            <v>IIEE-SJ - 102000</v>
          </cell>
          <cell r="B1171" t="str">
            <v xml:space="preserve">Oficial </v>
          </cell>
          <cell r="C1171" t="str">
            <v>Oficial</v>
          </cell>
          <cell r="D1171">
            <v>0</v>
          </cell>
          <cell r="E1171">
            <v>0</v>
          </cell>
          <cell r="F1171">
            <v>1</v>
          </cell>
          <cell r="G1171">
            <v>0</v>
          </cell>
        </row>
        <row r="1172">
          <cell r="A1172" t="str">
            <v>IIEE-SJ - 103000</v>
          </cell>
          <cell r="B1172" t="str">
            <v>Ayudante</v>
          </cell>
          <cell r="C1172" t="str">
            <v>Medio Oficial</v>
          </cell>
          <cell r="D1172">
            <v>0</v>
          </cell>
          <cell r="E1172">
            <v>0</v>
          </cell>
          <cell r="F1172">
            <v>1</v>
          </cell>
          <cell r="G1172">
            <v>0</v>
          </cell>
        </row>
        <row r="1173">
          <cell r="A1173" t="str">
            <v>IIEE-SJ - 103000</v>
          </cell>
          <cell r="B1173" t="str">
            <v>Ayudante</v>
          </cell>
          <cell r="C1173" t="str">
            <v>Ayudante</v>
          </cell>
          <cell r="D1173">
            <v>0</v>
          </cell>
          <cell r="E1173">
            <v>0</v>
          </cell>
          <cell r="F1173">
            <v>1</v>
          </cell>
          <cell r="G1173">
            <v>0</v>
          </cell>
        </row>
        <row r="1174">
          <cell r="A1174" t="str">
            <v/>
          </cell>
          <cell r="B1174" t="str">
            <v/>
          </cell>
          <cell r="C1174" t="str">
            <v>Vigilancia</v>
          </cell>
          <cell r="D1174">
            <v>0</v>
          </cell>
          <cell r="E1174">
            <v>0</v>
          </cell>
          <cell r="F1174">
            <v>1</v>
          </cell>
          <cell r="G1174">
            <v>0</v>
          </cell>
        </row>
        <row r="1175">
          <cell r="A1175" t="str">
            <v/>
          </cell>
          <cell r="B1175" t="str">
            <v/>
          </cell>
          <cell r="C1175">
            <v>0</v>
          </cell>
          <cell r="D1175">
            <v>0</v>
          </cell>
          <cell r="E1175">
            <v>0</v>
          </cell>
          <cell r="F1175">
            <v>0</v>
          </cell>
          <cell r="G1175">
            <v>0</v>
          </cell>
        </row>
        <row r="1176">
          <cell r="A1176">
            <v>0</v>
          </cell>
          <cell r="B1176">
            <v>0</v>
          </cell>
          <cell r="C1176">
            <v>0</v>
          </cell>
          <cell r="D1176">
            <v>0</v>
          </cell>
          <cell r="F1176" t="str">
            <v>Total B</v>
          </cell>
          <cell r="G1176">
            <v>0</v>
          </cell>
        </row>
        <row r="1177">
          <cell r="A1177">
            <v>0</v>
          </cell>
          <cell r="B1177">
            <v>0</v>
          </cell>
          <cell r="C1177" t="str">
            <v>C - MATERIALES</v>
          </cell>
          <cell r="D1177">
            <v>0</v>
          </cell>
          <cell r="E1177">
            <v>0</v>
          </cell>
          <cell r="F1177">
            <v>0</v>
          </cell>
          <cell r="G1177">
            <v>0</v>
          </cell>
        </row>
        <row r="1178">
          <cell r="A1178" t="str">
            <v>DATOS REDETERMINACION</v>
          </cell>
          <cell r="B1178">
            <v>0</v>
          </cell>
          <cell r="C1178" t="str">
            <v>DESIGNACION</v>
          </cell>
          <cell r="D1178" t="str">
            <v>U</v>
          </cell>
          <cell r="E1178" t="str">
            <v>Cantidad</v>
          </cell>
          <cell r="F1178" t="str">
            <v>$ Unitarios</v>
          </cell>
          <cell r="G1178" t="str">
            <v>$ Parcial</v>
          </cell>
        </row>
        <row r="1179">
          <cell r="A1179" t="str">
            <v>CÓDIGO</v>
          </cell>
          <cell r="B1179" t="str">
            <v>DESCRIPCIÓN</v>
          </cell>
          <cell r="C1179">
            <v>0</v>
          </cell>
          <cell r="D1179">
            <v>0</v>
          </cell>
          <cell r="E1179">
            <v>0</v>
          </cell>
          <cell r="F1179">
            <v>0</v>
          </cell>
          <cell r="G1179">
            <v>0</v>
          </cell>
        </row>
        <row r="1180">
          <cell r="A1180" t="str">
            <v/>
          </cell>
          <cell r="B1180" t="str">
            <v/>
          </cell>
          <cell r="C1180">
            <v>0</v>
          </cell>
          <cell r="D1180">
            <v>0</v>
          </cell>
          <cell r="E1180">
            <v>0</v>
          </cell>
          <cell r="F1180">
            <v>0</v>
          </cell>
          <cell r="G1180">
            <v>0</v>
          </cell>
        </row>
        <row r="1181">
          <cell r="A1181" t="str">
            <v/>
          </cell>
          <cell r="B1181" t="str">
            <v/>
          </cell>
          <cell r="C1181">
            <v>0</v>
          </cell>
          <cell r="D1181">
            <v>0</v>
          </cell>
          <cell r="E1181">
            <v>0</v>
          </cell>
          <cell r="F1181">
            <v>0</v>
          </cell>
          <cell r="G1181">
            <v>0</v>
          </cell>
        </row>
        <row r="1182">
          <cell r="A1182" t="str">
            <v/>
          </cell>
          <cell r="B1182" t="str">
            <v/>
          </cell>
          <cell r="C1182">
            <v>0</v>
          </cell>
          <cell r="D1182">
            <v>0</v>
          </cell>
          <cell r="E1182">
            <v>0</v>
          </cell>
          <cell r="F1182">
            <v>0</v>
          </cell>
          <cell r="G1182">
            <v>0</v>
          </cell>
        </row>
        <row r="1183">
          <cell r="A1183" t="str">
            <v/>
          </cell>
          <cell r="B1183" t="str">
            <v/>
          </cell>
          <cell r="C1183">
            <v>0</v>
          </cell>
          <cell r="D1183">
            <v>0</v>
          </cell>
          <cell r="E1183">
            <v>0</v>
          </cell>
          <cell r="F1183">
            <v>0</v>
          </cell>
          <cell r="G1183">
            <v>0</v>
          </cell>
        </row>
        <row r="1184">
          <cell r="A1184" t="str">
            <v/>
          </cell>
          <cell r="B1184" t="str">
            <v/>
          </cell>
          <cell r="C1184">
            <v>0</v>
          </cell>
          <cell r="D1184">
            <v>0</v>
          </cell>
          <cell r="E1184">
            <v>0</v>
          </cell>
          <cell r="F1184">
            <v>0</v>
          </cell>
          <cell r="G1184">
            <v>0</v>
          </cell>
        </row>
        <row r="1185">
          <cell r="A1185" t="str">
            <v/>
          </cell>
          <cell r="B1185" t="str">
            <v/>
          </cell>
          <cell r="C1185">
            <v>0</v>
          </cell>
          <cell r="D1185">
            <v>0</v>
          </cell>
          <cell r="E1185">
            <v>0</v>
          </cell>
          <cell r="F1185">
            <v>0</v>
          </cell>
          <cell r="G1185">
            <v>0</v>
          </cell>
        </row>
        <row r="1186">
          <cell r="A1186" t="str">
            <v/>
          </cell>
          <cell r="B1186" t="str">
            <v/>
          </cell>
          <cell r="C1186">
            <v>0</v>
          </cell>
          <cell r="D1186">
            <v>0</v>
          </cell>
          <cell r="E1186">
            <v>0</v>
          </cell>
          <cell r="F1186">
            <v>0</v>
          </cell>
          <cell r="G1186">
            <v>0</v>
          </cell>
        </row>
        <row r="1187">
          <cell r="A1187" t="str">
            <v/>
          </cell>
          <cell r="B1187" t="str">
            <v/>
          </cell>
          <cell r="C1187">
            <v>0</v>
          </cell>
          <cell r="D1187">
            <v>0</v>
          </cell>
          <cell r="E1187">
            <v>0</v>
          </cell>
          <cell r="F1187">
            <v>0</v>
          </cell>
          <cell r="G1187">
            <v>0</v>
          </cell>
        </row>
        <row r="1188">
          <cell r="A1188" t="str">
            <v/>
          </cell>
          <cell r="B1188" t="str">
            <v/>
          </cell>
          <cell r="C1188">
            <v>0</v>
          </cell>
          <cell r="D1188">
            <v>0</v>
          </cell>
          <cell r="E1188">
            <v>0</v>
          </cell>
          <cell r="F1188">
            <v>0</v>
          </cell>
          <cell r="G1188">
            <v>0</v>
          </cell>
        </row>
        <row r="1189">
          <cell r="A1189" t="str">
            <v/>
          </cell>
          <cell r="B1189" t="str">
            <v/>
          </cell>
          <cell r="C1189">
            <v>0</v>
          </cell>
          <cell r="D1189">
            <v>0</v>
          </cell>
          <cell r="E1189">
            <v>0</v>
          </cell>
          <cell r="F1189">
            <v>0</v>
          </cell>
          <cell r="G1189">
            <v>0</v>
          </cell>
        </row>
        <row r="1190">
          <cell r="A1190">
            <v>0</v>
          </cell>
          <cell r="B1190">
            <v>0</v>
          </cell>
          <cell r="C1190">
            <v>0</v>
          </cell>
          <cell r="D1190">
            <v>0</v>
          </cell>
          <cell r="F1190" t="str">
            <v>Total C</v>
          </cell>
          <cell r="G1190">
            <v>0</v>
          </cell>
        </row>
        <row r="1191">
          <cell r="A1191">
            <v>0</v>
          </cell>
          <cell r="B1191">
            <v>0</v>
          </cell>
          <cell r="C1191" t="str">
            <v>D - TRANSPORTE</v>
          </cell>
          <cell r="D1191">
            <v>0</v>
          </cell>
          <cell r="E1191">
            <v>0</v>
          </cell>
          <cell r="F1191">
            <v>0</v>
          </cell>
          <cell r="G1191">
            <v>0</v>
          </cell>
        </row>
        <row r="1192">
          <cell r="A1192" t="str">
            <v>DATOS REDETERMINACION</v>
          </cell>
          <cell r="B1192">
            <v>0</v>
          </cell>
          <cell r="C1192" t="str">
            <v>DESIGNACION</v>
          </cell>
          <cell r="D1192" t="str">
            <v>Cuantia</v>
          </cell>
          <cell r="E1192" t="str">
            <v>$ Unitarios</v>
          </cell>
          <cell r="F1192" t="str">
            <v>DMT (Km)</v>
          </cell>
          <cell r="G1192" t="str">
            <v>$ Parcial</v>
          </cell>
        </row>
        <row r="1193">
          <cell r="A1193" t="str">
            <v>CÓDIGO</v>
          </cell>
          <cell r="B1193" t="str">
            <v>DESCRIPCIÓN</v>
          </cell>
          <cell r="C1193">
            <v>0</v>
          </cell>
          <cell r="D1193">
            <v>0</v>
          </cell>
          <cell r="E1193">
            <v>0</v>
          </cell>
          <cell r="F1193">
            <v>0</v>
          </cell>
          <cell r="G1193">
            <v>0</v>
          </cell>
        </row>
        <row r="1194">
          <cell r="A1194" t="str">
            <v/>
          </cell>
          <cell r="B1194" t="str">
            <v/>
          </cell>
          <cell r="C1194">
            <v>0</v>
          </cell>
          <cell r="D1194">
            <v>0</v>
          </cell>
          <cell r="E1194">
            <v>0</v>
          </cell>
          <cell r="F1194">
            <v>0</v>
          </cell>
          <cell r="G1194">
            <v>0</v>
          </cell>
        </row>
        <row r="1195">
          <cell r="A1195" t="str">
            <v/>
          </cell>
          <cell r="B1195" t="str">
            <v/>
          </cell>
          <cell r="C1195">
            <v>0</v>
          </cell>
          <cell r="D1195">
            <v>0</v>
          </cell>
          <cell r="E1195">
            <v>0</v>
          </cell>
          <cell r="F1195">
            <v>0</v>
          </cell>
          <cell r="G1195">
            <v>0</v>
          </cell>
        </row>
        <row r="1196">
          <cell r="A1196">
            <v>0</v>
          </cell>
          <cell r="B1196">
            <v>0</v>
          </cell>
          <cell r="C1196">
            <v>0</v>
          </cell>
          <cell r="D1196">
            <v>0</v>
          </cell>
          <cell r="F1196" t="str">
            <v>Total D</v>
          </cell>
          <cell r="G1196">
            <v>0</v>
          </cell>
        </row>
        <row r="1197">
          <cell r="A1197">
            <v>0</v>
          </cell>
          <cell r="B1197">
            <v>0</v>
          </cell>
          <cell r="C1197">
            <v>0</v>
          </cell>
          <cell r="D1197">
            <v>0</v>
          </cell>
          <cell r="E1197">
            <v>0</v>
          </cell>
          <cell r="F1197">
            <v>0</v>
          </cell>
          <cell r="G1197">
            <v>0</v>
          </cell>
        </row>
        <row r="1198">
          <cell r="A1198" t="str">
            <v>15-b</v>
          </cell>
          <cell r="B1198" t="str">
            <v>Cuota Adicional</v>
          </cell>
          <cell r="C1198">
            <v>0</v>
          </cell>
          <cell r="D1198">
            <v>0</v>
          </cell>
          <cell r="E1198" t="str">
            <v>Costo</v>
          </cell>
          <cell r="F1198" t="str">
            <v>$/Km</v>
          </cell>
          <cell r="G1198">
            <v>6.2899999999999991</v>
          </cell>
        </row>
        <row r="1199">
          <cell r="A1199">
            <v>0</v>
          </cell>
          <cell r="B1199">
            <v>0</v>
          </cell>
          <cell r="C1199">
            <v>0</v>
          </cell>
          <cell r="D1199">
            <v>0</v>
          </cell>
          <cell r="E1199" t="str">
            <v>Precio</v>
          </cell>
          <cell r="F1199" t="str">
            <v>$/Km</v>
          </cell>
          <cell r="G1199">
            <v>9.828251591704845</v>
          </cell>
          <cell r="H1199">
            <v>1.5625201258672252</v>
          </cell>
        </row>
        <row r="1202">
          <cell r="A1202" t="str">
            <v>ANALISIS DE PRECIOS</v>
          </cell>
          <cell r="B1202">
            <v>0</v>
          </cell>
          <cell r="C1202">
            <v>0</v>
          </cell>
          <cell r="D1202">
            <v>0</v>
          </cell>
          <cell r="E1202">
            <v>0</v>
          </cell>
          <cell r="F1202">
            <v>0</v>
          </cell>
          <cell r="G1202">
            <v>0</v>
          </cell>
        </row>
        <row r="1203">
          <cell r="A1203" t="str">
            <v>COMITENTE:</v>
          </cell>
          <cell r="B1203" t="str">
            <v>DIRECCIÓN PROVINCIAL DE VIALIDAD</v>
          </cell>
          <cell r="C1203">
            <v>0</v>
          </cell>
          <cell r="D1203">
            <v>0</v>
          </cell>
          <cell r="E1203">
            <v>0</v>
          </cell>
          <cell r="F1203">
            <v>0</v>
          </cell>
          <cell r="G1203">
            <v>0</v>
          </cell>
        </row>
        <row r="1204">
          <cell r="A1204" t="str">
            <v>CONTRATISTA:</v>
          </cell>
          <cell r="B1204" t="str">
            <v>FEDERICO HERMANOS (Federico Ramon Francisco y Federico Guillermo Hector)</v>
          </cell>
          <cell r="C1204">
            <v>0</v>
          </cell>
          <cell r="D1204">
            <v>0</v>
          </cell>
          <cell r="E1204">
            <v>0</v>
          </cell>
          <cell r="F1204">
            <v>0</v>
          </cell>
          <cell r="G1204">
            <v>0</v>
          </cell>
        </row>
        <row r="1205">
          <cell r="A1205" t="str">
            <v>OBRA:</v>
          </cell>
          <cell r="B1205" t="str">
            <v>CONCRETO ASFALTICO EN CALIENTE PARA CONSERVACION Y MEJORAMIENTO DE LA RED VIAL PROVINCIAL (8va ETAPA)</v>
          </cell>
          <cell r="C1205">
            <v>0</v>
          </cell>
          <cell r="D1205">
            <v>0</v>
          </cell>
          <cell r="F1205" t="str">
            <v>PRECIOS A:</v>
          </cell>
          <cell r="G1205">
            <v>43180</v>
          </cell>
        </row>
        <row r="1206">
          <cell r="A1206" t="str">
            <v>UBICACIÓN:</v>
          </cell>
          <cell r="B1206" t="str">
            <v>DEPARTAMENTOS VARIOS</v>
          </cell>
          <cell r="C1206">
            <v>0</v>
          </cell>
          <cell r="D1206">
            <v>0</v>
          </cell>
          <cell r="F1206">
            <v>0</v>
          </cell>
          <cell r="G1206">
            <v>0</v>
          </cell>
        </row>
        <row r="1207">
          <cell r="A1207" t="str">
            <v>RUBRO:</v>
          </cell>
          <cell r="B1207" t="str">
            <v/>
          </cell>
          <cell r="C1207" t="str">
            <v/>
          </cell>
          <cell r="D1207">
            <v>0</v>
          </cell>
          <cell r="F1207">
            <v>0</v>
          </cell>
          <cell r="G1207">
            <v>0</v>
          </cell>
        </row>
        <row r="1208">
          <cell r="A1208" t="str">
            <v>ITEM:</v>
          </cell>
          <cell r="B1208">
            <v>16</v>
          </cell>
          <cell r="C1208" t="str">
            <v>MOVILIZACION DE OBRA</v>
          </cell>
          <cell r="D1208">
            <v>0</v>
          </cell>
          <cell r="F1208" t="str">
            <v>UNIDAD:</v>
          </cell>
          <cell r="G1208" t="str">
            <v>GL</v>
          </cell>
        </row>
        <row r="1209">
          <cell r="A1209">
            <v>0</v>
          </cell>
          <cell r="B1209">
            <v>0</v>
          </cell>
          <cell r="C1209">
            <v>0</v>
          </cell>
          <cell r="D1209">
            <v>0</v>
          </cell>
          <cell r="E1209">
            <v>0</v>
          </cell>
          <cell r="F1209">
            <v>0</v>
          </cell>
          <cell r="G1209">
            <v>0</v>
          </cell>
        </row>
        <row r="1210">
          <cell r="A1210">
            <v>0</v>
          </cell>
          <cell r="B1210">
            <v>0</v>
          </cell>
          <cell r="C1210" t="str">
            <v>DESCRIPCIÓN EQUIPO DE PRODUCCIÓN Y RENDIMIENTO</v>
          </cell>
          <cell r="D1210">
            <v>0</v>
          </cell>
          <cell r="E1210">
            <v>0</v>
          </cell>
          <cell r="F1210">
            <v>0</v>
          </cell>
          <cell r="G1210">
            <v>0</v>
          </cell>
        </row>
        <row r="1211">
          <cell r="A1211">
            <v>0</v>
          </cell>
          <cell r="B1211">
            <v>0</v>
          </cell>
          <cell r="C1211">
            <v>0</v>
          </cell>
          <cell r="D1211">
            <v>0</v>
          </cell>
          <cell r="E1211">
            <v>0</v>
          </cell>
          <cell r="F1211">
            <v>0</v>
          </cell>
          <cell r="G1211">
            <v>0</v>
          </cell>
        </row>
        <row r="1212">
          <cell r="A1212">
            <v>0</v>
          </cell>
          <cell r="B1212">
            <v>0</v>
          </cell>
          <cell r="C1212" t="str">
            <v>Equipo</v>
          </cell>
          <cell r="D1212" t="str">
            <v>Cantidad</v>
          </cell>
          <cell r="E1212" t="str">
            <v>Potencia</v>
          </cell>
          <cell r="F1212" t="str">
            <v>Costo Unitario</v>
          </cell>
          <cell r="G1212" t="str">
            <v>Costo Total</v>
          </cell>
        </row>
        <row r="1213">
          <cell r="A1213">
            <v>0</v>
          </cell>
          <cell r="B1213">
            <v>0</v>
          </cell>
          <cell r="C1213">
            <v>0</v>
          </cell>
          <cell r="D1213">
            <v>0</v>
          </cell>
          <cell r="E1213">
            <v>0</v>
          </cell>
          <cell r="F1213">
            <v>0</v>
          </cell>
          <cell r="G1213">
            <v>0</v>
          </cell>
        </row>
        <row r="1214">
          <cell r="A1214">
            <v>0</v>
          </cell>
          <cell r="B1214">
            <v>0</v>
          </cell>
          <cell r="C1214">
            <v>0</v>
          </cell>
          <cell r="D1214">
            <v>0</v>
          </cell>
          <cell r="E1214">
            <v>0</v>
          </cell>
          <cell r="F1214">
            <v>0</v>
          </cell>
          <cell r="G1214">
            <v>0</v>
          </cell>
        </row>
        <row r="1215">
          <cell r="A1215">
            <v>0</v>
          </cell>
          <cell r="B1215">
            <v>0</v>
          </cell>
          <cell r="C1215">
            <v>0</v>
          </cell>
          <cell r="D1215">
            <v>0</v>
          </cell>
          <cell r="E1215">
            <v>0</v>
          </cell>
          <cell r="F1215">
            <v>0</v>
          </cell>
          <cell r="G1215">
            <v>0</v>
          </cell>
        </row>
        <row r="1216">
          <cell r="A1216">
            <v>0</v>
          </cell>
          <cell r="B1216">
            <v>0</v>
          </cell>
          <cell r="C1216">
            <v>0</v>
          </cell>
          <cell r="D1216">
            <v>0</v>
          </cell>
          <cell r="E1216">
            <v>0</v>
          </cell>
          <cell r="F1216">
            <v>0</v>
          </cell>
          <cell r="G1216">
            <v>0</v>
          </cell>
        </row>
        <row r="1217">
          <cell r="A1217">
            <v>0</v>
          </cell>
          <cell r="B1217">
            <v>0</v>
          </cell>
          <cell r="C1217">
            <v>0</v>
          </cell>
          <cell r="D1217">
            <v>0</v>
          </cell>
          <cell r="E1217">
            <v>0</v>
          </cell>
          <cell r="F1217">
            <v>0</v>
          </cell>
          <cell r="G1217">
            <v>0</v>
          </cell>
        </row>
        <row r="1218">
          <cell r="A1218">
            <v>0</v>
          </cell>
          <cell r="B1218">
            <v>0</v>
          </cell>
          <cell r="C1218">
            <v>0</v>
          </cell>
          <cell r="D1218">
            <v>0</v>
          </cell>
          <cell r="E1218">
            <v>0</v>
          </cell>
          <cell r="F1218">
            <v>0</v>
          </cell>
          <cell r="G1218">
            <v>0</v>
          </cell>
        </row>
        <row r="1219">
          <cell r="A1219">
            <v>0</v>
          </cell>
          <cell r="B1219">
            <v>0</v>
          </cell>
          <cell r="C1219">
            <v>0</v>
          </cell>
          <cell r="D1219">
            <v>0</v>
          </cell>
          <cell r="E1219">
            <v>0</v>
          </cell>
          <cell r="F1219">
            <v>0</v>
          </cell>
          <cell r="G1219">
            <v>0</v>
          </cell>
        </row>
        <row r="1220">
          <cell r="A1220">
            <v>0</v>
          </cell>
          <cell r="B1220">
            <v>0</v>
          </cell>
          <cell r="C1220">
            <v>0</v>
          </cell>
          <cell r="D1220">
            <v>0</v>
          </cell>
          <cell r="E1220">
            <v>0</v>
          </cell>
          <cell r="F1220">
            <v>0</v>
          </cell>
          <cell r="G1220">
            <v>0</v>
          </cell>
        </row>
        <row r="1221">
          <cell r="A1221">
            <v>0</v>
          </cell>
          <cell r="B1221">
            <v>0</v>
          </cell>
          <cell r="C1221">
            <v>0</v>
          </cell>
          <cell r="D1221">
            <v>0</v>
          </cell>
          <cell r="E1221">
            <v>0</v>
          </cell>
          <cell r="F1221">
            <v>0</v>
          </cell>
          <cell r="G1221">
            <v>0</v>
          </cell>
        </row>
        <row r="1222">
          <cell r="A1222">
            <v>0</v>
          </cell>
          <cell r="B1222">
            <v>0</v>
          </cell>
          <cell r="C1222">
            <v>0</v>
          </cell>
          <cell r="D1222">
            <v>0</v>
          </cell>
          <cell r="E1222">
            <v>0</v>
          </cell>
          <cell r="F1222">
            <v>0</v>
          </cell>
          <cell r="G1222">
            <v>0</v>
          </cell>
        </row>
        <row r="1223">
          <cell r="A1223">
            <v>0</v>
          </cell>
          <cell r="B1223">
            <v>0</v>
          </cell>
          <cell r="C1223">
            <v>0</v>
          </cell>
          <cell r="D1223">
            <v>0</v>
          </cell>
          <cell r="E1223">
            <v>0</v>
          </cell>
          <cell r="F1223">
            <v>0</v>
          </cell>
          <cell r="G1223">
            <v>0</v>
          </cell>
        </row>
        <row r="1224">
          <cell r="A1224">
            <v>0</v>
          </cell>
          <cell r="B1224">
            <v>0</v>
          </cell>
          <cell r="C1224">
            <v>0</v>
          </cell>
          <cell r="E1224">
            <v>0</v>
          </cell>
          <cell r="F1224">
            <v>0</v>
          </cell>
          <cell r="G1224">
            <v>0</v>
          </cell>
        </row>
        <row r="1225">
          <cell r="A1225">
            <v>0</v>
          </cell>
          <cell r="B1225">
            <v>0</v>
          </cell>
          <cell r="C1225" t="str">
            <v>TOTALES</v>
          </cell>
          <cell r="E1225">
            <v>0</v>
          </cell>
          <cell r="F1225" t="str">
            <v>Costo Equipos</v>
          </cell>
          <cell r="G1225">
            <v>0</v>
          </cell>
        </row>
        <row r="1226">
          <cell r="A1226">
            <v>0</v>
          </cell>
          <cell r="B1226">
            <v>0</v>
          </cell>
          <cell r="C1226">
            <v>0</v>
          </cell>
          <cell r="D1226">
            <v>0</v>
          </cell>
          <cell r="E1226">
            <v>0</v>
          </cell>
          <cell r="F1226">
            <v>0</v>
          </cell>
          <cell r="G1226">
            <v>0</v>
          </cell>
        </row>
        <row r="1227">
          <cell r="A1227">
            <v>0</v>
          </cell>
          <cell r="B1227">
            <v>0</v>
          </cell>
          <cell r="C1227" t="str">
            <v>Rendimiento equipo de producción</v>
          </cell>
          <cell r="D1227">
            <v>0</v>
          </cell>
          <cell r="E1227" t="str">
            <v>GL/día</v>
          </cell>
          <cell r="F1227">
            <v>0</v>
          </cell>
          <cell r="G1227">
            <v>0</v>
          </cell>
        </row>
        <row r="1228">
          <cell r="A1228">
            <v>0</v>
          </cell>
          <cell r="B1228">
            <v>0</v>
          </cell>
          <cell r="C1228">
            <v>0</v>
          </cell>
          <cell r="D1228">
            <v>0</v>
          </cell>
          <cell r="E1228">
            <v>0</v>
          </cell>
          <cell r="F1228">
            <v>0</v>
          </cell>
          <cell r="G1228">
            <v>0</v>
          </cell>
        </row>
        <row r="1229">
          <cell r="A1229" t="str">
            <v>DATOS REDETERMINACION</v>
          </cell>
          <cell r="B1229">
            <v>0</v>
          </cell>
          <cell r="C1229" t="str">
            <v>DESIGNACION</v>
          </cell>
          <cell r="D1229" t="str">
            <v>Coeficiente</v>
          </cell>
          <cell r="E1229" t="str">
            <v>Costo Equipo /Total HP</v>
          </cell>
          <cell r="F1229" t="str">
            <v>Rendimiento</v>
          </cell>
          <cell r="G1229" t="str">
            <v>$ Parcial</v>
          </cell>
        </row>
        <row r="1230">
          <cell r="A1230" t="str">
            <v>CÓDIGO</v>
          </cell>
          <cell r="B1230" t="str">
            <v>DESCRIPCIÓN</v>
          </cell>
          <cell r="C1230">
            <v>0</v>
          </cell>
          <cell r="D1230">
            <v>0</v>
          </cell>
          <cell r="E1230">
            <v>0</v>
          </cell>
          <cell r="F1230">
            <v>0</v>
          </cell>
          <cell r="G1230">
            <v>0</v>
          </cell>
        </row>
        <row r="1231">
          <cell r="A1231">
            <v>0</v>
          </cell>
          <cell r="B1231">
            <v>0</v>
          </cell>
          <cell r="C1231" t="str">
            <v>A - EQUIPOS</v>
          </cell>
          <cell r="D1231">
            <v>0</v>
          </cell>
          <cell r="E1231">
            <v>0</v>
          </cell>
          <cell r="F1231">
            <v>0</v>
          </cell>
          <cell r="G1231">
            <v>0</v>
          </cell>
        </row>
        <row r="1232">
          <cell r="A1232" t="str">
            <v>INDEC-DCTO - Inciso j)</v>
          </cell>
          <cell r="B1232" t="str">
            <v>Equipo - Amortización de equipo</v>
          </cell>
          <cell r="C1232" t="str">
            <v>Amortizaciones</v>
          </cell>
          <cell r="D1232">
            <v>5.5999999999999995E-4</v>
          </cell>
          <cell r="E1232">
            <v>0</v>
          </cell>
          <cell r="F1232">
            <v>0</v>
          </cell>
          <cell r="G1232">
            <v>0</v>
          </cell>
        </row>
        <row r="1233">
          <cell r="A1233" t="str">
            <v>INDEC-DCTO - Inciso j)</v>
          </cell>
          <cell r="B1233" t="str">
            <v>Equipo - Amortización de equipo</v>
          </cell>
          <cell r="C1233" t="str">
            <v>Interés</v>
          </cell>
          <cell r="D1233">
            <v>2.3999999999999998E-4</v>
          </cell>
          <cell r="E1233">
            <v>0</v>
          </cell>
          <cell r="F1233">
            <v>0</v>
          </cell>
          <cell r="G1233">
            <v>0</v>
          </cell>
        </row>
        <row r="1234">
          <cell r="A1234" t="str">
            <v>INDEC-PB - 94920-1</v>
          </cell>
          <cell r="B1234" t="str">
            <v xml:space="preserve">Accesorios y repuestos para máquinas de uso especial                 </v>
          </cell>
          <cell r="C1234" t="str">
            <v>Reparaciones y Repuestos</v>
          </cell>
          <cell r="D1234">
            <v>3.3599999999999998E-4</v>
          </cell>
          <cell r="E1234">
            <v>0</v>
          </cell>
          <cell r="F1234">
            <v>0</v>
          </cell>
          <cell r="G1234">
            <v>0</v>
          </cell>
        </row>
        <row r="1235">
          <cell r="A1235" t="str">
            <v>INDEC-PB - 33360-1</v>
          </cell>
          <cell r="B1235" t="str">
            <v xml:space="preserve">Gas oil                                                                </v>
          </cell>
          <cell r="C1235" t="str">
            <v>Combustibles</v>
          </cell>
          <cell r="D1235">
            <v>20</v>
          </cell>
          <cell r="E1235">
            <v>0</v>
          </cell>
          <cell r="F1235">
            <v>0</v>
          </cell>
          <cell r="G1235">
            <v>0</v>
          </cell>
        </row>
        <row r="1236">
          <cell r="A1236" t="str">
            <v>INDEC-PB - 33380-1</v>
          </cell>
          <cell r="B1236" t="str">
            <v xml:space="preserve">Aceites lubricantes                                                    </v>
          </cell>
          <cell r="C1236" t="str">
            <v>Lubricantes</v>
          </cell>
          <cell r="D1236">
            <v>4</v>
          </cell>
          <cell r="E1236">
            <v>0</v>
          </cell>
          <cell r="F1236">
            <v>0</v>
          </cell>
          <cell r="G1236">
            <v>0</v>
          </cell>
        </row>
        <row r="1237">
          <cell r="A1237" t="str">
            <v/>
          </cell>
          <cell r="B1237" t="str">
            <v/>
          </cell>
          <cell r="C1237">
            <v>0</v>
          </cell>
          <cell r="D1237">
            <v>0</v>
          </cell>
          <cell r="E1237">
            <v>0</v>
          </cell>
          <cell r="F1237">
            <v>0</v>
          </cell>
          <cell r="G1237">
            <v>0</v>
          </cell>
        </row>
        <row r="1238">
          <cell r="A1238" t="str">
            <v/>
          </cell>
          <cell r="B1238" t="str">
            <v/>
          </cell>
          <cell r="C1238">
            <v>0</v>
          </cell>
          <cell r="D1238">
            <v>0</v>
          </cell>
          <cell r="E1238">
            <v>0</v>
          </cell>
          <cell r="F1238">
            <v>0</v>
          </cell>
          <cell r="G1238">
            <v>0</v>
          </cell>
        </row>
        <row r="1239">
          <cell r="A1239" t="str">
            <v/>
          </cell>
          <cell r="B1239" t="str">
            <v/>
          </cell>
          <cell r="C1239">
            <v>0</v>
          </cell>
          <cell r="D1239">
            <v>0</v>
          </cell>
          <cell r="E1239">
            <v>0</v>
          </cell>
          <cell r="F1239">
            <v>0</v>
          </cell>
          <cell r="G1239">
            <v>0</v>
          </cell>
        </row>
        <row r="1240">
          <cell r="A1240" t="str">
            <v/>
          </cell>
          <cell r="B1240" t="str">
            <v/>
          </cell>
          <cell r="C1240">
            <v>0</v>
          </cell>
          <cell r="D1240">
            <v>0</v>
          </cell>
          <cell r="E1240">
            <v>0</v>
          </cell>
          <cell r="F1240">
            <v>0</v>
          </cell>
          <cell r="G1240">
            <v>0</v>
          </cell>
        </row>
        <row r="1241">
          <cell r="A1241" t="str">
            <v/>
          </cell>
          <cell r="B1241" t="str">
            <v/>
          </cell>
          <cell r="C1241">
            <v>0</v>
          </cell>
          <cell r="D1241">
            <v>0</v>
          </cell>
          <cell r="E1241">
            <v>0</v>
          </cell>
          <cell r="F1241">
            <v>0</v>
          </cell>
          <cell r="G1241">
            <v>0</v>
          </cell>
        </row>
        <row r="1242">
          <cell r="A1242">
            <v>0</v>
          </cell>
          <cell r="B1242">
            <v>0</v>
          </cell>
          <cell r="C1242">
            <v>0</v>
          </cell>
          <cell r="D1242">
            <v>0</v>
          </cell>
          <cell r="F1242" t="str">
            <v>Total A</v>
          </cell>
          <cell r="G1242">
            <v>0</v>
          </cell>
        </row>
        <row r="1243">
          <cell r="A1243">
            <v>0</v>
          </cell>
          <cell r="B1243">
            <v>0</v>
          </cell>
          <cell r="C1243" t="str">
            <v>B - MANO DE OBRA</v>
          </cell>
          <cell r="D1243">
            <v>0</v>
          </cell>
          <cell r="E1243">
            <v>0</v>
          </cell>
          <cell r="F1243">
            <v>0</v>
          </cell>
          <cell r="G1243">
            <v>0</v>
          </cell>
        </row>
        <row r="1244">
          <cell r="A1244" t="str">
            <v>DATOS REDETERMINACION</v>
          </cell>
          <cell r="B1244">
            <v>0</v>
          </cell>
          <cell r="C1244" t="str">
            <v>DESIGNACION</v>
          </cell>
          <cell r="D1244" t="str">
            <v>Cantidad</v>
          </cell>
          <cell r="E1244" t="str">
            <v>$ Unitarios</v>
          </cell>
          <cell r="F1244">
            <v>0</v>
          </cell>
          <cell r="G1244" t="str">
            <v>$ Parcial</v>
          </cell>
        </row>
        <row r="1245">
          <cell r="A1245" t="str">
            <v>CÓDIGO</v>
          </cell>
          <cell r="B1245" t="str">
            <v>DESCRIPCIÓN</v>
          </cell>
          <cell r="C1245">
            <v>0</v>
          </cell>
          <cell r="D1245">
            <v>0</v>
          </cell>
          <cell r="E1245">
            <v>0</v>
          </cell>
          <cell r="F1245">
            <v>0</v>
          </cell>
          <cell r="G1245">
            <v>0</v>
          </cell>
        </row>
        <row r="1246">
          <cell r="A1246" t="str">
            <v>IIEE-SJ - 101000</v>
          </cell>
          <cell r="B1246" t="str">
            <v>Oficial Especializado</v>
          </cell>
          <cell r="C1246" t="str">
            <v>Oficial Especializado</v>
          </cell>
          <cell r="D1246">
            <v>0</v>
          </cell>
          <cell r="E1246">
            <v>0</v>
          </cell>
          <cell r="F1246">
            <v>0</v>
          </cell>
          <cell r="G1246">
            <v>0</v>
          </cell>
        </row>
        <row r="1247">
          <cell r="A1247" t="str">
            <v>IIEE-SJ - 102000</v>
          </cell>
          <cell r="B1247" t="str">
            <v xml:space="preserve">Oficial </v>
          </cell>
          <cell r="C1247" t="str">
            <v>Oficial</v>
          </cell>
          <cell r="D1247">
            <v>0</v>
          </cell>
          <cell r="E1247">
            <v>0</v>
          </cell>
          <cell r="F1247">
            <v>0</v>
          </cell>
          <cell r="G1247">
            <v>0</v>
          </cell>
        </row>
        <row r="1248">
          <cell r="A1248" t="str">
            <v>IIEE-SJ - 103000</v>
          </cell>
          <cell r="B1248" t="str">
            <v>Ayudante</v>
          </cell>
          <cell r="C1248" t="str">
            <v>Medio Oficial</v>
          </cell>
          <cell r="D1248">
            <v>0</v>
          </cell>
          <cell r="E1248">
            <v>0</v>
          </cell>
          <cell r="F1248">
            <v>0</v>
          </cell>
          <cell r="G1248">
            <v>0</v>
          </cell>
        </row>
        <row r="1249">
          <cell r="A1249" t="str">
            <v>IIEE-SJ - 103000</v>
          </cell>
          <cell r="B1249" t="str">
            <v>Ayudante</v>
          </cell>
          <cell r="C1249" t="str">
            <v>Ayudante</v>
          </cell>
          <cell r="D1249">
            <v>0</v>
          </cell>
          <cell r="E1249">
            <v>0</v>
          </cell>
          <cell r="F1249">
            <v>0</v>
          </cell>
          <cell r="G1249">
            <v>0</v>
          </cell>
        </row>
        <row r="1250">
          <cell r="A1250" t="str">
            <v/>
          </cell>
          <cell r="B1250" t="str">
            <v/>
          </cell>
          <cell r="C1250" t="str">
            <v>Vigilancia</v>
          </cell>
          <cell r="D1250">
            <v>0</v>
          </cell>
          <cell r="E1250">
            <v>0</v>
          </cell>
          <cell r="F1250">
            <v>0</v>
          </cell>
          <cell r="G1250">
            <v>0</v>
          </cell>
        </row>
        <row r="1251">
          <cell r="A1251" t="str">
            <v/>
          </cell>
          <cell r="B1251" t="str">
            <v/>
          </cell>
          <cell r="C1251">
            <v>0</v>
          </cell>
          <cell r="D1251">
            <v>0</v>
          </cell>
          <cell r="E1251">
            <v>0</v>
          </cell>
          <cell r="F1251">
            <v>0</v>
          </cell>
          <cell r="G1251">
            <v>0</v>
          </cell>
        </row>
        <row r="1252">
          <cell r="A1252">
            <v>0</v>
          </cell>
          <cell r="B1252">
            <v>0</v>
          </cell>
          <cell r="C1252">
            <v>0</v>
          </cell>
          <cell r="D1252">
            <v>0</v>
          </cell>
          <cell r="F1252" t="str">
            <v>Total B</v>
          </cell>
          <cell r="G1252">
            <v>0</v>
          </cell>
        </row>
        <row r="1253">
          <cell r="A1253">
            <v>0</v>
          </cell>
          <cell r="B1253">
            <v>0</v>
          </cell>
          <cell r="C1253" t="str">
            <v>C - MATERIALES</v>
          </cell>
          <cell r="D1253">
            <v>0</v>
          </cell>
          <cell r="E1253">
            <v>0</v>
          </cell>
          <cell r="F1253">
            <v>0</v>
          </cell>
          <cell r="G1253">
            <v>0</v>
          </cell>
        </row>
        <row r="1254">
          <cell r="A1254" t="str">
            <v>DATOS REDETERMINACION</v>
          </cell>
          <cell r="B1254">
            <v>0</v>
          </cell>
          <cell r="C1254" t="str">
            <v>DESIGNACION</v>
          </cell>
          <cell r="D1254" t="str">
            <v>U</v>
          </cell>
          <cell r="E1254" t="str">
            <v>Cantidad</v>
          </cell>
          <cell r="F1254" t="str">
            <v>$ Unitarios</v>
          </cell>
          <cell r="G1254" t="str">
            <v>$ Parcial</v>
          </cell>
        </row>
        <row r="1255">
          <cell r="A1255" t="str">
            <v>CÓDIGO</v>
          </cell>
          <cell r="B1255" t="str">
            <v>DESCRIPCIÓN</v>
          </cell>
          <cell r="C1255">
            <v>0</v>
          </cell>
          <cell r="D1255">
            <v>0</v>
          </cell>
          <cell r="E1255">
            <v>0</v>
          </cell>
          <cell r="F1255">
            <v>0</v>
          </cell>
          <cell r="G1255">
            <v>0</v>
          </cell>
        </row>
        <row r="1256">
          <cell r="A1256" t="str">
            <v>INDEC-DCTO - Inciso p)</v>
          </cell>
          <cell r="B1256" t="str">
            <v>Gastos generales</v>
          </cell>
          <cell r="C1256" t="str">
            <v>Movilizacion de Equipos, instalaciones y personal</v>
          </cell>
          <cell r="D1256" t="str">
            <v>Mes</v>
          </cell>
          <cell r="E1256">
            <v>0.05</v>
          </cell>
          <cell r="F1256">
            <v>50666542.599999994</v>
          </cell>
          <cell r="G1256">
            <v>2533327.13</v>
          </cell>
        </row>
        <row r="1257">
          <cell r="A1257" t="str">
            <v/>
          </cell>
          <cell r="B1257" t="str">
            <v/>
          </cell>
          <cell r="C1257">
            <v>0</v>
          </cell>
          <cell r="D1257">
            <v>0</v>
          </cell>
          <cell r="E1257">
            <v>0</v>
          </cell>
          <cell r="F1257">
            <v>0</v>
          </cell>
          <cell r="G1257">
            <v>0</v>
          </cell>
        </row>
        <row r="1258">
          <cell r="A1258" t="str">
            <v/>
          </cell>
          <cell r="B1258" t="str">
            <v/>
          </cell>
          <cell r="C1258">
            <v>0</v>
          </cell>
          <cell r="D1258">
            <v>0</v>
          </cell>
          <cell r="E1258">
            <v>0</v>
          </cell>
          <cell r="F1258">
            <v>0</v>
          </cell>
          <cell r="G1258">
            <v>0</v>
          </cell>
        </row>
        <row r="1259">
          <cell r="A1259" t="str">
            <v/>
          </cell>
          <cell r="B1259" t="str">
            <v/>
          </cell>
          <cell r="C1259">
            <v>0</v>
          </cell>
          <cell r="D1259">
            <v>0</v>
          </cell>
          <cell r="E1259">
            <v>0</v>
          </cell>
          <cell r="F1259">
            <v>0</v>
          </cell>
          <cell r="G1259">
            <v>0</v>
          </cell>
        </row>
        <row r="1260">
          <cell r="A1260" t="str">
            <v/>
          </cell>
          <cell r="B1260" t="str">
            <v/>
          </cell>
          <cell r="C1260">
            <v>0</v>
          </cell>
          <cell r="D1260">
            <v>0</v>
          </cell>
          <cell r="E1260">
            <v>0</v>
          </cell>
          <cell r="F1260">
            <v>0</v>
          </cell>
          <cell r="G1260">
            <v>0</v>
          </cell>
        </row>
        <row r="1261">
          <cell r="A1261" t="str">
            <v/>
          </cell>
          <cell r="B1261" t="str">
            <v/>
          </cell>
          <cell r="C1261">
            <v>0</v>
          </cell>
          <cell r="D1261">
            <v>0</v>
          </cell>
          <cell r="E1261">
            <v>0</v>
          </cell>
          <cell r="F1261">
            <v>0</v>
          </cell>
          <cell r="G1261">
            <v>0</v>
          </cell>
        </row>
        <row r="1262">
          <cell r="A1262" t="str">
            <v/>
          </cell>
          <cell r="B1262" t="str">
            <v/>
          </cell>
          <cell r="C1262">
            <v>0</v>
          </cell>
          <cell r="D1262">
            <v>0</v>
          </cell>
          <cell r="E1262">
            <v>0</v>
          </cell>
          <cell r="F1262">
            <v>0</v>
          </cell>
          <cell r="G1262">
            <v>0</v>
          </cell>
        </row>
        <row r="1263">
          <cell r="A1263" t="str">
            <v/>
          </cell>
          <cell r="B1263" t="str">
            <v/>
          </cell>
          <cell r="C1263">
            <v>0</v>
          </cell>
          <cell r="D1263">
            <v>0</v>
          </cell>
          <cell r="E1263">
            <v>0</v>
          </cell>
          <cell r="F1263">
            <v>0</v>
          </cell>
          <cell r="G1263">
            <v>0</v>
          </cell>
        </row>
        <row r="1264">
          <cell r="A1264" t="str">
            <v/>
          </cell>
          <cell r="B1264" t="str">
            <v/>
          </cell>
          <cell r="C1264">
            <v>0</v>
          </cell>
          <cell r="D1264">
            <v>0</v>
          </cell>
          <cell r="E1264">
            <v>0</v>
          </cell>
          <cell r="F1264">
            <v>0</v>
          </cell>
          <cell r="G1264">
            <v>0</v>
          </cell>
        </row>
        <row r="1265">
          <cell r="A1265" t="str">
            <v/>
          </cell>
          <cell r="B1265" t="str">
            <v/>
          </cell>
          <cell r="C1265">
            <v>0</v>
          </cell>
          <cell r="D1265">
            <v>0</v>
          </cell>
          <cell r="E1265">
            <v>0</v>
          </cell>
          <cell r="F1265">
            <v>0</v>
          </cell>
          <cell r="G1265">
            <v>0</v>
          </cell>
        </row>
        <row r="1266">
          <cell r="A1266">
            <v>0</v>
          </cell>
          <cell r="B1266">
            <v>0</v>
          </cell>
          <cell r="C1266">
            <v>0</v>
          </cell>
          <cell r="D1266">
            <v>0</v>
          </cell>
          <cell r="F1266" t="str">
            <v>Total C</v>
          </cell>
          <cell r="G1266">
            <v>0</v>
          </cell>
        </row>
        <row r="1267">
          <cell r="A1267">
            <v>0</v>
          </cell>
          <cell r="B1267">
            <v>0</v>
          </cell>
          <cell r="C1267" t="str">
            <v>D - TRANSPORTE</v>
          </cell>
          <cell r="D1267">
            <v>0</v>
          </cell>
          <cell r="E1267">
            <v>0</v>
          </cell>
          <cell r="F1267">
            <v>0</v>
          </cell>
          <cell r="G1267">
            <v>0</v>
          </cell>
        </row>
        <row r="1268">
          <cell r="A1268" t="str">
            <v>DATOS REDETERMINACION</v>
          </cell>
          <cell r="B1268">
            <v>0</v>
          </cell>
          <cell r="C1268" t="str">
            <v>DESIGNACION</v>
          </cell>
          <cell r="D1268" t="str">
            <v>Cuantia</v>
          </cell>
          <cell r="E1268" t="str">
            <v>$ Unitarios</v>
          </cell>
          <cell r="F1268" t="str">
            <v>DMT (Km)</v>
          </cell>
          <cell r="G1268" t="str">
            <v>$ Parcial</v>
          </cell>
        </row>
        <row r="1269">
          <cell r="A1269" t="str">
            <v>CÓDIGO</v>
          </cell>
          <cell r="B1269" t="str">
            <v>DESCRIPCIÓN</v>
          </cell>
          <cell r="C1269">
            <v>0</v>
          </cell>
          <cell r="D1269">
            <v>0</v>
          </cell>
          <cell r="E1269">
            <v>0</v>
          </cell>
          <cell r="F1269">
            <v>0</v>
          </cell>
          <cell r="G1269">
            <v>0</v>
          </cell>
        </row>
        <row r="1270">
          <cell r="A1270" t="str">
            <v/>
          </cell>
          <cell r="B1270" t="str">
            <v/>
          </cell>
          <cell r="C1270">
            <v>0</v>
          </cell>
          <cell r="D1270">
            <v>0</v>
          </cell>
          <cell r="E1270">
            <v>0</v>
          </cell>
          <cell r="F1270">
            <v>0</v>
          </cell>
          <cell r="G1270">
            <v>0</v>
          </cell>
        </row>
        <row r="1271">
          <cell r="A1271" t="str">
            <v/>
          </cell>
          <cell r="B1271" t="str">
            <v/>
          </cell>
          <cell r="C1271">
            <v>0</v>
          </cell>
          <cell r="D1271">
            <v>0</v>
          </cell>
          <cell r="E1271">
            <v>0</v>
          </cell>
          <cell r="F1271">
            <v>0</v>
          </cell>
          <cell r="G1271">
            <v>0</v>
          </cell>
        </row>
        <row r="1272">
          <cell r="A1272">
            <v>0</v>
          </cell>
          <cell r="B1272">
            <v>0</v>
          </cell>
          <cell r="C1272">
            <v>0</v>
          </cell>
          <cell r="D1272">
            <v>0</v>
          </cell>
          <cell r="F1272" t="str">
            <v>Total D</v>
          </cell>
          <cell r="G1272">
            <v>0</v>
          </cell>
        </row>
        <row r="1273">
          <cell r="A1273">
            <v>0</v>
          </cell>
          <cell r="B1273">
            <v>0</v>
          </cell>
          <cell r="C1273">
            <v>0</v>
          </cell>
          <cell r="D1273">
            <v>0</v>
          </cell>
          <cell r="E1273">
            <v>0</v>
          </cell>
          <cell r="F1273">
            <v>0</v>
          </cell>
          <cell r="G1273">
            <v>0</v>
          </cell>
        </row>
        <row r="1274">
          <cell r="A1274">
            <v>16</v>
          </cell>
          <cell r="B1274" t="str">
            <v>MOVILIZACION DE OBRA</v>
          </cell>
          <cell r="C1274">
            <v>0</v>
          </cell>
          <cell r="D1274">
            <v>0</v>
          </cell>
          <cell r="E1274" t="str">
            <v>Costo</v>
          </cell>
          <cell r="F1274" t="str">
            <v>$/GL</v>
          </cell>
          <cell r="G1274">
            <v>0</v>
          </cell>
        </row>
        <row r="1275">
          <cell r="A1275">
            <v>0</v>
          </cell>
          <cell r="B1275">
            <v>0</v>
          </cell>
          <cell r="C1275">
            <v>0</v>
          </cell>
          <cell r="D1275">
            <v>0</v>
          </cell>
          <cell r="E1275" t="str">
            <v>Precio</v>
          </cell>
          <cell r="F1275" t="str">
            <v>$/GL</v>
          </cell>
          <cell r="G1275">
            <v>2533327.13</v>
          </cell>
        </row>
      </sheetData>
      <sheetData sheetId="6"/>
      <sheetData sheetId="7"/>
      <sheetData sheetId="8"/>
      <sheetData sheetId="9">
        <row r="25">
          <cell r="C25">
            <v>4900000</v>
          </cell>
        </row>
      </sheetData>
      <sheetData sheetId="10">
        <row r="1">
          <cell r="A1" t="str">
            <v>LISTADO DE INSUMOS - MANO DE OBRA, MATERIALES Y EQUIPOS - PARA LA OBRA</v>
          </cell>
        </row>
      </sheetData>
      <sheetData sheetId="11">
        <row r="1">
          <cell r="B1" t="str">
            <v>Cuadro 1. Índices del Capítulo Materiales, mayor desagregación disponible</v>
          </cell>
        </row>
      </sheetData>
      <sheetData sheetId="12"/>
      <sheetData sheetId="13"/>
      <sheetData sheetId="14"/>
      <sheetData sheetId="15">
        <row r="1">
          <cell r="B1" t="str">
            <v>II</v>
          </cell>
        </row>
      </sheetData>
      <sheetData sheetId="16">
        <row r="3">
          <cell r="B3" t="str">
            <v>DESIGNACIÓN</v>
          </cell>
        </row>
      </sheetData>
      <sheetData sheetId="17"/>
      <sheetData sheetId="1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90" zoomScaleNormal="90" workbookViewId="0">
      <pane xSplit="5" ySplit="5" topLeftCell="F52" activePane="bottomRight" state="frozen"/>
      <selection pane="topRight" activeCell="H1" sqref="H1"/>
      <selection pane="bottomLeft" activeCell="A6" sqref="A6"/>
      <selection pane="bottomRight" activeCell="A64" sqref="A64"/>
    </sheetView>
  </sheetViews>
  <sheetFormatPr baseColWidth="10" defaultColWidth="11.42578125" defaultRowHeight="15" customHeight="1" x14ac:dyDescent="0.2"/>
  <cols>
    <col min="1" max="1" width="22" style="242" bestFit="1" customWidth="1"/>
    <col min="2" max="2" width="6.140625" style="243" customWidth="1"/>
    <col min="3" max="3" width="1.42578125" style="242" customWidth="1"/>
    <col min="4" max="4" width="2.7109375" style="243" customWidth="1"/>
    <col min="5" max="5" width="33.85546875" style="242" customWidth="1"/>
    <col min="6" max="16384" width="11.42578125" style="242"/>
  </cols>
  <sheetData>
    <row r="1" spans="1:5" s="240" customFormat="1" ht="15" customHeight="1" x14ac:dyDescent="0.2">
      <c r="B1" s="241" t="s">
        <v>489</v>
      </c>
      <c r="D1" s="241"/>
    </row>
    <row r="3" spans="1:5" ht="15" customHeight="1" x14ac:dyDescent="0.2">
      <c r="A3" s="415" t="s">
        <v>318</v>
      </c>
      <c r="B3" s="243" t="s">
        <v>48</v>
      </c>
      <c r="C3" s="244"/>
      <c r="D3" s="244"/>
      <c r="E3" s="415" t="s">
        <v>49</v>
      </c>
    </row>
    <row r="4" spans="1:5" ht="15" customHeight="1" x14ac:dyDescent="0.2">
      <c r="A4" s="415"/>
      <c r="B4" s="243" t="s">
        <v>50</v>
      </c>
      <c r="C4" s="244"/>
      <c r="D4" s="244"/>
      <c r="E4" s="415"/>
    </row>
    <row r="5" spans="1:5" ht="15" customHeight="1" x14ac:dyDescent="0.2">
      <c r="A5" s="241"/>
      <c r="B5" s="241"/>
      <c r="C5" s="241"/>
      <c r="D5" s="241"/>
      <c r="E5" s="241"/>
    </row>
    <row r="6" spans="1:5" ht="15" customHeight="1" x14ac:dyDescent="0.2">
      <c r="A6" s="243" t="str">
        <f t="shared" ref="A6:A69" si="0">CONCATENATE("INDEC-CM - ",B6,C6,D6)</f>
        <v>INDEC-CM - 37210-51</v>
      </c>
      <c r="B6" s="243">
        <v>37210</v>
      </c>
      <c r="C6" s="245" t="s">
        <v>51</v>
      </c>
      <c r="D6" s="243">
        <v>51</v>
      </c>
      <c r="E6" s="242" t="s">
        <v>52</v>
      </c>
    </row>
    <row r="7" spans="1:5" ht="15" customHeight="1" x14ac:dyDescent="0.2">
      <c r="A7" s="243" t="str">
        <f t="shared" si="0"/>
        <v>INDEC-CM - 37210-52</v>
      </c>
      <c r="B7" s="243">
        <v>37210</v>
      </c>
      <c r="C7" s="245" t="s">
        <v>51</v>
      </c>
      <c r="D7" s="243">
        <v>52</v>
      </c>
      <c r="E7" s="242" t="s">
        <v>53</v>
      </c>
    </row>
    <row r="8" spans="1:5" ht="15" customHeight="1" x14ac:dyDescent="0.2">
      <c r="A8" s="243" t="str">
        <f t="shared" si="0"/>
        <v>INDEC-CM - 42911-81</v>
      </c>
      <c r="B8" s="243">
        <v>42911</v>
      </c>
      <c r="C8" s="245" t="s">
        <v>51</v>
      </c>
      <c r="D8" s="243">
        <v>81</v>
      </c>
      <c r="E8" s="246" t="s">
        <v>54</v>
      </c>
    </row>
    <row r="9" spans="1:5" ht="15" customHeight="1" x14ac:dyDescent="0.2">
      <c r="A9" s="243" t="str">
        <f t="shared" si="0"/>
        <v>INDEC-CM - 41242-11</v>
      </c>
      <c r="B9" s="243">
        <v>41242</v>
      </c>
      <c r="C9" s="245" t="s">
        <v>51</v>
      </c>
      <c r="D9" s="243">
        <v>11</v>
      </c>
      <c r="E9" s="246" t="s">
        <v>55</v>
      </c>
    </row>
    <row r="10" spans="1:5" ht="15" customHeight="1" x14ac:dyDescent="0.2">
      <c r="A10" s="243" t="str">
        <f t="shared" si="0"/>
        <v>INDEC-CM - 37440-21</v>
      </c>
      <c r="B10" s="243">
        <v>37440</v>
      </c>
      <c r="C10" s="245" t="s">
        <v>51</v>
      </c>
      <c r="D10" s="243">
        <v>21</v>
      </c>
      <c r="E10" s="242" t="s">
        <v>56</v>
      </c>
    </row>
    <row r="11" spans="1:5" ht="15" customHeight="1" x14ac:dyDescent="0.2">
      <c r="A11" s="243" t="str">
        <f t="shared" si="0"/>
        <v>INDEC-CM - 38130-13</v>
      </c>
      <c r="B11" s="243">
        <v>38130</v>
      </c>
      <c r="C11" s="245" t="s">
        <v>51</v>
      </c>
      <c r="D11" s="243">
        <v>13</v>
      </c>
      <c r="E11" s="246" t="s">
        <v>57</v>
      </c>
    </row>
    <row r="12" spans="1:5" ht="15" customHeight="1" x14ac:dyDescent="0.2">
      <c r="A12" s="243" t="str">
        <f t="shared" si="0"/>
        <v>INDEC-CM - 38130-12</v>
      </c>
      <c r="B12" s="243">
        <v>38130</v>
      </c>
      <c r="C12" s="245" t="s">
        <v>51</v>
      </c>
      <c r="D12" s="243">
        <v>12</v>
      </c>
      <c r="E12" s="246" t="s">
        <v>58</v>
      </c>
    </row>
    <row r="13" spans="1:5" ht="15" customHeight="1" x14ac:dyDescent="0.2">
      <c r="A13" s="243" t="str">
        <f t="shared" si="0"/>
        <v>INDEC-CM - 38130-11</v>
      </c>
      <c r="B13" s="243">
        <v>38130</v>
      </c>
      <c r="C13" s="245" t="s">
        <v>51</v>
      </c>
      <c r="D13" s="243">
        <v>11</v>
      </c>
      <c r="E13" s="246" t="s">
        <v>59</v>
      </c>
    </row>
    <row r="14" spans="1:5" ht="15" customHeight="1" x14ac:dyDescent="0.2">
      <c r="A14" s="243" t="str">
        <f t="shared" si="0"/>
        <v>INDEC-CM - 27230-11</v>
      </c>
      <c r="B14" s="243">
        <v>27230</v>
      </c>
      <c r="C14" s="245" t="s">
        <v>51</v>
      </c>
      <c r="D14" s="243">
        <v>11</v>
      </c>
      <c r="E14" s="246" t="s">
        <v>60</v>
      </c>
    </row>
    <row r="15" spans="1:5" ht="15" customHeight="1" x14ac:dyDescent="0.2">
      <c r="A15" s="243" t="str">
        <f t="shared" si="0"/>
        <v>INDEC-CM - 44821-11</v>
      </c>
      <c r="B15" s="243">
        <v>44821</v>
      </c>
      <c r="C15" s="245" t="s">
        <v>51</v>
      </c>
      <c r="D15" s="243">
        <v>11</v>
      </c>
      <c r="E15" s="242" t="s">
        <v>61</v>
      </c>
    </row>
    <row r="16" spans="1:5" ht="15" customHeight="1" x14ac:dyDescent="0.2">
      <c r="A16" s="243" t="str">
        <f t="shared" si="0"/>
        <v>INDEC-CM - 37560-11</v>
      </c>
      <c r="B16" s="243">
        <v>37560</v>
      </c>
      <c r="C16" s="245" t="s">
        <v>51</v>
      </c>
      <c r="D16" s="243">
        <v>11</v>
      </c>
      <c r="E16" s="246" t="s">
        <v>62</v>
      </c>
    </row>
    <row r="17" spans="1:496" ht="15" customHeight="1" x14ac:dyDescent="0.2">
      <c r="A17" s="243" t="str">
        <f t="shared" si="0"/>
        <v>INDEC-CM - 15400-11</v>
      </c>
      <c r="B17" s="243">
        <v>15400</v>
      </c>
      <c r="C17" s="245" t="s">
        <v>51</v>
      </c>
      <c r="D17" s="243">
        <v>11</v>
      </c>
      <c r="E17" s="246" t="s">
        <v>63</v>
      </c>
    </row>
    <row r="18" spans="1:496" ht="15" customHeight="1" x14ac:dyDescent="0.2">
      <c r="A18" s="243" t="str">
        <f t="shared" si="0"/>
        <v>INDEC-CM - 15310-11</v>
      </c>
      <c r="B18" s="243">
        <v>15310</v>
      </c>
      <c r="C18" s="245" t="s">
        <v>51</v>
      </c>
      <c r="D18" s="243">
        <v>11</v>
      </c>
      <c r="E18" s="242" t="s">
        <v>64</v>
      </c>
    </row>
    <row r="19" spans="1:496" ht="15" customHeight="1" x14ac:dyDescent="0.2">
      <c r="A19" s="243" t="str">
        <f t="shared" si="0"/>
        <v>INDEC-CM - 46531-11</v>
      </c>
      <c r="B19" s="243">
        <v>46531</v>
      </c>
      <c r="C19" s="245" t="s">
        <v>51</v>
      </c>
      <c r="D19" s="243">
        <v>11</v>
      </c>
      <c r="E19" s="246" t="s">
        <v>65</v>
      </c>
    </row>
    <row r="20" spans="1:496" ht="15" customHeight="1" x14ac:dyDescent="0.2">
      <c r="A20" s="243" t="str">
        <f t="shared" si="0"/>
        <v>INDEC-CM - 43540-11</v>
      </c>
      <c r="B20" s="243">
        <v>43540</v>
      </c>
      <c r="C20" s="245" t="s">
        <v>51</v>
      </c>
      <c r="D20" s="243">
        <v>11</v>
      </c>
      <c r="E20" s="242" t="s">
        <v>66</v>
      </c>
    </row>
    <row r="21" spans="1:496" ht="15" customHeight="1" x14ac:dyDescent="0.2">
      <c r="A21" s="243" t="str">
        <f t="shared" si="0"/>
        <v>INDEC-CM - 43540-12</v>
      </c>
      <c r="B21" s="243">
        <v>43540</v>
      </c>
      <c r="C21" s="245" t="s">
        <v>51</v>
      </c>
      <c r="D21" s="243">
        <v>12</v>
      </c>
      <c r="E21" s="242" t="s">
        <v>67</v>
      </c>
    </row>
    <row r="22" spans="1:496" s="249" customFormat="1" ht="15" customHeight="1" x14ac:dyDescent="0.2">
      <c r="A22" s="247"/>
      <c r="B22" s="247"/>
      <c r="C22" s="248"/>
      <c r="D22" s="247"/>
      <c r="F22" s="242"/>
      <c r="G22" s="242"/>
      <c r="H22" s="242"/>
      <c r="I22" s="242"/>
      <c r="J22" s="242"/>
      <c r="K22" s="242"/>
      <c r="L22" s="242"/>
      <c r="M22" s="242"/>
      <c r="N22" s="242"/>
      <c r="O22" s="242"/>
      <c r="P22" s="242"/>
      <c r="Q22" s="242"/>
      <c r="R22" s="242"/>
      <c r="S22" s="242"/>
      <c r="T22" s="242"/>
      <c r="U22" s="242"/>
      <c r="V22" s="242"/>
      <c r="W22" s="242"/>
      <c r="X22" s="242"/>
      <c r="Y22" s="242"/>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2"/>
      <c r="BA22" s="242"/>
      <c r="BB22" s="242"/>
      <c r="BC22" s="242"/>
      <c r="BD22" s="242"/>
      <c r="BE22" s="242"/>
      <c r="BF22" s="242"/>
      <c r="BG22" s="242"/>
      <c r="BH22" s="242"/>
      <c r="BI22" s="242"/>
      <c r="BJ22" s="242"/>
      <c r="BK22" s="242"/>
      <c r="BL22" s="242"/>
      <c r="BM22" s="242"/>
      <c r="BN22" s="242"/>
      <c r="BO22" s="242"/>
      <c r="BP22" s="242"/>
      <c r="BQ22" s="242"/>
      <c r="BR22" s="242"/>
      <c r="BS22" s="242"/>
      <c r="BT22" s="242"/>
      <c r="BU22" s="242"/>
      <c r="BV22" s="242"/>
      <c r="BW22" s="242"/>
      <c r="BX22" s="242"/>
      <c r="BY22" s="242"/>
      <c r="BZ22" s="242"/>
      <c r="CA22" s="242"/>
      <c r="CB22" s="242"/>
      <c r="CC22" s="242"/>
      <c r="CD22" s="242"/>
      <c r="CE22" s="242"/>
      <c r="CF22" s="242"/>
      <c r="CG22" s="242"/>
      <c r="CH22" s="242"/>
      <c r="CI22" s="242"/>
      <c r="CJ22" s="242"/>
      <c r="CK22" s="242"/>
      <c r="CL22" s="242"/>
      <c r="CM22" s="242"/>
      <c r="CN22" s="242"/>
      <c r="CO22" s="242"/>
      <c r="CP22" s="242"/>
      <c r="CQ22" s="242"/>
      <c r="CR22" s="242"/>
      <c r="CS22" s="242"/>
      <c r="CT22" s="242"/>
      <c r="CU22" s="242"/>
      <c r="CV22" s="242"/>
      <c r="CW22" s="242"/>
      <c r="CX22" s="242"/>
      <c r="CY22" s="242"/>
      <c r="CZ22" s="242"/>
      <c r="DA22" s="242"/>
      <c r="DB22" s="242"/>
      <c r="DC22" s="242"/>
      <c r="DD22" s="242"/>
      <c r="DE22" s="242"/>
      <c r="DF22" s="242"/>
      <c r="DG22" s="242"/>
      <c r="DH22" s="242"/>
      <c r="DI22" s="242"/>
      <c r="DJ22" s="242"/>
      <c r="DK22" s="242"/>
      <c r="DL22" s="242"/>
      <c r="DM22" s="242"/>
      <c r="DN22" s="242"/>
      <c r="DO22" s="242"/>
      <c r="DP22" s="242"/>
      <c r="DQ22" s="242"/>
      <c r="DR22" s="242"/>
      <c r="DS22" s="242"/>
      <c r="DT22" s="242"/>
      <c r="DU22" s="242"/>
      <c r="DV22" s="242"/>
      <c r="DW22" s="242"/>
      <c r="DX22" s="242"/>
      <c r="DY22" s="242"/>
      <c r="DZ22" s="242"/>
      <c r="EA22" s="242"/>
      <c r="EB22" s="242"/>
      <c r="EC22" s="242"/>
      <c r="ED22" s="242"/>
      <c r="EE22" s="242"/>
      <c r="EF22" s="242"/>
      <c r="EG22" s="242"/>
      <c r="EH22" s="242"/>
      <c r="EI22" s="242"/>
      <c r="EJ22" s="242"/>
      <c r="EK22" s="242"/>
      <c r="EL22" s="242"/>
      <c r="EM22" s="242"/>
      <c r="EN22" s="242"/>
      <c r="EO22" s="242"/>
      <c r="EP22" s="242"/>
      <c r="EQ22" s="242"/>
      <c r="ER22" s="242"/>
      <c r="ES22" s="242"/>
      <c r="ET22" s="242"/>
      <c r="EU22" s="242"/>
      <c r="EV22" s="242"/>
      <c r="EW22" s="242"/>
      <c r="EX22" s="242"/>
      <c r="EY22" s="242"/>
      <c r="EZ22" s="242"/>
      <c r="FA22" s="242"/>
      <c r="FB22" s="242"/>
      <c r="FC22" s="242"/>
      <c r="FD22" s="242"/>
      <c r="FE22" s="242"/>
      <c r="FF22" s="242"/>
      <c r="FG22" s="242"/>
      <c r="FH22" s="242"/>
      <c r="FI22" s="242"/>
      <c r="FJ22" s="242"/>
      <c r="FK22" s="242"/>
      <c r="FL22" s="242"/>
      <c r="FM22" s="242"/>
      <c r="FN22" s="242"/>
      <c r="FO22" s="242"/>
      <c r="FP22" s="242"/>
      <c r="FQ22" s="242"/>
      <c r="FR22" s="242"/>
      <c r="FS22" s="242"/>
      <c r="FT22" s="242"/>
      <c r="FU22" s="242"/>
      <c r="FV22" s="242"/>
      <c r="FW22" s="242"/>
      <c r="FX22" s="242"/>
      <c r="FY22" s="242"/>
      <c r="FZ22" s="242"/>
      <c r="GA22" s="242"/>
      <c r="GB22" s="242"/>
      <c r="GC22" s="242"/>
      <c r="GD22" s="242"/>
      <c r="GE22" s="242"/>
      <c r="GF22" s="242"/>
      <c r="GG22" s="242"/>
      <c r="GH22" s="242"/>
      <c r="GI22" s="242"/>
      <c r="GJ22" s="242"/>
      <c r="GK22" s="242"/>
      <c r="GL22" s="242"/>
      <c r="GM22" s="242"/>
      <c r="GN22" s="242"/>
      <c r="GO22" s="242"/>
      <c r="GP22" s="242"/>
      <c r="GQ22" s="242"/>
      <c r="GR22" s="242"/>
      <c r="GS22" s="242"/>
      <c r="GT22" s="242"/>
      <c r="GU22" s="242"/>
      <c r="GV22" s="242"/>
      <c r="GW22" s="242"/>
      <c r="GX22" s="242"/>
      <c r="GY22" s="242"/>
      <c r="GZ22" s="242"/>
      <c r="HA22" s="242"/>
      <c r="HB22" s="242"/>
      <c r="HC22" s="242"/>
      <c r="HD22" s="242"/>
      <c r="HE22" s="242"/>
      <c r="HF22" s="242"/>
      <c r="HG22" s="242"/>
      <c r="HH22" s="242"/>
      <c r="HI22" s="242"/>
      <c r="HJ22" s="242"/>
      <c r="HK22" s="242"/>
      <c r="HL22" s="242"/>
      <c r="HM22" s="242"/>
      <c r="HN22" s="242"/>
      <c r="HO22" s="242"/>
      <c r="HP22" s="242"/>
      <c r="HQ22" s="242"/>
      <c r="HR22" s="242"/>
      <c r="HS22" s="242"/>
      <c r="HT22" s="242"/>
      <c r="HU22" s="242"/>
      <c r="HV22" s="242"/>
      <c r="HW22" s="242"/>
      <c r="HX22" s="242"/>
      <c r="HY22" s="242"/>
      <c r="HZ22" s="242"/>
      <c r="IA22" s="242"/>
      <c r="IB22" s="242"/>
      <c r="IC22" s="242"/>
      <c r="ID22" s="242"/>
      <c r="IE22" s="242"/>
      <c r="IF22" s="242"/>
      <c r="IG22" s="242"/>
      <c r="IH22" s="242"/>
      <c r="II22" s="242"/>
      <c r="IJ22" s="242"/>
      <c r="IK22" s="242"/>
      <c r="IL22" s="242"/>
      <c r="IM22" s="242"/>
      <c r="IN22" s="242"/>
      <c r="IO22" s="242"/>
      <c r="IP22" s="242"/>
      <c r="IQ22" s="242"/>
      <c r="IR22" s="242"/>
      <c r="IS22" s="242"/>
      <c r="IT22" s="242"/>
      <c r="IU22" s="242"/>
      <c r="IV22" s="242"/>
      <c r="IW22" s="242"/>
      <c r="IX22" s="242"/>
      <c r="IY22" s="242"/>
      <c r="IZ22" s="242"/>
      <c r="JA22" s="242"/>
      <c r="JB22" s="242"/>
      <c r="JC22" s="242"/>
      <c r="JD22" s="242"/>
      <c r="JE22" s="242"/>
      <c r="JF22" s="242"/>
      <c r="JG22" s="242"/>
      <c r="JH22" s="242"/>
      <c r="JI22" s="242"/>
      <c r="JJ22" s="242"/>
      <c r="JK22" s="242"/>
      <c r="JL22" s="242"/>
      <c r="JM22" s="242"/>
      <c r="JN22" s="242"/>
      <c r="JO22" s="242"/>
      <c r="JP22" s="242"/>
      <c r="JQ22" s="242"/>
      <c r="JR22" s="242"/>
      <c r="JS22" s="242"/>
      <c r="JT22" s="242"/>
      <c r="JU22" s="242"/>
      <c r="JV22" s="242"/>
      <c r="JW22" s="242"/>
      <c r="JX22" s="242"/>
      <c r="JY22" s="242"/>
      <c r="JZ22" s="242"/>
      <c r="KA22" s="242"/>
      <c r="KB22" s="242"/>
      <c r="KC22" s="242"/>
      <c r="KD22" s="242"/>
      <c r="KE22" s="242"/>
      <c r="KF22" s="242"/>
      <c r="KG22" s="242"/>
      <c r="KH22" s="242"/>
      <c r="KI22" s="242"/>
      <c r="KJ22" s="242"/>
      <c r="KK22" s="242"/>
      <c r="KL22" s="242"/>
      <c r="KM22" s="242"/>
      <c r="KN22" s="242"/>
      <c r="KO22" s="242"/>
      <c r="KP22" s="242"/>
      <c r="KQ22" s="242"/>
      <c r="KR22" s="242"/>
      <c r="KS22" s="242"/>
      <c r="KT22" s="242"/>
      <c r="KU22" s="242"/>
      <c r="KV22" s="242"/>
      <c r="KW22" s="242"/>
      <c r="KX22" s="242"/>
      <c r="KY22" s="242"/>
      <c r="KZ22" s="242"/>
      <c r="LA22" s="242"/>
      <c r="LB22" s="242"/>
      <c r="LC22" s="242"/>
      <c r="LD22" s="242"/>
      <c r="LE22" s="242"/>
      <c r="LF22" s="242"/>
      <c r="LG22" s="242"/>
      <c r="LH22" s="242"/>
      <c r="LI22" s="242"/>
      <c r="LJ22" s="242"/>
      <c r="LK22" s="242"/>
      <c r="LL22" s="242"/>
      <c r="LM22" s="242"/>
      <c r="LN22" s="242"/>
      <c r="LO22" s="242"/>
      <c r="LP22" s="242"/>
      <c r="LQ22" s="242"/>
      <c r="LR22" s="242"/>
      <c r="LS22" s="242"/>
      <c r="LT22" s="242"/>
      <c r="LU22" s="242"/>
      <c r="LV22" s="242"/>
      <c r="LW22" s="242"/>
      <c r="LX22" s="242"/>
      <c r="LY22" s="242"/>
      <c r="LZ22" s="242"/>
      <c r="MA22" s="242"/>
      <c r="MB22" s="242"/>
      <c r="MC22" s="242"/>
      <c r="MD22" s="242"/>
      <c r="ME22" s="242"/>
      <c r="MF22" s="242"/>
      <c r="MG22" s="242"/>
      <c r="MH22" s="242"/>
      <c r="MI22" s="242"/>
      <c r="MJ22" s="242"/>
      <c r="MK22" s="242"/>
      <c r="ML22" s="242"/>
      <c r="MM22" s="242"/>
      <c r="MN22" s="242"/>
      <c r="MO22" s="242"/>
      <c r="MP22" s="242"/>
      <c r="MQ22" s="242"/>
      <c r="MR22" s="242"/>
      <c r="MS22" s="242"/>
      <c r="MT22" s="242"/>
      <c r="MU22" s="242"/>
      <c r="MV22" s="242"/>
      <c r="MW22" s="242"/>
      <c r="MX22" s="242"/>
      <c r="MY22" s="242"/>
      <c r="MZ22" s="242"/>
      <c r="NA22" s="242"/>
      <c r="NB22" s="242"/>
      <c r="NC22" s="242"/>
      <c r="ND22" s="242"/>
      <c r="NE22" s="242"/>
      <c r="NF22" s="242"/>
      <c r="NG22" s="242"/>
      <c r="NH22" s="242"/>
      <c r="NI22" s="242"/>
      <c r="NJ22" s="242"/>
      <c r="NK22" s="242"/>
      <c r="NL22" s="242"/>
      <c r="NM22" s="242"/>
      <c r="NN22" s="242"/>
      <c r="NO22" s="242"/>
      <c r="NP22" s="242"/>
      <c r="NQ22" s="242"/>
      <c r="NR22" s="242"/>
      <c r="NS22" s="242"/>
      <c r="NT22" s="242"/>
      <c r="NU22" s="242"/>
      <c r="NV22" s="242"/>
      <c r="NW22" s="242"/>
      <c r="NX22" s="242"/>
      <c r="NY22" s="242"/>
      <c r="NZ22" s="242"/>
      <c r="OA22" s="242"/>
      <c r="OB22" s="242"/>
      <c r="OC22" s="242"/>
      <c r="OD22" s="242"/>
      <c r="OE22" s="242"/>
      <c r="OF22" s="242"/>
      <c r="OG22" s="242"/>
      <c r="OH22" s="242"/>
      <c r="OI22" s="242"/>
      <c r="OJ22" s="242"/>
      <c r="OK22" s="242"/>
      <c r="OL22" s="242"/>
      <c r="OM22" s="242"/>
      <c r="ON22" s="242"/>
      <c r="OO22" s="242"/>
      <c r="OP22" s="242"/>
      <c r="OQ22" s="242"/>
      <c r="OR22" s="242"/>
      <c r="OS22" s="242"/>
      <c r="OT22" s="242"/>
      <c r="OU22" s="242"/>
      <c r="OV22" s="242"/>
      <c r="OW22" s="242"/>
      <c r="OX22" s="242"/>
      <c r="OY22" s="242"/>
      <c r="OZ22" s="242"/>
      <c r="PA22" s="242"/>
      <c r="PB22" s="242"/>
      <c r="PC22" s="242"/>
      <c r="PD22" s="242"/>
      <c r="PE22" s="242"/>
      <c r="PF22" s="242"/>
      <c r="PG22" s="242"/>
      <c r="PH22" s="242"/>
      <c r="PI22" s="242"/>
      <c r="PJ22" s="242"/>
      <c r="PK22" s="242"/>
      <c r="PL22" s="242"/>
      <c r="PM22" s="242"/>
      <c r="PN22" s="242"/>
      <c r="PO22" s="242"/>
      <c r="PP22" s="242"/>
      <c r="PQ22" s="242"/>
      <c r="PR22" s="242"/>
      <c r="PS22" s="242"/>
      <c r="PT22" s="242"/>
      <c r="PU22" s="242"/>
      <c r="PV22" s="242"/>
      <c r="PW22" s="242"/>
      <c r="PX22" s="242"/>
      <c r="PY22" s="242"/>
      <c r="PZ22" s="242"/>
      <c r="QA22" s="242"/>
      <c r="QB22" s="242"/>
      <c r="QC22" s="242"/>
      <c r="QD22" s="242"/>
      <c r="QE22" s="242"/>
      <c r="QF22" s="242"/>
      <c r="QG22" s="242"/>
      <c r="QH22" s="242"/>
      <c r="QI22" s="242"/>
      <c r="QJ22" s="242"/>
      <c r="QK22" s="242"/>
      <c r="QL22" s="242"/>
      <c r="QM22" s="242"/>
      <c r="QN22" s="242"/>
      <c r="QO22" s="242"/>
      <c r="QP22" s="242"/>
      <c r="QQ22" s="242"/>
      <c r="QR22" s="242"/>
      <c r="QS22" s="242"/>
      <c r="QT22" s="242"/>
      <c r="QU22" s="242"/>
      <c r="QV22" s="242"/>
      <c r="QW22" s="242"/>
      <c r="QX22" s="242"/>
      <c r="QY22" s="242"/>
      <c r="QZ22" s="242"/>
      <c r="RA22" s="242"/>
      <c r="RB22" s="242"/>
      <c r="RC22" s="242"/>
      <c r="RD22" s="242"/>
      <c r="RE22" s="242"/>
      <c r="RF22" s="242"/>
      <c r="RG22" s="242"/>
      <c r="RH22" s="242"/>
      <c r="RI22" s="242"/>
      <c r="RJ22" s="242"/>
      <c r="RK22" s="242"/>
      <c r="RL22" s="242"/>
      <c r="RM22" s="242"/>
      <c r="RN22" s="242"/>
      <c r="RO22" s="242"/>
      <c r="RP22" s="242"/>
      <c r="RQ22" s="242"/>
      <c r="RR22" s="242"/>
      <c r="RS22" s="242"/>
      <c r="RT22" s="242"/>
      <c r="RU22" s="242"/>
      <c r="RV22" s="242"/>
      <c r="RW22" s="242"/>
      <c r="RX22" s="242"/>
      <c r="RY22" s="242"/>
      <c r="RZ22" s="242"/>
      <c r="SA22" s="242"/>
      <c r="SB22" s="242"/>
    </row>
    <row r="23" spans="1:496" s="249" customFormat="1" ht="15" customHeight="1" x14ac:dyDescent="0.2">
      <c r="A23" s="247"/>
      <c r="B23" s="247"/>
      <c r="C23" s="248"/>
      <c r="D23" s="247"/>
      <c r="F23" s="242"/>
      <c r="G23" s="242"/>
      <c r="H23" s="242"/>
      <c r="I23" s="242"/>
      <c r="J23" s="242"/>
      <c r="K23" s="242"/>
      <c r="L23" s="242"/>
      <c r="M23" s="242"/>
      <c r="N23" s="242"/>
      <c r="O23" s="242"/>
      <c r="P23" s="242"/>
      <c r="Q23" s="242"/>
      <c r="R23" s="242"/>
      <c r="S23" s="242"/>
      <c r="T23" s="242"/>
      <c r="U23" s="242"/>
      <c r="V23" s="242"/>
      <c r="W23" s="242"/>
      <c r="X23" s="242"/>
      <c r="Y23" s="242"/>
      <c r="Z23" s="242"/>
      <c r="AA23" s="242"/>
      <c r="AB23" s="242"/>
      <c r="AC23" s="242"/>
      <c r="AD23" s="242"/>
      <c r="AE23" s="242"/>
      <c r="AF23" s="242"/>
      <c r="AG23" s="242"/>
      <c r="AH23" s="242"/>
      <c r="AI23" s="242"/>
      <c r="AJ23" s="242"/>
      <c r="AK23" s="242"/>
      <c r="AL23" s="242"/>
      <c r="AM23" s="242"/>
      <c r="AN23" s="242"/>
      <c r="AO23" s="242"/>
      <c r="AP23" s="242"/>
      <c r="AQ23" s="242"/>
      <c r="AR23" s="242"/>
      <c r="AS23" s="242"/>
      <c r="AT23" s="242"/>
      <c r="AU23" s="242"/>
      <c r="AV23" s="242"/>
      <c r="AW23" s="242"/>
      <c r="AX23" s="242"/>
      <c r="AY23" s="242"/>
      <c r="AZ23" s="242"/>
      <c r="BA23" s="242"/>
      <c r="BB23" s="242"/>
      <c r="BC23" s="242"/>
      <c r="BD23" s="242"/>
      <c r="BE23" s="242"/>
      <c r="BF23" s="242"/>
      <c r="BG23" s="242"/>
      <c r="BH23" s="242"/>
      <c r="BI23" s="242"/>
      <c r="BJ23" s="242"/>
      <c r="BK23" s="242"/>
      <c r="BL23" s="242"/>
      <c r="BM23" s="242"/>
      <c r="BN23" s="242"/>
      <c r="BO23" s="242"/>
      <c r="BP23" s="242"/>
      <c r="BQ23" s="242"/>
      <c r="BR23" s="242"/>
      <c r="BS23" s="242"/>
      <c r="BT23" s="242"/>
      <c r="BU23" s="242"/>
      <c r="BV23" s="242"/>
      <c r="BW23" s="242"/>
      <c r="BX23" s="242"/>
      <c r="BY23" s="242"/>
      <c r="BZ23" s="242"/>
      <c r="CA23" s="242"/>
      <c r="CB23" s="242"/>
      <c r="CC23" s="242"/>
      <c r="CD23" s="242"/>
      <c r="CE23" s="242"/>
      <c r="CF23" s="242"/>
      <c r="CG23" s="242"/>
      <c r="CH23" s="242"/>
      <c r="CI23" s="242"/>
      <c r="CJ23" s="242"/>
      <c r="CK23" s="242"/>
      <c r="CL23" s="242"/>
      <c r="CM23" s="242"/>
      <c r="CN23" s="242"/>
      <c r="CO23" s="242"/>
      <c r="CP23" s="242"/>
      <c r="CQ23" s="242"/>
      <c r="CR23" s="242"/>
      <c r="CS23" s="242"/>
      <c r="CT23" s="242"/>
      <c r="CU23" s="242"/>
      <c r="CV23" s="242"/>
      <c r="CW23" s="242"/>
      <c r="CX23" s="242"/>
      <c r="CY23" s="242"/>
      <c r="CZ23" s="242"/>
      <c r="DA23" s="242"/>
      <c r="DB23" s="242"/>
      <c r="DC23" s="242"/>
      <c r="DD23" s="242"/>
      <c r="DE23" s="242"/>
      <c r="DF23" s="242"/>
      <c r="DG23" s="242"/>
      <c r="DH23" s="242"/>
      <c r="DI23" s="242"/>
      <c r="DJ23" s="242"/>
      <c r="DK23" s="242"/>
      <c r="DL23" s="242"/>
      <c r="DM23" s="242"/>
      <c r="DN23" s="242"/>
      <c r="DO23" s="242"/>
      <c r="DP23" s="242"/>
      <c r="DQ23" s="242"/>
      <c r="DR23" s="242"/>
      <c r="DS23" s="242"/>
      <c r="DT23" s="242"/>
      <c r="DU23" s="242"/>
      <c r="DV23" s="242"/>
      <c r="DW23" s="242"/>
      <c r="DX23" s="242"/>
      <c r="DY23" s="242"/>
      <c r="DZ23" s="242"/>
      <c r="EA23" s="242"/>
      <c r="EB23" s="242"/>
      <c r="EC23" s="242"/>
      <c r="ED23" s="242"/>
      <c r="EE23" s="242"/>
      <c r="EF23" s="242"/>
      <c r="EG23" s="242"/>
      <c r="EH23" s="242"/>
      <c r="EI23" s="242"/>
      <c r="EJ23" s="242"/>
      <c r="EK23" s="242"/>
      <c r="EL23" s="242"/>
      <c r="EM23" s="242"/>
      <c r="EN23" s="242"/>
      <c r="EO23" s="242"/>
      <c r="EP23" s="242"/>
      <c r="EQ23" s="242"/>
      <c r="ER23" s="242"/>
      <c r="ES23" s="242"/>
      <c r="ET23" s="242"/>
      <c r="EU23" s="242"/>
      <c r="EV23" s="242"/>
      <c r="EW23" s="242"/>
      <c r="EX23" s="242"/>
      <c r="EY23" s="242"/>
      <c r="EZ23" s="242"/>
      <c r="FA23" s="242"/>
      <c r="FB23" s="242"/>
      <c r="FC23" s="242"/>
      <c r="FD23" s="242"/>
      <c r="FE23" s="242"/>
      <c r="FF23" s="242"/>
      <c r="FG23" s="242"/>
      <c r="FH23" s="242"/>
      <c r="FI23" s="242"/>
      <c r="FJ23" s="242"/>
      <c r="FK23" s="242"/>
      <c r="FL23" s="242"/>
      <c r="FM23" s="242"/>
      <c r="FN23" s="242"/>
      <c r="FO23" s="242"/>
      <c r="FP23" s="242"/>
      <c r="FQ23" s="242"/>
      <c r="FR23" s="242"/>
      <c r="FS23" s="242"/>
      <c r="FT23" s="242"/>
      <c r="FU23" s="242"/>
      <c r="FV23" s="242"/>
      <c r="FW23" s="242"/>
      <c r="FX23" s="242"/>
      <c r="FY23" s="242"/>
      <c r="FZ23" s="242"/>
      <c r="GA23" s="242"/>
      <c r="GB23" s="242"/>
      <c r="GC23" s="242"/>
      <c r="GD23" s="242"/>
      <c r="GE23" s="242"/>
      <c r="GF23" s="242"/>
      <c r="GG23" s="242"/>
      <c r="GH23" s="242"/>
      <c r="GI23" s="242"/>
      <c r="GJ23" s="242"/>
      <c r="GK23" s="242"/>
      <c r="GL23" s="242"/>
      <c r="GM23" s="242"/>
      <c r="GN23" s="242"/>
      <c r="GO23" s="242"/>
      <c r="GP23" s="242"/>
      <c r="GQ23" s="242"/>
      <c r="GR23" s="242"/>
      <c r="GS23" s="242"/>
      <c r="GT23" s="242"/>
      <c r="GU23" s="242"/>
      <c r="GV23" s="242"/>
      <c r="GW23" s="242"/>
      <c r="GX23" s="242"/>
      <c r="GY23" s="242"/>
      <c r="GZ23" s="242"/>
      <c r="HA23" s="242"/>
      <c r="HB23" s="242"/>
      <c r="HC23" s="242"/>
      <c r="HD23" s="242"/>
      <c r="HE23" s="242"/>
      <c r="HF23" s="242"/>
      <c r="HG23" s="242"/>
      <c r="HH23" s="242"/>
      <c r="HI23" s="242"/>
      <c r="HJ23" s="242"/>
      <c r="HK23" s="242"/>
      <c r="HL23" s="242"/>
      <c r="HM23" s="242"/>
      <c r="HN23" s="242"/>
      <c r="HO23" s="242"/>
      <c r="HP23" s="242"/>
      <c r="HQ23" s="242"/>
      <c r="HR23" s="242"/>
      <c r="HS23" s="242"/>
      <c r="HT23" s="242"/>
      <c r="HU23" s="242"/>
      <c r="HV23" s="242"/>
      <c r="HW23" s="242"/>
      <c r="HX23" s="242"/>
      <c r="HY23" s="242"/>
      <c r="HZ23" s="242"/>
      <c r="IA23" s="242"/>
      <c r="IB23" s="242"/>
      <c r="IC23" s="242"/>
      <c r="ID23" s="242"/>
      <c r="IE23" s="242"/>
      <c r="IF23" s="242"/>
      <c r="IG23" s="242"/>
      <c r="IH23" s="242"/>
      <c r="II23" s="242"/>
      <c r="IJ23" s="242"/>
      <c r="IK23" s="242"/>
      <c r="IL23" s="242"/>
      <c r="IM23" s="242"/>
      <c r="IN23" s="242"/>
      <c r="IO23" s="242"/>
      <c r="IP23" s="242"/>
      <c r="IQ23" s="242"/>
      <c r="IR23" s="242"/>
      <c r="IS23" s="242"/>
      <c r="IT23" s="242"/>
      <c r="IU23" s="242"/>
      <c r="IV23" s="242"/>
      <c r="IW23" s="242"/>
      <c r="IX23" s="242"/>
      <c r="IY23" s="242"/>
      <c r="IZ23" s="242"/>
      <c r="JA23" s="242"/>
      <c r="JB23" s="242"/>
      <c r="JC23" s="242"/>
      <c r="JD23" s="242"/>
      <c r="JE23" s="242"/>
      <c r="JF23" s="242"/>
      <c r="JG23" s="242"/>
      <c r="JH23" s="242"/>
      <c r="JI23" s="242"/>
      <c r="JJ23" s="242"/>
      <c r="JK23" s="242"/>
      <c r="JL23" s="242"/>
      <c r="JM23" s="242"/>
      <c r="JN23" s="242"/>
      <c r="JO23" s="242"/>
      <c r="JP23" s="242"/>
      <c r="JQ23" s="242"/>
      <c r="JR23" s="242"/>
      <c r="JS23" s="242"/>
      <c r="JT23" s="242"/>
      <c r="JU23" s="242"/>
      <c r="JV23" s="242"/>
      <c r="JW23" s="242"/>
      <c r="JX23" s="242"/>
      <c r="JY23" s="242"/>
      <c r="JZ23" s="242"/>
      <c r="KA23" s="242"/>
      <c r="KB23" s="242"/>
      <c r="KC23" s="242"/>
      <c r="KD23" s="242"/>
      <c r="KE23" s="242"/>
      <c r="KF23" s="242"/>
      <c r="KG23" s="242"/>
      <c r="KH23" s="242"/>
      <c r="KI23" s="242"/>
      <c r="KJ23" s="242"/>
      <c r="KK23" s="242"/>
      <c r="KL23" s="242"/>
      <c r="KM23" s="242"/>
      <c r="KN23" s="242"/>
      <c r="KO23" s="242"/>
      <c r="KP23" s="242"/>
      <c r="KQ23" s="242"/>
      <c r="KR23" s="242"/>
      <c r="KS23" s="242"/>
      <c r="KT23" s="242"/>
      <c r="KU23" s="242"/>
      <c r="KV23" s="242"/>
      <c r="KW23" s="242"/>
      <c r="KX23" s="242"/>
      <c r="KY23" s="242"/>
      <c r="KZ23" s="242"/>
      <c r="LA23" s="242"/>
      <c r="LB23" s="242"/>
      <c r="LC23" s="242"/>
      <c r="LD23" s="242"/>
      <c r="LE23" s="242"/>
      <c r="LF23" s="242"/>
      <c r="LG23" s="242"/>
      <c r="LH23" s="242"/>
      <c r="LI23" s="242"/>
      <c r="LJ23" s="242"/>
      <c r="LK23" s="242"/>
      <c r="LL23" s="242"/>
      <c r="LM23" s="242"/>
      <c r="LN23" s="242"/>
      <c r="LO23" s="242"/>
      <c r="LP23" s="242"/>
      <c r="LQ23" s="242"/>
      <c r="LR23" s="242"/>
      <c r="LS23" s="242"/>
      <c r="LT23" s="242"/>
      <c r="LU23" s="242"/>
      <c r="LV23" s="242"/>
      <c r="LW23" s="242"/>
      <c r="LX23" s="242"/>
      <c r="LY23" s="242"/>
      <c r="LZ23" s="242"/>
      <c r="MA23" s="242"/>
      <c r="MB23" s="242"/>
      <c r="MC23" s="242"/>
      <c r="MD23" s="242"/>
      <c r="ME23" s="242"/>
      <c r="MF23" s="242"/>
      <c r="MG23" s="242"/>
      <c r="MH23" s="242"/>
      <c r="MI23" s="242"/>
      <c r="MJ23" s="242"/>
      <c r="MK23" s="242"/>
      <c r="ML23" s="242"/>
      <c r="MM23" s="242"/>
      <c r="MN23" s="242"/>
      <c r="MO23" s="242"/>
      <c r="MP23" s="242"/>
      <c r="MQ23" s="242"/>
      <c r="MR23" s="242"/>
      <c r="MS23" s="242"/>
      <c r="MT23" s="242"/>
      <c r="MU23" s="242"/>
      <c r="MV23" s="242"/>
      <c r="MW23" s="242"/>
      <c r="MX23" s="242"/>
      <c r="MY23" s="242"/>
      <c r="MZ23" s="242"/>
      <c r="NA23" s="242"/>
      <c r="NB23" s="242"/>
      <c r="NC23" s="242"/>
      <c r="ND23" s="242"/>
      <c r="NE23" s="242"/>
      <c r="NF23" s="242"/>
      <c r="NG23" s="242"/>
      <c r="NH23" s="242"/>
      <c r="NI23" s="242"/>
      <c r="NJ23" s="242"/>
      <c r="NK23" s="242"/>
      <c r="NL23" s="242"/>
      <c r="NM23" s="242"/>
      <c r="NN23" s="242"/>
      <c r="NO23" s="242"/>
      <c r="NP23" s="242"/>
      <c r="NQ23" s="242"/>
      <c r="NR23" s="242"/>
      <c r="NS23" s="242"/>
      <c r="NT23" s="242"/>
      <c r="NU23" s="242"/>
      <c r="NV23" s="242"/>
      <c r="NW23" s="242"/>
      <c r="NX23" s="242"/>
      <c r="NY23" s="242"/>
      <c r="NZ23" s="242"/>
      <c r="OA23" s="242"/>
      <c r="OB23" s="242"/>
      <c r="OC23" s="242"/>
      <c r="OD23" s="242"/>
      <c r="OE23" s="242"/>
      <c r="OF23" s="242"/>
      <c r="OG23" s="242"/>
      <c r="OH23" s="242"/>
      <c r="OI23" s="242"/>
      <c r="OJ23" s="242"/>
      <c r="OK23" s="242"/>
      <c r="OL23" s="242"/>
      <c r="OM23" s="242"/>
      <c r="ON23" s="242"/>
      <c r="OO23" s="242"/>
      <c r="OP23" s="242"/>
      <c r="OQ23" s="242"/>
      <c r="OR23" s="242"/>
      <c r="OS23" s="242"/>
      <c r="OT23" s="242"/>
      <c r="OU23" s="242"/>
      <c r="OV23" s="242"/>
      <c r="OW23" s="242"/>
      <c r="OX23" s="242"/>
      <c r="OY23" s="242"/>
      <c r="OZ23" s="242"/>
      <c r="PA23" s="242"/>
      <c r="PB23" s="242"/>
      <c r="PC23" s="242"/>
      <c r="PD23" s="242"/>
      <c r="PE23" s="242"/>
      <c r="PF23" s="242"/>
      <c r="PG23" s="242"/>
      <c r="PH23" s="242"/>
      <c r="PI23" s="242"/>
      <c r="PJ23" s="242"/>
      <c r="PK23" s="242"/>
      <c r="PL23" s="242"/>
      <c r="PM23" s="242"/>
      <c r="PN23" s="242"/>
      <c r="PO23" s="242"/>
      <c r="PP23" s="242"/>
      <c r="PQ23" s="242"/>
      <c r="PR23" s="242"/>
      <c r="PS23" s="242"/>
      <c r="PT23" s="242"/>
      <c r="PU23" s="242"/>
      <c r="PV23" s="242"/>
      <c r="PW23" s="242"/>
      <c r="PX23" s="242"/>
      <c r="PY23" s="242"/>
      <c r="PZ23" s="242"/>
      <c r="QA23" s="242"/>
      <c r="QB23" s="242"/>
      <c r="QC23" s="242"/>
      <c r="QD23" s="242"/>
      <c r="QE23" s="242"/>
      <c r="QF23" s="242"/>
      <c r="QG23" s="242"/>
      <c r="QH23" s="242"/>
      <c r="QI23" s="242"/>
      <c r="QJ23" s="242"/>
      <c r="QK23" s="242"/>
      <c r="QL23" s="242"/>
      <c r="QM23" s="242"/>
      <c r="QN23" s="242"/>
      <c r="QO23" s="242"/>
      <c r="QP23" s="242"/>
      <c r="QQ23" s="242"/>
      <c r="QR23" s="242"/>
      <c r="QS23" s="242"/>
      <c r="QT23" s="242"/>
      <c r="QU23" s="242"/>
      <c r="QV23" s="242"/>
      <c r="QW23" s="242"/>
      <c r="QX23" s="242"/>
      <c r="QY23" s="242"/>
      <c r="QZ23" s="242"/>
      <c r="RA23" s="242"/>
      <c r="RB23" s="242"/>
      <c r="RC23" s="242"/>
      <c r="RD23" s="242"/>
      <c r="RE23" s="242"/>
      <c r="RF23" s="242"/>
      <c r="RG23" s="242"/>
      <c r="RH23" s="242"/>
      <c r="RI23" s="242"/>
      <c r="RJ23" s="242"/>
      <c r="RK23" s="242"/>
      <c r="RL23" s="242"/>
      <c r="RM23" s="242"/>
      <c r="RN23" s="242"/>
      <c r="RO23" s="242"/>
      <c r="RP23" s="242"/>
      <c r="RQ23" s="242"/>
      <c r="RR23" s="242"/>
      <c r="RS23" s="242"/>
      <c r="RT23" s="242"/>
      <c r="RU23" s="242"/>
      <c r="RV23" s="242"/>
      <c r="RW23" s="242"/>
      <c r="RX23" s="242"/>
      <c r="RY23" s="242"/>
      <c r="RZ23" s="242"/>
      <c r="SA23" s="242"/>
      <c r="SB23" s="242"/>
    </row>
    <row r="24" spans="1:496" s="249" customFormat="1" ht="15" customHeight="1" x14ac:dyDescent="0.2">
      <c r="A24" s="247"/>
      <c r="B24" s="247"/>
      <c r="C24" s="248"/>
      <c r="D24" s="247"/>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242"/>
      <c r="AE24" s="242"/>
      <c r="AF24" s="242"/>
      <c r="AG24" s="242"/>
      <c r="AH24" s="242"/>
      <c r="AI24" s="242"/>
      <c r="AJ24" s="242"/>
      <c r="AK24" s="242"/>
      <c r="AL24" s="242"/>
      <c r="AM24" s="242"/>
      <c r="AN24" s="242"/>
      <c r="AO24" s="242"/>
      <c r="AP24" s="242"/>
      <c r="AQ24" s="242"/>
      <c r="AR24" s="242"/>
      <c r="AS24" s="242"/>
      <c r="AT24" s="242"/>
      <c r="AU24" s="242"/>
      <c r="AV24" s="242"/>
      <c r="AW24" s="242"/>
      <c r="AX24" s="242"/>
      <c r="AY24" s="242"/>
      <c r="AZ24" s="242"/>
      <c r="BA24" s="242"/>
      <c r="BB24" s="242"/>
      <c r="BC24" s="242"/>
      <c r="BD24" s="242"/>
      <c r="BE24" s="242"/>
      <c r="BF24" s="242"/>
      <c r="BG24" s="242"/>
      <c r="BH24" s="242"/>
      <c r="BI24" s="242"/>
      <c r="BJ24" s="242"/>
      <c r="BK24" s="242"/>
      <c r="BL24" s="242"/>
      <c r="BM24" s="242"/>
      <c r="BN24" s="242"/>
      <c r="BO24" s="242"/>
      <c r="BP24" s="242"/>
      <c r="BQ24" s="242"/>
      <c r="BR24" s="242"/>
      <c r="BS24" s="242"/>
      <c r="BT24" s="242"/>
      <c r="BU24" s="242"/>
      <c r="BV24" s="242"/>
      <c r="BW24" s="242"/>
      <c r="BX24" s="242"/>
      <c r="BY24" s="242"/>
      <c r="BZ24" s="242"/>
      <c r="CA24" s="242"/>
      <c r="CB24" s="242"/>
      <c r="CC24" s="242"/>
      <c r="CD24" s="242"/>
      <c r="CE24" s="242"/>
      <c r="CF24" s="242"/>
      <c r="CG24" s="242"/>
      <c r="CH24" s="242"/>
      <c r="CI24" s="242"/>
      <c r="CJ24" s="242"/>
      <c r="CK24" s="242"/>
      <c r="CL24" s="242"/>
      <c r="CM24" s="242"/>
      <c r="CN24" s="242"/>
      <c r="CO24" s="242"/>
      <c r="CP24" s="242"/>
      <c r="CQ24" s="242"/>
      <c r="CR24" s="242"/>
      <c r="CS24" s="242"/>
      <c r="CT24" s="242"/>
      <c r="CU24" s="242"/>
      <c r="CV24" s="242"/>
      <c r="CW24" s="242"/>
      <c r="CX24" s="242"/>
      <c r="CY24" s="242"/>
      <c r="CZ24" s="242"/>
      <c r="DA24" s="242"/>
      <c r="DB24" s="242"/>
      <c r="DC24" s="242"/>
      <c r="DD24" s="242"/>
      <c r="DE24" s="242"/>
      <c r="DF24" s="242"/>
      <c r="DG24" s="242"/>
      <c r="DH24" s="242"/>
      <c r="DI24" s="242"/>
      <c r="DJ24" s="242"/>
      <c r="DK24" s="242"/>
      <c r="DL24" s="242"/>
      <c r="DM24" s="242"/>
      <c r="DN24" s="242"/>
      <c r="DO24" s="242"/>
      <c r="DP24" s="242"/>
      <c r="DQ24" s="242"/>
      <c r="DR24" s="242"/>
      <c r="DS24" s="242"/>
      <c r="DT24" s="242"/>
      <c r="DU24" s="242"/>
      <c r="DV24" s="242"/>
      <c r="DW24" s="242"/>
      <c r="DX24" s="242"/>
      <c r="DY24" s="242"/>
      <c r="DZ24" s="242"/>
      <c r="EA24" s="242"/>
      <c r="EB24" s="242"/>
      <c r="EC24" s="242"/>
      <c r="ED24" s="242"/>
      <c r="EE24" s="242"/>
      <c r="EF24" s="242"/>
      <c r="EG24" s="242"/>
      <c r="EH24" s="242"/>
      <c r="EI24" s="242"/>
      <c r="EJ24" s="242"/>
      <c r="EK24" s="242"/>
      <c r="EL24" s="242"/>
      <c r="EM24" s="242"/>
      <c r="EN24" s="242"/>
      <c r="EO24" s="242"/>
      <c r="EP24" s="242"/>
      <c r="EQ24" s="242"/>
      <c r="ER24" s="242"/>
      <c r="ES24" s="242"/>
      <c r="ET24" s="242"/>
      <c r="EU24" s="242"/>
      <c r="EV24" s="242"/>
      <c r="EW24" s="242"/>
      <c r="EX24" s="242"/>
      <c r="EY24" s="242"/>
      <c r="EZ24" s="242"/>
      <c r="FA24" s="242"/>
      <c r="FB24" s="242"/>
      <c r="FC24" s="242"/>
      <c r="FD24" s="242"/>
      <c r="FE24" s="242"/>
      <c r="FF24" s="242"/>
      <c r="FG24" s="242"/>
      <c r="FH24" s="242"/>
      <c r="FI24" s="242"/>
      <c r="FJ24" s="242"/>
      <c r="FK24" s="242"/>
      <c r="FL24" s="242"/>
      <c r="FM24" s="242"/>
      <c r="FN24" s="242"/>
      <c r="FO24" s="242"/>
      <c r="FP24" s="242"/>
      <c r="FQ24" s="242"/>
      <c r="FR24" s="242"/>
      <c r="FS24" s="242"/>
      <c r="FT24" s="242"/>
      <c r="FU24" s="242"/>
      <c r="FV24" s="242"/>
      <c r="FW24" s="242"/>
      <c r="FX24" s="242"/>
      <c r="FY24" s="242"/>
      <c r="FZ24" s="242"/>
      <c r="GA24" s="242"/>
      <c r="GB24" s="242"/>
      <c r="GC24" s="242"/>
      <c r="GD24" s="242"/>
      <c r="GE24" s="242"/>
      <c r="GF24" s="242"/>
      <c r="GG24" s="242"/>
      <c r="GH24" s="242"/>
      <c r="GI24" s="242"/>
      <c r="GJ24" s="242"/>
      <c r="GK24" s="242"/>
      <c r="GL24" s="242"/>
      <c r="GM24" s="242"/>
      <c r="GN24" s="242"/>
      <c r="GO24" s="242"/>
      <c r="GP24" s="242"/>
      <c r="GQ24" s="242"/>
      <c r="GR24" s="242"/>
      <c r="GS24" s="242"/>
      <c r="GT24" s="242"/>
      <c r="GU24" s="242"/>
      <c r="GV24" s="242"/>
      <c r="GW24" s="242"/>
      <c r="GX24" s="242"/>
      <c r="GY24" s="242"/>
      <c r="GZ24" s="242"/>
      <c r="HA24" s="242"/>
      <c r="HB24" s="242"/>
      <c r="HC24" s="242"/>
      <c r="HD24" s="242"/>
      <c r="HE24" s="242"/>
      <c r="HF24" s="242"/>
      <c r="HG24" s="242"/>
      <c r="HH24" s="242"/>
      <c r="HI24" s="242"/>
      <c r="HJ24" s="242"/>
      <c r="HK24" s="242"/>
      <c r="HL24" s="242"/>
      <c r="HM24" s="242"/>
      <c r="HN24" s="242"/>
      <c r="HO24" s="242"/>
      <c r="HP24" s="242"/>
      <c r="HQ24" s="242"/>
      <c r="HR24" s="242"/>
      <c r="HS24" s="242"/>
      <c r="HT24" s="242"/>
      <c r="HU24" s="242"/>
      <c r="HV24" s="242"/>
      <c r="HW24" s="242"/>
      <c r="HX24" s="242"/>
      <c r="HY24" s="242"/>
      <c r="HZ24" s="242"/>
      <c r="IA24" s="242"/>
      <c r="IB24" s="242"/>
      <c r="IC24" s="242"/>
      <c r="ID24" s="242"/>
      <c r="IE24" s="242"/>
      <c r="IF24" s="242"/>
      <c r="IG24" s="242"/>
      <c r="IH24" s="242"/>
      <c r="II24" s="242"/>
      <c r="IJ24" s="242"/>
      <c r="IK24" s="242"/>
      <c r="IL24" s="242"/>
      <c r="IM24" s="242"/>
      <c r="IN24" s="242"/>
      <c r="IO24" s="242"/>
      <c r="IP24" s="242"/>
      <c r="IQ24" s="242"/>
      <c r="IR24" s="242"/>
      <c r="IS24" s="242"/>
      <c r="IT24" s="242"/>
      <c r="IU24" s="242"/>
      <c r="IV24" s="242"/>
      <c r="IW24" s="242"/>
      <c r="IX24" s="242"/>
      <c r="IY24" s="242"/>
      <c r="IZ24" s="242"/>
      <c r="JA24" s="242"/>
      <c r="JB24" s="242"/>
      <c r="JC24" s="242"/>
      <c r="JD24" s="242"/>
      <c r="JE24" s="242"/>
      <c r="JF24" s="242"/>
      <c r="JG24" s="242"/>
      <c r="JH24" s="242"/>
      <c r="JI24" s="242"/>
      <c r="JJ24" s="242"/>
      <c r="JK24" s="242"/>
      <c r="JL24" s="242"/>
      <c r="JM24" s="242"/>
      <c r="JN24" s="242"/>
      <c r="JO24" s="242"/>
      <c r="JP24" s="242"/>
      <c r="JQ24" s="242"/>
      <c r="JR24" s="242"/>
      <c r="JS24" s="242"/>
      <c r="JT24" s="242"/>
      <c r="JU24" s="242"/>
      <c r="JV24" s="242"/>
      <c r="JW24" s="242"/>
      <c r="JX24" s="242"/>
      <c r="JY24" s="242"/>
      <c r="JZ24" s="242"/>
      <c r="KA24" s="242"/>
      <c r="KB24" s="242"/>
      <c r="KC24" s="242"/>
      <c r="KD24" s="242"/>
      <c r="KE24" s="242"/>
      <c r="KF24" s="242"/>
      <c r="KG24" s="242"/>
      <c r="KH24" s="242"/>
      <c r="KI24" s="242"/>
      <c r="KJ24" s="242"/>
      <c r="KK24" s="242"/>
      <c r="KL24" s="242"/>
      <c r="KM24" s="242"/>
      <c r="KN24" s="242"/>
      <c r="KO24" s="242"/>
      <c r="KP24" s="242"/>
      <c r="KQ24" s="242"/>
      <c r="KR24" s="242"/>
      <c r="KS24" s="242"/>
      <c r="KT24" s="242"/>
      <c r="KU24" s="242"/>
      <c r="KV24" s="242"/>
      <c r="KW24" s="242"/>
      <c r="KX24" s="242"/>
      <c r="KY24" s="242"/>
      <c r="KZ24" s="242"/>
      <c r="LA24" s="242"/>
      <c r="LB24" s="242"/>
      <c r="LC24" s="242"/>
      <c r="LD24" s="242"/>
      <c r="LE24" s="242"/>
      <c r="LF24" s="242"/>
      <c r="LG24" s="242"/>
      <c r="LH24" s="242"/>
      <c r="LI24" s="242"/>
      <c r="LJ24" s="242"/>
      <c r="LK24" s="242"/>
      <c r="LL24" s="242"/>
      <c r="LM24" s="242"/>
      <c r="LN24" s="242"/>
      <c r="LO24" s="242"/>
      <c r="LP24" s="242"/>
      <c r="LQ24" s="242"/>
      <c r="LR24" s="242"/>
      <c r="LS24" s="242"/>
      <c r="LT24" s="242"/>
      <c r="LU24" s="242"/>
      <c r="LV24" s="242"/>
      <c r="LW24" s="242"/>
      <c r="LX24" s="242"/>
      <c r="LY24" s="242"/>
      <c r="LZ24" s="242"/>
      <c r="MA24" s="242"/>
      <c r="MB24" s="242"/>
      <c r="MC24" s="242"/>
      <c r="MD24" s="242"/>
      <c r="ME24" s="242"/>
      <c r="MF24" s="242"/>
      <c r="MG24" s="242"/>
      <c r="MH24" s="242"/>
      <c r="MI24" s="242"/>
      <c r="MJ24" s="242"/>
      <c r="MK24" s="242"/>
      <c r="ML24" s="242"/>
      <c r="MM24" s="242"/>
      <c r="MN24" s="242"/>
      <c r="MO24" s="242"/>
      <c r="MP24" s="242"/>
      <c r="MQ24" s="242"/>
      <c r="MR24" s="242"/>
      <c r="MS24" s="242"/>
      <c r="MT24" s="242"/>
      <c r="MU24" s="242"/>
      <c r="MV24" s="242"/>
      <c r="MW24" s="242"/>
      <c r="MX24" s="242"/>
      <c r="MY24" s="242"/>
      <c r="MZ24" s="242"/>
      <c r="NA24" s="242"/>
      <c r="NB24" s="242"/>
      <c r="NC24" s="242"/>
      <c r="ND24" s="242"/>
      <c r="NE24" s="242"/>
      <c r="NF24" s="242"/>
      <c r="NG24" s="242"/>
      <c r="NH24" s="242"/>
      <c r="NI24" s="242"/>
      <c r="NJ24" s="242"/>
      <c r="NK24" s="242"/>
      <c r="NL24" s="242"/>
      <c r="NM24" s="242"/>
      <c r="NN24" s="242"/>
      <c r="NO24" s="242"/>
      <c r="NP24" s="242"/>
      <c r="NQ24" s="242"/>
      <c r="NR24" s="242"/>
      <c r="NS24" s="242"/>
      <c r="NT24" s="242"/>
      <c r="NU24" s="242"/>
      <c r="NV24" s="242"/>
      <c r="NW24" s="242"/>
      <c r="NX24" s="242"/>
      <c r="NY24" s="242"/>
      <c r="NZ24" s="242"/>
      <c r="OA24" s="242"/>
      <c r="OB24" s="242"/>
      <c r="OC24" s="242"/>
      <c r="OD24" s="242"/>
      <c r="OE24" s="242"/>
      <c r="OF24" s="242"/>
      <c r="OG24" s="242"/>
      <c r="OH24" s="242"/>
      <c r="OI24" s="242"/>
      <c r="OJ24" s="242"/>
      <c r="OK24" s="242"/>
      <c r="OL24" s="242"/>
      <c r="OM24" s="242"/>
      <c r="ON24" s="242"/>
      <c r="OO24" s="242"/>
      <c r="OP24" s="242"/>
      <c r="OQ24" s="242"/>
      <c r="OR24" s="242"/>
      <c r="OS24" s="242"/>
      <c r="OT24" s="242"/>
      <c r="OU24" s="242"/>
      <c r="OV24" s="242"/>
      <c r="OW24" s="242"/>
      <c r="OX24" s="242"/>
      <c r="OY24" s="242"/>
      <c r="OZ24" s="242"/>
      <c r="PA24" s="242"/>
      <c r="PB24" s="242"/>
      <c r="PC24" s="242"/>
      <c r="PD24" s="242"/>
      <c r="PE24" s="242"/>
      <c r="PF24" s="242"/>
      <c r="PG24" s="242"/>
      <c r="PH24" s="242"/>
      <c r="PI24" s="242"/>
      <c r="PJ24" s="242"/>
      <c r="PK24" s="242"/>
      <c r="PL24" s="242"/>
      <c r="PM24" s="242"/>
      <c r="PN24" s="242"/>
      <c r="PO24" s="242"/>
      <c r="PP24" s="242"/>
      <c r="PQ24" s="242"/>
      <c r="PR24" s="242"/>
      <c r="PS24" s="242"/>
      <c r="PT24" s="242"/>
      <c r="PU24" s="242"/>
      <c r="PV24" s="242"/>
      <c r="PW24" s="242"/>
      <c r="PX24" s="242"/>
      <c r="PY24" s="242"/>
      <c r="PZ24" s="242"/>
      <c r="QA24" s="242"/>
      <c r="QB24" s="242"/>
      <c r="QC24" s="242"/>
      <c r="QD24" s="242"/>
      <c r="QE24" s="242"/>
      <c r="QF24" s="242"/>
      <c r="QG24" s="242"/>
      <c r="QH24" s="242"/>
      <c r="QI24" s="242"/>
      <c r="QJ24" s="242"/>
      <c r="QK24" s="242"/>
      <c r="QL24" s="242"/>
      <c r="QM24" s="242"/>
      <c r="QN24" s="242"/>
      <c r="QO24" s="242"/>
      <c r="QP24" s="242"/>
      <c r="QQ24" s="242"/>
      <c r="QR24" s="242"/>
      <c r="QS24" s="242"/>
      <c r="QT24" s="242"/>
      <c r="QU24" s="242"/>
      <c r="QV24" s="242"/>
      <c r="QW24" s="242"/>
      <c r="QX24" s="242"/>
      <c r="QY24" s="242"/>
      <c r="QZ24" s="242"/>
      <c r="RA24" s="242"/>
      <c r="RB24" s="242"/>
      <c r="RC24" s="242"/>
      <c r="RD24" s="242"/>
      <c r="RE24" s="242"/>
      <c r="RF24" s="242"/>
      <c r="RG24" s="242"/>
      <c r="RH24" s="242"/>
      <c r="RI24" s="242"/>
      <c r="RJ24" s="242"/>
      <c r="RK24" s="242"/>
      <c r="RL24" s="242"/>
      <c r="RM24" s="242"/>
      <c r="RN24" s="242"/>
      <c r="RO24" s="242"/>
      <c r="RP24" s="242"/>
      <c r="RQ24" s="242"/>
      <c r="RR24" s="242"/>
      <c r="RS24" s="242"/>
      <c r="RT24" s="242"/>
      <c r="RU24" s="242"/>
      <c r="RV24" s="242"/>
      <c r="RW24" s="242"/>
      <c r="RX24" s="242"/>
      <c r="RY24" s="242"/>
      <c r="RZ24" s="242"/>
      <c r="SA24" s="242"/>
      <c r="SB24" s="242"/>
    </row>
    <row r="25" spans="1:496" ht="15" customHeight="1" x14ac:dyDescent="0.2">
      <c r="A25" s="243" t="str">
        <f t="shared" si="0"/>
        <v>INDEC-CM - 37690-11</v>
      </c>
      <c r="B25" s="243">
        <v>37690</v>
      </c>
      <c r="C25" s="245" t="s">
        <v>51</v>
      </c>
      <c r="D25" s="243">
        <v>11</v>
      </c>
      <c r="E25" s="242" t="s">
        <v>68</v>
      </c>
    </row>
    <row r="26" spans="1:496" ht="15" customHeight="1" x14ac:dyDescent="0.2">
      <c r="A26" s="243" t="str">
        <f t="shared" si="0"/>
        <v>INDEC-CM - 42911-11</v>
      </c>
      <c r="B26" s="243">
        <v>42911</v>
      </c>
      <c r="C26" s="245" t="s">
        <v>51</v>
      </c>
      <c r="D26" s="243">
        <v>11</v>
      </c>
      <c r="E26" s="242" t="s">
        <v>69</v>
      </c>
    </row>
    <row r="27" spans="1:496" ht="15" customHeight="1" x14ac:dyDescent="0.2">
      <c r="A27" s="243" t="str">
        <f t="shared" si="0"/>
        <v>INDEC-CM - 37129-11</v>
      </c>
      <c r="B27" s="243">
        <v>37129</v>
      </c>
      <c r="C27" s="245" t="s">
        <v>51</v>
      </c>
      <c r="D27" s="243">
        <v>11</v>
      </c>
      <c r="E27" s="242" t="s">
        <v>70</v>
      </c>
    </row>
    <row r="28" spans="1:496" ht="15" customHeight="1" x14ac:dyDescent="0.2">
      <c r="A28" s="243" t="str">
        <f t="shared" si="0"/>
        <v>INDEC-CM - 35110-41</v>
      </c>
      <c r="B28" s="243">
        <v>35110</v>
      </c>
      <c r="C28" s="245" t="s">
        <v>51</v>
      </c>
      <c r="D28" s="243">
        <v>41</v>
      </c>
      <c r="E28" s="242" t="s">
        <v>71</v>
      </c>
    </row>
    <row r="29" spans="1:496" ht="15" customHeight="1" x14ac:dyDescent="0.2">
      <c r="A29" s="243" t="str">
        <f t="shared" si="0"/>
        <v>INDEC-CM - 37210-23</v>
      </c>
      <c r="B29" s="243">
        <v>37210</v>
      </c>
      <c r="C29" s="245" t="s">
        <v>51</v>
      </c>
      <c r="D29" s="243">
        <v>23</v>
      </c>
      <c r="E29" s="242" t="s">
        <v>72</v>
      </c>
    </row>
    <row r="30" spans="1:496" ht="15" customHeight="1" x14ac:dyDescent="0.2">
      <c r="A30" s="243" t="str">
        <f t="shared" si="0"/>
        <v>INDEC-CM - 37210-22</v>
      </c>
      <c r="B30" s="243">
        <v>37210</v>
      </c>
      <c r="C30" s="245" t="s">
        <v>51</v>
      </c>
      <c r="D30" s="243">
        <v>22</v>
      </c>
      <c r="E30" s="242" t="s">
        <v>73</v>
      </c>
    </row>
    <row r="31" spans="1:496" ht="15" customHeight="1" x14ac:dyDescent="0.2">
      <c r="A31" s="243" t="str">
        <f t="shared" si="0"/>
        <v>INDEC-CM - 37210-21</v>
      </c>
      <c r="B31" s="243">
        <v>37210</v>
      </c>
      <c r="C31" s="245" t="s">
        <v>51</v>
      </c>
      <c r="D31" s="243">
        <v>21</v>
      </c>
      <c r="E31" s="242" t="s">
        <v>74</v>
      </c>
    </row>
    <row r="32" spans="1:496" ht="15" customHeight="1" x14ac:dyDescent="0.2">
      <c r="A32" s="243" t="str">
        <f t="shared" si="0"/>
        <v>INDEC-CM - 41543-21</v>
      </c>
      <c r="B32" s="243">
        <v>41543</v>
      </c>
      <c r="C32" s="245" t="s">
        <v>51</v>
      </c>
      <c r="D32" s="243">
        <v>21</v>
      </c>
      <c r="E32" s="242" t="s">
        <v>75</v>
      </c>
    </row>
    <row r="33" spans="1:496" ht="15" customHeight="1" x14ac:dyDescent="0.2">
      <c r="A33" s="243" t="str">
        <f t="shared" si="0"/>
        <v>INDEC-CM - 46340-31</v>
      </c>
      <c r="B33" s="243">
        <v>46340</v>
      </c>
      <c r="C33" s="245" t="s">
        <v>51</v>
      </c>
      <c r="D33" s="243">
        <v>31</v>
      </c>
      <c r="E33" s="242" t="s">
        <v>76</v>
      </c>
    </row>
    <row r="34" spans="1:496" ht="15" customHeight="1" x14ac:dyDescent="0.2">
      <c r="A34" s="243" t="str">
        <f t="shared" si="0"/>
        <v>INDEC-CM - 46320-11</v>
      </c>
      <c r="B34" s="243">
        <v>46320</v>
      </c>
      <c r="C34" s="245" t="s">
        <v>51</v>
      </c>
      <c r="D34" s="243">
        <v>11</v>
      </c>
      <c r="E34" s="242" t="s">
        <v>77</v>
      </c>
    </row>
    <row r="35" spans="1:496" ht="15" customHeight="1" x14ac:dyDescent="0.2">
      <c r="A35" s="243" t="str">
        <f t="shared" si="0"/>
        <v>INDEC-CM - 46340-11</v>
      </c>
      <c r="B35" s="243">
        <v>46340</v>
      </c>
      <c r="C35" s="245" t="s">
        <v>51</v>
      </c>
      <c r="D35" s="243">
        <v>11</v>
      </c>
      <c r="E35" s="242" t="s">
        <v>78</v>
      </c>
    </row>
    <row r="36" spans="1:496" ht="15" customHeight="1" x14ac:dyDescent="0.2">
      <c r="A36" s="243" t="str">
        <f t="shared" si="0"/>
        <v>INDEC-CM - 46340-12</v>
      </c>
      <c r="B36" s="243">
        <v>46340</v>
      </c>
      <c r="C36" s="245" t="s">
        <v>51</v>
      </c>
      <c r="D36" s="243">
        <v>12</v>
      </c>
      <c r="E36" s="242" t="s">
        <v>79</v>
      </c>
    </row>
    <row r="37" spans="1:496" ht="15" customHeight="1" x14ac:dyDescent="0.2">
      <c r="A37" s="243" t="str">
        <f t="shared" si="0"/>
        <v>INDEC-CM - 46340-21</v>
      </c>
      <c r="B37" s="243">
        <v>46340</v>
      </c>
      <c r="C37" s="245" t="s">
        <v>51</v>
      </c>
      <c r="D37" s="243">
        <v>21</v>
      </c>
      <c r="E37" s="242" t="s">
        <v>80</v>
      </c>
    </row>
    <row r="38" spans="1:496" ht="15" customHeight="1" x14ac:dyDescent="0.2">
      <c r="A38" s="243" t="str">
        <f t="shared" si="0"/>
        <v>INDEC-CM - 46212-21</v>
      </c>
      <c r="B38" s="243">
        <v>46212</v>
      </c>
      <c r="C38" s="245" t="s">
        <v>51</v>
      </c>
      <c r="D38" s="243">
        <v>21</v>
      </c>
      <c r="E38" s="242" t="s">
        <v>81</v>
      </c>
    </row>
    <row r="39" spans="1:496" ht="15" customHeight="1" x14ac:dyDescent="0.2">
      <c r="A39" s="243" t="str">
        <f t="shared" si="0"/>
        <v>INDEC-CM - 42999-23</v>
      </c>
      <c r="B39" s="243">
        <v>42999</v>
      </c>
      <c r="C39" s="245" t="s">
        <v>51</v>
      </c>
      <c r="D39" s="243">
        <v>23</v>
      </c>
      <c r="E39" s="242" t="s">
        <v>82</v>
      </c>
    </row>
    <row r="40" spans="1:496" ht="15" customHeight="1" x14ac:dyDescent="0.2">
      <c r="A40" s="243" t="str">
        <f t="shared" si="0"/>
        <v>INDEC-CM - 42999-21</v>
      </c>
      <c r="B40" s="243">
        <v>42999</v>
      </c>
      <c r="C40" s="245" t="s">
        <v>51</v>
      </c>
      <c r="D40" s="243">
        <v>21</v>
      </c>
      <c r="E40" s="242" t="s">
        <v>83</v>
      </c>
    </row>
    <row r="41" spans="1:496" ht="15" customHeight="1" x14ac:dyDescent="0.2">
      <c r="A41" s="243" t="str">
        <f t="shared" si="0"/>
        <v>INDEC-CM - 42999-31</v>
      </c>
      <c r="B41" s="243">
        <v>42999</v>
      </c>
      <c r="C41" s="245" t="s">
        <v>51</v>
      </c>
      <c r="D41" s="243">
        <v>31</v>
      </c>
      <c r="E41" s="242" t="s">
        <v>84</v>
      </c>
    </row>
    <row r="42" spans="1:496" ht="15" customHeight="1" x14ac:dyDescent="0.2">
      <c r="A42" s="243" t="str">
        <f t="shared" si="0"/>
        <v>INDEC-CM - 42999-22</v>
      </c>
      <c r="B42" s="243">
        <v>42999</v>
      </c>
      <c r="C42" s="245" t="s">
        <v>51</v>
      </c>
      <c r="D42" s="243">
        <v>22</v>
      </c>
      <c r="E42" s="242" t="s">
        <v>85</v>
      </c>
    </row>
    <row r="43" spans="1:496" s="249" customFormat="1" ht="15" customHeight="1" x14ac:dyDescent="0.2">
      <c r="A43" s="247"/>
      <c r="B43" s="247"/>
      <c r="C43" s="248"/>
      <c r="D43" s="247"/>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2"/>
      <c r="AJ43" s="242"/>
      <c r="AK43" s="242"/>
      <c r="AL43" s="242"/>
      <c r="AM43" s="242"/>
      <c r="AN43" s="242"/>
      <c r="AO43" s="242"/>
      <c r="AP43" s="242"/>
      <c r="AQ43" s="242"/>
      <c r="AR43" s="242"/>
      <c r="AS43" s="242"/>
      <c r="AT43" s="242"/>
      <c r="AU43" s="242"/>
      <c r="AV43" s="242"/>
      <c r="AW43" s="242"/>
      <c r="AX43" s="242"/>
      <c r="AY43" s="242"/>
      <c r="AZ43" s="242"/>
      <c r="BA43" s="242"/>
      <c r="BB43" s="242"/>
      <c r="BC43" s="242"/>
      <c r="BD43" s="242"/>
      <c r="BE43" s="242"/>
      <c r="BF43" s="242"/>
      <c r="BG43" s="242"/>
      <c r="BH43" s="242"/>
      <c r="BI43" s="242"/>
      <c r="BJ43" s="242"/>
      <c r="BK43" s="242"/>
      <c r="BL43" s="242"/>
      <c r="BM43" s="242"/>
      <c r="BN43" s="242"/>
      <c r="BO43" s="242"/>
      <c r="BP43" s="242"/>
      <c r="BQ43" s="242"/>
      <c r="BR43" s="242"/>
      <c r="BS43" s="242"/>
      <c r="BT43" s="242"/>
      <c r="BU43" s="242"/>
      <c r="BV43" s="242"/>
      <c r="BW43" s="242"/>
      <c r="BX43" s="242"/>
      <c r="BY43" s="242"/>
      <c r="BZ43" s="242"/>
      <c r="CA43" s="242"/>
      <c r="CB43" s="242"/>
      <c r="CC43" s="242"/>
      <c r="CD43" s="242"/>
      <c r="CE43" s="242"/>
      <c r="CF43" s="242"/>
      <c r="CG43" s="242"/>
      <c r="CH43" s="242"/>
      <c r="CI43" s="242"/>
      <c r="CJ43" s="242"/>
      <c r="CK43" s="242"/>
      <c r="CL43" s="242"/>
      <c r="CM43" s="242"/>
      <c r="CN43" s="242"/>
      <c r="CO43" s="242"/>
      <c r="CP43" s="242"/>
      <c r="CQ43" s="242"/>
      <c r="CR43" s="242"/>
      <c r="CS43" s="242"/>
      <c r="CT43" s="242"/>
      <c r="CU43" s="242"/>
      <c r="CV43" s="242"/>
      <c r="CW43" s="242"/>
      <c r="CX43" s="242"/>
      <c r="CY43" s="242"/>
      <c r="CZ43" s="242"/>
      <c r="DA43" s="242"/>
      <c r="DB43" s="242"/>
      <c r="DC43" s="242"/>
      <c r="DD43" s="242"/>
      <c r="DE43" s="242"/>
      <c r="DF43" s="242"/>
      <c r="DG43" s="242"/>
      <c r="DH43" s="242"/>
      <c r="DI43" s="242"/>
      <c r="DJ43" s="242"/>
      <c r="DK43" s="242"/>
      <c r="DL43" s="242"/>
      <c r="DM43" s="242"/>
      <c r="DN43" s="242"/>
      <c r="DO43" s="242"/>
      <c r="DP43" s="242"/>
      <c r="DQ43" s="242"/>
      <c r="DR43" s="242"/>
      <c r="DS43" s="242"/>
      <c r="DT43" s="242"/>
      <c r="DU43" s="242"/>
      <c r="DV43" s="242"/>
      <c r="DW43" s="242"/>
      <c r="DX43" s="242"/>
      <c r="DY43" s="242"/>
      <c r="DZ43" s="242"/>
      <c r="EA43" s="242"/>
      <c r="EB43" s="242"/>
      <c r="EC43" s="242"/>
      <c r="ED43" s="242"/>
      <c r="EE43" s="242"/>
      <c r="EF43" s="242"/>
      <c r="EG43" s="242"/>
      <c r="EH43" s="242"/>
      <c r="EI43" s="242"/>
      <c r="EJ43" s="242"/>
      <c r="EK43" s="242"/>
      <c r="EL43" s="242"/>
      <c r="EM43" s="242"/>
      <c r="EN43" s="242"/>
      <c r="EO43" s="242"/>
      <c r="EP43" s="242"/>
      <c r="EQ43" s="242"/>
      <c r="ER43" s="242"/>
      <c r="ES43" s="242"/>
      <c r="ET43" s="242"/>
      <c r="EU43" s="242"/>
      <c r="EV43" s="242"/>
      <c r="EW43" s="242"/>
      <c r="EX43" s="242"/>
      <c r="EY43" s="242"/>
      <c r="EZ43" s="242"/>
      <c r="FA43" s="242"/>
      <c r="FB43" s="242"/>
      <c r="FC43" s="242"/>
      <c r="FD43" s="242"/>
      <c r="FE43" s="242"/>
      <c r="FF43" s="242"/>
      <c r="FG43" s="242"/>
      <c r="FH43" s="242"/>
      <c r="FI43" s="242"/>
      <c r="FJ43" s="242"/>
      <c r="FK43" s="242"/>
      <c r="FL43" s="242"/>
      <c r="FM43" s="242"/>
      <c r="FN43" s="242"/>
      <c r="FO43" s="242"/>
      <c r="FP43" s="242"/>
      <c r="FQ43" s="242"/>
      <c r="FR43" s="242"/>
      <c r="FS43" s="242"/>
      <c r="FT43" s="242"/>
      <c r="FU43" s="242"/>
      <c r="FV43" s="242"/>
      <c r="FW43" s="242"/>
      <c r="FX43" s="242"/>
      <c r="FY43" s="242"/>
      <c r="FZ43" s="242"/>
      <c r="GA43" s="242"/>
      <c r="GB43" s="242"/>
      <c r="GC43" s="242"/>
      <c r="GD43" s="242"/>
      <c r="GE43" s="242"/>
      <c r="GF43" s="242"/>
      <c r="GG43" s="242"/>
      <c r="GH43" s="242"/>
      <c r="GI43" s="242"/>
      <c r="GJ43" s="242"/>
      <c r="GK43" s="242"/>
      <c r="GL43" s="242"/>
      <c r="GM43" s="242"/>
      <c r="GN43" s="242"/>
      <c r="GO43" s="242"/>
      <c r="GP43" s="242"/>
      <c r="GQ43" s="242"/>
      <c r="GR43" s="242"/>
      <c r="GS43" s="242"/>
      <c r="GT43" s="242"/>
      <c r="GU43" s="242"/>
      <c r="GV43" s="242"/>
      <c r="GW43" s="242"/>
      <c r="GX43" s="242"/>
      <c r="GY43" s="242"/>
      <c r="GZ43" s="242"/>
      <c r="HA43" s="242"/>
      <c r="HB43" s="242"/>
      <c r="HC43" s="242"/>
      <c r="HD43" s="242"/>
      <c r="HE43" s="242"/>
      <c r="HF43" s="242"/>
      <c r="HG43" s="242"/>
      <c r="HH43" s="242"/>
      <c r="HI43" s="242"/>
      <c r="HJ43" s="242"/>
      <c r="HK43" s="242"/>
      <c r="HL43" s="242"/>
      <c r="HM43" s="242"/>
      <c r="HN43" s="242"/>
      <c r="HO43" s="242"/>
      <c r="HP43" s="242"/>
      <c r="HQ43" s="242"/>
      <c r="HR43" s="242"/>
      <c r="HS43" s="242"/>
      <c r="HT43" s="242"/>
      <c r="HU43" s="242"/>
      <c r="HV43" s="242"/>
      <c r="HW43" s="242"/>
      <c r="HX43" s="242"/>
      <c r="HY43" s="242"/>
      <c r="HZ43" s="242"/>
      <c r="IA43" s="242"/>
      <c r="IB43" s="242"/>
      <c r="IC43" s="242"/>
      <c r="ID43" s="242"/>
      <c r="IE43" s="242"/>
      <c r="IF43" s="242"/>
      <c r="IG43" s="242"/>
      <c r="IH43" s="242"/>
      <c r="II43" s="242"/>
      <c r="IJ43" s="242"/>
      <c r="IK43" s="242"/>
      <c r="IL43" s="242"/>
      <c r="IM43" s="242"/>
      <c r="IN43" s="242"/>
      <c r="IO43" s="242"/>
      <c r="IP43" s="242"/>
      <c r="IQ43" s="242"/>
      <c r="IR43" s="242"/>
      <c r="IS43" s="242"/>
      <c r="IT43" s="242"/>
      <c r="IU43" s="242"/>
      <c r="IV43" s="242"/>
      <c r="IW43" s="242"/>
      <c r="IX43" s="242"/>
      <c r="IY43" s="242"/>
      <c r="IZ43" s="242"/>
      <c r="JA43" s="242"/>
      <c r="JB43" s="242"/>
      <c r="JC43" s="242"/>
      <c r="JD43" s="242"/>
      <c r="JE43" s="242"/>
      <c r="JF43" s="242"/>
      <c r="JG43" s="242"/>
      <c r="JH43" s="242"/>
      <c r="JI43" s="242"/>
      <c r="JJ43" s="242"/>
      <c r="JK43" s="242"/>
      <c r="JL43" s="242"/>
      <c r="JM43" s="242"/>
      <c r="JN43" s="242"/>
      <c r="JO43" s="242"/>
      <c r="JP43" s="242"/>
      <c r="JQ43" s="242"/>
      <c r="JR43" s="242"/>
      <c r="JS43" s="242"/>
      <c r="JT43" s="242"/>
      <c r="JU43" s="242"/>
      <c r="JV43" s="242"/>
      <c r="JW43" s="242"/>
      <c r="JX43" s="242"/>
      <c r="JY43" s="242"/>
      <c r="JZ43" s="242"/>
      <c r="KA43" s="242"/>
      <c r="KB43" s="242"/>
      <c r="KC43" s="242"/>
      <c r="KD43" s="242"/>
      <c r="KE43" s="242"/>
      <c r="KF43" s="242"/>
      <c r="KG43" s="242"/>
      <c r="KH43" s="242"/>
      <c r="KI43" s="242"/>
      <c r="KJ43" s="242"/>
      <c r="KK43" s="242"/>
      <c r="KL43" s="242"/>
      <c r="KM43" s="242"/>
      <c r="KN43" s="242"/>
      <c r="KO43" s="242"/>
      <c r="KP43" s="242"/>
      <c r="KQ43" s="242"/>
      <c r="KR43" s="242"/>
      <c r="KS43" s="242"/>
      <c r="KT43" s="242"/>
      <c r="KU43" s="242"/>
      <c r="KV43" s="242"/>
      <c r="KW43" s="242"/>
      <c r="KX43" s="242"/>
      <c r="KY43" s="242"/>
      <c r="KZ43" s="242"/>
      <c r="LA43" s="242"/>
      <c r="LB43" s="242"/>
      <c r="LC43" s="242"/>
      <c r="LD43" s="242"/>
      <c r="LE43" s="242"/>
      <c r="LF43" s="242"/>
      <c r="LG43" s="242"/>
      <c r="LH43" s="242"/>
      <c r="LI43" s="242"/>
      <c r="LJ43" s="242"/>
      <c r="LK43" s="242"/>
      <c r="LL43" s="242"/>
      <c r="LM43" s="242"/>
      <c r="LN43" s="242"/>
      <c r="LO43" s="242"/>
      <c r="LP43" s="242"/>
      <c r="LQ43" s="242"/>
      <c r="LR43" s="242"/>
      <c r="LS43" s="242"/>
      <c r="LT43" s="242"/>
      <c r="LU43" s="242"/>
      <c r="LV43" s="242"/>
      <c r="LW43" s="242"/>
      <c r="LX43" s="242"/>
      <c r="LY43" s="242"/>
      <c r="LZ43" s="242"/>
      <c r="MA43" s="242"/>
      <c r="MB43" s="242"/>
      <c r="MC43" s="242"/>
      <c r="MD43" s="242"/>
      <c r="ME43" s="242"/>
      <c r="MF43" s="242"/>
      <c r="MG43" s="242"/>
      <c r="MH43" s="242"/>
      <c r="MI43" s="242"/>
      <c r="MJ43" s="242"/>
      <c r="MK43" s="242"/>
      <c r="ML43" s="242"/>
      <c r="MM43" s="242"/>
      <c r="MN43" s="242"/>
      <c r="MO43" s="242"/>
      <c r="MP43" s="242"/>
      <c r="MQ43" s="242"/>
      <c r="MR43" s="242"/>
      <c r="MS43" s="242"/>
      <c r="MT43" s="242"/>
      <c r="MU43" s="242"/>
      <c r="MV43" s="242"/>
      <c r="MW43" s="242"/>
      <c r="MX43" s="242"/>
      <c r="MY43" s="242"/>
      <c r="MZ43" s="242"/>
      <c r="NA43" s="242"/>
      <c r="NB43" s="242"/>
      <c r="NC43" s="242"/>
      <c r="ND43" s="242"/>
      <c r="NE43" s="242"/>
      <c r="NF43" s="242"/>
      <c r="NG43" s="242"/>
      <c r="NH43" s="242"/>
      <c r="NI43" s="242"/>
      <c r="NJ43" s="242"/>
      <c r="NK43" s="242"/>
      <c r="NL43" s="242"/>
      <c r="NM43" s="242"/>
      <c r="NN43" s="242"/>
      <c r="NO43" s="242"/>
      <c r="NP43" s="242"/>
      <c r="NQ43" s="242"/>
      <c r="NR43" s="242"/>
      <c r="NS43" s="242"/>
      <c r="NT43" s="242"/>
      <c r="NU43" s="242"/>
      <c r="NV43" s="242"/>
      <c r="NW43" s="242"/>
      <c r="NX43" s="242"/>
      <c r="NY43" s="242"/>
      <c r="NZ43" s="242"/>
      <c r="OA43" s="242"/>
      <c r="OB43" s="242"/>
      <c r="OC43" s="242"/>
      <c r="OD43" s="242"/>
      <c r="OE43" s="242"/>
      <c r="OF43" s="242"/>
      <c r="OG43" s="242"/>
      <c r="OH43" s="242"/>
      <c r="OI43" s="242"/>
      <c r="OJ43" s="242"/>
      <c r="OK43" s="242"/>
      <c r="OL43" s="242"/>
      <c r="OM43" s="242"/>
      <c r="ON43" s="242"/>
      <c r="OO43" s="242"/>
      <c r="OP43" s="242"/>
      <c r="OQ43" s="242"/>
      <c r="OR43" s="242"/>
      <c r="OS43" s="242"/>
      <c r="OT43" s="242"/>
      <c r="OU43" s="242"/>
      <c r="OV43" s="242"/>
      <c r="OW43" s="242"/>
      <c r="OX43" s="242"/>
      <c r="OY43" s="242"/>
      <c r="OZ43" s="242"/>
      <c r="PA43" s="242"/>
      <c r="PB43" s="242"/>
      <c r="PC43" s="242"/>
      <c r="PD43" s="242"/>
      <c r="PE43" s="242"/>
      <c r="PF43" s="242"/>
      <c r="PG43" s="242"/>
      <c r="PH43" s="242"/>
      <c r="PI43" s="242"/>
      <c r="PJ43" s="242"/>
      <c r="PK43" s="242"/>
      <c r="PL43" s="242"/>
      <c r="PM43" s="242"/>
      <c r="PN43" s="242"/>
      <c r="PO43" s="242"/>
      <c r="PP43" s="242"/>
      <c r="PQ43" s="242"/>
      <c r="PR43" s="242"/>
      <c r="PS43" s="242"/>
      <c r="PT43" s="242"/>
      <c r="PU43" s="242"/>
      <c r="PV43" s="242"/>
      <c r="PW43" s="242"/>
      <c r="PX43" s="242"/>
      <c r="PY43" s="242"/>
      <c r="PZ43" s="242"/>
      <c r="QA43" s="242"/>
      <c r="QB43" s="242"/>
      <c r="QC43" s="242"/>
      <c r="QD43" s="242"/>
      <c r="QE43" s="242"/>
      <c r="QF43" s="242"/>
      <c r="QG43" s="242"/>
      <c r="QH43" s="242"/>
      <c r="QI43" s="242"/>
      <c r="QJ43" s="242"/>
      <c r="QK43" s="242"/>
      <c r="QL43" s="242"/>
      <c r="QM43" s="242"/>
      <c r="QN43" s="242"/>
      <c r="QO43" s="242"/>
      <c r="QP43" s="242"/>
      <c r="QQ43" s="242"/>
      <c r="QR43" s="242"/>
      <c r="QS43" s="242"/>
      <c r="QT43" s="242"/>
      <c r="QU43" s="242"/>
      <c r="QV43" s="242"/>
      <c r="QW43" s="242"/>
      <c r="QX43" s="242"/>
      <c r="QY43" s="242"/>
      <c r="QZ43" s="242"/>
      <c r="RA43" s="242"/>
      <c r="RB43" s="242"/>
      <c r="RC43" s="242"/>
      <c r="RD43" s="242"/>
      <c r="RE43" s="242"/>
      <c r="RF43" s="242"/>
      <c r="RG43" s="242"/>
      <c r="RH43" s="242"/>
      <c r="RI43" s="242"/>
      <c r="RJ43" s="242"/>
      <c r="RK43" s="242"/>
      <c r="RL43" s="242"/>
      <c r="RM43" s="242"/>
      <c r="RN43" s="242"/>
      <c r="RO43" s="242"/>
      <c r="RP43" s="242"/>
      <c r="RQ43" s="242"/>
      <c r="RR43" s="242"/>
      <c r="RS43" s="242"/>
      <c r="RT43" s="242"/>
      <c r="RU43" s="242"/>
      <c r="RV43" s="242"/>
      <c r="RW43" s="242"/>
      <c r="RX43" s="242"/>
      <c r="RY43" s="242"/>
      <c r="RZ43" s="242"/>
      <c r="SA43" s="242"/>
      <c r="SB43" s="242"/>
    </row>
    <row r="44" spans="1:496" s="249" customFormat="1" ht="15" customHeight="1" x14ac:dyDescent="0.2">
      <c r="A44" s="247"/>
      <c r="B44" s="247"/>
      <c r="C44" s="248"/>
      <c r="D44" s="247"/>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2"/>
      <c r="AK44" s="242"/>
      <c r="AL44" s="242"/>
      <c r="AM44" s="242"/>
      <c r="AN44" s="242"/>
      <c r="AO44" s="242"/>
      <c r="AP44" s="242"/>
      <c r="AQ44" s="242"/>
      <c r="AR44" s="242"/>
      <c r="AS44" s="242"/>
      <c r="AT44" s="242"/>
      <c r="AU44" s="242"/>
      <c r="AV44" s="242"/>
      <c r="AW44" s="242"/>
      <c r="AX44" s="242"/>
      <c r="AY44" s="242"/>
      <c r="AZ44" s="242"/>
      <c r="BA44" s="242"/>
      <c r="BB44" s="242"/>
      <c r="BC44" s="242"/>
      <c r="BD44" s="242"/>
      <c r="BE44" s="242"/>
      <c r="BF44" s="242"/>
      <c r="BG44" s="242"/>
      <c r="BH44" s="242"/>
      <c r="BI44" s="242"/>
      <c r="BJ44" s="242"/>
      <c r="BK44" s="242"/>
      <c r="BL44" s="242"/>
      <c r="BM44" s="242"/>
      <c r="BN44" s="242"/>
      <c r="BO44" s="242"/>
      <c r="BP44" s="242"/>
      <c r="BQ44" s="242"/>
      <c r="BR44" s="242"/>
      <c r="BS44" s="242"/>
      <c r="BT44" s="242"/>
      <c r="BU44" s="242"/>
      <c r="BV44" s="242"/>
      <c r="BW44" s="242"/>
      <c r="BX44" s="242"/>
      <c r="BY44" s="242"/>
      <c r="BZ44" s="242"/>
      <c r="CA44" s="242"/>
      <c r="CB44" s="242"/>
      <c r="CC44" s="242"/>
      <c r="CD44" s="242"/>
      <c r="CE44" s="242"/>
      <c r="CF44" s="242"/>
      <c r="CG44" s="242"/>
      <c r="CH44" s="242"/>
      <c r="CI44" s="242"/>
      <c r="CJ44" s="242"/>
      <c r="CK44" s="242"/>
      <c r="CL44" s="242"/>
      <c r="CM44" s="242"/>
      <c r="CN44" s="242"/>
      <c r="CO44" s="242"/>
      <c r="CP44" s="242"/>
      <c r="CQ44" s="242"/>
      <c r="CR44" s="242"/>
      <c r="CS44" s="242"/>
      <c r="CT44" s="242"/>
      <c r="CU44" s="242"/>
      <c r="CV44" s="242"/>
      <c r="CW44" s="242"/>
      <c r="CX44" s="242"/>
      <c r="CY44" s="242"/>
      <c r="CZ44" s="242"/>
      <c r="DA44" s="242"/>
      <c r="DB44" s="242"/>
      <c r="DC44" s="242"/>
      <c r="DD44" s="242"/>
      <c r="DE44" s="242"/>
      <c r="DF44" s="242"/>
      <c r="DG44" s="242"/>
      <c r="DH44" s="242"/>
      <c r="DI44" s="242"/>
      <c r="DJ44" s="242"/>
      <c r="DK44" s="242"/>
      <c r="DL44" s="242"/>
      <c r="DM44" s="242"/>
      <c r="DN44" s="242"/>
      <c r="DO44" s="242"/>
      <c r="DP44" s="242"/>
      <c r="DQ44" s="242"/>
      <c r="DR44" s="242"/>
      <c r="DS44" s="242"/>
      <c r="DT44" s="242"/>
      <c r="DU44" s="242"/>
      <c r="DV44" s="242"/>
      <c r="DW44" s="242"/>
      <c r="DX44" s="242"/>
      <c r="DY44" s="242"/>
      <c r="DZ44" s="242"/>
      <c r="EA44" s="242"/>
      <c r="EB44" s="242"/>
      <c r="EC44" s="242"/>
      <c r="ED44" s="242"/>
      <c r="EE44" s="242"/>
      <c r="EF44" s="242"/>
      <c r="EG44" s="242"/>
      <c r="EH44" s="242"/>
      <c r="EI44" s="242"/>
      <c r="EJ44" s="242"/>
      <c r="EK44" s="242"/>
      <c r="EL44" s="242"/>
      <c r="EM44" s="242"/>
      <c r="EN44" s="242"/>
      <c r="EO44" s="242"/>
      <c r="EP44" s="242"/>
      <c r="EQ44" s="242"/>
      <c r="ER44" s="242"/>
      <c r="ES44" s="242"/>
      <c r="ET44" s="242"/>
      <c r="EU44" s="242"/>
      <c r="EV44" s="242"/>
      <c r="EW44" s="242"/>
      <c r="EX44" s="242"/>
      <c r="EY44" s="242"/>
      <c r="EZ44" s="242"/>
      <c r="FA44" s="242"/>
      <c r="FB44" s="242"/>
      <c r="FC44" s="242"/>
      <c r="FD44" s="242"/>
      <c r="FE44" s="242"/>
      <c r="FF44" s="242"/>
      <c r="FG44" s="242"/>
      <c r="FH44" s="242"/>
      <c r="FI44" s="242"/>
      <c r="FJ44" s="242"/>
      <c r="FK44" s="242"/>
      <c r="FL44" s="242"/>
      <c r="FM44" s="242"/>
      <c r="FN44" s="242"/>
      <c r="FO44" s="242"/>
      <c r="FP44" s="242"/>
      <c r="FQ44" s="242"/>
      <c r="FR44" s="242"/>
      <c r="FS44" s="242"/>
      <c r="FT44" s="242"/>
      <c r="FU44" s="242"/>
      <c r="FV44" s="242"/>
      <c r="FW44" s="242"/>
      <c r="FX44" s="242"/>
      <c r="FY44" s="242"/>
      <c r="FZ44" s="242"/>
      <c r="GA44" s="242"/>
      <c r="GB44" s="242"/>
      <c r="GC44" s="242"/>
      <c r="GD44" s="242"/>
      <c r="GE44" s="242"/>
      <c r="GF44" s="242"/>
      <c r="GG44" s="242"/>
      <c r="GH44" s="242"/>
      <c r="GI44" s="242"/>
      <c r="GJ44" s="242"/>
      <c r="GK44" s="242"/>
      <c r="GL44" s="242"/>
      <c r="GM44" s="242"/>
      <c r="GN44" s="242"/>
      <c r="GO44" s="242"/>
      <c r="GP44" s="242"/>
      <c r="GQ44" s="242"/>
      <c r="GR44" s="242"/>
      <c r="GS44" s="242"/>
      <c r="GT44" s="242"/>
      <c r="GU44" s="242"/>
      <c r="GV44" s="242"/>
      <c r="GW44" s="242"/>
      <c r="GX44" s="242"/>
      <c r="GY44" s="242"/>
      <c r="GZ44" s="242"/>
      <c r="HA44" s="242"/>
      <c r="HB44" s="242"/>
      <c r="HC44" s="242"/>
      <c r="HD44" s="242"/>
      <c r="HE44" s="242"/>
      <c r="HF44" s="242"/>
      <c r="HG44" s="242"/>
      <c r="HH44" s="242"/>
      <c r="HI44" s="242"/>
      <c r="HJ44" s="242"/>
      <c r="HK44" s="242"/>
      <c r="HL44" s="242"/>
      <c r="HM44" s="242"/>
      <c r="HN44" s="242"/>
      <c r="HO44" s="242"/>
      <c r="HP44" s="242"/>
      <c r="HQ44" s="242"/>
      <c r="HR44" s="242"/>
      <c r="HS44" s="242"/>
      <c r="HT44" s="242"/>
      <c r="HU44" s="242"/>
      <c r="HV44" s="242"/>
      <c r="HW44" s="242"/>
      <c r="HX44" s="242"/>
      <c r="HY44" s="242"/>
      <c r="HZ44" s="242"/>
      <c r="IA44" s="242"/>
      <c r="IB44" s="242"/>
      <c r="IC44" s="242"/>
      <c r="ID44" s="242"/>
      <c r="IE44" s="242"/>
      <c r="IF44" s="242"/>
      <c r="IG44" s="242"/>
      <c r="IH44" s="242"/>
      <c r="II44" s="242"/>
      <c r="IJ44" s="242"/>
      <c r="IK44" s="242"/>
      <c r="IL44" s="242"/>
      <c r="IM44" s="242"/>
      <c r="IN44" s="242"/>
      <c r="IO44" s="242"/>
      <c r="IP44" s="242"/>
      <c r="IQ44" s="242"/>
      <c r="IR44" s="242"/>
      <c r="IS44" s="242"/>
      <c r="IT44" s="242"/>
      <c r="IU44" s="242"/>
      <c r="IV44" s="242"/>
      <c r="IW44" s="242"/>
      <c r="IX44" s="242"/>
      <c r="IY44" s="242"/>
      <c r="IZ44" s="242"/>
      <c r="JA44" s="242"/>
      <c r="JB44" s="242"/>
      <c r="JC44" s="242"/>
      <c r="JD44" s="242"/>
      <c r="JE44" s="242"/>
      <c r="JF44" s="242"/>
      <c r="JG44" s="242"/>
      <c r="JH44" s="242"/>
      <c r="JI44" s="242"/>
      <c r="JJ44" s="242"/>
      <c r="JK44" s="242"/>
      <c r="JL44" s="242"/>
      <c r="JM44" s="242"/>
      <c r="JN44" s="242"/>
      <c r="JO44" s="242"/>
      <c r="JP44" s="242"/>
      <c r="JQ44" s="242"/>
      <c r="JR44" s="242"/>
      <c r="JS44" s="242"/>
      <c r="JT44" s="242"/>
      <c r="JU44" s="242"/>
      <c r="JV44" s="242"/>
      <c r="JW44" s="242"/>
      <c r="JX44" s="242"/>
      <c r="JY44" s="242"/>
      <c r="JZ44" s="242"/>
      <c r="KA44" s="242"/>
      <c r="KB44" s="242"/>
      <c r="KC44" s="242"/>
      <c r="KD44" s="242"/>
      <c r="KE44" s="242"/>
      <c r="KF44" s="242"/>
      <c r="KG44" s="242"/>
      <c r="KH44" s="242"/>
      <c r="KI44" s="242"/>
      <c r="KJ44" s="242"/>
      <c r="KK44" s="242"/>
      <c r="KL44" s="242"/>
      <c r="KM44" s="242"/>
      <c r="KN44" s="242"/>
      <c r="KO44" s="242"/>
      <c r="KP44" s="242"/>
      <c r="KQ44" s="242"/>
      <c r="KR44" s="242"/>
      <c r="KS44" s="242"/>
      <c r="KT44" s="242"/>
      <c r="KU44" s="242"/>
      <c r="KV44" s="242"/>
      <c r="KW44" s="242"/>
      <c r="KX44" s="242"/>
      <c r="KY44" s="242"/>
      <c r="KZ44" s="242"/>
      <c r="LA44" s="242"/>
      <c r="LB44" s="242"/>
      <c r="LC44" s="242"/>
      <c r="LD44" s="242"/>
      <c r="LE44" s="242"/>
      <c r="LF44" s="242"/>
      <c r="LG44" s="242"/>
      <c r="LH44" s="242"/>
      <c r="LI44" s="242"/>
      <c r="LJ44" s="242"/>
      <c r="LK44" s="242"/>
      <c r="LL44" s="242"/>
      <c r="LM44" s="242"/>
      <c r="LN44" s="242"/>
      <c r="LO44" s="242"/>
      <c r="LP44" s="242"/>
      <c r="LQ44" s="242"/>
      <c r="LR44" s="242"/>
      <c r="LS44" s="242"/>
      <c r="LT44" s="242"/>
      <c r="LU44" s="242"/>
      <c r="LV44" s="242"/>
      <c r="LW44" s="242"/>
      <c r="LX44" s="242"/>
      <c r="LY44" s="242"/>
      <c r="LZ44" s="242"/>
      <c r="MA44" s="242"/>
      <c r="MB44" s="242"/>
      <c r="MC44" s="242"/>
      <c r="MD44" s="242"/>
      <c r="ME44" s="242"/>
      <c r="MF44" s="242"/>
      <c r="MG44" s="242"/>
      <c r="MH44" s="242"/>
      <c r="MI44" s="242"/>
      <c r="MJ44" s="242"/>
      <c r="MK44" s="242"/>
      <c r="ML44" s="242"/>
      <c r="MM44" s="242"/>
      <c r="MN44" s="242"/>
      <c r="MO44" s="242"/>
      <c r="MP44" s="242"/>
      <c r="MQ44" s="242"/>
      <c r="MR44" s="242"/>
      <c r="MS44" s="242"/>
      <c r="MT44" s="242"/>
      <c r="MU44" s="242"/>
      <c r="MV44" s="242"/>
      <c r="MW44" s="242"/>
      <c r="MX44" s="242"/>
      <c r="MY44" s="242"/>
      <c r="MZ44" s="242"/>
      <c r="NA44" s="242"/>
      <c r="NB44" s="242"/>
      <c r="NC44" s="242"/>
      <c r="ND44" s="242"/>
      <c r="NE44" s="242"/>
      <c r="NF44" s="242"/>
      <c r="NG44" s="242"/>
      <c r="NH44" s="242"/>
      <c r="NI44" s="242"/>
      <c r="NJ44" s="242"/>
      <c r="NK44" s="242"/>
      <c r="NL44" s="242"/>
      <c r="NM44" s="242"/>
      <c r="NN44" s="242"/>
      <c r="NO44" s="242"/>
      <c r="NP44" s="242"/>
      <c r="NQ44" s="242"/>
      <c r="NR44" s="242"/>
      <c r="NS44" s="242"/>
      <c r="NT44" s="242"/>
      <c r="NU44" s="242"/>
      <c r="NV44" s="242"/>
      <c r="NW44" s="242"/>
      <c r="NX44" s="242"/>
      <c r="NY44" s="242"/>
      <c r="NZ44" s="242"/>
      <c r="OA44" s="242"/>
      <c r="OB44" s="242"/>
      <c r="OC44" s="242"/>
      <c r="OD44" s="242"/>
      <c r="OE44" s="242"/>
      <c r="OF44" s="242"/>
      <c r="OG44" s="242"/>
      <c r="OH44" s="242"/>
      <c r="OI44" s="242"/>
      <c r="OJ44" s="242"/>
      <c r="OK44" s="242"/>
      <c r="OL44" s="242"/>
      <c r="OM44" s="242"/>
      <c r="ON44" s="242"/>
      <c r="OO44" s="242"/>
      <c r="OP44" s="242"/>
      <c r="OQ44" s="242"/>
      <c r="OR44" s="242"/>
      <c r="OS44" s="242"/>
      <c r="OT44" s="242"/>
      <c r="OU44" s="242"/>
      <c r="OV44" s="242"/>
      <c r="OW44" s="242"/>
      <c r="OX44" s="242"/>
      <c r="OY44" s="242"/>
      <c r="OZ44" s="242"/>
      <c r="PA44" s="242"/>
      <c r="PB44" s="242"/>
      <c r="PC44" s="242"/>
      <c r="PD44" s="242"/>
      <c r="PE44" s="242"/>
      <c r="PF44" s="242"/>
      <c r="PG44" s="242"/>
      <c r="PH44" s="242"/>
      <c r="PI44" s="242"/>
      <c r="PJ44" s="242"/>
      <c r="PK44" s="242"/>
      <c r="PL44" s="242"/>
      <c r="PM44" s="242"/>
      <c r="PN44" s="242"/>
      <c r="PO44" s="242"/>
      <c r="PP44" s="242"/>
      <c r="PQ44" s="242"/>
      <c r="PR44" s="242"/>
      <c r="PS44" s="242"/>
      <c r="PT44" s="242"/>
      <c r="PU44" s="242"/>
      <c r="PV44" s="242"/>
      <c r="PW44" s="242"/>
      <c r="PX44" s="242"/>
      <c r="PY44" s="242"/>
      <c r="PZ44" s="242"/>
      <c r="QA44" s="242"/>
      <c r="QB44" s="242"/>
      <c r="QC44" s="242"/>
      <c r="QD44" s="242"/>
      <c r="QE44" s="242"/>
      <c r="QF44" s="242"/>
      <c r="QG44" s="242"/>
      <c r="QH44" s="242"/>
      <c r="QI44" s="242"/>
      <c r="QJ44" s="242"/>
      <c r="QK44" s="242"/>
      <c r="QL44" s="242"/>
      <c r="QM44" s="242"/>
      <c r="QN44" s="242"/>
      <c r="QO44" s="242"/>
      <c r="QP44" s="242"/>
      <c r="QQ44" s="242"/>
      <c r="QR44" s="242"/>
      <c r="QS44" s="242"/>
      <c r="QT44" s="242"/>
      <c r="QU44" s="242"/>
      <c r="QV44" s="242"/>
      <c r="QW44" s="242"/>
      <c r="QX44" s="242"/>
      <c r="QY44" s="242"/>
      <c r="QZ44" s="242"/>
      <c r="RA44" s="242"/>
      <c r="RB44" s="242"/>
      <c r="RC44" s="242"/>
      <c r="RD44" s="242"/>
      <c r="RE44" s="242"/>
      <c r="RF44" s="242"/>
      <c r="RG44" s="242"/>
      <c r="RH44" s="242"/>
      <c r="RI44" s="242"/>
      <c r="RJ44" s="242"/>
      <c r="RK44" s="242"/>
      <c r="RL44" s="242"/>
      <c r="RM44" s="242"/>
      <c r="RN44" s="242"/>
      <c r="RO44" s="242"/>
      <c r="RP44" s="242"/>
      <c r="RQ44" s="242"/>
      <c r="RR44" s="242"/>
      <c r="RS44" s="242"/>
      <c r="RT44" s="242"/>
      <c r="RU44" s="242"/>
      <c r="RV44" s="242"/>
      <c r="RW44" s="242"/>
      <c r="RX44" s="242"/>
      <c r="RY44" s="242"/>
      <c r="RZ44" s="242"/>
      <c r="SA44" s="242"/>
      <c r="SB44" s="242"/>
    </row>
    <row r="45" spans="1:496" s="249" customFormat="1" ht="15" customHeight="1" x14ac:dyDescent="0.2">
      <c r="A45" s="247"/>
      <c r="B45" s="247"/>
      <c r="C45" s="248"/>
      <c r="D45" s="247"/>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2"/>
      <c r="AK45" s="242"/>
      <c r="AL45" s="242"/>
      <c r="AM45" s="242"/>
      <c r="AN45" s="242"/>
      <c r="AO45" s="242"/>
      <c r="AP45" s="242"/>
      <c r="AQ45" s="242"/>
      <c r="AR45" s="242"/>
      <c r="AS45" s="242"/>
      <c r="AT45" s="242"/>
      <c r="AU45" s="242"/>
      <c r="AV45" s="242"/>
      <c r="AW45" s="242"/>
      <c r="AX45" s="242"/>
      <c r="AY45" s="242"/>
      <c r="AZ45" s="242"/>
      <c r="BA45" s="242"/>
      <c r="BB45" s="242"/>
      <c r="BC45" s="242"/>
      <c r="BD45" s="242"/>
      <c r="BE45" s="242"/>
      <c r="BF45" s="242"/>
      <c r="BG45" s="242"/>
      <c r="BH45" s="242"/>
      <c r="BI45" s="242"/>
      <c r="BJ45" s="242"/>
      <c r="BK45" s="242"/>
      <c r="BL45" s="242"/>
      <c r="BM45" s="242"/>
      <c r="BN45" s="242"/>
      <c r="BO45" s="242"/>
      <c r="BP45" s="242"/>
      <c r="BQ45" s="242"/>
      <c r="BR45" s="242"/>
      <c r="BS45" s="242"/>
      <c r="BT45" s="242"/>
      <c r="BU45" s="242"/>
      <c r="BV45" s="242"/>
      <c r="BW45" s="242"/>
      <c r="BX45" s="242"/>
      <c r="BY45" s="242"/>
      <c r="BZ45" s="242"/>
      <c r="CA45" s="242"/>
      <c r="CB45" s="242"/>
      <c r="CC45" s="242"/>
      <c r="CD45" s="242"/>
      <c r="CE45" s="242"/>
      <c r="CF45" s="242"/>
      <c r="CG45" s="242"/>
      <c r="CH45" s="242"/>
      <c r="CI45" s="242"/>
      <c r="CJ45" s="242"/>
      <c r="CK45" s="242"/>
      <c r="CL45" s="242"/>
      <c r="CM45" s="242"/>
      <c r="CN45" s="242"/>
      <c r="CO45" s="242"/>
      <c r="CP45" s="242"/>
      <c r="CQ45" s="242"/>
      <c r="CR45" s="242"/>
      <c r="CS45" s="242"/>
      <c r="CT45" s="242"/>
      <c r="CU45" s="242"/>
      <c r="CV45" s="242"/>
      <c r="CW45" s="242"/>
      <c r="CX45" s="242"/>
      <c r="CY45" s="242"/>
      <c r="CZ45" s="242"/>
      <c r="DA45" s="242"/>
      <c r="DB45" s="242"/>
      <c r="DC45" s="242"/>
      <c r="DD45" s="242"/>
      <c r="DE45" s="242"/>
      <c r="DF45" s="242"/>
      <c r="DG45" s="242"/>
      <c r="DH45" s="242"/>
      <c r="DI45" s="242"/>
      <c r="DJ45" s="242"/>
      <c r="DK45" s="242"/>
      <c r="DL45" s="242"/>
      <c r="DM45" s="242"/>
      <c r="DN45" s="242"/>
      <c r="DO45" s="242"/>
      <c r="DP45" s="242"/>
      <c r="DQ45" s="242"/>
      <c r="DR45" s="242"/>
      <c r="DS45" s="242"/>
      <c r="DT45" s="242"/>
      <c r="DU45" s="242"/>
      <c r="DV45" s="242"/>
      <c r="DW45" s="242"/>
      <c r="DX45" s="242"/>
      <c r="DY45" s="242"/>
      <c r="DZ45" s="242"/>
      <c r="EA45" s="242"/>
      <c r="EB45" s="242"/>
      <c r="EC45" s="242"/>
      <c r="ED45" s="242"/>
      <c r="EE45" s="242"/>
      <c r="EF45" s="242"/>
      <c r="EG45" s="242"/>
      <c r="EH45" s="242"/>
      <c r="EI45" s="242"/>
      <c r="EJ45" s="242"/>
      <c r="EK45" s="242"/>
      <c r="EL45" s="242"/>
      <c r="EM45" s="242"/>
      <c r="EN45" s="242"/>
      <c r="EO45" s="242"/>
      <c r="EP45" s="242"/>
      <c r="EQ45" s="242"/>
      <c r="ER45" s="242"/>
      <c r="ES45" s="242"/>
      <c r="ET45" s="242"/>
      <c r="EU45" s="242"/>
      <c r="EV45" s="242"/>
      <c r="EW45" s="242"/>
      <c r="EX45" s="242"/>
      <c r="EY45" s="242"/>
      <c r="EZ45" s="242"/>
      <c r="FA45" s="242"/>
      <c r="FB45" s="242"/>
      <c r="FC45" s="242"/>
      <c r="FD45" s="242"/>
      <c r="FE45" s="242"/>
      <c r="FF45" s="242"/>
      <c r="FG45" s="242"/>
      <c r="FH45" s="242"/>
      <c r="FI45" s="242"/>
      <c r="FJ45" s="242"/>
      <c r="FK45" s="242"/>
      <c r="FL45" s="242"/>
      <c r="FM45" s="242"/>
      <c r="FN45" s="242"/>
      <c r="FO45" s="242"/>
      <c r="FP45" s="242"/>
      <c r="FQ45" s="242"/>
      <c r="FR45" s="242"/>
      <c r="FS45" s="242"/>
      <c r="FT45" s="242"/>
      <c r="FU45" s="242"/>
      <c r="FV45" s="242"/>
      <c r="FW45" s="242"/>
      <c r="FX45" s="242"/>
      <c r="FY45" s="242"/>
      <c r="FZ45" s="242"/>
      <c r="GA45" s="242"/>
      <c r="GB45" s="242"/>
      <c r="GC45" s="242"/>
      <c r="GD45" s="242"/>
      <c r="GE45" s="242"/>
      <c r="GF45" s="242"/>
      <c r="GG45" s="242"/>
      <c r="GH45" s="242"/>
      <c r="GI45" s="242"/>
      <c r="GJ45" s="242"/>
      <c r="GK45" s="242"/>
      <c r="GL45" s="242"/>
      <c r="GM45" s="242"/>
      <c r="GN45" s="242"/>
      <c r="GO45" s="242"/>
      <c r="GP45" s="242"/>
      <c r="GQ45" s="242"/>
      <c r="GR45" s="242"/>
      <c r="GS45" s="242"/>
      <c r="GT45" s="242"/>
      <c r="GU45" s="242"/>
      <c r="GV45" s="242"/>
      <c r="GW45" s="242"/>
      <c r="GX45" s="242"/>
      <c r="GY45" s="242"/>
      <c r="GZ45" s="242"/>
      <c r="HA45" s="242"/>
      <c r="HB45" s="242"/>
      <c r="HC45" s="242"/>
      <c r="HD45" s="242"/>
      <c r="HE45" s="242"/>
      <c r="HF45" s="242"/>
      <c r="HG45" s="242"/>
      <c r="HH45" s="242"/>
      <c r="HI45" s="242"/>
      <c r="HJ45" s="242"/>
      <c r="HK45" s="242"/>
      <c r="HL45" s="242"/>
      <c r="HM45" s="242"/>
      <c r="HN45" s="242"/>
      <c r="HO45" s="242"/>
      <c r="HP45" s="242"/>
      <c r="HQ45" s="242"/>
      <c r="HR45" s="242"/>
      <c r="HS45" s="242"/>
      <c r="HT45" s="242"/>
      <c r="HU45" s="242"/>
      <c r="HV45" s="242"/>
      <c r="HW45" s="242"/>
      <c r="HX45" s="242"/>
      <c r="HY45" s="242"/>
      <c r="HZ45" s="242"/>
      <c r="IA45" s="242"/>
      <c r="IB45" s="242"/>
      <c r="IC45" s="242"/>
      <c r="ID45" s="242"/>
      <c r="IE45" s="242"/>
      <c r="IF45" s="242"/>
      <c r="IG45" s="242"/>
      <c r="IH45" s="242"/>
      <c r="II45" s="242"/>
      <c r="IJ45" s="242"/>
      <c r="IK45" s="242"/>
      <c r="IL45" s="242"/>
      <c r="IM45" s="242"/>
      <c r="IN45" s="242"/>
      <c r="IO45" s="242"/>
      <c r="IP45" s="242"/>
      <c r="IQ45" s="242"/>
      <c r="IR45" s="242"/>
      <c r="IS45" s="242"/>
      <c r="IT45" s="242"/>
      <c r="IU45" s="242"/>
      <c r="IV45" s="242"/>
      <c r="IW45" s="242"/>
      <c r="IX45" s="242"/>
      <c r="IY45" s="242"/>
      <c r="IZ45" s="242"/>
      <c r="JA45" s="242"/>
      <c r="JB45" s="242"/>
      <c r="JC45" s="242"/>
      <c r="JD45" s="242"/>
      <c r="JE45" s="242"/>
      <c r="JF45" s="242"/>
      <c r="JG45" s="242"/>
      <c r="JH45" s="242"/>
      <c r="JI45" s="242"/>
      <c r="JJ45" s="242"/>
      <c r="JK45" s="242"/>
      <c r="JL45" s="242"/>
      <c r="JM45" s="242"/>
      <c r="JN45" s="242"/>
      <c r="JO45" s="242"/>
      <c r="JP45" s="242"/>
      <c r="JQ45" s="242"/>
      <c r="JR45" s="242"/>
      <c r="JS45" s="242"/>
      <c r="JT45" s="242"/>
      <c r="JU45" s="242"/>
      <c r="JV45" s="242"/>
      <c r="JW45" s="242"/>
      <c r="JX45" s="242"/>
      <c r="JY45" s="242"/>
      <c r="JZ45" s="242"/>
      <c r="KA45" s="242"/>
      <c r="KB45" s="242"/>
      <c r="KC45" s="242"/>
      <c r="KD45" s="242"/>
      <c r="KE45" s="242"/>
      <c r="KF45" s="242"/>
      <c r="KG45" s="242"/>
      <c r="KH45" s="242"/>
      <c r="KI45" s="242"/>
      <c r="KJ45" s="242"/>
      <c r="KK45" s="242"/>
      <c r="KL45" s="242"/>
      <c r="KM45" s="242"/>
      <c r="KN45" s="242"/>
      <c r="KO45" s="242"/>
      <c r="KP45" s="242"/>
      <c r="KQ45" s="242"/>
      <c r="KR45" s="242"/>
      <c r="KS45" s="242"/>
      <c r="KT45" s="242"/>
      <c r="KU45" s="242"/>
      <c r="KV45" s="242"/>
      <c r="KW45" s="242"/>
      <c r="KX45" s="242"/>
      <c r="KY45" s="242"/>
      <c r="KZ45" s="242"/>
      <c r="LA45" s="242"/>
      <c r="LB45" s="242"/>
      <c r="LC45" s="242"/>
      <c r="LD45" s="242"/>
      <c r="LE45" s="242"/>
      <c r="LF45" s="242"/>
      <c r="LG45" s="242"/>
      <c r="LH45" s="242"/>
      <c r="LI45" s="242"/>
      <c r="LJ45" s="242"/>
      <c r="LK45" s="242"/>
      <c r="LL45" s="242"/>
      <c r="LM45" s="242"/>
      <c r="LN45" s="242"/>
      <c r="LO45" s="242"/>
      <c r="LP45" s="242"/>
      <c r="LQ45" s="242"/>
      <c r="LR45" s="242"/>
      <c r="LS45" s="242"/>
      <c r="LT45" s="242"/>
      <c r="LU45" s="242"/>
      <c r="LV45" s="242"/>
      <c r="LW45" s="242"/>
      <c r="LX45" s="242"/>
      <c r="LY45" s="242"/>
      <c r="LZ45" s="242"/>
      <c r="MA45" s="242"/>
      <c r="MB45" s="242"/>
      <c r="MC45" s="242"/>
      <c r="MD45" s="242"/>
      <c r="ME45" s="242"/>
      <c r="MF45" s="242"/>
      <c r="MG45" s="242"/>
      <c r="MH45" s="242"/>
      <c r="MI45" s="242"/>
      <c r="MJ45" s="242"/>
      <c r="MK45" s="242"/>
      <c r="ML45" s="242"/>
      <c r="MM45" s="242"/>
      <c r="MN45" s="242"/>
      <c r="MO45" s="242"/>
      <c r="MP45" s="242"/>
      <c r="MQ45" s="242"/>
      <c r="MR45" s="242"/>
      <c r="MS45" s="242"/>
      <c r="MT45" s="242"/>
      <c r="MU45" s="242"/>
      <c r="MV45" s="242"/>
      <c r="MW45" s="242"/>
      <c r="MX45" s="242"/>
      <c r="MY45" s="242"/>
      <c r="MZ45" s="242"/>
      <c r="NA45" s="242"/>
      <c r="NB45" s="242"/>
      <c r="NC45" s="242"/>
      <c r="ND45" s="242"/>
      <c r="NE45" s="242"/>
      <c r="NF45" s="242"/>
      <c r="NG45" s="242"/>
      <c r="NH45" s="242"/>
      <c r="NI45" s="242"/>
      <c r="NJ45" s="242"/>
      <c r="NK45" s="242"/>
      <c r="NL45" s="242"/>
      <c r="NM45" s="242"/>
      <c r="NN45" s="242"/>
      <c r="NO45" s="242"/>
      <c r="NP45" s="242"/>
      <c r="NQ45" s="242"/>
      <c r="NR45" s="242"/>
      <c r="NS45" s="242"/>
      <c r="NT45" s="242"/>
      <c r="NU45" s="242"/>
      <c r="NV45" s="242"/>
      <c r="NW45" s="242"/>
      <c r="NX45" s="242"/>
      <c r="NY45" s="242"/>
      <c r="NZ45" s="242"/>
      <c r="OA45" s="242"/>
      <c r="OB45" s="242"/>
      <c r="OC45" s="242"/>
      <c r="OD45" s="242"/>
      <c r="OE45" s="242"/>
      <c r="OF45" s="242"/>
      <c r="OG45" s="242"/>
      <c r="OH45" s="242"/>
      <c r="OI45" s="242"/>
      <c r="OJ45" s="242"/>
      <c r="OK45" s="242"/>
      <c r="OL45" s="242"/>
      <c r="OM45" s="242"/>
      <c r="ON45" s="242"/>
      <c r="OO45" s="242"/>
      <c r="OP45" s="242"/>
      <c r="OQ45" s="242"/>
      <c r="OR45" s="242"/>
      <c r="OS45" s="242"/>
      <c r="OT45" s="242"/>
      <c r="OU45" s="242"/>
      <c r="OV45" s="242"/>
      <c r="OW45" s="242"/>
      <c r="OX45" s="242"/>
      <c r="OY45" s="242"/>
      <c r="OZ45" s="242"/>
      <c r="PA45" s="242"/>
      <c r="PB45" s="242"/>
      <c r="PC45" s="242"/>
      <c r="PD45" s="242"/>
      <c r="PE45" s="242"/>
      <c r="PF45" s="242"/>
      <c r="PG45" s="242"/>
      <c r="PH45" s="242"/>
      <c r="PI45" s="242"/>
      <c r="PJ45" s="242"/>
      <c r="PK45" s="242"/>
      <c r="PL45" s="242"/>
      <c r="PM45" s="242"/>
      <c r="PN45" s="242"/>
      <c r="PO45" s="242"/>
      <c r="PP45" s="242"/>
      <c r="PQ45" s="242"/>
      <c r="PR45" s="242"/>
      <c r="PS45" s="242"/>
      <c r="PT45" s="242"/>
      <c r="PU45" s="242"/>
      <c r="PV45" s="242"/>
      <c r="PW45" s="242"/>
      <c r="PX45" s="242"/>
      <c r="PY45" s="242"/>
      <c r="PZ45" s="242"/>
      <c r="QA45" s="242"/>
      <c r="QB45" s="242"/>
      <c r="QC45" s="242"/>
      <c r="QD45" s="242"/>
      <c r="QE45" s="242"/>
      <c r="QF45" s="242"/>
      <c r="QG45" s="242"/>
      <c r="QH45" s="242"/>
      <c r="QI45" s="242"/>
      <c r="QJ45" s="242"/>
      <c r="QK45" s="242"/>
      <c r="QL45" s="242"/>
      <c r="QM45" s="242"/>
      <c r="QN45" s="242"/>
      <c r="QO45" s="242"/>
      <c r="QP45" s="242"/>
      <c r="QQ45" s="242"/>
      <c r="QR45" s="242"/>
      <c r="QS45" s="242"/>
      <c r="QT45" s="242"/>
      <c r="QU45" s="242"/>
      <c r="QV45" s="242"/>
      <c r="QW45" s="242"/>
      <c r="QX45" s="242"/>
      <c r="QY45" s="242"/>
      <c r="QZ45" s="242"/>
      <c r="RA45" s="242"/>
      <c r="RB45" s="242"/>
      <c r="RC45" s="242"/>
      <c r="RD45" s="242"/>
      <c r="RE45" s="242"/>
      <c r="RF45" s="242"/>
      <c r="RG45" s="242"/>
      <c r="RH45" s="242"/>
      <c r="RI45" s="242"/>
      <c r="RJ45" s="242"/>
      <c r="RK45" s="242"/>
      <c r="RL45" s="242"/>
      <c r="RM45" s="242"/>
      <c r="RN45" s="242"/>
      <c r="RO45" s="242"/>
      <c r="RP45" s="242"/>
      <c r="RQ45" s="242"/>
      <c r="RR45" s="242"/>
      <c r="RS45" s="242"/>
      <c r="RT45" s="242"/>
      <c r="RU45" s="242"/>
      <c r="RV45" s="242"/>
      <c r="RW45" s="242"/>
      <c r="RX45" s="242"/>
      <c r="RY45" s="242"/>
      <c r="RZ45" s="242"/>
      <c r="SA45" s="242"/>
      <c r="SB45" s="242"/>
    </row>
    <row r="46" spans="1:496" ht="15" customHeight="1" x14ac:dyDescent="0.2">
      <c r="A46" s="243" t="str">
        <f t="shared" si="0"/>
        <v>INDEC-CM - 37420-11</v>
      </c>
      <c r="B46" s="243">
        <v>37420</v>
      </c>
      <c r="C46" s="245" t="s">
        <v>51</v>
      </c>
      <c r="D46" s="243">
        <v>11</v>
      </c>
      <c r="E46" s="242" t="s">
        <v>86</v>
      </c>
    </row>
    <row r="47" spans="1:496" ht="15" customHeight="1" x14ac:dyDescent="0.2">
      <c r="A47" s="243" t="str">
        <f t="shared" si="0"/>
        <v>INDEC-CM - 37420-12</v>
      </c>
      <c r="B47" s="243">
        <v>37420</v>
      </c>
      <c r="C47" s="245" t="s">
        <v>51</v>
      </c>
      <c r="D47" s="243">
        <v>12</v>
      </c>
      <c r="E47" s="242" t="s">
        <v>87</v>
      </c>
    </row>
    <row r="48" spans="1:496" ht="15" customHeight="1" x14ac:dyDescent="0.2">
      <c r="A48" s="243" t="str">
        <f t="shared" si="0"/>
        <v>INDEC-CM - 44822-11</v>
      </c>
      <c r="B48" s="243">
        <v>44822</v>
      </c>
      <c r="C48" s="245" t="s">
        <v>51</v>
      </c>
      <c r="D48" s="243">
        <v>11</v>
      </c>
      <c r="E48" s="242" t="s">
        <v>88</v>
      </c>
    </row>
    <row r="49" spans="1:5" ht="15" customHeight="1" x14ac:dyDescent="0.2">
      <c r="A49" s="243" t="str">
        <f t="shared" si="0"/>
        <v>INDEC-CM - 44826-11</v>
      </c>
      <c r="B49" s="243">
        <v>44826</v>
      </c>
      <c r="C49" s="245" t="s">
        <v>51</v>
      </c>
      <c r="D49" s="243">
        <v>11</v>
      </c>
      <c r="E49" s="242" t="s">
        <v>89</v>
      </c>
    </row>
    <row r="50" spans="1:5" ht="15" customHeight="1" x14ac:dyDescent="0.2">
      <c r="A50" s="243" t="str">
        <f t="shared" si="0"/>
        <v>INDEC-CM - 44826-12</v>
      </c>
      <c r="B50" s="243">
        <v>44826</v>
      </c>
      <c r="C50" s="245" t="s">
        <v>51</v>
      </c>
      <c r="D50" s="243">
        <v>12</v>
      </c>
      <c r="E50" s="242" t="s">
        <v>90</v>
      </c>
    </row>
    <row r="51" spans="1:5" ht="15" customHeight="1" x14ac:dyDescent="0.2">
      <c r="A51" s="243" t="str">
        <f t="shared" si="0"/>
        <v>INDEC-CM - 42911-21</v>
      </c>
      <c r="B51" s="243">
        <v>42911</v>
      </c>
      <c r="C51" s="245" t="s">
        <v>51</v>
      </c>
      <c r="D51" s="243">
        <v>21</v>
      </c>
      <c r="E51" s="242" t="s">
        <v>91</v>
      </c>
    </row>
    <row r="52" spans="1:5" ht="15" customHeight="1" x14ac:dyDescent="0.2">
      <c r="A52" s="243" t="str">
        <f t="shared" si="0"/>
        <v>INDEC-CM - 41277-21</v>
      </c>
      <c r="B52" s="243">
        <v>41277</v>
      </c>
      <c r="C52" s="245" t="s">
        <v>51</v>
      </c>
      <c r="D52" s="243">
        <v>21</v>
      </c>
      <c r="E52" s="242" t="s">
        <v>92</v>
      </c>
    </row>
    <row r="53" spans="1:5" ht="15" customHeight="1" x14ac:dyDescent="0.2">
      <c r="A53" s="243" t="str">
        <f t="shared" si="0"/>
        <v>INDEC-CM - 41277-11</v>
      </c>
      <c r="B53" s="243">
        <v>41277</v>
      </c>
      <c r="C53" s="245" t="s">
        <v>51</v>
      </c>
      <c r="D53" s="243">
        <v>11</v>
      </c>
      <c r="E53" s="242" t="s">
        <v>93</v>
      </c>
    </row>
    <row r="54" spans="1:5" ht="15" customHeight="1" x14ac:dyDescent="0.2">
      <c r="A54" s="243" t="str">
        <f t="shared" si="0"/>
        <v>INDEC-CM - 41516-11</v>
      </c>
      <c r="B54" s="243">
        <v>41516</v>
      </c>
      <c r="C54" s="245" t="s">
        <v>51</v>
      </c>
      <c r="D54" s="243">
        <v>11</v>
      </c>
      <c r="E54" s="242" t="s">
        <v>94</v>
      </c>
    </row>
    <row r="55" spans="1:5" ht="15" customHeight="1" x14ac:dyDescent="0.2">
      <c r="A55" s="243" t="str">
        <f t="shared" si="0"/>
        <v>INDEC-CM - 41516-12</v>
      </c>
      <c r="B55" s="243">
        <v>41516</v>
      </c>
      <c r="C55" s="245" t="s">
        <v>51</v>
      </c>
      <c r="D55" s="243">
        <v>12</v>
      </c>
      <c r="E55" s="242" t="s">
        <v>95</v>
      </c>
    </row>
    <row r="56" spans="1:5" ht="15" customHeight="1" x14ac:dyDescent="0.2">
      <c r="A56" s="243" t="str">
        <f t="shared" si="0"/>
        <v>INDEC-CM - 41273-11</v>
      </c>
      <c r="B56" s="243">
        <v>41273</v>
      </c>
      <c r="C56" s="245" t="s">
        <v>51</v>
      </c>
      <c r="D56" s="243">
        <v>11</v>
      </c>
      <c r="E56" s="242" t="s">
        <v>96</v>
      </c>
    </row>
    <row r="57" spans="1:5" ht="15" customHeight="1" x14ac:dyDescent="0.2">
      <c r="A57" s="243" t="str">
        <f t="shared" si="0"/>
        <v>INDEC-CM - 41273-12</v>
      </c>
      <c r="B57" s="243">
        <v>41273</v>
      </c>
      <c r="C57" s="245" t="s">
        <v>51</v>
      </c>
      <c r="D57" s="243">
        <v>12</v>
      </c>
      <c r="E57" s="242" t="s">
        <v>97</v>
      </c>
    </row>
    <row r="58" spans="1:5" ht="15" customHeight="1" x14ac:dyDescent="0.2">
      <c r="A58" s="243" t="str">
        <f t="shared" si="0"/>
        <v>INDEC-CM - 41277-41</v>
      </c>
      <c r="B58" s="243">
        <v>41277</v>
      </c>
      <c r="C58" s="245" t="s">
        <v>51</v>
      </c>
      <c r="D58" s="243">
        <v>41</v>
      </c>
      <c r="E58" s="242" t="s">
        <v>98</v>
      </c>
    </row>
    <row r="59" spans="1:5" ht="15" customHeight="1" x14ac:dyDescent="0.2">
      <c r="A59" s="243" t="str">
        <f t="shared" si="0"/>
        <v>INDEC-CM - 41277-31</v>
      </c>
      <c r="B59" s="243">
        <v>41277</v>
      </c>
      <c r="C59" s="245" t="s">
        <v>51</v>
      </c>
      <c r="D59" s="243">
        <v>31</v>
      </c>
      <c r="E59" s="242" t="s">
        <v>99</v>
      </c>
    </row>
    <row r="60" spans="1:5" ht="15" customHeight="1" x14ac:dyDescent="0.2">
      <c r="A60" s="243" t="str">
        <f t="shared" si="0"/>
        <v>INDEC-CM - 41543-11</v>
      </c>
      <c r="B60" s="243">
        <v>41543</v>
      </c>
      <c r="C60" s="245" t="s">
        <v>51</v>
      </c>
      <c r="D60" s="243">
        <v>11</v>
      </c>
      <c r="E60" s="242" t="s">
        <v>100</v>
      </c>
    </row>
    <row r="61" spans="1:5" ht="15" customHeight="1" x14ac:dyDescent="0.2">
      <c r="A61" s="243" t="str">
        <f t="shared" si="0"/>
        <v>INDEC-CM - 36320-21</v>
      </c>
      <c r="B61" s="243">
        <v>36320</v>
      </c>
      <c r="C61" s="245" t="s">
        <v>51</v>
      </c>
      <c r="D61" s="243">
        <v>21</v>
      </c>
      <c r="E61" s="242" t="s">
        <v>101</v>
      </c>
    </row>
    <row r="62" spans="1:5" ht="15" customHeight="1" x14ac:dyDescent="0.2">
      <c r="A62" s="243" t="str">
        <f t="shared" si="0"/>
        <v>INDEC-CM - 36320-22</v>
      </c>
      <c r="B62" s="243">
        <v>36320</v>
      </c>
      <c r="C62" s="245" t="s">
        <v>51</v>
      </c>
      <c r="D62" s="243">
        <v>22</v>
      </c>
      <c r="E62" s="242" t="s">
        <v>102</v>
      </c>
    </row>
    <row r="63" spans="1:5" ht="15" customHeight="1" x14ac:dyDescent="0.2">
      <c r="A63" s="243" t="str">
        <f t="shared" si="0"/>
        <v>INDEC-CM - 36320-11</v>
      </c>
      <c r="B63" s="243">
        <v>36320</v>
      </c>
      <c r="C63" s="245" t="s">
        <v>51</v>
      </c>
      <c r="D63" s="243">
        <v>11</v>
      </c>
      <c r="E63" s="242" t="s">
        <v>103</v>
      </c>
    </row>
    <row r="64" spans="1:5" ht="15" customHeight="1" x14ac:dyDescent="0.2">
      <c r="A64" s="243" t="str">
        <f t="shared" si="0"/>
        <v>INDEC-CM - 36320-12</v>
      </c>
      <c r="B64" s="243">
        <v>36320</v>
      </c>
      <c r="C64" s="245" t="s">
        <v>51</v>
      </c>
      <c r="D64" s="243">
        <v>12</v>
      </c>
      <c r="E64" s="242" t="s">
        <v>104</v>
      </c>
    </row>
    <row r="65" spans="1:496" ht="15" customHeight="1" x14ac:dyDescent="0.2">
      <c r="A65" s="243" t="str">
        <f t="shared" si="0"/>
        <v>INDEC-CM - 15320-11</v>
      </c>
      <c r="B65" s="243">
        <v>15320</v>
      </c>
      <c r="C65" s="245" t="s">
        <v>51</v>
      </c>
      <c r="D65" s="243">
        <v>11</v>
      </c>
      <c r="E65" s="242" t="s">
        <v>105</v>
      </c>
    </row>
    <row r="66" spans="1:496" ht="15" customHeight="1" x14ac:dyDescent="0.2">
      <c r="A66" s="243" t="str">
        <f t="shared" si="0"/>
        <v>INDEC-CM - 37350-61</v>
      </c>
      <c r="B66" s="243">
        <v>37350</v>
      </c>
      <c r="C66" s="245" t="s">
        <v>51</v>
      </c>
      <c r="D66" s="243">
        <v>61</v>
      </c>
      <c r="E66" s="246" t="s">
        <v>106</v>
      </c>
    </row>
    <row r="67" spans="1:496" ht="15" customHeight="1" x14ac:dyDescent="0.2">
      <c r="A67" s="243" t="str">
        <f t="shared" si="0"/>
        <v>INDEC-CM - 37440-31</v>
      </c>
      <c r="B67" s="243">
        <v>37440</v>
      </c>
      <c r="C67" s="245" t="s">
        <v>51</v>
      </c>
      <c r="D67" s="243">
        <v>31</v>
      </c>
      <c r="E67" s="242" t="s">
        <v>107</v>
      </c>
    </row>
    <row r="68" spans="1:496" ht="15" customHeight="1" x14ac:dyDescent="0.2">
      <c r="A68" s="243" t="str">
        <f t="shared" si="0"/>
        <v>INDEC-CM - 37440-11</v>
      </c>
      <c r="B68" s="243">
        <v>37440</v>
      </c>
      <c r="C68" s="245" t="s">
        <v>51</v>
      </c>
      <c r="D68" s="243">
        <v>11</v>
      </c>
      <c r="E68" s="242" t="s">
        <v>108</v>
      </c>
    </row>
    <row r="69" spans="1:496" ht="15" customHeight="1" x14ac:dyDescent="0.2">
      <c r="A69" s="243" t="str">
        <f t="shared" si="0"/>
        <v>INDEC-CM - 44821-21</v>
      </c>
      <c r="B69" s="243">
        <v>44821</v>
      </c>
      <c r="C69" s="245" t="s">
        <v>51</v>
      </c>
      <c r="D69" s="243">
        <v>21</v>
      </c>
      <c r="E69" s="242" t="s">
        <v>109</v>
      </c>
    </row>
    <row r="70" spans="1:496" ht="15" customHeight="1" x14ac:dyDescent="0.2">
      <c r="A70" s="243" t="str">
        <f t="shared" ref="A70:A133" si="1">CONCATENATE("INDEC-CM - ",B70,C70,D70)</f>
        <v>INDEC-CM - 36320-31</v>
      </c>
      <c r="B70" s="243">
        <v>36320</v>
      </c>
      <c r="C70" s="245" t="s">
        <v>51</v>
      </c>
      <c r="D70" s="243">
        <v>31</v>
      </c>
      <c r="E70" s="242" t="s">
        <v>110</v>
      </c>
    </row>
    <row r="71" spans="1:496" ht="15" customHeight="1" x14ac:dyDescent="0.2">
      <c r="A71" s="243" t="str">
        <f t="shared" si="1"/>
        <v>INDEC-CM - 41278-12</v>
      </c>
      <c r="B71" s="243">
        <v>41278</v>
      </c>
      <c r="C71" s="245" t="s">
        <v>51</v>
      </c>
      <c r="D71" s="243">
        <v>12</v>
      </c>
      <c r="E71" s="246" t="s">
        <v>111</v>
      </c>
    </row>
    <row r="72" spans="1:496" ht="15" customHeight="1" x14ac:dyDescent="0.2">
      <c r="A72" s="243" t="str">
        <f t="shared" si="1"/>
        <v>INDEC-CM - 41278-11</v>
      </c>
      <c r="B72" s="243">
        <v>41278</v>
      </c>
      <c r="C72" s="245" t="s">
        <v>51</v>
      </c>
      <c r="D72" s="243">
        <v>11</v>
      </c>
      <c r="E72" s="246" t="s">
        <v>112</v>
      </c>
    </row>
    <row r="73" spans="1:496" ht="15" customHeight="1" x14ac:dyDescent="0.2">
      <c r="A73" s="243" t="str">
        <f t="shared" si="1"/>
        <v>INDEC-CM - 36320-41</v>
      </c>
      <c r="B73" s="243">
        <v>36320</v>
      </c>
      <c r="C73" s="245" t="s">
        <v>51</v>
      </c>
      <c r="D73" s="243">
        <v>41</v>
      </c>
      <c r="E73" s="242" t="s">
        <v>113</v>
      </c>
    </row>
    <row r="74" spans="1:496" ht="15" customHeight="1" x14ac:dyDescent="0.2">
      <c r="A74" s="243" t="str">
        <f t="shared" si="1"/>
        <v>INDEC-CM - 41516-21</v>
      </c>
      <c r="B74" s="243">
        <v>41516</v>
      </c>
      <c r="C74" s="245" t="s">
        <v>51</v>
      </c>
      <c r="D74" s="243">
        <v>21</v>
      </c>
      <c r="E74" s="242" t="s">
        <v>114</v>
      </c>
    </row>
    <row r="75" spans="1:496" s="249" customFormat="1" ht="15" customHeight="1" x14ac:dyDescent="0.2">
      <c r="A75" s="247"/>
      <c r="B75" s="247"/>
      <c r="C75" s="248"/>
      <c r="D75" s="247"/>
      <c r="E75" s="250"/>
      <c r="F75" s="242"/>
      <c r="G75" s="242"/>
      <c r="H75" s="242"/>
      <c r="I75" s="242"/>
      <c r="J75" s="242"/>
      <c r="K75" s="242"/>
      <c r="L75" s="242"/>
      <c r="M75" s="242"/>
      <c r="N75" s="242"/>
      <c r="O75" s="242"/>
      <c r="P75" s="242"/>
      <c r="Q75" s="242"/>
      <c r="R75" s="242"/>
      <c r="S75" s="242"/>
      <c r="T75" s="242"/>
      <c r="U75" s="242"/>
      <c r="V75" s="242"/>
      <c r="W75" s="242"/>
      <c r="X75" s="242"/>
      <c r="Y75" s="242"/>
      <c r="Z75" s="242"/>
      <c r="AA75" s="242"/>
      <c r="AB75" s="242"/>
      <c r="AC75" s="242"/>
      <c r="AD75" s="242"/>
      <c r="AE75" s="242"/>
      <c r="AF75" s="242"/>
      <c r="AG75" s="242"/>
      <c r="AH75" s="242"/>
      <c r="AI75" s="242"/>
      <c r="AJ75" s="242"/>
      <c r="AK75" s="242"/>
      <c r="AL75" s="242"/>
      <c r="AM75" s="242"/>
      <c r="AN75" s="242"/>
      <c r="AO75" s="242"/>
      <c r="AP75" s="242"/>
      <c r="AQ75" s="242"/>
      <c r="AR75" s="242"/>
      <c r="AS75" s="242"/>
      <c r="AT75" s="242"/>
      <c r="AU75" s="242"/>
      <c r="AV75" s="242"/>
      <c r="AW75" s="242"/>
      <c r="AX75" s="242"/>
      <c r="AY75" s="242"/>
      <c r="AZ75" s="242"/>
      <c r="BA75" s="242"/>
      <c r="BB75" s="242"/>
      <c r="BC75" s="242"/>
      <c r="BD75" s="242"/>
      <c r="BE75" s="242"/>
      <c r="BF75" s="242"/>
      <c r="BG75" s="242"/>
      <c r="BH75" s="242"/>
      <c r="BI75" s="242"/>
      <c r="BJ75" s="242"/>
      <c r="BK75" s="242"/>
      <c r="BL75" s="242"/>
      <c r="BM75" s="242"/>
      <c r="BN75" s="242"/>
      <c r="BO75" s="242"/>
      <c r="BP75" s="242"/>
      <c r="BQ75" s="242"/>
      <c r="BR75" s="242"/>
      <c r="BS75" s="242"/>
      <c r="BT75" s="242"/>
      <c r="BU75" s="242"/>
      <c r="BV75" s="242"/>
      <c r="BW75" s="242"/>
      <c r="BX75" s="242"/>
      <c r="BY75" s="242"/>
      <c r="BZ75" s="242"/>
      <c r="CA75" s="242"/>
      <c r="CB75" s="242"/>
      <c r="CC75" s="242"/>
      <c r="CD75" s="242"/>
      <c r="CE75" s="242"/>
      <c r="CF75" s="242"/>
      <c r="CG75" s="242"/>
      <c r="CH75" s="242"/>
      <c r="CI75" s="242"/>
      <c r="CJ75" s="242"/>
      <c r="CK75" s="242"/>
      <c r="CL75" s="242"/>
      <c r="CM75" s="242"/>
      <c r="CN75" s="242"/>
      <c r="CO75" s="242"/>
      <c r="CP75" s="242"/>
      <c r="CQ75" s="242"/>
      <c r="CR75" s="242"/>
      <c r="CS75" s="242"/>
      <c r="CT75" s="242"/>
      <c r="CU75" s="242"/>
      <c r="CV75" s="242"/>
      <c r="CW75" s="242"/>
      <c r="CX75" s="242"/>
      <c r="CY75" s="242"/>
      <c r="CZ75" s="242"/>
      <c r="DA75" s="242"/>
      <c r="DB75" s="242"/>
      <c r="DC75" s="242"/>
      <c r="DD75" s="242"/>
      <c r="DE75" s="242"/>
      <c r="DF75" s="242"/>
      <c r="DG75" s="242"/>
      <c r="DH75" s="242"/>
      <c r="DI75" s="242"/>
      <c r="DJ75" s="242"/>
      <c r="DK75" s="242"/>
      <c r="DL75" s="242"/>
      <c r="DM75" s="242"/>
      <c r="DN75" s="242"/>
      <c r="DO75" s="242"/>
      <c r="DP75" s="242"/>
      <c r="DQ75" s="242"/>
      <c r="DR75" s="242"/>
      <c r="DS75" s="242"/>
      <c r="DT75" s="242"/>
      <c r="DU75" s="242"/>
      <c r="DV75" s="242"/>
      <c r="DW75" s="242"/>
      <c r="DX75" s="242"/>
      <c r="DY75" s="242"/>
      <c r="DZ75" s="242"/>
      <c r="EA75" s="242"/>
      <c r="EB75" s="242"/>
      <c r="EC75" s="242"/>
      <c r="ED75" s="242"/>
      <c r="EE75" s="242"/>
      <c r="EF75" s="242"/>
      <c r="EG75" s="242"/>
      <c r="EH75" s="242"/>
      <c r="EI75" s="242"/>
      <c r="EJ75" s="242"/>
      <c r="EK75" s="242"/>
      <c r="EL75" s="242"/>
      <c r="EM75" s="242"/>
      <c r="EN75" s="242"/>
      <c r="EO75" s="242"/>
      <c r="EP75" s="242"/>
      <c r="EQ75" s="242"/>
      <c r="ER75" s="242"/>
      <c r="ES75" s="242"/>
      <c r="ET75" s="242"/>
      <c r="EU75" s="242"/>
      <c r="EV75" s="242"/>
      <c r="EW75" s="242"/>
      <c r="EX75" s="242"/>
      <c r="EY75" s="242"/>
      <c r="EZ75" s="242"/>
      <c r="FA75" s="242"/>
      <c r="FB75" s="242"/>
      <c r="FC75" s="242"/>
      <c r="FD75" s="242"/>
      <c r="FE75" s="242"/>
      <c r="FF75" s="242"/>
      <c r="FG75" s="242"/>
      <c r="FH75" s="242"/>
      <c r="FI75" s="242"/>
      <c r="FJ75" s="242"/>
      <c r="FK75" s="242"/>
      <c r="FL75" s="242"/>
      <c r="FM75" s="242"/>
      <c r="FN75" s="242"/>
      <c r="FO75" s="242"/>
      <c r="FP75" s="242"/>
      <c r="FQ75" s="242"/>
      <c r="FR75" s="242"/>
      <c r="FS75" s="242"/>
      <c r="FT75" s="242"/>
      <c r="FU75" s="242"/>
      <c r="FV75" s="242"/>
      <c r="FW75" s="242"/>
      <c r="FX75" s="242"/>
      <c r="FY75" s="242"/>
      <c r="FZ75" s="242"/>
      <c r="GA75" s="242"/>
      <c r="GB75" s="242"/>
      <c r="GC75" s="242"/>
      <c r="GD75" s="242"/>
      <c r="GE75" s="242"/>
      <c r="GF75" s="242"/>
      <c r="GG75" s="242"/>
      <c r="GH75" s="242"/>
      <c r="GI75" s="242"/>
      <c r="GJ75" s="242"/>
      <c r="GK75" s="242"/>
      <c r="GL75" s="242"/>
      <c r="GM75" s="242"/>
      <c r="GN75" s="242"/>
      <c r="GO75" s="242"/>
      <c r="GP75" s="242"/>
      <c r="GQ75" s="242"/>
      <c r="GR75" s="242"/>
      <c r="GS75" s="242"/>
      <c r="GT75" s="242"/>
      <c r="GU75" s="242"/>
      <c r="GV75" s="242"/>
      <c r="GW75" s="242"/>
      <c r="GX75" s="242"/>
      <c r="GY75" s="242"/>
      <c r="GZ75" s="242"/>
      <c r="HA75" s="242"/>
      <c r="HB75" s="242"/>
      <c r="HC75" s="242"/>
      <c r="HD75" s="242"/>
      <c r="HE75" s="242"/>
      <c r="HF75" s="242"/>
      <c r="HG75" s="242"/>
      <c r="HH75" s="242"/>
      <c r="HI75" s="242"/>
      <c r="HJ75" s="242"/>
      <c r="HK75" s="242"/>
      <c r="HL75" s="242"/>
      <c r="HM75" s="242"/>
      <c r="HN75" s="242"/>
      <c r="HO75" s="242"/>
      <c r="HP75" s="242"/>
      <c r="HQ75" s="242"/>
      <c r="HR75" s="242"/>
      <c r="HS75" s="242"/>
      <c r="HT75" s="242"/>
      <c r="HU75" s="242"/>
      <c r="HV75" s="242"/>
      <c r="HW75" s="242"/>
      <c r="HX75" s="242"/>
      <c r="HY75" s="242"/>
      <c r="HZ75" s="242"/>
      <c r="IA75" s="242"/>
      <c r="IB75" s="242"/>
      <c r="IC75" s="242"/>
      <c r="ID75" s="242"/>
      <c r="IE75" s="242"/>
      <c r="IF75" s="242"/>
      <c r="IG75" s="242"/>
      <c r="IH75" s="242"/>
      <c r="II75" s="242"/>
      <c r="IJ75" s="242"/>
      <c r="IK75" s="242"/>
      <c r="IL75" s="242"/>
      <c r="IM75" s="242"/>
      <c r="IN75" s="242"/>
      <c r="IO75" s="242"/>
      <c r="IP75" s="242"/>
      <c r="IQ75" s="242"/>
      <c r="IR75" s="242"/>
      <c r="IS75" s="242"/>
      <c r="IT75" s="242"/>
      <c r="IU75" s="242"/>
      <c r="IV75" s="242"/>
      <c r="IW75" s="242"/>
      <c r="IX75" s="242"/>
      <c r="IY75" s="242"/>
      <c r="IZ75" s="242"/>
      <c r="JA75" s="242"/>
      <c r="JB75" s="242"/>
      <c r="JC75" s="242"/>
      <c r="JD75" s="242"/>
      <c r="JE75" s="242"/>
      <c r="JF75" s="242"/>
      <c r="JG75" s="242"/>
      <c r="JH75" s="242"/>
      <c r="JI75" s="242"/>
      <c r="JJ75" s="242"/>
      <c r="JK75" s="242"/>
      <c r="JL75" s="242"/>
      <c r="JM75" s="242"/>
      <c r="JN75" s="242"/>
      <c r="JO75" s="242"/>
      <c r="JP75" s="242"/>
      <c r="JQ75" s="242"/>
      <c r="JR75" s="242"/>
      <c r="JS75" s="242"/>
      <c r="JT75" s="242"/>
      <c r="JU75" s="242"/>
      <c r="JV75" s="242"/>
      <c r="JW75" s="242"/>
      <c r="JX75" s="242"/>
      <c r="JY75" s="242"/>
      <c r="JZ75" s="242"/>
      <c r="KA75" s="242"/>
      <c r="KB75" s="242"/>
      <c r="KC75" s="242"/>
      <c r="KD75" s="242"/>
      <c r="KE75" s="242"/>
      <c r="KF75" s="242"/>
      <c r="KG75" s="242"/>
      <c r="KH75" s="242"/>
      <c r="KI75" s="242"/>
      <c r="KJ75" s="242"/>
      <c r="KK75" s="242"/>
      <c r="KL75" s="242"/>
      <c r="KM75" s="242"/>
      <c r="KN75" s="242"/>
      <c r="KO75" s="242"/>
      <c r="KP75" s="242"/>
      <c r="KQ75" s="242"/>
      <c r="KR75" s="242"/>
      <c r="KS75" s="242"/>
      <c r="KT75" s="242"/>
      <c r="KU75" s="242"/>
      <c r="KV75" s="242"/>
      <c r="KW75" s="242"/>
      <c r="KX75" s="242"/>
      <c r="KY75" s="242"/>
      <c r="KZ75" s="242"/>
      <c r="LA75" s="242"/>
      <c r="LB75" s="242"/>
      <c r="LC75" s="242"/>
      <c r="LD75" s="242"/>
      <c r="LE75" s="242"/>
      <c r="LF75" s="242"/>
      <c r="LG75" s="242"/>
      <c r="LH75" s="242"/>
      <c r="LI75" s="242"/>
      <c r="LJ75" s="242"/>
      <c r="LK75" s="242"/>
      <c r="LL75" s="242"/>
      <c r="LM75" s="242"/>
      <c r="LN75" s="242"/>
      <c r="LO75" s="242"/>
      <c r="LP75" s="242"/>
      <c r="LQ75" s="242"/>
      <c r="LR75" s="242"/>
      <c r="LS75" s="242"/>
      <c r="LT75" s="242"/>
      <c r="LU75" s="242"/>
      <c r="LV75" s="242"/>
      <c r="LW75" s="242"/>
      <c r="LX75" s="242"/>
      <c r="LY75" s="242"/>
      <c r="LZ75" s="242"/>
      <c r="MA75" s="242"/>
      <c r="MB75" s="242"/>
      <c r="MC75" s="242"/>
      <c r="MD75" s="242"/>
      <c r="ME75" s="242"/>
      <c r="MF75" s="242"/>
      <c r="MG75" s="242"/>
      <c r="MH75" s="242"/>
      <c r="MI75" s="242"/>
      <c r="MJ75" s="242"/>
      <c r="MK75" s="242"/>
      <c r="ML75" s="242"/>
      <c r="MM75" s="242"/>
      <c r="MN75" s="242"/>
      <c r="MO75" s="242"/>
      <c r="MP75" s="242"/>
      <c r="MQ75" s="242"/>
      <c r="MR75" s="242"/>
      <c r="MS75" s="242"/>
      <c r="MT75" s="242"/>
      <c r="MU75" s="242"/>
      <c r="MV75" s="242"/>
      <c r="MW75" s="242"/>
      <c r="MX75" s="242"/>
      <c r="MY75" s="242"/>
      <c r="MZ75" s="242"/>
      <c r="NA75" s="242"/>
      <c r="NB75" s="242"/>
      <c r="NC75" s="242"/>
      <c r="ND75" s="242"/>
      <c r="NE75" s="242"/>
      <c r="NF75" s="242"/>
      <c r="NG75" s="242"/>
      <c r="NH75" s="242"/>
      <c r="NI75" s="242"/>
      <c r="NJ75" s="242"/>
      <c r="NK75" s="242"/>
      <c r="NL75" s="242"/>
      <c r="NM75" s="242"/>
      <c r="NN75" s="242"/>
      <c r="NO75" s="242"/>
      <c r="NP75" s="242"/>
      <c r="NQ75" s="242"/>
      <c r="NR75" s="242"/>
      <c r="NS75" s="242"/>
      <c r="NT75" s="242"/>
      <c r="NU75" s="242"/>
      <c r="NV75" s="242"/>
      <c r="NW75" s="242"/>
      <c r="NX75" s="242"/>
      <c r="NY75" s="242"/>
      <c r="NZ75" s="242"/>
      <c r="OA75" s="242"/>
      <c r="OB75" s="242"/>
      <c r="OC75" s="242"/>
      <c r="OD75" s="242"/>
      <c r="OE75" s="242"/>
      <c r="OF75" s="242"/>
      <c r="OG75" s="242"/>
      <c r="OH75" s="242"/>
      <c r="OI75" s="242"/>
      <c r="OJ75" s="242"/>
      <c r="OK75" s="242"/>
      <c r="OL75" s="242"/>
      <c r="OM75" s="242"/>
      <c r="ON75" s="242"/>
      <c r="OO75" s="242"/>
      <c r="OP75" s="242"/>
      <c r="OQ75" s="242"/>
      <c r="OR75" s="242"/>
      <c r="OS75" s="242"/>
      <c r="OT75" s="242"/>
      <c r="OU75" s="242"/>
      <c r="OV75" s="242"/>
      <c r="OW75" s="242"/>
      <c r="OX75" s="242"/>
      <c r="OY75" s="242"/>
      <c r="OZ75" s="242"/>
      <c r="PA75" s="242"/>
      <c r="PB75" s="242"/>
      <c r="PC75" s="242"/>
      <c r="PD75" s="242"/>
      <c r="PE75" s="242"/>
      <c r="PF75" s="242"/>
      <c r="PG75" s="242"/>
      <c r="PH75" s="242"/>
      <c r="PI75" s="242"/>
      <c r="PJ75" s="242"/>
      <c r="PK75" s="242"/>
      <c r="PL75" s="242"/>
      <c r="PM75" s="242"/>
      <c r="PN75" s="242"/>
      <c r="PO75" s="242"/>
      <c r="PP75" s="242"/>
      <c r="PQ75" s="242"/>
      <c r="PR75" s="242"/>
      <c r="PS75" s="242"/>
      <c r="PT75" s="242"/>
      <c r="PU75" s="242"/>
      <c r="PV75" s="242"/>
      <c r="PW75" s="242"/>
      <c r="PX75" s="242"/>
      <c r="PY75" s="242"/>
      <c r="PZ75" s="242"/>
      <c r="QA75" s="242"/>
      <c r="QB75" s="242"/>
      <c r="QC75" s="242"/>
      <c r="QD75" s="242"/>
      <c r="QE75" s="242"/>
      <c r="QF75" s="242"/>
      <c r="QG75" s="242"/>
      <c r="QH75" s="242"/>
      <c r="QI75" s="242"/>
      <c r="QJ75" s="242"/>
      <c r="QK75" s="242"/>
      <c r="QL75" s="242"/>
      <c r="QM75" s="242"/>
      <c r="QN75" s="242"/>
      <c r="QO75" s="242"/>
      <c r="QP75" s="242"/>
      <c r="QQ75" s="242"/>
      <c r="QR75" s="242"/>
      <c r="QS75" s="242"/>
      <c r="QT75" s="242"/>
      <c r="QU75" s="242"/>
      <c r="QV75" s="242"/>
      <c r="QW75" s="242"/>
      <c r="QX75" s="242"/>
      <c r="QY75" s="242"/>
      <c r="QZ75" s="242"/>
      <c r="RA75" s="242"/>
      <c r="RB75" s="242"/>
      <c r="RC75" s="242"/>
      <c r="RD75" s="242"/>
      <c r="RE75" s="242"/>
      <c r="RF75" s="242"/>
      <c r="RG75" s="242"/>
      <c r="RH75" s="242"/>
      <c r="RI75" s="242"/>
      <c r="RJ75" s="242"/>
      <c r="RK75" s="242"/>
      <c r="RL75" s="242"/>
      <c r="RM75" s="242"/>
      <c r="RN75" s="242"/>
      <c r="RO75" s="242"/>
      <c r="RP75" s="242"/>
      <c r="RQ75" s="242"/>
      <c r="RR75" s="242"/>
      <c r="RS75" s="242"/>
      <c r="RT75" s="242"/>
      <c r="RU75" s="242"/>
      <c r="RV75" s="242"/>
      <c r="RW75" s="242"/>
      <c r="RX75" s="242"/>
      <c r="RY75" s="242"/>
      <c r="RZ75" s="242"/>
      <c r="SA75" s="242"/>
      <c r="SB75" s="242"/>
    </row>
    <row r="76" spans="1:496" ht="15" customHeight="1" x14ac:dyDescent="0.2">
      <c r="A76" s="243" t="str">
        <f t="shared" si="1"/>
        <v>INDEC-CM - 46350-11</v>
      </c>
      <c r="B76" s="243">
        <v>46350</v>
      </c>
      <c r="C76" s="245" t="s">
        <v>51</v>
      </c>
      <c r="D76" s="243">
        <v>11</v>
      </c>
      <c r="E76" s="242" t="s">
        <v>115</v>
      </c>
    </row>
    <row r="77" spans="1:496" ht="15" customHeight="1" x14ac:dyDescent="0.2">
      <c r="A77" s="243" t="str">
        <f t="shared" si="1"/>
        <v>INDEC-CM - 41278-41</v>
      </c>
      <c r="B77" s="243">
        <v>41278</v>
      </c>
      <c r="C77" s="245" t="s">
        <v>51</v>
      </c>
      <c r="D77" s="243">
        <v>41</v>
      </c>
      <c r="E77" s="246" t="s">
        <v>116</v>
      </c>
    </row>
    <row r="78" spans="1:496" ht="15" customHeight="1" x14ac:dyDescent="0.2">
      <c r="A78" s="243" t="str">
        <f t="shared" si="1"/>
        <v>INDEC-CM - 42999-11</v>
      </c>
      <c r="B78" s="243">
        <v>42999</v>
      </c>
      <c r="C78" s="245" t="s">
        <v>51</v>
      </c>
      <c r="D78" s="243">
        <v>11</v>
      </c>
      <c r="E78" s="242" t="s">
        <v>117</v>
      </c>
    </row>
    <row r="79" spans="1:496" ht="15" customHeight="1" x14ac:dyDescent="0.2">
      <c r="A79" s="243" t="str">
        <f t="shared" si="1"/>
        <v>INDEC-CM - 36320-51</v>
      </c>
      <c r="B79" s="243">
        <v>36320</v>
      </c>
      <c r="C79" s="245" t="s">
        <v>51</v>
      </c>
      <c r="D79" s="243">
        <v>51</v>
      </c>
      <c r="E79" s="242" t="s">
        <v>118</v>
      </c>
    </row>
    <row r="80" spans="1:496" ht="15" customHeight="1" x14ac:dyDescent="0.2">
      <c r="A80" s="243" t="str">
        <f t="shared" si="1"/>
        <v>INDEC-CM - 31600-12</v>
      </c>
      <c r="B80" s="243">
        <v>31600</v>
      </c>
      <c r="C80" s="245" t="s">
        <v>51</v>
      </c>
      <c r="D80" s="243">
        <v>12</v>
      </c>
      <c r="E80" s="242" t="s">
        <v>119</v>
      </c>
    </row>
    <row r="81" spans="1:496" ht="15" customHeight="1" x14ac:dyDescent="0.2">
      <c r="A81" s="243" t="str">
        <f t="shared" si="1"/>
        <v>INDEC-CM - 36950-11</v>
      </c>
      <c r="B81" s="243">
        <v>36950</v>
      </c>
      <c r="C81" s="245" t="s">
        <v>51</v>
      </c>
      <c r="D81" s="243">
        <v>11</v>
      </c>
      <c r="E81" s="242" t="s">
        <v>120</v>
      </c>
    </row>
    <row r="82" spans="1:496" ht="15" customHeight="1" x14ac:dyDescent="0.2">
      <c r="A82" s="243" t="str">
        <f t="shared" si="1"/>
        <v>INDEC-CM - 31600-11</v>
      </c>
      <c r="B82" s="243">
        <v>31600</v>
      </c>
      <c r="C82" s="245" t="s">
        <v>51</v>
      </c>
      <c r="D82" s="243">
        <v>11</v>
      </c>
      <c r="E82" s="242" t="s">
        <v>121</v>
      </c>
    </row>
    <row r="83" spans="1:496" ht="15" customHeight="1" x14ac:dyDescent="0.2">
      <c r="A83" s="243" t="str">
        <f t="shared" si="1"/>
        <v>INDEC-CM - 37112-11</v>
      </c>
      <c r="B83" s="243">
        <v>37112</v>
      </c>
      <c r="C83" s="245" t="s">
        <v>51</v>
      </c>
      <c r="D83" s="243">
        <v>11</v>
      </c>
      <c r="E83" s="242" t="s">
        <v>122</v>
      </c>
    </row>
    <row r="84" spans="1:496" ht="15" customHeight="1" x14ac:dyDescent="0.2">
      <c r="A84" s="243" t="str">
        <f t="shared" si="1"/>
        <v>INDEC-CM - 41278-31</v>
      </c>
      <c r="B84" s="243">
        <v>41278</v>
      </c>
      <c r="C84" s="245" t="s">
        <v>51</v>
      </c>
      <c r="D84" s="243">
        <v>31</v>
      </c>
      <c r="E84" s="246" t="s">
        <v>123</v>
      </c>
    </row>
    <row r="85" spans="1:496" ht="15" customHeight="1" x14ac:dyDescent="0.2">
      <c r="A85" s="243" t="str">
        <f t="shared" si="1"/>
        <v>INDEC-CM - 41278-13</v>
      </c>
      <c r="B85" s="243">
        <v>41278</v>
      </c>
      <c r="C85" s="245" t="s">
        <v>51</v>
      </c>
      <c r="D85" s="243">
        <v>13</v>
      </c>
      <c r="E85" s="246" t="s">
        <v>124</v>
      </c>
    </row>
    <row r="86" spans="1:496" ht="15" customHeight="1" x14ac:dyDescent="0.2">
      <c r="A86" s="243" t="str">
        <f t="shared" si="1"/>
        <v>INDEC-CM - 37570-11</v>
      </c>
      <c r="B86" s="243">
        <v>37570</v>
      </c>
      <c r="C86" s="245" t="s">
        <v>51</v>
      </c>
      <c r="D86" s="243">
        <v>11</v>
      </c>
      <c r="E86" s="246" t="s">
        <v>125</v>
      </c>
    </row>
    <row r="87" spans="1:496" ht="15" customHeight="1" x14ac:dyDescent="0.2">
      <c r="A87" s="243" t="str">
        <f t="shared" si="1"/>
        <v>INDEC-CM - 43220-11</v>
      </c>
      <c r="B87" s="243">
        <v>43220</v>
      </c>
      <c r="C87" s="245" t="s">
        <v>51</v>
      </c>
      <c r="D87" s="243">
        <v>11</v>
      </c>
      <c r="E87" s="242" t="s">
        <v>126</v>
      </c>
    </row>
    <row r="88" spans="1:496" ht="15" customHeight="1" x14ac:dyDescent="0.2">
      <c r="A88" s="243" t="str">
        <f t="shared" si="1"/>
        <v>INDEC-CM - 43220-12</v>
      </c>
      <c r="B88" s="243">
        <v>43220</v>
      </c>
      <c r="C88" s="245" t="s">
        <v>51</v>
      </c>
      <c r="D88" s="243">
        <v>12</v>
      </c>
      <c r="E88" s="242" t="s">
        <v>127</v>
      </c>
    </row>
    <row r="89" spans="1:496" ht="15" customHeight="1" x14ac:dyDescent="0.2">
      <c r="A89" s="243" t="str">
        <f t="shared" si="1"/>
        <v>INDEC-CM - 43220-21</v>
      </c>
      <c r="B89" s="243">
        <v>43220</v>
      </c>
      <c r="C89" s="245" t="s">
        <v>51</v>
      </c>
      <c r="D89" s="243">
        <v>21</v>
      </c>
      <c r="E89" s="242" t="s">
        <v>128</v>
      </c>
    </row>
    <row r="90" spans="1:496" ht="15" customHeight="1" x14ac:dyDescent="0.2">
      <c r="A90" s="243" t="str">
        <f t="shared" si="1"/>
        <v>INDEC-CM - 43220-22</v>
      </c>
      <c r="B90" s="243">
        <v>43220</v>
      </c>
      <c r="C90" s="245" t="s">
        <v>51</v>
      </c>
      <c r="D90" s="243">
        <v>22</v>
      </c>
      <c r="E90" s="242" t="s">
        <v>129</v>
      </c>
    </row>
    <row r="91" spans="1:496" ht="15" customHeight="1" x14ac:dyDescent="0.2">
      <c r="A91" s="243" t="str">
        <f t="shared" si="1"/>
        <v>INDEC-CM - 43220-23</v>
      </c>
      <c r="B91" s="243">
        <v>43220</v>
      </c>
      <c r="C91" s="245" t="s">
        <v>51</v>
      </c>
      <c r="D91" s="243">
        <v>23</v>
      </c>
      <c r="E91" s="242" t="s">
        <v>130</v>
      </c>
    </row>
    <row r="92" spans="1:496" ht="15" customHeight="1" x14ac:dyDescent="0.2">
      <c r="A92" s="243" t="str">
        <f t="shared" si="1"/>
        <v>INDEC-CM - 43220-31</v>
      </c>
      <c r="B92" s="243">
        <v>43220</v>
      </c>
      <c r="C92" s="245" t="s">
        <v>51</v>
      </c>
      <c r="D92" s="243">
        <v>31</v>
      </c>
      <c r="E92" s="242" t="s">
        <v>131</v>
      </c>
    </row>
    <row r="93" spans="1:496" ht="15" customHeight="1" x14ac:dyDescent="0.2">
      <c r="A93" s="243" t="str">
        <f t="shared" si="1"/>
        <v>INDEC-CM - 43220-32</v>
      </c>
      <c r="B93" s="243">
        <v>43220</v>
      </c>
      <c r="C93" s="245" t="s">
        <v>51</v>
      </c>
      <c r="D93" s="243">
        <v>32</v>
      </c>
      <c r="E93" s="242" t="s">
        <v>132</v>
      </c>
    </row>
    <row r="94" spans="1:496" ht="15" customHeight="1" x14ac:dyDescent="0.2">
      <c r="A94" s="243" t="str">
        <f t="shared" si="1"/>
        <v>INDEC-CM - 41278-32</v>
      </c>
      <c r="B94" s="243">
        <v>41278</v>
      </c>
      <c r="C94" s="245" t="s">
        <v>51</v>
      </c>
      <c r="D94" s="243">
        <v>32</v>
      </c>
      <c r="E94" s="246" t="s">
        <v>133</v>
      </c>
    </row>
    <row r="95" spans="1:496" ht="15" customHeight="1" x14ac:dyDescent="0.2">
      <c r="A95" s="243" t="str">
        <f t="shared" si="1"/>
        <v>INDEC-CM - 36320-32</v>
      </c>
      <c r="B95" s="243">
        <v>36320</v>
      </c>
      <c r="C95" s="245" t="s">
        <v>51</v>
      </c>
      <c r="D95" s="243">
        <v>32</v>
      </c>
      <c r="E95" s="242" t="s">
        <v>134</v>
      </c>
    </row>
    <row r="96" spans="1:496" s="249" customFormat="1" ht="15" customHeight="1" x14ac:dyDescent="0.2">
      <c r="A96" s="247"/>
      <c r="B96" s="247"/>
      <c r="C96" s="248"/>
      <c r="D96" s="247"/>
      <c r="E96" s="250"/>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242"/>
      <c r="AZ96" s="242"/>
      <c r="BA96" s="242"/>
      <c r="BB96" s="242"/>
      <c r="BC96" s="242"/>
      <c r="BD96" s="242"/>
      <c r="BE96" s="242"/>
      <c r="BF96" s="242"/>
      <c r="BG96" s="242"/>
      <c r="BH96" s="242"/>
      <c r="BI96" s="242"/>
      <c r="BJ96" s="242"/>
      <c r="BK96" s="242"/>
      <c r="BL96" s="242"/>
      <c r="BM96" s="242"/>
      <c r="BN96" s="242"/>
      <c r="BO96" s="242"/>
      <c r="BP96" s="242"/>
      <c r="BQ96" s="242"/>
      <c r="BR96" s="242"/>
      <c r="BS96" s="242"/>
      <c r="BT96" s="242"/>
      <c r="BU96" s="242"/>
      <c r="BV96" s="242"/>
      <c r="BW96" s="242"/>
      <c r="BX96" s="242"/>
      <c r="BY96" s="242"/>
      <c r="BZ96" s="242"/>
      <c r="CA96" s="242"/>
      <c r="CB96" s="242"/>
      <c r="CC96" s="242"/>
      <c r="CD96" s="242"/>
      <c r="CE96" s="242"/>
      <c r="CF96" s="242"/>
      <c r="CG96" s="242"/>
      <c r="CH96" s="242"/>
      <c r="CI96" s="242"/>
      <c r="CJ96" s="242"/>
      <c r="CK96" s="242"/>
      <c r="CL96" s="242"/>
      <c r="CM96" s="242"/>
      <c r="CN96" s="242"/>
      <c r="CO96" s="242"/>
      <c r="CP96" s="242"/>
      <c r="CQ96" s="242"/>
      <c r="CR96" s="242"/>
      <c r="CS96" s="242"/>
      <c r="CT96" s="242"/>
      <c r="CU96" s="242"/>
      <c r="CV96" s="242"/>
      <c r="CW96" s="242"/>
      <c r="CX96" s="242"/>
      <c r="CY96" s="242"/>
      <c r="CZ96" s="242"/>
      <c r="DA96" s="242"/>
      <c r="DB96" s="242"/>
      <c r="DC96" s="242"/>
      <c r="DD96" s="242"/>
      <c r="DE96" s="242"/>
      <c r="DF96" s="242"/>
      <c r="DG96" s="242"/>
      <c r="DH96" s="242"/>
      <c r="DI96" s="242"/>
      <c r="DJ96" s="242"/>
      <c r="DK96" s="242"/>
      <c r="DL96" s="242"/>
      <c r="DM96" s="242"/>
      <c r="DN96" s="242"/>
      <c r="DO96" s="242"/>
      <c r="DP96" s="242"/>
      <c r="DQ96" s="242"/>
      <c r="DR96" s="242"/>
      <c r="DS96" s="242"/>
      <c r="DT96" s="242"/>
      <c r="DU96" s="242"/>
      <c r="DV96" s="242"/>
      <c r="DW96" s="242"/>
      <c r="DX96" s="242"/>
      <c r="DY96" s="242"/>
      <c r="DZ96" s="242"/>
      <c r="EA96" s="242"/>
      <c r="EB96" s="242"/>
      <c r="EC96" s="242"/>
      <c r="ED96" s="242"/>
      <c r="EE96" s="242"/>
      <c r="EF96" s="242"/>
      <c r="EG96" s="242"/>
      <c r="EH96" s="242"/>
      <c r="EI96" s="242"/>
      <c r="EJ96" s="242"/>
      <c r="EK96" s="242"/>
      <c r="EL96" s="242"/>
      <c r="EM96" s="242"/>
      <c r="EN96" s="242"/>
      <c r="EO96" s="242"/>
      <c r="EP96" s="242"/>
      <c r="EQ96" s="242"/>
      <c r="ER96" s="242"/>
      <c r="ES96" s="242"/>
      <c r="ET96" s="242"/>
      <c r="EU96" s="242"/>
      <c r="EV96" s="242"/>
      <c r="EW96" s="242"/>
      <c r="EX96" s="242"/>
      <c r="EY96" s="242"/>
      <c r="EZ96" s="242"/>
      <c r="FA96" s="242"/>
      <c r="FB96" s="242"/>
      <c r="FC96" s="242"/>
      <c r="FD96" s="242"/>
      <c r="FE96" s="242"/>
      <c r="FF96" s="242"/>
      <c r="FG96" s="242"/>
      <c r="FH96" s="242"/>
      <c r="FI96" s="242"/>
      <c r="FJ96" s="242"/>
      <c r="FK96" s="242"/>
      <c r="FL96" s="242"/>
      <c r="FM96" s="242"/>
      <c r="FN96" s="242"/>
      <c r="FO96" s="242"/>
      <c r="FP96" s="242"/>
      <c r="FQ96" s="242"/>
      <c r="FR96" s="242"/>
      <c r="FS96" s="242"/>
      <c r="FT96" s="242"/>
      <c r="FU96" s="242"/>
      <c r="FV96" s="242"/>
      <c r="FW96" s="242"/>
      <c r="FX96" s="242"/>
      <c r="FY96" s="242"/>
      <c r="FZ96" s="242"/>
      <c r="GA96" s="242"/>
      <c r="GB96" s="242"/>
      <c r="GC96" s="242"/>
      <c r="GD96" s="242"/>
      <c r="GE96" s="242"/>
      <c r="GF96" s="242"/>
      <c r="GG96" s="242"/>
      <c r="GH96" s="242"/>
      <c r="GI96" s="242"/>
      <c r="GJ96" s="242"/>
      <c r="GK96" s="242"/>
      <c r="GL96" s="242"/>
      <c r="GM96" s="242"/>
      <c r="GN96" s="242"/>
      <c r="GO96" s="242"/>
      <c r="GP96" s="242"/>
      <c r="GQ96" s="242"/>
      <c r="GR96" s="242"/>
      <c r="GS96" s="242"/>
      <c r="GT96" s="242"/>
      <c r="GU96" s="242"/>
      <c r="GV96" s="242"/>
      <c r="GW96" s="242"/>
      <c r="GX96" s="242"/>
      <c r="GY96" s="242"/>
      <c r="GZ96" s="242"/>
      <c r="HA96" s="242"/>
      <c r="HB96" s="242"/>
      <c r="HC96" s="242"/>
      <c r="HD96" s="242"/>
      <c r="HE96" s="242"/>
      <c r="HF96" s="242"/>
      <c r="HG96" s="242"/>
      <c r="HH96" s="242"/>
      <c r="HI96" s="242"/>
      <c r="HJ96" s="242"/>
      <c r="HK96" s="242"/>
      <c r="HL96" s="242"/>
      <c r="HM96" s="242"/>
      <c r="HN96" s="242"/>
      <c r="HO96" s="242"/>
      <c r="HP96" s="242"/>
      <c r="HQ96" s="242"/>
      <c r="HR96" s="242"/>
      <c r="HS96" s="242"/>
      <c r="HT96" s="242"/>
      <c r="HU96" s="242"/>
      <c r="HV96" s="242"/>
      <c r="HW96" s="242"/>
      <c r="HX96" s="242"/>
      <c r="HY96" s="242"/>
      <c r="HZ96" s="242"/>
      <c r="IA96" s="242"/>
      <c r="IB96" s="242"/>
      <c r="IC96" s="242"/>
      <c r="ID96" s="242"/>
      <c r="IE96" s="242"/>
      <c r="IF96" s="242"/>
      <c r="IG96" s="242"/>
      <c r="IH96" s="242"/>
      <c r="II96" s="242"/>
      <c r="IJ96" s="242"/>
      <c r="IK96" s="242"/>
      <c r="IL96" s="242"/>
      <c r="IM96" s="242"/>
      <c r="IN96" s="242"/>
      <c r="IO96" s="242"/>
      <c r="IP96" s="242"/>
      <c r="IQ96" s="242"/>
      <c r="IR96" s="242"/>
      <c r="IS96" s="242"/>
      <c r="IT96" s="242"/>
      <c r="IU96" s="242"/>
      <c r="IV96" s="242"/>
      <c r="IW96" s="242"/>
      <c r="IX96" s="242"/>
      <c r="IY96" s="242"/>
      <c r="IZ96" s="242"/>
      <c r="JA96" s="242"/>
      <c r="JB96" s="242"/>
      <c r="JC96" s="242"/>
      <c r="JD96" s="242"/>
      <c r="JE96" s="242"/>
      <c r="JF96" s="242"/>
      <c r="JG96" s="242"/>
      <c r="JH96" s="242"/>
      <c r="JI96" s="242"/>
      <c r="JJ96" s="242"/>
      <c r="JK96" s="242"/>
      <c r="JL96" s="242"/>
      <c r="JM96" s="242"/>
      <c r="JN96" s="242"/>
      <c r="JO96" s="242"/>
      <c r="JP96" s="242"/>
      <c r="JQ96" s="242"/>
      <c r="JR96" s="242"/>
      <c r="JS96" s="242"/>
      <c r="JT96" s="242"/>
      <c r="JU96" s="242"/>
      <c r="JV96" s="242"/>
      <c r="JW96" s="242"/>
      <c r="JX96" s="242"/>
      <c r="JY96" s="242"/>
      <c r="JZ96" s="242"/>
      <c r="KA96" s="242"/>
      <c r="KB96" s="242"/>
      <c r="KC96" s="242"/>
      <c r="KD96" s="242"/>
      <c r="KE96" s="242"/>
      <c r="KF96" s="242"/>
      <c r="KG96" s="242"/>
      <c r="KH96" s="242"/>
      <c r="KI96" s="242"/>
      <c r="KJ96" s="242"/>
      <c r="KK96" s="242"/>
      <c r="KL96" s="242"/>
      <c r="KM96" s="242"/>
      <c r="KN96" s="242"/>
      <c r="KO96" s="242"/>
      <c r="KP96" s="242"/>
      <c r="KQ96" s="242"/>
      <c r="KR96" s="242"/>
      <c r="KS96" s="242"/>
      <c r="KT96" s="242"/>
      <c r="KU96" s="242"/>
      <c r="KV96" s="242"/>
      <c r="KW96" s="242"/>
      <c r="KX96" s="242"/>
      <c r="KY96" s="242"/>
      <c r="KZ96" s="242"/>
      <c r="LA96" s="242"/>
      <c r="LB96" s="242"/>
      <c r="LC96" s="242"/>
      <c r="LD96" s="242"/>
      <c r="LE96" s="242"/>
      <c r="LF96" s="242"/>
      <c r="LG96" s="242"/>
      <c r="LH96" s="242"/>
      <c r="LI96" s="242"/>
      <c r="LJ96" s="242"/>
      <c r="LK96" s="242"/>
      <c r="LL96" s="242"/>
      <c r="LM96" s="242"/>
      <c r="LN96" s="242"/>
      <c r="LO96" s="242"/>
      <c r="LP96" s="242"/>
      <c r="LQ96" s="242"/>
      <c r="LR96" s="242"/>
      <c r="LS96" s="242"/>
      <c r="LT96" s="242"/>
      <c r="LU96" s="242"/>
      <c r="LV96" s="242"/>
      <c r="LW96" s="242"/>
      <c r="LX96" s="242"/>
      <c r="LY96" s="242"/>
      <c r="LZ96" s="242"/>
      <c r="MA96" s="242"/>
      <c r="MB96" s="242"/>
      <c r="MC96" s="242"/>
      <c r="MD96" s="242"/>
      <c r="ME96" s="242"/>
      <c r="MF96" s="242"/>
      <c r="MG96" s="242"/>
      <c r="MH96" s="242"/>
      <c r="MI96" s="242"/>
      <c r="MJ96" s="242"/>
      <c r="MK96" s="242"/>
      <c r="ML96" s="242"/>
      <c r="MM96" s="242"/>
      <c r="MN96" s="242"/>
      <c r="MO96" s="242"/>
      <c r="MP96" s="242"/>
      <c r="MQ96" s="242"/>
      <c r="MR96" s="242"/>
      <c r="MS96" s="242"/>
      <c r="MT96" s="242"/>
      <c r="MU96" s="242"/>
      <c r="MV96" s="242"/>
      <c r="MW96" s="242"/>
      <c r="MX96" s="242"/>
      <c r="MY96" s="242"/>
      <c r="MZ96" s="242"/>
      <c r="NA96" s="242"/>
      <c r="NB96" s="242"/>
      <c r="NC96" s="242"/>
      <c r="ND96" s="242"/>
      <c r="NE96" s="242"/>
      <c r="NF96" s="242"/>
      <c r="NG96" s="242"/>
      <c r="NH96" s="242"/>
      <c r="NI96" s="242"/>
      <c r="NJ96" s="242"/>
      <c r="NK96" s="242"/>
      <c r="NL96" s="242"/>
      <c r="NM96" s="242"/>
      <c r="NN96" s="242"/>
      <c r="NO96" s="242"/>
      <c r="NP96" s="242"/>
      <c r="NQ96" s="242"/>
      <c r="NR96" s="242"/>
      <c r="NS96" s="242"/>
      <c r="NT96" s="242"/>
      <c r="NU96" s="242"/>
      <c r="NV96" s="242"/>
      <c r="NW96" s="242"/>
      <c r="NX96" s="242"/>
      <c r="NY96" s="242"/>
      <c r="NZ96" s="242"/>
      <c r="OA96" s="242"/>
      <c r="OB96" s="242"/>
      <c r="OC96" s="242"/>
      <c r="OD96" s="242"/>
      <c r="OE96" s="242"/>
      <c r="OF96" s="242"/>
      <c r="OG96" s="242"/>
      <c r="OH96" s="242"/>
      <c r="OI96" s="242"/>
      <c r="OJ96" s="242"/>
      <c r="OK96" s="242"/>
      <c r="OL96" s="242"/>
      <c r="OM96" s="242"/>
      <c r="ON96" s="242"/>
      <c r="OO96" s="242"/>
      <c r="OP96" s="242"/>
      <c r="OQ96" s="242"/>
      <c r="OR96" s="242"/>
      <c r="OS96" s="242"/>
      <c r="OT96" s="242"/>
      <c r="OU96" s="242"/>
      <c r="OV96" s="242"/>
      <c r="OW96" s="242"/>
      <c r="OX96" s="242"/>
      <c r="OY96" s="242"/>
      <c r="OZ96" s="242"/>
      <c r="PA96" s="242"/>
      <c r="PB96" s="242"/>
      <c r="PC96" s="242"/>
      <c r="PD96" s="242"/>
      <c r="PE96" s="242"/>
      <c r="PF96" s="242"/>
      <c r="PG96" s="242"/>
      <c r="PH96" s="242"/>
      <c r="PI96" s="242"/>
      <c r="PJ96" s="242"/>
      <c r="PK96" s="242"/>
      <c r="PL96" s="242"/>
      <c r="PM96" s="242"/>
      <c r="PN96" s="242"/>
      <c r="PO96" s="242"/>
      <c r="PP96" s="242"/>
      <c r="PQ96" s="242"/>
      <c r="PR96" s="242"/>
      <c r="PS96" s="242"/>
      <c r="PT96" s="242"/>
      <c r="PU96" s="242"/>
      <c r="PV96" s="242"/>
      <c r="PW96" s="242"/>
      <c r="PX96" s="242"/>
      <c r="PY96" s="242"/>
      <c r="PZ96" s="242"/>
      <c r="QA96" s="242"/>
      <c r="QB96" s="242"/>
      <c r="QC96" s="242"/>
      <c r="QD96" s="242"/>
      <c r="QE96" s="242"/>
      <c r="QF96" s="242"/>
      <c r="QG96" s="242"/>
      <c r="QH96" s="242"/>
      <c r="QI96" s="242"/>
      <c r="QJ96" s="242"/>
      <c r="QK96" s="242"/>
      <c r="QL96" s="242"/>
      <c r="QM96" s="242"/>
      <c r="QN96" s="242"/>
      <c r="QO96" s="242"/>
      <c r="QP96" s="242"/>
      <c r="QQ96" s="242"/>
      <c r="QR96" s="242"/>
      <c r="QS96" s="242"/>
      <c r="QT96" s="242"/>
      <c r="QU96" s="242"/>
      <c r="QV96" s="242"/>
      <c r="QW96" s="242"/>
      <c r="QX96" s="242"/>
      <c r="QY96" s="242"/>
      <c r="QZ96" s="242"/>
      <c r="RA96" s="242"/>
      <c r="RB96" s="242"/>
      <c r="RC96" s="242"/>
      <c r="RD96" s="242"/>
      <c r="RE96" s="242"/>
      <c r="RF96" s="242"/>
      <c r="RG96" s="242"/>
      <c r="RH96" s="242"/>
      <c r="RI96" s="242"/>
      <c r="RJ96" s="242"/>
      <c r="RK96" s="242"/>
      <c r="RL96" s="242"/>
      <c r="RM96" s="242"/>
      <c r="RN96" s="242"/>
      <c r="RO96" s="242"/>
      <c r="RP96" s="242"/>
      <c r="RQ96" s="242"/>
      <c r="RR96" s="242"/>
      <c r="RS96" s="242"/>
      <c r="RT96" s="242"/>
      <c r="RU96" s="242"/>
      <c r="RV96" s="242"/>
      <c r="RW96" s="242"/>
      <c r="RX96" s="242"/>
      <c r="RY96" s="242"/>
      <c r="RZ96" s="242"/>
      <c r="SA96" s="242"/>
      <c r="SB96" s="242"/>
    </row>
    <row r="97" spans="1:496" ht="15" customHeight="1" x14ac:dyDescent="0.2">
      <c r="A97" s="243" t="str">
        <f t="shared" si="1"/>
        <v>INDEC-CM - 35110-11</v>
      </c>
      <c r="B97" s="243">
        <v>35110</v>
      </c>
      <c r="C97" s="245" t="s">
        <v>51</v>
      </c>
      <c r="D97" s="243">
        <v>11</v>
      </c>
      <c r="E97" s="242" t="s">
        <v>135</v>
      </c>
    </row>
    <row r="98" spans="1:496" ht="15" customHeight="1" x14ac:dyDescent="0.2">
      <c r="A98" s="243" t="str">
        <f t="shared" si="1"/>
        <v>INDEC-CM - 35110-12</v>
      </c>
      <c r="B98" s="243">
        <v>35110</v>
      </c>
      <c r="C98" s="245" t="s">
        <v>51</v>
      </c>
      <c r="D98" s="243">
        <v>12</v>
      </c>
      <c r="E98" s="242" t="s">
        <v>136</v>
      </c>
    </row>
    <row r="99" spans="1:496" ht="15" customHeight="1" x14ac:dyDescent="0.2">
      <c r="A99" s="243" t="str">
        <f t="shared" si="1"/>
        <v>INDEC-CM - 35110-21</v>
      </c>
      <c r="B99" s="243">
        <v>35110</v>
      </c>
      <c r="C99" s="245" t="s">
        <v>51</v>
      </c>
      <c r="D99" s="243">
        <v>21</v>
      </c>
      <c r="E99" s="242" t="s">
        <v>137</v>
      </c>
    </row>
    <row r="100" spans="1:496" ht="15" customHeight="1" x14ac:dyDescent="0.2">
      <c r="A100" s="243" t="str">
        <f t="shared" si="1"/>
        <v>INDEC-CM - 35110-22</v>
      </c>
      <c r="B100" s="243">
        <v>35110</v>
      </c>
      <c r="C100" s="245" t="s">
        <v>51</v>
      </c>
      <c r="D100" s="243">
        <v>22</v>
      </c>
      <c r="E100" s="242" t="s">
        <v>138</v>
      </c>
    </row>
    <row r="101" spans="1:496" ht="15" customHeight="1" x14ac:dyDescent="0.2">
      <c r="A101" s="243" t="str">
        <f t="shared" si="1"/>
        <v>INDEC-CM - 41547-11</v>
      </c>
      <c r="B101" s="243">
        <v>41547</v>
      </c>
      <c r="C101" s="245" t="s">
        <v>51</v>
      </c>
      <c r="D101" s="243">
        <v>11</v>
      </c>
      <c r="E101" s="242" t="s">
        <v>139</v>
      </c>
    </row>
    <row r="102" spans="1:496" s="249" customFormat="1" ht="9.75" customHeight="1" x14ac:dyDescent="0.2">
      <c r="A102" s="247"/>
      <c r="B102" s="247"/>
      <c r="C102" s="248"/>
      <c r="D102" s="247"/>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c r="BH102" s="242"/>
      <c r="BI102" s="242"/>
      <c r="BJ102" s="242"/>
      <c r="BK102" s="242"/>
      <c r="BL102" s="242"/>
      <c r="BM102" s="242"/>
      <c r="BN102" s="242"/>
      <c r="BO102" s="242"/>
      <c r="BP102" s="242"/>
      <c r="BQ102" s="242"/>
      <c r="BR102" s="242"/>
      <c r="BS102" s="242"/>
      <c r="BT102" s="242"/>
      <c r="BU102" s="242"/>
      <c r="BV102" s="242"/>
      <c r="BW102" s="242"/>
      <c r="BX102" s="242"/>
      <c r="BY102" s="242"/>
      <c r="BZ102" s="242"/>
      <c r="CA102" s="242"/>
      <c r="CB102" s="242"/>
      <c r="CC102" s="242"/>
      <c r="CD102" s="242"/>
      <c r="CE102" s="242"/>
      <c r="CF102" s="242"/>
      <c r="CG102" s="242"/>
      <c r="CH102" s="242"/>
      <c r="CI102" s="242"/>
      <c r="CJ102" s="242"/>
      <c r="CK102" s="242"/>
      <c r="CL102" s="242"/>
      <c r="CM102" s="242"/>
      <c r="CN102" s="242"/>
      <c r="CO102" s="242"/>
      <c r="CP102" s="242"/>
      <c r="CQ102" s="242"/>
      <c r="CR102" s="242"/>
      <c r="CS102" s="242"/>
      <c r="CT102" s="242"/>
      <c r="CU102" s="242"/>
      <c r="CV102" s="242"/>
      <c r="CW102" s="242"/>
      <c r="CX102" s="242"/>
      <c r="CY102" s="242"/>
      <c r="CZ102" s="242"/>
      <c r="DA102" s="242"/>
      <c r="DB102" s="242"/>
      <c r="DC102" s="242"/>
      <c r="DD102" s="242"/>
      <c r="DE102" s="242"/>
      <c r="DF102" s="242"/>
      <c r="DG102" s="242"/>
      <c r="DH102" s="242"/>
      <c r="DI102" s="242"/>
      <c r="DJ102" s="242"/>
      <c r="DK102" s="242"/>
      <c r="DL102" s="242"/>
      <c r="DM102" s="242"/>
      <c r="DN102" s="242"/>
      <c r="DO102" s="242"/>
      <c r="DP102" s="242"/>
      <c r="DQ102" s="242"/>
      <c r="DR102" s="242"/>
      <c r="DS102" s="242"/>
      <c r="DT102" s="242"/>
      <c r="DU102" s="242"/>
      <c r="DV102" s="242"/>
      <c r="DW102" s="242"/>
      <c r="DX102" s="242"/>
      <c r="DY102" s="242"/>
      <c r="DZ102" s="242"/>
      <c r="EA102" s="242"/>
      <c r="EB102" s="242"/>
      <c r="EC102" s="242"/>
      <c r="ED102" s="242"/>
      <c r="EE102" s="242"/>
      <c r="EF102" s="242"/>
      <c r="EG102" s="242"/>
      <c r="EH102" s="242"/>
      <c r="EI102" s="242"/>
      <c r="EJ102" s="242"/>
      <c r="EK102" s="242"/>
      <c r="EL102" s="242"/>
      <c r="EM102" s="242"/>
      <c r="EN102" s="242"/>
      <c r="EO102" s="242"/>
      <c r="EP102" s="242"/>
      <c r="EQ102" s="242"/>
      <c r="ER102" s="242"/>
      <c r="ES102" s="242"/>
      <c r="ET102" s="242"/>
      <c r="EU102" s="242"/>
      <c r="EV102" s="242"/>
      <c r="EW102" s="242"/>
      <c r="EX102" s="242"/>
      <c r="EY102" s="242"/>
      <c r="EZ102" s="242"/>
      <c r="FA102" s="242"/>
      <c r="FB102" s="242"/>
      <c r="FC102" s="242"/>
      <c r="FD102" s="242"/>
      <c r="FE102" s="242"/>
      <c r="FF102" s="242"/>
      <c r="FG102" s="242"/>
      <c r="FH102" s="242"/>
      <c r="FI102" s="242"/>
      <c r="FJ102" s="242"/>
      <c r="FK102" s="242"/>
      <c r="FL102" s="242"/>
      <c r="FM102" s="242"/>
      <c r="FN102" s="242"/>
      <c r="FO102" s="242"/>
      <c r="FP102" s="242"/>
      <c r="FQ102" s="242"/>
      <c r="FR102" s="242"/>
      <c r="FS102" s="242"/>
      <c r="FT102" s="242"/>
      <c r="FU102" s="242"/>
      <c r="FV102" s="242"/>
      <c r="FW102" s="242"/>
      <c r="FX102" s="242"/>
      <c r="FY102" s="242"/>
      <c r="FZ102" s="242"/>
      <c r="GA102" s="242"/>
      <c r="GB102" s="242"/>
      <c r="GC102" s="242"/>
      <c r="GD102" s="242"/>
      <c r="GE102" s="242"/>
      <c r="GF102" s="242"/>
      <c r="GG102" s="242"/>
      <c r="GH102" s="242"/>
      <c r="GI102" s="242"/>
      <c r="GJ102" s="242"/>
      <c r="GK102" s="242"/>
      <c r="GL102" s="242"/>
      <c r="GM102" s="242"/>
      <c r="GN102" s="242"/>
      <c r="GO102" s="242"/>
      <c r="GP102" s="242"/>
      <c r="GQ102" s="242"/>
      <c r="GR102" s="242"/>
      <c r="GS102" s="242"/>
      <c r="GT102" s="242"/>
      <c r="GU102" s="242"/>
      <c r="GV102" s="242"/>
      <c r="GW102" s="242"/>
      <c r="GX102" s="242"/>
      <c r="GY102" s="242"/>
      <c r="GZ102" s="242"/>
      <c r="HA102" s="242"/>
      <c r="HB102" s="242"/>
      <c r="HC102" s="242"/>
      <c r="HD102" s="242"/>
      <c r="HE102" s="242"/>
      <c r="HF102" s="242"/>
      <c r="HG102" s="242"/>
      <c r="HH102" s="242"/>
      <c r="HI102" s="242"/>
      <c r="HJ102" s="242"/>
      <c r="HK102" s="242"/>
      <c r="HL102" s="242"/>
      <c r="HM102" s="242"/>
      <c r="HN102" s="242"/>
      <c r="HO102" s="242"/>
      <c r="HP102" s="242"/>
      <c r="HQ102" s="242"/>
      <c r="HR102" s="242"/>
      <c r="HS102" s="242"/>
      <c r="HT102" s="242"/>
      <c r="HU102" s="242"/>
      <c r="HV102" s="242"/>
      <c r="HW102" s="242"/>
      <c r="HX102" s="242"/>
      <c r="HY102" s="242"/>
      <c r="HZ102" s="242"/>
      <c r="IA102" s="242"/>
      <c r="IB102" s="242"/>
      <c r="IC102" s="242"/>
      <c r="ID102" s="242"/>
      <c r="IE102" s="242"/>
      <c r="IF102" s="242"/>
      <c r="IG102" s="242"/>
      <c r="IH102" s="242"/>
      <c r="II102" s="242"/>
      <c r="IJ102" s="242"/>
      <c r="IK102" s="242"/>
      <c r="IL102" s="242"/>
      <c r="IM102" s="242"/>
      <c r="IN102" s="242"/>
      <c r="IO102" s="242"/>
      <c r="IP102" s="242"/>
      <c r="IQ102" s="242"/>
      <c r="IR102" s="242"/>
      <c r="IS102" s="242"/>
      <c r="IT102" s="242"/>
      <c r="IU102" s="242"/>
      <c r="IV102" s="242"/>
      <c r="IW102" s="242"/>
      <c r="IX102" s="242"/>
      <c r="IY102" s="242"/>
      <c r="IZ102" s="242"/>
      <c r="JA102" s="242"/>
      <c r="JB102" s="242"/>
      <c r="JC102" s="242"/>
      <c r="JD102" s="242"/>
      <c r="JE102" s="242"/>
      <c r="JF102" s="242"/>
      <c r="JG102" s="242"/>
      <c r="JH102" s="242"/>
      <c r="JI102" s="242"/>
      <c r="JJ102" s="242"/>
      <c r="JK102" s="242"/>
      <c r="JL102" s="242"/>
      <c r="JM102" s="242"/>
      <c r="JN102" s="242"/>
      <c r="JO102" s="242"/>
      <c r="JP102" s="242"/>
      <c r="JQ102" s="242"/>
      <c r="JR102" s="242"/>
      <c r="JS102" s="242"/>
      <c r="JT102" s="242"/>
      <c r="JU102" s="242"/>
      <c r="JV102" s="242"/>
      <c r="JW102" s="242"/>
      <c r="JX102" s="242"/>
      <c r="JY102" s="242"/>
      <c r="JZ102" s="242"/>
      <c r="KA102" s="242"/>
      <c r="KB102" s="242"/>
      <c r="KC102" s="242"/>
      <c r="KD102" s="242"/>
      <c r="KE102" s="242"/>
      <c r="KF102" s="242"/>
      <c r="KG102" s="242"/>
      <c r="KH102" s="242"/>
      <c r="KI102" s="242"/>
      <c r="KJ102" s="242"/>
      <c r="KK102" s="242"/>
      <c r="KL102" s="242"/>
      <c r="KM102" s="242"/>
      <c r="KN102" s="242"/>
      <c r="KO102" s="242"/>
      <c r="KP102" s="242"/>
      <c r="KQ102" s="242"/>
      <c r="KR102" s="242"/>
      <c r="KS102" s="242"/>
      <c r="KT102" s="242"/>
      <c r="KU102" s="242"/>
      <c r="KV102" s="242"/>
      <c r="KW102" s="242"/>
      <c r="KX102" s="242"/>
      <c r="KY102" s="242"/>
      <c r="KZ102" s="242"/>
      <c r="LA102" s="242"/>
      <c r="LB102" s="242"/>
      <c r="LC102" s="242"/>
      <c r="LD102" s="242"/>
      <c r="LE102" s="242"/>
      <c r="LF102" s="242"/>
      <c r="LG102" s="242"/>
      <c r="LH102" s="242"/>
      <c r="LI102" s="242"/>
      <c r="LJ102" s="242"/>
      <c r="LK102" s="242"/>
      <c r="LL102" s="242"/>
      <c r="LM102" s="242"/>
      <c r="LN102" s="242"/>
      <c r="LO102" s="242"/>
      <c r="LP102" s="242"/>
      <c r="LQ102" s="242"/>
      <c r="LR102" s="242"/>
      <c r="LS102" s="242"/>
      <c r="LT102" s="242"/>
      <c r="LU102" s="242"/>
      <c r="LV102" s="242"/>
      <c r="LW102" s="242"/>
      <c r="LX102" s="242"/>
      <c r="LY102" s="242"/>
      <c r="LZ102" s="242"/>
      <c r="MA102" s="242"/>
      <c r="MB102" s="242"/>
      <c r="MC102" s="242"/>
      <c r="MD102" s="242"/>
      <c r="ME102" s="242"/>
      <c r="MF102" s="242"/>
      <c r="MG102" s="242"/>
      <c r="MH102" s="242"/>
      <c r="MI102" s="242"/>
      <c r="MJ102" s="242"/>
      <c r="MK102" s="242"/>
      <c r="ML102" s="242"/>
      <c r="MM102" s="242"/>
      <c r="MN102" s="242"/>
      <c r="MO102" s="242"/>
      <c r="MP102" s="242"/>
      <c r="MQ102" s="242"/>
      <c r="MR102" s="242"/>
      <c r="MS102" s="242"/>
      <c r="MT102" s="242"/>
      <c r="MU102" s="242"/>
      <c r="MV102" s="242"/>
      <c r="MW102" s="242"/>
      <c r="MX102" s="242"/>
      <c r="MY102" s="242"/>
      <c r="MZ102" s="242"/>
      <c r="NA102" s="242"/>
      <c r="NB102" s="242"/>
      <c r="NC102" s="242"/>
      <c r="ND102" s="242"/>
      <c r="NE102" s="242"/>
      <c r="NF102" s="242"/>
      <c r="NG102" s="242"/>
      <c r="NH102" s="242"/>
      <c r="NI102" s="242"/>
      <c r="NJ102" s="242"/>
      <c r="NK102" s="242"/>
      <c r="NL102" s="242"/>
      <c r="NM102" s="242"/>
      <c r="NN102" s="242"/>
      <c r="NO102" s="242"/>
      <c r="NP102" s="242"/>
      <c r="NQ102" s="242"/>
      <c r="NR102" s="242"/>
      <c r="NS102" s="242"/>
      <c r="NT102" s="242"/>
      <c r="NU102" s="242"/>
      <c r="NV102" s="242"/>
      <c r="NW102" s="242"/>
      <c r="NX102" s="242"/>
      <c r="NY102" s="242"/>
      <c r="NZ102" s="242"/>
      <c r="OA102" s="242"/>
      <c r="OB102" s="242"/>
      <c r="OC102" s="242"/>
      <c r="OD102" s="242"/>
      <c r="OE102" s="242"/>
      <c r="OF102" s="242"/>
      <c r="OG102" s="242"/>
      <c r="OH102" s="242"/>
      <c r="OI102" s="242"/>
      <c r="OJ102" s="242"/>
      <c r="OK102" s="242"/>
      <c r="OL102" s="242"/>
      <c r="OM102" s="242"/>
      <c r="ON102" s="242"/>
      <c r="OO102" s="242"/>
      <c r="OP102" s="242"/>
      <c r="OQ102" s="242"/>
      <c r="OR102" s="242"/>
      <c r="OS102" s="242"/>
      <c r="OT102" s="242"/>
      <c r="OU102" s="242"/>
      <c r="OV102" s="242"/>
      <c r="OW102" s="242"/>
      <c r="OX102" s="242"/>
      <c r="OY102" s="242"/>
      <c r="OZ102" s="242"/>
      <c r="PA102" s="242"/>
      <c r="PB102" s="242"/>
      <c r="PC102" s="242"/>
      <c r="PD102" s="242"/>
      <c r="PE102" s="242"/>
      <c r="PF102" s="242"/>
      <c r="PG102" s="242"/>
      <c r="PH102" s="242"/>
      <c r="PI102" s="242"/>
      <c r="PJ102" s="242"/>
      <c r="PK102" s="242"/>
      <c r="PL102" s="242"/>
      <c r="PM102" s="242"/>
      <c r="PN102" s="242"/>
      <c r="PO102" s="242"/>
      <c r="PP102" s="242"/>
      <c r="PQ102" s="242"/>
      <c r="PR102" s="242"/>
      <c r="PS102" s="242"/>
      <c r="PT102" s="242"/>
      <c r="PU102" s="242"/>
      <c r="PV102" s="242"/>
      <c r="PW102" s="242"/>
      <c r="PX102" s="242"/>
      <c r="PY102" s="242"/>
      <c r="PZ102" s="242"/>
      <c r="QA102" s="242"/>
      <c r="QB102" s="242"/>
      <c r="QC102" s="242"/>
      <c r="QD102" s="242"/>
      <c r="QE102" s="242"/>
      <c r="QF102" s="242"/>
      <c r="QG102" s="242"/>
      <c r="QH102" s="242"/>
      <c r="QI102" s="242"/>
      <c r="QJ102" s="242"/>
      <c r="QK102" s="242"/>
      <c r="QL102" s="242"/>
      <c r="QM102" s="242"/>
      <c r="QN102" s="242"/>
      <c r="QO102" s="242"/>
      <c r="QP102" s="242"/>
      <c r="QQ102" s="242"/>
      <c r="QR102" s="242"/>
      <c r="QS102" s="242"/>
      <c r="QT102" s="242"/>
      <c r="QU102" s="242"/>
      <c r="QV102" s="242"/>
      <c r="QW102" s="242"/>
      <c r="QX102" s="242"/>
      <c r="QY102" s="242"/>
      <c r="QZ102" s="242"/>
      <c r="RA102" s="242"/>
      <c r="RB102" s="242"/>
      <c r="RC102" s="242"/>
      <c r="RD102" s="242"/>
      <c r="RE102" s="242"/>
      <c r="RF102" s="242"/>
      <c r="RG102" s="242"/>
      <c r="RH102" s="242"/>
      <c r="RI102" s="242"/>
      <c r="RJ102" s="242"/>
      <c r="RK102" s="242"/>
      <c r="RL102" s="242"/>
      <c r="RM102" s="242"/>
      <c r="RN102" s="242"/>
      <c r="RO102" s="242"/>
      <c r="RP102" s="242"/>
      <c r="RQ102" s="242"/>
      <c r="RR102" s="242"/>
      <c r="RS102" s="242"/>
      <c r="RT102" s="242"/>
      <c r="RU102" s="242"/>
      <c r="RV102" s="242"/>
      <c r="RW102" s="242"/>
      <c r="RX102" s="242"/>
      <c r="RY102" s="242"/>
      <c r="RZ102" s="242"/>
      <c r="SA102" s="242"/>
      <c r="SB102" s="242"/>
    </row>
    <row r="103" spans="1:496" s="249" customFormat="1" ht="9.75" customHeight="1" x14ac:dyDescent="0.2">
      <c r="A103" s="247"/>
      <c r="B103" s="247"/>
      <c r="C103" s="248"/>
      <c r="D103" s="247"/>
      <c r="F103" s="242"/>
      <c r="G103" s="242"/>
      <c r="H103" s="242"/>
      <c r="I103" s="242"/>
      <c r="J103" s="242"/>
      <c r="K103" s="242"/>
      <c r="L103" s="242"/>
      <c r="M103" s="242"/>
      <c r="N103" s="242"/>
      <c r="O103" s="242"/>
      <c r="P103" s="242"/>
      <c r="Q103" s="242"/>
      <c r="R103" s="242"/>
      <c r="S103" s="242"/>
      <c r="T103" s="242"/>
      <c r="U103" s="242"/>
      <c r="V103" s="242"/>
      <c r="W103" s="242"/>
      <c r="X103" s="242"/>
      <c r="Y103" s="242"/>
      <c r="Z103" s="242"/>
      <c r="AA103" s="242"/>
      <c r="AB103" s="242"/>
      <c r="AC103" s="242"/>
      <c r="AD103" s="242"/>
      <c r="AE103" s="242"/>
      <c r="AF103" s="242"/>
      <c r="AG103" s="242"/>
      <c r="AH103" s="242"/>
      <c r="AI103" s="242"/>
      <c r="AJ103" s="242"/>
      <c r="AK103" s="242"/>
      <c r="AL103" s="242"/>
      <c r="AM103" s="242"/>
      <c r="AN103" s="242"/>
      <c r="AO103" s="242"/>
      <c r="AP103" s="242"/>
      <c r="AQ103" s="242"/>
      <c r="AR103" s="242"/>
      <c r="AS103" s="242"/>
      <c r="AT103" s="242"/>
      <c r="AU103" s="242"/>
      <c r="AV103" s="242"/>
      <c r="AW103" s="242"/>
      <c r="AX103" s="242"/>
      <c r="AY103" s="242"/>
      <c r="AZ103" s="242"/>
      <c r="BA103" s="242"/>
      <c r="BB103" s="242"/>
      <c r="BC103" s="242"/>
      <c r="BD103" s="242"/>
      <c r="BE103" s="242"/>
      <c r="BF103" s="242"/>
      <c r="BG103" s="242"/>
      <c r="BH103" s="242"/>
      <c r="BI103" s="242"/>
      <c r="BJ103" s="242"/>
      <c r="BK103" s="242"/>
      <c r="BL103" s="242"/>
      <c r="BM103" s="242"/>
      <c r="BN103" s="242"/>
      <c r="BO103" s="242"/>
      <c r="BP103" s="242"/>
      <c r="BQ103" s="242"/>
      <c r="BR103" s="242"/>
      <c r="BS103" s="242"/>
      <c r="BT103" s="242"/>
      <c r="BU103" s="242"/>
      <c r="BV103" s="242"/>
      <c r="BW103" s="242"/>
      <c r="BX103" s="242"/>
      <c r="BY103" s="242"/>
      <c r="BZ103" s="242"/>
      <c r="CA103" s="242"/>
      <c r="CB103" s="242"/>
      <c r="CC103" s="242"/>
      <c r="CD103" s="242"/>
      <c r="CE103" s="242"/>
      <c r="CF103" s="242"/>
      <c r="CG103" s="242"/>
      <c r="CH103" s="242"/>
      <c r="CI103" s="242"/>
      <c r="CJ103" s="242"/>
      <c r="CK103" s="242"/>
      <c r="CL103" s="242"/>
      <c r="CM103" s="242"/>
      <c r="CN103" s="242"/>
      <c r="CO103" s="242"/>
      <c r="CP103" s="242"/>
      <c r="CQ103" s="242"/>
      <c r="CR103" s="242"/>
      <c r="CS103" s="242"/>
      <c r="CT103" s="242"/>
      <c r="CU103" s="242"/>
      <c r="CV103" s="242"/>
      <c r="CW103" s="242"/>
      <c r="CX103" s="242"/>
      <c r="CY103" s="242"/>
      <c r="CZ103" s="242"/>
      <c r="DA103" s="242"/>
      <c r="DB103" s="242"/>
      <c r="DC103" s="242"/>
      <c r="DD103" s="242"/>
      <c r="DE103" s="242"/>
      <c r="DF103" s="242"/>
      <c r="DG103" s="242"/>
      <c r="DH103" s="242"/>
      <c r="DI103" s="242"/>
      <c r="DJ103" s="242"/>
      <c r="DK103" s="242"/>
      <c r="DL103" s="242"/>
      <c r="DM103" s="242"/>
      <c r="DN103" s="242"/>
      <c r="DO103" s="242"/>
      <c r="DP103" s="242"/>
      <c r="DQ103" s="242"/>
      <c r="DR103" s="242"/>
      <c r="DS103" s="242"/>
      <c r="DT103" s="242"/>
      <c r="DU103" s="242"/>
      <c r="DV103" s="242"/>
      <c r="DW103" s="242"/>
      <c r="DX103" s="242"/>
      <c r="DY103" s="242"/>
      <c r="DZ103" s="242"/>
      <c r="EA103" s="242"/>
      <c r="EB103" s="242"/>
      <c r="EC103" s="242"/>
      <c r="ED103" s="242"/>
      <c r="EE103" s="242"/>
      <c r="EF103" s="242"/>
      <c r="EG103" s="242"/>
      <c r="EH103" s="242"/>
      <c r="EI103" s="242"/>
      <c r="EJ103" s="242"/>
      <c r="EK103" s="242"/>
      <c r="EL103" s="242"/>
      <c r="EM103" s="242"/>
      <c r="EN103" s="242"/>
      <c r="EO103" s="242"/>
      <c r="EP103" s="242"/>
      <c r="EQ103" s="242"/>
      <c r="ER103" s="242"/>
      <c r="ES103" s="242"/>
      <c r="ET103" s="242"/>
      <c r="EU103" s="242"/>
      <c r="EV103" s="242"/>
      <c r="EW103" s="242"/>
      <c r="EX103" s="242"/>
      <c r="EY103" s="242"/>
      <c r="EZ103" s="242"/>
      <c r="FA103" s="242"/>
      <c r="FB103" s="242"/>
      <c r="FC103" s="242"/>
      <c r="FD103" s="242"/>
      <c r="FE103" s="242"/>
      <c r="FF103" s="242"/>
      <c r="FG103" s="242"/>
      <c r="FH103" s="242"/>
      <c r="FI103" s="242"/>
      <c r="FJ103" s="242"/>
      <c r="FK103" s="242"/>
      <c r="FL103" s="242"/>
      <c r="FM103" s="242"/>
      <c r="FN103" s="242"/>
      <c r="FO103" s="242"/>
      <c r="FP103" s="242"/>
      <c r="FQ103" s="242"/>
      <c r="FR103" s="242"/>
      <c r="FS103" s="242"/>
      <c r="FT103" s="242"/>
      <c r="FU103" s="242"/>
      <c r="FV103" s="242"/>
      <c r="FW103" s="242"/>
      <c r="FX103" s="242"/>
      <c r="FY103" s="242"/>
      <c r="FZ103" s="242"/>
      <c r="GA103" s="242"/>
      <c r="GB103" s="242"/>
      <c r="GC103" s="242"/>
      <c r="GD103" s="242"/>
      <c r="GE103" s="242"/>
      <c r="GF103" s="242"/>
      <c r="GG103" s="242"/>
      <c r="GH103" s="242"/>
      <c r="GI103" s="242"/>
      <c r="GJ103" s="242"/>
      <c r="GK103" s="242"/>
      <c r="GL103" s="242"/>
      <c r="GM103" s="242"/>
      <c r="GN103" s="242"/>
      <c r="GO103" s="242"/>
      <c r="GP103" s="242"/>
      <c r="GQ103" s="242"/>
      <c r="GR103" s="242"/>
      <c r="GS103" s="242"/>
      <c r="GT103" s="242"/>
      <c r="GU103" s="242"/>
      <c r="GV103" s="242"/>
      <c r="GW103" s="242"/>
      <c r="GX103" s="242"/>
      <c r="GY103" s="242"/>
      <c r="GZ103" s="242"/>
      <c r="HA103" s="242"/>
      <c r="HB103" s="242"/>
      <c r="HC103" s="242"/>
      <c r="HD103" s="242"/>
      <c r="HE103" s="242"/>
      <c r="HF103" s="242"/>
      <c r="HG103" s="242"/>
      <c r="HH103" s="242"/>
      <c r="HI103" s="242"/>
      <c r="HJ103" s="242"/>
      <c r="HK103" s="242"/>
      <c r="HL103" s="242"/>
      <c r="HM103" s="242"/>
      <c r="HN103" s="242"/>
      <c r="HO103" s="242"/>
      <c r="HP103" s="242"/>
      <c r="HQ103" s="242"/>
      <c r="HR103" s="242"/>
      <c r="HS103" s="242"/>
      <c r="HT103" s="242"/>
      <c r="HU103" s="242"/>
      <c r="HV103" s="242"/>
      <c r="HW103" s="242"/>
      <c r="HX103" s="242"/>
      <c r="HY103" s="242"/>
      <c r="HZ103" s="242"/>
      <c r="IA103" s="242"/>
      <c r="IB103" s="242"/>
      <c r="IC103" s="242"/>
      <c r="ID103" s="242"/>
      <c r="IE103" s="242"/>
      <c r="IF103" s="242"/>
      <c r="IG103" s="242"/>
      <c r="IH103" s="242"/>
      <c r="II103" s="242"/>
      <c r="IJ103" s="242"/>
      <c r="IK103" s="242"/>
      <c r="IL103" s="242"/>
      <c r="IM103" s="242"/>
      <c r="IN103" s="242"/>
      <c r="IO103" s="242"/>
      <c r="IP103" s="242"/>
      <c r="IQ103" s="242"/>
      <c r="IR103" s="242"/>
      <c r="IS103" s="242"/>
      <c r="IT103" s="242"/>
      <c r="IU103" s="242"/>
      <c r="IV103" s="242"/>
      <c r="IW103" s="242"/>
      <c r="IX103" s="242"/>
      <c r="IY103" s="242"/>
      <c r="IZ103" s="242"/>
      <c r="JA103" s="242"/>
      <c r="JB103" s="242"/>
      <c r="JC103" s="242"/>
      <c r="JD103" s="242"/>
      <c r="JE103" s="242"/>
      <c r="JF103" s="242"/>
      <c r="JG103" s="242"/>
      <c r="JH103" s="242"/>
      <c r="JI103" s="242"/>
      <c r="JJ103" s="242"/>
      <c r="JK103" s="242"/>
      <c r="JL103" s="242"/>
      <c r="JM103" s="242"/>
      <c r="JN103" s="242"/>
      <c r="JO103" s="242"/>
      <c r="JP103" s="242"/>
      <c r="JQ103" s="242"/>
      <c r="JR103" s="242"/>
      <c r="JS103" s="242"/>
      <c r="JT103" s="242"/>
      <c r="JU103" s="242"/>
      <c r="JV103" s="242"/>
      <c r="JW103" s="242"/>
      <c r="JX103" s="242"/>
      <c r="JY103" s="242"/>
      <c r="JZ103" s="242"/>
      <c r="KA103" s="242"/>
      <c r="KB103" s="242"/>
      <c r="KC103" s="242"/>
      <c r="KD103" s="242"/>
      <c r="KE103" s="242"/>
      <c r="KF103" s="242"/>
      <c r="KG103" s="242"/>
      <c r="KH103" s="242"/>
      <c r="KI103" s="242"/>
      <c r="KJ103" s="242"/>
      <c r="KK103" s="242"/>
      <c r="KL103" s="242"/>
      <c r="KM103" s="242"/>
      <c r="KN103" s="242"/>
      <c r="KO103" s="242"/>
      <c r="KP103" s="242"/>
      <c r="KQ103" s="242"/>
      <c r="KR103" s="242"/>
      <c r="KS103" s="242"/>
      <c r="KT103" s="242"/>
      <c r="KU103" s="242"/>
      <c r="KV103" s="242"/>
      <c r="KW103" s="242"/>
      <c r="KX103" s="242"/>
      <c r="KY103" s="242"/>
      <c r="KZ103" s="242"/>
      <c r="LA103" s="242"/>
      <c r="LB103" s="242"/>
      <c r="LC103" s="242"/>
      <c r="LD103" s="242"/>
      <c r="LE103" s="242"/>
      <c r="LF103" s="242"/>
      <c r="LG103" s="242"/>
      <c r="LH103" s="242"/>
      <c r="LI103" s="242"/>
      <c r="LJ103" s="242"/>
      <c r="LK103" s="242"/>
      <c r="LL103" s="242"/>
      <c r="LM103" s="242"/>
      <c r="LN103" s="242"/>
      <c r="LO103" s="242"/>
      <c r="LP103" s="242"/>
      <c r="LQ103" s="242"/>
      <c r="LR103" s="242"/>
      <c r="LS103" s="242"/>
      <c r="LT103" s="242"/>
      <c r="LU103" s="242"/>
      <c r="LV103" s="242"/>
      <c r="LW103" s="242"/>
      <c r="LX103" s="242"/>
      <c r="LY103" s="242"/>
      <c r="LZ103" s="242"/>
      <c r="MA103" s="242"/>
      <c r="MB103" s="242"/>
      <c r="MC103" s="242"/>
      <c r="MD103" s="242"/>
      <c r="ME103" s="242"/>
      <c r="MF103" s="242"/>
      <c r="MG103" s="242"/>
      <c r="MH103" s="242"/>
      <c r="MI103" s="242"/>
      <c r="MJ103" s="242"/>
      <c r="MK103" s="242"/>
      <c r="ML103" s="242"/>
      <c r="MM103" s="242"/>
      <c r="MN103" s="242"/>
      <c r="MO103" s="242"/>
      <c r="MP103" s="242"/>
      <c r="MQ103" s="242"/>
      <c r="MR103" s="242"/>
      <c r="MS103" s="242"/>
      <c r="MT103" s="242"/>
      <c r="MU103" s="242"/>
      <c r="MV103" s="242"/>
      <c r="MW103" s="242"/>
      <c r="MX103" s="242"/>
      <c r="MY103" s="242"/>
      <c r="MZ103" s="242"/>
      <c r="NA103" s="242"/>
      <c r="NB103" s="242"/>
      <c r="NC103" s="242"/>
      <c r="ND103" s="242"/>
      <c r="NE103" s="242"/>
      <c r="NF103" s="242"/>
      <c r="NG103" s="242"/>
      <c r="NH103" s="242"/>
      <c r="NI103" s="242"/>
      <c r="NJ103" s="242"/>
      <c r="NK103" s="242"/>
      <c r="NL103" s="242"/>
      <c r="NM103" s="242"/>
      <c r="NN103" s="242"/>
      <c r="NO103" s="242"/>
      <c r="NP103" s="242"/>
      <c r="NQ103" s="242"/>
      <c r="NR103" s="242"/>
      <c r="NS103" s="242"/>
      <c r="NT103" s="242"/>
      <c r="NU103" s="242"/>
      <c r="NV103" s="242"/>
      <c r="NW103" s="242"/>
      <c r="NX103" s="242"/>
      <c r="NY103" s="242"/>
      <c r="NZ103" s="242"/>
      <c r="OA103" s="242"/>
      <c r="OB103" s="242"/>
      <c r="OC103" s="242"/>
      <c r="OD103" s="242"/>
      <c r="OE103" s="242"/>
      <c r="OF103" s="242"/>
      <c r="OG103" s="242"/>
      <c r="OH103" s="242"/>
      <c r="OI103" s="242"/>
      <c r="OJ103" s="242"/>
      <c r="OK103" s="242"/>
      <c r="OL103" s="242"/>
      <c r="OM103" s="242"/>
      <c r="ON103" s="242"/>
      <c r="OO103" s="242"/>
      <c r="OP103" s="242"/>
      <c r="OQ103" s="242"/>
      <c r="OR103" s="242"/>
      <c r="OS103" s="242"/>
      <c r="OT103" s="242"/>
      <c r="OU103" s="242"/>
      <c r="OV103" s="242"/>
      <c r="OW103" s="242"/>
      <c r="OX103" s="242"/>
      <c r="OY103" s="242"/>
      <c r="OZ103" s="242"/>
      <c r="PA103" s="242"/>
      <c r="PB103" s="242"/>
      <c r="PC103" s="242"/>
      <c r="PD103" s="242"/>
      <c r="PE103" s="242"/>
      <c r="PF103" s="242"/>
      <c r="PG103" s="242"/>
      <c r="PH103" s="242"/>
      <c r="PI103" s="242"/>
      <c r="PJ103" s="242"/>
      <c r="PK103" s="242"/>
      <c r="PL103" s="242"/>
      <c r="PM103" s="242"/>
      <c r="PN103" s="242"/>
      <c r="PO103" s="242"/>
      <c r="PP103" s="242"/>
      <c r="PQ103" s="242"/>
      <c r="PR103" s="242"/>
      <c r="PS103" s="242"/>
      <c r="PT103" s="242"/>
      <c r="PU103" s="242"/>
      <c r="PV103" s="242"/>
      <c r="PW103" s="242"/>
      <c r="PX103" s="242"/>
      <c r="PY103" s="242"/>
      <c r="PZ103" s="242"/>
      <c r="QA103" s="242"/>
      <c r="QB103" s="242"/>
      <c r="QC103" s="242"/>
      <c r="QD103" s="242"/>
      <c r="QE103" s="242"/>
      <c r="QF103" s="242"/>
      <c r="QG103" s="242"/>
      <c r="QH103" s="242"/>
      <c r="QI103" s="242"/>
      <c r="QJ103" s="242"/>
      <c r="QK103" s="242"/>
      <c r="QL103" s="242"/>
      <c r="QM103" s="242"/>
      <c r="QN103" s="242"/>
      <c r="QO103" s="242"/>
      <c r="QP103" s="242"/>
      <c r="QQ103" s="242"/>
      <c r="QR103" s="242"/>
      <c r="QS103" s="242"/>
      <c r="QT103" s="242"/>
      <c r="QU103" s="242"/>
      <c r="QV103" s="242"/>
      <c r="QW103" s="242"/>
      <c r="QX103" s="242"/>
      <c r="QY103" s="242"/>
      <c r="QZ103" s="242"/>
      <c r="RA103" s="242"/>
      <c r="RB103" s="242"/>
      <c r="RC103" s="242"/>
      <c r="RD103" s="242"/>
      <c r="RE103" s="242"/>
      <c r="RF103" s="242"/>
      <c r="RG103" s="242"/>
      <c r="RH103" s="242"/>
      <c r="RI103" s="242"/>
      <c r="RJ103" s="242"/>
      <c r="RK103" s="242"/>
      <c r="RL103" s="242"/>
      <c r="RM103" s="242"/>
      <c r="RN103" s="242"/>
      <c r="RO103" s="242"/>
      <c r="RP103" s="242"/>
      <c r="RQ103" s="242"/>
      <c r="RR103" s="242"/>
      <c r="RS103" s="242"/>
      <c r="RT103" s="242"/>
      <c r="RU103" s="242"/>
      <c r="RV103" s="242"/>
      <c r="RW103" s="242"/>
      <c r="RX103" s="242"/>
      <c r="RY103" s="242"/>
      <c r="RZ103" s="242"/>
      <c r="SA103" s="242"/>
      <c r="SB103" s="242"/>
    </row>
    <row r="104" spans="1:496" s="249" customFormat="1" ht="9.75" customHeight="1" x14ac:dyDescent="0.2">
      <c r="A104" s="247"/>
      <c r="B104" s="247"/>
      <c r="C104" s="248"/>
      <c r="D104" s="247"/>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c r="AR104" s="242"/>
      <c r="AS104" s="242"/>
      <c r="AT104" s="242"/>
      <c r="AU104" s="242"/>
      <c r="AV104" s="242"/>
      <c r="AW104" s="242"/>
      <c r="AX104" s="242"/>
      <c r="AY104" s="242"/>
      <c r="AZ104" s="242"/>
      <c r="BA104" s="242"/>
      <c r="BB104" s="242"/>
      <c r="BC104" s="242"/>
      <c r="BD104" s="242"/>
      <c r="BE104" s="242"/>
      <c r="BF104" s="242"/>
      <c r="BG104" s="242"/>
      <c r="BH104" s="242"/>
      <c r="BI104" s="242"/>
      <c r="BJ104" s="242"/>
      <c r="BK104" s="242"/>
      <c r="BL104" s="242"/>
      <c r="BM104" s="242"/>
      <c r="BN104" s="242"/>
      <c r="BO104" s="242"/>
      <c r="BP104" s="242"/>
      <c r="BQ104" s="242"/>
      <c r="BR104" s="242"/>
      <c r="BS104" s="242"/>
      <c r="BT104" s="242"/>
      <c r="BU104" s="242"/>
      <c r="BV104" s="242"/>
      <c r="BW104" s="242"/>
      <c r="BX104" s="242"/>
      <c r="BY104" s="242"/>
      <c r="BZ104" s="242"/>
      <c r="CA104" s="242"/>
      <c r="CB104" s="242"/>
      <c r="CC104" s="242"/>
      <c r="CD104" s="242"/>
      <c r="CE104" s="242"/>
      <c r="CF104" s="242"/>
      <c r="CG104" s="242"/>
      <c r="CH104" s="242"/>
      <c r="CI104" s="242"/>
      <c r="CJ104" s="242"/>
      <c r="CK104" s="242"/>
      <c r="CL104" s="242"/>
      <c r="CM104" s="242"/>
      <c r="CN104" s="242"/>
      <c r="CO104" s="242"/>
      <c r="CP104" s="242"/>
      <c r="CQ104" s="242"/>
      <c r="CR104" s="242"/>
      <c r="CS104" s="242"/>
      <c r="CT104" s="242"/>
      <c r="CU104" s="242"/>
      <c r="CV104" s="242"/>
      <c r="CW104" s="242"/>
      <c r="CX104" s="242"/>
      <c r="CY104" s="242"/>
      <c r="CZ104" s="242"/>
      <c r="DA104" s="242"/>
      <c r="DB104" s="242"/>
      <c r="DC104" s="242"/>
      <c r="DD104" s="242"/>
      <c r="DE104" s="242"/>
      <c r="DF104" s="242"/>
      <c r="DG104" s="242"/>
      <c r="DH104" s="242"/>
      <c r="DI104" s="242"/>
      <c r="DJ104" s="242"/>
      <c r="DK104" s="242"/>
      <c r="DL104" s="242"/>
      <c r="DM104" s="242"/>
      <c r="DN104" s="242"/>
      <c r="DO104" s="242"/>
      <c r="DP104" s="242"/>
      <c r="DQ104" s="242"/>
      <c r="DR104" s="242"/>
      <c r="DS104" s="242"/>
      <c r="DT104" s="242"/>
      <c r="DU104" s="242"/>
      <c r="DV104" s="242"/>
      <c r="DW104" s="242"/>
      <c r="DX104" s="242"/>
      <c r="DY104" s="242"/>
      <c r="DZ104" s="242"/>
      <c r="EA104" s="242"/>
      <c r="EB104" s="242"/>
      <c r="EC104" s="242"/>
      <c r="ED104" s="242"/>
      <c r="EE104" s="242"/>
      <c r="EF104" s="242"/>
      <c r="EG104" s="242"/>
      <c r="EH104" s="242"/>
      <c r="EI104" s="242"/>
      <c r="EJ104" s="242"/>
      <c r="EK104" s="242"/>
      <c r="EL104" s="242"/>
      <c r="EM104" s="242"/>
      <c r="EN104" s="242"/>
      <c r="EO104" s="242"/>
      <c r="EP104" s="242"/>
      <c r="EQ104" s="242"/>
      <c r="ER104" s="242"/>
      <c r="ES104" s="242"/>
      <c r="ET104" s="242"/>
      <c r="EU104" s="242"/>
      <c r="EV104" s="242"/>
      <c r="EW104" s="242"/>
      <c r="EX104" s="242"/>
      <c r="EY104" s="242"/>
      <c r="EZ104" s="242"/>
      <c r="FA104" s="242"/>
      <c r="FB104" s="242"/>
      <c r="FC104" s="242"/>
      <c r="FD104" s="242"/>
      <c r="FE104" s="242"/>
      <c r="FF104" s="242"/>
      <c r="FG104" s="242"/>
      <c r="FH104" s="242"/>
      <c r="FI104" s="242"/>
      <c r="FJ104" s="242"/>
      <c r="FK104" s="242"/>
      <c r="FL104" s="242"/>
      <c r="FM104" s="242"/>
      <c r="FN104" s="242"/>
      <c r="FO104" s="242"/>
      <c r="FP104" s="242"/>
      <c r="FQ104" s="242"/>
      <c r="FR104" s="242"/>
      <c r="FS104" s="242"/>
      <c r="FT104" s="242"/>
      <c r="FU104" s="242"/>
      <c r="FV104" s="242"/>
      <c r="FW104" s="242"/>
      <c r="FX104" s="242"/>
      <c r="FY104" s="242"/>
      <c r="FZ104" s="242"/>
      <c r="GA104" s="242"/>
      <c r="GB104" s="242"/>
      <c r="GC104" s="242"/>
      <c r="GD104" s="242"/>
      <c r="GE104" s="242"/>
      <c r="GF104" s="242"/>
      <c r="GG104" s="242"/>
      <c r="GH104" s="242"/>
      <c r="GI104" s="242"/>
      <c r="GJ104" s="242"/>
      <c r="GK104" s="242"/>
      <c r="GL104" s="242"/>
      <c r="GM104" s="242"/>
      <c r="GN104" s="242"/>
      <c r="GO104" s="242"/>
      <c r="GP104" s="242"/>
      <c r="GQ104" s="242"/>
      <c r="GR104" s="242"/>
      <c r="GS104" s="242"/>
      <c r="GT104" s="242"/>
      <c r="GU104" s="242"/>
      <c r="GV104" s="242"/>
      <c r="GW104" s="242"/>
      <c r="GX104" s="242"/>
      <c r="GY104" s="242"/>
      <c r="GZ104" s="242"/>
      <c r="HA104" s="242"/>
      <c r="HB104" s="242"/>
      <c r="HC104" s="242"/>
      <c r="HD104" s="242"/>
      <c r="HE104" s="242"/>
      <c r="HF104" s="242"/>
      <c r="HG104" s="242"/>
      <c r="HH104" s="242"/>
      <c r="HI104" s="242"/>
      <c r="HJ104" s="242"/>
      <c r="HK104" s="242"/>
      <c r="HL104" s="242"/>
      <c r="HM104" s="242"/>
      <c r="HN104" s="242"/>
      <c r="HO104" s="242"/>
      <c r="HP104" s="242"/>
      <c r="HQ104" s="242"/>
      <c r="HR104" s="242"/>
      <c r="HS104" s="242"/>
      <c r="HT104" s="242"/>
      <c r="HU104" s="242"/>
      <c r="HV104" s="242"/>
      <c r="HW104" s="242"/>
      <c r="HX104" s="242"/>
      <c r="HY104" s="242"/>
      <c r="HZ104" s="242"/>
      <c r="IA104" s="242"/>
      <c r="IB104" s="242"/>
      <c r="IC104" s="242"/>
      <c r="ID104" s="242"/>
      <c r="IE104" s="242"/>
      <c r="IF104" s="242"/>
      <c r="IG104" s="242"/>
      <c r="IH104" s="242"/>
      <c r="II104" s="242"/>
      <c r="IJ104" s="242"/>
      <c r="IK104" s="242"/>
      <c r="IL104" s="242"/>
      <c r="IM104" s="242"/>
      <c r="IN104" s="242"/>
      <c r="IO104" s="242"/>
      <c r="IP104" s="242"/>
      <c r="IQ104" s="242"/>
      <c r="IR104" s="242"/>
      <c r="IS104" s="242"/>
      <c r="IT104" s="242"/>
      <c r="IU104" s="242"/>
      <c r="IV104" s="242"/>
      <c r="IW104" s="242"/>
      <c r="IX104" s="242"/>
      <c r="IY104" s="242"/>
      <c r="IZ104" s="242"/>
      <c r="JA104" s="242"/>
      <c r="JB104" s="242"/>
      <c r="JC104" s="242"/>
      <c r="JD104" s="242"/>
      <c r="JE104" s="242"/>
      <c r="JF104" s="242"/>
      <c r="JG104" s="242"/>
      <c r="JH104" s="242"/>
      <c r="JI104" s="242"/>
      <c r="JJ104" s="242"/>
      <c r="JK104" s="242"/>
      <c r="JL104" s="242"/>
      <c r="JM104" s="242"/>
      <c r="JN104" s="242"/>
      <c r="JO104" s="242"/>
      <c r="JP104" s="242"/>
      <c r="JQ104" s="242"/>
      <c r="JR104" s="242"/>
      <c r="JS104" s="242"/>
      <c r="JT104" s="242"/>
      <c r="JU104" s="242"/>
      <c r="JV104" s="242"/>
      <c r="JW104" s="242"/>
      <c r="JX104" s="242"/>
      <c r="JY104" s="242"/>
      <c r="JZ104" s="242"/>
      <c r="KA104" s="242"/>
      <c r="KB104" s="242"/>
      <c r="KC104" s="242"/>
      <c r="KD104" s="242"/>
      <c r="KE104" s="242"/>
      <c r="KF104" s="242"/>
      <c r="KG104" s="242"/>
      <c r="KH104" s="242"/>
      <c r="KI104" s="242"/>
      <c r="KJ104" s="242"/>
      <c r="KK104" s="242"/>
      <c r="KL104" s="242"/>
      <c r="KM104" s="242"/>
      <c r="KN104" s="242"/>
      <c r="KO104" s="242"/>
      <c r="KP104" s="242"/>
      <c r="KQ104" s="242"/>
      <c r="KR104" s="242"/>
      <c r="KS104" s="242"/>
      <c r="KT104" s="242"/>
      <c r="KU104" s="242"/>
      <c r="KV104" s="242"/>
      <c r="KW104" s="242"/>
      <c r="KX104" s="242"/>
      <c r="KY104" s="242"/>
      <c r="KZ104" s="242"/>
      <c r="LA104" s="242"/>
      <c r="LB104" s="242"/>
      <c r="LC104" s="242"/>
      <c r="LD104" s="242"/>
      <c r="LE104" s="242"/>
      <c r="LF104" s="242"/>
      <c r="LG104" s="242"/>
      <c r="LH104" s="242"/>
      <c r="LI104" s="242"/>
      <c r="LJ104" s="242"/>
      <c r="LK104" s="242"/>
      <c r="LL104" s="242"/>
      <c r="LM104" s="242"/>
      <c r="LN104" s="242"/>
      <c r="LO104" s="242"/>
      <c r="LP104" s="242"/>
      <c r="LQ104" s="242"/>
      <c r="LR104" s="242"/>
      <c r="LS104" s="242"/>
      <c r="LT104" s="242"/>
      <c r="LU104" s="242"/>
      <c r="LV104" s="242"/>
      <c r="LW104" s="242"/>
      <c r="LX104" s="242"/>
      <c r="LY104" s="242"/>
      <c r="LZ104" s="242"/>
      <c r="MA104" s="242"/>
      <c r="MB104" s="242"/>
      <c r="MC104" s="242"/>
      <c r="MD104" s="242"/>
      <c r="ME104" s="242"/>
      <c r="MF104" s="242"/>
      <c r="MG104" s="242"/>
      <c r="MH104" s="242"/>
      <c r="MI104" s="242"/>
      <c r="MJ104" s="242"/>
      <c r="MK104" s="242"/>
      <c r="ML104" s="242"/>
      <c r="MM104" s="242"/>
      <c r="MN104" s="242"/>
      <c r="MO104" s="242"/>
      <c r="MP104" s="242"/>
      <c r="MQ104" s="242"/>
      <c r="MR104" s="242"/>
      <c r="MS104" s="242"/>
      <c r="MT104" s="242"/>
      <c r="MU104" s="242"/>
      <c r="MV104" s="242"/>
      <c r="MW104" s="242"/>
      <c r="MX104" s="242"/>
      <c r="MY104" s="242"/>
      <c r="MZ104" s="242"/>
      <c r="NA104" s="242"/>
      <c r="NB104" s="242"/>
      <c r="NC104" s="242"/>
      <c r="ND104" s="242"/>
      <c r="NE104" s="242"/>
      <c r="NF104" s="242"/>
      <c r="NG104" s="242"/>
      <c r="NH104" s="242"/>
      <c r="NI104" s="242"/>
      <c r="NJ104" s="242"/>
      <c r="NK104" s="242"/>
      <c r="NL104" s="242"/>
      <c r="NM104" s="242"/>
      <c r="NN104" s="242"/>
      <c r="NO104" s="242"/>
      <c r="NP104" s="242"/>
      <c r="NQ104" s="242"/>
      <c r="NR104" s="242"/>
      <c r="NS104" s="242"/>
      <c r="NT104" s="242"/>
      <c r="NU104" s="242"/>
      <c r="NV104" s="242"/>
      <c r="NW104" s="242"/>
      <c r="NX104" s="242"/>
      <c r="NY104" s="242"/>
      <c r="NZ104" s="242"/>
      <c r="OA104" s="242"/>
      <c r="OB104" s="242"/>
      <c r="OC104" s="242"/>
      <c r="OD104" s="242"/>
      <c r="OE104" s="242"/>
      <c r="OF104" s="242"/>
      <c r="OG104" s="242"/>
      <c r="OH104" s="242"/>
      <c r="OI104" s="242"/>
      <c r="OJ104" s="242"/>
      <c r="OK104" s="242"/>
      <c r="OL104" s="242"/>
      <c r="OM104" s="242"/>
      <c r="ON104" s="242"/>
      <c r="OO104" s="242"/>
      <c r="OP104" s="242"/>
      <c r="OQ104" s="242"/>
      <c r="OR104" s="242"/>
      <c r="OS104" s="242"/>
      <c r="OT104" s="242"/>
      <c r="OU104" s="242"/>
      <c r="OV104" s="242"/>
      <c r="OW104" s="242"/>
      <c r="OX104" s="242"/>
      <c r="OY104" s="242"/>
      <c r="OZ104" s="242"/>
      <c r="PA104" s="242"/>
      <c r="PB104" s="242"/>
      <c r="PC104" s="242"/>
      <c r="PD104" s="242"/>
      <c r="PE104" s="242"/>
      <c r="PF104" s="242"/>
      <c r="PG104" s="242"/>
      <c r="PH104" s="242"/>
      <c r="PI104" s="242"/>
      <c r="PJ104" s="242"/>
      <c r="PK104" s="242"/>
      <c r="PL104" s="242"/>
      <c r="PM104" s="242"/>
      <c r="PN104" s="242"/>
      <c r="PO104" s="242"/>
      <c r="PP104" s="242"/>
      <c r="PQ104" s="242"/>
      <c r="PR104" s="242"/>
      <c r="PS104" s="242"/>
      <c r="PT104" s="242"/>
      <c r="PU104" s="242"/>
      <c r="PV104" s="242"/>
      <c r="PW104" s="242"/>
      <c r="PX104" s="242"/>
      <c r="PY104" s="242"/>
      <c r="PZ104" s="242"/>
      <c r="QA104" s="242"/>
      <c r="QB104" s="242"/>
      <c r="QC104" s="242"/>
      <c r="QD104" s="242"/>
      <c r="QE104" s="242"/>
      <c r="QF104" s="242"/>
      <c r="QG104" s="242"/>
      <c r="QH104" s="242"/>
      <c r="QI104" s="242"/>
      <c r="QJ104" s="242"/>
      <c r="QK104" s="242"/>
      <c r="QL104" s="242"/>
      <c r="QM104" s="242"/>
      <c r="QN104" s="242"/>
      <c r="QO104" s="242"/>
      <c r="QP104" s="242"/>
      <c r="QQ104" s="242"/>
      <c r="QR104" s="242"/>
      <c r="QS104" s="242"/>
      <c r="QT104" s="242"/>
      <c r="QU104" s="242"/>
      <c r="QV104" s="242"/>
      <c r="QW104" s="242"/>
      <c r="QX104" s="242"/>
      <c r="QY104" s="242"/>
      <c r="QZ104" s="242"/>
      <c r="RA104" s="242"/>
      <c r="RB104" s="242"/>
      <c r="RC104" s="242"/>
      <c r="RD104" s="242"/>
      <c r="RE104" s="242"/>
      <c r="RF104" s="242"/>
      <c r="RG104" s="242"/>
      <c r="RH104" s="242"/>
      <c r="RI104" s="242"/>
      <c r="RJ104" s="242"/>
      <c r="RK104" s="242"/>
      <c r="RL104" s="242"/>
      <c r="RM104" s="242"/>
      <c r="RN104" s="242"/>
      <c r="RO104" s="242"/>
      <c r="RP104" s="242"/>
      <c r="RQ104" s="242"/>
      <c r="RR104" s="242"/>
      <c r="RS104" s="242"/>
      <c r="RT104" s="242"/>
      <c r="RU104" s="242"/>
      <c r="RV104" s="242"/>
      <c r="RW104" s="242"/>
      <c r="RX104" s="242"/>
      <c r="RY104" s="242"/>
      <c r="RZ104" s="242"/>
      <c r="SA104" s="242"/>
      <c r="SB104" s="242"/>
    </row>
    <row r="105" spans="1:496" ht="15" customHeight="1" x14ac:dyDescent="0.2">
      <c r="A105" s="243" t="str">
        <f t="shared" si="1"/>
        <v>INDEC-CM - 35110-61</v>
      </c>
      <c r="B105" s="243">
        <v>35110</v>
      </c>
      <c r="C105" s="245" t="s">
        <v>51</v>
      </c>
      <c r="D105" s="243">
        <v>61</v>
      </c>
      <c r="E105" s="242" t="s">
        <v>140</v>
      </c>
    </row>
    <row r="106" spans="1:496" ht="15" customHeight="1" x14ac:dyDescent="0.2">
      <c r="A106" s="243" t="str">
        <f t="shared" si="1"/>
        <v>INDEC-CM - 31600-53</v>
      </c>
      <c r="B106" s="243">
        <v>31600</v>
      </c>
      <c r="C106" s="245" t="s">
        <v>51</v>
      </c>
      <c r="D106" s="243">
        <v>53</v>
      </c>
      <c r="E106" s="242" t="s">
        <v>141</v>
      </c>
    </row>
    <row r="107" spans="1:496" ht="15" customHeight="1" x14ac:dyDescent="0.2">
      <c r="A107" s="243" t="str">
        <f t="shared" si="1"/>
        <v>INDEC-CM - 31600-51</v>
      </c>
      <c r="B107" s="243">
        <v>31600</v>
      </c>
      <c r="C107" s="245" t="s">
        <v>51</v>
      </c>
      <c r="D107" s="243">
        <v>51</v>
      </c>
      <c r="E107" s="242" t="s">
        <v>142</v>
      </c>
    </row>
    <row r="108" spans="1:496" ht="15" customHeight="1" x14ac:dyDescent="0.2">
      <c r="A108" s="243" t="str">
        <f t="shared" si="1"/>
        <v>INDEC-CM - 37550-21</v>
      </c>
      <c r="B108" s="243">
        <v>37550</v>
      </c>
      <c r="C108" s="245" t="s">
        <v>51</v>
      </c>
      <c r="D108" s="243">
        <v>21</v>
      </c>
      <c r="E108" s="242" t="s">
        <v>143</v>
      </c>
    </row>
    <row r="109" spans="1:496" ht="15" customHeight="1" x14ac:dyDescent="0.2">
      <c r="A109" s="243" t="str">
        <f t="shared" si="1"/>
        <v>INDEC-CM - 42999-41</v>
      </c>
      <c r="B109" s="243">
        <v>42999</v>
      </c>
      <c r="C109" s="245" t="s">
        <v>51</v>
      </c>
      <c r="D109" s="243">
        <v>41</v>
      </c>
      <c r="E109" s="242" t="s">
        <v>144</v>
      </c>
    </row>
    <row r="110" spans="1:496" ht="15" customHeight="1" x14ac:dyDescent="0.2">
      <c r="A110" s="243" t="str">
        <f t="shared" si="1"/>
        <v>INDEC-CM - 42911-53</v>
      </c>
      <c r="B110" s="243">
        <v>42911</v>
      </c>
      <c r="C110" s="245" t="s">
        <v>51</v>
      </c>
      <c r="D110" s="243">
        <v>53</v>
      </c>
      <c r="E110" s="242" t="s">
        <v>145</v>
      </c>
    </row>
    <row r="111" spans="1:496" ht="15" customHeight="1" x14ac:dyDescent="0.2">
      <c r="A111" s="243" t="str">
        <f t="shared" si="1"/>
        <v>INDEC-CM - 42911-52</v>
      </c>
      <c r="B111" s="243">
        <v>42911</v>
      </c>
      <c r="C111" s="245" t="s">
        <v>51</v>
      </c>
      <c r="D111" s="243">
        <v>52</v>
      </c>
      <c r="E111" s="242" t="s">
        <v>146</v>
      </c>
    </row>
    <row r="112" spans="1:496" ht="15" customHeight="1" x14ac:dyDescent="0.2">
      <c r="A112" s="243" t="str">
        <f t="shared" si="1"/>
        <v>INDEC-CM - 42911-51</v>
      </c>
      <c r="B112" s="243">
        <v>42911</v>
      </c>
      <c r="C112" s="245" t="s">
        <v>51</v>
      </c>
      <c r="D112" s="243">
        <v>51</v>
      </c>
      <c r="E112" s="242" t="s">
        <v>147</v>
      </c>
    </row>
    <row r="113" spans="1:5" ht="15" customHeight="1" x14ac:dyDescent="0.2">
      <c r="A113" s="243" t="str">
        <f t="shared" si="1"/>
        <v>INDEC-CM - 42911-43</v>
      </c>
      <c r="B113" s="243">
        <v>42911</v>
      </c>
      <c r="C113" s="245" t="s">
        <v>51</v>
      </c>
      <c r="D113" s="243">
        <v>43</v>
      </c>
      <c r="E113" s="242" t="s">
        <v>148</v>
      </c>
    </row>
    <row r="114" spans="1:5" ht="15" customHeight="1" x14ac:dyDescent="0.2">
      <c r="A114" s="243" t="str">
        <f t="shared" si="1"/>
        <v>INDEC-CM - 42911-42</v>
      </c>
      <c r="B114" s="243">
        <v>42911</v>
      </c>
      <c r="C114" s="245" t="s">
        <v>51</v>
      </c>
      <c r="D114" s="243">
        <v>42</v>
      </c>
      <c r="E114" s="242" t="s">
        <v>149</v>
      </c>
    </row>
    <row r="115" spans="1:5" ht="15" customHeight="1" x14ac:dyDescent="0.2">
      <c r="A115" s="243" t="str">
        <f t="shared" si="1"/>
        <v>INDEC-CM - 42911-41</v>
      </c>
      <c r="B115" s="243">
        <v>42911</v>
      </c>
      <c r="C115" s="245" t="s">
        <v>51</v>
      </c>
      <c r="D115" s="243">
        <v>41</v>
      </c>
      <c r="E115" s="242" t="s">
        <v>150</v>
      </c>
    </row>
    <row r="116" spans="1:5" ht="15" customHeight="1" x14ac:dyDescent="0.2">
      <c r="A116" s="243" t="str">
        <f t="shared" si="1"/>
        <v>INDEC-CM - 42911-56</v>
      </c>
      <c r="B116" s="243">
        <v>42911</v>
      </c>
      <c r="C116" s="245" t="s">
        <v>51</v>
      </c>
      <c r="D116" s="243">
        <v>56</v>
      </c>
      <c r="E116" s="242" t="s">
        <v>151</v>
      </c>
    </row>
    <row r="117" spans="1:5" ht="15" customHeight="1" x14ac:dyDescent="0.2">
      <c r="A117" s="243" t="str">
        <f t="shared" si="1"/>
        <v>INDEC-CM - 42911-55</v>
      </c>
      <c r="B117" s="243">
        <v>42911</v>
      </c>
      <c r="C117" s="245" t="s">
        <v>51</v>
      </c>
      <c r="D117" s="243">
        <v>55</v>
      </c>
      <c r="E117" s="242" t="s">
        <v>152</v>
      </c>
    </row>
    <row r="118" spans="1:5" ht="15" customHeight="1" x14ac:dyDescent="0.2">
      <c r="A118" s="243" t="str">
        <f t="shared" si="1"/>
        <v>INDEC-CM - 42911-54</v>
      </c>
      <c r="B118" s="243">
        <v>42911</v>
      </c>
      <c r="C118" s="245" t="s">
        <v>51</v>
      </c>
      <c r="D118" s="243">
        <v>54</v>
      </c>
      <c r="E118" s="242" t="s">
        <v>153</v>
      </c>
    </row>
    <row r="119" spans="1:5" ht="15" customHeight="1" x14ac:dyDescent="0.2">
      <c r="A119" s="243" t="str">
        <f t="shared" si="1"/>
        <v>INDEC-CM - 42911-32</v>
      </c>
      <c r="B119" s="243">
        <v>42911</v>
      </c>
      <c r="C119" s="245" t="s">
        <v>51</v>
      </c>
      <c r="D119" s="243">
        <v>32</v>
      </c>
      <c r="E119" s="242" t="s">
        <v>154</v>
      </c>
    </row>
    <row r="120" spans="1:5" ht="15" customHeight="1" x14ac:dyDescent="0.2">
      <c r="A120" s="243" t="str">
        <f t="shared" si="1"/>
        <v>INDEC-CM - 42911-31</v>
      </c>
      <c r="B120" s="243">
        <v>42911</v>
      </c>
      <c r="C120" s="245" t="s">
        <v>51</v>
      </c>
      <c r="D120" s="243">
        <v>31</v>
      </c>
      <c r="E120" s="242" t="s">
        <v>155</v>
      </c>
    </row>
    <row r="121" spans="1:5" ht="15" customHeight="1" x14ac:dyDescent="0.2">
      <c r="A121" s="243" t="str">
        <f t="shared" si="1"/>
        <v>INDEC-CM - 42911-59</v>
      </c>
      <c r="B121" s="243">
        <v>42911</v>
      </c>
      <c r="C121" s="245" t="s">
        <v>51</v>
      </c>
      <c r="D121" s="243">
        <v>59</v>
      </c>
      <c r="E121" s="242" t="s">
        <v>156</v>
      </c>
    </row>
    <row r="122" spans="1:5" ht="15" customHeight="1" x14ac:dyDescent="0.2">
      <c r="A122" s="243" t="str">
        <f t="shared" si="1"/>
        <v>INDEC-CM - 42911-58</v>
      </c>
      <c r="B122" s="243">
        <v>42911</v>
      </c>
      <c r="C122" s="245" t="s">
        <v>51</v>
      </c>
      <c r="D122" s="243">
        <v>58</v>
      </c>
      <c r="E122" s="246" t="s">
        <v>157</v>
      </c>
    </row>
    <row r="123" spans="1:5" ht="15" customHeight="1" x14ac:dyDescent="0.2">
      <c r="A123" s="243" t="str">
        <f t="shared" si="1"/>
        <v>INDEC-CM - 42911-57</v>
      </c>
      <c r="B123" s="243">
        <v>42911</v>
      </c>
      <c r="C123" s="245" t="s">
        <v>51</v>
      </c>
      <c r="D123" s="243">
        <v>57</v>
      </c>
      <c r="E123" s="246" t="s">
        <v>158</v>
      </c>
    </row>
    <row r="124" spans="1:5" ht="15" customHeight="1" x14ac:dyDescent="0.2">
      <c r="A124" s="243" t="str">
        <f t="shared" si="1"/>
        <v>INDEC-CM - 43923-21</v>
      </c>
      <c r="B124" s="243">
        <v>43923</v>
      </c>
      <c r="C124" s="245" t="s">
        <v>51</v>
      </c>
      <c r="D124" s="243">
        <v>21</v>
      </c>
      <c r="E124" s="246" t="s">
        <v>159</v>
      </c>
    </row>
    <row r="125" spans="1:5" ht="15" customHeight="1" x14ac:dyDescent="0.2">
      <c r="A125" s="243" t="str">
        <f t="shared" si="1"/>
        <v>INDEC-CM - 37510-11</v>
      </c>
      <c r="B125" s="243">
        <v>37510</v>
      </c>
      <c r="C125" s="245" t="s">
        <v>51</v>
      </c>
      <c r="D125" s="243">
        <v>11</v>
      </c>
      <c r="E125" s="242" t="s">
        <v>160</v>
      </c>
    </row>
    <row r="126" spans="1:5" ht="15" customHeight="1" x14ac:dyDescent="0.2">
      <c r="A126" s="243" t="str">
        <f t="shared" si="1"/>
        <v>INDEC-CM - 44821-31</v>
      </c>
      <c r="B126" s="243">
        <v>44821</v>
      </c>
      <c r="C126" s="245" t="s">
        <v>51</v>
      </c>
      <c r="D126" s="243">
        <v>31</v>
      </c>
      <c r="E126" s="242" t="s">
        <v>161</v>
      </c>
    </row>
    <row r="127" spans="1:5" ht="15" customHeight="1" x14ac:dyDescent="0.2">
      <c r="A127" s="243" t="str">
        <f t="shared" si="1"/>
        <v>INDEC-CM - 46531-12</v>
      </c>
      <c r="B127" s="243">
        <v>46531</v>
      </c>
      <c r="C127" s="245" t="s">
        <v>51</v>
      </c>
      <c r="D127" s="243">
        <v>12</v>
      </c>
      <c r="E127" s="246" t="s">
        <v>162</v>
      </c>
    </row>
    <row r="128" spans="1:5" ht="15" customHeight="1" x14ac:dyDescent="0.2">
      <c r="A128" s="243" t="str">
        <f t="shared" si="1"/>
        <v>INDEC-CM - 37210-13</v>
      </c>
      <c r="B128" s="243">
        <v>37210</v>
      </c>
      <c r="C128" s="245" t="s">
        <v>51</v>
      </c>
      <c r="D128" s="243">
        <v>13</v>
      </c>
      <c r="E128" s="242" t="s">
        <v>163</v>
      </c>
    </row>
    <row r="129" spans="1:5" ht="15" customHeight="1" x14ac:dyDescent="0.2">
      <c r="A129" s="243" t="str">
        <f t="shared" si="1"/>
        <v>INDEC-CM - 37210-12</v>
      </c>
      <c r="B129" s="243">
        <v>37210</v>
      </c>
      <c r="C129" s="245" t="s">
        <v>51</v>
      </c>
      <c r="D129" s="243">
        <v>12</v>
      </c>
      <c r="E129" s="242" t="s">
        <v>164</v>
      </c>
    </row>
    <row r="130" spans="1:5" ht="15" customHeight="1" x14ac:dyDescent="0.2">
      <c r="A130" s="243" t="str">
        <f t="shared" si="1"/>
        <v>INDEC-CM - 37210-11</v>
      </c>
      <c r="B130" s="243">
        <v>37210</v>
      </c>
      <c r="C130" s="245" t="s">
        <v>51</v>
      </c>
      <c r="D130" s="243">
        <v>11</v>
      </c>
      <c r="E130" s="246" t="s">
        <v>165</v>
      </c>
    </row>
    <row r="131" spans="1:5" ht="15" customHeight="1" x14ac:dyDescent="0.2">
      <c r="A131" s="243" t="str">
        <f t="shared" si="1"/>
        <v>INDEC-CM - 46212-11</v>
      </c>
      <c r="B131" s="243">
        <v>46212</v>
      </c>
      <c r="C131" s="245" t="s">
        <v>51</v>
      </c>
      <c r="D131" s="243">
        <v>11</v>
      </c>
      <c r="E131" s="242" t="s">
        <v>166</v>
      </c>
    </row>
    <row r="132" spans="1:5" ht="15" customHeight="1" x14ac:dyDescent="0.2">
      <c r="A132" s="243" t="str">
        <f t="shared" si="1"/>
        <v>INDEC-CM - 46212-51</v>
      </c>
      <c r="B132" s="243">
        <v>46212</v>
      </c>
      <c r="C132" s="245" t="s">
        <v>51</v>
      </c>
      <c r="D132" s="243">
        <v>51</v>
      </c>
      <c r="E132" s="242" t="s">
        <v>167</v>
      </c>
    </row>
    <row r="133" spans="1:5" ht="15" customHeight="1" x14ac:dyDescent="0.2">
      <c r="A133" s="243" t="str">
        <f t="shared" si="1"/>
        <v>INDEC-CM - 46212-31</v>
      </c>
      <c r="B133" s="243">
        <v>46212</v>
      </c>
      <c r="C133" s="245" t="s">
        <v>51</v>
      </c>
      <c r="D133" s="243">
        <v>31</v>
      </c>
      <c r="E133" s="242" t="s">
        <v>168</v>
      </c>
    </row>
    <row r="134" spans="1:5" ht="15" customHeight="1" x14ac:dyDescent="0.2">
      <c r="A134" s="243" t="str">
        <f t="shared" ref="A134:A197" si="2">CONCATENATE("INDEC-CM - ",B134,C134,D134)</f>
        <v>INDEC-CM - 46212-41</v>
      </c>
      <c r="B134" s="243">
        <v>46212</v>
      </c>
      <c r="C134" s="245" t="s">
        <v>51</v>
      </c>
      <c r="D134" s="243">
        <v>41</v>
      </c>
      <c r="E134" s="242" t="s">
        <v>169</v>
      </c>
    </row>
    <row r="135" spans="1:5" ht="15" customHeight="1" x14ac:dyDescent="0.2">
      <c r="A135" s="243" t="str">
        <f t="shared" si="2"/>
        <v>INDEC-CM - 42999-51</v>
      </c>
      <c r="B135" s="243">
        <v>42999</v>
      </c>
      <c r="C135" s="245" t="s">
        <v>51</v>
      </c>
      <c r="D135" s="243">
        <v>51</v>
      </c>
      <c r="E135" s="242" t="s">
        <v>170</v>
      </c>
    </row>
    <row r="136" spans="1:5" ht="15" customHeight="1" x14ac:dyDescent="0.2">
      <c r="A136" s="243" t="str">
        <f t="shared" si="2"/>
        <v>INDEC-CM - 35110-51</v>
      </c>
      <c r="B136" s="243">
        <v>35110</v>
      </c>
      <c r="C136" s="245" t="s">
        <v>51</v>
      </c>
      <c r="D136" s="243">
        <v>51</v>
      </c>
      <c r="E136" s="242" t="s">
        <v>171</v>
      </c>
    </row>
    <row r="137" spans="1:5" ht="15" customHeight="1" x14ac:dyDescent="0.2">
      <c r="A137" s="243" t="str">
        <f t="shared" si="2"/>
        <v>INDEC-CM - 37350-11</v>
      </c>
      <c r="B137" s="243">
        <v>37350</v>
      </c>
      <c r="C137" s="245" t="s">
        <v>51</v>
      </c>
      <c r="D137" s="243">
        <v>11</v>
      </c>
      <c r="E137" s="242" t="s">
        <v>172</v>
      </c>
    </row>
    <row r="138" spans="1:5" ht="15" customHeight="1" x14ac:dyDescent="0.2">
      <c r="A138" s="243" t="str">
        <f t="shared" si="2"/>
        <v>INDEC-CM - 37350-41</v>
      </c>
      <c r="B138" s="243">
        <v>37350</v>
      </c>
      <c r="C138" s="245" t="s">
        <v>51</v>
      </c>
      <c r="D138" s="243">
        <v>41</v>
      </c>
      <c r="E138" s="242" t="s">
        <v>173</v>
      </c>
    </row>
    <row r="139" spans="1:5" ht="15" customHeight="1" x14ac:dyDescent="0.2">
      <c r="A139" s="243" t="str">
        <f t="shared" si="2"/>
        <v>INDEC-CM - 37350-21</v>
      </c>
      <c r="B139" s="243">
        <v>37350</v>
      </c>
      <c r="C139" s="245" t="s">
        <v>51</v>
      </c>
      <c r="D139" s="243">
        <v>21</v>
      </c>
      <c r="E139" s="242" t="s">
        <v>174</v>
      </c>
    </row>
    <row r="140" spans="1:5" ht="15" customHeight="1" x14ac:dyDescent="0.2">
      <c r="A140" s="243" t="str">
        <f t="shared" si="2"/>
        <v>INDEC-CM - 37350-31</v>
      </c>
      <c r="B140" s="243">
        <v>37350</v>
      </c>
      <c r="C140" s="245" t="s">
        <v>51</v>
      </c>
      <c r="D140" s="243">
        <v>31</v>
      </c>
      <c r="E140" s="242" t="s">
        <v>175</v>
      </c>
    </row>
    <row r="141" spans="1:5" ht="15" customHeight="1" x14ac:dyDescent="0.2">
      <c r="A141" s="243" t="str">
        <f t="shared" si="2"/>
        <v>INDEC-CM - 37210-32</v>
      </c>
      <c r="B141" s="243">
        <v>37210</v>
      </c>
      <c r="C141" s="245" t="s">
        <v>51</v>
      </c>
      <c r="D141" s="243">
        <v>32</v>
      </c>
      <c r="E141" s="242" t="s">
        <v>176</v>
      </c>
    </row>
    <row r="142" spans="1:5" ht="15" customHeight="1" x14ac:dyDescent="0.2">
      <c r="A142" s="243" t="str">
        <f t="shared" si="2"/>
        <v>INDEC-CM - 37210-31</v>
      </c>
      <c r="B142" s="243">
        <v>37210</v>
      </c>
      <c r="C142" s="245" t="s">
        <v>51</v>
      </c>
      <c r="D142" s="243">
        <v>31</v>
      </c>
      <c r="E142" s="242" t="s">
        <v>177</v>
      </c>
    </row>
    <row r="143" spans="1:5" ht="15" customHeight="1" x14ac:dyDescent="0.2">
      <c r="A143" s="243" t="str">
        <f t="shared" si="2"/>
        <v>INDEC-CM - 37210-33</v>
      </c>
      <c r="B143" s="243">
        <v>37210</v>
      </c>
      <c r="C143" s="245" t="s">
        <v>51</v>
      </c>
      <c r="D143" s="243">
        <v>33</v>
      </c>
      <c r="E143" s="242" t="s">
        <v>178</v>
      </c>
    </row>
    <row r="144" spans="1:5" ht="15" customHeight="1" x14ac:dyDescent="0.2">
      <c r="A144" s="243" t="str">
        <f t="shared" si="2"/>
        <v>INDEC-CM - 31210-41</v>
      </c>
      <c r="B144" s="243">
        <v>31210</v>
      </c>
      <c r="C144" s="245" t="s">
        <v>51</v>
      </c>
      <c r="D144" s="243">
        <v>41</v>
      </c>
      <c r="E144" s="242" t="s">
        <v>179</v>
      </c>
    </row>
    <row r="145" spans="1:5" ht="15" customHeight="1" x14ac:dyDescent="0.2">
      <c r="A145" s="243" t="str">
        <f t="shared" si="2"/>
        <v>INDEC-CM - 43240-21</v>
      </c>
      <c r="B145" s="243">
        <v>43240</v>
      </c>
      <c r="C145" s="245" t="s">
        <v>51</v>
      </c>
      <c r="D145" s="243">
        <v>21</v>
      </c>
      <c r="E145" s="242" t="s">
        <v>180</v>
      </c>
    </row>
    <row r="146" spans="1:5" ht="15" customHeight="1" x14ac:dyDescent="0.2">
      <c r="A146" s="243" t="str">
        <f t="shared" si="2"/>
        <v>INDEC-CM - 43240-32</v>
      </c>
      <c r="B146" s="243">
        <v>43240</v>
      </c>
      <c r="C146" s="245" t="s">
        <v>51</v>
      </c>
      <c r="D146" s="243">
        <v>32</v>
      </c>
      <c r="E146" s="242" t="s">
        <v>181</v>
      </c>
    </row>
    <row r="147" spans="1:5" ht="15" customHeight="1" x14ac:dyDescent="0.2">
      <c r="A147" s="243" t="str">
        <f t="shared" si="2"/>
        <v>INDEC-CM - 43240-31</v>
      </c>
      <c r="B147" s="243">
        <v>43240</v>
      </c>
      <c r="C147" s="245" t="s">
        <v>51</v>
      </c>
      <c r="D147" s="243">
        <v>31</v>
      </c>
      <c r="E147" s="242" t="s">
        <v>182</v>
      </c>
    </row>
    <row r="148" spans="1:5" ht="15" customHeight="1" x14ac:dyDescent="0.2">
      <c r="A148" s="243" t="str">
        <f t="shared" si="2"/>
        <v>INDEC-CM - 43240-41</v>
      </c>
      <c r="B148" s="243">
        <v>43240</v>
      </c>
      <c r="C148" s="245" t="s">
        <v>51</v>
      </c>
      <c r="D148" s="243">
        <v>41</v>
      </c>
      <c r="E148" s="242" t="s">
        <v>183</v>
      </c>
    </row>
    <row r="149" spans="1:5" ht="15" customHeight="1" x14ac:dyDescent="0.2">
      <c r="A149" s="243" t="str">
        <f t="shared" si="2"/>
        <v>INDEC-CM - 37540-32</v>
      </c>
      <c r="B149" s="243">
        <v>37540</v>
      </c>
      <c r="C149" s="245" t="s">
        <v>51</v>
      </c>
      <c r="D149" s="243">
        <v>32</v>
      </c>
      <c r="E149" s="246" t="s">
        <v>184</v>
      </c>
    </row>
    <row r="150" spans="1:5" ht="15" customHeight="1" x14ac:dyDescent="0.2">
      <c r="A150" s="243" t="str">
        <f t="shared" si="2"/>
        <v>INDEC-CM - 37540-31</v>
      </c>
      <c r="B150" s="243">
        <v>37540</v>
      </c>
      <c r="C150" s="245" t="s">
        <v>51</v>
      </c>
      <c r="D150" s="243">
        <v>31</v>
      </c>
      <c r="E150" s="242" t="s">
        <v>185</v>
      </c>
    </row>
    <row r="151" spans="1:5" ht="15" customHeight="1" x14ac:dyDescent="0.2">
      <c r="A151" s="243" t="str">
        <f t="shared" si="2"/>
        <v>INDEC-CM - 31210-21</v>
      </c>
      <c r="B151" s="243">
        <v>31210</v>
      </c>
      <c r="C151" s="245" t="s">
        <v>51</v>
      </c>
      <c r="D151" s="243">
        <v>21</v>
      </c>
      <c r="E151" s="246" t="s">
        <v>186</v>
      </c>
    </row>
    <row r="152" spans="1:5" ht="15" customHeight="1" x14ac:dyDescent="0.2">
      <c r="A152" s="243" t="str">
        <f t="shared" si="2"/>
        <v>INDEC-CM - 42911-61</v>
      </c>
      <c r="B152" s="243">
        <v>42911</v>
      </c>
      <c r="C152" s="245" t="s">
        <v>51</v>
      </c>
      <c r="D152" s="243">
        <v>61</v>
      </c>
      <c r="E152" s="246" t="s">
        <v>187</v>
      </c>
    </row>
    <row r="153" spans="1:5" ht="15" customHeight="1" x14ac:dyDescent="0.2">
      <c r="A153" s="243" t="str">
        <f t="shared" si="2"/>
        <v>INDEC-CM - 43923-11</v>
      </c>
      <c r="B153" s="243">
        <v>43923</v>
      </c>
      <c r="C153" s="245" t="s">
        <v>51</v>
      </c>
      <c r="D153" s="243">
        <v>11</v>
      </c>
      <c r="E153" s="246" t="s">
        <v>188</v>
      </c>
    </row>
    <row r="154" spans="1:5" ht="15" customHeight="1" x14ac:dyDescent="0.2">
      <c r="A154" s="243" t="str">
        <f t="shared" si="2"/>
        <v>INDEC-CM - 37930-12</v>
      </c>
      <c r="B154" s="243">
        <v>37930</v>
      </c>
      <c r="C154" s="245" t="s">
        <v>51</v>
      </c>
      <c r="D154" s="243">
        <v>12</v>
      </c>
      <c r="E154" s="242" t="s">
        <v>189</v>
      </c>
    </row>
    <row r="155" spans="1:5" ht="15" customHeight="1" x14ac:dyDescent="0.2">
      <c r="A155" s="243" t="str">
        <f t="shared" si="2"/>
        <v>INDEC-CM - 37930-11</v>
      </c>
      <c r="B155" s="243">
        <v>37930</v>
      </c>
      <c r="C155" s="245" t="s">
        <v>51</v>
      </c>
      <c r="D155" s="243">
        <v>11</v>
      </c>
      <c r="E155" s="242" t="s">
        <v>190</v>
      </c>
    </row>
    <row r="156" spans="1:5" ht="15" customHeight="1" x14ac:dyDescent="0.2">
      <c r="A156" s="243" t="str">
        <f t="shared" si="2"/>
        <v>INDEC-CM - 42999-61</v>
      </c>
      <c r="B156" s="243">
        <v>42999</v>
      </c>
      <c r="C156" s="245" t="s">
        <v>51</v>
      </c>
      <c r="D156" s="243">
        <v>61</v>
      </c>
      <c r="E156" s="246" t="s">
        <v>191</v>
      </c>
    </row>
    <row r="157" spans="1:5" ht="15" customHeight="1" x14ac:dyDescent="0.2">
      <c r="A157" s="243" t="str">
        <f t="shared" si="2"/>
        <v>INDEC-CM - 42999-62</v>
      </c>
      <c r="B157" s="243">
        <v>42999</v>
      </c>
      <c r="C157" s="245" t="s">
        <v>51</v>
      </c>
      <c r="D157" s="243">
        <v>62</v>
      </c>
      <c r="E157" s="246" t="s">
        <v>192</v>
      </c>
    </row>
    <row r="158" spans="1:5" ht="15" customHeight="1" x14ac:dyDescent="0.2">
      <c r="A158" s="243" t="str">
        <f t="shared" si="2"/>
        <v>INDEC-CM - 37610-11</v>
      </c>
      <c r="B158" s="243">
        <v>37610</v>
      </c>
      <c r="C158" s="245" t="s">
        <v>51</v>
      </c>
      <c r="D158" s="243">
        <v>11</v>
      </c>
      <c r="E158" s="246" t="s">
        <v>193</v>
      </c>
    </row>
    <row r="159" spans="1:5" ht="15" customHeight="1" x14ac:dyDescent="0.2">
      <c r="A159" s="243" t="str">
        <f t="shared" si="2"/>
        <v>INDEC-CM - 37610-12</v>
      </c>
      <c r="B159" s="243">
        <v>37610</v>
      </c>
      <c r="C159" s="245" t="s">
        <v>51</v>
      </c>
      <c r="D159" s="243">
        <v>12</v>
      </c>
      <c r="E159" s="246" t="s">
        <v>194</v>
      </c>
    </row>
    <row r="160" spans="1:5" ht="15" customHeight="1" x14ac:dyDescent="0.2">
      <c r="A160" s="243" t="str">
        <f t="shared" si="2"/>
        <v>INDEC-CM - 42943-11</v>
      </c>
      <c r="B160" s="243">
        <v>42943</v>
      </c>
      <c r="C160" s="245" t="s">
        <v>51</v>
      </c>
      <c r="D160" s="243">
        <v>11</v>
      </c>
      <c r="E160" s="246" t="s">
        <v>195</v>
      </c>
    </row>
    <row r="161" spans="1:496" ht="15" customHeight="1" x14ac:dyDescent="0.2">
      <c r="A161" s="243" t="str">
        <f t="shared" si="2"/>
        <v>INDEC-CM - 37540-11</v>
      </c>
      <c r="B161" s="243">
        <v>37540</v>
      </c>
      <c r="C161" s="245" t="s">
        <v>51</v>
      </c>
      <c r="D161" s="243">
        <v>11</v>
      </c>
      <c r="E161" s="242" t="s">
        <v>196</v>
      </c>
    </row>
    <row r="162" spans="1:496" ht="15" customHeight="1" x14ac:dyDescent="0.2">
      <c r="A162" s="243" t="str">
        <f t="shared" si="2"/>
        <v>INDEC-CM - 38130-16</v>
      </c>
      <c r="B162" s="243">
        <v>38130</v>
      </c>
      <c r="C162" s="245" t="s">
        <v>51</v>
      </c>
      <c r="D162" s="243">
        <v>16</v>
      </c>
      <c r="E162" s="246" t="s">
        <v>197</v>
      </c>
    </row>
    <row r="163" spans="1:496" ht="15" customHeight="1" x14ac:dyDescent="0.2">
      <c r="A163" s="243" t="str">
        <f t="shared" si="2"/>
        <v>INDEC-CM - 38130-15</v>
      </c>
      <c r="B163" s="243">
        <v>38130</v>
      </c>
      <c r="C163" s="245" t="s">
        <v>51</v>
      </c>
      <c r="D163" s="243">
        <v>15</v>
      </c>
      <c r="E163" s="246" t="s">
        <v>198</v>
      </c>
    </row>
    <row r="164" spans="1:496" ht="15" customHeight="1" x14ac:dyDescent="0.2">
      <c r="A164" s="243" t="str">
        <f t="shared" si="2"/>
        <v>INDEC-CM - 38130-14</v>
      </c>
      <c r="B164" s="243">
        <v>38130</v>
      </c>
      <c r="C164" s="245" t="s">
        <v>51</v>
      </c>
      <c r="D164" s="243">
        <v>14</v>
      </c>
      <c r="E164" s="246" t="s">
        <v>199</v>
      </c>
    </row>
    <row r="165" spans="1:496" ht="15" customHeight="1" x14ac:dyDescent="0.2">
      <c r="A165" s="243" t="str">
        <f t="shared" si="2"/>
        <v>INDEC-CM - 35490-11</v>
      </c>
      <c r="B165" s="243">
        <v>35490</v>
      </c>
      <c r="C165" s="245" t="s">
        <v>51</v>
      </c>
      <c r="D165" s="243">
        <v>11</v>
      </c>
      <c r="E165" s="242" t="s">
        <v>200</v>
      </c>
    </row>
    <row r="166" spans="1:496" ht="15" customHeight="1" x14ac:dyDescent="0.2">
      <c r="A166" s="243" t="str">
        <f t="shared" si="2"/>
        <v>INDEC-CM - 41251-11</v>
      </c>
      <c r="B166" s="243">
        <v>41251</v>
      </c>
      <c r="C166" s="245" t="s">
        <v>51</v>
      </c>
      <c r="D166" s="243">
        <v>11</v>
      </c>
      <c r="E166" s="246" t="s">
        <v>201</v>
      </c>
    </row>
    <row r="167" spans="1:496" s="249" customFormat="1" ht="15" customHeight="1" x14ac:dyDescent="0.2">
      <c r="A167" s="247"/>
      <c r="B167" s="247"/>
      <c r="C167" s="248"/>
      <c r="D167" s="247"/>
      <c r="E167" s="250"/>
      <c r="F167" s="242"/>
      <c r="G167" s="242"/>
      <c r="H167" s="242"/>
      <c r="I167" s="242"/>
      <c r="J167" s="242"/>
      <c r="K167" s="242"/>
      <c r="L167" s="242"/>
      <c r="M167" s="242"/>
      <c r="N167" s="242"/>
      <c r="O167" s="242"/>
      <c r="P167" s="242"/>
      <c r="Q167" s="242"/>
      <c r="R167" s="242"/>
      <c r="S167" s="242"/>
      <c r="T167" s="242"/>
      <c r="U167" s="242"/>
      <c r="V167" s="242"/>
      <c r="W167" s="242"/>
      <c r="X167" s="242"/>
      <c r="Y167" s="242"/>
      <c r="Z167" s="242"/>
      <c r="AA167" s="242"/>
      <c r="AB167" s="242"/>
      <c r="AC167" s="242"/>
      <c r="AD167" s="242"/>
      <c r="AE167" s="242"/>
      <c r="AF167" s="242"/>
      <c r="AG167" s="242"/>
      <c r="AH167" s="242"/>
      <c r="AI167" s="242"/>
      <c r="AJ167" s="242"/>
      <c r="AK167" s="242"/>
      <c r="AL167" s="242"/>
      <c r="AM167" s="242"/>
      <c r="AN167" s="242"/>
      <c r="AO167" s="242"/>
      <c r="AP167" s="242"/>
      <c r="AQ167" s="242"/>
      <c r="AR167" s="242"/>
      <c r="AS167" s="242"/>
      <c r="AT167" s="242"/>
      <c r="AU167" s="242"/>
      <c r="AV167" s="242"/>
      <c r="AW167" s="242"/>
      <c r="AX167" s="242"/>
      <c r="AY167" s="242"/>
      <c r="AZ167" s="242"/>
      <c r="BA167" s="242"/>
      <c r="BB167" s="242"/>
      <c r="BC167" s="242"/>
      <c r="BD167" s="242"/>
      <c r="BE167" s="242"/>
      <c r="BF167" s="242"/>
      <c r="BG167" s="242"/>
      <c r="BH167" s="242"/>
      <c r="BI167" s="242"/>
      <c r="BJ167" s="242"/>
      <c r="BK167" s="242"/>
      <c r="BL167" s="242"/>
      <c r="BM167" s="242"/>
      <c r="BN167" s="242"/>
      <c r="BO167" s="242"/>
      <c r="BP167" s="242"/>
      <c r="BQ167" s="242"/>
      <c r="BR167" s="242"/>
      <c r="BS167" s="242"/>
      <c r="BT167" s="242"/>
      <c r="BU167" s="242"/>
      <c r="BV167" s="242"/>
      <c r="BW167" s="242"/>
      <c r="BX167" s="242"/>
      <c r="BY167" s="242"/>
      <c r="BZ167" s="242"/>
      <c r="CA167" s="242"/>
      <c r="CB167" s="242"/>
      <c r="CC167" s="242"/>
      <c r="CD167" s="242"/>
      <c r="CE167" s="242"/>
      <c r="CF167" s="242"/>
      <c r="CG167" s="242"/>
      <c r="CH167" s="242"/>
      <c r="CI167" s="242"/>
      <c r="CJ167" s="242"/>
      <c r="CK167" s="242"/>
      <c r="CL167" s="242"/>
      <c r="CM167" s="242"/>
      <c r="CN167" s="242"/>
      <c r="CO167" s="242"/>
      <c r="CP167" s="242"/>
      <c r="CQ167" s="242"/>
      <c r="CR167" s="242"/>
      <c r="CS167" s="242"/>
      <c r="CT167" s="242"/>
      <c r="CU167" s="242"/>
      <c r="CV167" s="242"/>
      <c r="CW167" s="242"/>
      <c r="CX167" s="242"/>
      <c r="CY167" s="242"/>
      <c r="CZ167" s="242"/>
      <c r="DA167" s="242"/>
      <c r="DB167" s="242"/>
      <c r="DC167" s="242"/>
      <c r="DD167" s="242"/>
      <c r="DE167" s="242"/>
      <c r="DF167" s="242"/>
      <c r="DG167" s="242"/>
      <c r="DH167" s="242"/>
      <c r="DI167" s="242"/>
      <c r="DJ167" s="242"/>
      <c r="DK167" s="242"/>
      <c r="DL167" s="242"/>
      <c r="DM167" s="242"/>
      <c r="DN167" s="242"/>
      <c r="DO167" s="242"/>
      <c r="DP167" s="242"/>
      <c r="DQ167" s="242"/>
      <c r="DR167" s="242"/>
      <c r="DS167" s="242"/>
      <c r="DT167" s="242"/>
      <c r="DU167" s="242"/>
      <c r="DV167" s="242"/>
      <c r="DW167" s="242"/>
      <c r="DX167" s="242"/>
      <c r="DY167" s="242"/>
      <c r="DZ167" s="242"/>
      <c r="EA167" s="242"/>
      <c r="EB167" s="242"/>
      <c r="EC167" s="242"/>
      <c r="ED167" s="242"/>
      <c r="EE167" s="242"/>
      <c r="EF167" s="242"/>
      <c r="EG167" s="242"/>
      <c r="EH167" s="242"/>
      <c r="EI167" s="242"/>
      <c r="EJ167" s="242"/>
      <c r="EK167" s="242"/>
      <c r="EL167" s="242"/>
      <c r="EM167" s="242"/>
      <c r="EN167" s="242"/>
      <c r="EO167" s="242"/>
      <c r="EP167" s="242"/>
      <c r="EQ167" s="242"/>
      <c r="ER167" s="242"/>
      <c r="ES167" s="242"/>
      <c r="ET167" s="242"/>
      <c r="EU167" s="242"/>
      <c r="EV167" s="242"/>
      <c r="EW167" s="242"/>
      <c r="EX167" s="242"/>
      <c r="EY167" s="242"/>
      <c r="EZ167" s="242"/>
      <c r="FA167" s="242"/>
      <c r="FB167" s="242"/>
      <c r="FC167" s="242"/>
      <c r="FD167" s="242"/>
      <c r="FE167" s="242"/>
      <c r="FF167" s="242"/>
      <c r="FG167" s="242"/>
      <c r="FH167" s="242"/>
      <c r="FI167" s="242"/>
      <c r="FJ167" s="242"/>
      <c r="FK167" s="242"/>
      <c r="FL167" s="242"/>
      <c r="FM167" s="242"/>
      <c r="FN167" s="242"/>
      <c r="FO167" s="242"/>
      <c r="FP167" s="242"/>
      <c r="FQ167" s="242"/>
      <c r="FR167" s="242"/>
      <c r="FS167" s="242"/>
      <c r="FT167" s="242"/>
      <c r="FU167" s="242"/>
      <c r="FV167" s="242"/>
      <c r="FW167" s="242"/>
      <c r="FX167" s="242"/>
      <c r="FY167" s="242"/>
      <c r="FZ167" s="242"/>
      <c r="GA167" s="242"/>
      <c r="GB167" s="242"/>
      <c r="GC167" s="242"/>
      <c r="GD167" s="242"/>
      <c r="GE167" s="242"/>
      <c r="GF167" s="242"/>
      <c r="GG167" s="242"/>
      <c r="GH167" s="242"/>
      <c r="GI167" s="242"/>
      <c r="GJ167" s="242"/>
      <c r="GK167" s="242"/>
      <c r="GL167" s="242"/>
      <c r="GM167" s="242"/>
      <c r="GN167" s="242"/>
      <c r="GO167" s="242"/>
      <c r="GP167" s="242"/>
      <c r="GQ167" s="242"/>
      <c r="GR167" s="242"/>
      <c r="GS167" s="242"/>
      <c r="GT167" s="242"/>
      <c r="GU167" s="242"/>
      <c r="GV167" s="242"/>
      <c r="GW167" s="242"/>
      <c r="GX167" s="242"/>
      <c r="GY167" s="242"/>
      <c r="GZ167" s="242"/>
      <c r="HA167" s="242"/>
      <c r="HB167" s="242"/>
      <c r="HC167" s="242"/>
      <c r="HD167" s="242"/>
      <c r="HE167" s="242"/>
      <c r="HF167" s="242"/>
      <c r="HG167" s="242"/>
      <c r="HH167" s="242"/>
      <c r="HI167" s="242"/>
      <c r="HJ167" s="242"/>
      <c r="HK167" s="242"/>
      <c r="HL167" s="242"/>
      <c r="HM167" s="242"/>
      <c r="HN167" s="242"/>
      <c r="HO167" s="242"/>
      <c r="HP167" s="242"/>
      <c r="HQ167" s="242"/>
      <c r="HR167" s="242"/>
      <c r="HS167" s="242"/>
      <c r="HT167" s="242"/>
      <c r="HU167" s="242"/>
      <c r="HV167" s="242"/>
      <c r="HW167" s="242"/>
      <c r="HX167" s="242"/>
      <c r="HY167" s="242"/>
      <c r="HZ167" s="242"/>
      <c r="IA167" s="242"/>
      <c r="IB167" s="242"/>
      <c r="IC167" s="242"/>
      <c r="ID167" s="242"/>
      <c r="IE167" s="242"/>
      <c r="IF167" s="242"/>
      <c r="IG167" s="242"/>
      <c r="IH167" s="242"/>
      <c r="II167" s="242"/>
      <c r="IJ167" s="242"/>
      <c r="IK167" s="242"/>
      <c r="IL167" s="242"/>
      <c r="IM167" s="242"/>
      <c r="IN167" s="242"/>
      <c r="IO167" s="242"/>
      <c r="IP167" s="242"/>
      <c r="IQ167" s="242"/>
      <c r="IR167" s="242"/>
      <c r="IS167" s="242"/>
      <c r="IT167" s="242"/>
      <c r="IU167" s="242"/>
      <c r="IV167" s="242"/>
      <c r="IW167" s="242"/>
      <c r="IX167" s="242"/>
      <c r="IY167" s="242"/>
      <c r="IZ167" s="242"/>
      <c r="JA167" s="242"/>
      <c r="JB167" s="242"/>
      <c r="JC167" s="242"/>
      <c r="JD167" s="242"/>
      <c r="JE167" s="242"/>
      <c r="JF167" s="242"/>
      <c r="JG167" s="242"/>
      <c r="JH167" s="242"/>
      <c r="JI167" s="242"/>
      <c r="JJ167" s="242"/>
      <c r="JK167" s="242"/>
      <c r="JL167" s="242"/>
      <c r="JM167" s="242"/>
      <c r="JN167" s="242"/>
      <c r="JO167" s="242"/>
      <c r="JP167" s="242"/>
      <c r="JQ167" s="242"/>
      <c r="JR167" s="242"/>
      <c r="JS167" s="242"/>
      <c r="JT167" s="242"/>
      <c r="JU167" s="242"/>
      <c r="JV167" s="242"/>
      <c r="JW167" s="242"/>
      <c r="JX167" s="242"/>
      <c r="JY167" s="242"/>
      <c r="JZ167" s="242"/>
      <c r="KA167" s="242"/>
      <c r="KB167" s="242"/>
      <c r="KC167" s="242"/>
      <c r="KD167" s="242"/>
      <c r="KE167" s="242"/>
      <c r="KF167" s="242"/>
      <c r="KG167" s="242"/>
      <c r="KH167" s="242"/>
      <c r="KI167" s="242"/>
      <c r="KJ167" s="242"/>
      <c r="KK167" s="242"/>
      <c r="KL167" s="242"/>
      <c r="KM167" s="242"/>
      <c r="KN167" s="242"/>
      <c r="KO167" s="242"/>
      <c r="KP167" s="242"/>
      <c r="KQ167" s="242"/>
      <c r="KR167" s="242"/>
      <c r="KS167" s="242"/>
      <c r="KT167" s="242"/>
      <c r="KU167" s="242"/>
      <c r="KV167" s="242"/>
      <c r="KW167" s="242"/>
      <c r="KX167" s="242"/>
      <c r="KY167" s="242"/>
      <c r="KZ167" s="242"/>
      <c r="LA167" s="242"/>
      <c r="LB167" s="242"/>
      <c r="LC167" s="242"/>
      <c r="LD167" s="242"/>
      <c r="LE167" s="242"/>
      <c r="LF167" s="242"/>
      <c r="LG167" s="242"/>
      <c r="LH167" s="242"/>
      <c r="LI167" s="242"/>
      <c r="LJ167" s="242"/>
      <c r="LK167" s="242"/>
      <c r="LL167" s="242"/>
      <c r="LM167" s="242"/>
      <c r="LN167" s="242"/>
      <c r="LO167" s="242"/>
      <c r="LP167" s="242"/>
      <c r="LQ167" s="242"/>
      <c r="LR167" s="242"/>
      <c r="LS167" s="242"/>
      <c r="LT167" s="242"/>
      <c r="LU167" s="242"/>
      <c r="LV167" s="242"/>
      <c r="LW167" s="242"/>
      <c r="LX167" s="242"/>
      <c r="LY167" s="242"/>
      <c r="LZ167" s="242"/>
      <c r="MA167" s="242"/>
      <c r="MB167" s="242"/>
      <c r="MC167" s="242"/>
      <c r="MD167" s="242"/>
      <c r="ME167" s="242"/>
      <c r="MF167" s="242"/>
      <c r="MG167" s="242"/>
      <c r="MH167" s="242"/>
      <c r="MI167" s="242"/>
      <c r="MJ167" s="242"/>
      <c r="MK167" s="242"/>
      <c r="ML167" s="242"/>
      <c r="MM167" s="242"/>
      <c r="MN167" s="242"/>
      <c r="MO167" s="242"/>
      <c r="MP167" s="242"/>
      <c r="MQ167" s="242"/>
      <c r="MR167" s="242"/>
      <c r="MS167" s="242"/>
      <c r="MT167" s="242"/>
      <c r="MU167" s="242"/>
      <c r="MV167" s="242"/>
      <c r="MW167" s="242"/>
      <c r="MX167" s="242"/>
      <c r="MY167" s="242"/>
      <c r="MZ167" s="242"/>
      <c r="NA167" s="242"/>
      <c r="NB167" s="242"/>
      <c r="NC167" s="242"/>
      <c r="ND167" s="242"/>
      <c r="NE167" s="242"/>
      <c r="NF167" s="242"/>
      <c r="NG167" s="242"/>
      <c r="NH167" s="242"/>
      <c r="NI167" s="242"/>
      <c r="NJ167" s="242"/>
      <c r="NK167" s="242"/>
      <c r="NL167" s="242"/>
      <c r="NM167" s="242"/>
      <c r="NN167" s="242"/>
      <c r="NO167" s="242"/>
      <c r="NP167" s="242"/>
      <c r="NQ167" s="242"/>
      <c r="NR167" s="242"/>
      <c r="NS167" s="242"/>
      <c r="NT167" s="242"/>
      <c r="NU167" s="242"/>
      <c r="NV167" s="242"/>
      <c r="NW167" s="242"/>
      <c r="NX167" s="242"/>
      <c r="NY167" s="242"/>
      <c r="NZ167" s="242"/>
      <c r="OA167" s="242"/>
      <c r="OB167" s="242"/>
      <c r="OC167" s="242"/>
      <c r="OD167" s="242"/>
      <c r="OE167" s="242"/>
      <c r="OF167" s="242"/>
      <c r="OG167" s="242"/>
      <c r="OH167" s="242"/>
      <c r="OI167" s="242"/>
      <c r="OJ167" s="242"/>
      <c r="OK167" s="242"/>
      <c r="OL167" s="242"/>
      <c r="OM167" s="242"/>
      <c r="ON167" s="242"/>
      <c r="OO167" s="242"/>
      <c r="OP167" s="242"/>
      <c r="OQ167" s="242"/>
      <c r="OR167" s="242"/>
      <c r="OS167" s="242"/>
      <c r="OT167" s="242"/>
      <c r="OU167" s="242"/>
      <c r="OV167" s="242"/>
      <c r="OW167" s="242"/>
      <c r="OX167" s="242"/>
      <c r="OY167" s="242"/>
      <c r="OZ167" s="242"/>
      <c r="PA167" s="242"/>
      <c r="PB167" s="242"/>
      <c r="PC167" s="242"/>
      <c r="PD167" s="242"/>
      <c r="PE167" s="242"/>
      <c r="PF167" s="242"/>
      <c r="PG167" s="242"/>
      <c r="PH167" s="242"/>
      <c r="PI167" s="242"/>
      <c r="PJ167" s="242"/>
      <c r="PK167" s="242"/>
      <c r="PL167" s="242"/>
      <c r="PM167" s="242"/>
      <c r="PN167" s="242"/>
      <c r="PO167" s="242"/>
      <c r="PP167" s="242"/>
      <c r="PQ167" s="242"/>
      <c r="PR167" s="242"/>
      <c r="PS167" s="242"/>
      <c r="PT167" s="242"/>
      <c r="PU167" s="242"/>
      <c r="PV167" s="242"/>
      <c r="PW167" s="242"/>
      <c r="PX167" s="242"/>
      <c r="PY167" s="242"/>
      <c r="PZ167" s="242"/>
      <c r="QA167" s="242"/>
      <c r="QB167" s="242"/>
      <c r="QC167" s="242"/>
      <c r="QD167" s="242"/>
      <c r="QE167" s="242"/>
      <c r="QF167" s="242"/>
      <c r="QG167" s="242"/>
      <c r="QH167" s="242"/>
      <c r="QI167" s="242"/>
      <c r="QJ167" s="242"/>
      <c r="QK167" s="242"/>
      <c r="QL167" s="242"/>
      <c r="QM167" s="242"/>
      <c r="QN167" s="242"/>
      <c r="QO167" s="242"/>
      <c r="QP167" s="242"/>
      <c r="QQ167" s="242"/>
      <c r="QR167" s="242"/>
      <c r="QS167" s="242"/>
      <c r="QT167" s="242"/>
      <c r="QU167" s="242"/>
      <c r="QV167" s="242"/>
      <c r="QW167" s="242"/>
      <c r="QX167" s="242"/>
      <c r="QY167" s="242"/>
      <c r="QZ167" s="242"/>
      <c r="RA167" s="242"/>
      <c r="RB167" s="242"/>
      <c r="RC167" s="242"/>
      <c r="RD167" s="242"/>
      <c r="RE167" s="242"/>
      <c r="RF167" s="242"/>
      <c r="RG167" s="242"/>
      <c r="RH167" s="242"/>
      <c r="RI167" s="242"/>
      <c r="RJ167" s="242"/>
      <c r="RK167" s="242"/>
      <c r="RL167" s="242"/>
      <c r="RM167" s="242"/>
      <c r="RN167" s="242"/>
      <c r="RO167" s="242"/>
      <c r="RP167" s="242"/>
      <c r="RQ167" s="242"/>
      <c r="RR167" s="242"/>
      <c r="RS167" s="242"/>
      <c r="RT167" s="242"/>
      <c r="RU167" s="242"/>
      <c r="RV167" s="242"/>
      <c r="RW167" s="242"/>
      <c r="RX167" s="242"/>
      <c r="RY167" s="242"/>
      <c r="RZ167" s="242"/>
      <c r="SA167" s="242"/>
      <c r="SB167" s="242"/>
    </row>
    <row r="168" spans="1:496" ht="15" customHeight="1" x14ac:dyDescent="0.2">
      <c r="A168" s="243" t="str">
        <f t="shared" si="2"/>
        <v>INDEC-CM - 42911-71</v>
      </c>
      <c r="B168" s="243">
        <v>42911</v>
      </c>
      <c r="C168" s="245" t="s">
        <v>51</v>
      </c>
      <c r="D168" s="243">
        <v>71</v>
      </c>
      <c r="E168" s="246" t="s">
        <v>202</v>
      </c>
    </row>
    <row r="169" spans="1:496" ht="15" customHeight="1" x14ac:dyDescent="0.2">
      <c r="A169" s="243" t="str">
        <f t="shared" si="2"/>
        <v>INDEC-CM - 37210-42</v>
      </c>
      <c r="B169" s="243">
        <v>37210</v>
      </c>
      <c r="C169" s="245" t="s">
        <v>51</v>
      </c>
      <c r="D169" s="243">
        <v>42</v>
      </c>
      <c r="E169" s="246" t="s">
        <v>203</v>
      </c>
    </row>
    <row r="170" spans="1:496" ht="15" customHeight="1" x14ac:dyDescent="0.2">
      <c r="A170" s="243" t="str">
        <f t="shared" si="2"/>
        <v>INDEC-CM - 37210-41</v>
      </c>
      <c r="B170" s="243">
        <v>37210</v>
      </c>
      <c r="C170" s="245" t="s">
        <v>51</v>
      </c>
      <c r="D170" s="243">
        <v>41</v>
      </c>
      <c r="E170" s="246" t="s">
        <v>204</v>
      </c>
    </row>
    <row r="171" spans="1:496" ht="15" customHeight="1" x14ac:dyDescent="0.2">
      <c r="A171" s="243" t="str">
        <f t="shared" si="2"/>
        <v>INDEC-CM - 36930-11</v>
      </c>
      <c r="B171" s="243">
        <v>36930</v>
      </c>
      <c r="C171" s="245" t="s">
        <v>51</v>
      </c>
      <c r="D171" s="243">
        <v>11</v>
      </c>
      <c r="E171" s="242" t="s">
        <v>205</v>
      </c>
    </row>
    <row r="172" spans="1:496" ht="15" customHeight="1" x14ac:dyDescent="0.2">
      <c r="A172" s="243" t="str">
        <f t="shared" si="2"/>
        <v>INDEC-CM - 36950-21</v>
      </c>
      <c r="B172" s="243">
        <v>36950</v>
      </c>
      <c r="C172" s="245" t="s">
        <v>51</v>
      </c>
      <c r="D172" s="243">
        <v>21</v>
      </c>
      <c r="E172" s="242" t="s">
        <v>206</v>
      </c>
    </row>
    <row r="173" spans="1:496" ht="15" customHeight="1" x14ac:dyDescent="0.2">
      <c r="A173" s="243" t="str">
        <f t="shared" si="2"/>
        <v>INDEC-CM - 35110-31</v>
      </c>
      <c r="B173" s="243">
        <v>35110</v>
      </c>
      <c r="C173" s="245" t="s">
        <v>51</v>
      </c>
      <c r="D173" s="243">
        <v>31</v>
      </c>
      <c r="E173" s="242" t="s">
        <v>207</v>
      </c>
    </row>
    <row r="174" spans="1:496" ht="15" customHeight="1" x14ac:dyDescent="0.2">
      <c r="A174" s="243" t="str">
        <f t="shared" si="2"/>
        <v>INDEC-CM - 35110-32</v>
      </c>
      <c r="B174" s="243">
        <v>35110</v>
      </c>
      <c r="C174" s="245" t="s">
        <v>51</v>
      </c>
      <c r="D174" s="243">
        <v>32</v>
      </c>
      <c r="E174" s="242" t="s">
        <v>208</v>
      </c>
    </row>
    <row r="175" spans="1:496" ht="15" customHeight="1" x14ac:dyDescent="0.2">
      <c r="A175" s="243" t="str">
        <f t="shared" si="2"/>
        <v>INDEC-CM - 37940-11</v>
      </c>
      <c r="B175" s="243">
        <v>37940</v>
      </c>
      <c r="C175" s="245" t="s">
        <v>51</v>
      </c>
      <c r="D175" s="243">
        <v>11</v>
      </c>
      <c r="E175" s="242" t="s">
        <v>209</v>
      </c>
    </row>
    <row r="176" spans="1:496" ht="15" customHeight="1" x14ac:dyDescent="0.2">
      <c r="A176" s="243" t="str">
        <f t="shared" si="2"/>
        <v>INDEC-CM - 35110-71</v>
      </c>
      <c r="B176" s="243">
        <v>35110</v>
      </c>
      <c r="C176" s="245" t="s">
        <v>51</v>
      </c>
      <c r="D176" s="243">
        <v>71</v>
      </c>
      <c r="E176" s="242" t="s">
        <v>210</v>
      </c>
    </row>
    <row r="177" spans="1:5" ht="15" customHeight="1" x14ac:dyDescent="0.2">
      <c r="A177" s="243" t="str">
        <f t="shared" si="2"/>
        <v>INDEC-CM - 31210-31</v>
      </c>
      <c r="B177" s="243">
        <v>31210</v>
      </c>
      <c r="C177" s="245" t="s">
        <v>51</v>
      </c>
      <c r="D177" s="243">
        <v>31</v>
      </c>
      <c r="E177" s="242" t="s">
        <v>211</v>
      </c>
    </row>
    <row r="178" spans="1:5" ht="15" customHeight="1" x14ac:dyDescent="0.2">
      <c r="A178" s="243" t="str">
        <f t="shared" si="2"/>
        <v>INDEC-CM - 31210-32</v>
      </c>
      <c r="B178" s="243">
        <v>31210</v>
      </c>
      <c r="C178" s="245" t="s">
        <v>51</v>
      </c>
      <c r="D178" s="243">
        <v>32</v>
      </c>
      <c r="E178" s="242" t="s">
        <v>212</v>
      </c>
    </row>
    <row r="179" spans="1:5" ht="15" customHeight="1" x14ac:dyDescent="0.2">
      <c r="A179" s="243" t="str">
        <f t="shared" si="2"/>
        <v>INDEC-CM - 41541-11</v>
      </c>
      <c r="B179" s="243">
        <v>41541</v>
      </c>
      <c r="C179" s="245" t="s">
        <v>51</v>
      </c>
      <c r="D179" s="243">
        <v>11</v>
      </c>
      <c r="E179" s="242" t="s">
        <v>213</v>
      </c>
    </row>
    <row r="180" spans="1:5" ht="15" customHeight="1" x14ac:dyDescent="0.2">
      <c r="A180" s="243" t="str">
        <f t="shared" si="2"/>
        <v>INDEC-CM - 34720-11</v>
      </c>
      <c r="B180" s="243">
        <v>34720</v>
      </c>
      <c r="C180" s="245" t="s">
        <v>51</v>
      </c>
      <c r="D180" s="243">
        <v>11</v>
      </c>
      <c r="E180" s="246" t="s">
        <v>214</v>
      </c>
    </row>
    <row r="181" spans="1:5" ht="15" customHeight="1" x14ac:dyDescent="0.2">
      <c r="A181" s="243" t="str">
        <f t="shared" si="2"/>
        <v>INDEC-CM - 47220-11</v>
      </c>
      <c r="B181" s="243">
        <v>47220</v>
      </c>
      <c r="C181" s="245" t="s">
        <v>51</v>
      </c>
      <c r="D181" s="243">
        <v>11</v>
      </c>
      <c r="E181" s="246" t="s">
        <v>215</v>
      </c>
    </row>
    <row r="182" spans="1:5" ht="15" customHeight="1" x14ac:dyDescent="0.2">
      <c r="A182" s="243" t="str">
        <f t="shared" si="2"/>
        <v>INDEC-CM - 31600-81</v>
      </c>
      <c r="B182" s="243">
        <v>31600</v>
      </c>
      <c r="C182" s="245" t="s">
        <v>51</v>
      </c>
      <c r="D182" s="243">
        <v>81</v>
      </c>
      <c r="E182" s="242" t="s">
        <v>216</v>
      </c>
    </row>
    <row r="183" spans="1:5" ht="15" customHeight="1" x14ac:dyDescent="0.2">
      <c r="A183" s="243" t="str">
        <f t="shared" si="2"/>
        <v>INDEC-CM - 42120-31</v>
      </c>
      <c r="B183" s="243">
        <v>42120</v>
      </c>
      <c r="C183" s="245" t="s">
        <v>51</v>
      </c>
      <c r="D183" s="243">
        <v>31</v>
      </c>
      <c r="E183" s="242" t="s">
        <v>217</v>
      </c>
    </row>
    <row r="184" spans="1:5" ht="15" customHeight="1" x14ac:dyDescent="0.2">
      <c r="A184" s="243" t="str">
        <f t="shared" si="2"/>
        <v>INDEC-CM - 35490-21</v>
      </c>
      <c r="B184" s="243">
        <v>35490</v>
      </c>
      <c r="C184" s="245" t="s">
        <v>51</v>
      </c>
      <c r="D184" s="243">
        <v>21</v>
      </c>
      <c r="E184" s="246" t="s">
        <v>218</v>
      </c>
    </row>
    <row r="185" spans="1:5" ht="15" customHeight="1" x14ac:dyDescent="0.2">
      <c r="A185" s="243" t="str">
        <f t="shared" si="2"/>
        <v>INDEC-CM - 31600-41</v>
      </c>
      <c r="B185" s="243">
        <v>31600</v>
      </c>
      <c r="C185" s="245" t="s">
        <v>51</v>
      </c>
      <c r="D185" s="243">
        <v>41</v>
      </c>
      <c r="E185" s="246" t="s">
        <v>219</v>
      </c>
    </row>
    <row r="186" spans="1:5" ht="15" customHeight="1" x14ac:dyDescent="0.2">
      <c r="A186" s="243" t="str">
        <f t="shared" si="2"/>
        <v>INDEC-CM - 42120-21</v>
      </c>
      <c r="B186" s="243">
        <v>42120</v>
      </c>
      <c r="C186" s="245" t="s">
        <v>51</v>
      </c>
      <c r="D186" s="243">
        <v>21</v>
      </c>
      <c r="E186" s="246" t="s">
        <v>220</v>
      </c>
    </row>
    <row r="187" spans="1:5" ht="15" customHeight="1" x14ac:dyDescent="0.2">
      <c r="A187" s="243" t="str">
        <f t="shared" si="2"/>
        <v>INDEC-CM - 42120-22</v>
      </c>
      <c r="B187" s="243">
        <v>42120</v>
      </c>
      <c r="C187" s="245" t="s">
        <v>51</v>
      </c>
      <c r="D187" s="243">
        <v>22</v>
      </c>
      <c r="E187" s="246" t="s">
        <v>221</v>
      </c>
    </row>
    <row r="188" spans="1:5" ht="15" customHeight="1" x14ac:dyDescent="0.2">
      <c r="A188" s="243" t="str">
        <f t="shared" si="2"/>
        <v>INDEC-CM - 31600-33</v>
      </c>
      <c r="B188" s="243">
        <v>31600</v>
      </c>
      <c r="C188" s="245" t="s">
        <v>51</v>
      </c>
      <c r="D188" s="243">
        <v>33</v>
      </c>
      <c r="E188" s="242" t="s">
        <v>222</v>
      </c>
    </row>
    <row r="189" spans="1:5" ht="15" customHeight="1" x14ac:dyDescent="0.2">
      <c r="A189" s="243" t="str">
        <f t="shared" si="2"/>
        <v>INDEC-CM - 31600-32</v>
      </c>
      <c r="B189" s="243">
        <v>31600</v>
      </c>
      <c r="C189" s="245" t="s">
        <v>51</v>
      </c>
      <c r="D189" s="243">
        <v>32</v>
      </c>
      <c r="E189" s="242" t="s">
        <v>223</v>
      </c>
    </row>
    <row r="190" spans="1:5" ht="15" customHeight="1" x14ac:dyDescent="0.2">
      <c r="A190" s="243" t="str">
        <f t="shared" si="2"/>
        <v>INDEC-CM - 31600-31</v>
      </c>
      <c r="B190" s="243">
        <v>31600</v>
      </c>
      <c r="C190" s="245" t="s">
        <v>51</v>
      </c>
      <c r="D190" s="243">
        <v>31</v>
      </c>
      <c r="E190" s="242" t="s">
        <v>224</v>
      </c>
    </row>
    <row r="191" spans="1:5" ht="15" customHeight="1" x14ac:dyDescent="0.2">
      <c r="A191" s="243" t="str">
        <f t="shared" si="2"/>
        <v>INDEC-CM - 42120-11</v>
      </c>
      <c r="B191" s="243">
        <v>42120</v>
      </c>
      <c r="C191" s="245" t="s">
        <v>51</v>
      </c>
      <c r="D191" s="243">
        <v>11</v>
      </c>
      <c r="E191" s="242" t="s">
        <v>225</v>
      </c>
    </row>
    <row r="192" spans="1:5" ht="15" customHeight="1" x14ac:dyDescent="0.2">
      <c r="A192" s="243" t="str">
        <f t="shared" si="2"/>
        <v>INDEC-CM - 31600-23</v>
      </c>
      <c r="B192" s="243">
        <v>31600</v>
      </c>
      <c r="C192" s="245" t="s">
        <v>51</v>
      </c>
      <c r="D192" s="243">
        <v>23</v>
      </c>
      <c r="E192" s="242" t="s">
        <v>226</v>
      </c>
    </row>
    <row r="193" spans="1:5" ht="15" customHeight="1" x14ac:dyDescent="0.2">
      <c r="A193" s="243" t="str">
        <f t="shared" si="2"/>
        <v>INDEC-CM - 31600-22</v>
      </c>
      <c r="B193" s="243">
        <v>31600</v>
      </c>
      <c r="C193" s="245" t="s">
        <v>51</v>
      </c>
      <c r="D193" s="243">
        <v>22</v>
      </c>
      <c r="E193" s="242" t="s">
        <v>227</v>
      </c>
    </row>
    <row r="194" spans="1:5" ht="15" customHeight="1" x14ac:dyDescent="0.2">
      <c r="A194" s="243" t="str">
        <f t="shared" si="2"/>
        <v>INDEC-CM - 31600-21</v>
      </c>
      <c r="B194" s="243">
        <v>31600</v>
      </c>
      <c r="C194" s="245" t="s">
        <v>51</v>
      </c>
      <c r="D194" s="243">
        <v>21</v>
      </c>
      <c r="E194" s="242" t="s">
        <v>228</v>
      </c>
    </row>
    <row r="195" spans="1:5" ht="15" customHeight="1" x14ac:dyDescent="0.2">
      <c r="A195" s="243" t="str">
        <f t="shared" si="2"/>
        <v>INDEC-CM - 41278-33</v>
      </c>
      <c r="B195" s="243">
        <v>41278</v>
      </c>
      <c r="C195" s="245" t="s">
        <v>51</v>
      </c>
      <c r="D195" s="243">
        <v>33</v>
      </c>
      <c r="E195" s="246" t="s">
        <v>229</v>
      </c>
    </row>
    <row r="196" spans="1:5" ht="15" customHeight="1" x14ac:dyDescent="0.2">
      <c r="A196" s="243" t="str">
        <f t="shared" si="2"/>
        <v>INDEC-CM - 36320-33</v>
      </c>
      <c r="B196" s="243">
        <v>36320</v>
      </c>
      <c r="C196" s="245" t="s">
        <v>51</v>
      </c>
      <c r="D196" s="243">
        <v>33</v>
      </c>
      <c r="E196" s="242" t="s">
        <v>230</v>
      </c>
    </row>
    <row r="197" spans="1:5" ht="15" customHeight="1" x14ac:dyDescent="0.2">
      <c r="A197" s="243" t="str">
        <f t="shared" si="2"/>
        <v>INDEC-CM - 48270-11</v>
      </c>
      <c r="B197" s="243">
        <v>48270</v>
      </c>
      <c r="C197" s="245" t="s">
        <v>51</v>
      </c>
      <c r="D197" s="243">
        <v>11</v>
      </c>
      <c r="E197" s="246" t="s">
        <v>231</v>
      </c>
    </row>
    <row r="198" spans="1:5" ht="15" customHeight="1" x14ac:dyDescent="0.2">
      <c r="A198" s="243" t="str">
        <f t="shared" ref="A198:A220" si="3">CONCATENATE("INDEC-CM - ",B198,C198,D198)</f>
        <v>INDEC-CM - 42190-11</v>
      </c>
      <c r="B198" s="243">
        <v>42190</v>
      </c>
      <c r="C198" s="245" t="s">
        <v>51</v>
      </c>
      <c r="D198" s="243">
        <v>11</v>
      </c>
      <c r="E198" s="242" t="s">
        <v>232</v>
      </c>
    </row>
    <row r="199" spans="1:5" ht="15" customHeight="1" x14ac:dyDescent="0.2">
      <c r="A199" s="243" t="str">
        <f t="shared" si="3"/>
        <v>INDEC-CM - 43923-31</v>
      </c>
      <c r="B199" s="243">
        <v>43923</v>
      </c>
      <c r="C199" s="245" t="s">
        <v>51</v>
      </c>
      <c r="D199" s="243">
        <v>31</v>
      </c>
      <c r="E199" s="246" t="s">
        <v>233</v>
      </c>
    </row>
    <row r="200" spans="1:5" ht="15" customHeight="1" x14ac:dyDescent="0.2">
      <c r="A200" s="243" t="str">
        <f t="shared" si="3"/>
        <v>INDEC-CM - 31210-11</v>
      </c>
      <c r="B200" s="243">
        <v>31210</v>
      </c>
      <c r="C200" s="245" t="s">
        <v>51</v>
      </c>
      <c r="D200" s="243">
        <v>11</v>
      </c>
      <c r="E200" s="246" t="s">
        <v>234</v>
      </c>
    </row>
    <row r="201" spans="1:5" ht="15" customHeight="1" x14ac:dyDescent="0.2">
      <c r="A201" s="243" t="str">
        <f t="shared" si="3"/>
        <v>INDEC-CM - 37129-21</v>
      </c>
      <c r="B201" s="243">
        <v>37129</v>
      </c>
      <c r="C201" s="245" t="s">
        <v>51</v>
      </c>
      <c r="D201" s="243">
        <v>21</v>
      </c>
      <c r="E201" s="242" t="s">
        <v>235</v>
      </c>
    </row>
    <row r="202" spans="1:5" ht="15" customHeight="1" x14ac:dyDescent="0.2">
      <c r="A202" s="243" t="str">
        <f t="shared" si="3"/>
        <v>INDEC-CM - 37560-21</v>
      </c>
      <c r="B202" s="243">
        <v>37560</v>
      </c>
      <c r="C202" s="245" t="s">
        <v>51</v>
      </c>
      <c r="D202" s="243">
        <v>21</v>
      </c>
      <c r="E202" s="246" t="s">
        <v>236</v>
      </c>
    </row>
    <row r="203" spans="1:5" ht="15" customHeight="1" x14ac:dyDescent="0.2">
      <c r="A203" s="243" t="str">
        <f t="shared" si="3"/>
        <v>INDEC-CM - 42999-71</v>
      </c>
      <c r="B203" s="243">
        <v>42999</v>
      </c>
      <c r="C203" s="245" t="s">
        <v>51</v>
      </c>
      <c r="D203" s="243">
        <v>71</v>
      </c>
      <c r="E203" s="242" t="s">
        <v>237</v>
      </c>
    </row>
    <row r="204" spans="1:5" ht="15" customHeight="1" x14ac:dyDescent="0.2">
      <c r="A204" s="243" t="str">
        <f t="shared" si="3"/>
        <v>INDEC-CM - 41516-22</v>
      </c>
      <c r="B204" s="243">
        <v>41516</v>
      </c>
      <c r="C204" s="245" t="s">
        <v>51</v>
      </c>
      <c r="D204" s="243">
        <v>22</v>
      </c>
      <c r="E204" s="242" t="s">
        <v>238</v>
      </c>
    </row>
    <row r="205" spans="1:5" ht="15" customHeight="1" x14ac:dyDescent="0.2">
      <c r="A205" s="243" t="str">
        <f t="shared" si="3"/>
        <v>INDEC-CM - 37350-51</v>
      </c>
      <c r="B205" s="243">
        <v>37350</v>
      </c>
      <c r="C205" s="245" t="s">
        <v>51</v>
      </c>
      <c r="D205" s="243">
        <v>51</v>
      </c>
      <c r="E205" s="242" t="s">
        <v>239</v>
      </c>
    </row>
    <row r="206" spans="1:5" ht="15" customHeight="1" x14ac:dyDescent="0.2">
      <c r="A206" s="243" t="str">
        <f t="shared" si="3"/>
        <v>INDEC-CM - 44826-21</v>
      </c>
      <c r="B206" s="243">
        <v>44826</v>
      </c>
      <c r="C206" s="245" t="s">
        <v>51</v>
      </c>
      <c r="D206" s="243">
        <v>21</v>
      </c>
      <c r="E206" s="242" t="s">
        <v>240</v>
      </c>
    </row>
    <row r="207" spans="1:5" ht="15" customHeight="1" x14ac:dyDescent="0.2">
      <c r="A207" s="243" t="str">
        <f t="shared" si="3"/>
        <v>INDEC-CM - 31210-22</v>
      </c>
      <c r="B207" s="243">
        <v>31210</v>
      </c>
      <c r="C207" s="245" t="s">
        <v>51</v>
      </c>
      <c r="D207" s="243">
        <v>22</v>
      </c>
      <c r="E207" s="242" t="s">
        <v>241</v>
      </c>
    </row>
    <row r="208" spans="1:5" ht="15" customHeight="1" x14ac:dyDescent="0.2">
      <c r="A208" s="243" t="str">
        <f t="shared" si="3"/>
        <v>INDEC-CM - 31100-11</v>
      </c>
      <c r="B208" s="243">
        <v>31100</v>
      </c>
      <c r="C208" s="245" t="s">
        <v>51</v>
      </c>
      <c r="D208" s="243">
        <v>11</v>
      </c>
      <c r="E208" s="242" t="s">
        <v>242</v>
      </c>
    </row>
    <row r="209" spans="1:496" ht="15" customHeight="1" x14ac:dyDescent="0.2">
      <c r="A209" s="243" t="str">
        <f t="shared" si="3"/>
        <v>INDEC-CM - 46212-53</v>
      </c>
      <c r="B209" s="243">
        <v>46212</v>
      </c>
      <c r="C209" s="245" t="s">
        <v>51</v>
      </c>
      <c r="D209" s="243">
        <v>53</v>
      </c>
      <c r="E209" s="242" t="s">
        <v>243</v>
      </c>
    </row>
    <row r="210" spans="1:496" ht="15" customHeight="1" x14ac:dyDescent="0.2">
      <c r="A210" s="243" t="str">
        <f t="shared" si="3"/>
        <v>INDEC-CM - 46212-52</v>
      </c>
      <c r="B210" s="243">
        <v>46212</v>
      </c>
      <c r="C210" s="245" t="s">
        <v>51</v>
      </c>
      <c r="D210" s="243">
        <v>52</v>
      </c>
      <c r="E210" s="246" t="s">
        <v>244</v>
      </c>
    </row>
    <row r="211" spans="1:496" ht="15" customHeight="1" x14ac:dyDescent="0.2">
      <c r="A211" s="243" t="str">
        <f t="shared" si="3"/>
        <v>INDEC-CM - 15400-21</v>
      </c>
      <c r="B211" s="243">
        <v>15400</v>
      </c>
      <c r="C211" s="245" t="s">
        <v>51</v>
      </c>
      <c r="D211" s="243">
        <v>21</v>
      </c>
      <c r="E211" s="242" t="s">
        <v>245</v>
      </c>
    </row>
    <row r="212" spans="1:496" ht="15" customHeight="1" x14ac:dyDescent="0.2">
      <c r="A212" s="243" t="str">
        <f t="shared" si="3"/>
        <v>INDEC-CM - 43240-11</v>
      </c>
      <c r="B212" s="243">
        <v>43240</v>
      </c>
      <c r="C212" s="245" t="s">
        <v>51</v>
      </c>
      <c r="D212" s="243">
        <v>11</v>
      </c>
      <c r="E212" s="242" t="s">
        <v>246</v>
      </c>
    </row>
    <row r="213" spans="1:496" ht="15" customHeight="1" x14ac:dyDescent="0.2">
      <c r="A213" s="243" t="str">
        <f t="shared" si="3"/>
        <v>INDEC-CM - 31600-42</v>
      </c>
      <c r="B213" s="243">
        <v>31600</v>
      </c>
      <c r="C213" s="245" t="s">
        <v>51</v>
      </c>
      <c r="D213" s="243">
        <v>42</v>
      </c>
      <c r="E213" s="246" t="s">
        <v>247</v>
      </c>
    </row>
    <row r="214" spans="1:496" s="249" customFormat="1" ht="15" customHeight="1" x14ac:dyDescent="0.2">
      <c r="A214" s="247"/>
      <c r="B214" s="247"/>
      <c r="C214" s="248"/>
      <c r="D214" s="247"/>
      <c r="E214" s="250"/>
      <c r="F214" s="242"/>
      <c r="G214" s="242"/>
      <c r="H214" s="242"/>
      <c r="I214" s="242"/>
      <c r="J214" s="242"/>
      <c r="K214" s="242"/>
      <c r="L214" s="242"/>
      <c r="M214" s="242"/>
      <c r="N214" s="242"/>
      <c r="O214" s="242"/>
      <c r="P214" s="242"/>
      <c r="Q214" s="242"/>
      <c r="R214" s="242"/>
      <c r="S214" s="242"/>
      <c r="T214" s="242"/>
      <c r="U214" s="242"/>
      <c r="V214" s="242"/>
      <c r="W214" s="242"/>
      <c r="X214" s="242"/>
      <c r="Y214" s="242"/>
      <c r="Z214" s="242"/>
      <c r="AA214" s="242"/>
      <c r="AB214" s="242"/>
      <c r="AC214" s="242"/>
      <c r="AD214" s="242"/>
      <c r="AE214" s="242"/>
      <c r="AF214" s="242"/>
      <c r="AG214" s="242"/>
      <c r="AH214" s="242"/>
      <c r="AI214" s="242"/>
      <c r="AJ214" s="242"/>
      <c r="AK214" s="242"/>
      <c r="AL214" s="242"/>
      <c r="AM214" s="242"/>
      <c r="AN214" s="242"/>
      <c r="AO214" s="242"/>
      <c r="AP214" s="242"/>
      <c r="AQ214" s="242"/>
      <c r="AR214" s="242"/>
      <c r="AS214" s="242"/>
      <c r="AT214" s="242"/>
      <c r="AU214" s="242"/>
      <c r="AV214" s="242"/>
      <c r="AW214" s="242"/>
      <c r="AX214" s="242"/>
      <c r="AY214" s="242"/>
      <c r="AZ214" s="242"/>
      <c r="BA214" s="242"/>
      <c r="BB214" s="242"/>
      <c r="BC214" s="242"/>
      <c r="BD214" s="242"/>
      <c r="BE214" s="242"/>
      <c r="BF214" s="242"/>
      <c r="BG214" s="242"/>
      <c r="BH214" s="242"/>
      <c r="BI214" s="242"/>
      <c r="BJ214" s="242"/>
      <c r="BK214" s="242"/>
      <c r="BL214" s="242"/>
      <c r="BM214" s="242"/>
      <c r="BN214" s="242"/>
      <c r="BO214" s="242"/>
      <c r="BP214" s="242"/>
      <c r="BQ214" s="242"/>
      <c r="BR214" s="242"/>
      <c r="BS214" s="242"/>
      <c r="BT214" s="242"/>
      <c r="BU214" s="242"/>
      <c r="BV214" s="242"/>
      <c r="BW214" s="242"/>
      <c r="BX214" s="242"/>
      <c r="BY214" s="242"/>
      <c r="BZ214" s="242"/>
      <c r="CA214" s="242"/>
      <c r="CB214" s="242"/>
      <c r="CC214" s="242"/>
      <c r="CD214" s="242"/>
      <c r="CE214" s="242"/>
      <c r="CF214" s="242"/>
      <c r="CG214" s="242"/>
      <c r="CH214" s="242"/>
      <c r="CI214" s="242"/>
      <c r="CJ214" s="242"/>
      <c r="CK214" s="242"/>
      <c r="CL214" s="242"/>
      <c r="CM214" s="242"/>
      <c r="CN214" s="242"/>
      <c r="CO214" s="242"/>
      <c r="CP214" s="242"/>
      <c r="CQ214" s="242"/>
      <c r="CR214" s="242"/>
      <c r="CS214" s="242"/>
      <c r="CT214" s="242"/>
      <c r="CU214" s="242"/>
      <c r="CV214" s="242"/>
      <c r="CW214" s="242"/>
      <c r="CX214" s="242"/>
      <c r="CY214" s="242"/>
      <c r="CZ214" s="242"/>
      <c r="DA214" s="242"/>
      <c r="DB214" s="242"/>
      <c r="DC214" s="242"/>
      <c r="DD214" s="242"/>
      <c r="DE214" s="242"/>
      <c r="DF214" s="242"/>
      <c r="DG214" s="242"/>
      <c r="DH214" s="242"/>
      <c r="DI214" s="242"/>
      <c r="DJ214" s="242"/>
      <c r="DK214" s="242"/>
      <c r="DL214" s="242"/>
      <c r="DM214" s="242"/>
      <c r="DN214" s="242"/>
      <c r="DO214" s="242"/>
      <c r="DP214" s="242"/>
      <c r="DQ214" s="242"/>
      <c r="DR214" s="242"/>
      <c r="DS214" s="242"/>
      <c r="DT214" s="242"/>
      <c r="DU214" s="242"/>
      <c r="DV214" s="242"/>
      <c r="DW214" s="242"/>
      <c r="DX214" s="242"/>
      <c r="DY214" s="242"/>
      <c r="DZ214" s="242"/>
      <c r="EA214" s="242"/>
      <c r="EB214" s="242"/>
      <c r="EC214" s="242"/>
      <c r="ED214" s="242"/>
      <c r="EE214" s="242"/>
      <c r="EF214" s="242"/>
      <c r="EG214" s="242"/>
      <c r="EH214" s="242"/>
      <c r="EI214" s="242"/>
      <c r="EJ214" s="242"/>
      <c r="EK214" s="242"/>
      <c r="EL214" s="242"/>
      <c r="EM214" s="242"/>
      <c r="EN214" s="242"/>
      <c r="EO214" s="242"/>
      <c r="EP214" s="242"/>
      <c r="EQ214" s="242"/>
      <c r="ER214" s="242"/>
      <c r="ES214" s="242"/>
      <c r="ET214" s="242"/>
      <c r="EU214" s="242"/>
      <c r="EV214" s="242"/>
      <c r="EW214" s="242"/>
      <c r="EX214" s="242"/>
      <c r="EY214" s="242"/>
      <c r="EZ214" s="242"/>
      <c r="FA214" s="242"/>
      <c r="FB214" s="242"/>
      <c r="FC214" s="242"/>
      <c r="FD214" s="242"/>
      <c r="FE214" s="242"/>
      <c r="FF214" s="242"/>
      <c r="FG214" s="242"/>
      <c r="FH214" s="242"/>
      <c r="FI214" s="242"/>
      <c r="FJ214" s="242"/>
      <c r="FK214" s="242"/>
      <c r="FL214" s="242"/>
      <c r="FM214" s="242"/>
      <c r="FN214" s="242"/>
      <c r="FO214" s="242"/>
      <c r="FP214" s="242"/>
      <c r="FQ214" s="242"/>
      <c r="FR214" s="242"/>
      <c r="FS214" s="242"/>
      <c r="FT214" s="242"/>
      <c r="FU214" s="242"/>
      <c r="FV214" s="242"/>
      <c r="FW214" s="242"/>
      <c r="FX214" s="242"/>
      <c r="FY214" s="242"/>
      <c r="FZ214" s="242"/>
      <c r="GA214" s="242"/>
      <c r="GB214" s="242"/>
      <c r="GC214" s="242"/>
      <c r="GD214" s="242"/>
      <c r="GE214" s="242"/>
      <c r="GF214" s="242"/>
      <c r="GG214" s="242"/>
      <c r="GH214" s="242"/>
      <c r="GI214" s="242"/>
      <c r="GJ214" s="242"/>
      <c r="GK214" s="242"/>
      <c r="GL214" s="242"/>
      <c r="GM214" s="242"/>
      <c r="GN214" s="242"/>
      <c r="GO214" s="242"/>
      <c r="GP214" s="242"/>
      <c r="GQ214" s="242"/>
      <c r="GR214" s="242"/>
      <c r="GS214" s="242"/>
      <c r="GT214" s="242"/>
      <c r="GU214" s="242"/>
      <c r="GV214" s="242"/>
      <c r="GW214" s="242"/>
      <c r="GX214" s="242"/>
      <c r="GY214" s="242"/>
      <c r="GZ214" s="242"/>
      <c r="HA214" s="242"/>
      <c r="HB214" s="242"/>
      <c r="HC214" s="242"/>
      <c r="HD214" s="242"/>
      <c r="HE214" s="242"/>
      <c r="HF214" s="242"/>
      <c r="HG214" s="242"/>
      <c r="HH214" s="242"/>
      <c r="HI214" s="242"/>
      <c r="HJ214" s="242"/>
      <c r="HK214" s="242"/>
      <c r="HL214" s="242"/>
      <c r="HM214" s="242"/>
      <c r="HN214" s="242"/>
      <c r="HO214" s="242"/>
      <c r="HP214" s="242"/>
      <c r="HQ214" s="242"/>
      <c r="HR214" s="242"/>
      <c r="HS214" s="242"/>
      <c r="HT214" s="242"/>
      <c r="HU214" s="242"/>
      <c r="HV214" s="242"/>
      <c r="HW214" s="242"/>
      <c r="HX214" s="242"/>
      <c r="HY214" s="242"/>
      <c r="HZ214" s="242"/>
      <c r="IA214" s="242"/>
      <c r="IB214" s="242"/>
      <c r="IC214" s="242"/>
      <c r="ID214" s="242"/>
      <c r="IE214" s="242"/>
      <c r="IF214" s="242"/>
      <c r="IG214" s="242"/>
      <c r="IH214" s="242"/>
      <c r="II214" s="242"/>
      <c r="IJ214" s="242"/>
      <c r="IK214" s="242"/>
      <c r="IL214" s="242"/>
      <c r="IM214" s="242"/>
      <c r="IN214" s="242"/>
      <c r="IO214" s="242"/>
      <c r="IP214" s="242"/>
      <c r="IQ214" s="242"/>
      <c r="IR214" s="242"/>
      <c r="IS214" s="242"/>
      <c r="IT214" s="242"/>
      <c r="IU214" s="242"/>
      <c r="IV214" s="242"/>
      <c r="IW214" s="242"/>
      <c r="IX214" s="242"/>
      <c r="IY214" s="242"/>
      <c r="IZ214" s="242"/>
      <c r="JA214" s="242"/>
      <c r="JB214" s="242"/>
      <c r="JC214" s="242"/>
      <c r="JD214" s="242"/>
      <c r="JE214" s="242"/>
      <c r="JF214" s="242"/>
      <c r="JG214" s="242"/>
      <c r="JH214" s="242"/>
      <c r="JI214" s="242"/>
      <c r="JJ214" s="242"/>
      <c r="JK214" s="242"/>
      <c r="JL214" s="242"/>
      <c r="JM214" s="242"/>
      <c r="JN214" s="242"/>
      <c r="JO214" s="242"/>
      <c r="JP214" s="242"/>
      <c r="JQ214" s="242"/>
      <c r="JR214" s="242"/>
      <c r="JS214" s="242"/>
      <c r="JT214" s="242"/>
      <c r="JU214" s="242"/>
      <c r="JV214" s="242"/>
      <c r="JW214" s="242"/>
      <c r="JX214" s="242"/>
      <c r="JY214" s="242"/>
      <c r="JZ214" s="242"/>
      <c r="KA214" s="242"/>
      <c r="KB214" s="242"/>
      <c r="KC214" s="242"/>
      <c r="KD214" s="242"/>
      <c r="KE214" s="242"/>
      <c r="KF214" s="242"/>
      <c r="KG214" s="242"/>
      <c r="KH214" s="242"/>
      <c r="KI214" s="242"/>
      <c r="KJ214" s="242"/>
      <c r="KK214" s="242"/>
      <c r="KL214" s="242"/>
      <c r="KM214" s="242"/>
      <c r="KN214" s="242"/>
      <c r="KO214" s="242"/>
      <c r="KP214" s="242"/>
      <c r="KQ214" s="242"/>
      <c r="KR214" s="242"/>
      <c r="KS214" s="242"/>
      <c r="KT214" s="242"/>
      <c r="KU214" s="242"/>
      <c r="KV214" s="242"/>
      <c r="KW214" s="242"/>
      <c r="KX214" s="242"/>
      <c r="KY214" s="242"/>
      <c r="KZ214" s="242"/>
      <c r="LA214" s="242"/>
      <c r="LB214" s="242"/>
      <c r="LC214" s="242"/>
      <c r="LD214" s="242"/>
      <c r="LE214" s="242"/>
      <c r="LF214" s="242"/>
      <c r="LG214" s="242"/>
      <c r="LH214" s="242"/>
      <c r="LI214" s="242"/>
      <c r="LJ214" s="242"/>
      <c r="LK214" s="242"/>
      <c r="LL214" s="242"/>
      <c r="LM214" s="242"/>
      <c r="LN214" s="242"/>
      <c r="LO214" s="242"/>
      <c r="LP214" s="242"/>
      <c r="LQ214" s="242"/>
      <c r="LR214" s="242"/>
      <c r="LS214" s="242"/>
      <c r="LT214" s="242"/>
      <c r="LU214" s="242"/>
      <c r="LV214" s="242"/>
      <c r="LW214" s="242"/>
      <c r="LX214" s="242"/>
      <c r="LY214" s="242"/>
      <c r="LZ214" s="242"/>
      <c r="MA214" s="242"/>
      <c r="MB214" s="242"/>
      <c r="MC214" s="242"/>
      <c r="MD214" s="242"/>
      <c r="ME214" s="242"/>
      <c r="MF214" s="242"/>
      <c r="MG214" s="242"/>
      <c r="MH214" s="242"/>
      <c r="MI214" s="242"/>
      <c r="MJ214" s="242"/>
      <c r="MK214" s="242"/>
      <c r="ML214" s="242"/>
      <c r="MM214" s="242"/>
      <c r="MN214" s="242"/>
      <c r="MO214" s="242"/>
      <c r="MP214" s="242"/>
      <c r="MQ214" s="242"/>
      <c r="MR214" s="242"/>
      <c r="MS214" s="242"/>
      <c r="MT214" s="242"/>
      <c r="MU214" s="242"/>
      <c r="MV214" s="242"/>
      <c r="MW214" s="242"/>
      <c r="MX214" s="242"/>
      <c r="MY214" s="242"/>
      <c r="MZ214" s="242"/>
      <c r="NA214" s="242"/>
      <c r="NB214" s="242"/>
      <c r="NC214" s="242"/>
      <c r="ND214" s="242"/>
      <c r="NE214" s="242"/>
      <c r="NF214" s="242"/>
      <c r="NG214" s="242"/>
      <c r="NH214" s="242"/>
      <c r="NI214" s="242"/>
      <c r="NJ214" s="242"/>
      <c r="NK214" s="242"/>
      <c r="NL214" s="242"/>
      <c r="NM214" s="242"/>
      <c r="NN214" s="242"/>
      <c r="NO214" s="242"/>
      <c r="NP214" s="242"/>
      <c r="NQ214" s="242"/>
      <c r="NR214" s="242"/>
      <c r="NS214" s="242"/>
      <c r="NT214" s="242"/>
      <c r="NU214" s="242"/>
      <c r="NV214" s="242"/>
      <c r="NW214" s="242"/>
      <c r="NX214" s="242"/>
      <c r="NY214" s="242"/>
      <c r="NZ214" s="242"/>
      <c r="OA214" s="242"/>
      <c r="OB214" s="242"/>
      <c r="OC214" s="242"/>
      <c r="OD214" s="242"/>
      <c r="OE214" s="242"/>
      <c r="OF214" s="242"/>
      <c r="OG214" s="242"/>
      <c r="OH214" s="242"/>
      <c r="OI214" s="242"/>
      <c r="OJ214" s="242"/>
      <c r="OK214" s="242"/>
      <c r="OL214" s="242"/>
      <c r="OM214" s="242"/>
      <c r="ON214" s="242"/>
      <c r="OO214" s="242"/>
      <c r="OP214" s="242"/>
      <c r="OQ214" s="242"/>
      <c r="OR214" s="242"/>
      <c r="OS214" s="242"/>
      <c r="OT214" s="242"/>
      <c r="OU214" s="242"/>
      <c r="OV214" s="242"/>
      <c r="OW214" s="242"/>
      <c r="OX214" s="242"/>
      <c r="OY214" s="242"/>
      <c r="OZ214" s="242"/>
      <c r="PA214" s="242"/>
      <c r="PB214" s="242"/>
      <c r="PC214" s="242"/>
      <c r="PD214" s="242"/>
      <c r="PE214" s="242"/>
      <c r="PF214" s="242"/>
      <c r="PG214" s="242"/>
      <c r="PH214" s="242"/>
      <c r="PI214" s="242"/>
      <c r="PJ214" s="242"/>
      <c r="PK214" s="242"/>
      <c r="PL214" s="242"/>
      <c r="PM214" s="242"/>
      <c r="PN214" s="242"/>
      <c r="PO214" s="242"/>
      <c r="PP214" s="242"/>
      <c r="PQ214" s="242"/>
      <c r="PR214" s="242"/>
      <c r="PS214" s="242"/>
      <c r="PT214" s="242"/>
      <c r="PU214" s="242"/>
      <c r="PV214" s="242"/>
      <c r="PW214" s="242"/>
      <c r="PX214" s="242"/>
      <c r="PY214" s="242"/>
      <c r="PZ214" s="242"/>
      <c r="QA214" s="242"/>
      <c r="QB214" s="242"/>
      <c r="QC214" s="242"/>
      <c r="QD214" s="242"/>
      <c r="QE214" s="242"/>
      <c r="QF214" s="242"/>
      <c r="QG214" s="242"/>
      <c r="QH214" s="242"/>
      <c r="QI214" s="242"/>
      <c r="QJ214" s="242"/>
      <c r="QK214" s="242"/>
      <c r="QL214" s="242"/>
      <c r="QM214" s="242"/>
      <c r="QN214" s="242"/>
      <c r="QO214" s="242"/>
      <c r="QP214" s="242"/>
      <c r="QQ214" s="242"/>
      <c r="QR214" s="242"/>
      <c r="QS214" s="242"/>
      <c r="QT214" s="242"/>
      <c r="QU214" s="242"/>
      <c r="QV214" s="242"/>
      <c r="QW214" s="242"/>
      <c r="QX214" s="242"/>
      <c r="QY214" s="242"/>
      <c r="QZ214" s="242"/>
      <c r="RA214" s="242"/>
      <c r="RB214" s="242"/>
      <c r="RC214" s="242"/>
      <c r="RD214" s="242"/>
      <c r="RE214" s="242"/>
      <c r="RF214" s="242"/>
      <c r="RG214" s="242"/>
      <c r="RH214" s="242"/>
      <c r="RI214" s="242"/>
      <c r="RJ214" s="242"/>
      <c r="RK214" s="242"/>
      <c r="RL214" s="242"/>
      <c r="RM214" s="242"/>
      <c r="RN214" s="242"/>
      <c r="RO214" s="242"/>
      <c r="RP214" s="242"/>
      <c r="RQ214" s="242"/>
      <c r="RR214" s="242"/>
      <c r="RS214" s="242"/>
      <c r="RT214" s="242"/>
      <c r="RU214" s="242"/>
      <c r="RV214" s="242"/>
      <c r="RW214" s="242"/>
      <c r="RX214" s="242"/>
      <c r="RY214" s="242"/>
      <c r="RZ214" s="242"/>
      <c r="SA214" s="242"/>
      <c r="SB214" s="242"/>
    </row>
    <row r="215" spans="1:496" s="249" customFormat="1" ht="15" customHeight="1" x14ac:dyDescent="0.2">
      <c r="A215" s="247"/>
      <c r="B215" s="247"/>
      <c r="C215" s="248"/>
      <c r="D215" s="247"/>
      <c r="E215" s="250"/>
      <c r="F215" s="242"/>
      <c r="G215" s="242"/>
      <c r="H215" s="242"/>
      <c r="I215" s="242"/>
      <c r="J215" s="242"/>
      <c r="K215" s="242"/>
      <c r="L215" s="242"/>
      <c r="M215" s="242"/>
      <c r="N215" s="242"/>
      <c r="O215" s="242"/>
      <c r="P215" s="242"/>
      <c r="Q215" s="242"/>
      <c r="R215" s="242"/>
      <c r="S215" s="242"/>
      <c r="T215" s="242"/>
      <c r="U215" s="242"/>
      <c r="V215" s="242"/>
      <c r="W215" s="242"/>
      <c r="X215" s="242"/>
      <c r="Y215" s="242"/>
      <c r="Z215" s="242"/>
      <c r="AA215" s="242"/>
      <c r="AB215" s="242"/>
      <c r="AC215" s="242"/>
      <c r="AD215" s="242"/>
      <c r="AE215" s="242"/>
      <c r="AF215" s="242"/>
      <c r="AG215" s="242"/>
      <c r="AH215" s="242"/>
      <c r="AI215" s="242"/>
      <c r="AJ215" s="242"/>
      <c r="AK215" s="242"/>
      <c r="AL215" s="242"/>
      <c r="AM215" s="242"/>
      <c r="AN215" s="242"/>
      <c r="AO215" s="242"/>
      <c r="AP215" s="242"/>
      <c r="AQ215" s="242"/>
      <c r="AR215" s="242"/>
      <c r="AS215" s="242"/>
      <c r="AT215" s="242"/>
      <c r="AU215" s="242"/>
      <c r="AV215" s="242"/>
      <c r="AW215" s="242"/>
      <c r="AX215" s="242"/>
      <c r="AY215" s="242"/>
      <c r="AZ215" s="242"/>
      <c r="BA215" s="242"/>
      <c r="BB215" s="242"/>
      <c r="BC215" s="242"/>
      <c r="BD215" s="242"/>
      <c r="BE215" s="242"/>
      <c r="BF215" s="242"/>
      <c r="BG215" s="242"/>
      <c r="BH215" s="242"/>
      <c r="BI215" s="242"/>
      <c r="BJ215" s="242"/>
      <c r="BK215" s="242"/>
      <c r="BL215" s="242"/>
      <c r="BM215" s="242"/>
      <c r="BN215" s="242"/>
      <c r="BO215" s="242"/>
      <c r="BP215" s="242"/>
      <c r="BQ215" s="242"/>
      <c r="BR215" s="242"/>
      <c r="BS215" s="242"/>
      <c r="BT215" s="242"/>
      <c r="BU215" s="242"/>
      <c r="BV215" s="242"/>
      <c r="BW215" s="242"/>
      <c r="BX215" s="242"/>
      <c r="BY215" s="242"/>
      <c r="BZ215" s="242"/>
      <c r="CA215" s="242"/>
      <c r="CB215" s="242"/>
      <c r="CC215" s="242"/>
      <c r="CD215" s="242"/>
      <c r="CE215" s="242"/>
      <c r="CF215" s="242"/>
      <c r="CG215" s="242"/>
      <c r="CH215" s="242"/>
      <c r="CI215" s="242"/>
      <c r="CJ215" s="242"/>
      <c r="CK215" s="242"/>
      <c r="CL215" s="242"/>
      <c r="CM215" s="242"/>
      <c r="CN215" s="242"/>
      <c r="CO215" s="242"/>
      <c r="CP215" s="242"/>
      <c r="CQ215" s="242"/>
      <c r="CR215" s="242"/>
      <c r="CS215" s="242"/>
      <c r="CT215" s="242"/>
      <c r="CU215" s="242"/>
      <c r="CV215" s="242"/>
      <c r="CW215" s="242"/>
      <c r="CX215" s="242"/>
      <c r="CY215" s="242"/>
      <c r="CZ215" s="242"/>
      <c r="DA215" s="242"/>
      <c r="DB215" s="242"/>
      <c r="DC215" s="242"/>
      <c r="DD215" s="242"/>
      <c r="DE215" s="242"/>
      <c r="DF215" s="242"/>
      <c r="DG215" s="242"/>
      <c r="DH215" s="242"/>
      <c r="DI215" s="242"/>
      <c r="DJ215" s="242"/>
      <c r="DK215" s="242"/>
      <c r="DL215" s="242"/>
      <c r="DM215" s="242"/>
      <c r="DN215" s="242"/>
      <c r="DO215" s="242"/>
      <c r="DP215" s="242"/>
      <c r="DQ215" s="242"/>
      <c r="DR215" s="242"/>
      <c r="DS215" s="242"/>
      <c r="DT215" s="242"/>
      <c r="DU215" s="242"/>
      <c r="DV215" s="242"/>
      <c r="DW215" s="242"/>
      <c r="DX215" s="242"/>
      <c r="DY215" s="242"/>
      <c r="DZ215" s="242"/>
      <c r="EA215" s="242"/>
      <c r="EB215" s="242"/>
      <c r="EC215" s="242"/>
      <c r="ED215" s="242"/>
      <c r="EE215" s="242"/>
      <c r="EF215" s="242"/>
      <c r="EG215" s="242"/>
      <c r="EH215" s="242"/>
      <c r="EI215" s="242"/>
      <c r="EJ215" s="242"/>
      <c r="EK215" s="242"/>
      <c r="EL215" s="242"/>
      <c r="EM215" s="242"/>
      <c r="EN215" s="242"/>
      <c r="EO215" s="242"/>
      <c r="EP215" s="242"/>
      <c r="EQ215" s="242"/>
      <c r="ER215" s="242"/>
      <c r="ES215" s="242"/>
      <c r="ET215" s="242"/>
      <c r="EU215" s="242"/>
      <c r="EV215" s="242"/>
      <c r="EW215" s="242"/>
      <c r="EX215" s="242"/>
      <c r="EY215" s="242"/>
      <c r="EZ215" s="242"/>
      <c r="FA215" s="242"/>
      <c r="FB215" s="242"/>
      <c r="FC215" s="242"/>
      <c r="FD215" s="242"/>
      <c r="FE215" s="242"/>
      <c r="FF215" s="242"/>
      <c r="FG215" s="242"/>
      <c r="FH215" s="242"/>
      <c r="FI215" s="242"/>
      <c r="FJ215" s="242"/>
      <c r="FK215" s="242"/>
      <c r="FL215" s="242"/>
      <c r="FM215" s="242"/>
      <c r="FN215" s="242"/>
      <c r="FO215" s="242"/>
      <c r="FP215" s="242"/>
      <c r="FQ215" s="242"/>
      <c r="FR215" s="242"/>
      <c r="FS215" s="242"/>
      <c r="FT215" s="242"/>
      <c r="FU215" s="242"/>
      <c r="FV215" s="242"/>
      <c r="FW215" s="242"/>
      <c r="FX215" s="242"/>
      <c r="FY215" s="242"/>
      <c r="FZ215" s="242"/>
      <c r="GA215" s="242"/>
      <c r="GB215" s="242"/>
      <c r="GC215" s="242"/>
      <c r="GD215" s="242"/>
      <c r="GE215" s="242"/>
      <c r="GF215" s="242"/>
      <c r="GG215" s="242"/>
      <c r="GH215" s="242"/>
      <c r="GI215" s="242"/>
      <c r="GJ215" s="242"/>
      <c r="GK215" s="242"/>
      <c r="GL215" s="242"/>
      <c r="GM215" s="242"/>
      <c r="GN215" s="242"/>
      <c r="GO215" s="242"/>
      <c r="GP215" s="242"/>
      <c r="GQ215" s="242"/>
      <c r="GR215" s="242"/>
      <c r="GS215" s="242"/>
      <c r="GT215" s="242"/>
      <c r="GU215" s="242"/>
      <c r="GV215" s="242"/>
      <c r="GW215" s="242"/>
      <c r="GX215" s="242"/>
      <c r="GY215" s="242"/>
      <c r="GZ215" s="242"/>
      <c r="HA215" s="242"/>
      <c r="HB215" s="242"/>
      <c r="HC215" s="242"/>
      <c r="HD215" s="242"/>
      <c r="HE215" s="242"/>
      <c r="HF215" s="242"/>
      <c r="HG215" s="242"/>
      <c r="HH215" s="242"/>
      <c r="HI215" s="242"/>
      <c r="HJ215" s="242"/>
      <c r="HK215" s="242"/>
      <c r="HL215" s="242"/>
      <c r="HM215" s="242"/>
      <c r="HN215" s="242"/>
      <c r="HO215" s="242"/>
      <c r="HP215" s="242"/>
      <c r="HQ215" s="242"/>
      <c r="HR215" s="242"/>
      <c r="HS215" s="242"/>
      <c r="HT215" s="242"/>
      <c r="HU215" s="242"/>
      <c r="HV215" s="242"/>
      <c r="HW215" s="242"/>
      <c r="HX215" s="242"/>
      <c r="HY215" s="242"/>
      <c r="HZ215" s="242"/>
      <c r="IA215" s="242"/>
      <c r="IB215" s="242"/>
      <c r="IC215" s="242"/>
      <c r="ID215" s="242"/>
      <c r="IE215" s="242"/>
      <c r="IF215" s="242"/>
      <c r="IG215" s="242"/>
      <c r="IH215" s="242"/>
      <c r="II215" s="242"/>
      <c r="IJ215" s="242"/>
      <c r="IK215" s="242"/>
      <c r="IL215" s="242"/>
      <c r="IM215" s="242"/>
      <c r="IN215" s="242"/>
      <c r="IO215" s="242"/>
      <c r="IP215" s="242"/>
      <c r="IQ215" s="242"/>
      <c r="IR215" s="242"/>
      <c r="IS215" s="242"/>
      <c r="IT215" s="242"/>
      <c r="IU215" s="242"/>
      <c r="IV215" s="242"/>
      <c r="IW215" s="242"/>
      <c r="IX215" s="242"/>
      <c r="IY215" s="242"/>
      <c r="IZ215" s="242"/>
      <c r="JA215" s="242"/>
      <c r="JB215" s="242"/>
      <c r="JC215" s="242"/>
      <c r="JD215" s="242"/>
      <c r="JE215" s="242"/>
      <c r="JF215" s="242"/>
      <c r="JG215" s="242"/>
      <c r="JH215" s="242"/>
      <c r="JI215" s="242"/>
      <c r="JJ215" s="242"/>
      <c r="JK215" s="242"/>
      <c r="JL215" s="242"/>
      <c r="JM215" s="242"/>
      <c r="JN215" s="242"/>
      <c r="JO215" s="242"/>
      <c r="JP215" s="242"/>
      <c r="JQ215" s="242"/>
      <c r="JR215" s="242"/>
      <c r="JS215" s="242"/>
      <c r="JT215" s="242"/>
      <c r="JU215" s="242"/>
      <c r="JV215" s="242"/>
      <c r="JW215" s="242"/>
      <c r="JX215" s="242"/>
      <c r="JY215" s="242"/>
      <c r="JZ215" s="242"/>
      <c r="KA215" s="242"/>
      <c r="KB215" s="242"/>
      <c r="KC215" s="242"/>
      <c r="KD215" s="242"/>
      <c r="KE215" s="242"/>
      <c r="KF215" s="242"/>
      <c r="KG215" s="242"/>
      <c r="KH215" s="242"/>
      <c r="KI215" s="242"/>
      <c r="KJ215" s="242"/>
      <c r="KK215" s="242"/>
      <c r="KL215" s="242"/>
      <c r="KM215" s="242"/>
      <c r="KN215" s="242"/>
      <c r="KO215" s="242"/>
      <c r="KP215" s="242"/>
      <c r="KQ215" s="242"/>
      <c r="KR215" s="242"/>
      <c r="KS215" s="242"/>
      <c r="KT215" s="242"/>
      <c r="KU215" s="242"/>
      <c r="KV215" s="242"/>
      <c r="KW215" s="242"/>
      <c r="KX215" s="242"/>
      <c r="KY215" s="242"/>
      <c r="KZ215" s="242"/>
      <c r="LA215" s="242"/>
      <c r="LB215" s="242"/>
      <c r="LC215" s="242"/>
      <c r="LD215" s="242"/>
      <c r="LE215" s="242"/>
      <c r="LF215" s="242"/>
      <c r="LG215" s="242"/>
      <c r="LH215" s="242"/>
      <c r="LI215" s="242"/>
      <c r="LJ215" s="242"/>
      <c r="LK215" s="242"/>
      <c r="LL215" s="242"/>
      <c r="LM215" s="242"/>
      <c r="LN215" s="242"/>
      <c r="LO215" s="242"/>
      <c r="LP215" s="242"/>
      <c r="LQ215" s="242"/>
      <c r="LR215" s="242"/>
      <c r="LS215" s="242"/>
      <c r="LT215" s="242"/>
      <c r="LU215" s="242"/>
      <c r="LV215" s="242"/>
      <c r="LW215" s="242"/>
      <c r="LX215" s="242"/>
      <c r="LY215" s="242"/>
      <c r="LZ215" s="242"/>
      <c r="MA215" s="242"/>
      <c r="MB215" s="242"/>
      <c r="MC215" s="242"/>
      <c r="MD215" s="242"/>
      <c r="ME215" s="242"/>
      <c r="MF215" s="242"/>
      <c r="MG215" s="242"/>
      <c r="MH215" s="242"/>
      <c r="MI215" s="242"/>
      <c r="MJ215" s="242"/>
      <c r="MK215" s="242"/>
      <c r="ML215" s="242"/>
      <c r="MM215" s="242"/>
      <c r="MN215" s="242"/>
      <c r="MO215" s="242"/>
      <c r="MP215" s="242"/>
      <c r="MQ215" s="242"/>
      <c r="MR215" s="242"/>
      <c r="MS215" s="242"/>
      <c r="MT215" s="242"/>
      <c r="MU215" s="242"/>
      <c r="MV215" s="242"/>
      <c r="MW215" s="242"/>
      <c r="MX215" s="242"/>
      <c r="MY215" s="242"/>
      <c r="MZ215" s="242"/>
      <c r="NA215" s="242"/>
      <c r="NB215" s="242"/>
      <c r="NC215" s="242"/>
      <c r="ND215" s="242"/>
      <c r="NE215" s="242"/>
      <c r="NF215" s="242"/>
      <c r="NG215" s="242"/>
      <c r="NH215" s="242"/>
      <c r="NI215" s="242"/>
      <c r="NJ215" s="242"/>
      <c r="NK215" s="242"/>
      <c r="NL215" s="242"/>
      <c r="NM215" s="242"/>
      <c r="NN215" s="242"/>
      <c r="NO215" s="242"/>
      <c r="NP215" s="242"/>
      <c r="NQ215" s="242"/>
      <c r="NR215" s="242"/>
      <c r="NS215" s="242"/>
      <c r="NT215" s="242"/>
      <c r="NU215" s="242"/>
      <c r="NV215" s="242"/>
      <c r="NW215" s="242"/>
      <c r="NX215" s="242"/>
      <c r="NY215" s="242"/>
      <c r="NZ215" s="242"/>
      <c r="OA215" s="242"/>
      <c r="OB215" s="242"/>
      <c r="OC215" s="242"/>
      <c r="OD215" s="242"/>
      <c r="OE215" s="242"/>
      <c r="OF215" s="242"/>
      <c r="OG215" s="242"/>
      <c r="OH215" s="242"/>
      <c r="OI215" s="242"/>
      <c r="OJ215" s="242"/>
      <c r="OK215" s="242"/>
      <c r="OL215" s="242"/>
      <c r="OM215" s="242"/>
      <c r="ON215" s="242"/>
      <c r="OO215" s="242"/>
      <c r="OP215" s="242"/>
      <c r="OQ215" s="242"/>
      <c r="OR215" s="242"/>
      <c r="OS215" s="242"/>
      <c r="OT215" s="242"/>
      <c r="OU215" s="242"/>
      <c r="OV215" s="242"/>
      <c r="OW215" s="242"/>
      <c r="OX215" s="242"/>
      <c r="OY215" s="242"/>
      <c r="OZ215" s="242"/>
      <c r="PA215" s="242"/>
      <c r="PB215" s="242"/>
      <c r="PC215" s="242"/>
      <c r="PD215" s="242"/>
      <c r="PE215" s="242"/>
      <c r="PF215" s="242"/>
      <c r="PG215" s="242"/>
      <c r="PH215" s="242"/>
      <c r="PI215" s="242"/>
      <c r="PJ215" s="242"/>
      <c r="PK215" s="242"/>
      <c r="PL215" s="242"/>
      <c r="PM215" s="242"/>
      <c r="PN215" s="242"/>
      <c r="PO215" s="242"/>
      <c r="PP215" s="242"/>
      <c r="PQ215" s="242"/>
      <c r="PR215" s="242"/>
      <c r="PS215" s="242"/>
      <c r="PT215" s="242"/>
      <c r="PU215" s="242"/>
      <c r="PV215" s="242"/>
      <c r="PW215" s="242"/>
      <c r="PX215" s="242"/>
      <c r="PY215" s="242"/>
      <c r="PZ215" s="242"/>
      <c r="QA215" s="242"/>
      <c r="QB215" s="242"/>
      <c r="QC215" s="242"/>
      <c r="QD215" s="242"/>
      <c r="QE215" s="242"/>
      <c r="QF215" s="242"/>
      <c r="QG215" s="242"/>
      <c r="QH215" s="242"/>
      <c r="QI215" s="242"/>
      <c r="QJ215" s="242"/>
      <c r="QK215" s="242"/>
      <c r="QL215" s="242"/>
      <c r="QM215" s="242"/>
      <c r="QN215" s="242"/>
      <c r="QO215" s="242"/>
      <c r="QP215" s="242"/>
      <c r="QQ215" s="242"/>
      <c r="QR215" s="242"/>
      <c r="QS215" s="242"/>
      <c r="QT215" s="242"/>
      <c r="QU215" s="242"/>
      <c r="QV215" s="242"/>
      <c r="QW215" s="242"/>
      <c r="QX215" s="242"/>
      <c r="QY215" s="242"/>
      <c r="QZ215" s="242"/>
      <c r="RA215" s="242"/>
      <c r="RB215" s="242"/>
      <c r="RC215" s="242"/>
      <c r="RD215" s="242"/>
      <c r="RE215" s="242"/>
      <c r="RF215" s="242"/>
      <c r="RG215" s="242"/>
      <c r="RH215" s="242"/>
      <c r="RI215" s="242"/>
      <c r="RJ215" s="242"/>
      <c r="RK215" s="242"/>
      <c r="RL215" s="242"/>
      <c r="RM215" s="242"/>
      <c r="RN215" s="242"/>
      <c r="RO215" s="242"/>
      <c r="RP215" s="242"/>
      <c r="RQ215" s="242"/>
      <c r="RR215" s="242"/>
      <c r="RS215" s="242"/>
      <c r="RT215" s="242"/>
      <c r="RU215" s="242"/>
      <c r="RV215" s="242"/>
      <c r="RW215" s="242"/>
      <c r="RX215" s="242"/>
      <c r="RY215" s="242"/>
      <c r="RZ215" s="242"/>
      <c r="SA215" s="242"/>
      <c r="SB215" s="242"/>
    </row>
    <row r="216" spans="1:496" s="249" customFormat="1" ht="15" customHeight="1" x14ac:dyDescent="0.2">
      <c r="A216" s="247"/>
      <c r="B216" s="247"/>
      <c r="C216" s="248"/>
      <c r="D216" s="247"/>
      <c r="F216" s="242"/>
      <c r="G216" s="242"/>
      <c r="H216" s="242"/>
      <c r="I216" s="242"/>
      <c r="J216" s="242"/>
      <c r="K216" s="242"/>
      <c r="L216" s="242"/>
      <c r="M216" s="242"/>
      <c r="N216" s="242"/>
      <c r="O216" s="242"/>
      <c r="P216" s="242"/>
      <c r="Q216" s="242"/>
      <c r="R216" s="242"/>
      <c r="S216" s="242"/>
      <c r="T216" s="242"/>
      <c r="U216" s="242"/>
      <c r="V216" s="242"/>
      <c r="W216" s="242"/>
      <c r="X216" s="242"/>
      <c r="Y216" s="242"/>
      <c r="Z216" s="242"/>
      <c r="AA216" s="242"/>
      <c r="AB216" s="242"/>
      <c r="AC216" s="242"/>
      <c r="AD216" s="242"/>
      <c r="AE216" s="242"/>
      <c r="AF216" s="242"/>
      <c r="AG216" s="242"/>
      <c r="AH216" s="242"/>
      <c r="AI216" s="242"/>
      <c r="AJ216" s="242"/>
      <c r="AK216" s="242"/>
      <c r="AL216" s="242"/>
      <c r="AM216" s="242"/>
      <c r="AN216" s="242"/>
      <c r="AO216" s="242"/>
      <c r="AP216" s="242"/>
      <c r="AQ216" s="242"/>
      <c r="AR216" s="242"/>
      <c r="AS216" s="242"/>
      <c r="AT216" s="242"/>
      <c r="AU216" s="242"/>
      <c r="AV216" s="242"/>
      <c r="AW216" s="242"/>
      <c r="AX216" s="242"/>
      <c r="AY216" s="242"/>
      <c r="AZ216" s="242"/>
      <c r="BA216" s="242"/>
      <c r="BB216" s="242"/>
      <c r="BC216" s="242"/>
      <c r="BD216" s="242"/>
      <c r="BE216" s="242"/>
      <c r="BF216" s="242"/>
      <c r="BG216" s="242"/>
      <c r="BH216" s="242"/>
      <c r="BI216" s="242"/>
      <c r="BJ216" s="242"/>
      <c r="BK216" s="242"/>
      <c r="BL216" s="242"/>
      <c r="BM216" s="242"/>
      <c r="BN216" s="242"/>
      <c r="BO216" s="242"/>
      <c r="BP216" s="242"/>
      <c r="BQ216" s="242"/>
      <c r="BR216" s="242"/>
      <c r="BS216" s="242"/>
      <c r="BT216" s="242"/>
      <c r="BU216" s="242"/>
      <c r="BV216" s="242"/>
      <c r="BW216" s="242"/>
      <c r="BX216" s="242"/>
      <c r="BY216" s="242"/>
      <c r="BZ216" s="242"/>
      <c r="CA216" s="242"/>
      <c r="CB216" s="242"/>
      <c r="CC216" s="242"/>
      <c r="CD216" s="242"/>
      <c r="CE216" s="242"/>
      <c r="CF216" s="242"/>
      <c r="CG216" s="242"/>
      <c r="CH216" s="242"/>
      <c r="CI216" s="242"/>
      <c r="CJ216" s="242"/>
      <c r="CK216" s="242"/>
      <c r="CL216" s="242"/>
      <c r="CM216" s="242"/>
      <c r="CN216" s="242"/>
      <c r="CO216" s="242"/>
      <c r="CP216" s="242"/>
      <c r="CQ216" s="242"/>
      <c r="CR216" s="242"/>
      <c r="CS216" s="242"/>
      <c r="CT216" s="242"/>
      <c r="CU216" s="242"/>
      <c r="CV216" s="242"/>
      <c r="CW216" s="242"/>
      <c r="CX216" s="242"/>
      <c r="CY216" s="242"/>
      <c r="CZ216" s="242"/>
      <c r="DA216" s="242"/>
      <c r="DB216" s="242"/>
      <c r="DC216" s="242"/>
      <c r="DD216" s="242"/>
      <c r="DE216" s="242"/>
      <c r="DF216" s="242"/>
      <c r="DG216" s="242"/>
      <c r="DH216" s="242"/>
      <c r="DI216" s="242"/>
      <c r="DJ216" s="242"/>
      <c r="DK216" s="242"/>
      <c r="DL216" s="242"/>
      <c r="DM216" s="242"/>
      <c r="DN216" s="242"/>
      <c r="DO216" s="242"/>
      <c r="DP216" s="242"/>
      <c r="DQ216" s="242"/>
      <c r="DR216" s="242"/>
      <c r="DS216" s="242"/>
      <c r="DT216" s="242"/>
      <c r="DU216" s="242"/>
      <c r="DV216" s="242"/>
      <c r="DW216" s="242"/>
      <c r="DX216" s="242"/>
      <c r="DY216" s="242"/>
      <c r="DZ216" s="242"/>
      <c r="EA216" s="242"/>
      <c r="EB216" s="242"/>
      <c r="EC216" s="242"/>
      <c r="ED216" s="242"/>
      <c r="EE216" s="242"/>
      <c r="EF216" s="242"/>
      <c r="EG216" s="242"/>
      <c r="EH216" s="242"/>
      <c r="EI216" s="242"/>
      <c r="EJ216" s="242"/>
      <c r="EK216" s="242"/>
      <c r="EL216" s="242"/>
      <c r="EM216" s="242"/>
      <c r="EN216" s="242"/>
      <c r="EO216" s="242"/>
      <c r="EP216" s="242"/>
      <c r="EQ216" s="242"/>
      <c r="ER216" s="242"/>
      <c r="ES216" s="242"/>
      <c r="ET216" s="242"/>
      <c r="EU216" s="242"/>
      <c r="EV216" s="242"/>
      <c r="EW216" s="242"/>
      <c r="EX216" s="242"/>
      <c r="EY216" s="242"/>
      <c r="EZ216" s="242"/>
      <c r="FA216" s="242"/>
      <c r="FB216" s="242"/>
      <c r="FC216" s="242"/>
      <c r="FD216" s="242"/>
      <c r="FE216" s="242"/>
      <c r="FF216" s="242"/>
      <c r="FG216" s="242"/>
      <c r="FH216" s="242"/>
      <c r="FI216" s="242"/>
      <c r="FJ216" s="242"/>
      <c r="FK216" s="242"/>
      <c r="FL216" s="242"/>
      <c r="FM216" s="242"/>
      <c r="FN216" s="242"/>
      <c r="FO216" s="242"/>
      <c r="FP216" s="242"/>
      <c r="FQ216" s="242"/>
      <c r="FR216" s="242"/>
      <c r="FS216" s="242"/>
      <c r="FT216" s="242"/>
      <c r="FU216" s="242"/>
      <c r="FV216" s="242"/>
      <c r="FW216" s="242"/>
      <c r="FX216" s="242"/>
      <c r="FY216" s="242"/>
      <c r="FZ216" s="242"/>
      <c r="GA216" s="242"/>
      <c r="GB216" s="242"/>
      <c r="GC216" s="242"/>
      <c r="GD216" s="242"/>
      <c r="GE216" s="242"/>
      <c r="GF216" s="242"/>
      <c r="GG216" s="242"/>
      <c r="GH216" s="242"/>
      <c r="GI216" s="242"/>
      <c r="GJ216" s="242"/>
      <c r="GK216" s="242"/>
      <c r="GL216" s="242"/>
      <c r="GM216" s="242"/>
      <c r="GN216" s="242"/>
      <c r="GO216" s="242"/>
      <c r="GP216" s="242"/>
      <c r="GQ216" s="242"/>
      <c r="GR216" s="242"/>
      <c r="GS216" s="242"/>
      <c r="GT216" s="242"/>
      <c r="GU216" s="242"/>
      <c r="GV216" s="242"/>
      <c r="GW216" s="242"/>
      <c r="GX216" s="242"/>
      <c r="GY216" s="242"/>
      <c r="GZ216" s="242"/>
      <c r="HA216" s="242"/>
      <c r="HB216" s="242"/>
      <c r="HC216" s="242"/>
      <c r="HD216" s="242"/>
      <c r="HE216" s="242"/>
      <c r="HF216" s="242"/>
      <c r="HG216" s="242"/>
      <c r="HH216" s="242"/>
      <c r="HI216" s="242"/>
      <c r="HJ216" s="242"/>
      <c r="HK216" s="242"/>
      <c r="HL216" s="242"/>
      <c r="HM216" s="242"/>
      <c r="HN216" s="242"/>
      <c r="HO216" s="242"/>
      <c r="HP216" s="242"/>
      <c r="HQ216" s="242"/>
      <c r="HR216" s="242"/>
      <c r="HS216" s="242"/>
      <c r="HT216" s="242"/>
      <c r="HU216" s="242"/>
      <c r="HV216" s="242"/>
      <c r="HW216" s="242"/>
      <c r="HX216" s="242"/>
      <c r="HY216" s="242"/>
      <c r="HZ216" s="242"/>
      <c r="IA216" s="242"/>
      <c r="IB216" s="242"/>
      <c r="IC216" s="242"/>
      <c r="ID216" s="242"/>
      <c r="IE216" s="242"/>
      <c r="IF216" s="242"/>
      <c r="IG216" s="242"/>
      <c r="IH216" s="242"/>
      <c r="II216" s="242"/>
      <c r="IJ216" s="242"/>
      <c r="IK216" s="242"/>
      <c r="IL216" s="242"/>
      <c r="IM216" s="242"/>
      <c r="IN216" s="242"/>
      <c r="IO216" s="242"/>
      <c r="IP216" s="242"/>
      <c r="IQ216" s="242"/>
      <c r="IR216" s="242"/>
      <c r="IS216" s="242"/>
      <c r="IT216" s="242"/>
      <c r="IU216" s="242"/>
      <c r="IV216" s="242"/>
      <c r="IW216" s="242"/>
      <c r="IX216" s="242"/>
      <c r="IY216" s="242"/>
      <c r="IZ216" s="242"/>
      <c r="JA216" s="242"/>
      <c r="JB216" s="242"/>
      <c r="JC216" s="242"/>
      <c r="JD216" s="242"/>
      <c r="JE216" s="242"/>
      <c r="JF216" s="242"/>
      <c r="JG216" s="242"/>
      <c r="JH216" s="242"/>
      <c r="JI216" s="242"/>
      <c r="JJ216" s="242"/>
      <c r="JK216" s="242"/>
      <c r="JL216" s="242"/>
      <c r="JM216" s="242"/>
      <c r="JN216" s="242"/>
      <c r="JO216" s="242"/>
      <c r="JP216" s="242"/>
      <c r="JQ216" s="242"/>
      <c r="JR216" s="242"/>
      <c r="JS216" s="242"/>
      <c r="JT216" s="242"/>
      <c r="JU216" s="242"/>
      <c r="JV216" s="242"/>
      <c r="JW216" s="242"/>
      <c r="JX216" s="242"/>
      <c r="JY216" s="242"/>
      <c r="JZ216" s="242"/>
      <c r="KA216" s="242"/>
      <c r="KB216" s="242"/>
      <c r="KC216" s="242"/>
      <c r="KD216" s="242"/>
      <c r="KE216" s="242"/>
      <c r="KF216" s="242"/>
      <c r="KG216" s="242"/>
      <c r="KH216" s="242"/>
      <c r="KI216" s="242"/>
      <c r="KJ216" s="242"/>
      <c r="KK216" s="242"/>
      <c r="KL216" s="242"/>
      <c r="KM216" s="242"/>
      <c r="KN216" s="242"/>
      <c r="KO216" s="242"/>
      <c r="KP216" s="242"/>
      <c r="KQ216" s="242"/>
      <c r="KR216" s="242"/>
      <c r="KS216" s="242"/>
      <c r="KT216" s="242"/>
      <c r="KU216" s="242"/>
      <c r="KV216" s="242"/>
      <c r="KW216" s="242"/>
      <c r="KX216" s="242"/>
      <c r="KY216" s="242"/>
      <c r="KZ216" s="242"/>
      <c r="LA216" s="242"/>
      <c r="LB216" s="242"/>
      <c r="LC216" s="242"/>
      <c r="LD216" s="242"/>
      <c r="LE216" s="242"/>
      <c r="LF216" s="242"/>
      <c r="LG216" s="242"/>
      <c r="LH216" s="242"/>
      <c r="LI216" s="242"/>
      <c r="LJ216" s="242"/>
      <c r="LK216" s="242"/>
      <c r="LL216" s="242"/>
      <c r="LM216" s="242"/>
      <c r="LN216" s="242"/>
      <c r="LO216" s="242"/>
      <c r="LP216" s="242"/>
      <c r="LQ216" s="242"/>
      <c r="LR216" s="242"/>
      <c r="LS216" s="242"/>
      <c r="LT216" s="242"/>
      <c r="LU216" s="242"/>
      <c r="LV216" s="242"/>
      <c r="LW216" s="242"/>
      <c r="LX216" s="242"/>
      <c r="LY216" s="242"/>
      <c r="LZ216" s="242"/>
      <c r="MA216" s="242"/>
      <c r="MB216" s="242"/>
      <c r="MC216" s="242"/>
      <c r="MD216" s="242"/>
      <c r="ME216" s="242"/>
      <c r="MF216" s="242"/>
      <c r="MG216" s="242"/>
      <c r="MH216" s="242"/>
      <c r="MI216" s="242"/>
      <c r="MJ216" s="242"/>
      <c r="MK216" s="242"/>
      <c r="ML216" s="242"/>
      <c r="MM216" s="242"/>
      <c r="MN216" s="242"/>
      <c r="MO216" s="242"/>
      <c r="MP216" s="242"/>
      <c r="MQ216" s="242"/>
      <c r="MR216" s="242"/>
      <c r="MS216" s="242"/>
      <c r="MT216" s="242"/>
      <c r="MU216" s="242"/>
      <c r="MV216" s="242"/>
      <c r="MW216" s="242"/>
      <c r="MX216" s="242"/>
      <c r="MY216" s="242"/>
      <c r="MZ216" s="242"/>
      <c r="NA216" s="242"/>
      <c r="NB216" s="242"/>
      <c r="NC216" s="242"/>
      <c r="ND216" s="242"/>
      <c r="NE216" s="242"/>
      <c r="NF216" s="242"/>
      <c r="NG216" s="242"/>
      <c r="NH216" s="242"/>
      <c r="NI216" s="242"/>
      <c r="NJ216" s="242"/>
      <c r="NK216" s="242"/>
      <c r="NL216" s="242"/>
      <c r="NM216" s="242"/>
      <c r="NN216" s="242"/>
      <c r="NO216" s="242"/>
      <c r="NP216" s="242"/>
      <c r="NQ216" s="242"/>
      <c r="NR216" s="242"/>
      <c r="NS216" s="242"/>
      <c r="NT216" s="242"/>
      <c r="NU216" s="242"/>
      <c r="NV216" s="242"/>
      <c r="NW216" s="242"/>
      <c r="NX216" s="242"/>
      <c r="NY216" s="242"/>
      <c r="NZ216" s="242"/>
      <c r="OA216" s="242"/>
      <c r="OB216" s="242"/>
      <c r="OC216" s="242"/>
      <c r="OD216" s="242"/>
      <c r="OE216" s="242"/>
      <c r="OF216" s="242"/>
      <c r="OG216" s="242"/>
      <c r="OH216" s="242"/>
      <c r="OI216" s="242"/>
      <c r="OJ216" s="242"/>
      <c r="OK216" s="242"/>
      <c r="OL216" s="242"/>
      <c r="OM216" s="242"/>
      <c r="ON216" s="242"/>
      <c r="OO216" s="242"/>
      <c r="OP216" s="242"/>
      <c r="OQ216" s="242"/>
      <c r="OR216" s="242"/>
      <c r="OS216" s="242"/>
      <c r="OT216" s="242"/>
      <c r="OU216" s="242"/>
      <c r="OV216" s="242"/>
      <c r="OW216" s="242"/>
      <c r="OX216" s="242"/>
      <c r="OY216" s="242"/>
      <c r="OZ216" s="242"/>
      <c r="PA216" s="242"/>
      <c r="PB216" s="242"/>
      <c r="PC216" s="242"/>
      <c r="PD216" s="242"/>
      <c r="PE216" s="242"/>
      <c r="PF216" s="242"/>
      <c r="PG216" s="242"/>
      <c r="PH216" s="242"/>
      <c r="PI216" s="242"/>
      <c r="PJ216" s="242"/>
      <c r="PK216" s="242"/>
      <c r="PL216" s="242"/>
      <c r="PM216" s="242"/>
      <c r="PN216" s="242"/>
      <c r="PO216" s="242"/>
      <c r="PP216" s="242"/>
      <c r="PQ216" s="242"/>
      <c r="PR216" s="242"/>
      <c r="PS216" s="242"/>
      <c r="PT216" s="242"/>
      <c r="PU216" s="242"/>
      <c r="PV216" s="242"/>
      <c r="PW216" s="242"/>
      <c r="PX216" s="242"/>
      <c r="PY216" s="242"/>
      <c r="PZ216" s="242"/>
      <c r="QA216" s="242"/>
      <c r="QB216" s="242"/>
      <c r="QC216" s="242"/>
      <c r="QD216" s="242"/>
      <c r="QE216" s="242"/>
      <c r="QF216" s="242"/>
      <c r="QG216" s="242"/>
      <c r="QH216" s="242"/>
      <c r="QI216" s="242"/>
      <c r="QJ216" s="242"/>
      <c r="QK216" s="242"/>
      <c r="QL216" s="242"/>
      <c r="QM216" s="242"/>
      <c r="QN216" s="242"/>
      <c r="QO216" s="242"/>
      <c r="QP216" s="242"/>
      <c r="QQ216" s="242"/>
      <c r="QR216" s="242"/>
      <c r="QS216" s="242"/>
      <c r="QT216" s="242"/>
      <c r="QU216" s="242"/>
      <c r="QV216" s="242"/>
      <c r="QW216" s="242"/>
      <c r="QX216" s="242"/>
      <c r="QY216" s="242"/>
      <c r="QZ216" s="242"/>
      <c r="RA216" s="242"/>
      <c r="RB216" s="242"/>
      <c r="RC216" s="242"/>
      <c r="RD216" s="242"/>
      <c r="RE216" s="242"/>
      <c r="RF216" s="242"/>
      <c r="RG216" s="242"/>
      <c r="RH216" s="242"/>
      <c r="RI216" s="242"/>
      <c r="RJ216" s="242"/>
      <c r="RK216" s="242"/>
      <c r="RL216" s="242"/>
      <c r="RM216" s="242"/>
      <c r="RN216" s="242"/>
      <c r="RO216" s="242"/>
      <c r="RP216" s="242"/>
      <c r="RQ216" s="242"/>
      <c r="RR216" s="242"/>
      <c r="RS216" s="242"/>
      <c r="RT216" s="242"/>
      <c r="RU216" s="242"/>
      <c r="RV216" s="242"/>
      <c r="RW216" s="242"/>
      <c r="RX216" s="242"/>
      <c r="RY216" s="242"/>
      <c r="RZ216" s="242"/>
      <c r="SA216" s="242"/>
      <c r="SB216" s="242"/>
    </row>
    <row r="217" spans="1:496" ht="15" customHeight="1" x14ac:dyDescent="0.2">
      <c r="A217" s="243" t="str">
        <f t="shared" si="3"/>
        <v>INDEC-CM - 37550-11</v>
      </c>
      <c r="B217" s="243">
        <v>37550</v>
      </c>
      <c r="C217" s="245" t="s">
        <v>51</v>
      </c>
      <c r="D217" s="243">
        <v>11</v>
      </c>
      <c r="E217" s="242" t="s">
        <v>248</v>
      </c>
    </row>
    <row r="218" spans="1:496" ht="15" customHeight="1" x14ac:dyDescent="0.2">
      <c r="A218" s="243" t="str">
        <f t="shared" si="3"/>
        <v>INDEC-CM - 37410-11</v>
      </c>
      <c r="B218" s="243">
        <v>37410</v>
      </c>
      <c r="C218" s="245" t="s">
        <v>51</v>
      </c>
      <c r="D218" s="243">
        <v>11</v>
      </c>
      <c r="E218" s="242" t="s">
        <v>249</v>
      </c>
    </row>
    <row r="219" spans="1:496" ht="15" customHeight="1" x14ac:dyDescent="0.2">
      <c r="A219" s="243" t="str">
        <f t="shared" si="3"/>
        <v>INDEC-CM - 31210-33</v>
      </c>
      <c r="B219" s="243">
        <v>31210</v>
      </c>
      <c r="C219" s="245" t="s">
        <v>51</v>
      </c>
      <c r="D219" s="243">
        <v>33</v>
      </c>
      <c r="E219" s="242" t="s">
        <v>250</v>
      </c>
    </row>
    <row r="220" spans="1:496" ht="15" customHeight="1" x14ac:dyDescent="0.2">
      <c r="A220" s="243" t="str">
        <f t="shared" si="3"/>
        <v>INDEC-CM - 37540-21</v>
      </c>
      <c r="B220" s="243">
        <v>37540</v>
      </c>
      <c r="C220" s="245" t="s">
        <v>51</v>
      </c>
      <c r="D220" s="243">
        <v>21</v>
      </c>
      <c r="E220" s="242" t="s">
        <v>251</v>
      </c>
    </row>
    <row r="223" spans="1:496" ht="15" customHeight="1" x14ac:dyDescent="0.2">
      <c r="A223" s="251"/>
      <c r="B223" s="241" t="s">
        <v>482</v>
      </c>
      <c r="C223" s="251"/>
      <c r="D223" s="252"/>
      <c r="E223" s="251"/>
    </row>
    <row r="224" spans="1:496" ht="15" customHeight="1" x14ac:dyDescent="0.2">
      <c r="A224" s="251"/>
      <c r="B224" s="253"/>
      <c r="C224" s="251"/>
      <c r="D224" s="252"/>
      <c r="E224" s="251"/>
    </row>
    <row r="225" spans="1:5" ht="15" customHeight="1" x14ac:dyDescent="0.2">
      <c r="A225" s="415" t="s">
        <v>318</v>
      </c>
      <c r="B225" s="415" t="s">
        <v>48</v>
      </c>
      <c r="C225" s="415"/>
      <c r="D225" s="415"/>
      <c r="E225" s="415" t="s">
        <v>49</v>
      </c>
    </row>
    <row r="226" spans="1:5" ht="15" customHeight="1" x14ac:dyDescent="0.2">
      <c r="A226" s="415"/>
      <c r="B226" s="415" t="s">
        <v>50</v>
      </c>
      <c r="C226" s="415"/>
      <c r="D226" s="415"/>
      <c r="E226" s="415"/>
    </row>
    <row r="227" spans="1:5" ht="15" customHeight="1" x14ac:dyDescent="0.2">
      <c r="A227" s="243" t="str">
        <f>CONCATENATE(B227,C227,D227)</f>
        <v/>
      </c>
      <c r="B227" s="254"/>
      <c r="C227" s="251"/>
      <c r="D227" s="252"/>
      <c r="E227" s="251"/>
    </row>
    <row r="228" spans="1:5" ht="15" customHeight="1" x14ac:dyDescent="0.2">
      <c r="A228" s="243" t="str">
        <f>CONCATENATE("INDEC-CM - ",B228,C228,D228)</f>
        <v>INDEC-CM - 37370-0</v>
      </c>
      <c r="B228" s="252">
        <v>37370</v>
      </c>
      <c r="C228" s="255" t="s">
        <v>51</v>
      </c>
      <c r="D228" s="252">
        <v>0</v>
      </c>
      <c r="E228" s="251" t="s">
        <v>483</v>
      </c>
    </row>
    <row r="229" spans="1:5" ht="15" customHeight="1" x14ac:dyDescent="0.2">
      <c r="A229" s="243" t="str">
        <f>CONCATENATE("INDEC-CM - ",B229,C229,D229)</f>
        <v>INDEC-CM - 31600-6</v>
      </c>
      <c r="B229" s="252">
        <v>31600</v>
      </c>
      <c r="C229" s="255" t="s">
        <v>51</v>
      </c>
      <c r="D229" s="252">
        <v>6</v>
      </c>
      <c r="E229" s="251" t="s">
        <v>484</v>
      </c>
    </row>
    <row r="230" spans="1:5" ht="15" customHeight="1" x14ac:dyDescent="0.2">
      <c r="A230" s="243" t="str">
        <f>CONCATENATE("INDEC-CM - ",B230,C230,D230)</f>
        <v>INDEC-CM - 41278-0</v>
      </c>
      <c r="B230" s="252">
        <v>41278</v>
      </c>
      <c r="C230" s="255" t="s">
        <v>51</v>
      </c>
      <c r="D230" s="252">
        <v>0</v>
      </c>
      <c r="E230" s="251" t="s">
        <v>485</v>
      </c>
    </row>
    <row r="231" spans="1:5" ht="15" customHeight="1" x14ac:dyDescent="0.2">
      <c r="A231" s="243" t="str">
        <f>CONCATENATE("INDEC-CM - ",B231,C231,D231)</f>
        <v>INDEC-CM - 31600-7</v>
      </c>
      <c r="B231" s="252">
        <v>31600</v>
      </c>
      <c r="C231" s="255" t="s">
        <v>51</v>
      </c>
      <c r="D231" s="252">
        <v>7</v>
      </c>
      <c r="E231" s="251" t="s">
        <v>486</v>
      </c>
    </row>
    <row r="232" spans="1:5" ht="15" customHeight="1" x14ac:dyDescent="0.2">
      <c r="A232" s="243" t="str">
        <f>CONCATENATE("INDEC-CM - ",B232,C232,D232)</f>
        <v>INDEC-CM - 42120-41/42/51</v>
      </c>
      <c r="B232" s="252">
        <v>42120</v>
      </c>
      <c r="C232" s="255" t="s">
        <v>51</v>
      </c>
      <c r="D232" s="252" t="s">
        <v>487</v>
      </c>
      <c r="E232" s="251" t="s">
        <v>488</v>
      </c>
    </row>
    <row r="235" spans="1:5" ht="15" customHeight="1" x14ac:dyDescent="0.2">
      <c r="A235" s="241"/>
      <c r="B235" s="241" t="s">
        <v>490</v>
      </c>
      <c r="C235" s="240"/>
      <c r="D235" s="241"/>
      <c r="E235" s="241"/>
    </row>
    <row r="236" spans="1:5" ht="15" customHeight="1" x14ac:dyDescent="0.2">
      <c r="A236" s="256"/>
      <c r="D236" s="257"/>
    </row>
    <row r="237" spans="1:5" ht="15" customHeight="1" x14ac:dyDescent="0.2">
      <c r="A237" s="415" t="s">
        <v>318</v>
      </c>
      <c r="B237" s="415" t="s">
        <v>48</v>
      </c>
      <c r="C237" s="415"/>
      <c r="D237" s="415"/>
      <c r="E237" s="415" t="s">
        <v>307</v>
      </c>
    </row>
    <row r="238" spans="1:5" ht="15" customHeight="1" x14ac:dyDescent="0.2">
      <c r="A238" s="415"/>
      <c r="B238" s="415"/>
      <c r="C238" s="415"/>
      <c r="D238" s="415"/>
      <c r="E238" s="415"/>
    </row>
    <row r="239" spans="1:5" ht="15" customHeight="1" x14ac:dyDescent="0.2">
      <c r="E239" s="258" t="s">
        <v>255</v>
      </c>
    </row>
    <row r="240" spans="1:5" ht="15" customHeight="1" x14ac:dyDescent="0.2">
      <c r="E240" s="258"/>
    </row>
    <row r="241" spans="1:5" ht="15" customHeight="1" x14ac:dyDescent="0.2">
      <c r="A241" s="256"/>
      <c r="D241" s="257"/>
      <c r="E241" s="240" t="s">
        <v>308</v>
      </c>
    </row>
    <row r="242" spans="1:5" ht="15" customHeight="1" x14ac:dyDescent="0.2">
      <c r="A242" s="256"/>
      <c r="D242" s="257"/>
      <c r="E242" s="240"/>
    </row>
    <row r="243" spans="1:5" ht="15" customHeight="1" x14ac:dyDescent="0.2">
      <c r="B243" s="257"/>
      <c r="E243" s="240" t="s">
        <v>309</v>
      </c>
    </row>
    <row r="244" spans="1:5" ht="15" customHeight="1" x14ac:dyDescent="0.2">
      <c r="A244" s="243" t="str">
        <f>CONCATENATE("INDEC-MO - ",B244,C244,D244)</f>
        <v>INDEC-MO - 51560-11</v>
      </c>
      <c r="B244" s="243">
        <v>51560</v>
      </c>
      <c r="C244" s="242" t="s">
        <v>51</v>
      </c>
      <c r="D244" s="243">
        <v>11</v>
      </c>
      <c r="E244" s="259" t="s">
        <v>1057</v>
      </c>
    </row>
    <row r="245" spans="1:5" ht="15" customHeight="1" x14ac:dyDescent="0.2">
      <c r="A245" s="243" t="str">
        <f>CONCATENATE("INDEC-MO - ",B245,C245,D245)</f>
        <v>INDEC-MO - 51560-12</v>
      </c>
      <c r="B245" s="243">
        <v>51560</v>
      </c>
      <c r="C245" s="242" t="s">
        <v>51</v>
      </c>
      <c r="D245" s="243">
        <v>12</v>
      </c>
      <c r="E245" s="259" t="s">
        <v>1000</v>
      </c>
    </row>
    <row r="246" spans="1:5" ht="15" customHeight="1" x14ac:dyDescent="0.2">
      <c r="A246" s="243" t="str">
        <f>CONCATENATE("INDEC-MO - ",B246,C246,D246)</f>
        <v>INDEC-MO - 51560-13</v>
      </c>
      <c r="B246" s="243">
        <v>51560</v>
      </c>
      <c r="C246" s="242" t="s">
        <v>51</v>
      </c>
      <c r="D246" s="243">
        <v>13</v>
      </c>
      <c r="E246" s="259" t="s">
        <v>1058</v>
      </c>
    </row>
    <row r="247" spans="1:5" ht="15" customHeight="1" x14ac:dyDescent="0.2">
      <c r="A247" s="243" t="str">
        <f>CONCATENATE("INDEC-MO - ",B247,C247,D247)</f>
        <v>INDEC-MO - 51560-14</v>
      </c>
      <c r="B247" s="243">
        <v>51560</v>
      </c>
      <c r="C247" s="242" t="s">
        <v>51</v>
      </c>
      <c r="D247" s="243">
        <v>14</v>
      </c>
      <c r="E247" s="259" t="s">
        <v>611</v>
      </c>
    </row>
    <row r="248" spans="1:5" ht="15" customHeight="1" x14ac:dyDescent="0.2">
      <c r="A248" s="243" t="str">
        <f>CONCATENATE(B248,C248,D248)</f>
        <v/>
      </c>
    </row>
    <row r="249" spans="1:5" ht="15" customHeight="1" x14ac:dyDescent="0.2">
      <c r="A249" s="243" t="str">
        <f>CONCATENATE("INDEC-MO - ",B249,C249,D249)</f>
        <v>INDEC-MO - 51560-32</v>
      </c>
      <c r="B249" s="243">
        <v>51560</v>
      </c>
      <c r="C249" s="242" t="s">
        <v>51</v>
      </c>
      <c r="D249" s="243">
        <v>32</v>
      </c>
      <c r="E249" s="240" t="s">
        <v>310</v>
      </c>
    </row>
    <row r="250" spans="1:5" ht="15" customHeight="1" x14ac:dyDescent="0.2">
      <c r="A250" s="243" t="str">
        <f>CONCATENATE(B250,C250,D250)</f>
        <v/>
      </c>
    </row>
    <row r="251" spans="1:5" ht="15" customHeight="1" x14ac:dyDescent="0.2">
      <c r="A251" s="243" t="str">
        <f>CONCATENATE("INDEC-MO - ",B251,C251,D251)</f>
        <v>INDEC-MO - 81291-1</v>
      </c>
      <c r="B251" s="243">
        <v>81291</v>
      </c>
      <c r="C251" s="242" t="s">
        <v>51</v>
      </c>
      <c r="D251" s="243">
        <v>1</v>
      </c>
      <c r="E251" s="258" t="s">
        <v>311</v>
      </c>
    </row>
    <row r="252" spans="1:5" ht="15" customHeight="1" x14ac:dyDescent="0.2">
      <c r="A252" s="243" t="str">
        <f>CONCATENATE(B252,C252,D252)</f>
        <v/>
      </c>
    </row>
    <row r="253" spans="1:5" ht="15" customHeight="1" x14ac:dyDescent="0.2">
      <c r="A253" s="243" t="str">
        <f>CONCATENATE(B253,C253,D253)</f>
        <v/>
      </c>
      <c r="E253" s="258" t="s">
        <v>312</v>
      </c>
    </row>
    <row r="254" spans="1:5" ht="15" customHeight="1" x14ac:dyDescent="0.2">
      <c r="A254" s="243" t="str">
        <f t="shared" ref="A254:A259" si="4">CONCATENATE("INDEC-MO - ",B254,C254,D254)</f>
        <v>INDEC-MO - 51641-1</v>
      </c>
      <c r="B254" s="243">
        <v>51641</v>
      </c>
      <c r="C254" s="242" t="s">
        <v>51</v>
      </c>
      <c r="D254" s="243">
        <v>1</v>
      </c>
      <c r="E254" s="259" t="s">
        <v>313</v>
      </c>
    </row>
    <row r="255" spans="1:5" ht="15" customHeight="1" x14ac:dyDescent="0.2">
      <c r="A255" s="243" t="str">
        <f t="shared" si="4"/>
        <v>INDEC-MO - 51620-1</v>
      </c>
      <c r="B255" s="243">
        <v>51620</v>
      </c>
      <c r="C255" s="242" t="s">
        <v>51</v>
      </c>
      <c r="D255" s="243">
        <v>1</v>
      </c>
      <c r="E255" s="259" t="s">
        <v>314</v>
      </c>
    </row>
    <row r="256" spans="1:5" ht="15" customHeight="1" x14ac:dyDescent="0.2">
      <c r="A256" s="243" t="str">
        <f t="shared" si="4"/>
        <v>INDEC-MO - 51690-1</v>
      </c>
      <c r="B256" s="243">
        <v>51690</v>
      </c>
      <c r="C256" s="242" t="s">
        <v>51</v>
      </c>
      <c r="D256" s="243">
        <v>1</v>
      </c>
      <c r="E256" s="259" t="s">
        <v>315</v>
      </c>
    </row>
    <row r="257" spans="1:496" ht="15" customHeight="1" x14ac:dyDescent="0.2">
      <c r="A257" s="243" t="str">
        <f t="shared" si="4"/>
        <v>INDEC-MO - 51630-1</v>
      </c>
      <c r="B257" s="243">
        <v>51630</v>
      </c>
      <c r="C257" s="242" t="s">
        <v>51</v>
      </c>
      <c r="D257" s="243">
        <v>1</v>
      </c>
      <c r="E257" s="259" t="s">
        <v>316</v>
      </c>
    </row>
    <row r="258" spans="1:496" s="249" customFormat="1" ht="15" customHeight="1" x14ac:dyDescent="0.2">
      <c r="A258" s="247"/>
      <c r="B258" s="247"/>
      <c r="D258" s="247"/>
      <c r="E258" s="260"/>
      <c r="F258" s="242"/>
      <c r="G258" s="242"/>
      <c r="H258" s="242"/>
      <c r="I258" s="242"/>
      <c r="J258" s="242"/>
      <c r="K258" s="242"/>
      <c r="L258" s="242"/>
      <c r="M258" s="242"/>
      <c r="N258" s="242"/>
      <c r="O258" s="242"/>
      <c r="P258" s="242"/>
      <c r="Q258" s="242"/>
      <c r="R258" s="242"/>
      <c r="S258" s="242"/>
      <c r="T258" s="242"/>
      <c r="U258" s="242"/>
      <c r="V258" s="242"/>
      <c r="W258" s="242"/>
      <c r="X258" s="242"/>
      <c r="Y258" s="242"/>
      <c r="Z258" s="242"/>
      <c r="AA258" s="242"/>
      <c r="AB258" s="242"/>
      <c r="AC258" s="242"/>
      <c r="AD258" s="242"/>
      <c r="AE258" s="242"/>
      <c r="AF258" s="242"/>
      <c r="AG258" s="242"/>
      <c r="AH258" s="242"/>
      <c r="AI258" s="242"/>
      <c r="AJ258" s="242"/>
      <c r="AK258" s="242"/>
      <c r="AL258" s="242"/>
      <c r="AM258" s="242"/>
      <c r="AN258" s="242"/>
      <c r="AO258" s="242"/>
      <c r="AP258" s="242"/>
      <c r="AQ258" s="242"/>
      <c r="AR258" s="242"/>
      <c r="AS258" s="242"/>
      <c r="AT258" s="242"/>
      <c r="AU258" s="242"/>
      <c r="AV258" s="242"/>
      <c r="AW258" s="242"/>
      <c r="AX258" s="242"/>
      <c r="AY258" s="242"/>
      <c r="AZ258" s="242"/>
      <c r="BA258" s="242"/>
      <c r="BB258" s="242"/>
      <c r="BC258" s="242"/>
      <c r="BD258" s="242"/>
      <c r="BE258" s="242"/>
      <c r="BF258" s="242"/>
      <c r="BG258" s="242"/>
      <c r="BH258" s="242"/>
      <c r="BI258" s="242"/>
      <c r="BJ258" s="242"/>
      <c r="BK258" s="242"/>
      <c r="BL258" s="242"/>
      <c r="BM258" s="242"/>
      <c r="BN258" s="242"/>
      <c r="BO258" s="242"/>
      <c r="BP258" s="242"/>
      <c r="BQ258" s="242"/>
      <c r="BR258" s="242"/>
      <c r="BS258" s="242"/>
      <c r="BT258" s="242"/>
      <c r="BU258" s="242"/>
      <c r="BV258" s="242"/>
      <c r="BW258" s="242"/>
      <c r="BX258" s="242"/>
      <c r="BY258" s="242"/>
      <c r="BZ258" s="242"/>
      <c r="CA258" s="242"/>
      <c r="CB258" s="242"/>
      <c r="CC258" s="242"/>
      <c r="CD258" s="242"/>
      <c r="CE258" s="242"/>
      <c r="CF258" s="242"/>
      <c r="CG258" s="242"/>
      <c r="CH258" s="242"/>
      <c r="CI258" s="242"/>
      <c r="CJ258" s="242"/>
      <c r="CK258" s="242"/>
      <c r="CL258" s="242"/>
      <c r="CM258" s="242"/>
      <c r="CN258" s="242"/>
      <c r="CO258" s="242"/>
      <c r="CP258" s="242"/>
      <c r="CQ258" s="242"/>
      <c r="CR258" s="242"/>
      <c r="CS258" s="242"/>
      <c r="CT258" s="242"/>
      <c r="CU258" s="242"/>
      <c r="CV258" s="242"/>
      <c r="CW258" s="242"/>
      <c r="CX258" s="242"/>
      <c r="CY258" s="242"/>
      <c r="CZ258" s="242"/>
      <c r="DA258" s="242"/>
      <c r="DB258" s="242"/>
      <c r="DC258" s="242"/>
      <c r="DD258" s="242"/>
      <c r="DE258" s="242"/>
      <c r="DF258" s="242"/>
      <c r="DG258" s="242"/>
      <c r="DH258" s="242"/>
      <c r="DI258" s="242"/>
      <c r="DJ258" s="242"/>
      <c r="DK258" s="242"/>
      <c r="DL258" s="242"/>
      <c r="DM258" s="242"/>
      <c r="DN258" s="242"/>
      <c r="DO258" s="242"/>
      <c r="DP258" s="242"/>
      <c r="DQ258" s="242"/>
      <c r="DR258" s="242"/>
      <c r="DS258" s="242"/>
      <c r="DT258" s="242"/>
      <c r="DU258" s="242"/>
      <c r="DV258" s="242"/>
      <c r="DW258" s="242"/>
      <c r="DX258" s="242"/>
      <c r="DY258" s="242"/>
      <c r="DZ258" s="242"/>
      <c r="EA258" s="242"/>
      <c r="EB258" s="242"/>
      <c r="EC258" s="242"/>
      <c r="ED258" s="242"/>
      <c r="EE258" s="242"/>
      <c r="EF258" s="242"/>
      <c r="EG258" s="242"/>
      <c r="EH258" s="242"/>
      <c r="EI258" s="242"/>
      <c r="EJ258" s="242"/>
      <c r="EK258" s="242"/>
      <c r="EL258" s="242"/>
      <c r="EM258" s="242"/>
      <c r="EN258" s="242"/>
      <c r="EO258" s="242"/>
      <c r="EP258" s="242"/>
      <c r="EQ258" s="242"/>
      <c r="ER258" s="242"/>
      <c r="ES258" s="242"/>
      <c r="ET258" s="242"/>
      <c r="EU258" s="242"/>
      <c r="EV258" s="242"/>
      <c r="EW258" s="242"/>
      <c r="EX258" s="242"/>
      <c r="EY258" s="242"/>
      <c r="EZ258" s="242"/>
      <c r="FA258" s="242"/>
      <c r="FB258" s="242"/>
      <c r="FC258" s="242"/>
      <c r="FD258" s="242"/>
      <c r="FE258" s="242"/>
      <c r="FF258" s="242"/>
      <c r="FG258" s="242"/>
      <c r="FH258" s="242"/>
      <c r="FI258" s="242"/>
      <c r="FJ258" s="242"/>
      <c r="FK258" s="242"/>
      <c r="FL258" s="242"/>
      <c r="FM258" s="242"/>
      <c r="FN258" s="242"/>
      <c r="FO258" s="242"/>
      <c r="FP258" s="242"/>
      <c r="FQ258" s="242"/>
      <c r="FR258" s="242"/>
      <c r="FS258" s="242"/>
      <c r="FT258" s="242"/>
      <c r="FU258" s="242"/>
      <c r="FV258" s="242"/>
      <c r="FW258" s="242"/>
      <c r="FX258" s="242"/>
      <c r="FY258" s="242"/>
      <c r="FZ258" s="242"/>
      <c r="GA258" s="242"/>
      <c r="GB258" s="242"/>
      <c r="GC258" s="242"/>
      <c r="GD258" s="242"/>
      <c r="GE258" s="242"/>
      <c r="GF258" s="242"/>
      <c r="GG258" s="242"/>
      <c r="GH258" s="242"/>
      <c r="GI258" s="242"/>
      <c r="GJ258" s="242"/>
      <c r="GK258" s="242"/>
      <c r="GL258" s="242"/>
      <c r="GM258" s="242"/>
      <c r="GN258" s="242"/>
      <c r="GO258" s="242"/>
      <c r="GP258" s="242"/>
      <c r="GQ258" s="242"/>
      <c r="GR258" s="242"/>
      <c r="GS258" s="242"/>
      <c r="GT258" s="242"/>
      <c r="GU258" s="242"/>
      <c r="GV258" s="242"/>
      <c r="GW258" s="242"/>
      <c r="GX258" s="242"/>
      <c r="GY258" s="242"/>
      <c r="GZ258" s="242"/>
      <c r="HA258" s="242"/>
      <c r="HB258" s="242"/>
      <c r="HC258" s="242"/>
      <c r="HD258" s="242"/>
      <c r="HE258" s="242"/>
      <c r="HF258" s="242"/>
      <c r="HG258" s="242"/>
      <c r="HH258" s="242"/>
      <c r="HI258" s="242"/>
      <c r="HJ258" s="242"/>
      <c r="HK258" s="242"/>
      <c r="HL258" s="242"/>
      <c r="HM258" s="242"/>
      <c r="HN258" s="242"/>
      <c r="HO258" s="242"/>
      <c r="HP258" s="242"/>
      <c r="HQ258" s="242"/>
      <c r="HR258" s="242"/>
      <c r="HS258" s="242"/>
      <c r="HT258" s="242"/>
      <c r="HU258" s="242"/>
      <c r="HV258" s="242"/>
      <c r="HW258" s="242"/>
      <c r="HX258" s="242"/>
      <c r="HY258" s="242"/>
      <c r="HZ258" s="242"/>
      <c r="IA258" s="242"/>
      <c r="IB258" s="242"/>
      <c r="IC258" s="242"/>
      <c r="ID258" s="242"/>
      <c r="IE258" s="242"/>
      <c r="IF258" s="242"/>
      <c r="IG258" s="242"/>
      <c r="IH258" s="242"/>
      <c r="II258" s="242"/>
      <c r="IJ258" s="242"/>
      <c r="IK258" s="242"/>
      <c r="IL258" s="242"/>
      <c r="IM258" s="242"/>
      <c r="IN258" s="242"/>
      <c r="IO258" s="242"/>
      <c r="IP258" s="242"/>
      <c r="IQ258" s="242"/>
      <c r="IR258" s="242"/>
      <c r="IS258" s="242"/>
      <c r="IT258" s="242"/>
      <c r="IU258" s="242"/>
      <c r="IV258" s="242"/>
      <c r="IW258" s="242"/>
      <c r="IX258" s="242"/>
      <c r="IY258" s="242"/>
      <c r="IZ258" s="242"/>
      <c r="JA258" s="242"/>
      <c r="JB258" s="242"/>
      <c r="JC258" s="242"/>
      <c r="JD258" s="242"/>
      <c r="JE258" s="242"/>
      <c r="JF258" s="242"/>
      <c r="JG258" s="242"/>
      <c r="JH258" s="242"/>
      <c r="JI258" s="242"/>
      <c r="JJ258" s="242"/>
      <c r="JK258" s="242"/>
      <c r="JL258" s="242"/>
      <c r="JM258" s="242"/>
      <c r="JN258" s="242"/>
      <c r="JO258" s="242"/>
      <c r="JP258" s="242"/>
      <c r="JQ258" s="242"/>
      <c r="JR258" s="242"/>
      <c r="JS258" s="242"/>
      <c r="JT258" s="242"/>
      <c r="JU258" s="242"/>
      <c r="JV258" s="242"/>
      <c r="JW258" s="242"/>
      <c r="JX258" s="242"/>
      <c r="JY258" s="242"/>
      <c r="JZ258" s="242"/>
      <c r="KA258" s="242"/>
      <c r="KB258" s="242"/>
      <c r="KC258" s="242"/>
      <c r="KD258" s="242"/>
      <c r="KE258" s="242"/>
      <c r="KF258" s="242"/>
      <c r="KG258" s="242"/>
      <c r="KH258" s="242"/>
      <c r="KI258" s="242"/>
      <c r="KJ258" s="242"/>
      <c r="KK258" s="242"/>
      <c r="KL258" s="242"/>
      <c r="KM258" s="242"/>
      <c r="KN258" s="242"/>
      <c r="KO258" s="242"/>
      <c r="KP258" s="242"/>
      <c r="KQ258" s="242"/>
      <c r="KR258" s="242"/>
      <c r="KS258" s="242"/>
      <c r="KT258" s="242"/>
      <c r="KU258" s="242"/>
      <c r="KV258" s="242"/>
      <c r="KW258" s="242"/>
      <c r="KX258" s="242"/>
      <c r="KY258" s="242"/>
      <c r="KZ258" s="242"/>
      <c r="LA258" s="242"/>
      <c r="LB258" s="242"/>
      <c r="LC258" s="242"/>
      <c r="LD258" s="242"/>
      <c r="LE258" s="242"/>
      <c r="LF258" s="242"/>
      <c r="LG258" s="242"/>
      <c r="LH258" s="242"/>
      <c r="LI258" s="242"/>
      <c r="LJ258" s="242"/>
      <c r="LK258" s="242"/>
      <c r="LL258" s="242"/>
      <c r="LM258" s="242"/>
      <c r="LN258" s="242"/>
      <c r="LO258" s="242"/>
      <c r="LP258" s="242"/>
      <c r="LQ258" s="242"/>
      <c r="LR258" s="242"/>
      <c r="LS258" s="242"/>
      <c r="LT258" s="242"/>
      <c r="LU258" s="242"/>
      <c r="LV258" s="242"/>
      <c r="LW258" s="242"/>
      <c r="LX258" s="242"/>
      <c r="LY258" s="242"/>
      <c r="LZ258" s="242"/>
      <c r="MA258" s="242"/>
      <c r="MB258" s="242"/>
      <c r="MC258" s="242"/>
      <c r="MD258" s="242"/>
      <c r="ME258" s="242"/>
      <c r="MF258" s="242"/>
      <c r="MG258" s="242"/>
      <c r="MH258" s="242"/>
      <c r="MI258" s="242"/>
      <c r="MJ258" s="242"/>
      <c r="MK258" s="242"/>
      <c r="ML258" s="242"/>
      <c r="MM258" s="242"/>
      <c r="MN258" s="242"/>
      <c r="MO258" s="242"/>
      <c r="MP258" s="242"/>
      <c r="MQ258" s="242"/>
      <c r="MR258" s="242"/>
      <c r="MS258" s="242"/>
      <c r="MT258" s="242"/>
      <c r="MU258" s="242"/>
      <c r="MV258" s="242"/>
      <c r="MW258" s="242"/>
      <c r="MX258" s="242"/>
      <c r="MY258" s="242"/>
      <c r="MZ258" s="242"/>
      <c r="NA258" s="242"/>
      <c r="NB258" s="242"/>
      <c r="NC258" s="242"/>
      <c r="ND258" s="242"/>
      <c r="NE258" s="242"/>
      <c r="NF258" s="242"/>
      <c r="NG258" s="242"/>
      <c r="NH258" s="242"/>
      <c r="NI258" s="242"/>
      <c r="NJ258" s="242"/>
      <c r="NK258" s="242"/>
      <c r="NL258" s="242"/>
      <c r="NM258" s="242"/>
      <c r="NN258" s="242"/>
      <c r="NO258" s="242"/>
      <c r="NP258" s="242"/>
      <c r="NQ258" s="242"/>
      <c r="NR258" s="242"/>
      <c r="NS258" s="242"/>
      <c r="NT258" s="242"/>
      <c r="NU258" s="242"/>
      <c r="NV258" s="242"/>
      <c r="NW258" s="242"/>
      <c r="NX258" s="242"/>
      <c r="NY258" s="242"/>
      <c r="NZ258" s="242"/>
      <c r="OA258" s="242"/>
      <c r="OB258" s="242"/>
      <c r="OC258" s="242"/>
      <c r="OD258" s="242"/>
      <c r="OE258" s="242"/>
      <c r="OF258" s="242"/>
      <c r="OG258" s="242"/>
      <c r="OH258" s="242"/>
      <c r="OI258" s="242"/>
      <c r="OJ258" s="242"/>
      <c r="OK258" s="242"/>
      <c r="OL258" s="242"/>
      <c r="OM258" s="242"/>
      <c r="ON258" s="242"/>
      <c r="OO258" s="242"/>
      <c r="OP258" s="242"/>
      <c r="OQ258" s="242"/>
      <c r="OR258" s="242"/>
      <c r="OS258" s="242"/>
      <c r="OT258" s="242"/>
      <c r="OU258" s="242"/>
      <c r="OV258" s="242"/>
      <c r="OW258" s="242"/>
      <c r="OX258" s="242"/>
      <c r="OY258" s="242"/>
      <c r="OZ258" s="242"/>
      <c r="PA258" s="242"/>
      <c r="PB258" s="242"/>
      <c r="PC258" s="242"/>
      <c r="PD258" s="242"/>
      <c r="PE258" s="242"/>
      <c r="PF258" s="242"/>
      <c r="PG258" s="242"/>
      <c r="PH258" s="242"/>
      <c r="PI258" s="242"/>
      <c r="PJ258" s="242"/>
      <c r="PK258" s="242"/>
      <c r="PL258" s="242"/>
      <c r="PM258" s="242"/>
      <c r="PN258" s="242"/>
      <c r="PO258" s="242"/>
      <c r="PP258" s="242"/>
      <c r="PQ258" s="242"/>
      <c r="PR258" s="242"/>
      <c r="PS258" s="242"/>
      <c r="PT258" s="242"/>
      <c r="PU258" s="242"/>
      <c r="PV258" s="242"/>
      <c r="PW258" s="242"/>
      <c r="PX258" s="242"/>
      <c r="PY258" s="242"/>
      <c r="PZ258" s="242"/>
      <c r="QA258" s="242"/>
      <c r="QB258" s="242"/>
      <c r="QC258" s="242"/>
      <c r="QD258" s="242"/>
      <c r="QE258" s="242"/>
      <c r="QF258" s="242"/>
      <c r="QG258" s="242"/>
      <c r="QH258" s="242"/>
      <c r="QI258" s="242"/>
      <c r="QJ258" s="242"/>
      <c r="QK258" s="242"/>
      <c r="QL258" s="242"/>
      <c r="QM258" s="242"/>
      <c r="QN258" s="242"/>
      <c r="QO258" s="242"/>
      <c r="QP258" s="242"/>
      <c r="QQ258" s="242"/>
      <c r="QR258" s="242"/>
      <c r="QS258" s="242"/>
      <c r="QT258" s="242"/>
      <c r="QU258" s="242"/>
      <c r="QV258" s="242"/>
      <c r="QW258" s="242"/>
      <c r="QX258" s="242"/>
      <c r="QY258" s="242"/>
      <c r="QZ258" s="242"/>
      <c r="RA258" s="242"/>
      <c r="RB258" s="242"/>
      <c r="RC258" s="242"/>
      <c r="RD258" s="242"/>
      <c r="RE258" s="242"/>
      <c r="RF258" s="242"/>
      <c r="RG258" s="242"/>
      <c r="RH258" s="242"/>
      <c r="RI258" s="242"/>
      <c r="RJ258" s="242"/>
      <c r="RK258" s="242"/>
      <c r="RL258" s="242"/>
      <c r="RM258" s="242"/>
      <c r="RN258" s="242"/>
      <c r="RO258" s="242"/>
      <c r="RP258" s="242"/>
      <c r="RQ258" s="242"/>
      <c r="RR258" s="242"/>
      <c r="RS258" s="242"/>
      <c r="RT258" s="242"/>
      <c r="RU258" s="242"/>
      <c r="RV258" s="242"/>
      <c r="RW258" s="242"/>
      <c r="RX258" s="242"/>
      <c r="RY258" s="242"/>
      <c r="RZ258" s="242"/>
      <c r="SA258" s="242"/>
      <c r="SB258" s="242"/>
    </row>
    <row r="259" spans="1:496" ht="15" customHeight="1" x14ac:dyDescent="0.2">
      <c r="A259" s="243" t="str">
        <f t="shared" si="4"/>
        <v>INDEC-MO - 51730-1</v>
      </c>
      <c r="B259" s="243">
        <v>51730</v>
      </c>
      <c r="C259" s="242" t="s">
        <v>51</v>
      </c>
      <c r="D259" s="243">
        <v>1</v>
      </c>
      <c r="E259" s="259" t="s">
        <v>317</v>
      </c>
    </row>
    <row r="262" spans="1:496" ht="15" customHeight="1" x14ac:dyDescent="0.2">
      <c r="A262" s="253"/>
      <c r="B262" s="241" t="s">
        <v>491</v>
      </c>
      <c r="C262" s="251"/>
      <c r="D262" s="252"/>
      <c r="E262" s="252"/>
    </row>
    <row r="263" spans="1:496" ht="15" customHeight="1" x14ac:dyDescent="0.2">
      <c r="A263" s="261"/>
      <c r="B263" s="252"/>
      <c r="C263" s="251"/>
      <c r="D263" s="262"/>
      <c r="E263" s="251"/>
    </row>
    <row r="264" spans="1:496" ht="15" customHeight="1" x14ac:dyDescent="0.2">
      <c r="A264" s="415" t="s">
        <v>318</v>
      </c>
      <c r="B264" s="415" t="s">
        <v>48</v>
      </c>
      <c r="C264" s="415"/>
      <c r="D264" s="415"/>
      <c r="E264" s="415" t="s">
        <v>307</v>
      </c>
    </row>
    <row r="265" spans="1:496" ht="15" customHeight="1" x14ac:dyDescent="0.2">
      <c r="A265" s="415"/>
      <c r="B265" s="415"/>
      <c r="C265" s="415"/>
      <c r="D265" s="415"/>
      <c r="E265" s="415"/>
    </row>
    <row r="266" spans="1:496" ht="15" customHeight="1" x14ac:dyDescent="0.2">
      <c r="A266" s="251"/>
      <c r="B266" s="252"/>
      <c r="C266" s="251"/>
      <c r="D266" s="252"/>
      <c r="E266" s="251"/>
    </row>
    <row r="267" spans="1:496" ht="15" customHeight="1" x14ac:dyDescent="0.2">
      <c r="A267" s="243" t="str">
        <f>CONCATENATE("INDEC-MO - ",B267,C267,D267)</f>
        <v>INDEC-MO - 51720-1</v>
      </c>
      <c r="B267" s="243">
        <v>51720</v>
      </c>
      <c r="C267" s="242" t="s">
        <v>51</v>
      </c>
      <c r="D267" s="243">
        <v>1</v>
      </c>
      <c r="E267" s="264" t="s">
        <v>492</v>
      </c>
    </row>
    <row r="268" spans="1:496" ht="15" customHeight="1" x14ac:dyDescent="0.2">
      <c r="A268" s="251"/>
      <c r="B268" s="252"/>
      <c r="C268" s="251"/>
      <c r="D268" s="252"/>
      <c r="E268" s="251"/>
    </row>
    <row r="271" spans="1:496" ht="15" customHeight="1" x14ac:dyDescent="0.2">
      <c r="A271" s="240"/>
      <c r="B271" s="241" t="s">
        <v>319</v>
      </c>
      <c r="C271" s="240"/>
      <c r="D271" s="241"/>
    </row>
    <row r="273" spans="1:496" ht="15" customHeight="1" x14ac:dyDescent="0.2">
      <c r="A273" s="415" t="s">
        <v>318</v>
      </c>
      <c r="B273" s="415" t="s">
        <v>48</v>
      </c>
      <c r="C273" s="415"/>
      <c r="D273" s="415"/>
      <c r="E273" s="415" t="s">
        <v>320</v>
      </c>
    </row>
    <row r="274" spans="1:496" ht="15" customHeight="1" x14ac:dyDescent="0.2">
      <c r="A274" s="415"/>
      <c r="B274" s="415" t="s">
        <v>50</v>
      </c>
      <c r="C274" s="415"/>
      <c r="D274" s="415"/>
      <c r="E274" s="415"/>
    </row>
    <row r="275" spans="1:496" ht="15" customHeight="1" x14ac:dyDescent="0.2">
      <c r="E275" s="244"/>
    </row>
    <row r="276" spans="1:496" ht="15" customHeight="1" x14ac:dyDescent="0.2">
      <c r="A276" s="243" t="str">
        <f t="shared" ref="A276:A283" si="5">CONCATENATE("INDEC-EC - ",B276,C276,D276)</f>
        <v>INDEC-EC - 43520-11</v>
      </c>
      <c r="B276" s="243">
        <v>43520</v>
      </c>
      <c r="C276" s="245" t="s">
        <v>51</v>
      </c>
      <c r="D276" s="243">
        <v>11</v>
      </c>
      <c r="E276" s="259" t="s">
        <v>321</v>
      </c>
    </row>
    <row r="277" spans="1:496" ht="15" customHeight="1" x14ac:dyDescent="0.2">
      <c r="A277" s="243" t="str">
        <f t="shared" si="5"/>
        <v>INDEC-EC - 44440-2</v>
      </c>
      <c r="B277" s="243">
        <v>44440</v>
      </c>
      <c r="C277" s="245" t="s">
        <v>51</v>
      </c>
      <c r="D277" s="243">
        <v>2</v>
      </c>
      <c r="E277" s="259" t="s">
        <v>322</v>
      </c>
    </row>
    <row r="278" spans="1:496" ht="15" customHeight="1" x14ac:dyDescent="0.2">
      <c r="A278" s="243" t="str">
        <f t="shared" si="5"/>
        <v>INDEC-EC - 44221-11</v>
      </c>
      <c r="B278" s="243">
        <v>44221</v>
      </c>
      <c r="C278" s="245" t="s">
        <v>51</v>
      </c>
      <c r="D278" s="243">
        <v>11</v>
      </c>
      <c r="E278" s="259" t="s">
        <v>323</v>
      </c>
    </row>
    <row r="279" spans="1:496" ht="15" customHeight="1" x14ac:dyDescent="0.2">
      <c r="A279" s="243" t="str">
        <f t="shared" si="5"/>
        <v>INDEC-EC - 44221-12</v>
      </c>
      <c r="B279" s="243">
        <v>44221</v>
      </c>
      <c r="C279" s="245" t="s">
        <v>51</v>
      </c>
      <c r="D279" s="243">
        <v>12</v>
      </c>
      <c r="E279" s="259" t="s">
        <v>324</v>
      </c>
    </row>
    <row r="280" spans="1:496" ht="15" customHeight="1" x14ac:dyDescent="0.2">
      <c r="A280" s="243" t="str">
        <f t="shared" si="5"/>
        <v>INDEC-EC - 43520-21</v>
      </c>
      <c r="B280" s="243">
        <v>43520</v>
      </c>
      <c r="C280" s="245" t="s">
        <v>51</v>
      </c>
      <c r="D280" s="243">
        <v>21</v>
      </c>
      <c r="E280" s="259" t="s">
        <v>325</v>
      </c>
    </row>
    <row r="281" spans="1:496" ht="15" customHeight="1" x14ac:dyDescent="0.2">
      <c r="A281" s="243" t="str">
        <f t="shared" si="5"/>
        <v>INDEC-EC - 44231-21</v>
      </c>
      <c r="B281" s="243">
        <v>44231</v>
      </c>
      <c r="C281" s="245" t="s">
        <v>51</v>
      </c>
      <c r="D281" s="243">
        <v>21</v>
      </c>
      <c r="E281" s="259" t="s">
        <v>326</v>
      </c>
    </row>
    <row r="282" spans="1:496" s="249" customFormat="1" ht="15" customHeight="1" x14ac:dyDescent="0.2">
      <c r="A282" s="247"/>
      <c r="B282" s="247"/>
      <c r="C282" s="248"/>
      <c r="D282" s="247"/>
      <c r="E282" s="260"/>
      <c r="F282" s="242"/>
      <c r="G282" s="242"/>
      <c r="H282" s="242"/>
      <c r="I282" s="242"/>
      <c r="J282" s="242"/>
      <c r="K282" s="242"/>
      <c r="L282" s="242"/>
      <c r="M282" s="242"/>
      <c r="N282" s="242"/>
      <c r="O282" s="242"/>
      <c r="P282" s="242"/>
      <c r="Q282" s="242"/>
      <c r="R282" s="242"/>
      <c r="S282" s="242"/>
      <c r="T282" s="242"/>
      <c r="U282" s="242"/>
      <c r="V282" s="242"/>
      <c r="W282" s="242"/>
      <c r="X282" s="242"/>
      <c r="Y282" s="242"/>
      <c r="Z282" s="242"/>
      <c r="AA282" s="242"/>
      <c r="AB282" s="242"/>
      <c r="AC282" s="242"/>
      <c r="AD282" s="242"/>
      <c r="AE282" s="242"/>
      <c r="AF282" s="242"/>
      <c r="AG282" s="242"/>
      <c r="AH282" s="242"/>
      <c r="AI282" s="242"/>
      <c r="AJ282" s="242"/>
      <c r="AK282" s="242"/>
      <c r="AL282" s="242"/>
      <c r="AM282" s="242"/>
      <c r="AN282" s="242"/>
      <c r="AO282" s="242"/>
      <c r="AP282" s="242"/>
      <c r="AQ282" s="242"/>
      <c r="AR282" s="242"/>
      <c r="AS282" s="242"/>
      <c r="AT282" s="242"/>
      <c r="AU282" s="242"/>
      <c r="AV282" s="242"/>
      <c r="AW282" s="242"/>
      <c r="AX282" s="242"/>
      <c r="AY282" s="242"/>
      <c r="AZ282" s="242"/>
      <c r="BA282" s="242"/>
      <c r="BB282" s="242"/>
      <c r="BC282" s="242"/>
      <c r="BD282" s="242"/>
      <c r="BE282" s="242"/>
      <c r="BF282" s="242"/>
      <c r="BG282" s="242"/>
      <c r="BH282" s="242"/>
      <c r="BI282" s="242"/>
      <c r="BJ282" s="242"/>
      <c r="BK282" s="242"/>
      <c r="BL282" s="242"/>
      <c r="BM282" s="242"/>
      <c r="BN282" s="242"/>
      <c r="BO282" s="242"/>
      <c r="BP282" s="242"/>
      <c r="BQ282" s="242"/>
      <c r="BR282" s="242"/>
      <c r="BS282" s="242"/>
      <c r="BT282" s="242"/>
      <c r="BU282" s="242"/>
      <c r="BV282" s="242"/>
      <c r="BW282" s="242"/>
      <c r="BX282" s="242"/>
      <c r="BY282" s="242"/>
      <c r="BZ282" s="242"/>
      <c r="CA282" s="242"/>
      <c r="CB282" s="242"/>
      <c r="CC282" s="242"/>
      <c r="CD282" s="242"/>
      <c r="CE282" s="242"/>
      <c r="CF282" s="242"/>
      <c r="CG282" s="242"/>
      <c r="CH282" s="242"/>
      <c r="CI282" s="242"/>
      <c r="CJ282" s="242"/>
      <c r="CK282" s="242"/>
      <c r="CL282" s="242"/>
      <c r="CM282" s="242"/>
      <c r="CN282" s="242"/>
      <c r="CO282" s="242"/>
      <c r="CP282" s="242"/>
      <c r="CQ282" s="242"/>
      <c r="CR282" s="242"/>
      <c r="CS282" s="242"/>
      <c r="CT282" s="242"/>
      <c r="CU282" s="242"/>
      <c r="CV282" s="242"/>
      <c r="CW282" s="242"/>
      <c r="CX282" s="242"/>
      <c r="CY282" s="242"/>
      <c r="CZ282" s="242"/>
      <c r="DA282" s="242"/>
      <c r="DB282" s="242"/>
      <c r="DC282" s="242"/>
      <c r="DD282" s="242"/>
      <c r="DE282" s="242"/>
      <c r="DF282" s="242"/>
      <c r="DG282" s="242"/>
      <c r="DH282" s="242"/>
      <c r="DI282" s="242"/>
      <c r="DJ282" s="242"/>
      <c r="DK282" s="242"/>
      <c r="DL282" s="242"/>
      <c r="DM282" s="242"/>
      <c r="DN282" s="242"/>
      <c r="DO282" s="242"/>
      <c r="DP282" s="242"/>
      <c r="DQ282" s="242"/>
      <c r="DR282" s="242"/>
      <c r="DS282" s="242"/>
      <c r="DT282" s="242"/>
      <c r="DU282" s="242"/>
      <c r="DV282" s="242"/>
      <c r="DW282" s="242"/>
      <c r="DX282" s="242"/>
      <c r="DY282" s="242"/>
      <c r="DZ282" s="242"/>
      <c r="EA282" s="242"/>
      <c r="EB282" s="242"/>
      <c r="EC282" s="242"/>
      <c r="ED282" s="242"/>
      <c r="EE282" s="242"/>
      <c r="EF282" s="242"/>
      <c r="EG282" s="242"/>
      <c r="EH282" s="242"/>
      <c r="EI282" s="242"/>
      <c r="EJ282" s="242"/>
      <c r="EK282" s="242"/>
      <c r="EL282" s="242"/>
      <c r="EM282" s="242"/>
      <c r="EN282" s="242"/>
      <c r="EO282" s="242"/>
      <c r="EP282" s="242"/>
      <c r="EQ282" s="242"/>
      <c r="ER282" s="242"/>
      <c r="ES282" s="242"/>
      <c r="ET282" s="242"/>
      <c r="EU282" s="242"/>
      <c r="EV282" s="242"/>
      <c r="EW282" s="242"/>
      <c r="EX282" s="242"/>
      <c r="EY282" s="242"/>
      <c r="EZ282" s="242"/>
      <c r="FA282" s="242"/>
      <c r="FB282" s="242"/>
      <c r="FC282" s="242"/>
      <c r="FD282" s="242"/>
      <c r="FE282" s="242"/>
      <c r="FF282" s="242"/>
      <c r="FG282" s="242"/>
      <c r="FH282" s="242"/>
      <c r="FI282" s="242"/>
      <c r="FJ282" s="242"/>
      <c r="FK282" s="242"/>
      <c r="FL282" s="242"/>
      <c r="FM282" s="242"/>
      <c r="FN282" s="242"/>
      <c r="FO282" s="242"/>
      <c r="FP282" s="242"/>
      <c r="FQ282" s="242"/>
      <c r="FR282" s="242"/>
      <c r="FS282" s="242"/>
      <c r="FT282" s="242"/>
      <c r="FU282" s="242"/>
      <c r="FV282" s="242"/>
      <c r="FW282" s="242"/>
      <c r="FX282" s="242"/>
      <c r="FY282" s="242"/>
      <c r="FZ282" s="242"/>
      <c r="GA282" s="242"/>
      <c r="GB282" s="242"/>
      <c r="GC282" s="242"/>
      <c r="GD282" s="242"/>
      <c r="GE282" s="242"/>
      <c r="GF282" s="242"/>
      <c r="GG282" s="242"/>
      <c r="GH282" s="242"/>
      <c r="GI282" s="242"/>
      <c r="GJ282" s="242"/>
      <c r="GK282" s="242"/>
      <c r="GL282" s="242"/>
      <c r="GM282" s="242"/>
      <c r="GN282" s="242"/>
      <c r="GO282" s="242"/>
      <c r="GP282" s="242"/>
      <c r="GQ282" s="242"/>
      <c r="GR282" s="242"/>
      <c r="GS282" s="242"/>
      <c r="GT282" s="242"/>
      <c r="GU282" s="242"/>
      <c r="GV282" s="242"/>
      <c r="GW282" s="242"/>
      <c r="GX282" s="242"/>
      <c r="GY282" s="242"/>
      <c r="GZ282" s="242"/>
      <c r="HA282" s="242"/>
      <c r="HB282" s="242"/>
      <c r="HC282" s="242"/>
      <c r="HD282" s="242"/>
      <c r="HE282" s="242"/>
      <c r="HF282" s="242"/>
      <c r="HG282" s="242"/>
      <c r="HH282" s="242"/>
      <c r="HI282" s="242"/>
      <c r="HJ282" s="242"/>
      <c r="HK282" s="242"/>
      <c r="HL282" s="242"/>
      <c r="HM282" s="242"/>
      <c r="HN282" s="242"/>
      <c r="HO282" s="242"/>
      <c r="HP282" s="242"/>
      <c r="HQ282" s="242"/>
      <c r="HR282" s="242"/>
      <c r="HS282" s="242"/>
      <c r="HT282" s="242"/>
      <c r="HU282" s="242"/>
      <c r="HV282" s="242"/>
      <c r="HW282" s="242"/>
      <c r="HX282" s="242"/>
      <c r="HY282" s="242"/>
      <c r="HZ282" s="242"/>
      <c r="IA282" s="242"/>
      <c r="IB282" s="242"/>
      <c r="IC282" s="242"/>
      <c r="ID282" s="242"/>
      <c r="IE282" s="242"/>
      <c r="IF282" s="242"/>
      <c r="IG282" s="242"/>
      <c r="IH282" s="242"/>
      <c r="II282" s="242"/>
      <c r="IJ282" s="242"/>
      <c r="IK282" s="242"/>
      <c r="IL282" s="242"/>
      <c r="IM282" s="242"/>
      <c r="IN282" s="242"/>
      <c r="IO282" s="242"/>
      <c r="IP282" s="242"/>
      <c r="IQ282" s="242"/>
      <c r="IR282" s="242"/>
      <c r="IS282" s="242"/>
      <c r="IT282" s="242"/>
      <c r="IU282" s="242"/>
      <c r="IV282" s="242"/>
      <c r="IW282" s="242"/>
      <c r="IX282" s="242"/>
      <c r="IY282" s="242"/>
      <c r="IZ282" s="242"/>
      <c r="JA282" s="242"/>
      <c r="JB282" s="242"/>
      <c r="JC282" s="242"/>
      <c r="JD282" s="242"/>
      <c r="JE282" s="242"/>
      <c r="JF282" s="242"/>
      <c r="JG282" s="242"/>
      <c r="JH282" s="242"/>
      <c r="JI282" s="242"/>
      <c r="JJ282" s="242"/>
      <c r="JK282" s="242"/>
      <c r="JL282" s="242"/>
      <c r="JM282" s="242"/>
      <c r="JN282" s="242"/>
      <c r="JO282" s="242"/>
      <c r="JP282" s="242"/>
      <c r="JQ282" s="242"/>
      <c r="JR282" s="242"/>
      <c r="JS282" s="242"/>
      <c r="JT282" s="242"/>
      <c r="JU282" s="242"/>
      <c r="JV282" s="242"/>
      <c r="JW282" s="242"/>
      <c r="JX282" s="242"/>
      <c r="JY282" s="242"/>
      <c r="JZ282" s="242"/>
      <c r="KA282" s="242"/>
      <c r="KB282" s="242"/>
      <c r="KC282" s="242"/>
      <c r="KD282" s="242"/>
      <c r="KE282" s="242"/>
      <c r="KF282" s="242"/>
      <c r="KG282" s="242"/>
      <c r="KH282" s="242"/>
      <c r="KI282" s="242"/>
      <c r="KJ282" s="242"/>
      <c r="KK282" s="242"/>
      <c r="KL282" s="242"/>
      <c r="KM282" s="242"/>
      <c r="KN282" s="242"/>
      <c r="KO282" s="242"/>
      <c r="KP282" s="242"/>
      <c r="KQ282" s="242"/>
      <c r="KR282" s="242"/>
      <c r="KS282" s="242"/>
      <c r="KT282" s="242"/>
      <c r="KU282" s="242"/>
      <c r="KV282" s="242"/>
      <c r="KW282" s="242"/>
      <c r="KX282" s="242"/>
      <c r="KY282" s="242"/>
      <c r="KZ282" s="242"/>
      <c r="LA282" s="242"/>
      <c r="LB282" s="242"/>
      <c r="LC282" s="242"/>
      <c r="LD282" s="242"/>
      <c r="LE282" s="242"/>
      <c r="LF282" s="242"/>
      <c r="LG282" s="242"/>
      <c r="LH282" s="242"/>
      <c r="LI282" s="242"/>
      <c r="LJ282" s="242"/>
      <c r="LK282" s="242"/>
      <c r="LL282" s="242"/>
      <c r="LM282" s="242"/>
      <c r="LN282" s="242"/>
      <c r="LO282" s="242"/>
      <c r="LP282" s="242"/>
      <c r="LQ282" s="242"/>
      <c r="LR282" s="242"/>
      <c r="LS282" s="242"/>
      <c r="LT282" s="242"/>
      <c r="LU282" s="242"/>
      <c r="LV282" s="242"/>
      <c r="LW282" s="242"/>
      <c r="LX282" s="242"/>
      <c r="LY282" s="242"/>
      <c r="LZ282" s="242"/>
      <c r="MA282" s="242"/>
      <c r="MB282" s="242"/>
      <c r="MC282" s="242"/>
      <c r="MD282" s="242"/>
      <c r="ME282" s="242"/>
      <c r="MF282" s="242"/>
      <c r="MG282" s="242"/>
      <c r="MH282" s="242"/>
      <c r="MI282" s="242"/>
      <c r="MJ282" s="242"/>
      <c r="MK282" s="242"/>
      <c r="ML282" s="242"/>
      <c r="MM282" s="242"/>
      <c r="MN282" s="242"/>
      <c r="MO282" s="242"/>
      <c r="MP282" s="242"/>
      <c r="MQ282" s="242"/>
      <c r="MR282" s="242"/>
      <c r="MS282" s="242"/>
      <c r="MT282" s="242"/>
      <c r="MU282" s="242"/>
      <c r="MV282" s="242"/>
      <c r="MW282" s="242"/>
      <c r="MX282" s="242"/>
      <c r="MY282" s="242"/>
      <c r="MZ282" s="242"/>
      <c r="NA282" s="242"/>
      <c r="NB282" s="242"/>
      <c r="NC282" s="242"/>
      <c r="ND282" s="242"/>
      <c r="NE282" s="242"/>
      <c r="NF282" s="242"/>
      <c r="NG282" s="242"/>
      <c r="NH282" s="242"/>
      <c r="NI282" s="242"/>
      <c r="NJ282" s="242"/>
      <c r="NK282" s="242"/>
      <c r="NL282" s="242"/>
      <c r="NM282" s="242"/>
      <c r="NN282" s="242"/>
      <c r="NO282" s="242"/>
      <c r="NP282" s="242"/>
      <c r="NQ282" s="242"/>
      <c r="NR282" s="242"/>
      <c r="NS282" s="242"/>
      <c r="NT282" s="242"/>
      <c r="NU282" s="242"/>
      <c r="NV282" s="242"/>
      <c r="NW282" s="242"/>
      <c r="NX282" s="242"/>
      <c r="NY282" s="242"/>
      <c r="NZ282" s="242"/>
      <c r="OA282" s="242"/>
      <c r="OB282" s="242"/>
      <c r="OC282" s="242"/>
      <c r="OD282" s="242"/>
      <c r="OE282" s="242"/>
      <c r="OF282" s="242"/>
      <c r="OG282" s="242"/>
      <c r="OH282" s="242"/>
      <c r="OI282" s="242"/>
      <c r="OJ282" s="242"/>
      <c r="OK282" s="242"/>
      <c r="OL282" s="242"/>
      <c r="OM282" s="242"/>
      <c r="ON282" s="242"/>
      <c r="OO282" s="242"/>
      <c r="OP282" s="242"/>
      <c r="OQ282" s="242"/>
      <c r="OR282" s="242"/>
      <c r="OS282" s="242"/>
      <c r="OT282" s="242"/>
      <c r="OU282" s="242"/>
      <c r="OV282" s="242"/>
      <c r="OW282" s="242"/>
      <c r="OX282" s="242"/>
      <c r="OY282" s="242"/>
      <c r="OZ282" s="242"/>
      <c r="PA282" s="242"/>
      <c r="PB282" s="242"/>
      <c r="PC282" s="242"/>
      <c r="PD282" s="242"/>
      <c r="PE282" s="242"/>
      <c r="PF282" s="242"/>
      <c r="PG282" s="242"/>
      <c r="PH282" s="242"/>
      <c r="PI282" s="242"/>
      <c r="PJ282" s="242"/>
      <c r="PK282" s="242"/>
      <c r="PL282" s="242"/>
      <c r="PM282" s="242"/>
      <c r="PN282" s="242"/>
      <c r="PO282" s="242"/>
      <c r="PP282" s="242"/>
      <c r="PQ282" s="242"/>
      <c r="PR282" s="242"/>
      <c r="PS282" s="242"/>
      <c r="PT282" s="242"/>
      <c r="PU282" s="242"/>
      <c r="PV282" s="242"/>
      <c r="PW282" s="242"/>
      <c r="PX282" s="242"/>
      <c r="PY282" s="242"/>
      <c r="PZ282" s="242"/>
      <c r="QA282" s="242"/>
      <c r="QB282" s="242"/>
      <c r="QC282" s="242"/>
      <c r="QD282" s="242"/>
      <c r="QE282" s="242"/>
      <c r="QF282" s="242"/>
      <c r="QG282" s="242"/>
      <c r="QH282" s="242"/>
      <c r="QI282" s="242"/>
      <c r="QJ282" s="242"/>
      <c r="QK282" s="242"/>
      <c r="QL282" s="242"/>
      <c r="QM282" s="242"/>
      <c r="QN282" s="242"/>
      <c r="QO282" s="242"/>
      <c r="QP282" s="242"/>
      <c r="QQ282" s="242"/>
      <c r="QR282" s="242"/>
      <c r="QS282" s="242"/>
      <c r="QT282" s="242"/>
      <c r="QU282" s="242"/>
      <c r="QV282" s="242"/>
      <c r="QW282" s="242"/>
      <c r="QX282" s="242"/>
      <c r="QY282" s="242"/>
      <c r="QZ282" s="242"/>
      <c r="RA282" s="242"/>
      <c r="RB282" s="242"/>
      <c r="RC282" s="242"/>
      <c r="RD282" s="242"/>
      <c r="RE282" s="242"/>
      <c r="RF282" s="242"/>
      <c r="RG282" s="242"/>
      <c r="RH282" s="242"/>
      <c r="RI282" s="242"/>
      <c r="RJ282" s="242"/>
      <c r="RK282" s="242"/>
      <c r="RL282" s="242"/>
      <c r="RM282" s="242"/>
      <c r="RN282" s="242"/>
      <c r="RO282" s="242"/>
      <c r="RP282" s="242"/>
      <c r="RQ282" s="242"/>
      <c r="RR282" s="242"/>
      <c r="RS282" s="242"/>
      <c r="RT282" s="242"/>
      <c r="RU282" s="242"/>
      <c r="RV282" s="242"/>
      <c r="RW282" s="242"/>
      <c r="RX282" s="242"/>
      <c r="RY282" s="242"/>
      <c r="RZ282" s="242"/>
      <c r="SA282" s="242"/>
      <c r="SB282" s="242"/>
    </row>
    <row r="283" spans="1:496" ht="15" customHeight="1" x14ac:dyDescent="0.2">
      <c r="A283" s="243" t="str">
        <f t="shared" si="5"/>
        <v>INDEC-EC - 44231-11</v>
      </c>
      <c r="B283" s="243">
        <v>44231</v>
      </c>
      <c r="C283" s="245" t="s">
        <v>51</v>
      </c>
      <c r="D283" s="243">
        <v>11</v>
      </c>
      <c r="E283" s="259" t="s">
        <v>327</v>
      </c>
    </row>
    <row r="286" spans="1:496" ht="15" customHeight="1" x14ac:dyDescent="0.2">
      <c r="A286" s="240"/>
      <c r="B286" s="241" t="s">
        <v>328</v>
      </c>
      <c r="C286" s="240"/>
      <c r="D286" s="241"/>
    </row>
    <row r="288" spans="1:496" ht="15" customHeight="1" x14ac:dyDescent="0.2">
      <c r="A288" s="415" t="s">
        <v>318</v>
      </c>
      <c r="B288" s="415" t="s">
        <v>48</v>
      </c>
      <c r="C288" s="415"/>
      <c r="D288" s="415"/>
      <c r="E288" s="415" t="s">
        <v>329</v>
      </c>
    </row>
    <row r="289" spans="1:5" ht="15" customHeight="1" x14ac:dyDescent="0.2">
      <c r="A289" s="415"/>
      <c r="B289" s="415" t="s">
        <v>50</v>
      </c>
      <c r="C289" s="415"/>
      <c r="D289" s="415"/>
      <c r="E289" s="415"/>
    </row>
    <row r="290" spans="1:5" ht="15" customHeight="1" x14ac:dyDescent="0.2">
      <c r="E290" s="244"/>
    </row>
    <row r="291" spans="1:5" ht="15" customHeight="1" x14ac:dyDescent="0.2">
      <c r="A291" s="243" t="str">
        <f t="shared" ref="A291:A298" si="6">CONCATENATE("INDEC-SA - ",B291,C291,D291)</f>
        <v>INDEC-SA - 83107-1</v>
      </c>
      <c r="B291" s="243">
        <v>83107</v>
      </c>
      <c r="C291" s="242" t="s">
        <v>51</v>
      </c>
      <c r="D291" s="243">
        <v>1</v>
      </c>
      <c r="E291" s="265" t="s">
        <v>330</v>
      </c>
    </row>
    <row r="292" spans="1:5" ht="15" customHeight="1" x14ac:dyDescent="0.2">
      <c r="A292" s="243" t="str">
        <f t="shared" si="6"/>
        <v>INDEC-SA - 71240-21</v>
      </c>
      <c r="B292" s="243">
        <v>71240</v>
      </c>
      <c r="C292" s="242" t="s">
        <v>51</v>
      </c>
      <c r="D292" s="243">
        <v>21</v>
      </c>
      <c r="E292" s="242" t="s">
        <v>331</v>
      </c>
    </row>
    <row r="293" spans="1:5" ht="15" customHeight="1" x14ac:dyDescent="0.2">
      <c r="A293" s="243" t="str">
        <f t="shared" si="6"/>
        <v>INDEC-SA - 71240-31</v>
      </c>
      <c r="B293" s="243">
        <v>71240</v>
      </c>
      <c r="C293" s="242" t="s">
        <v>51</v>
      </c>
      <c r="D293" s="243">
        <v>31</v>
      </c>
      <c r="E293" s="242" t="s">
        <v>332</v>
      </c>
    </row>
    <row r="294" spans="1:5" ht="15" customHeight="1" x14ac:dyDescent="0.2">
      <c r="A294" s="243" t="str">
        <f t="shared" si="6"/>
        <v>INDEC-SA - 71240-11</v>
      </c>
      <c r="B294" s="243">
        <v>71240</v>
      </c>
      <c r="C294" s="242" t="s">
        <v>51</v>
      </c>
      <c r="D294" s="243">
        <v>11</v>
      </c>
      <c r="E294" s="265" t="s">
        <v>333</v>
      </c>
    </row>
    <row r="295" spans="1:5" ht="15" customHeight="1" x14ac:dyDescent="0.2">
      <c r="A295" s="243" t="str">
        <f t="shared" si="6"/>
        <v>INDEC-SA - 74110-11</v>
      </c>
      <c r="B295" s="243">
        <v>74110</v>
      </c>
      <c r="C295" s="242" t="s">
        <v>51</v>
      </c>
      <c r="D295" s="243">
        <v>11</v>
      </c>
      <c r="E295" s="265" t="s">
        <v>334</v>
      </c>
    </row>
    <row r="296" spans="1:5" ht="15" customHeight="1" x14ac:dyDescent="0.2">
      <c r="A296" s="243" t="str">
        <f t="shared" si="6"/>
        <v>INDEC-SA - 71233-11</v>
      </c>
      <c r="B296" s="243">
        <v>71233</v>
      </c>
      <c r="C296" s="242" t="s">
        <v>51</v>
      </c>
      <c r="D296" s="243">
        <v>11</v>
      </c>
      <c r="E296" s="265" t="s">
        <v>335</v>
      </c>
    </row>
    <row r="297" spans="1:5" ht="15" customHeight="1" x14ac:dyDescent="0.2">
      <c r="A297" s="243" t="str">
        <f t="shared" si="6"/>
        <v>INDEC-SA - 51800-11</v>
      </c>
      <c r="B297" s="243">
        <v>51800</v>
      </c>
      <c r="C297" s="242" t="s">
        <v>51</v>
      </c>
      <c r="D297" s="243">
        <v>11</v>
      </c>
      <c r="E297" s="266" t="s">
        <v>336</v>
      </c>
    </row>
    <row r="298" spans="1:5" ht="15" customHeight="1" x14ac:dyDescent="0.2">
      <c r="A298" s="243" t="str">
        <f t="shared" si="6"/>
        <v>INDEC-SA - 51800-21</v>
      </c>
      <c r="B298" s="243">
        <v>51800</v>
      </c>
      <c r="C298" s="242" t="s">
        <v>51</v>
      </c>
      <c r="D298" s="243">
        <v>21</v>
      </c>
      <c r="E298" s="265" t="s">
        <v>337</v>
      </c>
    </row>
    <row r="301" spans="1:5" ht="15" customHeight="1" x14ac:dyDescent="0.2">
      <c r="A301" s="267"/>
      <c r="B301" s="241" t="s">
        <v>450</v>
      </c>
      <c r="C301" s="267"/>
      <c r="D301" s="268"/>
      <c r="E301" s="267"/>
    </row>
    <row r="303" spans="1:5" ht="15" customHeight="1" x14ac:dyDescent="0.2">
      <c r="A303" s="415" t="s">
        <v>318</v>
      </c>
      <c r="B303" s="415" t="s">
        <v>48</v>
      </c>
      <c r="C303" s="415"/>
      <c r="D303" s="415"/>
      <c r="E303" s="415" t="s">
        <v>49</v>
      </c>
    </row>
    <row r="304" spans="1:5" ht="15" customHeight="1" x14ac:dyDescent="0.2">
      <c r="A304" s="415"/>
      <c r="B304" s="415" t="s">
        <v>50</v>
      </c>
      <c r="C304" s="415"/>
      <c r="D304" s="415"/>
      <c r="E304" s="415"/>
    </row>
    <row r="305" spans="1:496" ht="15" customHeight="1" x14ac:dyDescent="0.2">
      <c r="A305" s="244"/>
      <c r="B305" s="244"/>
      <c r="C305" s="244"/>
      <c r="D305" s="244"/>
      <c r="E305" s="244"/>
    </row>
    <row r="306" spans="1:496" ht="15" customHeight="1" x14ac:dyDescent="0.2">
      <c r="A306" s="243" t="str">
        <f t="shared" ref="A306:A369" si="7">CONCATENATE("INDEC-PB - ",B306,C306,D306)</f>
        <v>INDEC-PB - 42120-1</v>
      </c>
      <c r="B306" s="243">
        <v>42120</v>
      </c>
      <c r="C306" s="242" t="s">
        <v>51</v>
      </c>
      <c r="D306" s="243">
        <v>1</v>
      </c>
      <c r="E306" s="269" t="s">
        <v>338</v>
      </c>
    </row>
    <row r="307" spans="1:496" ht="15" customHeight="1" x14ac:dyDescent="0.2">
      <c r="A307" s="243" t="str">
        <f t="shared" si="7"/>
        <v>INDEC-PB - 42120-2</v>
      </c>
      <c r="B307" s="243">
        <v>42120</v>
      </c>
      <c r="C307" s="242" t="s">
        <v>51</v>
      </c>
      <c r="D307" s="243">
        <v>2</v>
      </c>
      <c r="E307" s="269" t="s">
        <v>339</v>
      </c>
    </row>
    <row r="308" spans="1:496" ht="15" customHeight="1" x14ac:dyDescent="0.2">
      <c r="A308" s="243" t="str">
        <f t="shared" si="7"/>
        <v>INDEC-PB - 37910-1</v>
      </c>
      <c r="B308" s="243">
        <v>37910</v>
      </c>
      <c r="C308" s="242" t="s">
        <v>51</v>
      </c>
      <c r="D308" s="243">
        <v>1</v>
      </c>
      <c r="E308" s="269" t="s">
        <v>340</v>
      </c>
    </row>
    <row r="309" spans="1:496" ht="15" customHeight="1" x14ac:dyDescent="0.2">
      <c r="A309" s="243" t="str">
        <f t="shared" si="7"/>
        <v>INDEC-PB - 42921-4</v>
      </c>
      <c r="B309" s="243">
        <v>42921</v>
      </c>
      <c r="C309" s="242" t="s">
        <v>51</v>
      </c>
      <c r="D309" s="243">
        <v>4</v>
      </c>
      <c r="E309" s="269" t="s">
        <v>341</v>
      </c>
    </row>
    <row r="310" spans="1:496" ht="15" customHeight="1" x14ac:dyDescent="0.2">
      <c r="A310" s="243" t="str">
        <f t="shared" si="7"/>
        <v>INDEC-PB - 44251-1</v>
      </c>
      <c r="B310" s="243">
        <v>44251</v>
      </c>
      <c r="C310" s="242" t="s">
        <v>51</v>
      </c>
      <c r="D310" s="243">
        <v>1</v>
      </c>
      <c r="E310" s="269" t="s">
        <v>342</v>
      </c>
    </row>
    <row r="311" spans="1:496" ht="15" customHeight="1" x14ac:dyDescent="0.2">
      <c r="A311" s="243" t="str">
        <f t="shared" si="7"/>
        <v>INDEC-PB - 42922-1</v>
      </c>
      <c r="B311" s="243">
        <v>42922</v>
      </c>
      <c r="C311" s="242" t="s">
        <v>51</v>
      </c>
      <c r="D311" s="243">
        <v>1</v>
      </c>
      <c r="E311" s="269" t="s">
        <v>343</v>
      </c>
    </row>
    <row r="312" spans="1:496" ht="15" customHeight="1" x14ac:dyDescent="0.2">
      <c r="A312" s="243" t="str">
        <f t="shared" si="7"/>
        <v>INDEC-PB - 33380-1</v>
      </c>
      <c r="B312" s="243">
        <v>33380</v>
      </c>
      <c r="C312" s="242" t="s">
        <v>51</v>
      </c>
      <c r="D312" s="243">
        <v>1</v>
      </c>
      <c r="E312" s="269" t="s">
        <v>344</v>
      </c>
    </row>
    <row r="313" spans="1:496" ht="15" customHeight="1" x14ac:dyDescent="0.2">
      <c r="A313" s="243" t="str">
        <f t="shared" si="7"/>
        <v>INDEC-PB - 49229-1</v>
      </c>
      <c r="B313" s="243">
        <v>49229</v>
      </c>
      <c r="C313" s="242" t="s">
        <v>51</v>
      </c>
      <c r="D313" s="243">
        <v>1</v>
      </c>
      <c r="E313" s="269" t="s">
        <v>345</v>
      </c>
    </row>
    <row r="314" spans="1:496" ht="15" customHeight="1" x14ac:dyDescent="0.2">
      <c r="A314" s="243" t="str">
        <f t="shared" si="7"/>
        <v>INDEC-PB - 46420-1</v>
      </c>
      <c r="B314" s="243">
        <v>46420</v>
      </c>
      <c r="C314" s="242" t="s">
        <v>51</v>
      </c>
      <c r="D314" s="243">
        <v>1</v>
      </c>
      <c r="E314" s="269" t="s">
        <v>346</v>
      </c>
    </row>
    <row r="315" spans="1:496" ht="15" customHeight="1" x14ac:dyDescent="0.2">
      <c r="A315" s="243" t="str">
        <f t="shared" si="7"/>
        <v>INDEC-PB - 41263-1</v>
      </c>
      <c r="B315" s="243">
        <v>41263</v>
      </c>
      <c r="C315" s="242" t="s">
        <v>51</v>
      </c>
      <c r="D315" s="243">
        <v>1</v>
      </c>
      <c r="E315" s="269" t="s">
        <v>347</v>
      </c>
    </row>
    <row r="316" spans="1:496" s="249" customFormat="1" ht="15" customHeight="1" x14ac:dyDescent="0.2">
      <c r="A316" s="247"/>
      <c r="B316" s="247"/>
      <c r="D316" s="247"/>
      <c r="E316" s="270"/>
      <c r="F316" s="242"/>
      <c r="G316" s="242"/>
      <c r="H316" s="242"/>
      <c r="I316" s="242"/>
      <c r="J316" s="242"/>
      <c r="K316" s="242"/>
      <c r="L316" s="242"/>
      <c r="M316" s="242"/>
      <c r="N316" s="242"/>
      <c r="O316" s="242"/>
      <c r="P316" s="242"/>
      <c r="Q316" s="242"/>
      <c r="R316" s="242"/>
      <c r="S316" s="242"/>
      <c r="T316" s="242"/>
      <c r="U316" s="242"/>
      <c r="V316" s="242"/>
      <c r="W316" s="242"/>
      <c r="X316" s="242"/>
      <c r="Y316" s="242"/>
      <c r="Z316" s="242"/>
      <c r="AA316" s="242"/>
      <c r="AB316" s="242"/>
      <c r="AC316" s="242"/>
      <c r="AD316" s="242"/>
      <c r="AE316" s="242"/>
      <c r="AF316" s="242"/>
      <c r="AG316" s="242"/>
      <c r="AH316" s="242"/>
      <c r="AI316" s="242"/>
      <c r="AJ316" s="242"/>
      <c r="AK316" s="242"/>
      <c r="AL316" s="242"/>
      <c r="AM316" s="242"/>
      <c r="AN316" s="242"/>
      <c r="AO316" s="242"/>
      <c r="AP316" s="242"/>
      <c r="AQ316" s="242"/>
      <c r="AR316" s="242"/>
      <c r="AS316" s="242"/>
      <c r="AT316" s="242"/>
      <c r="AU316" s="242"/>
      <c r="AV316" s="242"/>
      <c r="AW316" s="242"/>
      <c r="AX316" s="242"/>
      <c r="AY316" s="242"/>
      <c r="AZ316" s="242"/>
      <c r="BA316" s="242"/>
      <c r="BB316" s="242"/>
      <c r="BC316" s="242"/>
      <c r="BD316" s="242"/>
      <c r="BE316" s="242"/>
      <c r="BF316" s="242"/>
      <c r="BG316" s="242"/>
      <c r="BH316" s="242"/>
      <c r="BI316" s="242"/>
      <c r="BJ316" s="242"/>
      <c r="BK316" s="242"/>
      <c r="BL316" s="242"/>
      <c r="BM316" s="242"/>
      <c r="BN316" s="242"/>
      <c r="BO316" s="242"/>
      <c r="BP316" s="242"/>
      <c r="BQ316" s="242"/>
      <c r="BR316" s="242"/>
      <c r="BS316" s="242"/>
      <c r="BT316" s="242"/>
      <c r="BU316" s="242"/>
      <c r="BV316" s="242"/>
      <c r="BW316" s="242"/>
      <c r="BX316" s="242"/>
      <c r="BY316" s="242"/>
      <c r="BZ316" s="242"/>
      <c r="CA316" s="242"/>
      <c r="CB316" s="242"/>
      <c r="CC316" s="242"/>
      <c r="CD316" s="242"/>
      <c r="CE316" s="242"/>
      <c r="CF316" s="242"/>
      <c r="CG316" s="242"/>
      <c r="CH316" s="242"/>
      <c r="CI316" s="242"/>
      <c r="CJ316" s="242"/>
      <c r="CK316" s="242"/>
      <c r="CL316" s="242"/>
      <c r="CM316" s="242"/>
      <c r="CN316" s="242"/>
      <c r="CO316" s="242"/>
      <c r="CP316" s="242"/>
      <c r="CQ316" s="242"/>
      <c r="CR316" s="242"/>
      <c r="CS316" s="242"/>
      <c r="CT316" s="242"/>
      <c r="CU316" s="242"/>
      <c r="CV316" s="242"/>
      <c r="CW316" s="242"/>
      <c r="CX316" s="242"/>
      <c r="CY316" s="242"/>
      <c r="CZ316" s="242"/>
      <c r="DA316" s="242"/>
      <c r="DB316" s="242"/>
      <c r="DC316" s="242"/>
      <c r="DD316" s="242"/>
      <c r="DE316" s="242"/>
      <c r="DF316" s="242"/>
      <c r="DG316" s="242"/>
      <c r="DH316" s="242"/>
      <c r="DI316" s="242"/>
      <c r="DJ316" s="242"/>
      <c r="DK316" s="242"/>
      <c r="DL316" s="242"/>
      <c r="DM316" s="242"/>
      <c r="DN316" s="242"/>
      <c r="DO316" s="242"/>
      <c r="DP316" s="242"/>
      <c r="DQ316" s="242"/>
      <c r="DR316" s="242"/>
      <c r="DS316" s="242"/>
      <c r="DT316" s="242"/>
      <c r="DU316" s="242"/>
      <c r="DV316" s="242"/>
      <c r="DW316" s="242"/>
      <c r="DX316" s="242"/>
      <c r="DY316" s="242"/>
      <c r="DZ316" s="242"/>
      <c r="EA316" s="242"/>
      <c r="EB316" s="242"/>
      <c r="EC316" s="242"/>
      <c r="ED316" s="242"/>
      <c r="EE316" s="242"/>
      <c r="EF316" s="242"/>
      <c r="EG316" s="242"/>
      <c r="EH316" s="242"/>
      <c r="EI316" s="242"/>
      <c r="EJ316" s="242"/>
      <c r="EK316" s="242"/>
      <c r="EL316" s="242"/>
      <c r="EM316" s="242"/>
      <c r="EN316" s="242"/>
      <c r="EO316" s="242"/>
      <c r="EP316" s="242"/>
      <c r="EQ316" s="242"/>
      <c r="ER316" s="242"/>
      <c r="ES316" s="242"/>
      <c r="ET316" s="242"/>
      <c r="EU316" s="242"/>
      <c r="EV316" s="242"/>
      <c r="EW316" s="242"/>
      <c r="EX316" s="242"/>
      <c r="EY316" s="242"/>
      <c r="EZ316" s="242"/>
      <c r="FA316" s="242"/>
      <c r="FB316" s="242"/>
      <c r="FC316" s="242"/>
      <c r="FD316" s="242"/>
      <c r="FE316" s="242"/>
      <c r="FF316" s="242"/>
      <c r="FG316" s="242"/>
      <c r="FH316" s="242"/>
      <c r="FI316" s="242"/>
      <c r="FJ316" s="242"/>
      <c r="FK316" s="242"/>
      <c r="FL316" s="242"/>
      <c r="FM316" s="242"/>
      <c r="FN316" s="242"/>
      <c r="FO316" s="242"/>
      <c r="FP316" s="242"/>
      <c r="FQ316" s="242"/>
      <c r="FR316" s="242"/>
      <c r="FS316" s="242"/>
      <c r="FT316" s="242"/>
      <c r="FU316" s="242"/>
      <c r="FV316" s="242"/>
      <c r="FW316" s="242"/>
      <c r="FX316" s="242"/>
      <c r="FY316" s="242"/>
      <c r="FZ316" s="242"/>
      <c r="GA316" s="242"/>
      <c r="GB316" s="242"/>
      <c r="GC316" s="242"/>
      <c r="GD316" s="242"/>
      <c r="GE316" s="242"/>
      <c r="GF316" s="242"/>
      <c r="GG316" s="242"/>
      <c r="GH316" s="242"/>
      <c r="GI316" s="242"/>
      <c r="GJ316" s="242"/>
      <c r="GK316" s="242"/>
      <c r="GL316" s="242"/>
      <c r="GM316" s="242"/>
      <c r="GN316" s="242"/>
      <c r="GO316" s="242"/>
      <c r="GP316" s="242"/>
      <c r="GQ316" s="242"/>
      <c r="GR316" s="242"/>
      <c r="GS316" s="242"/>
      <c r="GT316" s="242"/>
      <c r="GU316" s="242"/>
      <c r="GV316" s="242"/>
      <c r="GW316" s="242"/>
      <c r="GX316" s="242"/>
      <c r="GY316" s="242"/>
      <c r="GZ316" s="242"/>
      <c r="HA316" s="242"/>
      <c r="HB316" s="242"/>
      <c r="HC316" s="242"/>
      <c r="HD316" s="242"/>
      <c r="HE316" s="242"/>
      <c r="HF316" s="242"/>
      <c r="HG316" s="242"/>
      <c r="HH316" s="242"/>
      <c r="HI316" s="242"/>
      <c r="HJ316" s="242"/>
      <c r="HK316" s="242"/>
      <c r="HL316" s="242"/>
      <c r="HM316" s="242"/>
      <c r="HN316" s="242"/>
      <c r="HO316" s="242"/>
      <c r="HP316" s="242"/>
      <c r="HQ316" s="242"/>
      <c r="HR316" s="242"/>
      <c r="HS316" s="242"/>
      <c r="HT316" s="242"/>
      <c r="HU316" s="242"/>
      <c r="HV316" s="242"/>
      <c r="HW316" s="242"/>
      <c r="HX316" s="242"/>
      <c r="HY316" s="242"/>
      <c r="HZ316" s="242"/>
      <c r="IA316" s="242"/>
      <c r="IB316" s="242"/>
      <c r="IC316" s="242"/>
      <c r="ID316" s="242"/>
      <c r="IE316" s="242"/>
      <c r="IF316" s="242"/>
      <c r="IG316" s="242"/>
      <c r="IH316" s="242"/>
      <c r="II316" s="242"/>
      <c r="IJ316" s="242"/>
      <c r="IK316" s="242"/>
      <c r="IL316" s="242"/>
      <c r="IM316" s="242"/>
      <c r="IN316" s="242"/>
      <c r="IO316" s="242"/>
      <c r="IP316" s="242"/>
      <c r="IQ316" s="242"/>
      <c r="IR316" s="242"/>
      <c r="IS316" s="242"/>
      <c r="IT316" s="242"/>
      <c r="IU316" s="242"/>
      <c r="IV316" s="242"/>
      <c r="IW316" s="242"/>
      <c r="IX316" s="242"/>
      <c r="IY316" s="242"/>
      <c r="IZ316" s="242"/>
      <c r="JA316" s="242"/>
      <c r="JB316" s="242"/>
      <c r="JC316" s="242"/>
      <c r="JD316" s="242"/>
      <c r="JE316" s="242"/>
      <c r="JF316" s="242"/>
      <c r="JG316" s="242"/>
      <c r="JH316" s="242"/>
      <c r="JI316" s="242"/>
      <c r="JJ316" s="242"/>
      <c r="JK316" s="242"/>
      <c r="JL316" s="242"/>
      <c r="JM316" s="242"/>
      <c r="JN316" s="242"/>
      <c r="JO316" s="242"/>
      <c r="JP316" s="242"/>
      <c r="JQ316" s="242"/>
      <c r="JR316" s="242"/>
      <c r="JS316" s="242"/>
      <c r="JT316" s="242"/>
      <c r="JU316" s="242"/>
      <c r="JV316" s="242"/>
      <c r="JW316" s="242"/>
      <c r="JX316" s="242"/>
      <c r="JY316" s="242"/>
      <c r="JZ316" s="242"/>
      <c r="KA316" s="242"/>
      <c r="KB316" s="242"/>
      <c r="KC316" s="242"/>
      <c r="KD316" s="242"/>
      <c r="KE316" s="242"/>
      <c r="KF316" s="242"/>
      <c r="KG316" s="242"/>
      <c r="KH316" s="242"/>
      <c r="KI316" s="242"/>
      <c r="KJ316" s="242"/>
      <c r="KK316" s="242"/>
      <c r="KL316" s="242"/>
      <c r="KM316" s="242"/>
      <c r="KN316" s="242"/>
      <c r="KO316" s="242"/>
      <c r="KP316" s="242"/>
      <c r="KQ316" s="242"/>
      <c r="KR316" s="242"/>
      <c r="KS316" s="242"/>
      <c r="KT316" s="242"/>
      <c r="KU316" s="242"/>
      <c r="KV316" s="242"/>
      <c r="KW316" s="242"/>
      <c r="KX316" s="242"/>
      <c r="KY316" s="242"/>
      <c r="KZ316" s="242"/>
      <c r="LA316" s="242"/>
      <c r="LB316" s="242"/>
      <c r="LC316" s="242"/>
      <c r="LD316" s="242"/>
      <c r="LE316" s="242"/>
      <c r="LF316" s="242"/>
      <c r="LG316" s="242"/>
      <c r="LH316" s="242"/>
      <c r="LI316" s="242"/>
      <c r="LJ316" s="242"/>
      <c r="LK316" s="242"/>
      <c r="LL316" s="242"/>
      <c r="LM316" s="242"/>
      <c r="LN316" s="242"/>
      <c r="LO316" s="242"/>
      <c r="LP316" s="242"/>
      <c r="LQ316" s="242"/>
      <c r="LR316" s="242"/>
      <c r="LS316" s="242"/>
      <c r="LT316" s="242"/>
      <c r="LU316" s="242"/>
      <c r="LV316" s="242"/>
      <c r="LW316" s="242"/>
      <c r="LX316" s="242"/>
      <c r="LY316" s="242"/>
      <c r="LZ316" s="242"/>
      <c r="MA316" s="242"/>
      <c r="MB316" s="242"/>
      <c r="MC316" s="242"/>
      <c r="MD316" s="242"/>
      <c r="ME316" s="242"/>
      <c r="MF316" s="242"/>
      <c r="MG316" s="242"/>
      <c r="MH316" s="242"/>
      <c r="MI316" s="242"/>
      <c r="MJ316" s="242"/>
      <c r="MK316" s="242"/>
      <c r="ML316" s="242"/>
      <c r="MM316" s="242"/>
      <c r="MN316" s="242"/>
      <c r="MO316" s="242"/>
      <c r="MP316" s="242"/>
      <c r="MQ316" s="242"/>
      <c r="MR316" s="242"/>
      <c r="MS316" s="242"/>
      <c r="MT316" s="242"/>
      <c r="MU316" s="242"/>
      <c r="MV316" s="242"/>
      <c r="MW316" s="242"/>
      <c r="MX316" s="242"/>
      <c r="MY316" s="242"/>
      <c r="MZ316" s="242"/>
      <c r="NA316" s="242"/>
      <c r="NB316" s="242"/>
      <c r="NC316" s="242"/>
      <c r="ND316" s="242"/>
      <c r="NE316" s="242"/>
      <c r="NF316" s="242"/>
      <c r="NG316" s="242"/>
      <c r="NH316" s="242"/>
      <c r="NI316" s="242"/>
      <c r="NJ316" s="242"/>
      <c r="NK316" s="242"/>
      <c r="NL316" s="242"/>
      <c r="NM316" s="242"/>
      <c r="NN316" s="242"/>
      <c r="NO316" s="242"/>
      <c r="NP316" s="242"/>
      <c r="NQ316" s="242"/>
      <c r="NR316" s="242"/>
      <c r="NS316" s="242"/>
      <c r="NT316" s="242"/>
      <c r="NU316" s="242"/>
      <c r="NV316" s="242"/>
      <c r="NW316" s="242"/>
      <c r="NX316" s="242"/>
      <c r="NY316" s="242"/>
      <c r="NZ316" s="242"/>
      <c r="OA316" s="242"/>
      <c r="OB316" s="242"/>
      <c r="OC316" s="242"/>
      <c r="OD316" s="242"/>
      <c r="OE316" s="242"/>
      <c r="OF316" s="242"/>
      <c r="OG316" s="242"/>
      <c r="OH316" s="242"/>
      <c r="OI316" s="242"/>
      <c r="OJ316" s="242"/>
      <c r="OK316" s="242"/>
      <c r="OL316" s="242"/>
      <c r="OM316" s="242"/>
      <c r="ON316" s="242"/>
      <c r="OO316" s="242"/>
      <c r="OP316" s="242"/>
      <c r="OQ316" s="242"/>
      <c r="OR316" s="242"/>
      <c r="OS316" s="242"/>
      <c r="OT316" s="242"/>
      <c r="OU316" s="242"/>
      <c r="OV316" s="242"/>
      <c r="OW316" s="242"/>
      <c r="OX316" s="242"/>
      <c r="OY316" s="242"/>
      <c r="OZ316" s="242"/>
      <c r="PA316" s="242"/>
      <c r="PB316" s="242"/>
      <c r="PC316" s="242"/>
      <c r="PD316" s="242"/>
      <c r="PE316" s="242"/>
      <c r="PF316" s="242"/>
      <c r="PG316" s="242"/>
      <c r="PH316" s="242"/>
      <c r="PI316" s="242"/>
      <c r="PJ316" s="242"/>
      <c r="PK316" s="242"/>
      <c r="PL316" s="242"/>
      <c r="PM316" s="242"/>
      <c r="PN316" s="242"/>
      <c r="PO316" s="242"/>
      <c r="PP316" s="242"/>
      <c r="PQ316" s="242"/>
      <c r="PR316" s="242"/>
      <c r="PS316" s="242"/>
      <c r="PT316" s="242"/>
      <c r="PU316" s="242"/>
      <c r="PV316" s="242"/>
      <c r="PW316" s="242"/>
      <c r="PX316" s="242"/>
      <c r="PY316" s="242"/>
      <c r="PZ316" s="242"/>
      <c r="QA316" s="242"/>
      <c r="QB316" s="242"/>
      <c r="QC316" s="242"/>
      <c r="QD316" s="242"/>
      <c r="QE316" s="242"/>
      <c r="QF316" s="242"/>
      <c r="QG316" s="242"/>
      <c r="QH316" s="242"/>
      <c r="QI316" s="242"/>
      <c r="QJ316" s="242"/>
      <c r="QK316" s="242"/>
      <c r="QL316" s="242"/>
      <c r="QM316" s="242"/>
      <c r="QN316" s="242"/>
      <c r="QO316" s="242"/>
      <c r="QP316" s="242"/>
      <c r="QQ316" s="242"/>
      <c r="QR316" s="242"/>
      <c r="QS316" s="242"/>
      <c r="QT316" s="242"/>
      <c r="QU316" s="242"/>
      <c r="QV316" s="242"/>
      <c r="QW316" s="242"/>
      <c r="QX316" s="242"/>
      <c r="QY316" s="242"/>
      <c r="QZ316" s="242"/>
      <c r="RA316" s="242"/>
      <c r="RB316" s="242"/>
      <c r="RC316" s="242"/>
      <c r="RD316" s="242"/>
      <c r="RE316" s="242"/>
      <c r="RF316" s="242"/>
      <c r="RG316" s="242"/>
      <c r="RH316" s="242"/>
      <c r="RI316" s="242"/>
      <c r="RJ316" s="242"/>
      <c r="RK316" s="242"/>
      <c r="RL316" s="242"/>
      <c r="RM316" s="242"/>
      <c r="RN316" s="242"/>
      <c r="RO316" s="242"/>
      <c r="RP316" s="242"/>
      <c r="RQ316" s="242"/>
      <c r="RR316" s="242"/>
      <c r="RS316" s="242"/>
      <c r="RT316" s="242"/>
      <c r="RU316" s="242"/>
      <c r="RV316" s="242"/>
      <c r="RW316" s="242"/>
      <c r="RX316" s="242"/>
      <c r="RY316" s="242"/>
      <c r="RZ316" s="242"/>
      <c r="SA316" s="242"/>
      <c r="SB316" s="242"/>
    </row>
    <row r="317" spans="1:496" ht="15" customHeight="1" x14ac:dyDescent="0.2">
      <c r="A317" s="243" t="str">
        <f t="shared" si="7"/>
        <v>INDEC-PB - 44216-1</v>
      </c>
      <c r="B317" s="243">
        <v>44216</v>
      </c>
      <c r="C317" s="242" t="s">
        <v>51</v>
      </c>
      <c r="D317" s="243">
        <v>1</v>
      </c>
      <c r="E317" s="269" t="s">
        <v>348</v>
      </c>
    </row>
    <row r="318" spans="1:496" ht="15" customHeight="1" x14ac:dyDescent="0.2">
      <c r="A318" s="243" t="str">
        <f t="shared" si="7"/>
        <v>INDEC-PB - 15400-1</v>
      </c>
      <c r="B318" s="243">
        <v>15400</v>
      </c>
      <c r="C318" s="242" t="s">
        <v>51</v>
      </c>
      <c r="D318" s="243">
        <v>1</v>
      </c>
      <c r="E318" s="269" t="s">
        <v>349</v>
      </c>
    </row>
    <row r="319" spans="1:496" ht="15" customHeight="1" x14ac:dyDescent="0.2">
      <c r="A319" s="243" t="str">
        <f t="shared" si="7"/>
        <v>INDEC-PB - 15310-1</v>
      </c>
      <c r="B319" s="243">
        <v>15310</v>
      </c>
      <c r="C319" s="242" t="s">
        <v>51</v>
      </c>
      <c r="D319" s="243">
        <v>1</v>
      </c>
      <c r="E319" s="269" t="s">
        <v>350</v>
      </c>
    </row>
    <row r="320" spans="1:496" s="249" customFormat="1" ht="15" customHeight="1" x14ac:dyDescent="0.2">
      <c r="A320" s="247"/>
      <c r="B320" s="247"/>
      <c r="D320" s="247"/>
      <c r="E320" s="270"/>
      <c r="F320" s="242"/>
      <c r="G320" s="242"/>
      <c r="H320" s="242"/>
      <c r="I320" s="242"/>
      <c r="J320" s="242"/>
      <c r="K320" s="242"/>
      <c r="L320" s="242"/>
      <c r="M320" s="242"/>
      <c r="N320" s="242"/>
      <c r="O320" s="242"/>
      <c r="P320" s="242"/>
      <c r="Q320" s="242"/>
      <c r="R320" s="242"/>
      <c r="S320" s="242"/>
      <c r="T320" s="242"/>
      <c r="U320" s="242"/>
      <c r="V320" s="242"/>
      <c r="W320" s="242"/>
      <c r="X320" s="242"/>
      <c r="Y320" s="242"/>
      <c r="Z320" s="242"/>
      <c r="AA320" s="242"/>
      <c r="AB320" s="242"/>
      <c r="AC320" s="242"/>
      <c r="AD320" s="242"/>
      <c r="AE320" s="242"/>
      <c r="AF320" s="242"/>
      <c r="AG320" s="242"/>
      <c r="AH320" s="242"/>
      <c r="AI320" s="242"/>
      <c r="AJ320" s="242"/>
      <c r="AK320" s="242"/>
      <c r="AL320" s="242"/>
      <c r="AM320" s="242"/>
      <c r="AN320" s="242"/>
      <c r="AO320" s="242"/>
      <c r="AP320" s="242"/>
      <c r="AQ320" s="242"/>
      <c r="AR320" s="242"/>
      <c r="AS320" s="242"/>
      <c r="AT320" s="242"/>
      <c r="AU320" s="242"/>
      <c r="AV320" s="242"/>
      <c r="AW320" s="242"/>
      <c r="AX320" s="242"/>
      <c r="AY320" s="242"/>
      <c r="AZ320" s="242"/>
      <c r="BA320" s="242"/>
      <c r="BB320" s="242"/>
      <c r="BC320" s="242"/>
      <c r="BD320" s="242"/>
      <c r="BE320" s="242"/>
      <c r="BF320" s="242"/>
      <c r="BG320" s="242"/>
      <c r="BH320" s="242"/>
      <c r="BI320" s="242"/>
      <c r="BJ320" s="242"/>
      <c r="BK320" s="242"/>
      <c r="BL320" s="242"/>
      <c r="BM320" s="242"/>
      <c r="BN320" s="242"/>
      <c r="BO320" s="242"/>
      <c r="BP320" s="242"/>
      <c r="BQ320" s="242"/>
      <c r="BR320" s="242"/>
      <c r="BS320" s="242"/>
      <c r="BT320" s="242"/>
      <c r="BU320" s="242"/>
      <c r="BV320" s="242"/>
      <c r="BW320" s="242"/>
      <c r="BX320" s="242"/>
      <c r="BY320" s="242"/>
      <c r="BZ320" s="242"/>
      <c r="CA320" s="242"/>
      <c r="CB320" s="242"/>
      <c r="CC320" s="242"/>
      <c r="CD320" s="242"/>
      <c r="CE320" s="242"/>
      <c r="CF320" s="242"/>
      <c r="CG320" s="242"/>
      <c r="CH320" s="242"/>
      <c r="CI320" s="242"/>
      <c r="CJ320" s="242"/>
      <c r="CK320" s="242"/>
      <c r="CL320" s="242"/>
      <c r="CM320" s="242"/>
      <c r="CN320" s="242"/>
      <c r="CO320" s="242"/>
      <c r="CP320" s="242"/>
      <c r="CQ320" s="242"/>
      <c r="CR320" s="242"/>
      <c r="CS320" s="242"/>
      <c r="CT320" s="242"/>
      <c r="CU320" s="242"/>
      <c r="CV320" s="242"/>
      <c r="CW320" s="242"/>
      <c r="CX320" s="242"/>
      <c r="CY320" s="242"/>
      <c r="CZ320" s="242"/>
      <c r="DA320" s="242"/>
      <c r="DB320" s="242"/>
      <c r="DC320" s="242"/>
      <c r="DD320" s="242"/>
      <c r="DE320" s="242"/>
      <c r="DF320" s="242"/>
      <c r="DG320" s="242"/>
      <c r="DH320" s="242"/>
      <c r="DI320" s="242"/>
      <c r="DJ320" s="242"/>
      <c r="DK320" s="242"/>
      <c r="DL320" s="242"/>
      <c r="DM320" s="242"/>
      <c r="DN320" s="242"/>
      <c r="DO320" s="242"/>
      <c r="DP320" s="242"/>
      <c r="DQ320" s="242"/>
      <c r="DR320" s="242"/>
      <c r="DS320" s="242"/>
      <c r="DT320" s="242"/>
      <c r="DU320" s="242"/>
      <c r="DV320" s="242"/>
      <c r="DW320" s="242"/>
      <c r="DX320" s="242"/>
      <c r="DY320" s="242"/>
      <c r="DZ320" s="242"/>
      <c r="EA320" s="242"/>
      <c r="EB320" s="242"/>
      <c r="EC320" s="242"/>
      <c r="ED320" s="242"/>
      <c r="EE320" s="242"/>
      <c r="EF320" s="242"/>
      <c r="EG320" s="242"/>
      <c r="EH320" s="242"/>
      <c r="EI320" s="242"/>
      <c r="EJ320" s="242"/>
      <c r="EK320" s="242"/>
      <c r="EL320" s="242"/>
      <c r="EM320" s="242"/>
      <c r="EN320" s="242"/>
      <c r="EO320" s="242"/>
      <c r="EP320" s="242"/>
      <c r="EQ320" s="242"/>
      <c r="ER320" s="242"/>
      <c r="ES320" s="242"/>
      <c r="ET320" s="242"/>
      <c r="EU320" s="242"/>
      <c r="EV320" s="242"/>
      <c r="EW320" s="242"/>
      <c r="EX320" s="242"/>
      <c r="EY320" s="242"/>
      <c r="EZ320" s="242"/>
      <c r="FA320" s="242"/>
      <c r="FB320" s="242"/>
      <c r="FC320" s="242"/>
      <c r="FD320" s="242"/>
      <c r="FE320" s="242"/>
      <c r="FF320" s="242"/>
      <c r="FG320" s="242"/>
      <c r="FH320" s="242"/>
      <c r="FI320" s="242"/>
      <c r="FJ320" s="242"/>
      <c r="FK320" s="242"/>
      <c r="FL320" s="242"/>
      <c r="FM320" s="242"/>
      <c r="FN320" s="242"/>
      <c r="FO320" s="242"/>
      <c r="FP320" s="242"/>
      <c r="FQ320" s="242"/>
      <c r="FR320" s="242"/>
      <c r="FS320" s="242"/>
      <c r="FT320" s="242"/>
      <c r="FU320" s="242"/>
      <c r="FV320" s="242"/>
      <c r="FW320" s="242"/>
      <c r="FX320" s="242"/>
      <c r="FY320" s="242"/>
      <c r="FZ320" s="242"/>
      <c r="GA320" s="242"/>
      <c r="GB320" s="242"/>
      <c r="GC320" s="242"/>
      <c r="GD320" s="242"/>
      <c r="GE320" s="242"/>
      <c r="GF320" s="242"/>
      <c r="GG320" s="242"/>
      <c r="GH320" s="242"/>
      <c r="GI320" s="242"/>
      <c r="GJ320" s="242"/>
      <c r="GK320" s="242"/>
      <c r="GL320" s="242"/>
      <c r="GM320" s="242"/>
      <c r="GN320" s="242"/>
      <c r="GO320" s="242"/>
      <c r="GP320" s="242"/>
      <c r="GQ320" s="242"/>
      <c r="GR320" s="242"/>
      <c r="GS320" s="242"/>
      <c r="GT320" s="242"/>
      <c r="GU320" s="242"/>
      <c r="GV320" s="242"/>
      <c r="GW320" s="242"/>
      <c r="GX320" s="242"/>
      <c r="GY320" s="242"/>
      <c r="GZ320" s="242"/>
      <c r="HA320" s="242"/>
      <c r="HB320" s="242"/>
      <c r="HC320" s="242"/>
      <c r="HD320" s="242"/>
      <c r="HE320" s="242"/>
      <c r="HF320" s="242"/>
      <c r="HG320" s="242"/>
      <c r="HH320" s="242"/>
      <c r="HI320" s="242"/>
      <c r="HJ320" s="242"/>
      <c r="HK320" s="242"/>
      <c r="HL320" s="242"/>
      <c r="HM320" s="242"/>
      <c r="HN320" s="242"/>
      <c r="HO320" s="242"/>
      <c r="HP320" s="242"/>
      <c r="HQ320" s="242"/>
      <c r="HR320" s="242"/>
      <c r="HS320" s="242"/>
      <c r="HT320" s="242"/>
      <c r="HU320" s="242"/>
      <c r="HV320" s="242"/>
      <c r="HW320" s="242"/>
      <c r="HX320" s="242"/>
      <c r="HY320" s="242"/>
      <c r="HZ320" s="242"/>
      <c r="IA320" s="242"/>
      <c r="IB320" s="242"/>
      <c r="IC320" s="242"/>
      <c r="ID320" s="242"/>
      <c r="IE320" s="242"/>
      <c r="IF320" s="242"/>
      <c r="IG320" s="242"/>
      <c r="IH320" s="242"/>
      <c r="II320" s="242"/>
      <c r="IJ320" s="242"/>
      <c r="IK320" s="242"/>
      <c r="IL320" s="242"/>
      <c r="IM320" s="242"/>
      <c r="IN320" s="242"/>
      <c r="IO320" s="242"/>
      <c r="IP320" s="242"/>
      <c r="IQ320" s="242"/>
      <c r="IR320" s="242"/>
      <c r="IS320" s="242"/>
      <c r="IT320" s="242"/>
      <c r="IU320" s="242"/>
      <c r="IV320" s="242"/>
      <c r="IW320" s="242"/>
      <c r="IX320" s="242"/>
      <c r="IY320" s="242"/>
      <c r="IZ320" s="242"/>
      <c r="JA320" s="242"/>
      <c r="JB320" s="242"/>
      <c r="JC320" s="242"/>
      <c r="JD320" s="242"/>
      <c r="JE320" s="242"/>
      <c r="JF320" s="242"/>
      <c r="JG320" s="242"/>
      <c r="JH320" s="242"/>
      <c r="JI320" s="242"/>
      <c r="JJ320" s="242"/>
      <c r="JK320" s="242"/>
      <c r="JL320" s="242"/>
      <c r="JM320" s="242"/>
      <c r="JN320" s="242"/>
      <c r="JO320" s="242"/>
      <c r="JP320" s="242"/>
      <c r="JQ320" s="242"/>
      <c r="JR320" s="242"/>
      <c r="JS320" s="242"/>
      <c r="JT320" s="242"/>
      <c r="JU320" s="242"/>
      <c r="JV320" s="242"/>
      <c r="JW320" s="242"/>
      <c r="JX320" s="242"/>
      <c r="JY320" s="242"/>
      <c r="JZ320" s="242"/>
      <c r="KA320" s="242"/>
      <c r="KB320" s="242"/>
      <c r="KC320" s="242"/>
      <c r="KD320" s="242"/>
      <c r="KE320" s="242"/>
      <c r="KF320" s="242"/>
      <c r="KG320" s="242"/>
      <c r="KH320" s="242"/>
      <c r="KI320" s="242"/>
      <c r="KJ320" s="242"/>
      <c r="KK320" s="242"/>
      <c r="KL320" s="242"/>
      <c r="KM320" s="242"/>
      <c r="KN320" s="242"/>
      <c r="KO320" s="242"/>
      <c r="KP320" s="242"/>
      <c r="KQ320" s="242"/>
      <c r="KR320" s="242"/>
      <c r="KS320" s="242"/>
      <c r="KT320" s="242"/>
      <c r="KU320" s="242"/>
      <c r="KV320" s="242"/>
      <c r="KW320" s="242"/>
      <c r="KX320" s="242"/>
      <c r="KY320" s="242"/>
      <c r="KZ320" s="242"/>
      <c r="LA320" s="242"/>
      <c r="LB320" s="242"/>
      <c r="LC320" s="242"/>
      <c r="LD320" s="242"/>
      <c r="LE320" s="242"/>
      <c r="LF320" s="242"/>
      <c r="LG320" s="242"/>
      <c r="LH320" s="242"/>
      <c r="LI320" s="242"/>
      <c r="LJ320" s="242"/>
      <c r="LK320" s="242"/>
      <c r="LL320" s="242"/>
      <c r="LM320" s="242"/>
      <c r="LN320" s="242"/>
      <c r="LO320" s="242"/>
      <c r="LP320" s="242"/>
      <c r="LQ320" s="242"/>
      <c r="LR320" s="242"/>
      <c r="LS320" s="242"/>
      <c r="LT320" s="242"/>
      <c r="LU320" s="242"/>
      <c r="LV320" s="242"/>
      <c r="LW320" s="242"/>
      <c r="LX320" s="242"/>
      <c r="LY320" s="242"/>
      <c r="LZ320" s="242"/>
      <c r="MA320" s="242"/>
      <c r="MB320" s="242"/>
      <c r="MC320" s="242"/>
      <c r="MD320" s="242"/>
      <c r="ME320" s="242"/>
      <c r="MF320" s="242"/>
      <c r="MG320" s="242"/>
      <c r="MH320" s="242"/>
      <c r="MI320" s="242"/>
      <c r="MJ320" s="242"/>
      <c r="MK320" s="242"/>
      <c r="ML320" s="242"/>
      <c r="MM320" s="242"/>
      <c r="MN320" s="242"/>
      <c r="MO320" s="242"/>
      <c r="MP320" s="242"/>
      <c r="MQ320" s="242"/>
      <c r="MR320" s="242"/>
      <c r="MS320" s="242"/>
      <c r="MT320" s="242"/>
      <c r="MU320" s="242"/>
      <c r="MV320" s="242"/>
      <c r="MW320" s="242"/>
      <c r="MX320" s="242"/>
      <c r="MY320" s="242"/>
      <c r="MZ320" s="242"/>
      <c r="NA320" s="242"/>
      <c r="NB320" s="242"/>
      <c r="NC320" s="242"/>
      <c r="ND320" s="242"/>
      <c r="NE320" s="242"/>
      <c r="NF320" s="242"/>
      <c r="NG320" s="242"/>
      <c r="NH320" s="242"/>
      <c r="NI320" s="242"/>
      <c r="NJ320" s="242"/>
      <c r="NK320" s="242"/>
      <c r="NL320" s="242"/>
      <c r="NM320" s="242"/>
      <c r="NN320" s="242"/>
      <c r="NO320" s="242"/>
      <c r="NP320" s="242"/>
      <c r="NQ320" s="242"/>
      <c r="NR320" s="242"/>
      <c r="NS320" s="242"/>
      <c r="NT320" s="242"/>
      <c r="NU320" s="242"/>
      <c r="NV320" s="242"/>
      <c r="NW320" s="242"/>
      <c r="NX320" s="242"/>
      <c r="NY320" s="242"/>
      <c r="NZ320" s="242"/>
      <c r="OA320" s="242"/>
      <c r="OB320" s="242"/>
      <c r="OC320" s="242"/>
      <c r="OD320" s="242"/>
      <c r="OE320" s="242"/>
      <c r="OF320" s="242"/>
      <c r="OG320" s="242"/>
      <c r="OH320" s="242"/>
      <c r="OI320" s="242"/>
      <c r="OJ320" s="242"/>
      <c r="OK320" s="242"/>
      <c r="OL320" s="242"/>
      <c r="OM320" s="242"/>
      <c r="ON320" s="242"/>
      <c r="OO320" s="242"/>
      <c r="OP320" s="242"/>
      <c r="OQ320" s="242"/>
      <c r="OR320" s="242"/>
      <c r="OS320" s="242"/>
      <c r="OT320" s="242"/>
      <c r="OU320" s="242"/>
      <c r="OV320" s="242"/>
      <c r="OW320" s="242"/>
      <c r="OX320" s="242"/>
      <c r="OY320" s="242"/>
      <c r="OZ320" s="242"/>
      <c r="PA320" s="242"/>
      <c r="PB320" s="242"/>
      <c r="PC320" s="242"/>
      <c r="PD320" s="242"/>
      <c r="PE320" s="242"/>
      <c r="PF320" s="242"/>
      <c r="PG320" s="242"/>
      <c r="PH320" s="242"/>
      <c r="PI320" s="242"/>
      <c r="PJ320" s="242"/>
      <c r="PK320" s="242"/>
      <c r="PL320" s="242"/>
      <c r="PM320" s="242"/>
      <c r="PN320" s="242"/>
      <c r="PO320" s="242"/>
      <c r="PP320" s="242"/>
      <c r="PQ320" s="242"/>
      <c r="PR320" s="242"/>
      <c r="PS320" s="242"/>
      <c r="PT320" s="242"/>
      <c r="PU320" s="242"/>
      <c r="PV320" s="242"/>
      <c r="PW320" s="242"/>
      <c r="PX320" s="242"/>
      <c r="PY320" s="242"/>
      <c r="PZ320" s="242"/>
      <c r="QA320" s="242"/>
      <c r="QB320" s="242"/>
      <c r="QC320" s="242"/>
      <c r="QD320" s="242"/>
      <c r="QE320" s="242"/>
      <c r="QF320" s="242"/>
      <c r="QG320" s="242"/>
      <c r="QH320" s="242"/>
      <c r="QI320" s="242"/>
      <c r="QJ320" s="242"/>
      <c r="QK320" s="242"/>
      <c r="QL320" s="242"/>
      <c r="QM320" s="242"/>
      <c r="QN320" s="242"/>
      <c r="QO320" s="242"/>
      <c r="QP320" s="242"/>
      <c r="QQ320" s="242"/>
      <c r="QR320" s="242"/>
      <c r="QS320" s="242"/>
      <c r="QT320" s="242"/>
      <c r="QU320" s="242"/>
      <c r="QV320" s="242"/>
      <c r="QW320" s="242"/>
      <c r="QX320" s="242"/>
      <c r="QY320" s="242"/>
      <c r="QZ320" s="242"/>
      <c r="RA320" s="242"/>
      <c r="RB320" s="242"/>
      <c r="RC320" s="242"/>
      <c r="RD320" s="242"/>
      <c r="RE320" s="242"/>
      <c r="RF320" s="242"/>
      <c r="RG320" s="242"/>
      <c r="RH320" s="242"/>
      <c r="RI320" s="242"/>
      <c r="RJ320" s="242"/>
      <c r="RK320" s="242"/>
      <c r="RL320" s="242"/>
      <c r="RM320" s="242"/>
      <c r="RN320" s="242"/>
      <c r="RO320" s="242"/>
      <c r="RP320" s="242"/>
      <c r="RQ320" s="242"/>
      <c r="RR320" s="242"/>
      <c r="RS320" s="242"/>
      <c r="RT320" s="242"/>
      <c r="RU320" s="242"/>
      <c r="RV320" s="242"/>
      <c r="RW320" s="242"/>
      <c r="RX320" s="242"/>
      <c r="RY320" s="242"/>
      <c r="RZ320" s="242"/>
      <c r="SA320" s="242"/>
      <c r="SB320" s="242"/>
    </row>
    <row r="321" spans="1:496" s="249" customFormat="1" ht="15" customHeight="1" x14ac:dyDescent="0.2">
      <c r="A321" s="247"/>
      <c r="B321" s="247"/>
      <c r="D321" s="247"/>
      <c r="E321" s="270"/>
      <c r="F321" s="242"/>
      <c r="G321" s="242"/>
      <c r="H321" s="242"/>
      <c r="I321" s="242"/>
      <c r="J321" s="242"/>
      <c r="K321" s="242"/>
      <c r="L321" s="242"/>
      <c r="M321" s="242"/>
      <c r="N321" s="242"/>
      <c r="O321" s="242"/>
      <c r="P321" s="242"/>
      <c r="Q321" s="242"/>
      <c r="R321" s="242"/>
      <c r="S321" s="242"/>
      <c r="T321" s="242"/>
      <c r="U321" s="242"/>
      <c r="V321" s="242"/>
      <c r="W321" s="242"/>
      <c r="X321" s="242"/>
      <c r="Y321" s="242"/>
      <c r="Z321" s="242"/>
      <c r="AA321" s="242"/>
      <c r="AB321" s="242"/>
      <c r="AC321" s="242"/>
      <c r="AD321" s="242"/>
      <c r="AE321" s="242"/>
      <c r="AF321" s="242"/>
      <c r="AG321" s="242"/>
      <c r="AH321" s="242"/>
      <c r="AI321" s="242"/>
      <c r="AJ321" s="242"/>
      <c r="AK321" s="242"/>
      <c r="AL321" s="242"/>
      <c r="AM321" s="242"/>
      <c r="AN321" s="242"/>
      <c r="AO321" s="242"/>
      <c r="AP321" s="242"/>
      <c r="AQ321" s="242"/>
      <c r="AR321" s="242"/>
      <c r="AS321" s="242"/>
      <c r="AT321" s="242"/>
      <c r="AU321" s="242"/>
      <c r="AV321" s="242"/>
      <c r="AW321" s="242"/>
      <c r="AX321" s="242"/>
      <c r="AY321" s="242"/>
      <c r="AZ321" s="242"/>
      <c r="BA321" s="242"/>
      <c r="BB321" s="242"/>
      <c r="BC321" s="242"/>
      <c r="BD321" s="242"/>
      <c r="BE321" s="242"/>
      <c r="BF321" s="242"/>
      <c r="BG321" s="242"/>
      <c r="BH321" s="242"/>
      <c r="BI321" s="242"/>
      <c r="BJ321" s="242"/>
      <c r="BK321" s="242"/>
      <c r="BL321" s="242"/>
      <c r="BM321" s="242"/>
      <c r="BN321" s="242"/>
      <c r="BO321" s="242"/>
      <c r="BP321" s="242"/>
      <c r="BQ321" s="242"/>
      <c r="BR321" s="242"/>
      <c r="BS321" s="242"/>
      <c r="BT321" s="242"/>
      <c r="BU321" s="242"/>
      <c r="BV321" s="242"/>
      <c r="BW321" s="242"/>
      <c r="BX321" s="242"/>
      <c r="BY321" s="242"/>
      <c r="BZ321" s="242"/>
      <c r="CA321" s="242"/>
      <c r="CB321" s="242"/>
      <c r="CC321" s="242"/>
      <c r="CD321" s="242"/>
      <c r="CE321" s="242"/>
      <c r="CF321" s="242"/>
      <c r="CG321" s="242"/>
      <c r="CH321" s="242"/>
      <c r="CI321" s="242"/>
      <c r="CJ321" s="242"/>
      <c r="CK321" s="242"/>
      <c r="CL321" s="242"/>
      <c r="CM321" s="242"/>
      <c r="CN321" s="242"/>
      <c r="CO321" s="242"/>
      <c r="CP321" s="242"/>
      <c r="CQ321" s="242"/>
      <c r="CR321" s="242"/>
      <c r="CS321" s="242"/>
      <c r="CT321" s="242"/>
      <c r="CU321" s="242"/>
      <c r="CV321" s="242"/>
      <c r="CW321" s="242"/>
      <c r="CX321" s="242"/>
      <c r="CY321" s="242"/>
      <c r="CZ321" s="242"/>
      <c r="DA321" s="242"/>
      <c r="DB321" s="242"/>
      <c r="DC321" s="242"/>
      <c r="DD321" s="242"/>
      <c r="DE321" s="242"/>
      <c r="DF321" s="242"/>
      <c r="DG321" s="242"/>
      <c r="DH321" s="242"/>
      <c r="DI321" s="242"/>
      <c r="DJ321" s="242"/>
      <c r="DK321" s="242"/>
      <c r="DL321" s="242"/>
      <c r="DM321" s="242"/>
      <c r="DN321" s="242"/>
      <c r="DO321" s="242"/>
      <c r="DP321" s="242"/>
      <c r="DQ321" s="242"/>
      <c r="DR321" s="242"/>
      <c r="DS321" s="242"/>
      <c r="DT321" s="242"/>
      <c r="DU321" s="242"/>
      <c r="DV321" s="242"/>
      <c r="DW321" s="242"/>
      <c r="DX321" s="242"/>
      <c r="DY321" s="242"/>
      <c r="DZ321" s="242"/>
      <c r="EA321" s="242"/>
      <c r="EB321" s="242"/>
      <c r="EC321" s="242"/>
      <c r="ED321" s="242"/>
      <c r="EE321" s="242"/>
      <c r="EF321" s="242"/>
      <c r="EG321" s="242"/>
      <c r="EH321" s="242"/>
      <c r="EI321" s="242"/>
      <c r="EJ321" s="242"/>
      <c r="EK321" s="242"/>
      <c r="EL321" s="242"/>
      <c r="EM321" s="242"/>
      <c r="EN321" s="242"/>
      <c r="EO321" s="242"/>
      <c r="EP321" s="242"/>
      <c r="EQ321" s="242"/>
      <c r="ER321" s="242"/>
      <c r="ES321" s="242"/>
      <c r="ET321" s="242"/>
      <c r="EU321" s="242"/>
      <c r="EV321" s="242"/>
      <c r="EW321" s="242"/>
      <c r="EX321" s="242"/>
      <c r="EY321" s="242"/>
      <c r="EZ321" s="242"/>
      <c r="FA321" s="242"/>
      <c r="FB321" s="242"/>
      <c r="FC321" s="242"/>
      <c r="FD321" s="242"/>
      <c r="FE321" s="242"/>
      <c r="FF321" s="242"/>
      <c r="FG321" s="242"/>
      <c r="FH321" s="242"/>
      <c r="FI321" s="242"/>
      <c r="FJ321" s="242"/>
      <c r="FK321" s="242"/>
      <c r="FL321" s="242"/>
      <c r="FM321" s="242"/>
      <c r="FN321" s="242"/>
      <c r="FO321" s="242"/>
      <c r="FP321" s="242"/>
      <c r="FQ321" s="242"/>
      <c r="FR321" s="242"/>
      <c r="FS321" s="242"/>
      <c r="FT321" s="242"/>
      <c r="FU321" s="242"/>
      <c r="FV321" s="242"/>
      <c r="FW321" s="242"/>
      <c r="FX321" s="242"/>
      <c r="FY321" s="242"/>
      <c r="FZ321" s="242"/>
      <c r="GA321" s="242"/>
      <c r="GB321" s="242"/>
      <c r="GC321" s="242"/>
      <c r="GD321" s="242"/>
      <c r="GE321" s="242"/>
      <c r="GF321" s="242"/>
      <c r="GG321" s="242"/>
      <c r="GH321" s="242"/>
      <c r="GI321" s="242"/>
      <c r="GJ321" s="242"/>
      <c r="GK321" s="242"/>
      <c r="GL321" s="242"/>
      <c r="GM321" s="242"/>
      <c r="GN321" s="242"/>
      <c r="GO321" s="242"/>
      <c r="GP321" s="242"/>
      <c r="GQ321" s="242"/>
      <c r="GR321" s="242"/>
      <c r="GS321" s="242"/>
      <c r="GT321" s="242"/>
      <c r="GU321" s="242"/>
      <c r="GV321" s="242"/>
      <c r="GW321" s="242"/>
      <c r="GX321" s="242"/>
      <c r="GY321" s="242"/>
      <c r="GZ321" s="242"/>
      <c r="HA321" s="242"/>
      <c r="HB321" s="242"/>
      <c r="HC321" s="242"/>
      <c r="HD321" s="242"/>
      <c r="HE321" s="242"/>
      <c r="HF321" s="242"/>
      <c r="HG321" s="242"/>
      <c r="HH321" s="242"/>
      <c r="HI321" s="242"/>
      <c r="HJ321" s="242"/>
      <c r="HK321" s="242"/>
      <c r="HL321" s="242"/>
      <c r="HM321" s="242"/>
      <c r="HN321" s="242"/>
      <c r="HO321" s="242"/>
      <c r="HP321" s="242"/>
      <c r="HQ321" s="242"/>
      <c r="HR321" s="242"/>
      <c r="HS321" s="242"/>
      <c r="HT321" s="242"/>
      <c r="HU321" s="242"/>
      <c r="HV321" s="242"/>
      <c r="HW321" s="242"/>
      <c r="HX321" s="242"/>
      <c r="HY321" s="242"/>
      <c r="HZ321" s="242"/>
      <c r="IA321" s="242"/>
      <c r="IB321" s="242"/>
      <c r="IC321" s="242"/>
      <c r="ID321" s="242"/>
      <c r="IE321" s="242"/>
      <c r="IF321" s="242"/>
      <c r="IG321" s="242"/>
      <c r="IH321" s="242"/>
      <c r="II321" s="242"/>
      <c r="IJ321" s="242"/>
      <c r="IK321" s="242"/>
      <c r="IL321" s="242"/>
      <c r="IM321" s="242"/>
      <c r="IN321" s="242"/>
      <c r="IO321" s="242"/>
      <c r="IP321" s="242"/>
      <c r="IQ321" s="242"/>
      <c r="IR321" s="242"/>
      <c r="IS321" s="242"/>
      <c r="IT321" s="242"/>
      <c r="IU321" s="242"/>
      <c r="IV321" s="242"/>
      <c r="IW321" s="242"/>
      <c r="IX321" s="242"/>
      <c r="IY321" s="242"/>
      <c r="IZ321" s="242"/>
      <c r="JA321" s="242"/>
      <c r="JB321" s="242"/>
      <c r="JC321" s="242"/>
      <c r="JD321" s="242"/>
      <c r="JE321" s="242"/>
      <c r="JF321" s="242"/>
      <c r="JG321" s="242"/>
      <c r="JH321" s="242"/>
      <c r="JI321" s="242"/>
      <c r="JJ321" s="242"/>
      <c r="JK321" s="242"/>
      <c r="JL321" s="242"/>
      <c r="JM321" s="242"/>
      <c r="JN321" s="242"/>
      <c r="JO321" s="242"/>
      <c r="JP321" s="242"/>
      <c r="JQ321" s="242"/>
      <c r="JR321" s="242"/>
      <c r="JS321" s="242"/>
      <c r="JT321" s="242"/>
      <c r="JU321" s="242"/>
      <c r="JV321" s="242"/>
      <c r="JW321" s="242"/>
      <c r="JX321" s="242"/>
      <c r="JY321" s="242"/>
      <c r="JZ321" s="242"/>
      <c r="KA321" s="242"/>
      <c r="KB321" s="242"/>
      <c r="KC321" s="242"/>
      <c r="KD321" s="242"/>
      <c r="KE321" s="242"/>
      <c r="KF321" s="242"/>
      <c r="KG321" s="242"/>
      <c r="KH321" s="242"/>
      <c r="KI321" s="242"/>
      <c r="KJ321" s="242"/>
      <c r="KK321" s="242"/>
      <c r="KL321" s="242"/>
      <c r="KM321" s="242"/>
      <c r="KN321" s="242"/>
      <c r="KO321" s="242"/>
      <c r="KP321" s="242"/>
      <c r="KQ321" s="242"/>
      <c r="KR321" s="242"/>
      <c r="KS321" s="242"/>
      <c r="KT321" s="242"/>
      <c r="KU321" s="242"/>
      <c r="KV321" s="242"/>
      <c r="KW321" s="242"/>
      <c r="KX321" s="242"/>
      <c r="KY321" s="242"/>
      <c r="KZ321" s="242"/>
      <c r="LA321" s="242"/>
      <c r="LB321" s="242"/>
      <c r="LC321" s="242"/>
      <c r="LD321" s="242"/>
      <c r="LE321" s="242"/>
      <c r="LF321" s="242"/>
      <c r="LG321" s="242"/>
      <c r="LH321" s="242"/>
      <c r="LI321" s="242"/>
      <c r="LJ321" s="242"/>
      <c r="LK321" s="242"/>
      <c r="LL321" s="242"/>
      <c r="LM321" s="242"/>
      <c r="LN321" s="242"/>
      <c r="LO321" s="242"/>
      <c r="LP321" s="242"/>
      <c r="LQ321" s="242"/>
      <c r="LR321" s="242"/>
      <c r="LS321" s="242"/>
      <c r="LT321" s="242"/>
      <c r="LU321" s="242"/>
      <c r="LV321" s="242"/>
      <c r="LW321" s="242"/>
      <c r="LX321" s="242"/>
      <c r="LY321" s="242"/>
      <c r="LZ321" s="242"/>
      <c r="MA321" s="242"/>
      <c r="MB321" s="242"/>
      <c r="MC321" s="242"/>
      <c r="MD321" s="242"/>
      <c r="ME321" s="242"/>
      <c r="MF321" s="242"/>
      <c r="MG321" s="242"/>
      <c r="MH321" s="242"/>
      <c r="MI321" s="242"/>
      <c r="MJ321" s="242"/>
      <c r="MK321" s="242"/>
      <c r="ML321" s="242"/>
      <c r="MM321" s="242"/>
      <c r="MN321" s="242"/>
      <c r="MO321" s="242"/>
      <c r="MP321" s="242"/>
      <c r="MQ321" s="242"/>
      <c r="MR321" s="242"/>
      <c r="MS321" s="242"/>
      <c r="MT321" s="242"/>
      <c r="MU321" s="242"/>
      <c r="MV321" s="242"/>
      <c r="MW321" s="242"/>
      <c r="MX321" s="242"/>
      <c r="MY321" s="242"/>
      <c r="MZ321" s="242"/>
      <c r="NA321" s="242"/>
      <c r="NB321" s="242"/>
      <c r="NC321" s="242"/>
      <c r="ND321" s="242"/>
      <c r="NE321" s="242"/>
      <c r="NF321" s="242"/>
      <c r="NG321" s="242"/>
      <c r="NH321" s="242"/>
      <c r="NI321" s="242"/>
      <c r="NJ321" s="242"/>
      <c r="NK321" s="242"/>
      <c r="NL321" s="242"/>
      <c r="NM321" s="242"/>
      <c r="NN321" s="242"/>
      <c r="NO321" s="242"/>
      <c r="NP321" s="242"/>
      <c r="NQ321" s="242"/>
      <c r="NR321" s="242"/>
      <c r="NS321" s="242"/>
      <c r="NT321" s="242"/>
      <c r="NU321" s="242"/>
      <c r="NV321" s="242"/>
      <c r="NW321" s="242"/>
      <c r="NX321" s="242"/>
      <c r="NY321" s="242"/>
      <c r="NZ321" s="242"/>
      <c r="OA321" s="242"/>
      <c r="OB321" s="242"/>
      <c r="OC321" s="242"/>
      <c r="OD321" s="242"/>
      <c r="OE321" s="242"/>
      <c r="OF321" s="242"/>
      <c r="OG321" s="242"/>
      <c r="OH321" s="242"/>
      <c r="OI321" s="242"/>
      <c r="OJ321" s="242"/>
      <c r="OK321" s="242"/>
      <c r="OL321" s="242"/>
      <c r="OM321" s="242"/>
      <c r="ON321" s="242"/>
      <c r="OO321" s="242"/>
      <c r="OP321" s="242"/>
      <c r="OQ321" s="242"/>
      <c r="OR321" s="242"/>
      <c r="OS321" s="242"/>
      <c r="OT321" s="242"/>
      <c r="OU321" s="242"/>
      <c r="OV321" s="242"/>
      <c r="OW321" s="242"/>
      <c r="OX321" s="242"/>
      <c r="OY321" s="242"/>
      <c r="OZ321" s="242"/>
      <c r="PA321" s="242"/>
      <c r="PB321" s="242"/>
      <c r="PC321" s="242"/>
      <c r="PD321" s="242"/>
      <c r="PE321" s="242"/>
      <c r="PF321" s="242"/>
      <c r="PG321" s="242"/>
      <c r="PH321" s="242"/>
      <c r="PI321" s="242"/>
      <c r="PJ321" s="242"/>
      <c r="PK321" s="242"/>
      <c r="PL321" s="242"/>
      <c r="PM321" s="242"/>
      <c r="PN321" s="242"/>
      <c r="PO321" s="242"/>
      <c r="PP321" s="242"/>
      <c r="PQ321" s="242"/>
      <c r="PR321" s="242"/>
      <c r="PS321" s="242"/>
      <c r="PT321" s="242"/>
      <c r="PU321" s="242"/>
      <c r="PV321" s="242"/>
      <c r="PW321" s="242"/>
      <c r="PX321" s="242"/>
      <c r="PY321" s="242"/>
      <c r="PZ321" s="242"/>
      <c r="QA321" s="242"/>
      <c r="QB321" s="242"/>
      <c r="QC321" s="242"/>
      <c r="QD321" s="242"/>
      <c r="QE321" s="242"/>
      <c r="QF321" s="242"/>
      <c r="QG321" s="242"/>
      <c r="QH321" s="242"/>
      <c r="QI321" s="242"/>
      <c r="QJ321" s="242"/>
      <c r="QK321" s="242"/>
      <c r="QL321" s="242"/>
      <c r="QM321" s="242"/>
      <c r="QN321" s="242"/>
      <c r="QO321" s="242"/>
      <c r="QP321" s="242"/>
      <c r="QQ321" s="242"/>
      <c r="QR321" s="242"/>
      <c r="QS321" s="242"/>
      <c r="QT321" s="242"/>
      <c r="QU321" s="242"/>
      <c r="QV321" s="242"/>
      <c r="QW321" s="242"/>
      <c r="QX321" s="242"/>
      <c r="QY321" s="242"/>
      <c r="QZ321" s="242"/>
      <c r="RA321" s="242"/>
      <c r="RB321" s="242"/>
      <c r="RC321" s="242"/>
      <c r="RD321" s="242"/>
      <c r="RE321" s="242"/>
      <c r="RF321" s="242"/>
      <c r="RG321" s="242"/>
      <c r="RH321" s="242"/>
      <c r="RI321" s="242"/>
      <c r="RJ321" s="242"/>
      <c r="RK321" s="242"/>
      <c r="RL321" s="242"/>
      <c r="RM321" s="242"/>
      <c r="RN321" s="242"/>
      <c r="RO321" s="242"/>
      <c r="RP321" s="242"/>
      <c r="RQ321" s="242"/>
      <c r="RR321" s="242"/>
      <c r="RS321" s="242"/>
      <c r="RT321" s="242"/>
      <c r="RU321" s="242"/>
      <c r="RV321" s="242"/>
      <c r="RW321" s="242"/>
      <c r="RX321" s="242"/>
      <c r="RY321" s="242"/>
      <c r="RZ321" s="242"/>
      <c r="SA321" s="242"/>
      <c r="SB321" s="242"/>
    </row>
    <row r="322" spans="1:496" ht="15" customHeight="1" x14ac:dyDescent="0.2">
      <c r="A322" s="243" t="str">
        <f t="shared" si="7"/>
        <v>INDEC-PB - 49113-1</v>
      </c>
      <c r="B322" s="243">
        <v>49113</v>
      </c>
      <c r="C322" s="242" t="s">
        <v>51</v>
      </c>
      <c r="D322" s="243">
        <v>1</v>
      </c>
      <c r="E322" s="269" t="s">
        <v>351</v>
      </c>
    </row>
    <row r="323" spans="1:496" ht="15" customHeight="1" x14ac:dyDescent="0.2">
      <c r="A323" s="243" t="str">
        <f t="shared" si="7"/>
        <v>INDEC-PB - 36270-1</v>
      </c>
      <c r="B323" s="243">
        <v>36270</v>
      </c>
      <c r="C323" s="242" t="s">
        <v>51</v>
      </c>
      <c r="D323" s="243">
        <v>1</v>
      </c>
      <c r="E323" s="269" t="s">
        <v>352</v>
      </c>
    </row>
    <row r="324" spans="1:496" ht="15" customHeight="1" x14ac:dyDescent="0.2">
      <c r="A324" s="243" t="str">
        <f t="shared" si="7"/>
        <v>INDEC-PB - 46539-1</v>
      </c>
      <c r="B324" s="243">
        <v>46539</v>
      </c>
      <c r="C324" s="242" t="s">
        <v>51</v>
      </c>
      <c r="D324" s="243">
        <v>1</v>
      </c>
      <c r="E324" s="269" t="s">
        <v>353</v>
      </c>
    </row>
    <row r="325" spans="1:496" ht="15" customHeight="1" x14ac:dyDescent="0.2">
      <c r="A325" s="243" t="str">
        <f t="shared" si="7"/>
        <v>INDEC-PB - 37370-1</v>
      </c>
      <c r="B325" s="243">
        <v>37370</v>
      </c>
      <c r="C325" s="242" t="s">
        <v>51</v>
      </c>
      <c r="D325" s="243">
        <v>1</v>
      </c>
      <c r="E325" s="269" t="s">
        <v>354</v>
      </c>
    </row>
    <row r="326" spans="1:496" ht="15" customHeight="1" x14ac:dyDescent="0.2">
      <c r="A326" s="243" t="str">
        <f t="shared" si="7"/>
        <v>INDEC-PB - 35110-4</v>
      </c>
      <c r="B326" s="243">
        <v>35110</v>
      </c>
      <c r="C326" s="242" t="s">
        <v>51</v>
      </c>
      <c r="D326" s="243">
        <v>4</v>
      </c>
      <c r="E326" s="269" t="s">
        <v>355</v>
      </c>
    </row>
    <row r="327" spans="1:496" ht="15" customHeight="1" x14ac:dyDescent="0.2">
      <c r="A327" s="243" t="str">
        <f t="shared" si="7"/>
        <v>INDEC-PB - 41261-1</v>
      </c>
      <c r="B327" s="243">
        <v>41261</v>
      </c>
      <c r="C327" s="242" t="s">
        <v>51</v>
      </c>
      <c r="D327" s="243">
        <v>1</v>
      </c>
      <c r="E327" s="269" t="s">
        <v>356</v>
      </c>
    </row>
    <row r="328" spans="1:496" ht="15" customHeight="1" x14ac:dyDescent="0.2">
      <c r="A328" s="243" t="str">
        <f t="shared" si="7"/>
        <v>INDEC-PB - 36490-6</v>
      </c>
      <c r="B328" s="243">
        <v>36490</v>
      </c>
      <c r="C328" s="242" t="s">
        <v>51</v>
      </c>
      <c r="D328" s="243">
        <v>6</v>
      </c>
      <c r="E328" s="269" t="s">
        <v>357</v>
      </c>
    </row>
    <row r="329" spans="1:496" ht="15" customHeight="1" x14ac:dyDescent="0.2">
      <c r="A329" s="243" t="str">
        <f t="shared" si="7"/>
        <v>INDEC-PB - 42944-1</v>
      </c>
      <c r="B329" s="243">
        <v>42944</v>
      </c>
      <c r="C329" s="242" t="s">
        <v>51</v>
      </c>
      <c r="D329" s="243">
        <v>1</v>
      </c>
      <c r="E329" s="269" t="s">
        <v>358</v>
      </c>
    </row>
    <row r="330" spans="1:496" ht="15" customHeight="1" x14ac:dyDescent="0.2">
      <c r="A330" s="243" t="str">
        <f t="shared" si="7"/>
        <v>INDEC-PB - 42320-1</v>
      </c>
      <c r="B330" s="243">
        <v>42320</v>
      </c>
      <c r="C330" s="242" t="s">
        <v>51</v>
      </c>
      <c r="D330" s="243">
        <v>1</v>
      </c>
      <c r="E330" s="269" t="s">
        <v>359</v>
      </c>
    </row>
    <row r="331" spans="1:496" ht="15" customHeight="1" x14ac:dyDescent="0.2">
      <c r="A331" s="243" t="str">
        <f t="shared" si="7"/>
        <v>INDEC-PB - 37420-1</v>
      </c>
      <c r="B331" s="243">
        <v>37420</v>
      </c>
      <c r="C331" s="242" t="s">
        <v>51</v>
      </c>
      <c r="D331" s="243">
        <v>1</v>
      </c>
      <c r="E331" s="269" t="s">
        <v>360</v>
      </c>
    </row>
    <row r="332" spans="1:496" s="249" customFormat="1" ht="15" customHeight="1" x14ac:dyDescent="0.2">
      <c r="A332" s="247"/>
      <c r="B332" s="247"/>
      <c r="D332" s="247"/>
      <c r="E332" s="270"/>
      <c r="F332" s="242"/>
      <c r="G332" s="242"/>
      <c r="H332" s="242"/>
      <c r="I332" s="242"/>
      <c r="J332" s="242"/>
      <c r="K332" s="242"/>
      <c r="L332" s="242"/>
      <c r="M332" s="242"/>
      <c r="N332" s="242"/>
      <c r="O332" s="242"/>
      <c r="P332" s="242"/>
      <c r="Q332" s="242"/>
      <c r="R332" s="242"/>
      <c r="S332" s="242"/>
      <c r="T332" s="242"/>
      <c r="U332" s="242"/>
      <c r="V332" s="242"/>
      <c r="W332" s="242"/>
      <c r="X332" s="242"/>
      <c r="Y332" s="242"/>
      <c r="Z332" s="242"/>
      <c r="AA332" s="242"/>
      <c r="AB332" s="242"/>
      <c r="AC332" s="242"/>
      <c r="AD332" s="242"/>
      <c r="AE332" s="242"/>
      <c r="AF332" s="242"/>
      <c r="AG332" s="242"/>
      <c r="AH332" s="242"/>
      <c r="AI332" s="242"/>
      <c r="AJ332" s="242"/>
      <c r="AK332" s="242"/>
      <c r="AL332" s="242"/>
      <c r="AM332" s="242"/>
      <c r="AN332" s="242"/>
      <c r="AO332" s="242"/>
      <c r="AP332" s="242"/>
      <c r="AQ332" s="242"/>
      <c r="AR332" s="242"/>
      <c r="AS332" s="242"/>
      <c r="AT332" s="242"/>
      <c r="AU332" s="242"/>
      <c r="AV332" s="242"/>
      <c r="AW332" s="242"/>
      <c r="AX332" s="242"/>
      <c r="AY332" s="242"/>
      <c r="AZ332" s="242"/>
      <c r="BA332" s="242"/>
      <c r="BB332" s="242"/>
      <c r="BC332" s="242"/>
      <c r="BD332" s="242"/>
      <c r="BE332" s="242"/>
      <c r="BF332" s="242"/>
      <c r="BG332" s="242"/>
      <c r="BH332" s="242"/>
      <c r="BI332" s="242"/>
      <c r="BJ332" s="242"/>
      <c r="BK332" s="242"/>
      <c r="BL332" s="242"/>
      <c r="BM332" s="242"/>
      <c r="BN332" s="242"/>
      <c r="BO332" s="242"/>
      <c r="BP332" s="242"/>
      <c r="BQ332" s="242"/>
      <c r="BR332" s="242"/>
      <c r="BS332" s="242"/>
      <c r="BT332" s="242"/>
      <c r="BU332" s="242"/>
      <c r="BV332" s="242"/>
      <c r="BW332" s="242"/>
      <c r="BX332" s="242"/>
      <c r="BY332" s="242"/>
      <c r="BZ332" s="242"/>
      <c r="CA332" s="242"/>
      <c r="CB332" s="242"/>
      <c r="CC332" s="242"/>
      <c r="CD332" s="242"/>
      <c r="CE332" s="242"/>
      <c r="CF332" s="242"/>
      <c r="CG332" s="242"/>
      <c r="CH332" s="242"/>
      <c r="CI332" s="242"/>
      <c r="CJ332" s="242"/>
      <c r="CK332" s="242"/>
      <c r="CL332" s="242"/>
      <c r="CM332" s="242"/>
      <c r="CN332" s="242"/>
      <c r="CO332" s="242"/>
      <c r="CP332" s="242"/>
      <c r="CQ332" s="242"/>
      <c r="CR332" s="242"/>
      <c r="CS332" s="242"/>
      <c r="CT332" s="242"/>
      <c r="CU332" s="242"/>
      <c r="CV332" s="242"/>
      <c r="CW332" s="242"/>
      <c r="CX332" s="242"/>
      <c r="CY332" s="242"/>
      <c r="CZ332" s="242"/>
      <c r="DA332" s="242"/>
      <c r="DB332" s="242"/>
      <c r="DC332" s="242"/>
      <c r="DD332" s="242"/>
      <c r="DE332" s="242"/>
      <c r="DF332" s="242"/>
      <c r="DG332" s="242"/>
      <c r="DH332" s="242"/>
      <c r="DI332" s="242"/>
      <c r="DJ332" s="242"/>
      <c r="DK332" s="242"/>
      <c r="DL332" s="242"/>
      <c r="DM332" s="242"/>
      <c r="DN332" s="242"/>
      <c r="DO332" s="242"/>
      <c r="DP332" s="242"/>
      <c r="DQ332" s="242"/>
      <c r="DR332" s="242"/>
      <c r="DS332" s="242"/>
      <c r="DT332" s="242"/>
      <c r="DU332" s="242"/>
      <c r="DV332" s="242"/>
      <c r="DW332" s="242"/>
      <c r="DX332" s="242"/>
      <c r="DY332" s="242"/>
      <c r="DZ332" s="242"/>
      <c r="EA332" s="242"/>
      <c r="EB332" s="242"/>
      <c r="EC332" s="242"/>
      <c r="ED332" s="242"/>
      <c r="EE332" s="242"/>
      <c r="EF332" s="242"/>
      <c r="EG332" s="242"/>
      <c r="EH332" s="242"/>
      <c r="EI332" s="242"/>
      <c r="EJ332" s="242"/>
      <c r="EK332" s="242"/>
      <c r="EL332" s="242"/>
      <c r="EM332" s="242"/>
      <c r="EN332" s="242"/>
      <c r="EO332" s="242"/>
      <c r="EP332" s="242"/>
      <c r="EQ332" s="242"/>
      <c r="ER332" s="242"/>
      <c r="ES332" s="242"/>
      <c r="ET332" s="242"/>
      <c r="EU332" s="242"/>
      <c r="EV332" s="242"/>
      <c r="EW332" s="242"/>
      <c r="EX332" s="242"/>
      <c r="EY332" s="242"/>
      <c r="EZ332" s="242"/>
      <c r="FA332" s="242"/>
      <c r="FB332" s="242"/>
      <c r="FC332" s="242"/>
      <c r="FD332" s="242"/>
      <c r="FE332" s="242"/>
      <c r="FF332" s="242"/>
      <c r="FG332" s="242"/>
      <c r="FH332" s="242"/>
      <c r="FI332" s="242"/>
      <c r="FJ332" s="242"/>
      <c r="FK332" s="242"/>
      <c r="FL332" s="242"/>
      <c r="FM332" s="242"/>
      <c r="FN332" s="242"/>
      <c r="FO332" s="242"/>
      <c r="FP332" s="242"/>
      <c r="FQ332" s="242"/>
      <c r="FR332" s="242"/>
      <c r="FS332" s="242"/>
      <c r="FT332" s="242"/>
      <c r="FU332" s="242"/>
      <c r="FV332" s="242"/>
      <c r="FW332" s="242"/>
      <c r="FX332" s="242"/>
      <c r="FY332" s="242"/>
      <c r="FZ332" s="242"/>
      <c r="GA332" s="242"/>
      <c r="GB332" s="242"/>
      <c r="GC332" s="242"/>
      <c r="GD332" s="242"/>
      <c r="GE332" s="242"/>
      <c r="GF332" s="242"/>
      <c r="GG332" s="242"/>
      <c r="GH332" s="242"/>
      <c r="GI332" s="242"/>
      <c r="GJ332" s="242"/>
      <c r="GK332" s="242"/>
      <c r="GL332" s="242"/>
      <c r="GM332" s="242"/>
      <c r="GN332" s="242"/>
      <c r="GO332" s="242"/>
      <c r="GP332" s="242"/>
      <c r="GQ332" s="242"/>
      <c r="GR332" s="242"/>
      <c r="GS332" s="242"/>
      <c r="GT332" s="242"/>
      <c r="GU332" s="242"/>
      <c r="GV332" s="242"/>
      <c r="GW332" s="242"/>
      <c r="GX332" s="242"/>
      <c r="GY332" s="242"/>
      <c r="GZ332" s="242"/>
      <c r="HA332" s="242"/>
      <c r="HB332" s="242"/>
      <c r="HC332" s="242"/>
      <c r="HD332" s="242"/>
      <c r="HE332" s="242"/>
      <c r="HF332" s="242"/>
      <c r="HG332" s="242"/>
      <c r="HH332" s="242"/>
      <c r="HI332" s="242"/>
      <c r="HJ332" s="242"/>
      <c r="HK332" s="242"/>
      <c r="HL332" s="242"/>
      <c r="HM332" s="242"/>
      <c r="HN332" s="242"/>
      <c r="HO332" s="242"/>
      <c r="HP332" s="242"/>
      <c r="HQ332" s="242"/>
      <c r="HR332" s="242"/>
      <c r="HS332" s="242"/>
      <c r="HT332" s="242"/>
      <c r="HU332" s="242"/>
      <c r="HV332" s="242"/>
      <c r="HW332" s="242"/>
      <c r="HX332" s="242"/>
      <c r="HY332" s="242"/>
      <c r="HZ332" s="242"/>
      <c r="IA332" s="242"/>
      <c r="IB332" s="242"/>
      <c r="IC332" s="242"/>
      <c r="ID332" s="242"/>
      <c r="IE332" s="242"/>
      <c r="IF332" s="242"/>
      <c r="IG332" s="242"/>
      <c r="IH332" s="242"/>
      <c r="II332" s="242"/>
      <c r="IJ332" s="242"/>
      <c r="IK332" s="242"/>
      <c r="IL332" s="242"/>
      <c r="IM332" s="242"/>
      <c r="IN332" s="242"/>
      <c r="IO332" s="242"/>
      <c r="IP332" s="242"/>
      <c r="IQ332" s="242"/>
      <c r="IR332" s="242"/>
      <c r="IS332" s="242"/>
      <c r="IT332" s="242"/>
      <c r="IU332" s="242"/>
      <c r="IV332" s="242"/>
      <c r="IW332" s="242"/>
      <c r="IX332" s="242"/>
      <c r="IY332" s="242"/>
      <c r="IZ332" s="242"/>
      <c r="JA332" s="242"/>
      <c r="JB332" s="242"/>
      <c r="JC332" s="242"/>
      <c r="JD332" s="242"/>
      <c r="JE332" s="242"/>
      <c r="JF332" s="242"/>
      <c r="JG332" s="242"/>
      <c r="JH332" s="242"/>
      <c r="JI332" s="242"/>
      <c r="JJ332" s="242"/>
      <c r="JK332" s="242"/>
      <c r="JL332" s="242"/>
      <c r="JM332" s="242"/>
      <c r="JN332" s="242"/>
      <c r="JO332" s="242"/>
      <c r="JP332" s="242"/>
      <c r="JQ332" s="242"/>
      <c r="JR332" s="242"/>
      <c r="JS332" s="242"/>
      <c r="JT332" s="242"/>
      <c r="JU332" s="242"/>
      <c r="JV332" s="242"/>
      <c r="JW332" s="242"/>
      <c r="JX332" s="242"/>
      <c r="JY332" s="242"/>
      <c r="JZ332" s="242"/>
      <c r="KA332" s="242"/>
      <c r="KB332" s="242"/>
      <c r="KC332" s="242"/>
      <c r="KD332" s="242"/>
      <c r="KE332" s="242"/>
      <c r="KF332" s="242"/>
      <c r="KG332" s="242"/>
      <c r="KH332" s="242"/>
      <c r="KI332" s="242"/>
      <c r="KJ332" s="242"/>
      <c r="KK332" s="242"/>
      <c r="KL332" s="242"/>
      <c r="KM332" s="242"/>
      <c r="KN332" s="242"/>
      <c r="KO332" s="242"/>
      <c r="KP332" s="242"/>
      <c r="KQ332" s="242"/>
      <c r="KR332" s="242"/>
      <c r="KS332" s="242"/>
      <c r="KT332" s="242"/>
      <c r="KU332" s="242"/>
      <c r="KV332" s="242"/>
      <c r="KW332" s="242"/>
      <c r="KX332" s="242"/>
      <c r="KY332" s="242"/>
      <c r="KZ332" s="242"/>
      <c r="LA332" s="242"/>
      <c r="LB332" s="242"/>
      <c r="LC332" s="242"/>
      <c r="LD332" s="242"/>
      <c r="LE332" s="242"/>
      <c r="LF332" s="242"/>
      <c r="LG332" s="242"/>
      <c r="LH332" s="242"/>
      <c r="LI332" s="242"/>
      <c r="LJ332" s="242"/>
      <c r="LK332" s="242"/>
      <c r="LL332" s="242"/>
      <c r="LM332" s="242"/>
      <c r="LN332" s="242"/>
      <c r="LO332" s="242"/>
      <c r="LP332" s="242"/>
      <c r="LQ332" s="242"/>
      <c r="LR332" s="242"/>
      <c r="LS332" s="242"/>
      <c r="LT332" s="242"/>
      <c r="LU332" s="242"/>
      <c r="LV332" s="242"/>
      <c r="LW332" s="242"/>
      <c r="LX332" s="242"/>
      <c r="LY332" s="242"/>
      <c r="LZ332" s="242"/>
      <c r="MA332" s="242"/>
      <c r="MB332" s="242"/>
      <c r="MC332" s="242"/>
      <c r="MD332" s="242"/>
      <c r="ME332" s="242"/>
      <c r="MF332" s="242"/>
      <c r="MG332" s="242"/>
      <c r="MH332" s="242"/>
      <c r="MI332" s="242"/>
      <c r="MJ332" s="242"/>
      <c r="MK332" s="242"/>
      <c r="ML332" s="242"/>
      <c r="MM332" s="242"/>
      <c r="MN332" s="242"/>
      <c r="MO332" s="242"/>
      <c r="MP332" s="242"/>
      <c r="MQ332" s="242"/>
      <c r="MR332" s="242"/>
      <c r="MS332" s="242"/>
      <c r="MT332" s="242"/>
      <c r="MU332" s="242"/>
      <c r="MV332" s="242"/>
      <c r="MW332" s="242"/>
      <c r="MX332" s="242"/>
      <c r="MY332" s="242"/>
      <c r="MZ332" s="242"/>
      <c r="NA332" s="242"/>
      <c r="NB332" s="242"/>
      <c r="NC332" s="242"/>
      <c r="ND332" s="242"/>
      <c r="NE332" s="242"/>
      <c r="NF332" s="242"/>
      <c r="NG332" s="242"/>
      <c r="NH332" s="242"/>
      <c r="NI332" s="242"/>
      <c r="NJ332" s="242"/>
      <c r="NK332" s="242"/>
      <c r="NL332" s="242"/>
      <c r="NM332" s="242"/>
      <c r="NN332" s="242"/>
      <c r="NO332" s="242"/>
      <c r="NP332" s="242"/>
      <c r="NQ332" s="242"/>
      <c r="NR332" s="242"/>
      <c r="NS332" s="242"/>
      <c r="NT332" s="242"/>
      <c r="NU332" s="242"/>
      <c r="NV332" s="242"/>
      <c r="NW332" s="242"/>
      <c r="NX332" s="242"/>
      <c r="NY332" s="242"/>
      <c r="NZ332" s="242"/>
      <c r="OA332" s="242"/>
      <c r="OB332" s="242"/>
      <c r="OC332" s="242"/>
      <c r="OD332" s="242"/>
      <c r="OE332" s="242"/>
      <c r="OF332" s="242"/>
      <c r="OG332" s="242"/>
      <c r="OH332" s="242"/>
      <c r="OI332" s="242"/>
      <c r="OJ332" s="242"/>
      <c r="OK332" s="242"/>
      <c r="OL332" s="242"/>
      <c r="OM332" s="242"/>
      <c r="ON332" s="242"/>
      <c r="OO332" s="242"/>
      <c r="OP332" s="242"/>
      <c r="OQ332" s="242"/>
      <c r="OR332" s="242"/>
      <c r="OS332" s="242"/>
      <c r="OT332" s="242"/>
      <c r="OU332" s="242"/>
      <c r="OV332" s="242"/>
      <c r="OW332" s="242"/>
      <c r="OX332" s="242"/>
      <c r="OY332" s="242"/>
      <c r="OZ332" s="242"/>
      <c r="PA332" s="242"/>
      <c r="PB332" s="242"/>
      <c r="PC332" s="242"/>
      <c r="PD332" s="242"/>
      <c r="PE332" s="242"/>
      <c r="PF332" s="242"/>
      <c r="PG332" s="242"/>
      <c r="PH332" s="242"/>
      <c r="PI332" s="242"/>
      <c r="PJ332" s="242"/>
      <c r="PK332" s="242"/>
      <c r="PL332" s="242"/>
      <c r="PM332" s="242"/>
      <c r="PN332" s="242"/>
      <c r="PO332" s="242"/>
      <c r="PP332" s="242"/>
      <c r="PQ332" s="242"/>
      <c r="PR332" s="242"/>
      <c r="PS332" s="242"/>
      <c r="PT332" s="242"/>
      <c r="PU332" s="242"/>
      <c r="PV332" s="242"/>
      <c r="PW332" s="242"/>
      <c r="PX332" s="242"/>
      <c r="PY332" s="242"/>
      <c r="PZ332" s="242"/>
      <c r="QA332" s="242"/>
      <c r="QB332" s="242"/>
      <c r="QC332" s="242"/>
      <c r="QD332" s="242"/>
      <c r="QE332" s="242"/>
      <c r="QF332" s="242"/>
      <c r="QG332" s="242"/>
      <c r="QH332" s="242"/>
      <c r="QI332" s="242"/>
      <c r="QJ332" s="242"/>
      <c r="QK332" s="242"/>
      <c r="QL332" s="242"/>
      <c r="QM332" s="242"/>
      <c r="QN332" s="242"/>
      <c r="QO332" s="242"/>
      <c r="QP332" s="242"/>
      <c r="QQ332" s="242"/>
      <c r="QR332" s="242"/>
      <c r="QS332" s="242"/>
      <c r="QT332" s="242"/>
      <c r="QU332" s="242"/>
      <c r="QV332" s="242"/>
      <c r="QW332" s="242"/>
      <c r="QX332" s="242"/>
      <c r="QY332" s="242"/>
      <c r="QZ332" s="242"/>
      <c r="RA332" s="242"/>
      <c r="RB332" s="242"/>
      <c r="RC332" s="242"/>
      <c r="RD332" s="242"/>
      <c r="RE332" s="242"/>
      <c r="RF332" s="242"/>
      <c r="RG332" s="242"/>
      <c r="RH332" s="242"/>
      <c r="RI332" s="242"/>
      <c r="RJ332" s="242"/>
      <c r="RK332" s="242"/>
      <c r="RL332" s="242"/>
      <c r="RM332" s="242"/>
      <c r="RN332" s="242"/>
      <c r="RO332" s="242"/>
      <c r="RP332" s="242"/>
      <c r="RQ332" s="242"/>
      <c r="RR332" s="242"/>
      <c r="RS332" s="242"/>
      <c r="RT332" s="242"/>
      <c r="RU332" s="242"/>
      <c r="RV332" s="242"/>
      <c r="RW332" s="242"/>
      <c r="RX332" s="242"/>
      <c r="RY332" s="242"/>
      <c r="RZ332" s="242"/>
      <c r="SA332" s="242"/>
      <c r="SB332" s="242"/>
    </row>
    <row r="333" spans="1:496" s="249" customFormat="1" ht="15" customHeight="1" x14ac:dyDescent="0.2">
      <c r="A333" s="247"/>
      <c r="B333" s="247"/>
      <c r="D333" s="247"/>
      <c r="E333" s="270"/>
      <c r="F333" s="242"/>
      <c r="G333" s="242"/>
      <c r="H333" s="242"/>
      <c r="I333" s="242"/>
      <c r="J333" s="242"/>
      <c r="K333" s="242"/>
      <c r="L333" s="242"/>
      <c r="M333" s="242"/>
      <c r="N333" s="242"/>
      <c r="O333" s="242"/>
      <c r="P333" s="242"/>
      <c r="Q333" s="242"/>
      <c r="R333" s="242"/>
      <c r="S333" s="242"/>
      <c r="T333" s="242"/>
      <c r="U333" s="242"/>
      <c r="V333" s="242"/>
      <c r="W333" s="242"/>
      <c r="X333" s="242"/>
      <c r="Y333" s="242"/>
      <c r="Z333" s="242"/>
      <c r="AA333" s="242"/>
      <c r="AB333" s="242"/>
      <c r="AC333" s="242"/>
      <c r="AD333" s="242"/>
      <c r="AE333" s="242"/>
      <c r="AF333" s="242"/>
      <c r="AG333" s="242"/>
      <c r="AH333" s="242"/>
      <c r="AI333" s="242"/>
      <c r="AJ333" s="242"/>
      <c r="AK333" s="242"/>
      <c r="AL333" s="242"/>
      <c r="AM333" s="242"/>
      <c r="AN333" s="242"/>
      <c r="AO333" s="242"/>
      <c r="AP333" s="242"/>
      <c r="AQ333" s="242"/>
      <c r="AR333" s="242"/>
      <c r="AS333" s="242"/>
      <c r="AT333" s="242"/>
      <c r="AU333" s="242"/>
      <c r="AV333" s="242"/>
      <c r="AW333" s="242"/>
      <c r="AX333" s="242"/>
      <c r="AY333" s="242"/>
      <c r="AZ333" s="242"/>
      <c r="BA333" s="242"/>
      <c r="BB333" s="242"/>
      <c r="BC333" s="242"/>
      <c r="BD333" s="242"/>
      <c r="BE333" s="242"/>
      <c r="BF333" s="242"/>
      <c r="BG333" s="242"/>
      <c r="BH333" s="242"/>
      <c r="BI333" s="242"/>
      <c r="BJ333" s="242"/>
      <c r="BK333" s="242"/>
      <c r="BL333" s="242"/>
      <c r="BM333" s="242"/>
      <c r="BN333" s="242"/>
      <c r="BO333" s="242"/>
      <c r="BP333" s="242"/>
      <c r="BQ333" s="242"/>
      <c r="BR333" s="242"/>
      <c r="BS333" s="242"/>
      <c r="BT333" s="242"/>
      <c r="BU333" s="242"/>
      <c r="BV333" s="242"/>
      <c r="BW333" s="242"/>
      <c r="BX333" s="242"/>
      <c r="BY333" s="242"/>
      <c r="BZ333" s="242"/>
      <c r="CA333" s="242"/>
      <c r="CB333" s="242"/>
      <c r="CC333" s="242"/>
      <c r="CD333" s="242"/>
      <c r="CE333" s="242"/>
      <c r="CF333" s="242"/>
      <c r="CG333" s="242"/>
      <c r="CH333" s="242"/>
      <c r="CI333" s="242"/>
      <c r="CJ333" s="242"/>
      <c r="CK333" s="242"/>
      <c r="CL333" s="242"/>
      <c r="CM333" s="242"/>
      <c r="CN333" s="242"/>
      <c r="CO333" s="242"/>
      <c r="CP333" s="242"/>
      <c r="CQ333" s="242"/>
      <c r="CR333" s="242"/>
      <c r="CS333" s="242"/>
      <c r="CT333" s="242"/>
      <c r="CU333" s="242"/>
      <c r="CV333" s="242"/>
      <c r="CW333" s="242"/>
      <c r="CX333" s="242"/>
      <c r="CY333" s="242"/>
      <c r="CZ333" s="242"/>
      <c r="DA333" s="242"/>
      <c r="DB333" s="242"/>
      <c r="DC333" s="242"/>
      <c r="DD333" s="242"/>
      <c r="DE333" s="242"/>
      <c r="DF333" s="242"/>
      <c r="DG333" s="242"/>
      <c r="DH333" s="242"/>
      <c r="DI333" s="242"/>
      <c r="DJ333" s="242"/>
      <c r="DK333" s="242"/>
      <c r="DL333" s="242"/>
      <c r="DM333" s="242"/>
      <c r="DN333" s="242"/>
      <c r="DO333" s="242"/>
      <c r="DP333" s="242"/>
      <c r="DQ333" s="242"/>
      <c r="DR333" s="242"/>
      <c r="DS333" s="242"/>
      <c r="DT333" s="242"/>
      <c r="DU333" s="242"/>
      <c r="DV333" s="242"/>
      <c r="DW333" s="242"/>
      <c r="DX333" s="242"/>
      <c r="DY333" s="242"/>
      <c r="DZ333" s="242"/>
      <c r="EA333" s="242"/>
      <c r="EB333" s="242"/>
      <c r="EC333" s="242"/>
      <c r="ED333" s="242"/>
      <c r="EE333" s="242"/>
      <c r="EF333" s="242"/>
      <c r="EG333" s="242"/>
      <c r="EH333" s="242"/>
      <c r="EI333" s="242"/>
      <c r="EJ333" s="242"/>
      <c r="EK333" s="242"/>
      <c r="EL333" s="242"/>
      <c r="EM333" s="242"/>
      <c r="EN333" s="242"/>
      <c r="EO333" s="242"/>
      <c r="EP333" s="242"/>
      <c r="EQ333" s="242"/>
      <c r="ER333" s="242"/>
      <c r="ES333" s="242"/>
      <c r="ET333" s="242"/>
      <c r="EU333" s="242"/>
      <c r="EV333" s="242"/>
      <c r="EW333" s="242"/>
      <c r="EX333" s="242"/>
      <c r="EY333" s="242"/>
      <c r="EZ333" s="242"/>
      <c r="FA333" s="242"/>
      <c r="FB333" s="242"/>
      <c r="FC333" s="242"/>
      <c r="FD333" s="242"/>
      <c r="FE333" s="242"/>
      <c r="FF333" s="242"/>
      <c r="FG333" s="242"/>
      <c r="FH333" s="242"/>
      <c r="FI333" s="242"/>
      <c r="FJ333" s="242"/>
      <c r="FK333" s="242"/>
      <c r="FL333" s="242"/>
      <c r="FM333" s="242"/>
      <c r="FN333" s="242"/>
      <c r="FO333" s="242"/>
      <c r="FP333" s="242"/>
      <c r="FQ333" s="242"/>
      <c r="FR333" s="242"/>
      <c r="FS333" s="242"/>
      <c r="FT333" s="242"/>
      <c r="FU333" s="242"/>
      <c r="FV333" s="242"/>
      <c r="FW333" s="242"/>
      <c r="FX333" s="242"/>
      <c r="FY333" s="242"/>
      <c r="FZ333" s="242"/>
      <c r="GA333" s="242"/>
      <c r="GB333" s="242"/>
      <c r="GC333" s="242"/>
      <c r="GD333" s="242"/>
      <c r="GE333" s="242"/>
      <c r="GF333" s="242"/>
      <c r="GG333" s="242"/>
      <c r="GH333" s="242"/>
      <c r="GI333" s="242"/>
      <c r="GJ333" s="242"/>
      <c r="GK333" s="242"/>
      <c r="GL333" s="242"/>
      <c r="GM333" s="242"/>
      <c r="GN333" s="242"/>
      <c r="GO333" s="242"/>
      <c r="GP333" s="242"/>
      <c r="GQ333" s="242"/>
      <c r="GR333" s="242"/>
      <c r="GS333" s="242"/>
      <c r="GT333" s="242"/>
      <c r="GU333" s="242"/>
      <c r="GV333" s="242"/>
      <c r="GW333" s="242"/>
      <c r="GX333" s="242"/>
      <c r="GY333" s="242"/>
      <c r="GZ333" s="242"/>
      <c r="HA333" s="242"/>
      <c r="HB333" s="242"/>
      <c r="HC333" s="242"/>
      <c r="HD333" s="242"/>
      <c r="HE333" s="242"/>
      <c r="HF333" s="242"/>
      <c r="HG333" s="242"/>
      <c r="HH333" s="242"/>
      <c r="HI333" s="242"/>
      <c r="HJ333" s="242"/>
      <c r="HK333" s="242"/>
      <c r="HL333" s="242"/>
      <c r="HM333" s="242"/>
      <c r="HN333" s="242"/>
      <c r="HO333" s="242"/>
      <c r="HP333" s="242"/>
      <c r="HQ333" s="242"/>
      <c r="HR333" s="242"/>
      <c r="HS333" s="242"/>
      <c r="HT333" s="242"/>
      <c r="HU333" s="242"/>
      <c r="HV333" s="242"/>
      <c r="HW333" s="242"/>
      <c r="HX333" s="242"/>
      <c r="HY333" s="242"/>
      <c r="HZ333" s="242"/>
      <c r="IA333" s="242"/>
      <c r="IB333" s="242"/>
      <c r="IC333" s="242"/>
      <c r="ID333" s="242"/>
      <c r="IE333" s="242"/>
      <c r="IF333" s="242"/>
      <c r="IG333" s="242"/>
      <c r="IH333" s="242"/>
      <c r="II333" s="242"/>
      <c r="IJ333" s="242"/>
      <c r="IK333" s="242"/>
      <c r="IL333" s="242"/>
      <c r="IM333" s="242"/>
      <c r="IN333" s="242"/>
      <c r="IO333" s="242"/>
      <c r="IP333" s="242"/>
      <c r="IQ333" s="242"/>
      <c r="IR333" s="242"/>
      <c r="IS333" s="242"/>
      <c r="IT333" s="242"/>
      <c r="IU333" s="242"/>
      <c r="IV333" s="242"/>
      <c r="IW333" s="242"/>
      <c r="IX333" s="242"/>
      <c r="IY333" s="242"/>
      <c r="IZ333" s="242"/>
      <c r="JA333" s="242"/>
      <c r="JB333" s="242"/>
      <c r="JC333" s="242"/>
      <c r="JD333" s="242"/>
      <c r="JE333" s="242"/>
      <c r="JF333" s="242"/>
      <c r="JG333" s="242"/>
      <c r="JH333" s="242"/>
      <c r="JI333" s="242"/>
      <c r="JJ333" s="242"/>
      <c r="JK333" s="242"/>
      <c r="JL333" s="242"/>
      <c r="JM333" s="242"/>
      <c r="JN333" s="242"/>
      <c r="JO333" s="242"/>
      <c r="JP333" s="242"/>
      <c r="JQ333" s="242"/>
      <c r="JR333" s="242"/>
      <c r="JS333" s="242"/>
      <c r="JT333" s="242"/>
      <c r="JU333" s="242"/>
      <c r="JV333" s="242"/>
      <c r="JW333" s="242"/>
      <c r="JX333" s="242"/>
      <c r="JY333" s="242"/>
      <c r="JZ333" s="242"/>
      <c r="KA333" s="242"/>
      <c r="KB333" s="242"/>
      <c r="KC333" s="242"/>
      <c r="KD333" s="242"/>
      <c r="KE333" s="242"/>
      <c r="KF333" s="242"/>
      <c r="KG333" s="242"/>
      <c r="KH333" s="242"/>
      <c r="KI333" s="242"/>
      <c r="KJ333" s="242"/>
      <c r="KK333" s="242"/>
      <c r="KL333" s="242"/>
      <c r="KM333" s="242"/>
      <c r="KN333" s="242"/>
      <c r="KO333" s="242"/>
      <c r="KP333" s="242"/>
      <c r="KQ333" s="242"/>
      <c r="KR333" s="242"/>
      <c r="KS333" s="242"/>
      <c r="KT333" s="242"/>
      <c r="KU333" s="242"/>
      <c r="KV333" s="242"/>
      <c r="KW333" s="242"/>
      <c r="KX333" s="242"/>
      <c r="KY333" s="242"/>
      <c r="KZ333" s="242"/>
      <c r="LA333" s="242"/>
      <c r="LB333" s="242"/>
      <c r="LC333" s="242"/>
      <c r="LD333" s="242"/>
      <c r="LE333" s="242"/>
      <c r="LF333" s="242"/>
      <c r="LG333" s="242"/>
      <c r="LH333" s="242"/>
      <c r="LI333" s="242"/>
      <c r="LJ333" s="242"/>
      <c r="LK333" s="242"/>
      <c r="LL333" s="242"/>
      <c r="LM333" s="242"/>
      <c r="LN333" s="242"/>
      <c r="LO333" s="242"/>
      <c r="LP333" s="242"/>
      <c r="LQ333" s="242"/>
      <c r="LR333" s="242"/>
      <c r="LS333" s="242"/>
      <c r="LT333" s="242"/>
      <c r="LU333" s="242"/>
      <c r="LV333" s="242"/>
      <c r="LW333" s="242"/>
      <c r="LX333" s="242"/>
      <c r="LY333" s="242"/>
      <c r="LZ333" s="242"/>
      <c r="MA333" s="242"/>
      <c r="MB333" s="242"/>
      <c r="MC333" s="242"/>
      <c r="MD333" s="242"/>
      <c r="ME333" s="242"/>
      <c r="MF333" s="242"/>
      <c r="MG333" s="242"/>
      <c r="MH333" s="242"/>
      <c r="MI333" s="242"/>
      <c r="MJ333" s="242"/>
      <c r="MK333" s="242"/>
      <c r="ML333" s="242"/>
      <c r="MM333" s="242"/>
      <c r="MN333" s="242"/>
      <c r="MO333" s="242"/>
      <c r="MP333" s="242"/>
      <c r="MQ333" s="242"/>
      <c r="MR333" s="242"/>
      <c r="MS333" s="242"/>
      <c r="MT333" s="242"/>
      <c r="MU333" s="242"/>
      <c r="MV333" s="242"/>
      <c r="MW333" s="242"/>
      <c r="MX333" s="242"/>
      <c r="MY333" s="242"/>
      <c r="MZ333" s="242"/>
      <c r="NA333" s="242"/>
      <c r="NB333" s="242"/>
      <c r="NC333" s="242"/>
      <c r="ND333" s="242"/>
      <c r="NE333" s="242"/>
      <c r="NF333" s="242"/>
      <c r="NG333" s="242"/>
      <c r="NH333" s="242"/>
      <c r="NI333" s="242"/>
      <c r="NJ333" s="242"/>
      <c r="NK333" s="242"/>
      <c r="NL333" s="242"/>
      <c r="NM333" s="242"/>
      <c r="NN333" s="242"/>
      <c r="NO333" s="242"/>
      <c r="NP333" s="242"/>
      <c r="NQ333" s="242"/>
      <c r="NR333" s="242"/>
      <c r="NS333" s="242"/>
      <c r="NT333" s="242"/>
      <c r="NU333" s="242"/>
      <c r="NV333" s="242"/>
      <c r="NW333" s="242"/>
      <c r="NX333" s="242"/>
      <c r="NY333" s="242"/>
      <c r="NZ333" s="242"/>
      <c r="OA333" s="242"/>
      <c r="OB333" s="242"/>
      <c r="OC333" s="242"/>
      <c r="OD333" s="242"/>
      <c r="OE333" s="242"/>
      <c r="OF333" s="242"/>
      <c r="OG333" s="242"/>
      <c r="OH333" s="242"/>
      <c r="OI333" s="242"/>
      <c r="OJ333" s="242"/>
      <c r="OK333" s="242"/>
      <c r="OL333" s="242"/>
      <c r="OM333" s="242"/>
      <c r="ON333" s="242"/>
      <c r="OO333" s="242"/>
      <c r="OP333" s="242"/>
      <c r="OQ333" s="242"/>
      <c r="OR333" s="242"/>
      <c r="OS333" s="242"/>
      <c r="OT333" s="242"/>
      <c r="OU333" s="242"/>
      <c r="OV333" s="242"/>
      <c r="OW333" s="242"/>
      <c r="OX333" s="242"/>
      <c r="OY333" s="242"/>
      <c r="OZ333" s="242"/>
      <c r="PA333" s="242"/>
      <c r="PB333" s="242"/>
      <c r="PC333" s="242"/>
      <c r="PD333" s="242"/>
      <c r="PE333" s="242"/>
      <c r="PF333" s="242"/>
      <c r="PG333" s="242"/>
      <c r="PH333" s="242"/>
      <c r="PI333" s="242"/>
      <c r="PJ333" s="242"/>
      <c r="PK333" s="242"/>
      <c r="PL333" s="242"/>
      <c r="PM333" s="242"/>
      <c r="PN333" s="242"/>
      <c r="PO333" s="242"/>
      <c r="PP333" s="242"/>
      <c r="PQ333" s="242"/>
      <c r="PR333" s="242"/>
      <c r="PS333" s="242"/>
      <c r="PT333" s="242"/>
      <c r="PU333" s="242"/>
      <c r="PV333" s="242"/>
      <c r="PW333" s="242"/>
      <c r="PX333" s="242"/>
      <c r="PY333" s="242"/>
      <c r="PZ333" s="242"/>
      <c r="QA333" s="242"/>
      <c r="QB333" s="242"/>
      <c r="QC333" s="242"/>
      <c r="QD333" s="242"/>
      <c r="QE333" s="242"/>
      <c r="QF333" s="242"/>
      <c r="QG333" s="242"/>
      <c r="QH333" s="242"/>
      <c r="QI333" s="242"/>
      <c r="QJ333" s="242"/>
      <c r="QK333" s="242"/>
      <c r="QL333" s="242"/>
      <c r="QM333" s="242"/>
      <c r="QN333" s="242"/>
      <c r="QO333" s="242"/>
      <c r="QP333" s="242"/>
      <c r="QQ333" s="242"/>
      <c r="QR333" s="242"/>
      <c r="QS333" s="242"/>
      <c r="QT333" s="242"/>
      <c r="QU333" s="242"/>
      <c r="QV333" s="242"/>
      <c r="QW333" s="242"/>
      <c r="QX333" s="242"/>
      <c r="QY333" s="242"/>
      <c r="QZ333" s="242"/>
      <c r="RA333" s="242"/>
      <c r="RB333" s="242"/>
      <c r="RC333" s="242"/>
      <c r="RD333" s="242"/>
      <c r="RE333" s="242"/>
      <c r="RF333" s="242"/>
      <c r="RG333" s="242"/>
      <c r="RH333" s="242"/>
      <c r="RI333" s="242"/>
      <c r="RJ333" s="242"/>
      <c r="RK333" s="242"/>
      <c r="RL333" s="242"/>
      <c r="RM333" s="242"/>
      <c r="RN333" s="242"/>
      <c r="RO333" s="242"/>
      <c r="RP333" s="242"/>
      <c r="RQ333" s="242"/>
      <c r="RR333" s="242"/>
      <c r="RS333" s="242"/>
      <c r="RT333" s="242"/>
      <c r="RU333" s="242"/>
      <c r="RV333" s="242"/>
      <c r="RW333" s="242"/>
      <c r="RX333" s="242"/>
      <c r="RY333" s="242"/>
      <c r="RZ333" s="242"/>
      <c r="SA333" s="242"/>
      <c r="SB333" s="242"/>
    </row>
    <row r="334" spans="1:496" s="249" customFormat="1" ht="15" customHeight="1" x14ac:dyDescent="0.2">
      <c r="A334" s="247"/>
      <c r="B334" s="247"/>
      <c r="D334" s="247"/>
      <c r="E334" s="270"/>
      <c r="F334" s="242"/>
      <c r="G334" s="242"/>
      <c r="H334" s="242"/>
      <c r="I334" s="242"/>
      <c r="J334" s="242"/>
      <c r="K334" s="242"/>
      <c r="L334" s="242"/>
      <c r="M334" s="242"/>
      <c r="N334" s="242"/>
      <c r="O334" s="242"/>
      <c r="P334" s="242"/>
      <c r="Q334" s="242"/>
      <c r="R334" s="242"/>
      <c r="S334" s="242"/>
      <c r="T334" s="242"/>
      <c r="U334" s="242"/>
      <c r="V334" s="242"/>
      <c r="W334" s="242"/>
      <c r="X334" s="242"/>
      <c r="Y334" s="242"/>
      <c r="Z334" s="242"/>
      <c r="AA334" s="242"/>
      <c r="AB334" s="242"/>
      <c r="AC334" s="242"/>
      <c r="AD334" s="242"/>
      <c r="AE334" s="242"/>
      <c r="AF334" s="242"/>
      <c r="AG334" s="242"/>
      <c r="AH334" s="242"/>
      <c r="AI334" s="242"/>
      <c r="AJ334" s="242"/>
      <c r="AK334" s="242"/>
      <c r="AL334" s="242"/>
      <c r="AM334" s="242"/>
      <c r="AN334" s="242"/>
      <c r="AO334" s="242"/>
      <c r="AP334" s="242"/>
      <c r="AQ334" s="242"/>
      <c r="AR334" s="242"/>
      <c r="AS334" s="242"/>
      <c r="AT334" s="242"/>
      <c r="AU334" s="242"/>
      <c r="AV334" s="242"/>
      <c r="AW334" s="242"/>
      <c r="AX334" s="242"/>
      <c r="AY334" s="242"/>
      <c r="AZ334" s="242"/>
      <c r="BA334" s="242"/>
      <c r="BB334" s="242"/>
      <c r="BC334" s="242"/>
      <c r="BD334" s="242"/>
      <c r="BE334" s="242"/>
      <c r="BF334" s="242"/>
      <c r="BG334" s="242"/>
      <c r="BH334" s="242"/>
      <c r="BI334" s="242"/>
      <c r="BJ334" s="242"/>
      <c r="BK334" s="242"/>
      <c r="BL334" s="242"/>
      <c r="BM334" s="242"/>
      <c r="BN334" s="242"/>
      <c r="BO334" s="242"/>
      <c r="BP334" s="242"/>
      <c r="BQ334" s="242"/>
      <c r="BR334" s="242"/>
      <c r="BS334" s="242"/>
      <c r="BT334" s="242"/>
      <c r="BU334" s="242"/>
      <c r="BV334" s="242"/>
      <c r="BW334" s="242"/>
      <c r="BX334" s="242"/>
      <c r="BY334" s="242"/>
      <c r="BZ334" s="242"/>
      <c r="CA334" s="242"/>
      <c r="CB334" s="242"/>
      <c r="CC334" s="242"/>
      <c r="CD334" s="242"/>
      <c r="CE334" s="242"/>
      <c r="CF334" s="242"/>
      <c r="CG334" s="242"/>
      <c r="CH334" s="242"/>
      <c r="CI334" s="242"/>
      <c r="CJ334" s="242"/>
      <c r="CK334" s="242"/>
      <c r="CL334" s="242"/>
      <c r="CM334" s="242"/>
      <c r="CN334" s="242"/>
      <c r="CO334" s="242"/>
      <c r="CP334" s="242"/>
      <c r="CQ334" s="242"/>
      <c r="CR334" s="242"/>
      <c r="CS334" s="242"/>
      <c r="CT334" s="242"/>
      <c r="CU334" s="242"/>
      <c r="CV334" s="242"/>
      <c r="CW334" s="242"/>
      <c r="CX334" s="242"/>
      <c r="CY334" s="242"/>
      <c r="CZ334" s="242"/>
      <c r="DA334" s="242"/>
      <c r="DB334" s="242"/>
      <c r="DC334" s="242"/>
      <c r="DD334" s="242"/>
      <c r="DE334" s="242"/>
      <c r="DF334" s="242"/>
      <c r="DG334" s="242"/>
      <c r="DH334" s="242"/>
      <c r="DI334" s="242"/>
      <c r="DJ334" s="242"/>
      <c r="DK334" s="242"/>
      <c r="DL334" s="242"/>
      <c r="DM334" s="242"/>
      <c r="DN334" s="242"/>
      <c r="DO334" s="242"/>
      <c r="DP334" s="242"/>
      <c r="DQ334" s="242"/>
      <c r="DR334" s="242"/>
      <c r="DS334" s="242"/>
      <c r="DT334" s="242"/>
      <c r="DU334" s="242"/>
      <c r="DV334" s="242"/>
      <c r="DW334" s="242"/>
      <c r="DX334" s="242"/>
      <c r="DY334" s="242"/>
      <c r="DZ334" s="242"/>
      <c r="EA334" s="242"/>
      <c r="EB334" s="242"/>
      <c r="EC334" s="242"/>
      <c r="ED334" s="242"/>
      <c r="EE334" s="242"/>
      <c r="EF334" s="242"/>
      <c r="EG334" s="242"/>
      <c r="EH334" s="242"/>
      <c r="EI334" s="242"/>
      <c r="EJ334" s="242"/>
      <c r="EK334" s="242"/>
      <c r="EL334" s="242"/>
      <c r="EM334" s="242"/>
      <c r="EN334" s="242"/>
      <c r="EO334" s="242"/>
      <c r="EP334" s="242"/>
      <c r="EQ334" s="242"/>
      <c r="ER334" s="242"/>
      <c r="ES334" s="242"/>
      <c r="ET334" s="242"/>
      <c r="EU334" s="242"/>
      <c r="EV334" s="242"/>
      <c r="EW334" s="242"/>
      <c r="EX334" s="242"/>
      <c r="EY334" s="242"/>
      <c r="EZ334" s="242"/>
      <c r="FA334" s="242"/>
      <c r="FB334" s="242"/>
      <c r="FC334" s="242"/>
      <c r="FD334" s="242"/>
      <c r="FE334" s="242"/>
      <c r="FF334" s="242"/>
      <c r="FG334" s="242"/>
      <c r="FH334" s="242"/>
      <c r="FI334" s="242"/>
      <c r="FJ334" s="242"/>
      <c r="FK334" s="242"/>
      <c r="FL334" s="242"/>
      <c r="FM334" s="242"/>
      <c r="FN334" s="242"/>
      <c r="FO334" s="242"/>
      <c r="FP334" s="242"/>
      <c r="FQ334" s="242"/>
      <c r="FR334" s="242"/>
      <c r="FS334" s="242"/>
      <c r="FT334" s="242"/>
      <c r="FU334" s="242"/>
      <c r="FV334" s="242"/>
      <c r="FW334" s="242"/>
      <c r="FX334" s="242"/>
      <c r="FY334" s="242"/>
      <c r="FZ334" s="242"/>
      <c r="GA334" s="242"/>
      <c r="GB334" s="242"/>
      <c r="GC334" s="242"/>
      <c r="GD334" s="242"/>
      <c r="GE334" s="242"/>
      <c r="GF334" s="242"/>
      <c r="GG334" s="242"/>
      <c r="GH334" s="242"/>
      <c r="GI334" s="242"/>
      <c r="GJ334" s="242"/>
      <c r="GK334" s="242"/>
      <c r="GL334" s="242"/>
      <c r="GM334" s="242"/>
      <c r="GN334" s="242"/>
      <c r="GO334" s="242"/>
      <c r="GP334" s="242"/>
      <c r="GQ334" s="242"/>
      <c r="GR334" s="242"/>
      <c r="GS334" s="242"/>
      <c r="GT334" s="242"/>
      <c r="GU334" s="242"/>
      <c r="GV334" s="242"/>
      <c r="GW334" s="242"/>
      <c r="GX334" s="242"/>
      <c r="GY334" s="242"/>
      <c r="GZ334" s="242"/>
      <c r="HA334" s="242"/>
      <c r="HB334" s="242"/>
      <c r="HC334" s="242"/>
      <c r="HD334" s="242"/>
      <c r="HE334" s="242"/>
      <c r="HF334" s="242"/>
      <c r="HG334" s="242"/>
      <c r="HH334" s="242"/>
      <c r="HI334" s="242"/>
      <c r="HJ334" s="242"/>
      <c r="HK334" s="242"/>
      <c r="HL334" s="242"/>
      <c r="HM334" s="242"/>
      <c r="HN334" s="242"/>
      <c r="HO334" s="242"/>
      <c r="HP334" s="242"/>
      <c r="HQ334" s="242"/>
      <c r="HR334" s="242"/>
      <c r="HS334" s="242"/>
      <c r="HT334" s="242"/>
      <c r="HU334" s="242"/>
      <c r="HV334" s="242"/>
      <c r="HW334" s="242"/>
      <c r="HX334" s="242"/>
      <c r="HY334" s="242"/>
      <c r="HZ334" s="242"/>
      <c r="IA334" s="242"/>
      <c r="IB334" s="242"/>
      <c r="IC334" s="242"/>
      <c r="ID334" s="242"/>
      <c r="IE334" s="242"/>
      <c r="IF334" s="242"/>
      <c r="IG334" s="242"/>
      <c r="IH334" s="242"/>
      <c r="II334" s="242"/>
      <c r="IJ334" s="242"/>
      <c r="IK334" s="242"/>
      <c r="IL334" s="242"/>
      <c r="IM334" s="242"/>
      <c r="IN334" s="242"/>
      <c r="IO334" s="242"/>
      <c r="IP334" s="242"/>
      <c r="IQ334" s="242"/>
      <c r="IR334" s="242"/>
      <c r="IS334" s="242"/>
      <c r="IT334" s="242"/>
      <c r="IU334" s="242"/>
      <c r="IV334" s="242"/>
      <c r="IW334" s="242"/>
      <c r="IX334" s="242"/>
      <c r="IY334" s="242"/>
      <c r="IZ334" s="242"/>
      <c r="JA334" s="242"/>
      <c r="JB334" s="242"/>
      <c r="JC334" s="242"/>
      <c r="JD334" s="242"/>
      <c r="JE334" s="242"/>
      <c r="JF334" s="242"/>
      <c r="JG334" s="242"/>
      <c r="JH334" s="242"/>
      <c r="JI334" s="242"/>
      <c r="JJ334" s="242"/>
      <c r="JK334" s="242"/>
      <c r="JL334" s="242"/>
      <c r="JM334" s="242"/>
      <c r="JN334" s="242"/>
      <c r="JO334" s="242"/>
      <c r="JP334" s="242"/>
      <c r="JQ334" s="242"/>
      <c r="JR334" s="242"/>
      <c r="JS334" s="242"/>
      <c r="JT334" s="242"/>
      <c r="JU334" s="242"/>
      <c r="JV334" s="242"/>
      <c r="JW334" s="242"/>
      <c r="JX334" s="242"/>
      <c r="JY334" s="242"/>
      <c r="JZ334" s="242"/>
      <c r="KA334" s="242"/>
      <c r="KB334" s="242"/>
      <c r="KC334" s="242"/>
      <c r="KD334" s="242"/>
      <c r="KE334" s="242"/>
      <c r="KF334" s="242"/>
      <c r="KG334" s="242"/>
      <c r="KH334" s="242"/>
      <c r="KI334" s="242"/>
      <c r="KJ334" s="242"/>
      <c r="KK334" s="242"/>
      <c r="KL334" s="242"/>
      <c r="KM334" s="242"/>
      <c r="KN334" s="242"/>
      <c r="KO334" s="242"/>
      <c r="KP334" s="242"/>
      <c r="KQ334" s="242"/>
      <c r="KR334" s="242"/>
      <c r="KS334" s="242"/>
      <c r="KT334" s="242"/>
      <c r="KU334" s="242"/>
      <c r="KV334" s="242"/>
      <c r="KW334" s="242"/>
      <c r="KX334" s="242"/>
      <c r="KY334" s="242"/>
      <c r="KZ334" s="242"/>
      <c r="LA334" s="242"/>
      <c r="LB334" s="242"/>
      <c r="LC334" s="242"/>
      <c r="LD334" s="242"/>
      <c r="LE334" s="242"/>
      <c r="LF334" s="242"/>
      <c r="LG334" s="242"/>
      <c r="LH334" s="242"/>
      <c r="LI334" s="242"/>
      <c r="LJ334" s="242"/>
      <c r="LK334" s="242"/>
      <c r="LL334" s="242"/>
      <c r="LM334" s="242"/>
      <c r="LN334" s="242"/>
      <c r="LO334" s="242"/>
      <c r="LP334" s="242"/>
      <c r="LQ334" s="242"/>
      <c r="LR334" s="242"/>
      <c r="LS334" s="242"/>
      <c r="LT334" s="242"/>
      <c r="LU334" s="242"/>
      <c r="LV334" s="242"/>
      <c r="LW334" s="242"/>
      <c r="LX334" s="242"/>
      <c r="LY334" s="242"/>
      <c r="LZ334" s="242"/>
      <c r="MA334" s="242"/>
      <c r="MB334" s="242"/>
      <c r="MC334" s="242"/>
      <c r="MD334" s="242"/>
      <c r="ME334" s="242"/>
      <c r="MF334" s="242"/>
      <c r="MG334" s="242"/>
      <c r="MH334" s="242"/>
      <c r="MI334" s="242"/>
      <c r="MJ334" s="242"/>
      <c r="MK334" s="242"/>
      <c r="ML334" s="242"/>
      <c r="MM334" s="242"/>
      <c r="MN334" s="242"/>
      <c r="MO334" s="242"/>
      <c r="MP334" s="242"/>
      <c r="MQ334" s="242"/>
      <c r="MR334" s="242"/>
      <c r="MS334" s="242"/>
      <c r="MT334" s="242"/>
      <c r="MU334" s="242"/>
      <c r="MV334" s="242"/>
      <c r="MW334" s="242"/>
      <c r="MX334" s="242"/>
      <c r="MY334" s="242"/>
      <c r="MZ334" s="242"/>
      <c r="NA334" s="242"/>
      <c r="NB334" s="242"/>
      <c r="NC334" s="242"/>
      <c r="ND334" s="242"/>
      <c r="NE334" s="242"/>
      <c r="NF334" s="242"/>
      <c r="NG334" s="242"/>
      <c r="NH334" s="242"/>
      <c r="NI334" s="242"/>
      <c r="NJ334" s="242"/>
      <c r="NK334" s="242"/>
      <c r="NL334" s="242"/>
      <c r="NM334" s="242"/>
      <c r="NN334" s="242"/>
      <c r="NO334" s="242"/>
      <c r="NP334" s="242"/>
      <c r="NQ334" s="242"/>
      <c r="NR334" s="242"/>
      <c r="NS334" s="242"/>
      <c r="NT334" s="242"/>
      <c r="NU334" s="242"/>
      <c r="NV334" s="242"/>
      <c r="NW334" s="242"/>
      <c r="NX334" s="242"/>
      <c r="NY334" s="242"/>
      <c r="NZ334" s="242"/>
      <c r="OA334" s="242"/>
      <c r="OB334" s="242"/>
      <c r="OC334" s="242"/>
      <c r="OD334" s="242"/>
      <c r="OE334" s="242"/>
      <c r="OF334" s="242"/>
      <c r="OG334" s="242"/>
      <c r="OH334" s="242"/>
      <c r="OI334" s="242"/>
      <c r="OJ334" s="242"/>
      <c r="OK334" s="242"/>
      <c r="OL334" s="242"/>
      <c r="OM334" s="242"/>
      <c r="ON334" s="242"/>
      <c r="OO334" s="242"/>
      <c r="OP334" s="242"/>
      <c r="OQ334" s="242"/>
      <c r="OR334" s="242"/>
      <c r="OS334" s="242"/>
      <c r="OT334" s="242"/>
      <c r="OU334" s="242"/>
      <c r="OV334" s="242"/>
      <c r="OW334" s="242"/>
      <c r="OX334" s="242"/>
      <c r="OY334" s="242"/>
      <c r="OZ334" s="242"/>
      <c r="PA334" s="242"/>
      <c r="PB334" s="242"/>
      <c r="PC334" s="242"/>
      <c r="PD334" s="242"/>
      <c r="PE334" s="242"/>
      <c r="PF334" s="242"/>
      <c r="PG334" s="242"/>
      <c r="PH334" s="242"/>
      <c r="PI334" s="242"/>
      <c r="PJ334" s="242"/>
      <c r="PK334" s="242"/>
      <c r="PL334" s="242"/>
      <c r="PM334" s="242"/>
      <c r="PN334" s="242"/>
      <c r="PO334" s="242"/>
      <c r="PP334" s="242"/>
      <c r="PQ334" s="242"/>
      <c r="PR334" s="242"/>
      <c r="PS334" s="242"/>
      <c r="PT334" s="242"/>
      <c r="PU334" s="242"/>
      <c r="PV334" s="242"/>
      <c r="PW334" s="242"/>
      <c r="PX334" s="242"/>
      <c r="PY334" s="242"/>
      <c r="PZ334" s="242"/>
      <c r="QA334" s="242"/>
      <c r="QB334" s="242"/>
      <c r="QC334" s="242"/>
      <c r="QD334" s="242"/>
      <c r="QE334" s="242"/>
      <c r="QF334" s="242"/>
      <c r="QG334" s="242"/>
      <c r="QH334" s="242"/>
      <c r="QI334" s="242"/>
      <c r="QJ334" s="242"/>
      <c r="QK334" s="242"/>
      <c r="QL334" s="242"/>
      <c r="QM334" s="242"/>
      <c r="QN334" s="242"/>
      <c r="QO334" s="242"/>
      <c r="QP334" s="242"/>
      <c r="QQ334" s="242"/>
      <c r="QR334" s="242"/>
      <c r="QS334" s="242"/>
      <c r="QT334" s="242"/>
      <c r="QU334" s="242"/>
      <c r="QV334" s="242"/>
      <c r="QW334" s="242"/>
      <c r="QX334" s="242"/>
      <c r="QY334" s="242"/>
      <c r="QZ334" s="242"/>
      <c r="RA334" s="242"/>
      <c r="RB334" s="242"/>
      <c r="RC334" s="242"/>
      <c r="RD334" s="242"/>
      <c r="RE334" s="242"/>
      <c r="RF334" s="242"/>
      <c r="RG334" s="242"/>
      <c r="RH334" s="242"/>
      <c r="RI334" s="242"/>
      <c r="RJ334" s="242"/>
      <c r="RK334" s="242"/>
      <c r="RL334" s="242"/>
      <c r="RM334" s="242"/>
      <c r="RN334" s="242"/>
      <c r="RO334" s="242"/>
      <c r="RP334" s="242"/>
      <c r="RQ334" s="242"/>
      <c r="RR334" s="242"/>
      <c r="RS334" s="242"/>
      <c r="RT334" s="242"/>
      <c r="RU334" s="242"/>
      <c r="RV334" s="242"/>
      <c r="RW334" s="242"/>
      <c r="RX334" s="242"/>
      <c r="RY334" s="242"/>
      <c r="RZ334" s="242"/>
      <c r="SA334" s="242"/>
      <c r="SB334" s="242"/>
    </row>
    <row r="335" spans="1:496" ht="15" customHeight="1" x14ac:dyDescent="0.2">
      <c r="A335" s="243" t="str">
        <f t="shared" si="7"/>
        <v>INDEC-PB - 36320-1</v>
      </c>
      <c r="B335" s="243">
        <v>36320</v>
      </c>
      <c r="C335" s="242" t="s">
        <v>51</v>
      </c>
      <c r="D335" s="243">
        <v>1</v>
      </c>
      <c r="E335" s="269" t="s">
        <v>361</v>
      </c>
    </row>
    <row r="336" spans="1:496" ht="15" customHeight="1" x14ac:dyDescent="0.2">
      <c r="A336" s="243" t="str">
        <f t="shared" si="7"/>
        <v>INDEC-PB - 46220-1</v>
      </c>
      <c r="B336" s="243">
        <v>46220</v>
      </c>
      <c r="C336" s="242" t="s">
        <v>51</v>
      </c>
      <c r="D336" s="243">
        <v>1</v>
      </c>
      <c r="E336" s="269" t="s">
        <v>362</v>
      </c>
    </row>
    <row r="337" spans="1:496" s="249" customFormat="1" ht="15" customHeight="1" x14ac:dyDescent="0.2">
      <c r="A337" s="247"/>
      <c r="B337" s="247"/>
      <c r="D337" s="247"/>
      <c r="E337" s="270"/>
      <c r="F337" s="242"/>
      <c r="G337" s="242"/>
      <c r="H337" s="242"/>
      <c r="I337" s="242"/>
      <c r="J337" s="242"/>
      <c r="K337" s="242"/>
      <c r="L337" s="242"/>
      <c r="M337" s="242"/>
      <c r="N337" s="242"/>
      <c r="O337" s="242"/>
      <c r="P337" s="242"/>
      <c r="Q337" s="242"/>
      <c r="R337" s="242"/>
      <c r="S337" s="242"/>
      <c r="T337" s="242"/>
      <c r="U337" s="242"/>
      <c r="V337" s="242"/>
      <c r="W337" s="242"/>
      <c r="X337" s="242"/>
      <c r="Y337" s="242"/>
      <c r="Z337" s="242"/>
      <c r="AA337" s="242"/>
      <c r="AB337" s="242"/>
      <c r="AC337" s="242"/>
      <c r="AD337" s="242"/>
      <c r="AE337" s="242"/>
      <c r="AF337" s="242"/>
      <c r="AG337" s="242"/>
      <c r="AH337" s="242"/>
      <c r="AI337" s="242"/>
      <c r="AJ337" s="242"/>
      <c r="AK337" s="242"/>
      <c r="AL337" s="242"/>
      <c r="AM337" s="242"/>
      <c r="AN337" s="242"/>
      <c r="AO337" s="242"/>
      <c r="AP337" s="242"/>
      <c r="AQ337" s="242"/>
      <c r="AR337" s="242"/>
      <c r="AS337" s="242"/>
      <c r="AT337" s="242"/>
      <c r="AU337" s="242"/>
      <c r="AV337" s="242"/>
      <c r="AW337" s="242"/>
      <c r="AX337" s="242"/>
      <c r="AY337" s="242"/>
      <c r="AZ337" s="242"/>
      <c r="BA337" s="242"/>
      <c r="BB337" s="242"/>
      <c r="BC337" s="242"/>
      <c r="BD337" s="242"/>
      <c r="BE337" s="242"/>
      <c r="BF337" s="242"/>
      <c r="BG337" s="242"/>
      <c r="BH337" s="242"/>
      <c r="BI337" s="242"/>
      <c r="BJ337" s="242"/>
      <c r="BK337" s="242"/>
      <c r="BL337" s="242"/>
      <c r="BM337" s="242"/>
      <c r="BN337" s="242"/>
      <c r="BO337" s="242"/>
      <c r="BP337" s="242"/>
      <c r="BQ337" s="242"/>
      <c r="BR337" s="242"/>
      <c r="BS337" s="242"/>
      <c r="BT337" s="242"/>
      <c r="BU337" s="242"/>
      <c r="BV337" s="242"/>
      <c r="BW337" s="242"/>
      <c r="BX337" s="242"/>
      <c r="BY337" s="242"/>
      <c r="BZ337" s="242"/>
      <c r="CA337" s="242"/>
      <c r="CB337" s="242"/>
      <c r="CC337" s="242"/>
      <c r="CD337" s="242"/>
      <c r="CE337" s="242"/>
      <c r="CF337" s="242"/>
      <c r="CG337" s="242"/>
      <c r="CH337" s="242"/>
      <c r="CI337" s="242"/>
      <c r="CJ337" s="242"/>
      <c r="CK337" s="242"/>
      <c r="CL337" s="242"/>
      <c r="CM337" s="242"/>
      <c r="CN337" s="242"/>
      <c r="CO337" s="242"/>
      <c r="CP337" s="242"/>
      <c r="CQ337" s="242"/>
      <c r="CR337" s="242"/>
      <c r="CS337" s="242"/>
      <c r="CT337" s="242"/>
      <c r="CU337" s="242"/>
      <c r="CV337" s="242"/>
      <c r="CW337" s="242"/>
      <c r="CX337" s="242"/>
      <c r="CY337" s="242"/>
      <c r="CZ337" s="242"/>
      <c r="DA337" s="242"/>
      <c r="DB337" s="242"/>
      <c r="DC337" s="242"/>
      <c r="DD337" s="242"/>
      <c r="DE337" s="242"/>
      <c r="DF337" s="242"/>
      <c r="DG337" s="242"/>
      <c r="DH337" s="242"/>
      <c r="DI337" s="242"/>
      <c r="DJ337" s="242"/>
      <c r="DK337" s="242"/>
      <c r="DL337" s="242"/>
      <c r="DM337" s="242"/>
      <c r="DN337" s="242"/>
      <c r="DO337" s="242"/>
      <c r="DP337" s="242"/>
      <c r="DQ337" s="242"/>
      <c r="DR337" s="242"/>
      <c r="DS337" s="242"/>
      <c r="DT337" s="242"/>
      <c r="DU337" s="242"/>
      <c r="DV337" s="242"/>
      <c r="DW337" s="242"/>
      <c r="DX337" s="242"/>
      <c r="DY337" s="242"/>
      <c r="DZ337" s="242"/>
      <c r="EA337" s="242"/>
      <c r="EB337" s="242"/>
      <c r="EC337" s="242"/>
      <c r="ED337" s="242"/>
      <c r="EE337" s="242"/>
      <c r="EF337" s="242"/>
      <c r="EG337" s="242"/>
      <c r="EH337" s="242"/>
      <c r="EI337" s="242"/>
      <c r="EJ337" s="242"/>
      <c r="EK337" s="242"/>
      <c r="EL337" s="242"/>
      <c r="EM337" s="242"/>
      <c r="EN337" s="242"/>
      <c r="EO337" s="242"/>
      <c r="EP337" s="242"/>
      <c r="EQ337" s="242"/>
      <c r="ER337" s="242"/>
      <c r="ES337" s="242"/>
      <c r="ET337" s="242"/>
      <c r="EU337" s="242"/>
      <c r="EV337" s="242"/>
      <c r="EW337" s="242"/>
      <c r="EX337" s="242"/>
      <c r="EY337" s="242"/>
      <c r="EZ337" s="242"/>
      <c r="FA337" s="242"/>
      <c r="FB337" s="242"/>
      <c r="FC337" s="242"/>
      <c r="FD337" s="242"/>
      <c r="FE337" s="242"/>
      <c r="FF337" s="242"/>
      <c r="FG337" s="242"/>
      <c r="FH337" s="242"/>
      <c r="FI337" s="242"/>
      <c r="FJ337" s="242"/>
      <c r="FK337" s="242"/>
      <c r="FL337" s="242"/>
      <c r="FM337" s="242"/>
      <c r="FN337" s="242"/>
      <c r="FO337" s="242"/>
      <c r="FP337" s="242"/>
      <c r="FQ337" s="242"/>
      <c r="FR337" s="242"/>
      <c r="FS337" s="242"/>
      <c r="FT337" s="242"/>
      <c r="FU337" s="242"/>
      <c r="FV337" s="242"/>
      <c r="FW337" s="242"/>
      <c r="FX337" s="242"/>
      <c r="FY337" s="242"/>
      <c r="FZ337" s="242"/>
      <c r="GA337" s="242"/>
      <c r="GB337" s="242"/>
      <c r="GC337" s="242"/>
      <c r="GD337" s="242"/>
      <c r="GE337" s="242"/>
      <c r="GF337" s="242"/>
      <c r="GG337" s="242"/>
      <c r="GH337" s="242"/>
      <c r="GI337" s="242"/>
      <c r="GJ337" s="242"/>
      <c r="GK337" s="242"/>
      <c r="GL337" s="242"/>
      <c r="GM337" s="242"/>
      <c r="GN337" s="242"/>
      <c r="GO337" s="242"/>
      <c r="GP337" s="242"/>
      <c r="GQ337" s="242"/>
      <c r="GR337" s="242"/>
      <c r="GS337" s="242"/>
      <c r="GT337" s="242"/>
      <c r="GU337" s="242"/>
      <c r="GV337" s="242"/>
      <c r="GW337" s="242"/>
      <c r="GX337" s="242"/>
      <c r="GY337" s="242"/>
      <c r="GZ337" s="242"/>
      <c r="HA337" s="242"/>
      <c r="HB337" s="242"/>
      <c r="HC337" s="242"/>
      <c r="HD337" s="242"/>
      <c r="HE337" s="242"/>
      <c r="HF337" s="242"/>
      <c r="HG337" s="242"/>
      <c r="HH337" s="242"/>
      <c r="HI337" s="242"/>
      <c r="HJ337" s="242"/>
      <c r="HK337" s="242"/>
      <c r="HL337" s="242"/>
      <c r="HM337" s="242"/>
      <c r="HN337" s="242"/>
      <c r="HO337" s="242"/>
      <c r="HP337" s="242"/>
      <c r="HQ337" s="242"/>
      <c r="HR337" s="242"/>
      <c r="HS337" s="242"/>
      <c r="HT337" s="242"/>
      <c r="HU337" s="242"/>
      <c r="HV337" s="242"/>
      <c r="HW337" s="242"/>
      <c r="HX337" s="242"/>
      <c r="HY337" s="242"/>
      <c r="HZ337" s="242"/>
      <c r="IA337" s="242"/>
      <c r="IB337" s="242"/>
      <c r="IC337" s="242"/>
      <c r="ID337" s="242"/>
      <c r="IE337" s="242"/>
      <c r="IF337" s="242"/>
      <c r="IG337" s="242"/>
      <c r="IH337" s="242"/>
      <c r="II337" s="242"/>
      <c r="IJ337" s="242"/>
      <c r="IK337" s="242"/>
      <c r="IL337" s="242"/>
      <c r="IM337" s="242"/>
      <c r="IN337" s="242"/>
      <c r="IO337" s="242"/>
      <c r="IP337" s="242"/>
      <c r="IQ337" s="242"/>
      <c r="IR337" s="242"/>
      <c r="IS337" s="242"/>
      <c r="IT337" s="242"/>
      <c r="IU337" s="242"/>
      <c r="IV337" s="242"/>
      <c r="IW337" s="242"/>
      <c r="IX337" s="242"/>
      <c r="IY337" s="242"/>
      <c r="IZ337" s="242"/>
      <c r="JA337" s="242"/>
      <c r="JB337" s="242"/>
      <c r="JC337" s="242"/>
      <c r="JD337" s="242"/>
      <c r="JE337" s="242"/>
      <c r="JF337" s="242"/>
      <c r="JG337" s="242"/>
      <c r="JH337" s="242"/>
      <c r="JI337" s="242"/>
      <c r="JJ337" s="242"/>
      <c r="JK337" s="242"/>
      <c r="JL337" s="242"/>
      <c r="JM337" s="242"/>
      <c r="JN337" s="242"/>
      <c r="JO337" s="242"/>
      <c r="JP337" s="242"/>
      <c r="JQ337" s="242"/>
      <c r="JR337" s="242"/>
      <c r="JS337" s="242"/>
      <c r="JT337" s="242"/>
      <c r="JU337" s="242"/>
      <c r="JV337" s="242"/>
      <c r="JW337" s="242"/>
      <c r="JX337" s="242"/>
      <c r="JY337" s="242"/>
      <c r="JZ337" s="242"/>
      <c r="KA337" s="242"/>
      <c r="KB337" s="242"/>
      <c r="KC337" s="242"/>
      <c r="KD337" s="242"/>
      <c r="KE337" s="242"/>
      <c r="KF337" s="242"/>
      <c r="KG337" s="242"/>
      <c r="KH337" s="242"/>
      <c r="KI337" s="242"/>
      <c r="KJ337" s="242"/>
      <c r="KK337" s="242"/>
      <c r="KL337" s="242"/>
      <c r="KM337" s="242"/>
      <c r="KN337" s="242"/>
      <c r="KO337" s="242"/>
      <c r="KP337" s="242"/>
      <c r="KQ337" s="242"/>
      <c r="KR337" s="242"/>
      <c r="KS337" s="242"/>
      <c r="KT337" s="242"/>
      <c r="KU337" s="242"/>
      <c r="KV337" s="242"/>
      <c r="KW337" s="242"/>
      <c r="KX337" s="242"/>
      <c r="KY337" s="242"/>
      <c r="KZ337" s="242"/>
      <c r="LA337" s="242"/>
      <c r="LB337" s="242"/>
      <c r="LC337" s="242"/>
      <c r="LD337" s="242"/>
      <c r="LE337" s="242"/>
      <c r="LF337" s="242"/>
      <c r="LG337" s="242"/>
      <c r="LH337" s="242"/>
      <c r="LI337" s="242"/>
      <c r="LJ337" s="242"/>
      <c r="LK337" s="242"/>
      <c r="LL337" s="242"/>
      <c r="LM337" s="242"/>
      <c r="LN337" s="242"/>
      <c r="LO337" s="242"/>
      <c r="LP337" s="242"/>
      <c r="LQ337" s="242"/>
      <c r="LR337" s="242"/>
      <c r="LS337" s="242"/>
      <c r="LT337" s="242"/>
      <c r="LU337" s="242"/>
      <c r="LV337" s="242"/>
      <c r="LW337" s="242"/>
      <c r="LX337" s="242"/>
      <c r="LY337" s="242"/>
      <c r="LZ337" s="242"/>
      <c r="MA337" s="242"/>
      <c r="MB337" s="242"/>
      <c r="MC337" s="242"/>
      <c r="MD337" s="242"/>
      <c r="ME337" s="242"/>
      <c r="MF337" s="242"/>
      <c r="MG337" s="242"/>
      <c r="MH337" s="242"/>
      <c r="MI337" s="242"/>
      <c r="MJ337" s="242"/>
      <c r="MK337" s="242"/>
      <c r="ML337" s="242"/>
      <c r="MM337" s="242"/>
      <c r="MN337" s="242"/>
      <c r="MO337" s="242"/>
      <c r="MP337" s="242"/>
      <c r="MQ337" s="242"/>
      <c r="MR337" s="242"/>
      <c r="MS337" s="242"/>
      <c r="MT337" s="242"/>
      <c r="MU337" s="242"/>
      <c r="MV337" s="242"/>
      <c r="MW337" s="242"/>
      <c r="MX337" s="242"/>
      <c r="MY337" s="242"/>
      <c r="MZ337" s="242"/>
      <c r="NA337" s="242"/>
      <c r="NB337" s="242"/>
      <c r="NC337" s="242"/>
      <c r="ND337" s="242"/>
      <c r="NE337" s="242"/>
      <c r="NF337" s="242"/>
      <c r="NG337" s="242"/>
      <c r="NH337" s="242"/>
      <c r="NI337" s="242"/>
      <c r="NJ337" s="242"/>
      <c r="NK337" s="242"/>
      <c r="NL337" s="242"/>
      <c r="NM337" s="242"/>
      <c r="NN337" s="242"/>
      <c r="NO337" s="242"/>
      <c r="NP337" s="242"/>
      <c r="NQ337" s="242"/>
      <c r="NR337" s="242"/>
      <c r="NS337" s="242"/>
      <c r="NT337" s="242"/>
      <c r="NU337" s="242"/>
      <c r="NV337" s="242"/>
      <c r="NW337" s="242"/>
      <c r="NX337" s="242"/>
      <c r="NY337" s="242"/>
      <c r="NZ337" s="242"/>
      <c r="OA337" s="242"/>
      <c r="OB337" s="242"/>
      <c r="OC337" s="242"/>
      <c r="OD337" s="242"/>
      <c r="OE337" s="242"/>
      <c r="OF337" s="242"/>
      <c r="OG337" s="242"/>
      <c r="OH337" s="242"/>
      <c r="OI337" s="242"/>
      <c r="OJ337" s="242"/>
      <c r="OK337" s="242"/>
      <c r="OL337" s="242"/>
      <c r="OM337" s="242"/>
      <c r="ON337" s="242"/>
      <c r="OO337" s="242"/>
      <c r="OP337" s="242"/>
      <c r="OQ337" s="242"/>
      <c r="OR337" s="242"/>
      <c r="OS337" s="242"/>
      <c r="OT337" s="242"/>
      <c r="OU337" s="242"/>
      <c r="OV337" s="242"/>
      <c r="OW337" s="242"/>
      <c r="OX337" s="242"/>
      <c r="OY337" s="242"/>
      <c r="OZ337" s="242"/>
      <c r="PA337" s="242"/>
      <c r="PB337" s="242"/>
      <c r="PC337" s="242"/>
      <c r="PD337" s="242"/>
      <c r="PE337" s="242"/>
      <c r="PF337" s="242"/>
      <c r="PG337" s="242"/>
      <c r="PH337" s="242"/>
      <c r="PI337" s="242"/>
      <c r="PJ337" s="242"/>
      <c r="PK337" s="242"/>
      <c r="PL337" s="242"/>
      <c r="PM337" s="242"/>
      <c r="PN337" s="242"/>
      <c r="PO337" s="242"/>
      <c r="PP337" s="242"/>
      <c r="PQ337" s="242"/>
      <c r="PR337" s="242"/>
      <c r="PS337" s="242"/>
      <c r="PT337" s="242"/>
      <c r="PU337" s="242"/>
      <c r="PV337" s="242"/>
      <c r="PW337" s="242"/>
      <c r="PX337" s="242"/>
      <c r="PY337" s="242"/>
      <c r="PZ337" s="242"/>
      <c r="QA337" s="242"/>
      <c r="QB337" s="242"/>
      <c r="QC337" s="242"/>
      <c r="QD337" s="242"/>
      <c r="QE337" s="242"/>
      <c r="QF337" s="242"/>
      <c r="QG337" s="242"/>
      <c r="QH337" s="242"/>
      <c r="QI337" s="242"/>
      <c r="QJ337" s="242"/>
      <c r="QK337" s="242"/>
      <c r="QL337" s="242"/>
      <c r="QM337" s="242"/>
      <c r="QN337" s="242"/>
      <c r="QO337" s="242"/>
      <c r="QP337" s="242"/>
      <c r="QQ337" s="242"/>
      <c r="QR337" s="242"/>
      <c r="QS337" s="242"/>
      <c r="QT337" s="242"/>
      <c r="QU337" s="242"/>
      <c r="QV337" s="242"/>
      <c r="QW337" s="242"/>
      <c r="QX337" s="242"/>
      <c r="QY337" s="242"/>
      <c r="QZ337" s="242"/>
      <c r="RA337" s="242"/>
      <c r="RB337" s="242"/>
      <c r="RC337" s="242"/>
      <c r="RD337" s="242"/>
      <c r="RE337" s="242"/>
      <c r="RF337" s="242"/>
      <c r="RG337" s="242"/>
      <c r="RH337" s="242"/>
      <c r="RI337" s="242"/>
      <c r="RJ337" s="242"/>
      <c r="RK337" s="242"/>
      <c r="RL337" s="242"/>
      <c r="RM337" s="242"/>
      <c r="RN337" s="242"/>
      <c r="RO337" s="242"/>
      <c r="RP337" s="242"/>
      <c r="RQ337" s="242"/>
      <c r="RR337" s="242"/>
      <c r="RS337" s="242"/>
      <c r="RT337" s="242"/>
      <c r="RU337" s="242"/>
      <c r="RV337" s="242"/>
      <c r="RW337" s="242"/>
      <c r="RX337" s="242"/>
      <c r="RY337" s="242"/>
      <c r="RZ337" s="242"/>
      <c r="SA337" s="242"/>
      <c r="SB337" s="242"/>
    </row>
    <row r="338" spans="1:496" ht="15" customHeight="1" x14ac:dyDescent="0.2">
      <c r="A338" s="243" t="str">
        <f t="shared" si="7"/>
        <v>INDEC-PB - 37440-1</v>
      </c>
      <c r="B338" s="243">
        <v>37440</v>
      </c>
      <c r="C338" s="242" t="s">
        <v>51</v>
      </c>
      <c r="D338" s="243">
        <v>1</v>
      </c>
      <c r="E338" s="269" t="s">
        <v>363</v>
      </c>
    </row>
    <row r="339" spans="1:496" ht="15" customHeight="1" x14ac:dyDescent="0.2">
      <c r="A339" s="243" t="str">
        <f t="shared" si="7"/>
        <v>INDEC-PB - 42992-1</v>
      </c>
      <c r="B339" s="243">
        <v>42992</v>
      </c>
      <c r="C339" s="242" t="s">
        <v>51</v>
      </c>
      <c r="D339" s="243">
        <v>1</v>
      </c>
      <c r="E339" s="269" t="s">
        <v>364</v>
      </c>
    </row>
    <row r="340" spans="1:496" ht="15" customHeight="1" x14ac:dyDescent="0.2">
      <c r="A340" s="243" t="str">
        <f t="shared" si="7"/>
        <v>INDEC-PB - 42999-2</v>
      </c>
      <c r="B340" s="243">
        <v>42999</v>
      </c>
      <c r="C340" s="242" t="s">
        <v>51</v>
      </c>
      <c r="D340" s="243">
        <v>2</v>
      </c>
      <c r="E340" s="269" t="s">
        <v>365</v>
      </c>
    </row>
    <row r="341" spans="1:496" ht="15" customHeight="1" x14ac:dyDescent="0.2">
      <c r="A341" s="243" t="str">
        <f t="shared" si="7"/>
        <v>INDEC-PB - 42944-2</v>
      </c>
      <c r="B341" s="243">
        <v>42944</v>
      </c>
      <c r="C341" s="242" t="s">
        <v>51</v>
      </c>
      <c r="D341" s="243">
        <v>2</v>
      </c>
      <c r="E341" s="269" t="s">
        <v>366</v>
      </c>
    </row>
    <row r="342" spans="1:496" ht="15" customHeight="1" x14ac:dyDescent="0.2">
      <c r="A342" s="243" t="str">
        <f t="shared" si="7"/>
        <v>INDEC-PB - 43230-1</v>
      </c>
      <c r="B342" s="243">
        <v>43230</v>
      </c>
      <c r="C342" s="242" t="s">
        <v>51</v>
      </c>
      <c r="D342" s="243">
        <v>1</v>
      </c>
      <c r="E342" s="269" t="s">
        <v>367</v>
      </c>
    </row>
    <row r="343" spans="1:496" ht="15" customHeight="1" x14ac:dyDescent="0.2">
      <c r="A343" s="243" t="str">
        <f t="shared" si="7"/>
        <v>INDEC-PB - 46340-1</v>
      </c>
      <c r="B343" s="243">
        <v>46340</v>
      </c>
      <c r="C343" s="242" t="s">
        <v>51</v>
      </c>
      <c r="D343" s="243">
        <v>1</v>
      </c>
      <c r="E343" s="269" t="s">
        <v>368</v>
      </c>
    </row>
    <row r="344" spans="1:496" s="249" customFormat="1" ht="15" customHeight="1" x14ac:dyDescent="0.2">
      <c r="A344" s="247"/>
      <c r="B344" s="247"/>
      <c r="D344" s="247"/>
      <c r="E344" s="270"/>
      <c r="F344" s="242"/>
      <c r="G344" s="242"/>
      <c r="H344" s="242"/>
      <c r="I344" s="242"/>
      <c r="J344" s="242"/>
      <c r="K344" s="242"/>
      <c r="L344" s="242"/>
      <c r="M344" s="242"/>
      <c r="N344" s="242"/>
      <c r="O344" s="242"/>
      <c r="P344" s="242"/>
      <c r="Q344" s="242"/>
      <c r="R344" s="242"/>
      <c r="S344" s="242"/>
      <c r="T344" s="242"/>
      <c r="U344" s="242"/>
      <c r="V344" s="242"/>
      <c r="W344" s="242"/>
      <c r="X344" s="242"/>
      <c r="Y344" s="242"/>
      <c r="Z344" s="242"/>
      <c r="AA344" s="242"/>
      <c r="AB344" s="242"/>
      <c r="AC344" s="242"/>
      <c r="AD344" s="242"/>
      <c r="AE344" s="242"/>
      <c r="AF344" s="242"/>
      <c r="AG344" s="242"/>
      <c r="AH344" s="242"/>
      <c r="AI344" s="242"/>
      <c r="AJ344" s="242"/>
      <c r="AK344" s="242"/>
      <c r="AL344" s="242"/>
      <c r="AM344" s="242"/>
      <c r="AN344" s="242"/>
      <c r="AO344" s="242"/>
      <c r="AP344" s="242"/>
      <c r="AQ344" s="242"/>
      <c r="AR344" s="242"/>
      <c r="AS344" s="242"/>
      <c r="AT344" s="242"/>
      <c r="AU344" s="242"/>
      <c r="AV344" s="242"/>
      <c r="AW344" s="242"/>
      <c r="AX344" s="242"/>
      <c r="AY344" s="242"/>
      <c r="AZ344" s="242"/>
      <c r="BA344" s="242"/>
      <c r="BB344" s="242"/>
      <c r="BC344" s="242"/>
      <c r="BD344" s="242"/>
      <c r="BE344" s="242"/>
      <c r="BF344" s="242"/>
      <c r="BG344" s="242"/>
      <c r="BH344" s="242"/>
      <c r="BI344" s="242"/>
      <c r="BJ344" s="242"/>
      <c r="BK344" s="242"/>
      <c r="BL344" s="242"/>
      <c r="BM344" s="242"/>
      <c r="BN344" s="242"/>
      <c r="BO344" s="242"/>
      <c r="BP344" s="242"/>
      <c r="BQ344" s="242"/>
      <c r="BR344" s="242"/>
      <c r="BS344" s="242"/>
      <c r="BT344" s="242"/>
      <c r="BU344" s="242"/>
      <c r="BV344" s="242"/>
      <c r="BW344" s="242"/>
      <c r="BX344" s="242"/>
      <c r="BY344" s="242"/>
      <c r="BZ344" s="242"/>
      <c r="CA344" s="242"/>
      <c r="CB344" s="242"/>
      <c r="CC344" s="242"/>
      <c r="CD344" s="242"/>
      <c r="CE344" s="242"/>
      <c r="CF344" s="242"/>
      <c r="CG344" s="242"/>
      <c r="CH344" s="242"/>
      <c r="CI344" s="242"/>
      <c r="CJ344" s="242"/>
      <c r="CK344" s="242"/>
      <c r="CL344" s="242"/>
      <c r="CM344" s="242"/>
      <c r="CN344" s="242"/>
      <c r="CO344" s="242"/>
      <c r="CP344" s="242"/>
      <c r="CQ344" s="242"/>
      <c r="CR344" s="242"/>
      <c r="CS344" s="242"/>
      <c r="CT344" s="242"/>
      <c r="CU344" s="242"/>
      <c r="CV344" s="242"/>
      <c r="CW344" s="242"/>
      <c r="CX344" s="242"/>
      <c r="CY344" s="242"/>
      <c r="CZ344" s="242"/>
      <c r="DA344" s="242"/>
      <c r="DB344" s="242"/>
      <c r="DC344" s="242"/>
      <c r="DD344" s="242"/>
      <c r="DE344" s="242"/>
      <c r="DF344" s="242"/>
      <c r="DG344" s="242"/>
      <c r="DH344" s="242"/>
      <c r="DI344" s="242"/>
      <c r="DJ344" s="242"/>
      <c r="DK344" s="242"/>
      <c r="DL344" s="242"/>
      <c r="DM344" s="242"/>
      <c r="DN344" s="242"/>
      <c r="DO344" s="242"/>
      <c r="DP344" s="242"/>
      <c r="DQ344" s="242"/>
      <c r="DR344" s="242"/>
      <c r="DS344" s="242"/>
      <c r="DT344" s="242"/>
      <c r="DU344" s="242"/>
      <c r="DV344" s="242"/>
      <c r="DW344" s="242"/>
      <c r="DX344" s="242"/>
      <c r="DY344" s="242"/>
      <c r="DZ344" s="242"/>
      <c r="EA344" s="242"/>
      <c r="EB344" s="242"/>
      <c r="EC344" s="242"/>
      <c r="ED344" s="242"/>
      <c r="EE344" s="242"/>
      <c r="EF344" s="242"/>
      <c r="EG344" s="242"/>
      <c r="EH344" s="242"/>
      <c r="EI344" s="242"/>
      <c r="EJ344" s="242"/>
      <c r="EK344" s="242"/>
      <c r="EL344" s="242"/>
      <c r="EM344" s="242"/>
      <c r="EN344" s="242"/>
      <c r="EO344" s="242"/>
      <c r="EP344" s="242"/>
      <c r="EQ344" s="242"/>
      <c r="ER344" s="242"/>
      <c r="ES344" s="242"/>
      <c r="ET344" s="242"/>
      <c r="EU344" s="242"/>
      <c r="EV344" s="242"/>
      <c r="EW344" s="242"/>
      <c r="EX344" s="242"/>
      <c r="EY344" s="242"/>
      <c r="EZ344" s="242"/>
      <c r="FA344" s="242"/>
      <c r="FB344" s="242"/>
      <c r="FC344" s="242"/>
      <c r="FD344" s="242"/>
      <c r="FE344" s="242"/>
      <c r="FF344" s="242"/>
      <c r="FG344" s="242"/>
      <c r="FH344" s="242"/>
      <c r="FI344" s="242"/>
      <c r="FJ344" s="242"/>
      <c r="FK344" s="242"/>
      <c r="FL344" s="242"/>
      <c r="FM344" s="242"/>
      <c r="FN344" s="242"/>
      <c r="FO344" s="242"/>
      <c r="FP344" s="242"/>
      <c r="FQ344" s="242"/>
      <c r="FR344" s="242"/>
      <c r="FS344" s="242"/>
      <c r="FT344" s="242"/>
      <c r="FU344" s="242"/>
      <c r="FV344" s="242"/>
      <c r="FW344" s="242"/>
      <c r="FX344" s="242"/>
      <c r="FY344" s="242"/>
      <c r="FZ344" s="242"/>
      <c r="GA344" s="242"/>
      <c r="GB344" s="242"/>
      <c r="GC344" s="242"/>
      <c r="GD344" s="242"/>
      <c r="GE344" s="242"/>
      <c r="GF344" s="242"/>
      <c r="GG344" s="242"/>
      <c r="GH344" s="242"/>
      <c r="GI344" s="242"/>
      <c r="GJ344" s="242"/>
      <c r="GK344" s="242"/>
      <c r="GL344" s="242"/>
      <c r="GM344" s="242"/>
      <c r="GN344" s="242"/>
      <c r="GO344" s="242"/>
      <c r="GP344" s="242"/>
      <c r="GQ344" s="242"/>
      <c r="GR344" s="242"/>
      <c r="GS344" s="242"/>
      <c r="GT344" s="242"/>
      <c r="GU344" s="242"/>
      <c r="GV344" s="242"/>
      <c r="GW344" s="242"/>
      <c r="GX344" s="242"/>
      <c r="GY344" s="242"/>
      <c r="GZ344" s="242"/>
      <c r="HA344" s="242"/>
      <c r="HB344" s="242"/>
      <c r="HC344" s="242"/>
      <c r="HD344" s="242"/>
      <c r="HE344" s="242"/>
      <c r="HF344" s="242"/>
      <c r="HG344" s="242"/>
      <c r="HH344" s="242"/>
      <c r="HI344" s="242"/>
      <c r="HJ344" s="242"/>
      <c r="HK344" s="242"/>
      <c r="HL344" s="242"/>
      <c r="HM344" s="242"/>
      <c r="HN344" s="242"/>
      <c r="HO344" s="242"/>
      <c r="HP344" s="242"/>
      <c r="HQ344" s="242"/>
      <c r="HR344" s="242"/>
      <c r="HS344" s="242"/>
      <c r="HT344" s="242"/>
      <c r="HU344" s="242"/>
      <c r="HV344" s="242"/>
      <c r="HW344" s="242"/>
      <c r="HX344" s="242"/>
      <c r="HY344" s="242"/>
      <c r="HZ344" s="242"/>
      <c r="IA344" s="242"/>
      <c r="IB344" s="242"/>
      <c r="IC344" s="242"/>
      <c r="ID344" s="242"/>
      <c r="IE344" s="242"/>
      <c r="IF344" s="242"/>
      <c r="IG344" s="242"/>
      <c r="IH344" s="242"/>
      <c r="II344" s="242"/>
      <c r="IJ344" s="242"/>
      <c r="IK344" s="242"/>
      <c r="IL344" s="242"/>
      <c r="IM344" s="242"/>
      <c r="IN344" s="242"/>
      <c r="IO344" s="242"/>
      <c r="IP344" s="242"/>
      <c r="IQ344" s="242"/>
      <c r="IR344" s="242"/>
      <c r="IS344" s="242"/>
      <c r="IT344" s="242"/>
      <c r="IU344" s="242"/>
      <c r="IV344" s="242"/>
      <c r="IW344" s="242"/>
      <c r="IX344" s="242"/>
      <c r="IY344" s="242"/>
      <c r="IZ344" s="242"/>
      <c r="JA344" s="242"/>
      <c r="JB344" s="242"/>
      <c r="JC344" s="242"/>
      <c r="JD344" s="242"/>
      <c r="JE344" s="242"/>
      <c r="JF344" s="242"/>
      <c r="JG344" s="242"/>
      <c r="JH344" s="242"/>
      <c r="JI344" s="242"/>
      <c r="JJ344" s="242"/>
      <c r="JK344" s="242"/>
      <c r="JL344" s="242"/>
      <c r="JM344" s="242"/>
      <c r="JN344" s="242"/>
      <c r="JO344" s="242"/>
      <c r="JP344" s="242"/>
      <c r="JQ344" s="242"/>
      <c r="JR344" s="242"/>
      <c r="JS344" s="242"/>
      <c r="JT344" s="242"/>
      <c r="JU344" s="242"/>
      <c r="JV344" s="242"/>
      <c r="JW344" s="242"/>
      <c r="JX344" s="242"/>
      <c r="JY344" s="242"/>
      <c r="JZ344" s="242"/>
      <c r="KA344" s="242"/>
      <c r="KB344" s="242"/>
      <c r="KC344" s="242"/>
      <c r="KD344" s="242"/>
      <c r="KE344" s="242"/>
      <c r="KF344" s="242"/>
      <c r="KG344" s="242"/>
      <c r="KH344" s="242"/>
      <c r="KI344" s="242"/>
      <c r="KJ344" s="242"/>
      <c r="KK344" s="242"/>
      <c r="KL344" s="242"/>
      <c r="KM344" s="242"/>
      <c r="KN344" s="242"/>
      <c r="KO344" s="242"/>
      <c r="KP344" s="242"/>
      <c r="KQ344" s="242"/>
      <c r="KR344" s="242"/>
      <c r="KS344" s="242"/>
      <c r="KT344" s="242"/>
      <c r="KU344" s="242"/>
      <c r="KV344" s="242"/>
      <c r="KW344" s="242"/>
      <c r="KX344" s="242"/>
      <c r="KY344" s="242"/>
      <c r="KZ344" s="242"/>
      <c r="LA344" s="242"/>
      <c r="LB344" s="242"/>
      <c r="LC344" s="242"/>
      <c r="LD344" s="242"/>
      <c r="LE344" s="242"/>
      <c r="LF344" s="242"/>
      <c r="LG344" s="242"/>
      <c r="LH344" s="242"/>
      <c r="LI344" s="242"/>
      <c r="LJ344" s="242"/>
      <c r="LK344" s="242"/>
      <c r="LL344" s="242"/>
      <c r="LM344" s="242"/>
      <c r="LN344" s="242"/>
      <c r="LO344" s="242"/>
      <c r="LP344" s="242"/>
      <c r="LQ344" s="242"/>
      <c r="LR344" s="242"/>
      <c r="LS344" s="242"/>
      <c r="LT344" s="242"/>
      <c r="LU344" s="242"/>
      <c r="LV344" s="242"/>
      <c r="LW344" s="242"/>
      <c r="LX344" s="242"/>
      <c r="LY344" s="242"/>
      <c r="LZ344" s="242"/>
      <c r="MA344" s="242"/>
      <c r="MB344" s="242"/>
      <c r="MC344" s="242"/>
      <c r="MD344" s="242"/>
      <c r="ME344" s="242"/>
      <c r="MF344" s="242"/>
      <c r="MG344" s="242"/>
      <c r="MH344" s="242"/>
      <c r="MI344" s="242"/>
      <c r="MJ344" s="242"/>
      <c r="MK344" s="242"/>
      <c r="ML344" s="242"/>
      <c r="MM344" s="242"/>
      <c r="MN344" s="242"/>
      <c r="MO344" s="242"/>
      <c r="MP344" s="242"/>
      <c r="MQ344" s="242"/>
      <c r="MR344" s="242"/>
      <c r="MS344" s="242"/>
      <c r="MT344" s="242"/>
      <c r="MU344" s="242"/>
      <c r="MV344" s="242"/>
      <c r="MW344" s="242"/>
      <c r="MX344" s="242"/>
      <c r="MY344" s="242"/>
      <c r="MZ344" s="242"/>
      <c r="NA344" s="242"/>
      <c r="NB344" s="242"/>
      <c r="NC344" s="242"/>
      <c r="ND344" s="242"/>
      <c r="NE344" s="242"/>
      <c r="NF344" s="242"/>
      <c r="NG344" s="242"/>
      <c r="NH344" s="242"/>
      <c r="NI344" s="242"/>
      <c r="NJ344" s="242"/>
      <c r="NK344" s="242"/>
      <c r="NL344" s="242"/>
      <c r="NM344" s="242"/>
      <c r="NN344" s="242"/>
      <c r="NO344" s="242"/>
      <c r="NP344" s="242"/>
      <c r="NQ344" s="242"/>
      <c r="NR344" s="242"/>
      <c r="NS344" s="242"/>
      <c r="NT344" s="242"/>
      <c r="NU344" s="242"/>
      <c r="NV344" s="242"/>
      <c r="NW344" s="242"/>
      <c r="NX344" s="242"/>
      <c r="NY344" s="242"/>
      <c r="NZ344" s="242"/>
      <c r="OA344" s="242"/>
      <c r="OB344" s="242"/>
      <c r="OC344" s="242"/>
      <c r="OD344" s="242"/>
      <c r="OE344" s="242"/>
      <c r="OF344" s="242"/>
      <c r="OG344" s="242"/>
      <c r="OH344" s="242"/>
      <c r="OI344" s="242"/>
      <c r="OJ344" s="242"/>
      <c r="OK344" s="242"/>
      <c r="OL344" s="242"/>
      <c r="OM344" s="242"/>
      <c r="ON344" s="242"/>
      <c r="OO344" s="242"/>
      <c r="OP344" s="242"/>
      <c r="OQ344" s="242"/>
      <c r="OR344" s="242"/>
      <c r="OS344" s="242"/>
      <c r="OT344" s="242"/>
      <c r="OU344" s="242"/>
      <c r="OV344" s="242"/>
      <c r="OW344" s="242"/>
      <c r="OX344" s="242"/>
      <c r="OY344" s="242"/>
      <c r="OZ344" s="242"/>
      <c r="PA344" s="242"/>
      <c r="PB344" s="242"/>
      <c r="PC344" s="242"/>
      <c r="PD344" s="242"/>
      <c r="PE344" s="242"/>
      <c r="PF344" s="242"/>
      <c r="PG344" s="242"/>
      <c r="PH344" s="242"/>
      <c r="PI344" s="242"/>
      <c r="PJ344" s="242"/>
      <c r="PK344" s="242"/>
      <c r="PL344" s="242"/>
      <c r="PM344" s="242"/>
      <c r="PN344" s="242"/>
      <c r="PO344" s="242"/>
      <c r="PP344" s="242"/>
      <c r="PQ344" s="242"/>
      <c r="PR344" s="242"/>
      <c r="PS344" s="242"/>
      <c r="PT344" s="242"/>
      <c r="PU344" s="242"/>
      <c r="PV344" s="242"/>
      <c r="PW344" s="242"/>
      <c r="PX344" s="242"/>
      <c r="PY344" s="242"/>
      <c r="PZ344" s="242"/>
      <c r="QA344" s="242"/>
      <c r="QB344" s="242"/>
      <c r="QC344" s="242"/>
      <c r="QD344" s="242"/>
      <c r="QE344" s="242"/>
      <c r="QF344" s="242"/>
      <c r="QG344" s="242"/>
      <c r="QH344" s="242"/>
      <c r="QI344" s="242"/>
      <c r="QJ344" s="242"/>
      <c r="QK344" s="242"/>
      <c r="QL344" s="242"/>
      <c r="QM344" s="242"/>
      <c r="QN344" s="242"/>
      <c r="QO344" s="242"/>
      <c r="QP344" s="242"/>
      <c r="QQ344" s="242"/>
      <c r="QR344" s="242"/>
      <c r="QS344" s="242"/>
      <c r="QT344" s="242"/>
      <c r="QU344" s="242"/>
      <c r="QV344" s="242"/>
      <c r="QW344" s="242"/>
      <c r="QX344" s="242"/>
      <c r="QY344" s="242"/>
      <c r="QZ344" s="242"/>
      <c r="RA344" s="242"/>
      <c r="RB344" s="242"/>
      <c r="RC344" s="242"/>
      <c r="RD344" s="242"/>
      <c r="RE344" s="242"/>
      <c r="RF344" s="242"/>
      <c r="RG344" s="242"/>
      <c r="RH344" s="242"/>
      <c r="RI344" s="242"/>
      <c r="RJ344" s="242"/>
      <c r="RK344" s="242"/>
      <c r="RL344" s="242"/>
      <c r="RM344" s="242"/>
      <c r="RN344" s="242"/>
      <c r="RO344" s="242"/>
      <c r="RP344" s="242"/>
      <c r="RQ344" s="242"/>
      <c r="RR344" s="242"/>
      <c r="RS344" s="242"/>
      <c r="RT344" s="242"/>
      <c r="RU344" s="242"/>
      <c r="RV344" s="242"/>
      <c r="RW344" s="242"/>
      <c r="RX344" s="242"/>
      <c r="RY344" s="242"/>
      <c r="RZ344" s="242"/>
      <c r="SA344" s="242"/>
      <c r="SB344" s="242"/>
    </row>
    <row r="345" spans="1:496" ht="15" customHeight="1" x14ac:dyDescent="0.2">
      <c r="A345" s="243" t="str">
        <f t="shared" si="7"/>
        <v>INDEC-PB - 42190-2</v>
      </c>
      <c r="B345" s="243">
        <v>42190</v>
      </c>
      <c r="C345" s="242" t="s">
        <v>51</v>
      </c>
      <c r="D345" s="243">
        <v>2</v>
      </c>
      <c r="E345" s="269" t="s">
        <v>369</v>
      </c>
    </row>
    <row r="346" spans="1:496" ht="15" customHeight="1" x14ac:dyDescent="0.2">
      <c r="A346" s="243" t="str">
        <f t="shared" si="7"/>
        <v>INDEC-PB - 36990-2</v>
      </c>
      <c r="B346" s="243">
        <v>36990</v>
      </c>
      <c r="C346" s="242" t="s">
        <v>51</v>
      </c>
      <c r="D346" s="243">
        <v>2</v>
      </c>
      <c r="E346" s="269" t="s">
        <v>370</v>
      </c>
    </row>
    <row r="347" spans="1:496" s="249" customFormat="1" ht="15" customHeight="1" x14ac:dyDescent="0.2">
      <c r="A347" s="247"/>
      <c r="B347" s="247"/>
      <c r="D347" s="247"/>
      <c r="E347" s="270"/>
      <c r="F347" s="242"/>
      <c r="G347" s="242"/>
      <c r="H347" s="242"/>
      <c r="I347" s="242"/>
      <c r="J347" s="242"/>
      <c r="K347" s="242"/>
      <c r="L347" s="242"/>
      <c r="M347" s="242"/>
      <c r="N347" s="242"/>
      <c r="O347" s="242"/>
      <c r="P347" s="242"/>
      <c r="Q347" s="242"/>
      <c r="R347" s="242"/>
      <c r="S347" s="242"/>
      <c r="T347" s="242"/>
      <c r="U347" s="242"/>
      <c r="V347" s="242"/>
      <c r="W347" s="242"/>
      <c r="X347" s="242"/>
      <c r="Y347" s="242"/>
      <c r="Z347" s="242"/>
      <c r="AA347" s="242"/>
      <c r="AB347" s="242"/>
      <c r="AC347" s="242"/>
      <c r="AD347" s="242"/>
      <c r="AE347" s="242"/>
      <c r="AF347" s="242"/>
      <c r="AG347" s="242"/>
      <c r="AH347" s="242"/>
      <c r="AI347" s="242"/>
      <c r="AJ347" s="242"/>
      <c r="AK347" s="242"/>
      <c r="AL347" s="242"/>
      <c r="AM347" s="242"/>
      <c r="AN347" s="242"/>
      <c r="AO347" s="242"/>
      <c r="AP347" s="242"/>
      <c r="AQ347" s="242"/>
      <c r="AR347" s="242"/>
      <c r="AS347" s="242"/>
      <c r="AT347" s="242"/>
      <c r="AU347" s="242"/>
      <c r="AV347" s="242"/>
      <c r="AW347" s="242"/>
      <c r="AX347" s="242"/>
      <c r="AY347" s="242"/>
      <c r="AZ347" s="242"/>
      <c r="BA347" s="242"/>
      <c r="BB347" s="242"/>
      <c r="BC347" s="242"/>
      <c r="BD347" s="242"/>
      <c r="BE347" s="242"/>
      <c r="BF347" s="242"/>
      <c r="BG347" s="242"/>
      <c r="BH347" s="242"/>
      <c r="BI347" s="242"/>
      <c r="BJ347" s="242"/>
      <c r="BK347" s="242"/>
      <c r="BL347" s="242"/>
      <c r="BM347" s="242"/>
      <c r="BN347" s="242"/>
      <c r="BO347" s="242"/>
      <c r="BP347" s="242"/>
      <c r="BQ347" s="242"/>
      <c r="BR347" s="242"/>
      <c r="BS347" s="242"/>
      <c r="BT347" s="242"/>
      <c r="BU347" s="242"/>
      <c r="BV347" s="242"/>
      <c r="BW347" s="242"/>
      <c r="BX347" s="242"/>
      <c r="BY347" s="242"/>
      <c r="BZ347" s="242"/>
      <c r="CA347" s="242"/>
      <c r="CB347" s="242"/>
      <c r="CC347" s="242"/>
      <c r="CD347" s="242"/>
      <c r="CE347" s="242"/>
      <c r="CF347" s="242"/>
      <c r="CG347" s="242"/>
      <c r="CH347" s="242"/>
      <c r="CI347" s="242"/>
      <c r="CJ347" s="242"/>
      <c r="CK347" s="242"/>
      <c r="CL347" s="242"/>
      <c r="CM347" s="242"/>
      <c r="CN347" s="242"/>
      <c r="CO347" s="242"/>
      <c r="CP347" s="242"/>
      <c r="CQ347" s="242"/>
      <c r="CR347" s="242"/>
      <c r="CS347" s="242"/>
      <c r="CT347" s="242"/>
      <c r="CU347" s="242"/>
      <c r="CV347" s="242"/>
      <c r="CW347" s="242"/>
      <c r="CX347" s="242"/>
      <c r="CY347" s="242"/>
      <c r="CZ347" s="242"/>
      <c r="DA347" s="242"/>
      <c r="DB347" s="242"/>
      <c r="DC347" s="242"/>
      <c r="DD347" s="242"/>
      <c r="DE347" s="242"/>
      <c r="DF347" s="242"/>
      <c r="DG347" s="242"/>
      <c r="DH347" s="242"/>
      <c r="DI347" s="242"/>
      <c r="DJ347" s="242"/>
      <c r="DK347" s="242"/>
      <c r="DL347" s="242"/>
      <c r="DM347" s="242"/>
      <c r="DN347" s="242"/>
      <c r="DO347" s="242"/>
      <c r="DP347" s="242"/>
      <c r="DQ347" s="242"/>
      <c r="DR347" s="242"/>
      <c r="DS347" s="242"/>
      <c r="DT347" s="242"/>
      <c r="DU347" s="242"/>
      <c r="DV347" s="242"/>
      <c r="DW347" s="242"/>
      <c r="DX347" s="242"/>
      <c r="DY347" s="242"/>
      <c r="DZ347" s="242"/>
      <c r="EA347" s="242"/>
      <c r="EB347" s="242"/>
      <c r="EC347" s="242"/>
      <c r="ED347" s="242"/>
      <c r="EE347" s="242"/>
      <c r="EF347" s="242"/>
      <c r="EG347" s="242"/>
      <c r="EH347" s="242"/>
      <c r="EI347" s="242"/>
      <c r="EJ347" s="242"/>
      <c r="EK347" s="242"/>
      <c r="EL347" s="242"/>
      <c r="EM347" s="242"/>
      <c r="EN347" s="242"/>
      <c r="EO347" s="242"/>
      <c r="EP347" s="242"/>
      <c r="EQ347" s="242"/>
      <c r="ER347" s="242"/>
      <c r="ES347" s="242"/>
      <c r="ET347" s="242"/>
      <c r="EU347" s="242"/>
      <c r="EV347" s="242"/>
      <c r="EW347" s="242"/>
      <c r="EX347" s="242"/>
      <c r="EY347" s="242"/>
      <c r="EZ347" s="242"/>
      <c r="FA347" s="242"/>
      <c r="FB347" s="242"/>
      <c r="FC347" s="242"/>
      <c r="FD347" s="242"/>
      <c r="FE347" s="242"/>
      <c r="FF347" s="242"/>
      <c r="FG347" s="242"/>
      <c r="FH347" s="242"/>
      <c r="FI347" s="242"/>
      <c r="FJ347" s="242"/>
      <c r="FK347" s="242"/>
      <c r="FL347" s="242"/>
      <c r="FM347" s="242"/>
      <c r="FN347" s="242"/>
      <c r="FO347" s="242"/>
      <c r="FP347" s="242"/>
      <c r="FQ347" s="242"/>
      <c r="FR347" s="242"/>
      <c r="FS347" s="242"/>
      <c r="FT347" s="242"/>
      <c r="FU347" s="242"/>
      <c r="FV347" s="242"/>
      <c r="FW347" s="242"/>
      <c r="FX347" s="242"/>
      <c r="FY347" s="242"/>
      <c r="FZ347" s="242"/>
      <c r="GA347" s="242"/>
      <c r="GB347" s="242"/>
      <c r="GC347" s="242"/>
      <c r="GD347" s="242"/>
      <c r="GE347" s="242"/>
      <c r="GF347" s="242"/>
      <c r="GG347" s="242"/>
      <c r="GH347" s="242"/>
      <c r="GI347" s="242"/>
      <c r="GJ347" s="242"/>
      <c r="GK347" s="242"/>
      <c r="GL347" s="242"/>
      <c r="GM347" s="242"/>
      <c r="GN347" s="242"/>
      <c r="GO347" s="242"/>
      <c r="GP347" s="242"/>
      <c r="GQ347" s="242"/>
      <c r="GR347" s="242"/>
      <c r="GS347" s="242"/>
      <c r="GT347" s="242"/>
      <c r="GU347" s="242"/>
      <c r="GV347" s="242"/>
      <c r="GW347" s="242"/>
      <c r="GX347" s="242"/>
      <c r="GY347" s="242"/>
      <c r="GZ347" s="242"/>
      <c r="HA347" s="242"/>
      <c r="HB347" s="242"/>
      <c r="HC347" s="242"/>
      <c r="HD347" s="242"/>
      <c r="HE347" s="242"/>
      <c r="HF347" s="242"/>
      <c r="HG347" s="242"/>
      <c r="HH347" s="242"/>
      <c r="HI347" s="242"/>
      <c r="HJ347" s="242"/>
      <c r="HK347" s="242"/>
      <c r="HL347" s="242"/>
      <c r="HM347" s="242"/>
      <c r="HN347" s="242"/>
      <c r="HO347" s="242"/>
      <c r="HP347" s="242"/>
      <c r="HQ347" s="242"/>
      <c r="HR347" s="242"/>
      <c r="HS347" s="242"/>
      <c r="HT347" s="242"/>
      <c r="HU347" s="242"/>
      <c r="HV347" s="242"/>
      <c r="HW347" s="242"/>
      <c r="HX347" s="242"/>
      <c r="HY347" s="242"/>
      <c r="HZ347" s="242"/>
      <c r="IA347" s="242"/>
      <c r="IB347" s="242"/>
      <c r="IC347" s="242"/>
      <c r="ID347" s="242"/>
      <c r="IE347" s="242"/>
      <c r="IF347" s="242"/>
      <c r="IG347" s="242"/>
      <c r="IH347" s="242"/>
      <c r="II347" s="242"/>
      <c r="IJ347" s="242"/>
      <c r="IK347" s="242"/>
      <c r="IL347" s="242"/>
      <c r="IM347" s="242"/>
      <c r="IN347" s="242"/>
      <c r="IO347" s="242"/>
      <c r="IP347" s="242"/>
      <c r="IQ347" s="242"/>
      <c r="IR347" s="242"/>
      <c r="IS347" s="242"/>
      <c r="IT347" s="242"/>
      <c r="IU347" s="242"/>
      <c r="IV347" s="242"/>
      <c r="IW347" s="242"/>
      <c r="IX347" s="242"/>
      <c r="IY347" s="242"/>
      <c r="IZ347" s="242"/>
      <c r="JA347" s="242"/>
      <c r="JB347" s="242"/>
      <c r="JC347" s="242"/>
      <c r="JD347" s="242"/>
      <c r="JE347" s="242"/>
      <c r="JF347" s="242"/>
      <c r="JG347" s="242"/>
      <c r="JH347" s="242"/>
      <c r="JI347" s="242"/>
      <c r="JJ347" s="242"/>
      <c r="JK347" s="242"/>
      <c r="JL347" s="242"/>
      <c r="JM347" s="242"/>
      <c r="JN347" s="242"/>
      <c r="JO347" s="242"/>
      <c r="JP347" s="242"/>
      <c r="JQ347" s="242"/>
      <c r="JR347" s="242"/>
      <c r="JS347" s="242"/>
      <c r="JT347" s="242"/>
      <c r="JU347" s="242"/>
      <c r="JV347" s="242"/>
      <c r="JW347" s="242"/>
      <c r="JX347" s="242"/>
      <c r="JY347" s="242"/>
      <c r="JZ347" s="242"/>
      <c r="KA347" s="242"/>
      <c r="KB347" s="242"/>
      <c r="KC347" s="242"/>
      <c r="KD347" s="242"/>
      <c r="KE347" s="242"/>
      <c r="KF347" s="242"/>
      <c r="KG347" s="242"/>
      <c r="KH347" s="242"/>
      <c r="KI347" s="242"/>
      <c r="KJ347" s="242"/>
      <c r="KK347" s="242"/>
      <c r="KL347" s="242"/>
      <c r="KM347" s="242"/>
      <c r="KN347" s="242"/>
      <c r="KO347" s="242"/>
      <c r="KP347" s="242"/>
      <c r="KQ347" s="242"/>
      <c r="KR347" s="242"/>
      <c r="KS347" s="242"/>
      <c r="KT347" s="242"/>
      <c r="KU347" s="242"/>
      <c r="KV347" s="242"/>
      <c r="KW347" s="242"/>
      <c r="KX347" s="242"/>
      <c r="KY347" s="242"/>
      <c r="KZ347" s="242"/>
      <c r="LA347" s="242"/>
      <c r="LB347" s="242"/>
      <c r="LC347" s="242"/>
      <c r="LD347" s="242"/>
      <c r="LE347" s="242"/>
      <c r="LF347" s="242"/>
      <c r="LG347" s="242"/>
      <c r="LH347" s="242"/>
      <c r="LI347" s="242"/>
      <c r="LJ347" s="242"/>
      <c r="LK347" s="242"/>
      <c r="LL347" s="242"/>
      <c r="LM347" s="242"/>
      <c r="LN347" s="242"/>
      <c r="LO347" s="242"/>
      <c r="LP347" s="242"/>
      <c r="LQ347" s="242"/>
      <c r="LR347" s="242"/>
      <c r="LS347" s="242"/>
      <c r="LT347" s="242"/>
      <c r="LU347" s="242"/>
      <c r="LV347" s="242"/>
      <c r="LW347" s="242"/>
      <c r="LX347" s="242"/>
      <c r="LY347" s="242"/>
      <c r="LZ347" s="242"/>
      <c r="MA347" s="242"/>
      <c r="MB347" s="242"/>
      <c r="MC347" s="242"/>
      <c r="MD347" s="242"/>
      <c r="ME347" s="242"/>
      <c r="MF347" s="242"/>
      <c r="MG347" s="242"/>
      <c r="MH347" s="242"/>
      <c r="MI347" s="242"/>
      <c r="MJ347" s="242"/>
      <c r="MK347" s="242"/>
      <c r="ML347" s="242"/>
      <c r="MM347" s="242"/>
      <c r="MN347" s="242"/>
      <c r="MO347" s="242"/>
      <c r="MP347" s="242"/>
      <c r="MQ347" s="242"/>
      <c r="MR347" s="242"/>
      <c r="MS347" s="242"/>
      <c r="MT347" s="242"/>
      <c r="MU347" s="242"/>
      <c r="MV347" s="242"/>
      <c r="MW347" s="242"/>
      <c r="MX347" s="242"/>
      <c r="MY347" s="242"/>
      <c r="MZ347" s="242"/>
      <c r="NA347" s="242"/>
      <c r="NB347" s="242"/>
      <c r="NC347" s="242"/>
      <c r="ND347" s="242"/>
      <c r="NE347" s="242"/>
      <c r="NF347" s="242"/>
      <c r="NG347" s="242"/>
      <c r="NH347" s="242"/>
      <c r="NI347" s="242"/>
      <c r="NJ347" s="242"/>
      <c r="NK347" s="242"/>
      <c r="NL347" s="242"/>
      <c r="NM347" s="242"/>
      <c r="NN347" s="242"/>
      <c r="NO347" s="242"/>
      <c r="NP347" s="242"/>
      <c r="NQ347" s="242"/>
      <c r="NR347" s="242"/>
      <c r="NS347" s="242"/>
      <c r="NT347" s="242"/>
      <c r="NU347" s="242"/>
      <c r="NV347" s="242"/>
      <c r="NW347" s="242"/>
      <c r="NX347" s="242"/>
      <c r="NY347" s="242"/>
      <c r="NZ347" s="242"/>
      <c r="OA347" s="242"/>
      <c r="OB347" s="242"/>
      <c r="OC347" s="242"/>
      <c r="OD347" s="242"/>
      <c r="OE347" s="242"/>
      <c r="OF347" s="242"/>
      <c r="OG347" s="242"/>
      <c r="OH347" s="242"/>
      <c r="OI347" s="242"/>
      <c r="OJ347" s="242"/>
      <c r="OK347" s="242"/>
      <c r="OL347" s="242"/>
      <c r="OM347" s="242"/>
      <c r="ON347" s="242"/>
      <c r="OO347" s="242"/>
      <c r="OP347" s="242"/>
      <c r="OQ347" s="242"/>
      <c r="OR347" s="242"/>
      <c r="OS347" s="242"/>
      <c r="OT347" s="242"/>
      <c r="OU347" s="242"/>
      <c r="OV347" s="242"/>
      <c r="OW347" s="242"/>
      <c r="OX347" s="242"/>
      <c r="OY347" s="242"/>
      <c r="OZ347" s="242"/>
      <c r="PA347" s="242"/>
      <c r="PB347" s="242"/>
      <c r="PC347" s="242"/>
      <c r="PD347" s="242"/>
      <c r="PE347" s="242"/>
      <c r="PF347" s="242"/>
      <c r="PG347" s="242"/>
      <c r="PH347" s="242"/>
      <c r="PI347" s="242"/>
      <c r="PJ347" s="242"/>
      <c r="PK347" s="242"/>
      <c r="PL347" s="242"/>
      <c r="PM347" s="242"/>
      <c r="PN347" s="242"/>
      <c r="PO347" s="242"/>
      <c r="PP347" s="242"/>
      <c r="PQ347" s="242"/>
      <c r="PR347" s="242"/>
      <c r="PS347" s="242"/>
      <c r="PT347" s="242"/>
      <c r="PU347" s="242"/>
      <c r="PV347" s="242"/>
      <c r="PW347" s="242"/>
      <c r="PX347" s="242"/>
      <c r="PY347" s="242"/>
      <c r="PZ347" s="242"/>
      <c r="QA347" s="242"/>
      <c r="QB347" s="242"/>
      <c r="QC347" s="242"/>
      <c r="QD347" s="242"/>
      <c r="QE347" s="242"/>
      <c r="QF347" s="242"/>
      <c r="QG347" s="242"/>
      <c r="QH347" s="242"/>
      <c r="QI347" s="242"/>
      <c r="QJ347" s="242"/>
      <c r="QK347" s="242"/>
      <c r="QL347" s="242"/>
      <c r="QM347" s="242"/>
      <c r="QN347" s="242"/>
      <c r="QO347" s="242"/>
      <c r="QP347" s="242"/>
      <c r="QQ347" s="242"/>
      <c r="QR347" s="242"/>
      <c r="QS347" s="242"/>
      <c r="QT347" s="242"/>
      <c r="QU347" s="242"/>
      <c r="QV347" s="242"/>
      <c r="QW347" s="242"/>
      <c r="QX347" s="242"/>
      <c r="QY347" s="242"/>
      <c r="QZ347" s="242"/>
      <c r="RA347" s="242"/>
      <c r="RB347" s="242"/>
      <c r="RC347" s="242"/>
      <c r="RD347" s="242"/>
      <c r="RE347" s="242"/>
      <c r="RF347" s="242"/>
      <c r="RG347" s="242"/>
      <c r="RH347" s="242"/>
      <c r="RI347" s="242"/>
      <c r="RJ347" s="242"/>
      <c r="RK347" s="242"/>
      <c r="RL347" s="242"/>
      <c r="RM347" s="242"/>
      <c r="RN347" s="242"/>
      <c r="RO347" s="242"/>
      <c r="RP347" s="242"/>
      <c r="RQ347" s="242"/>
      <c r="RR347" s="242"/>
      <c r="RS347" s="242"/>
      <c r="RT347" s="242"/>
      <c r="RU347" s="242"/>
      <c r="RV347" s="242"/>
      <c r="RW347" s="242"/>
      <c r="RX347" s="242"/>
      <c r="RY347" s="242"/>
      <c r="RZ347" s="242"/>
      <c r="SA347" s="242"/>
      <c r="SB347" s="242"/>
    </row>
    <row r="348" spans="1:496" ht="15" customHeight="1" x14ac:dyDescent="0.2">
      <c r="A348" s="243" t="str">
        <f t="shared" si="7"/>
        <v>INDEC-PB - 32600-1</v>
      </c>
      <c r="B348" s="243">
        <v>32600</v>
      </c>
      <c r="C348" s="242" t="s">
        <v>51</v>
      </c>
      <c r="D348" s="243">
        <v>1</v>
      </c>
      <c r="E348" s="269" t="s">
        <v>371</v>
      </c>
    </row>
    <row r="349" spans="1:496" ht="15" customHeight="1" x14ac:dyDescent="0.2">
      <c r="A349" s="243" t="str">
        <f t="shared" si="7"/>
        <v>INDEC-PB - 36111-3</v>
      </c>
      <c r="B349" s="243">
        <v>36111</v>
      </c>
      <c r="C349" s="242" t="s">
        <v>51</v>
      </c>
      <c r="D349" s="243">
        <v>3</v>
      </c>
      <c r="E349" s="269" t="s">
        <v>372</v>
      </c>
    </row>
    <row r="350" spans="1:496" ht="15" customHeight="1" x14ac:dyDescent="0.2">
      <c r="A350" s="243" t="str">
        <f t="shared" si="7"/>
        <v>INDEC-PB - 36111-2</v>
      </c>
      <c r="B350" s="243">
        <v>36111</v>
      </c>
      <c r="C350" s="242" t="s">
        <v>51</v>
      </c>
      <c r="D350" s="243">
        <v>2</v>
      </c>
      <c r="E350" s="269" t="s">
        <v>373</v>
      </c>
    </row>
    <row r="351" spans="1:496" ht="15" customHeight="1" x14ac:dyDescent="0.2">
      <c r="A351" s="243" t="str">
        <f t="shared" si="7"/>
        <v>INDEC-PB - 36111-1</v>
      </c>
      <c r="B351" s="243">
        <v>36111</v>
      </c>
      <c r="C351" s="242" t="s">
        <v>51</v>
      </c>
      <c r="D351" s="243">
        <v>1</v>
      </c>
      <c r="E351" s="269" t="s">
        <v>374</v>
      </c>
    </row>
    <row r="352" spans="1:496" ht="15" customHeight="1" x14ac:dyDescent="0.2">
      <c r="A352" s="243" t="str">
        <f t="shared" si="7"/>
        <v>INDEC-PB - 42921-1</v>
      </c>
      <c r="B352" s="243">
        <v>42921</v>
      </c>
      <c r="C352" s="242" t="s">
        <v>51</v>
      </c>
      <c r="D352" s="243">
        <v>1</v>
      </c>
      <c r="E352" s="269" t="s">
        <v>375</v>
      </c>
    </row>
    <row r="353" spans="1:496" s="249" customFormat="1" ht="15" customHeight="1" x14ac:dyDescent="0.2">
      <c r="A353" s="247"/>
      <c r="B353" s="247"/>
      <c r="D353" s="247"/>
      <c r="E353" s="270"/>
      <c r="F353" s="242"/>
      <c r="G353" s="242"/>
      <c r="H353" s="242"/>
      <c r="I353" s="242"/>
      <c r="J353" s="242"/>
      <c r="K353" s="242"/>
      <c r="L353" s="242"/>
      <c r="M353" s="242"/>
      <c r="N353" s="242"/>
      <c r="O353" s="242"/>
      <c r="P353" s="242"/>
      <c r="Q353" s="242"/>
      <c r="R353" s="242"/>
      <c r="S353" s="242"/>
      <c r="T353" s="242"/>
      <c r="U353" s="242"/>
      <c r="V353" s="242"/>
      <c r="W353" s="242"/>
      <c r="X353" s="242"/>
      <c r="Y353" s="242"/>
      <c r="Z353" s="242"/>
      <c r="AA353" s="242"/>
      <c r="AB353" s="242"/>
      <c r="AC353" s="242"/>
      <c r="AD353" s="242"/>
      <c r="AE353" s="242"/>
      <c r="AF353" s="242"/>
      <c r="AG353" s="242"/>
      <c r="AH353" s="242"/>
      <c r="AI353" s="242"/>
      <c r="AJ353" s="242"/>
      <c r="AK353" s="242"/>
      <c r="AL353" s="242"/>
      <c r="AM353" s="242"/>
      <c r="AN353" s="242"/>
      <c r="AO353" s="242"/>
      <c r="AP353" s="242"/>
      <c r="AQ353" s="242"/>
      <c r="AR353" s="242"/>
      <c r="AS353" s="242"/>
      <c r="AT353" s="242"/>
      <c r="AU353" s="242"/>
      <c r="AV353" s="242"/>
      <c r="AW353" s="242"/>
      <c r="AX353" s="242"/>
      <c r="AY353" s="242"/>
      <c r="AZ353" s="242"/>
      <c r="BA353" s="242"/>
      <c r="BB353" s="242"/>
      <c r="BC353" s="242"/>
      <c r="BD353" s="242"/>
      <c r="BE353" s="242"/>
      <c r="BF353" s="242"/>
      <c r="BG353" s="242"/>
      <c r="BH353" s="242"/>
      <c r="BI353" s="242"/>
      <c r="BJ353" s="242"/>
      <c r="BK353" s="242"/>
      <c r="BL353" s="242"/>
      <c r="BM353" s="242"/>
      <c r="BN353" s="242"/>
      <c r="BO353" s="242"/>
      <c r="BP353" s="242"/>
      <c r="BQ353" s="242"/>
      <c r="BR353" s="242"/>
      <c r="BS353" s="242"/>
      <c r="BT353" s="242"/>
      <c r="BU353" s="242"/>
      <c r="BV353" s="242"/>
      <c r="BW353" s="242"/>
      <c r="BX353" s="242"/>
      <c r="BY353" s="242"/>
      <c r="BZ353" s="242"/>
      <c r="CA353" s="242"/>
      <c r="CB353" s="242"/>
      <c r="CC353" s="242"/>
      <c r="CD353" s="242"/>
      <c r="CE353" s="242"/>
      <c r="CF353" s="242"/>
      <c r="CG353" s="242"/>
      <c r="CH353" s="242"/>
      <c r="CI353" s="242"/>
      <c r="CJ353" s="242"/>
      <c r="CK353" s="242"/>
      <c r="CL353" s="242"/>
      <c r="CM353" s="242"/>
      <c r="CN353" s="242"/>
      <c r="CO353" s="242"/>
      <c r="CP353" s="242"/>
      <c r="CQ353" s="242"/>
      <c r="CR353" s="242"/>
      <c r="CS353" s="242"/>
      <c r="CT353" s="242"/>
      <c r="CU353" s="242"/>
      <c r="CV353" s="242"/>
      <c r="CW353" s="242"/>
      <c r="CX353" s="242"/>
      <c r="CY353" s="242"/>
      <c r="CZ353" s="242"/>
      <c r="DA353" s="242"/>
      <c r="DB353" s="242"/>
      <c r="DC353" s="242"/>
      <c r="DD353" s="242"/>
      <c r="DE353" s="242"/>
      <c r="DF353" s="242"/>
      <c r="DG353" s="242"/>
      <c r="DH353" s="242"/>
      <c r="DI353" s="242"/>
      <c r="DJ353" s="242"/>
      <c r="DK353" s="242"/>
      <c r="DL353" s="242"/>
      <c r="DM353" s="242"/>
      <c r="DN353" s="242"/>
      <c r="DO353" s="242"/>
      <c r="DP353" s="242"/>
      <c r="DQ353" s="242"/>
      <c r="DR353" s="242"/>
      <c r="DS353" s="242"/>
      <c r="DT353" s="242"/>
      <c r="DU353" s="242"/>
      <c r="DV353" s="242"/>
      <c r="DW353" s="242"/>
      <c r="DX353" s="242"/>
      <c r="DY353" s="242"/>
      <c r="DZ353" s="242"/>
      <c r="EA353" s="242"/>
      <c r="EB353" s="242"/>
      <c r="EC353" s="242"/>
      <c r="ED353" s="242"/>
      <c r="EE353" s="242"/>
      <c r="EF353" s="242"/>
      <c r="EG353" s="242"/>
      <c r="EH353" s="242"/>
      <c r="EI353" s="242"/>
      <c r="EJ353" s="242"/>
      <c r="EK353" s="242"/>
      <c r="EL353" s="242"/>
      <c r="EM353" s="242"/>
      <c r="EN353" s="242"/>
      <c r="EO353" s="242"/>
      <c r="EP353" s="242"/>
      <c r="EQ353" s="242"/>
      <c r="ER353" s="242"/>
      <c r="ES353" s="242"/>
      <c r="ET353" s="242"/>
      <c r="EU353" s="242"/>
      <c r="EV353" s="242"/>
      <c r="EW353" s="242"/>
      <c r="EX353" s="242"/>
      <c r="EY353" s="242"/>
      <c r="EZ353" s="242"/>
      <c r="FA353" s="242"/>
      <c r="FB353" s="242"/>
      <c r="FC353" s="242"/>
      <c r="FD353" s="242"/>
      <c r="FE353" s="242"/>
      <c r="FF353" s="242"/>
      <c r="FG353" s="242"/>
      <c r="FH353" s="242"/>
      <c r="FI353" s="242"/>
      <c r="FJ353" s="242"/>
      <c r="FK353" s="242"/>
      <c r="FL353" s="242"/>
      <c r="FM353" s="242"/>
      <c r="FN353" s="242"/>
      <c r="FO353" s="242"/>
      <c r="FP353" s="242"/>
      <c r="FQ353" s="242"/>
      <c r="FR353" s="242"/>
      <c r="FS353" s="242"/>
      <c r="FT353" s="242"/>
      <c r="FU353" s="242"/>
      <c r="FV353" s="242"/>
      <c r="FW353" s="242"/>
      <c r="FX353" s="242"/>
      <c r="FY353" s="242"/>
      <c r="FZ353" s="242"/>
      <c r="GA353" s="242"/>
      <c r="GB353" s="242"/>
      <c r="GC353" s="242"/>
      <c r="GD353" s="242"/>
      <c r="GE353" s="242"/>
      <c r="GF353" s="242"/>
      <c r="GG353" s="242"/>
      <c r="GH353" s="242"/>
      <c r="GI353" s="242"/>
      <c r="GJ353" s="242"/>
      <c r="GK353" s="242"/>
      <c r="GL353" s="242"/>
      <c r="GM353" s="242"/>
      <c r="GN353" s="242"/>
      <c r="GO353" s="242"/>
      <c r="GP353" s="242"/>
      <c r="GQ353" s="242"/>
      <c r="GR353" s="242"/>
      <c r="GS353" s="242"/>
      <c r="GT353" s="242"/>
      <c r="GU353" s="242"/>
      <c r="GV353" s="242"/>
      <c r="GW353" s="242"/>
      <c r="GX353" s="242"/>
      <c r="GY353" s="242"/>
      <c r="GZ353" s="242"/>
      <c r="HA353" s="242"/>
      <c r="HB353" s="242"/>
      <c r="HC353" s="242"/>
      <c r="HD353" s="242"/>
      <c r="HE353" s="242"/>
      <c r="HF353" s="242"/>
      <c r="HG353" s="242"/>
      <c r="HH353" s="242"/>
      <c r="HI353" s="242"/>
      <c r="HJ353" s="242"/>
      <c r="HK353" s="242"/>
      <c r="HL353" s="242"/>
      <c r="HM353" s="242"/>
      <c r="HN353" s="242"/>
      <c r="HO353" s="242"/>
      <c r="HP353" s="242"/>
      <c r="HQ353" s="242"/>
      <c r="HR353" s="242"/>
      <c r="HS353" s="242"/>
      <c r="HT353" s="242"/>
      <c r="HU353" s="242"/>
      <c r="HV353" s="242"/>
      <c r="HW353" s="242"/>
      <c r="HX353" s="242"/>
      <c r="HY353" s="242"/>
      <c r="HZ353" s="242"/>
      <c r="IA353" s="242"/>
      <c r="IB353" s="242"/>
      <c r="IC353" s="242"/>
      <c r="ID353" s="242"/>
      <c r="IE353" s="242"/>
      <c r="IF353" s="242"/>
      <c r="IG353" s="242"/>
      <c r="IH353" s="242"/>
      <c r="II353" s="242"/>
      <c r="IJ353" s="242"/>
      <c r="IK353" s="242"/>
      <c r="IL353" s="242"/>
      <c r="IM353" s="242"/>
      <c r="IN353" s="242"/>
      <c r="IO353" s="242"/>
      <c r="IP353" s="242"/>
      <c r="IQ353" s="242"/>
      <c r="IR353" s="242"/>
      <c r="IS353" s="242"/>
      <c r="IT353" s="242"/>
      <c r="IU353" s="242"/>
      <c r="IV353" s="242"/>
      <c r="IW353" s="242"/>
      <c r="IX353" s="242"/>
      <c r="IY353" s="242"/>
      <c r="IZ353" s="242"/>
      <c r="JA353" s="242"/>
      <c r="JB353" s="242"/>
      <c r="JC353" s="242"/>
      <c r="JD353" s="242"/>
      <c r="JE353" s="242"/>
      <c r="JF353" s="242"/>
      <c r="JG353" s="242"/>
      <c r="JH353" s="242"/>
      <c r="JI353" s="242"/>
      <c r="JJ353" s="242"/>
      <c r="JK353" s="242"/>
      <c r="JL353" s="242"/>
      <c r="JM353" s="242"/>
      <c r="JN353" s="242"/>
      <c r="JO353" s="242"/>
      <c r="JP353" s="242"/>
      <c r="JQ353" s="242"/>
      <c r="JR353" s="242"/>
      <c r="JS353" s="242"/>
      <c r="JT353" s="242"/>
      <c r="JU353" s="242"/>
      <c r="JV353" s="242"/>
      <c r="JW353" s="242"/>
      <c r="JX353" s="242"/>
      <c r="JY353" s="242"/>
      <c r="JZ353" s="242"/>
      <c r="KA353" s="242"/>
      <c r="KB353" s="242"/>
      <c r="KC353" s="242"/>
      <c r="KD353" s="242"/>
      <c r="KE353" s="242"/>
      <c r="KF353" s="242"/>
      <c r="KG353" s="242"/>
      <c r="KH353" s="242"/>
      <c r="KI353" s="242"/>
      <c r="KJ353" s="242"/>
      <c r="KK353" s="242"/>
      <c r="KL353" s="242"/>
      <c r="KM353" s="242"/>
      <c r="KN353" s="242"/>
      <c r="KO353" s="242"/>
      <c r="KP353" s="242"/>
      <c r="KQ353" s="242"/>
      <c r="KR353" s="242"/>
      <c r="KS353" s="242"/>
      <c r="KT353" s="242"/>
      <c r="KU353" s="242"/>
      <c r="KV353" s="242"/>
      <c r="KW353" s="242"/>
      <c r="KX353" s="242"/>
      <c r="KY353" s="242"/>
      <c r="KZ353" s="242"/>
      <c r="LA353" s="242"/>
      <c r="LB353" s="242"/>
      <c r="LC353" s="242"/>
      <c r="LD353" s="242"/>
      <c r="LE353" s="242"/>
      <c r="LF353" s="242"/>
      <c r="LG353" s="242"/>
      <c r="LH353" s="242"/>
      <c r="LI353" s="242"/>
      <c r="LJ353" s="242"/>
      <c r="LK353" s="242"/>
      <c r="LL353" s="242"/>
      <c r="LM353" s="242"/>
      <c r="LN353" s="242"/>
      <c r="LO353" s="242"/>
      <c r="LP353" s="242"/>
      <c r="LQ353" s="242"/>
      <c r="LR353" s="242"/>
      <c r="LS353" s="242"/>
      <c r="LT353" s="242"/>
      <c r="LU353" s="242"/>
      <c r="LV353" s="242"/>
      <c r="LW353" s="242"/>
      <c r="LX353" s="242"/>
      <c r="LY353" s="242"/>
      <c r="LZ353" s="242"/>
      <c r="MA353" s="242"/>
      <c r="MB353" s="242"/>
      <c r="MC353" s="242"/>
      <c r="MD353" s="242"/>
      <c r="ME353" s="242"/>
      <c r="MF353" s="242"/>
      <c r="MG353" s="242"/>
      <c r="MH353" s="242"/>
      <c r="MI353" s="242"/>
      <c r="MJ353" s="242"/>
      <c r="MK353" s="242"/>
      <c r="ML353" s="242"/>
      <c r="MM353" s="242"/>
      <c r="MN353" s="242"/>
      <c r="MO353" s="242"/>
      <c r="MP353" s="242"/>
      <c r="MQ353" s="242"/>
      <c r="MR353" s="242"/>
      <c r="MS353" s="242"/>
      <c r="MT353" s="242"/>
      <c r="MU353" s="242"/>
      <c r="MV353" s="242"/>
      <c r="MW353" s="242"/>
      <c r="MX353" s="242"/>
      <c r="MY353" s="242"/>
      <c r="MZ353" s="242"/>
      <c r="NA353" s="242"/>
      <c r="NB353" s="242"/>
      <c r="NC353" s="242"/>
      <c r="ND353" s="242"/>
      <c r="NE353" s="242"/>
      <c r="NF353" s="242"/>
      <c r="NG353" s="242"/>
      <c r="NH353" s="242"/>
      <c r="NI353" s="242"/>
      <c r="NJ353" s="242"/>
      <c r="NK353" s="242"/>
      <c r="NL353" s="242"/>
      <c r="NM353" s="242"/>
      <c r="NN353" s="242"/>
      <c r="NO353" s="242"/>
      <c r="NP353" s="242"/>
      <c r="NQ353" s="242"/>
      <c r="NR353" s="242"/>
      <c r="NS353" s="242"/>
      <c r="NT353" s="242"/>
      <c r="NU353" s="242"/>
      <c r="NV353" s="242"/>
      <c r="NW353" s="242"/>
      <c r="NX353" s="242"/>
      <c r="NY353" s="242"/>
      <c r="NZ353" s="242"/>
      <c r="OA353" s="242"/>
      <c r="OB353" s="242"/>
      <c r="OC353" s="242"/>
      <c r="OD353" s="242"/>
      <c r="OE353" s="242"/>
      <c r="OF353" s="242"/>
      <c r="OG353" s="242"/>
      <c r="OH353" s="242"/>
      <c r="OI353" s="242"/>
      <c r="OJ353" s="242"/>
      <c r="OK353" s="242"/>
      <c r="OL353" s="242"/>
      <c r="OM353" s="242"/>
      <c r="ON353" s="242"/>
      <c r="OO353" s="242"/>
      <c r="OP353" s="242"/>
      <c r="OQ353" s="242"/>
      <c r="OR353" s="242"/>
      <c r="OS353" s="242"/>
      <c r="OT353" s="242"/>
      <c r="OU353" s="242"/>
      <c r="OV353" s="242"/>
      <c r="OW353" s="242"/>
      <c r="OX353" s="242"/>
      <c r="OY353" s="242"/>
      <c r="OZ353" s="242"/>
      <c r="PA353" s="242"/>
      <c r="PB353" s="242"/>
      <c r="PC353" s="242"/>
      <c r="PD353" s="242"/>
      <c r="PE353" s="242"/>
      <c r="PF353" s="242"/>
      <c r="PG353" s="242"/>
      <c r="PH353" s="242"/>
      <c r="PI353" s="242"/>
      <c r="PJ353" s="242"/>
      <c r="PK353" s="242"/>
      <c r="PL353" s="242"/>
      <c r="PM353" s="242"/>
      <c r="PN353" s="242"/>
      <c r="PO353" s="242"/>
      <c r="PP353" s="242"/>
      <c r="PQ353" s="242"/>
      <c r="PR353" s="242"/>
      <c r="PS353" s="242"/>
      <c r="PT353" s="242"/>
      <c r="PU353" s="242"/>
      <c r="PV353" s="242"/>
      <c r="PW353" s="242"/>
      <c r="PX353" s="242"/>
      <c r="PY353" s="242"/>
      <c r="PZ353" s="242"/>
      <c r="QA353" s="242"/>
      <c r="QB353" s="242"/>
      <c r="QC353" s="242"/>
      <c r="QD353" s="242"/>
      <c r="QE353" s="242"/>
      <c r="QF353" s="242"/>
      <c r="QG353" s="242"/>
      <c r="QH353" s="242"/>
      <c r="QI353" s="242"/>
      <c r="QJ353" s="242"/>
      <c r="QK353" s="242"/>
      <c r="QL353" s="242"/>
      <c r="QM353" s="242"/>
      <c r="QN353" s="242"/>
      <c r="QO353" s="242"/>
      <c r="QP353" s="242"/>
      <c r="QQ353" s="242"/>
      <c r="QR353" s="242"/>
      <c r="QS353" s="242"/>
      <c r="QT353" s="242"/>
      <c r="QU353" s="242"/>
      <c r="QV353" s="242"/>
      <c r="QW353" s="242"/>
      <c r="QX353" s="242"/>
      <c r="QY353" s="242"/>
      <c r="QZ353" s="242"/>
      <c r="RA353" s="242"/>
      <c r="RB353" s="242"/>
      <c r="RC353" s="242"/>
      <c r="RD353" s="242"/>
      <c r="RE353" s="242"/>
      <c r="RF353" s="242"/>
      <c r="RG353" s="242"/>
      <c r="RH353" s="242"/>
      <c r="RI353" s="242"/>
      <c r="RJ353" s="242"/>
      <c r="RK353" s="242"/>
      <c r="RL353" s="242"/>
      <c r="RM353" s="242"/>
      <c r="RN353" s="242"/>
      <c r="RO353" s="242"/>
      <c r="RP353" s="242"/>
      <c r="RQ353" s="242"/>
      <c r="RR353" s="242"/>
      <c r="RS353" s="242"/>
      <c r="RT353" s="242"/>
      <c r="RU353" s="242"/>
      <c r="RV353" s="242"/>
      <c r="RW353" s="242"/>
      <c r="RX353" s="242"/>
      <c r="RY353" s="242"/>
      <c r="RZ353" s="242"/>
      <c r="SA353" s="242"/>
      <c r="SB353" s="242"/>
    </row>
    <row r="354" spans="1:496" ht="15" customHeight="1" x14ac:dyDescent="0.2">
      <c r="A354" s="243" t="str">
        <f t="shared" si="7"/>
        <v>INDEC-PB - 49129-1</v>
      </c>
      <c r="B354" s="243">
        <v>49129</v>
      </c>
      <c r="C354" s="242" t="s">
        <v>51</v>
      </c>
      <c r="D354" s="243">
        <v>1</v>
      </c>
      <c r="E354" s="269" t="s">
        <v>376</v>
      </c>
    </row>
    <row r="355" spans="1:496" ht="15" customHeight="1" x14ac:dyDescent="0.2">
      <c r="A355" s="243" t="str">
        <f t="shared" si="7"/>
        <v>INDEC-PB - 43220-1</v>
      </c>
      <c r="B355" s="243">
        <v>43220</v>
      </c>
      <c r="C355" s="242" t="s">
        <v>51</v>
      </c>
      <c r="D355" s="243">
        <v>1</v>
      </c>
      <c r="E355" s="269" t="s">
        <v>377</v>
      </c>
    </row>
    <row r="356" spans="1:496" ht="15" customHeight="1" x14ac:dyDescent="0.2">
      <c r="A356" s="243" t="str">
        <f t="shared" si="7"/>
        <v>INDEC-PB - 35110-1</v>
      </c>
      <c r="B356" s="243">
        <v>35110</v>
      </c>
      <c r="C356" s="242" t="s">
        <v>51</v>
      </c>
      <c r="D356" s="243">
        <v>1</v>
      </c>
      <c r="E356" s="269" t="s">
        <v>378</v>
      </c>
    </row>
    <row r="357" spans="1:496" ht="15" customHeight="1" x14ac:dyDescent="0.2">
      <c r="A357" s="243" t="str">
        <f t="shared" si="7"/>
        <v>INDEC-PB - 17100-1</v>
      </c>
      <c r="B357" s="243">
        <v>17100</v>
      </c>
      <c r="C357" s="242" t="s">
        <v>51</v>
      </c>
      <c r="D357" s="243">
        <v>1</v>
      </c>
      <c r="E357" s="269" t="s">
        <v>379</v>
      </c>
    </row>
    <row r="358" spans="1:496" ht="15" customHeight="1" x14ac:dyDescent="0.2">
      <c r="A358" s="243" t="str">
        <f t="shared" si="7"/>
        <v>INDEC-PB - 49129-3</v>
      </c>
      <c r="B358" s="243">
        <v>49129</v>
      </c>
      <c r="C358" s="242" t="s">
        <v>51</v>
      </c>
      <c r="D358" s="243">
        <v>3</v>
      </c>
      <c r="E358" s="269" t="s">
        <v>380</v>
      </c>
    </row>
    <row r="359" spans="1:496" ht="15" customHeight="1" x14ac:dyDescent="0.2">
      <c r="A359" s="243" t="str">
        <f t="shared" si="7"/>
        <v>INDEC-PB - 35110-2</v>
      </c>
      <c r="B359" s="243">
        <v>35110</v>
      </c>
      <c r="C359" s="242" t="s">
        <v>51</v>
      </c>
      <c r="D359" s="243">
        <v>2</v>
      </c>
      <c r="E359" s="269" t="s">
        <v>381</v>
      </c>
    </row>
    <row r="360" spans="1:496" ht="15" customHeight="1" x14ac:dyDescent="0.2">
      <c r="A360" s="243" t="str">
        <f t="shared" si="7"/>
        <v>INDEC-PB - 37129-1</v>
      </c>
      <c r="B360" s="243">
        <v>37129</v>
      </c>
      <c r="C360" s="242" t="s">
        <v>51</v>
      </c>
      <c r="D360" s="243">
        <v>1</v>
      </c>
      <c r="E360" s="269" t="s">
        <v>382</v>
      </c>
    </row>
    <row r="361" spans="1:496" ht="15" customHeight="1" x14ac:dyDescent="0.2">
      <c r="A361" s="243" t="str">
        <f t="shared" si="7"/>
        <v>INDEC-PB - 36490-4</v>
      </c>
      <c r="B361" s="243">
        <v>36490</v>
      </c>
      <c r="C361" s="242" t="s">
        <v>51</v>
      </c>
      <c r="D361" s="243">
        <v>4</v>
      </c>
      <c r="E361" s="269" t="s">
        <v>383</v>
      </c>
    </row>
    <row r="362" spans="1:496" ht="15" customHeight="1" x14ac:dyDescent="0.2">
      <c r="A362" s="243" t="str">
        <f t="shared" si="7"/>
        <v>INDEC-PB - 33370-1</v>
      </c>
      <c r="B362" s="243">
        <v>33370</v>
      </c>
      <c r="C362" s="242" t="s">
        <v>51</v>
      </c>
      <c r="D362" s="243">
        <v>1</v>
      </c>
      <c r="E362" s="269" t="s">
        <v>384</v>
      </c>
    </row>
    <row r="363" spans="1:496" ht="15" customHeight="1" x14ac:dyDescent="0.2">
      <c r="A363" s="243" t="str">
        <f t="shared" si="7"/>
        <v>INDEC-PB - 12020-1</v>
      </c>
      <c r="B363" s="243">
        <v>12020</v>
      </c>
      <c r="C363" s="242" t="s">
        <v>51</v>
      </c>
      <c r="D363" s="243">
        <v>1</v>
      </c>
      <c r="E363" s="269" t="s">
        <v>385</v>
      </c>
    </row>
    <row r="364" spans="1:496" ht="15" customHeight="1" x14ac:dyDescent="0.2">
      <c r="A364" s="243" t="str">
        <f t="shared" si="7"/>
        <v>INDEC-PB - 33360-1</v>
      </c>
      <c r="B364" s="243">
        <v>33360</v>
      </c>
      <c r="C364" s="242" t="s">
        <v>51</v>
      </c>
      <c r="D364" s="243">
        <v>1</v>
      </c>
      <c r="E364" s="269" t="s">
        <v>386</v>
      </c>
    </row>
    <row r="365" spans="1:496" ht="15" customHeight="1" x14ac:dyDescent="0.2">
      <c r="A365" s="243" t="str">
        <f t="shared" si="7"/>
        <v>INDEC-PB - 33410-1</v>
      </c>
      <c r="B365" s="243">
        <v>33410</v>
      </c>
      <c r="C365" s="242" t="s">
        <v>51</v>
      </c>
      <c r="D365" s="243">
        <v>1</v>
      </c>
      <c r="E365" s="269" t="s">
        <v>387</v>
      </c>
    </row>
    <row r="366" spans="1:496" ht="15" customHeight="1" x14ac:dyDescent="0.2">
      <c r="A366" s="243" t="str">
        <f t="shared" si="7"/>
        <v>INDEC-PB - 42911-1</v>
      </c>
      <c r="B366" s="243">
        <v>42911</v>
      </c>
      <c r="C366" s="242" t="s">
        <v>51</v>
      </c>
      <c r="D366" s="243">
        <v>1</v>
      </c>
      <c r="E366" s="269" t="s">
        <v>388</v>
      </c>
    </row>
    <row r="367" spans="1:496" ht="15" customHeight="1" x14ac:dyDescent="0.2">
      <c r="A367" s="243" t="str">
        <f t="shared" si="7"/>
        <v>INDEC-PB - 46113-1</v>
      </c>
      <c r="B367" s="243">
        <v>46113</v>
      </c>
      <c r="C367" s="242" t="s">
        <v>51</v>
      </c>
      <c r="D367" s="243">
        <v>1</v>
      </c>
      <c r="E367" s="269" t="s">
        <v>389</v>
      </c>
    </row>
    <row r="368" spans="1:496" ht="15" customHeight="1" x14ac:dyDescent="0.2">
      <c r="A368" s="243" t="str">
        <f t="shared" si="7"/>
        <v>INDEC-PB - 42921-2</v>
      </c>
      <c r="B368" s="243">
        <v>42921</v>
      </c>
      <c r="C368" s="242" t="s">
        <v>51</v>
      </c>
      <c r="D368" s="243">
        <v>2</v>
      </c>
      <c r="E368" s="269" t="s">
        <v>390</v>
      </c>
    </row>
    <row r="369" spans="1:496" ht="15" customHeight="1" x14ac:dyDescent="0.2">
      <c r="A369" s="243" t="str">
        <f t="shared" si="7"/>
        <v>INDEC-PB - 37990-1</v>
      </c>
      <c r="B369" s="243">
        <v>37990</v>
      </c>
      <c r="C369" s="242" t="s">
        <v>51</v>
      </c>
      <c r="D369" s="243">
        <v>1</v>
      </c>
      <c r="E369" s="269" t="s">
        <v>391</v>
      </c>
    </row>
    <row r="370" spans="1:496" ht="15" customHeight="1" x14ac:dyDescent="0.2">
      <c r="A370" s="243" t="str">
        <f t="shared" ref="A370:A425" si="8">CONCATENATE("INDEC-PB - ",B370,C370,D370)</f>
        <v>INDEC-PB - 41242-1</v>
      </c>
      <c r="B370" s="243">
        <v>41242</v>
      </c>
      <c r="C370" s="242" t="s">
        <v>51</v>
      </c>
      <c r="D370" s="243">
        <v>1</v>
      </c>
      <c r="E370" s="269" t="s">
        <v>392</v>
      </c>
    </row>
    <row r="371" spans="1:496" ht="15" customHeight="1" x14ac:dyDescent="0.2">
      <c r="A371" s="243" t="str">
        <f t="shared" si="8"/>
        <v>INDEC-PB - 37510-1</v>
      </c>
      <c r="B371" s="243">
        <v>37510</v>
      </c>
      <c r="C371" s="242" t="s">
        <v>51</v>
      </c>
      <c r="D371" s="243">
        <v>1</v>
      </c>
      <c r="E371" s="269" t="s">
        <v>393</v>
      </c>
    </row>
    <row r="372" spans="1:496" ht="15" customHeight="1" x14ac:dyDescent="0.2">
      <c r="A372" s="243" t="str">
        <f t="shared" si="8"/>
        <v>INDEC-PB - 44440-1</v>
      </c>
      <c r="B372" s="243">
        <v>44440</v>
      </c>
      <c r="C372" s="242" t="s">
        <v>51</v>
      </c>
      <c r="D372" s="243">
        <v>1</v>
      </c>
      <c r="E372" s="269" t="s">
        <v>394</v>
      </c>
    </row>
    <row r="373" spans="1:496" ht="15" customHeight="1" x14ac:dyDescent="0.2">
      <c r="A373" s="243" t="str">
        <f t="shared" si="8"/>
        <v>INDEC-PB - 35110-5</v>
      </c>
      <c r="B373" s="243">
        <v>35110</v>
      </c>
      <c r="C373" s="242" t="s">
        <v>51</v>
      </c>
      <c r="D373" s="243">
        <v>5</v>
      </c>
      <c r="E373" s="269" t="s">
        <v>395</v>
      </c>
    </row>
    <row r="374" spans="1:496" ht="15" customHeight="1" x14ac:dyDescent="0.2">
      <c r="A374" s="243" t="str">
        <f t="shared" si="8"/>
        <v>INDEC-PB - 46212-1</v>
      </c>
      <c r="B374" s="243">
        <v>46212</v>
      </c>
      <c r="C374" s="242" t="s">
        <v>51</v>
      </c>
      <c r="D374" s="243">
        <v>1</v>
      </c>
      <c r="E374" s="269" t="s">
        <v>396</v>
      </c>
    </row>
    <row r="375" spans="1:496" s="249" customFormat="1" ht="15" customHeight="1" x14ac:dyDescent="0.2">
      <c r="A375" s="247"/>
      <c r="B375" s="247"/>
      <c r="D375" s="247"/>
      <c r="E375" s="270"/>
      <c r="F375" s="242"/>
      <c r="G375" s="242"/>
      <c r="H375" s="242"/>
      <c r="I375" s="242"/>
      <c r="J375" s="242"/>
      <c r="K375" s="242"/>
      <c r="L375" s="242"/>
      <c r="M375" s="242"/>
      <c r="N375" s="242"/>
      <c r="O375" s="242"/>
      <c r="P375" s="242"/>
      <c r="Q375" s="242"/>
      <c r="R375" s="242"/>
      <c r="S375" s="242"/>
      <c r="T375" s="242"/>
      <c r="U375" s="242"/>
      <c r="V375" s="242"/>
      <c r="W375" s="242"/>
      <c r="X375" s="242"/>
      <c r="Y375" s="242"/>
      <c r="Z375" s="242"/>
      <c r="AA375" s="242"/>
      <c r="AB375" s="242"/>
      <c r="AC375" s="242"/>
      <c r="AD375" s="242"/>
      <c r="AE375" s="242"/>
      <c r="AF375" s="242"/>
      <c r="AG375" s="242"/>
      <c r="AH375" s="242"/>
      <c r="AI375" s="242"/>
      <c r="AJ375" s="242"/>
      <c r="AK375" s="242"/>
      <c r="AL375" s="242"/>
      <c r="AM375" s="242"/>
      <c r="AN375" s="242"/>
      <c r="AO375" s="242"/>
      <c r="AP375" s="242"/>
      <c r="AQ375" s="242"/>
      <c r="AR375" s="242"/>
      <c r="AS375" s="242"/>
      <c r="AT375" s="242"/>
      <c r="AU375" s="242"/>
      <c r="AV375" s="242"/>
      <c r="AW375" s="242"/>
      <c r="AX375" s="242"/>
      <c r="AY375" s="242"/>
      <c r="AZ375" s="242"/>
      <c r="BA375" s="242"/>
      <c r="BB375" s="242"/>
      <c r="BC375" s="242"/>
      <c r="BD375" s="242"/>
      <c r="BE375" s="242"/>
      <c r="BF375" s="242"/>
      <c r="BG375" s="242"/>
      <c r="BH375" s="242"/>
      <c r="BI375" s="242"/>
      <c r="BJ375" s="242"/>
      <c r="BK375" s="242"/>
      <c r="BL375" s="242"/>
      <c r="BM375" s="242"/>
      <c r="BN375" s="242"/>
      <c r="BO375" s="242"/>
      <c r="BP375" s="242"/>
      <c r="BQ375" s="242"/>
      <c r="BR375" s="242"/>
      <c r="BS375" s="242"/>
      <c r="BT375" s="242"/>
      <c r="BU375" s="242"/>
      <c r="BV375" s="242"/>
      <c r="BW375" s="242"/>
      <c r="BX375" s="242"/>
      <c r="BY375" s="242"/>
      <c r="BZ375" s="242"/>
      <c r="CA375" s="242"/>
      <c r="CB375" s="242"/>
      <c r="CC375" s="242"/>
      <c r="CD375" s="242"/>
      <c r="CE375" s="242"/>
      <c r="CF375" s="242"/>
      <c r="CG375" s="242"/>
      <c r="CH375" s="242"/>
      <c r="CI375" s="242"/>
      <c r="CJ375" s="242"/>
      <c r="CK375" s="242"/>
      <c r="CL375" s="242"/>
      <c r="CM375" s="242"/>
      <c r="CN375" s="242"/>
      <c r="CO375" s="242"/>
      <c r="CP375" s="242"/>
      <c r="CQ375" s="242"/>
      <c r="CR375" s="242"/>
      <c r="CS375" s="242"/>
      <c r="CT375" s="242"/>
      <c r="CU375" s="242"/>
      <c r="CV375" s="242"/>
      <c r="CW375" s="242"/>
      <c r="CX375" s="242"/>
      <c r="CY375" s="242"/>
      <c r="CZ375" s="242"/>
      <c r="DA375" s="242"/>
      <c r="DB375" s="242"/>
      <c r="DC375" s="242"/>
      <c r="DD375" s="242"/>
      <c r="DE375" s="242"/>
      <c r="DF375" s="242"/>
      <c r="DG375" s="242"/>
      <c r="DH375" s="242"/>
      <c r="DI375" s="242"/>
      <c r="DJ375" s="242"/>
      <c r="DK375" s="242"/>
      <c r="DL375" s="242"/>
      <c r="DM375" s="242"/>
      <c r="DN375" s="242"/>
      <c r="DO375" s="242"/>
      <c r="DP375" s="242"/>
      <c r="DQ375" s="242"/>
      <c r="DR375" s="242"/>
      <c r="DS375" s="242"/>
      <c r="DT375" s="242"/>
      <c r="DU375" s="242"/>
      <c r="DV375" s="242"/>
      <c r="DW375" s="242"/>
      <c r="DX375" s="242"/>
      <c r="DY375" s="242"/>
      <c r="DZ375" s="242"/>
      <c r="EA375" s="242"/>
      <c r="EB375" s="242"/>
      <c r="EC375" s="242"/>
      <c r="ED375" s="242"/>
      <c r="EE375" s="242"/>
      <c r="EF375" s="242"/>
      <c r="EG375" s="242"/>
      <c r="EH375" s="242"/>
      <c r="EI375" s="242"/>
      <c r="EJ375" s="242"/>
      <c r="EK375" s="242"/>
      <c r="EL375" s="242"/>
      <c r="EM375" s="242"/>
      <c r="EN375" s="242"/>
      <c r="EO375" s="242"/>
      <c r="EP375" s="242"/>
      <c r="EQ375" s="242"/>
      <c r="ER375" s="242"/>
      <c r="ES375" s="242"/>
      <c r="ET375" s="242"/>
      <c r="EU375" s="242"/>
      <c r="EV375" s="242"/>
      <c r="EW375" s="242"/>
      <c r="EX375" s="242"/>
      <c r="EY375" s="242"/>
      <c r="EZ375" s="242"/>
      <c r="FA375" s="242"/>
      <c r="FB375" s="242"/>
      <c r="FC375" s="242"/>
      <c r="FD375" s="242"/>
      <c r="FE375" s="242"/>
      <c r="FF375" s="242"/>
      <c r="FG375" s="242"/>
      <c r="FH375" s="242"/>
      <c r="FI375" s="242"/>
      <c r="FJ375" s="242"/>
      <c r="FK375" s="242"/>
      <c r="FL375" s="242"/>
      <c r="FM375" s="242"/>
      <c r="FN375" s="242"/>
      <c r="FO375" s="242"/>
      <c r="FP375" s="242"/>
      <c r="FQ375" s="242"/>
      <c r="FR375" s="242"/>
      <c r="FS375" s="242"/>
      <c r="FT375" s="242"/>
      <c r="FU375" s="242"/>
      <c r="FV375" s="242"/>
      <c r="FW375" s="242"/>
      <c r="FX375" s="242"/>
      <c r="FY375" s="242"/>
      <c r="FZ375" s="242"/>
      <c r="GA375" s="242"/>
      <c r="GB375" s="242"/>
      <c r="GC375" s="242"/>
      <c r="GD375" s="242"/>
      <c r="GE375" s="242"/>
      <c r="GF375" s="242"/>
      <c r="GG375" s="242"/>
      <c r="GH375" s="242"/>
      <c r="GI375" s="242"/>
      <c r="GJ375" s="242"/>
      <c r="GK375" s="242"/>
      <c r="GL375" s="242"/>
      <c r="GM375" s="242"/>
      <c r="GN375" s="242"/>
      <c r="GO375" s="242"/>
      <c r="GP375" s="242"/>
      <c r="GQ375" s="242"/>
      <c r="GR375" s="242"/>
      <c r="GS375" s="242"/>
      <c r="GT375" s="242"/>
      <c r="GU375" s="242"/>
      <c r="GV375" s="242"/>
      <c r="GW375" s="242"/>
      <c r="GX375" s="242"/>
      <c r="GY375" s="242"/>
      <c r="GZ375" s="242"/>
      <c r="HA375" s="242"/>
      <c r="HB375" s="242"/>
      <c r="HC375" s="242"/>
      <c r="HD375" s="242"/>
      <c r="HE375" s="242"/>
      <c r="HF375" s="242"/>
      <c r="HG375" s="242"/>
      <c r="HH375" s="242"/>
      <c r="HI375" s="242"/>
      <c r="HJ375" s="242"/>
      <c r="HK375" s="242"/>
      <c r="HL375" s="242"/>
      <c r="HM375" s="242"/>
      <c r="HN375" s="242"/>
      <c r="HO375" s="242"/>
      <c r="HP375" s="242"/>
      <c r="HQ375" s="242"/>
      <c r="HR375" s="242"/>
      <c r="HS375" s="242"/>
      <c r="HT375" s="242"/>
      <c r="HU375" s="242"/>
      <c r="HV375" s="242"/>
      <c r="HW375" s="242"/>
      <c r="HX375" s="242"/>
      <c r="HY375" s="242"/>
      <c r="HZ375" s="242"/>
      <c r="IA375" s="242"/>
      <c r="IB375" s="242"/>
      <c r="IC375" s="242"/>
      <c r="ID375" s="242"/>
      <c r="IE375" s="242"/>
      <c r="IF375" s="242"/>
      <c r="IG375" s="242"/>
      <c r="IH375" s="242"/>
      <c r="II375" s="242"/>
      <c r="IJ375" s="242"/>
      <c r="IK375" s="242"/>
      <c r="IL375" s="242"/>
      <c r="IM375" s="242"/>
      <c r="IN375" s="242"/>
      <c r="IO375" s="242"/>
      <c r="IP375" s="242"/>
      <c r="IQ375" s="242"/>
      <c r="IR375" s="242"/>
      <c r="IS375" s="242"/>
      <c r="IT375" s="242"/>
      <c r="IU375" s="242"/>
      <c r="IV375" s="242"/>
      <c r="IW375" s="242"/>
      <c r="IX375" s="242"/>
      <c r="IY375" s="242"/>
      <c r="IZ375" s="242"/>
      <c r="JA375" s="242"/>
      <c r="JB375" s="242"/>
      <c r="JC375" s="242"/>
      <c r="JD375" s="242"/>
      <c r="JE375" s="242"/>
      <c r="JF375" s="242"/>
      <c r="JG375" s="242"/>
      <c r="JH375" s="242"/>
      <c r="JI375" s="242"/>
      <c r="JJ375" s="242"/>
      <c r="JK375" s="242"/>
      <c r="JL375" s="242"/>
      <c r="JM375" s="242"/>
      <c r="JN375" s="242"/>
      <c r="JO375" s="242"/>
      <c r="JP375" s="242"/>
      <c r="JQ375" s="242"/>
      <c r="JR375" s="242"/>
      <c r="JS375" s="242"/>
      <c r="JT375" s="242"/>
      <c r="JU375" s="242"/>
      <c r="JV375" s="242"/>
      <c r="JW375" s="242"/>
      <c r="JX375" s="242"/>
      <c r="JY375" s="242"/>
      <c r="JZ375" s="242"/>
      <c r="KA375" s="242"/>
      <c r="KB375" s="242"/>
      <c r="KC375" s="242"/>
      <c r="KD375" s="242"/>
      <c r="KE375" s="242"/>
      <c r="KF375" s="242"/>
      <c r="KG375" s="242"/>
      <c r="KH375" s="242"/>
      <c r="KI375" s="242"/>
      <c r="KJ375" s="242"/>
      <c r="KK375" s="242"/>
      <c r="KL375" s="242"/>
      <c r="KM375" s="242"/>
      <c r="KN375" s="242"/>
      <c r="KO375" s="242"/>
      <c r="KP375" s="242"/>
      <c r="KQ375" s="242"/>
      <c r="KR375" s="242"/>
      <c r="KS375" s="242"/>
      <c r="KT375" s="242"/>
      <c r="KU375" s="242"/>
      <c r="KV375" s="242"/>
      <c r="KW375" s="242"/>
      <c r="KX375" s="242"/>
      <c r="KY375" s="242"/>
      <c r="KZ375" s="242"/>
      <c r="LA375" s="242"/>
      <c r="LB375" s="242"/>
      <c r="LC375" s="242"/>
      <c r="LD375" s="242"/>
      <c r="LE375" s="242"/>
      <c r="LF375" s="242"/>
      <c r="LG375" s="242"/>
      <c r="LH375" s="242"/>
      <c r="LI375" s="242"/>
      <c r="LJ375" s="242"/>
      <c r="LK375" s="242"/>
      <c r="LL375" s="242"/>
      <c r="LM375" s="242"/>
      <c r="LN375" s="242"/>
      <c r="LO375" s="242"/>
      <c r="LP375" s="242"/>
      <c r="LQ375" s="242"/>
      <c r="LR375" s="242"/>
      <c r="LS375" s="242"/>
      <c r="LT375" s="242"/>
      <c r="LU375" s="242"/>
      <c r="LV375" s="242"/>
      <c r="LW375" s="242"/>
      <c r="LX375" s="242"/>
      <c r="LY375" s="242"/>
      <c r="LZ375" s="242"/>
      <c r="MA375" s="242"/>
      <c r="MB375" s="242"/>
      <c r="MC375" s="242"/>
      <c r="MD375" s="242"/>
      <c r="ME375" s="242"/>
      <c r="MF375" s="242"/>
      <c r="MG375" s="242"/>
      <c r="MH375" s="242"/>
      <c r="MI375" s="242"/>
      <c r="MJ375" s="242"/>
      <c r="MK375" s="242"/>
      <c r="ML375" s="242"/>
      <c r="MM375" s="242"/>
      <c r="MN375" s="242"/>
      <c r="MO375" s="242"/>
      <c r="MP375" s="242"/>
      <c r="MQ375" s="242"/>
      <c r="MR375" s="242"/>
      <c r="MS375" s="242"/>
      <c r="MT375" s="242"/>
      <c r="MU375" s="242"/>
      <c r="MV375" s="242"/>
      <c r="MW375" s="242"/>
      <c r="MX375" s="242"/>
      <c r="MY375" s="242"/>
      <c r="MZ375" s="242"/>
      <c r="NA375" s="242"/>
      <c r="NB375" s="242"/>
      <c r="NC375" s="242"/>
      <c r="ND375" s="242"/>
      <c r="NE375" s="242"/>
      <c r="NF375" s="242"/>
      <c r="NG375" s="242"/>
      <c r="NH375" s="242"/>
      <c r="NI375" s="242"/>
      <c r="NJ375" s="242"/>
      <c r="NK375" s="242"/>
      <c r="NL375" s="242"/>
      <c r="NM375" s="242"/>
      <c r="NN375" s="242"/>
      <c r="NO375" s="242"/>
      <c r="NP375" s="242"/>
      <c r="NQ375" s="242"/>
      <c r="NR375" s="242"/>
      <c r="NS375" s="242"/>
      <c r="NT375" s="242"/>
      <c r="NU375" s="242"/>
      <c r="NV375" s="242"/>
      <c r="NW375" s="242"/>
      <c r="NX375" s="242"/>
      <c r="NY375" s="242"/>
      <c r="NZ375" s="242"/>
      <c r="OA375" s="242"/>
      <c r="OB375" s="242"/>
      <c r="OC375" s="242"/>
      <c r="OD375" s="242"/>
      <c r="OE375" s="242"/>
      <c r="OF375" s="242"/>
      <c r="OG375" s="242"/>
      <c r="OH375" s="242"/>
      <c r="OI375" s="242"/>
      <c r="OJ375" s="242"/>
      <c r="OK375" s="242"/>
      <c r="OL375" s="242"/>
      <c r="OM375" s="242"/>
      <c r="ON375" s="242"/>
      <c r="OO375" s="242"/>
      <c r="OP375" s="242"/>
      <c r="OQ375" s="242"/>
      <c r="OR375" s="242"/>
      <c r="OS375" s="242"/>
      <c r="OT375" s="242"/>
      <c r="OU375" s="242"/>
      <c r="OV375" s="242"/>
      <c r="OW375" s="242"/>
      <c r="OX375" s="242"/>
      <c r="OY375" s="242"/>
      <c r="OZ375" s="242"/>
      <c r="PA375" s="242"/>
      <c r="PB375" s="242"/>
      <c r="PC375" s="242"/>
      <c r="PD375" s="242"/>
      <c r="PE375" s="242"/>
      <c r="PF375" s="242"/>
      <c r="PG375" s="242"/>
      <c r="PH375" s="242"/>
      <c r="PI375" s="242"/>
      <c r="PJ375" s="242"/>
      <c r="PK375" s="242"/>
      <c r="PL375" s="242"/>
      <c r="PM375" s="242"/>
      <c r="PN375" s="242"/>
      <c r="PO375" s="242"/>
      <c r="PP375" s="242"/>
      <c r="PQ375" s="242"/>
      <c r="PR375" s="242"/>
      <c r="PS375" s="242"/>
      <c r="PT375" s="242"/>
      <c r="PU375" s="242"/>
      <c r="PV375" s="242"/>
      <c r="PW375" s="242"/>
      <c r="PX375" s="242"/>
      <c r="PY375" s="242"/>
      <c r="PZ375" s="242"/>
      <c r="QA375" s="242"/>
      <c r="QB375" s="242"/>
      <c r="QC375" s="242"/>
      <c r="QD375" s="242"/>
      <c r="QE375" s="242"/>
      <c r="QF375" s="242"/>
      <c r="QG375" s="242"/>
      <c r="QH375" s="242"/>
      <c r="QI375" s="242"/>
      <c r="QJ375" s="242"/>
      <c r="QK375" s="242"/>
      <c r="QL375" s="242"/>
      <c r="QM375" s="242"/>
      <c r="QN375" s="242"/>
      <c r="QO375" s="242"/>
      <c r="QP375" s="242"/>
      <c r="QQ375" s="242"/>
      <c r="QR375" s="242"/>
      <c r="QS375" s="242"/>
      <c r="QT375" s="242"/>
      <c r="QU375" s="242"/>
      <c r="QV375" s="242"/>
      <c r="QW375" s="242"/>
      <c r="QX375" s="242"/>
      <c r="QY375" s="242"/>
      <c r="QZ375" s="242"/>
      <c r="RA375" s="242"/>
      <c r="RB375" s="242"/>
      <c r="RC375" s="242"/>
      <c r="RD375" s="242"/>
      <c r="RE375" s="242"/>
      <c r="RF375" s="242"/>
      <c r="RG375" s="242"/>
      <c r="RH375" s="242"/>
      <c r="RI375" s="242"/>
      <c r="RJ375" s="242"/>
      <c r="RK375" s="242"/>
      <c r="RL375" s="242"/>
      <c r="RM375" s="242"/>
      <c r="RN375" s="242"/>
      <c r="RO375" s="242"/>
      <c r="RP375" s="242"/>
      <c r="RQ375" s="242"/>
      <c r="RR375" s="242"/>
      <c r="RS375" s="242"/>
      <c r="RT375" s="242"/>
      <c r="RU375" s="242"/>
      <c r="RV375" s="242"/>
      <c r="RW375" s="242"/>
      <c r="RX375" s="242"/>
      <c r="RY375" s="242"/>
      <c r="RZ375" s="242"/>
      <c r="SA375" s="242"/>
      <c r="SB375" s="242"/>
    </row>
    <row r="376" spans="1:496" ht="15" customHeight="1" x14ac:dyDescent="0.2">
      <c r="A376" s="243" t="str">
        <f t="shared" si="8"/>
        <v>INDEC-PB - 37350-1</v>
      </c>
      <c r="B376" s="243">
        <v>37350</v>
      </c>
      <c r="C376" s="242" t="s">
        <v>51</v>
      </c>
      <c r="D376" s="243">
        <v>1</v>
      </c>
      <c r="E376" s="269" t="s">
        <v>397</v>
      </c>
    </row>
    <row r="377" spans="1:496" ht="15" customHeight="1" x14ac:dyDescent="0.2">
      <c r="A377" s="243" t="str">
        <f t="shared" si="8"/>
        <v>INDEC-PB - 37320-1</v>
      </c>
      <c r="B377" s="243">
        <v>37320</v>
      </c>
      <c r="C377" s="242" t="s">
        <v>51</v>
      </c>
      <c r="D377" s="243">
        <v>1</v>
      </c>
      <c r="E377" s="269" t="s">
        <v>398</v>
      </c>
    </row>
    <row r="378" spans="1:496" ht="15" customHeight="1" x14ac:dyDescent="0.2">
      <c r="A378" s="243" t="str">
        <f t="shared" si="8"/>
        <v>INDEC-PB - 41532-11</v>
      </c>
      <c r="B378" s="243">
        <v>41532</v>
      </c>
      <c r="C378" s="242" t="s">
        <v>51</v>
      </c>
      <c r="D378" s="243">
        <v>11</v>
      </c>
      <c r="E378" s="269" t="s">
        <v>399</v>
      </c>
    </row>
    <row r="379" spans="1:496" ht="15" customHeight="1" x14ac:dyDescent="0.2">
      <c r="A379" s="243" t="str">
        <f t="shared" si="8"/>
        <v>INDEC-PB - 41532-1</v>
      </c>
      <c r="B379" s="243">
        <v>41532</v>
      </c>
      <c r="C379" s="242" t="s">
        <v>51</v>
      </c>
      <c r="D379" s="243">
        <v>1</v>
      </c>
      <c r="E379" s="269" t="s">
        <v>400</v>
      </c>
    </row>
    <row r="380" spans="1:496" ht="15" customHeight="1" x14ac:dyDescent="0.2">
      <c r="A380" s="243" t="str">
        <f t="shared" si="8"/>
        <v>INDEC-PB - 31430-1</v>
      </c>
      <c r="B380" s="243">
        <v>31430</v>
      </c>
      <c r="C380" s="242" t="s">
        <v>51</v>
      </c>
      <c r="D380" s="243">
        <v>1</v>
      </c>
      <c r="E380" s="269" t="s">
        <v>401</v>
      </c>
    </row>
    <row r="381" spans="1:496" ht="15" customHeight="1" x14ac:dyDescent="0.2">
      <c r="A381" s="243" t="str">
        <f t="shared" si="8"/>
        <v>INDEC-PB - 31100-1</v>
      </c>
      <c r="B381" s="243">
        <v>31100</v>
      </c>
      <c r="C381" s="242" t="s">
        <v>51</v>
      </c>
      <c r="D381" s="243">
        <v>1</v>
      </c>
      <c r="E381" s="269" t="s">
        <v>402</v>
      </c>
    </row>
    <row r="382" spans="1:496" ht="15" customHeight="1" x14ac:dyDescent="0.2">
      <c r="A382" s="243" t="str">
        <f t="shared" si="8"/>
        <v>INDEC-PB - 31420-1</v>
      </c>
      <c r="B382" s="243">
        <v>31420</v>
      </c>
      <c r="C382" s="242" t="s">
        <v>51</v>
      </c>
      <c r="D382" s="243">
        <v>1</v>
      </c>
      <c r="E382" s="269" t="s">
        <v>403</v>
      </c>
    </row>
    <row r="383" spans="1:496" ht="15" customHeight="1" x14ac:dyDescent="0.2">
      <c r="A383" s="243" t="str">
        <f t="shared" si="8"/>
        <v>INDEC-PB - 31420-2</v>
      </c>
      <c r="B383" s="243">
        <v>31420</v>
      </c>
      <c r="C383" s="242" t="s">
        <v>51</v>
      </c>
      <c r="D383" s="243">
        <v>2</v>
      </c>
      <c r="E383" s="269" t="s">
        <v>404</v>
      </c>
    </row>
    <row r="384" spans="1:496" s="249" customFormat="1" ht="15" customHeight="1" x14ac:dyDescent="0.2">
      <c r="A384" s="247"/>
      <c r="B384" s="247"/>
      <c r="D384" s="247"/>
      <c r="E384" s="270"/>
      <c r="F384" s="242"/>
      <c r="G384" s="242"/>
      <c r="H384" s="242"/>
      <c r="I384" s="242"/>
      <c r="J384" s="242"/>
      <c r="K384" s="242"/>
      <c r="L384" s="242"/>
      <c r="M384" s="242"/>
      <c r="N384" s="242"/>
      <c r="O384" s="242"/>
      <c r="P384" s="242"/>
      <c r="Q384" s="242"/>
      <c r="R384" s="242"/>
      <c r="S384" s="242"/>
      <c r="T384" s="242"/>
      <c r="U384" s="242"/>
      <c r="V384" s="242"/>
      <c r="W384" s="242"/>
      <c r="X384" s="242"/>
      <c r="Y384" s="242"/>
      <c r="Z384" s="242"/>
      <c r="AA384" s="242"/>
      <c r="AB384" s="242"/>
      <c r="AC384" s="242"/>
      <c r="AD384" s="242"/>
      <c r="AE384" s="242"/>
      <c r="AF384" s="242"/>
      <c r="AG384" s="242"/>
      <c r="AH384" s="242"/>
      <c r="AI384" s="242"/>
      <c r="AJ384" s="242"/>
      <c r="AK384" s="242"/>
      <c r="AL384" s="242"/>
      <c r="AM384" s="242"/>
      <c r="AN384" s="242"/>
      <c r="AO384" s="242"/>
      <c r="AP384" s="242"/>
      <c r="AQ384" s="242"/>
      <c r="AR384" s="242"/>
      <c r="AS384" s="242"/>
      <c r="AT384" s="242"/>
      <c r="AU384" s="242"/>
      <c r="AV384" s="242"/>
      <c r="AW384" s="242"/>
      <c r="AX384" s="242"/>
      <c r="AY384" s="242"/>
      <c r="AZ384" s="242"/>
      <c r="BA384" s="242"/>
      <c r="BB384" s="242"/>
      <c r="BC384" s="242"/>
      <c r="BD384" s="242"/>
      <c r="BE384" s="242"/>
      <c r="BF384" s="242"/>
      <c r="BG384" s="242"/>
      <c r="BH384" s="242"/>
      <c r="BI384" s="242"/>
      <c r="BJ384" s="242"/>
      <c r="BK384" s="242"/>
      <c r="BL384" s="242"/>
      <c r="BM384" s="242"/>
      <c r="BN384" s="242"/>
      <c r="BO384" s="242"/>
      <c r="BP384" s="242"/>
      <c r="BQ384" s="242"/>
      <c r="BR384" s="242"/>
      <c r="BS384" s="242"/>
      <c r="BT384" s="242"/>
      <c r="BU384" s="242"/>
      <c r="BV384" s="242"/>
      <c r="BW384" s="242"/>
      <c r="BX384" s="242"/>
      <c r="BY384" s="242"/>
      <c r="BZ384" s="242"/>
      <c r="CA384" s="242"/>
      <c r="CB384" s="242"/>
      <c r="CC384" s="242"/>
      <c r="CD384" s="242"/>
      <c r="CE384" s="242"/>
      <c r="CF384" s="242"/>
      <c r="CG384" s="242"/>
      <c r="CH384" s="242"/>
      <c r="CI384" s="242"/>
      <c r="CJ384" s="242"/>
      <c r="CK384" s="242"/>
      <c r="CL384" s="242"/>
      <c r="CM384" s="242"/>
      <c r="CN384" s="242"/>
      <c r="CO384" s="242"/>
      <c r="CP384" s="242"/>
      <c r="CQ384" s="242"/>
      <c r="CR384" s="242"/>
      <c r="CS384" s="242"/>
      <c r="CT384" s="242"/>
      <c r="CU384" s="242"/>
      <c r="CV384" s="242"/>
      <c r="CW384" s="242"/>
      <c r="CX384" s="242"/>
      <c r="CY384" s="242"/>
      <c r="CZ384" s="242"/>
      <c r="DA384" s="242"/>
      <c r="DB384" s="242"/>
      <c r="DC384" s="242"/>
      <c r="DD384" s="242"/>
      <c r="DE384" s="242"/>
      <c r="DF384" s="242"/>
      <c r="DG384" s="242"/>
      <c r="DH384" s="242"/>
      <c r="DI384" s="242"/>
      <c r="DJ384" s="242"/>
      <c r="DK384" s="242"/>
      <c r="DL384" s="242"/>
      <c r="DM384" s="242"/>
      <c r="DN384" s="242"/>
      <c r="DO384" s="242"/>
      <c r="DP384" s="242"/>
      <c r="DQ384" s="242"/>
      <c r="DR384" s="242"/>
      <c r="DS384" s="242"/>
      <c r="DT384" s="242"/>
      <c r="DU384" s="242"/>
      <c r="DV384" s="242"/>
      <c r="DW384" s="242"/>
      <c r="DX384" s="242"/>
      <c r="DY384" s="242"/>
      <c r="DZ384" s="242"/>
      <c r="EA384" s="242"/>
      <c r="EB384" s="242"/>
      <c r="EC384" s="242"/>
      <c r="ED384" s="242"/>
      <c r="EE384" s="242"/>
      <c r="EF384" s="242"/>
      <c r="EG384" s="242"/>
      <c r="EH384" s="242"/>
      <c r="EI384" s="242"/>
      <c r="EJ384" s="242"/>
      <c r="EK384" s="242"/>
      <c r="EL384" s="242"/>
      <c r="EM384" s="242"/>
      <c r="EN384" s="242"/>
      <c r="EO384" s="242"/>
      <c r="EP384" s="242"/>
      <c r="EQ384" s="242"/>
      <c r="ER384" s="242"/>
      <c r="ES384" s="242"/>
      <c r="ET384" s="242"/>
      <c r="EU384" s="242"/>
      <c r="EV384" s="242"/>
      <c r="EW384" s="242"/>
      <c r="EX384" s="242"/>
      <c r="EY384" s="242"/>
      <c r="EZ384" s="242"/>
      <c r="FA384" s="242"/>
      <c r="FB384" s="242"/>
      <c r="FC384" s="242"/>
      <c r="FD384" s="242"/>
      <c r="FE384" s="242"/>
      <c r="FF384" s="242"/>
      <c r="FG384" s="242"/>
      <c r="FH384" s="242"/>
      <c r="FI384" s="242"/>
      <c r="FJ384" s="242"/>
      <c r="FK384" s="242"/>
      <c r="FL384" s="242"/>
      <c r="FM384" s="242"/>
      <c r="FN384" s="242"/>
      <c r="FO384" s="242"/>
      <c r="FP384" s="242"/>
      <c r="FQ384" s="242"/>
      <c r="FR384" s="242"/>
      <c r="FS384" s="242"/>
      <c r="FT384" s="242"/>
      <c r="FU384" s="242"/>
      <c r="FV384" s="242"/>
      <c r="FW384" s="242"/>
      <c r="FX384" s="242"/>
      <c r="FY384" s="242"/>
      <c r="FZ384" s="242"/>
      <c r="GA384" s="242"/>
      <c r="GB384" s="242"/>
      <c r="GC384" s="242"/>
      <c r="GD384" s="242"/>
      <c r="GE384" s="242"/>
      <c r="GF384" s="242"/>
      <c r="GG384" s="242"/>
      <c r="GH384" s="242"/>
      <c r="GI384" s="242"/>
      <c r="GJ384" s="242"/>
      <c r="GK384" s="242"/>
      <c r="GL384" s="242"/>
      <c r="GM384" s="242"/>
      <c r="GN384" s="242"/>
      <c r="GO384" s="242"/>
      <c r="GP384" s="242"/>
      <c r="GQ384" s="242"/>
      <c r="GR384" s="242"/>
      <c r="GS384" s="242"/>
      <c r="GT384" s="242"/>
      <c r="GU384" s="242"/>
      <c r="GV384" s="242"/>
      <c r="GW384" s="242"/>
      <c r="GX384" s="242"/>
      <c r="GY384" s="242"/>
      <c r="GZ384" s="242"/>
      <c r="HA384" s="242"/>
      <c r="HB384" s="242"/>
      <c r="HC384" s="242"/>
      <c r="HD384" s="242"/>
      <c r="HE384" s="242"/>
      <c r="HF384" s="242"/>
      <c r="HG384" s="242"/>
      <c r="HH384" s="242"/>
      <c r="HI384" s="242"/>
      <c r="HJ384" s="242"/>
      <c r="HK384" s="242"/>
      <c r="HL384" s="242"/>
      <c r="HM384" s="242"/>
      <c r="HN384" s="242"/>
      <c r="HO384" s="242"/>
      <c r="HP384" s="242"/>
      <c r="HQ384" s="242"/>
      <c r="HR384" s="242"/>
      <c r="HS384" s="242"/>
      <c r="HT384" s="242"/>
      <c r="HU384" s="242"/>
      <c r="HV384" s="242"/>
      <c r="HW384" s="242"/>
      <c r="HX384" s="242"/>
      <c r="HY384" s="242"/>
      <c r="HZ384" s="242"/>
      <c r="IA384" s="242"/>
      <c r="IB384" s="242"/>
      <c r="IC384" s="242"/>
      <c r="ID384" s="242"/>
      <c r="IE384" s="242"/>
      <c r="IF384" s="242"/>
      <c r="IG384" s="242"/>
      <c r="IH384" s="242"/>
      <c r="II384" s="242"/>
      <c r="IJ384" s="242"/>
      <c r="IK384" s="242"/>
      <c r="IL384" s="242"/>
      <c r="IM384" s="242"/>
      <c r="IN384" s="242"/>
      <c r="IO384" s="242"/>
      <c r="IP384" s="242"/>
      <c r="IQ384" s="242"/>
      <c r="IR384" s="242"/>
      <c r="IS384" s="242"/>
      <c r="IT384" s="242"/>
      <c r="IU384" s="242"/>
      <c r="IV384" s="242"/>
      <c r="IW384" s="242"/>
      <c r="IX384" s="242"/>
      <c r="IY384" s="242"/>
      <c r="IZ384" s="242"/>
      <c r="JA384" s="242"/>
      <c r="JB384" s="242"/>
      <c r="JC384" s="242"/>
      <c r="JD384" s="242"/>
      <c r="JE384" s="242"/>
      <c r="JF384" s="242"/>
      <c r="JG384" s="242"/>
      <c r="JH384" s="242"/>
      <c r="JI384" s="242"/>
      <c r="JJ384" s="242"/>
      <c r="JK384" s="242"/>
      <c r="JL384" s="242"/>
      <c r="JM384" s="242"/>
      <c r="JN384" s="242"/>
      <c r="JO384" s="242"/>
      <c r="JP384" s="242"/>
      <c r="JQ384" s="242"/>
      <c r="JR384" s="242"/>
      <c r="JS384" s="242"/>
      <c r="JT384" s="242"/>
      <c r="JU384" s="242"/>
      <c r="JV384" s="242"/>
      <c r="JW384" s="242"/>
      <c r="JX384" s="242"/>
      <c r="JY384" s="242"/>
      <c r="JZ384" s="242"/>
      <c r="KA384" s="242"/>
      <c r="KB384" s="242"/>
      <c r="KC384" s="242"/>
      <c r="KD384" s="242"/>
      <c r="KE384" s="242"/>
      <c r="KF384" s="242"/>
      <c r="KG384" s="242"/>
      <c r="KH384" s="242"/>
      <c r="KI384" s="242"/>
      <c r="KJ384" s="242"/>
      <c r="KK384" s="242"/>
      <c r="KL384" s="242"/>
      <c r="KM384" s="242"/>
      <c r="KN384" s="242"/>
      <c r="KO384" s="242"/>
      <c r="KP384" s="242"/>
      <c r="KQ384" s="242"/>
      <c r="KR384" s="242"/>
      <c r="KS384" s="242"/>
      <c r="KT384" s="242"/>
      <c r="KU384" s="242"/>
      <c r="KV384" s="242"/>
      <c r="KW384" s="242"/>
      <c r="KX384" s="242"/>
      <c r="KY384" s="242"/>
      <c r="KZ384" s="242"/>
      <c r="LA384" s="242"/>
      <c r="LB384" s="242"/>
      <c r="LC384" s="242"/>
      <c r="LD384" s="242"/>
      <c r="LE384" s="242"/>
      <c r="LF384" s="242"/>
      <c r="LG384" s="242"/>
      <c r="LH384" s="242"/>
      <c r="LI384" s="242"/>
      <c r="LJ384" s="242"/>
      <c r="LK384" s="242"/>
      <c r="LL384" s="242"/>
      <c r="LM384" s="242"/>
      <c r="LN384" s="242"/>
      <c r="LO384" s="242"/>
      <c r="LP384" s="242"/>
      <c r="LQ384" s="242"/>
      <c r="LR384" s="242"/>
      <c r="LS384" s="242"/>
      <c r="LT384" s="242"/>
      <c r="LU384" s="242"/>
      <c r="LV384" s="242"/>
      <c r="LW384" s="242"/>
      <c r="LX384" s="242"/>
      <c r="LY384" s="242"/>
      <c r="LZ384" s="242"/>
      <c r="MA384" s="242"/>
      <c r="MB384" s="242"/>
      <c r="MC384" s="242"/>
      <c r="MD384" s="242"/>
      <c r="ME384" s="242"/>
      <c r="MF384" s="242"/>
      <c r="MG384" s="242"/>
      <c r="MH384" s="242"/>
      <c r="MI384" s="242"/>
      <c r="MJ384" s="242"/>
      <c r="MK384" s="242"/>
      <c r="ML384" s="242"/>
      <c r="MM384" s="242"/>
      <c r="MN384" s="242"/>
      <c r="MO384" s="242"/>
      <c r="MP384" s="242"/>
      <c r="MQ384" s="242"/>
      <c r="MR384" s="242"/>
      <c r="MS384" s="242"/>
      <c r="MT384" s="242"/>
      <c r="MU384" s="242"/>
      <c r="MV384" s="242"/>
      <c r="MW384" s="242"/>
      <c r="MX384" s="242"/>
      <c r="MY384" s="242"/>
      <c r="MZ384" s="242"/>
      <c r="NA384" s="242"/>
      <c r="NB384" s="242"/>
      <c r="NC384" s="242"/>
      <c r="ND384" s="242"/>
      <c r="NE384" s="242"/>
      <c r="NF384" s="242"/>
      <c r="NG384" s="242"/>
      <c r="NH384" s="242"/>
      <c r="NI384" s="242"/>
      <c r="NJ384" s="242"/>
      <c r="NK384" s="242"/>
      <c r="NL384" s="242"/>
      <c r="NM384" s="242"/>
      <c r="NN384" s="242"/>
      <c r="NO384" s="242"/>
      <c r="NP384" s="242"/>
      <c r="NQ384" s="242"/>
      <c r="NR384" s="242"/>
      <c r="NS384" s="242"/>
      <c r="NT384" s="242"/>
      <c r="NU384" s="242"/>
      <c r="NV384" s="242"/>
      <c r="NW384" s="242"/>
      <c r="NX384" s="242"/>
      <c r="NY384" s="242"/>
      <c r="NZ384" s="242"/>
      <c r="OA384" s="242"/>
      <c r="OB384" s="242"/>
      <c r="OC384" s="242"/>
      <c r="OD384" s="242"/>
      <c r="OE384" s="242"/>
      <c r="OF384" s="242"/>
      <c r="OG384" s="242"/>
      <c r="OH384" s="242"/>
      <c r="OI384" s="242"/>
      <c r="OJ384" s="242"/>
      <c r="OK384" s="242"/>
      <c r="OL384" s="242"/>
      <c r="OM384" s="242"/>
      <c r="ON384" s="242"/>
      <c r="OO384" s="242"/>
      <c r="OP384" s="242"/>
      <c r="OQ384" s="242"/>
      <c r="OR384" s="242"/>
      <c r="OS384" s="242"/>
      <c r="OT384" s="242"/>
      <c r="OU384" s="242"/>
      <c r="OV384" s="242"/>
      <c r="OW384" s="242"/>
      <c r="OX384" s="242"/>
      <c r="OY384" s="242"/>
      <c r="OZ384" s="242"/>
      <c r="PA384" s="242"/>
      <c r="PB384" s="242"/>
      <c r="PC384" s="242"/>
      <c r="PD384" s="242"/>
      <c r="PE384" s="242"/>
      <c r="PF384" s="242"/>
      <c r="PG384" s="242"/>
      <c r="PH384" s="242"/>
      <c r="PI384" s="242"/>
      <c r="PJ384" s="242"/>
      <c r="PK384" s="242"/>
      <c r="PL384" s="242"/>
      <c r="PM384" s="242"/>
      <c r="PN384" s="242"/>
      <c r="PO384" s="242"/>
      <c r="PP384" s="242"/>
      <c r="PQ384" s="242"/>
      <c r="PR384" s="242"/>
      <c r="PS384" s="242"/>
      <c r="PT384" s="242"/>
      <c r="PU384" s="242"/>
      <c r="PV384" s="242"/>
      <c r="PW384" s="242"/>
      <c r="PX384" s="242"/>
      <c r="PY384" s="242"/>
      <c r="PZ384" s="242"/>
      <c r="QA384" s="242"/>
      <c r="QB384" s="242"/>
      <c r="QC384" s="242"/>
      <c r="QD384" s="242"/>
      <c r="QE384" s="242"/>
      <c r="QF384" s="242"/>
      <c r="QG384" s="242"/>
      <c r="QH384" s="242"/>
      <c r="QI384" s="242"/>
      <c r="QJ384" s="242"/>
      <c r="QK384" s="242"/>
      <c r="QL384" s="242"/>
      <c r="QM384" s="242"/>
      <c r="QN384" s="242"/>
      <c r="QO384" s="242"/>
      <c r="QP384" s="242"/>
      <c r="QQ384" s="242"/>
      <c r="QR384" s="242"/>
      <c r="QS384" s="242"/>
      <c r="QT384" s="242"/>
      <c r="QU384" s="242"/>
      <c r="QV384" s="242"/>
      <c r="QW384" s="242"/>
      <c r="QX384" s="242"/>
      <c r="QY384" s="242"/>
      <c r="QZ384" s="242"/>
      <c r="RA384" s="242"/>
      <c r="RB384" s="242"/>
      <c r="RC384" s="242"/>
      <c r="RD384" s="242"/>
      <c r="RE384" s="242"/>
      <c r="RF384" s="242"/>
      <c r="RG384" s="242"/>
      <c r="RH384" s="242"/>
      <c r="RI384" s="242"/>
      <c r="RJ384" s="242"/>
      <c r="RK384" s="242"/>
      <c r="RL384" s="242"/>
      <c r="RM384" s="242"/>
      <c r="RN384" s="242"/>
      <c r="RO384" s="242"/>
      <c r="RP384" s="242"/>
      <c r="RQ384" s="242"/>
      <c r="RR384" s="242"/>
      <c r="RS384" s="242"/>
      <c r="RT384" s="242"/>
      <c r="RU384" s="242"/>
      <c r="RV384" s="242"/>
      <c r="RW384" s="242"/>
      <c r="RX384" s="242"/>
      <c r="RY384" s="242"/>
      <c r="RZ384" s="242"/>
      <c r="SA384" s="242"/>
      <c r="SB384" s="242"/>
    </row>
    <row r="385" spans="1:496" s="249" customFormat="1" ht="15" customHeight="1" x14ac:dyDescent="0.2">
      <c r="A385" s="247"/>
      <c r="B385" s="247"/>
      <c r="D385" s="247"/>
      <c r="E385" s="270"/>
      <c r="F385" s="242"/>
      <c r="G385" s="242"/>
      <c r="H385" s="242"/>
      <c r="I385" s="242"/>
      <c r="J385" s="242"/>
      <c r="K385" s="242"/>
      <c r="L385" s="242"/>
      <c r="M385" s="242"/>
      <c r="N385" s="242"/>
      <c r="O385" s="242"/>
      <c r="P385" s="242"/>
      <c r="Q385" s="242"/>
      <c r="R385" s="242"/>
      <c r="S385" s="242"/>
      <c r="T385" s="242"/>
      <c r="U385" s="242"/>
      <c r="V385" s="242"/>
      <c r="W385" s="242"/>
      <c r="X385" s="242"/>
      <c r="Y385" s="242"/>
      <c r="Z385" s="242"/>
      <c r="AA385" s="242"/>
      <c r="AB385" s="242"/>
      <c r="AC385" s="242"/>
      <c r="AD385" s="242"/>
      <c r="AE385" s="242"/>
      <c r="AF385" s="242"/>
      <c r="AG385" s="242"/>
      <c r="AH385" s="242"/>
      <c r="AI385" s="242"/>
      <c r="AJ385" s="242"/>
      <c r="AK385" s="242"/>
      <c r="AL385" s="242"/>
      <c r="AM385" s="242"/>
      <c r="AN385" s="242"/>
      <c r="AO385" s="242"/>
      <c r="AP385" s="242"/>
      <c r="AQ385" s="242"/>
      <c r="AR385" s="242"/>
      <c r="AS385" s="242"/>
      <c r="AT385" s="242"/>
      <c r="AU385" s="242"/>
      <c r="AV385" s="242"/>
      <c r="AW385" s="242"/>
      <c r="AX385" s="242"/>
      <c r="AY385" s="242"/>
      <c r="AZ385" s="242"/>
      <c r="BA385" s="242"/>
      <c r="BB385" s="242"/>
      <c r="BC385" s="242"/>
      <c r="BD385" s="242"/>
      <c r="BE385" s="242"/>
      <c r="BF385" s="242"/>
      <c r="BG385" s="242"/>
      <c r="BH385" s="242"/>
      <c r="BI385" s="242"/>
      <c r="BJ385" s="242"/>
      <c r="BK385" s="242"/>
      <c r="BL385" s="242"/>
      <c r="BM385" s="242"/>
      <c r="BN385" s="242"/>
      <c r="BO385" s="242"/>
      <c r="BP385" s="242"/>
      <c r="BQ385" s="242"/>
      <c r="BR385" s="242"/>
      <c r="BS385" s="242"/>
      <c r="BT385" s="242"/>
      <c r="BU385" s="242"/>
      <c r="BV385" s="242"/>
      <c r="BW385" s="242"/>
      <c r="BX385" s="242"/>
      <c r="BY385" s="242"/>
      <c r="BZ385" s="242"/>
      <c r="CA385" s="242"/>
      <c r="CB385" s="242"/>
      <c r="CC385" s="242"/>
      <c r="CD385" s="242"/>
      <c r="CE385" s="242"/>
      <c r="CF385" s="242"/>
      <c r="CG385" s="242"/>
      <c r="CH385" s="242"/>
      <c r="CI385" s="242"/>
      <c r="CJ385" s="242"/>
      <c r="CK385" s="242"/>
      <c r="CL385" s="242"/>
      <c r="CM385" s="242"/>
      <c r="CN385" s="242"/>
      <c r="CO385" s="242"/>
      <c r="CP385" s="242"/>
      <c r="CQ385" s="242"/>
      <c r="CR385" s="242"/>
      <c r="CS385" s="242"/>
      <c r="CT385" s="242"/>
      <c r="CU385" s="242"/>
      <c r="CV385" s="242"/>
      <c r="CW385" s="242"/>
      <c r="CX385" s="242"/>
      <c r="CY385" s="242"/>
      <c r="CZ385" s="242"/>
      <c r="DA385" s="242"/>
      <c r="DB385" s="242"/>
      <c r="DC385" s="242"/>
      <c r="DD385" s="242"/>
      <c r="DE385" s="242"/>
      <c r="DF385" s="242"/>
      <c r="DG385" s="242"/>
      <c r="DH385" s="242"/>
      <c r="DI385" s="242"/>
      <c r="DJ385" s="242"/>
      <c r="DK385" s="242"/>
      <c r="DL385" s="242"/>
      <c r="DM385" s="242"/>
      <c r="DN385" s="242"/>
      <c r="DO385" s="242"/>
      <c r="DP385" s="242"/>
      <c r="DQ385" s="242"/>
      <c r="DR385" s="242"/>
      <c r="DS385" s="242"/>
      <c r="DT385" s="242"/>
      <c r="DU385" s="242"/>
      <c r="DV385" s="242"/>
      <c r="DW385" s="242"/>
      <c r="DX385" s="242"/>
      <c r="DY385" s="242"/>
      <c r="DZ385" s="242"/>
      <c r="EA385" s="242"/>
      <c r="EB385" s="242"/>
      <c r="EC385" s="242"/>
      <c r="ED385" s="242"/>
      <c r="EE385" s="242"/>
      <c r="EF385" s="242"/>
      <c r="EG385" s="242"/>
      <c r="EH385" s="242"/>
      <c r="EI385" s="242"/>
      <c r="EJ385" s="242"/>
      <c r="EK385" s="242"/>
      <c r="EL385" s="242"/>
      <c r="EM385" s="242"/>
      <c r="EN385" s="242"/>
      <c r="EO385" s="242"/>
      <c r="EP385" s="242"/>
      <c r="EQ385" s="242"/>
      <c r="ER385" s="242"/>
      <c r="ES385" s="242"/>
      <c r="ET385" s="242"/>
      <c r="EU385" s="242"/>
      <c r="EV385" s="242"/>
      <c r="EW385" s="242"/>
      <c r="EX385" s="242"/>
      <c r="EY385" s="242"/>
      <c r="EZ385" s="242"/>
      <c r="FA385" s="242"/>
      <c r="FB385" s="242"/>
      <c r="FC385" s="242"/>
      <c r="FD385" s="242"/>
      <c r="FE385" s="242"/>
      <c r="FF385" s="242"/>
      <c r="FG385" s="242"/>
      <c r="FH385" s="242"/>
      <c r="FI385" s="242"/>
      <c r="FJ385" s="242"/>
      <c r="FK385" s="242"/>
      <c r="FL385" s="242"/>
      <c r="FM385" s="242"/>
      <c r="FN385" s="242"/>
      <c r="FO385" s="242"/>
      <c r="FP385" s="242"/>
      <c r="FQ385" s="242"/>
      <c r="FR385" s="242"/>
      <c r="FS385" s="242"/>
      <c r="FT385" s="242"/>
      <c r="FU385" s="242"/>
      <c r="FV385" s="242"/>
      <c r="FW385" s="242"/>
      <c r="FX385" s="242"/>
      <c r="FY385" s="242"/>
      <c r="FZ385" s="242"/>
      <c r="GA385" s="242"/>
      <c r="GB385" s="242"/>
      <c r="GC385" s="242"/>
      <c r="GD385" s="242"/>
      <c r="GE385" s="242"/>
      <c r="GF385" s="242"/>
      <c r="GG385" s="242"/>
      <c r="GH385" s="242"/>
      <c r="GI385" s="242"/>
      <c r="GJ385" s="242"/>
      <c r="GK385" s="242"/>
      <c r="GL385" s="242"/>
      <c r="GM385" s="242"/>
      <c r="GN385" s="242"/>
      <c r="GO385" s="242"/>
      <c r="GP385" s="242"/>
      <c r="GQ385" s="242"/>
      <c r="GR385" s="242"/>
      <c r="GS385" s="242"/>
      <c r="GT385" s="242"/>
      <c r="GU385" s="242"/>
      <c r="GV385" s="242"/>
      <c r="GW385" s="242"/>
      <c r="GX385" s="242"/>
      <c r="GY385" s="242"/>
      <c r="GZ385" s="242"/>
      <c r="HA385" s="242"/>
      <c r="HB385" s="242"/>
      <c r="HC385" s="242"/>
      <c r="HD385" s="242"/>
      <c r="HE385" s="242"/>
      <c r="HF385" s="242"/>
      <c r="HG385" s="242"/>
      <c r="HH385" s="242"/>
      <c r="HI385" s="242"/>
      <c r="HJ385" s="242"/>
      <c r="HK385" s="242"/>
      <c r="HL385" s="242"/>
      <c r="HM385" s="242"/>
      <c r="HN385" s="242"/>
      <c r="HO385" s="242"/>
      <c r="HP385" s="242"/>
      <c r="HQ385" s="242"/>
      <c r="HR385" s="242"/>
      <c r="HS385" s="242"/>
      <c r="HT385" s="242"/>
      <c r="HU385" s="242"/>
      <c r="HV385" s="242"/>
      <c r="HW385" s="242"/>
      <c r="HX385" s="242"/>
      <c r="HY385" s="242"/>
      <c r="HZ385" s="242"/>
      <c r="IA385" s="242"/>
      <c r="IB385" s="242"/>
      <c r="IC385" s="242"/>
      <c r="ID385" s="242"/>
      <c r="IE385" s="242"/>
      <c r="IF385" s="242"/>
      <c r="IG385" s="242"/>
      <c r="IH385" s="242"/>
      <c r="II385" s="242"/>
      <c r="IJ385" s="242"/>
      <c r="IK385" s="242"/>
      <c r="IL385" s="242"/>
      <c r="IM385" s="242"/>
      <c r="IN385" s="242"/>
      <c r="IO385" s="242"/>
      <c r="IP385" s="242"/>
      <c r="IQ385" s="242"/>
      <c r="IR385" s="242"/>
      <c r="IS385" s="242"/>
      <c r="IT385" s="242"/>
      <c r="IU385" s="242"/>
      <c r="IV385" s="242"/>
      <c r="IW385" s="242"/>
      <c r="IX385" s="242"/>
      <c r="IY385" s="242"/>
      <c r="IZ385" s="242"/>
      <c r="JA385" s="242"/>
      <c r="JB385" s="242"/>
      <c r="JC385" s="242"/>
      <c r="JD385" s="242"/>
      <c r="JE385" s="242"/>
      <c r="JF385" s="242"/>
      <c r="JG385" s="242"/>
      <c r="JH385" s="242"/>
      <c r="JI385" s="242"/>
      <c r="JJ385" s="242"/>
      <c r="JK385" s="242"/>
      <c r="JL385" s="242"/>
      <c r="JM385" s="242"/>
      <c r="JN385" s="242"/>
      <c r="JO385" s="242"/>
      <c r="JP385" s="242"/>
      <c r="JQ385" s="242"/>
      <c r="JR385" s="242"/>
      <c r="JS385" s="242"/>
      <c r="JT385" s="242"/>
      <c r="JU385" s="242"/>
      <c r="JV385" s="242"/>
      <c r="JW385" s="242"/>
      <c r="JX385" s="242"/>
      <c r="JY385" s="242"/>
      <c r="JZ385" s="242"/>
      <c r="KA385" s="242"/>
      <c r="KB385" s="242"/>
      <c r="KC385" s="242"/>
      <c r="KD385" s="242"/>
      <c r="KE385" s="242"/>
      <c r="KF385" s="242"/>
      <c r="KG385" s="242"/>
      <c r="KH385" s="242"/>
      <c r="KI385" s="242"/>
      <c r="KJ385" s="242"/>
      <c r="KK385" s="242"/>
      <c r="KL385" s="242"/>
      <c r="KM385" s="242"/>
      <c r="KN385" s="242"/>
      <c r="KO385" s="242"/>
      <c r="KP385" s="242"/>
      <c r="KQ385" s="242"/>
      <c r="KR385" s="242"/>
      <c r="KS385" s="242"/>
      <c r="KT385" s="242"/>
      <c r="KU385" s="242"/>
      <c r="KV385" s="242"/>
      <c r="KW385" s="242"/>
      <c r="KX385" s="242"/>
      <c r="KY385" s="242"/>
      <c r="KZ385" s="242"/>
      <c r="LA385" s="242"/>
      <c r="LB385" s="242"/>
      <c r="LC385" s="242"/>
      <c r="LD385" s="242"/>
      <c r="LE385" s="242"/>
      <c r="LF385" s="242"/>
      <c r="LG385" s="242"/>
      <c r="LH385" s="242"/>
      <c r="LI385" s="242"/>
      <c r="LJ385" s="242"/>
      <c r="LK385" s="242"/>
      <c r="LL385" s="242"/>
      <c r="LM385" s="242"/>
      <c r="LN385" s="242"/>
      <c r="LO385" s="242"/>
      <c r="LP385" s="242"/>
      <c r="LQ385" s="242"/>
      <c r="LR385" s="242"/>
      <c r="LS385" s="242"/>
      <c r="LT385" s="242"/>
      <c r="LU385" s="242"/>
      <c r="LV385" s="242"/>
      <c r="LW385" s="242"/>
      <c r="LX385" s="242"/>
      <c r="LY385" s="242"/>
      <c r="LZ385" s="242"/>
      <c r="MA385" s="242"/>
      <c r="MB385" s="242"/>
      <c r="MC385" s="242"/>
      <c r="MD385" s="242"/>
      <c r="ME385" s="242"/>
      <c r="MF385" s="242"/>
      <c r="MG385" s="242"/>
      <c r="MH385" s="242"/>
      <c r="MI385" s="242"/>
      <c r="MJ385" s="242"/>
      <c r="MK385" s="242"/>
      <c r="ML385" s="242"/>
      <c r="MM385" s="242"/>
      <c r="MN385" s="242"/>
      <c r="MO385" s="242"/>
      <c r="MP385" s="242"/>
      <c r="MQ385" s="242"/>
      <c r="MR385" s="242"/>
      <c r="MS385" s="242"/>
      <c r="MT385" s="242"/>
      <c r="MU385" s="242"/>
      <c r="MV385" s="242"/>
      <c r="MW385" s="242"/>
      <c r="MX385" s="242"/>
      <c r="MY385" s="242"/>
      <c r="MZ385" s="242"/>
      <c r="NA385" s="242"/>
      <c r="NB385" s="242"/>
      <c r="NC385" s="242"/>
      <c r="ND385" s="242"/>
      <c r="NE385" s="242"/>
      <c r="NF385" s="242"/>
      <c r="NG385" s="242"/>
      <c r="NH385" s="242"/>
      <c r="NI385" s="242"/>
      <c r="NJ385" s="242"/>
      <c r="NK385" s="242"/>
      <c r="NL385" s="242"/>
      <c r="NM385" s="242"/>
      <c r="NN385" s="242"/>
      <c r="NO385" s="242"/>
      <c r="NP385" s="242"/>
      <c r="NQ385" s="242"/>
      <c r="NR385" s="242"/>
      <c r="NS385" s="242"/>
      <c r="NT385" s="242"/>
      <c r="NU385" s="242"/>
      <c r="NV385" s="242"/>
      <c r="NW385" s="242"/>
      <c r="NX385" s="242"/>
      <c r="NY385" s="242"/>
      <c r="NZ385" s="242"/>
      <c r="OA385" s="242"/>
      <c r="OB385" s="242"/>
      <c r="OC385" s="242"/>
      <c r="OD385" s="242"/>
      <c r="OE385" s="242"/>
      <c r="OF385" s="242"/>
      <c r="OG385" s="242"/>
      <c r="OH385" s="242"/>
      <c r="OI385" s="242"/>
      <c r="OJ385" s="242"/>
      <c r="OK385" s="242"/>
      <c r="OL385" s="242"/>
      <c r="OM385" s="242"/>
      <c r="ON385" s="242"/>
      <c r="OO385" s="242"/>
      <c r="OP385" s="242"/>
      <c r="OQ385" s="242"/>
      <c r="OR385" s="242"/>
      <c r="OS385" s="242"/>
      <c r="OT385" s="242"/>
      <c r="OU385" s="242"/>
      <c r="OV385" s="242"/>
      <c r="OW385" s="242"/>
      <c r="OX385" s="242"/>
      <c r="OY385" s="242"/>
      <c r="OZ385" s="242"/>
      <c r="PA385" s="242"/>
      <c r="PB385" s="242"/>
      <c r="PC385" s="242"/>
      <c r="PD385" s="242"/>
      <c r="PE385" s="242"/>
      <c r="PF385" s="242"/>
      <c r="PG385" s="242"/>
      <c r="PH385" s="242"/>
      <c r="PI385" s="242"/>
      <c r="PJ385" s="242"/>
      <c r="PK385" s="242"/>
      <c r="PL385" s="242"/>
      <c r="PM385" s="242"/>
      <c r="PN385" s="242"/>
      <c r="PO385" s="242"/>
      <c r="PP385" s="242"/>
      <c r="PQ385" s="242"/>
      <c r="PR385" s="242"/>
      <c r="PS385" s="242"/>
      <c r="PT385" s="242"/>
      <c r="PU385" s="242"/>
      <c r="PV385" s="242"/>
      <c r="PW385" s="242"/>
      <c r="PX385" s="242"/>
      <c r="PY385" s="242"/>
      <c r="PZ385" s="242"/>
      <c r="QA385" s="242"/>
      <c r="QB385" s="242"/>
      <c r="QC385" s="242"/>
      <c r="QD385" s="242"/>
      <c r="QE385" s="242"/>
      <c r="QF385" s="242"/>
      <c r="QG385" s="242"/>
      <c r="QH385" s="242"/>
      <c r="QI385" s="242"/>
      <c r="QJ385" s="242"/>
      <c r="QK385" s="242"/>
      <c r="QL385" s="242"/>
      <c r="QM385" s="242"/>
      <c r="QN385" s="242"/>
      <c r="QO385" s="242"/>
      <c r="QP385" s="242"/>
      <c r="QQ385" s="242"/>
      <c r="QR385" s="242"/>
      <c r="QS385" s="242"/>
      <c r="QT385" s="242"/>
      <c r="QU385" s="242"/>
      <c r="QV385" s="242"/>
      <c r="QW385" s="242"/>
      <c r="QX385" s="242"/>
      <c r="QY385" s="242"/>
      <c r="QZ385" s="242"/>
      <c r="RA385" s="242"/>
      <c r="RB385" s="242"/>
      <c r="RC385" s="242"/>
      <c r="RD385" s="242"/>
      <c r="RE385" s="242"/>
      <c r="RF385" s="242"/>
      <c r="RG385" s="242"/>
      <c r="RH385" s="242"/>
      <c r="RI385" s="242"/>
      <c r="RJ385" s="242"/>
      <c r="RK385" s="242"/>
      <c r="RL385" s="242"/>
      <c r="RM385" s="242"/>
      <c r="RN385" s="242"/>
      <c r="RO385" s="242"/>
      <c r="RP385" s="242"/>
      <c r="RQ385" s="242"/>
      <c r="RR385" s="242"/>
      <c r="RS385" s="242"/>
      <c r="RT385" s="242"/>
      <c r="RU385" s="242"/>
      <c r="RV385" s="242"/>
      <c r="RW385" s="242"/>
      <c r="RX385" s="242"/>
      <c r="RY385" s="242"/>
      <c r="RZ385" s="242"/>
      <c r="SA385" s="242"/>
      <c r="SB385" s="242"/>
    </row>
    <row r="386" spans="1:496" ht="15" customHeight="1" x14ac:dyDescent="0.2">
      <c r="A386" s="243" t="str">
        <f t="shared" si="8"/>
        <v>INDEC-PB - 44430-1</v>
      </c>
      <c r="B386" s="243">
        <v>44430</v>
      </c>
      <c r="C386" s="242" t="s">
        <v>51</v>
      </c>
      <c r="D386" s="243">
        <v>1</v>
      </c>
      <c r="E386" s="269" t="s">
        <v>405</v>
      </c>
    </row>
    <row r="387" spans="1:496" ht="15" customHeight="1" x14ac:dyDescent="0.2">
      <c r="A387" s="243" t="str">
        <f t="shared" si="8"/>
        <v>INDEC-PB - 37930-1</v>
      </c>
      <c r="B387" s="243">
        <v>37930</v>
      </c>
      <c r="C387" s="242" t="s">
        <v>51</v>
      </c>
      <c r="D387" s="243">
        <v>1</v>
      </c>
      <c r="E387" s="269" t="s">
        <v>406</v>
      </c>
    </row>
    <row r="388" spans="1:496" ht="15" customHeight="1" x14ac:dyDescent="0.2">
      <c r="A388" s="243" t="str">
        <f t="shared" si="8"/>
        <v>INDEC-PB - 37330-1</v>
      </c>
      <c r="B388" s="243">
        <v>37330</v>
      </c>
      <c r="C388" s="242" t="s">
        <v>51</v>
      </c>
      <c r="D388" s="243">
        <v>1</v>
      </c>
      <c r="E388" s="269" t="s">
        <v>407</v>
      </c>
    </row>
    <row r="389" spans="1:496" ht="15" customHeight="1" x14ac:dyDescent="0.2">
      <c r="A389" s="243" t="str">
        <f t="shared" si="8"/>
        <v>INDEC-PB - 37540-1</v>
      </c>
      <c r="B389" s="243">
        <v>37540</v>
      </c>
      <c r="C389" s="242" t="s">
        <v>51</v>
      </c>
      <c r="D389" s="243">
        <v>1</v>
      </c>
      <c r="E389" s="269" t="s">
        <v>408</v>
      </c>
    </row>
    <row r="390" spans="1:496" ht="15" customHeight="1" x14ac:dyDescent="0.2">
      <c r="A390" s="243" t="str">
        <f t="shared" si="8"/>
        <v>INDEC-PB - 43121-1</v>
      </c>
      <c r="B390" s="243">
        <v>43121</v>
      </c>
      <c r="C390" s="242" t="s">
        <v>51</v>
      </c>
      <c r="D390" s="243">
        <v>1</v>
      </c>
      <c r="E390" s="269" t="s">
        <v>409</v>
      </c>
    </row>
    <row r="391" spans="1:496" ht="15" customHeight="1" x14ac:dyDescent="0.2">
      <c r="A391" s="243" t="str">
        <f t="shared" si="8"/>
        <v>INDEC-PB - 46112-1</v>
      </c>
      <c r="B391" s="243">
        <v>46112</v>
      </c>
      <c r="C391" s="242" t="s">
        <v>51</v>
      </c>
      <c r="D391" s="243">
        <v>1</v>
      </c>
      <c r="E391" s="269" t="s">
        <v>410</v>
      </c>
    </row>
    <row r="392" spans="1:496" s="249" customFormat="1" ht="15" customHeight="1" x14ac:dyDescent="0.2">
      <c r="A392" s="247"/>
      <c r="B392" s="247"/>
      <c r="D392" s="247"/>
      <c r="E392" s="270"/>
      <c r="F392" s="242"/>
      <c r="G392" s="242"/>
      <c r="H392" s="242"/>
      <c r="I392" s="242"/>
      <c r="J392" s="242"/>
      <c r="K392" s="242"/>
      <c r="L392" s="242"/>
      <c r="M392" s="242"/>
      <c r="N392" s="242"/>
      <c r="O392" s="242"/>
      <c r="P392" s="242"/>
      <c r="Q392" s="242"/>
      <c r="R392" s="242"/>
      <c r="S392" s="242"/>
      <c r="T392" s="242"/>
      <c r="U392" s="242"/>
      <c r="V392" s="242"/>
      <c r="W392" s="242"/>
      <c r="X392" s="242"/>
      <c r="Y392" s="242"/>
      <c r="Z392" s="242"/>
      <c r="AA392" s="242"/>
      <c r="AB392" s="242"/>
      <c r="AC392" s="242"/>
      <c r="AD392" s="242"/>
      <c r="AE392" s="242"/>
      <c r="AF392" s="242"/>
      <c r="AG392" s="242"/>
      <c r="AH392" s="242"/>
      <c r="AI392" s="242"/>
      <c r="AJ392" s="242"/>
      <c r="AK392" s="242"/>
      <c r="AL392" s="242"/>
      <c r="AM392" s="242"/>
      <c r="AN392" s="242"/>
      <c r="AO392" s="242"/>
      <c r="AP392" s="242"/>
      <c r="AQ392" s="242"/>
      <c r="AR392" s="242"/>
      <c r="AS392" s="242"/>
      <c r="AT392" s="242"/>
      <c r="AU392" s="242"/>
      <c r="AV392" s="242"/>
      <c r="AW392" s="242"/>
      <c r="AX392" s="242"/>
      <c r="AY392" s="242"/>
      <c r="AZ392" s="242"/>
      <c r="BA392" s="242"/>
      <c r="BB392" s="242"/>
      <c r="BC392" s="242"/>
      <c r="BD392" s="242"/>
      <c r="BE392" s="242"/>
      <c r="BF392" s="242"/>
      <c r="BG392" s="242"/>
      <c r="BH392" s="242"/>
      <c r="BI392" s="242"/>
      <c r="BJ392" s="242"/>
      <c r="BK392" s="242"/>
      <c r="BL392" s="242"/>
      <c r="BM392" s="242"/>
      <c r="BN392" s="242"/>
      <c r="BO392" s="242"/>
      <c r="BP392" s="242"/>
      <c r="BQ392" s="242"/>
      <c r="BR392" s="242"/>
      <c r="BS392" s="242"/>
      <c r="BT392" s="242"/>
      <c r="BU392" s="242"/>
      <c r="BV392" s="242"/>
      <c r="BW392" s="242"/>
      <c r="BX392" s="242"/>
      <c r="BY392" s="242"/>
      <c r="BZ392" s="242"/>
      <c r="CA392" s="242"/>
      <c r="CB392" s="242"/>
      <c r="CC392" s="242"/>
      <c r="CD392" s="242"/>
      <c r="CE392" s="242"/>
      <c r="CF392" s="242"/>
      <c r="CG392" s="242"/>
      <c r="CH392" s="242"/>
      <c r="CI392" s="242"/>
      <c r="CJ392" s="242"/>
      <c r="CK392" s="242"/>
      <c r="CL392" s="242"/>
      <c r="CM392" s="242"/>
      <c r="CN392" s="242"/>
      <c r="CO392" s="242"/>
      <c r="CP392" s="242"/>
      <c r="CQ392" s="242"/>
      <c r="CR392" s="242"/>
      <c r="CS392" s="242"/>
      <c r="CT392" s="242"/>
      <c r="CU392" s="242"/>
      <c r="CV392" s="242"/>
      <c r="CW392" s="242"/>
      <c r="CX392" s="242"/>
      <c r="CY392" s="242"/>
      <c r="CZ392" s="242"/>
      <c r="DA392" s="242"/>
      <c r="DB392" s="242"/>
      <c r="DC392" s="242"/>
      <c r="DD392" s="242"/>
      <c r="DE392" s="242"/>
      <c r="DF392" s="242"/>
      <c r="DG392" s="242"/>
      <c r="DH392" s="242"/>
      <c r="DI392" s="242"/>
      <c r="DJ392" s="242"/>
      <c r="DK392" s="242"/>
      <c r="DL392" s="242"/>
      <c r="DM392" s="242"/>
      <c r="DN392" s="242"/>
      <c r="DO392" s="242"/>
      <c r="DP392" s="242"/>
      <c r="DQ392" s="242"/>
      <c r="DR392" s="242"/>
      <c r="DS392" s="242"/>
      <c r="DT392" s="242"/>
      <c r="DU392" s="242"/>
      <c r="DV392" s="242"/>
      <c r="DW392" s="242"/>
      <c r="DX392" s="242"/>
      <c r="DY392" s="242"/>
      <c r="DZ392" s="242"/>
      <c r="EA392" s="242"/>
      <c r="EB392" s="242"/>
      <c r="EC392" s="242"/>
      <c r="ED392" s="242"/>
      <c r="EE392" s="242"/>
      <c r="EF392" s="242"/>
      <c r="EG392" s="242"/>
      <c r="EH392" s="242"/>
      <c r="EI392" s="242"/>
      <c r="EJ392" s="242"/>
      <c r="EK392" s="242"/>
      <c r="EL392" s="242"/>
      <c r="EM392" s="242"/>
      <c r="EN392" s="242"/>
      <c r="EO392" s="242"/>
      <c r="EP392" s="242"/>
      <c r="EQ392" s="242"/>
      <c r="ER392" s="242"/>
      <c r="ES392" s="242"/>
      <c r="ET392" s="242"/>
      <c r="EU392" s="242"/>
      <c r="EV392" s="242"/>
      <c r="EW392" s="242"/>
      <c r="EX392" s="242"/>
      <c r="EY392" s="242"/>
      <c r="EZ392" s="242"/>
      <c r="FA392" s="242"/>
      <c r="FB392" s="242"/>
      <c r="FC392" s="242"/>
      <c r="FD392" s="242"/>
      <c r="FE392" s="242"/>
      <c r="FF392" s="242"/>
      <c r="FG392" s="242"/>
      <c r="FH392" s="242"/>
      <c r="FI392" s="242"/>
      <c r="FJ392" s="242"/>
      <c r="FK392" s="242"/>
      <c r="FL392" s="242"/>
      <c r="FM392" s="242"/>
      <c r="FN392" s="242"/>
      <c r="FO392" s="242"/>
      <c r="FP392" s="242"/>
      <c r="FQ392" s="242"/>
      <c r="FR392" s="242"/>
      <c r="FS392" s="242"/>
      <c r="FT392" s="242"/>
      <c r="FU392" s="242"/>
      <c r="FV392" s="242"/>
      <c r="FW392" s="242"/>
      <c r="FX392" s="242"/>
      <c r="FY392" s="242"/>
      <c r="FZ392" s="242"/>
      <c r="GA392" s="242"/>
      <c r="GB392" s="242"/>
      <c r="GC392" s="242"/>
      <c r="GD392" s="242"/>
      <c r="GE392" s="242"/>
      <c r="GF392" s="242"/>
      <c r="GG392" s="242"/>
      <c r="GH392" s="242"/>
      <c r="GI392" s="242"/>
      <c r="GJ392" s="242"/>
      <c r="GK392" s="242"/>
      <c r="GL392" s="242"/>
      <c r="GM392" s="242"/>
      <c r="GN392" s="242"/>
      <c r="GO392" s="242"/>
      <c r="GP392" s="242"/>
      <c r="GQ392" s="242"/>
      <c r="GR392" s="242"/>
      <c r="GS392" s="242"/>
      <c r="GT392" s="242"/>
      <c r="GU392" s="242"/>
      <c r="GV392" s="242"/>
      <c r="GW392" s="242"/>
      <c r="GX392" s="242"/>
      <c r="GY392" s="242"/>
      <c r="GZ392" s="242"/>
      <c r="HA392" s="242"/>
      <c r="HB392" s="242"/>
      <c r="HC392" s="242"/>
      <c r="HD392" s="242"/>
      <c r="HE392" s="242"/>
      <c r="HF392" s="242"/>
      <c r="HG392" s="242"/>
      <c r="HH392" s="242"/>
      <c r="HI392" s="242"/>
      <c r="HJ392" s="242"/>
      <c r="HK392" s="242"/>
      <c r="HL392" s="242"/>
      <c r="HM392" s="242"/>
      <c r="HN392" s="242"/>
      <c r="HO392" s="242"/>
      <c r="HP392" s="242"/>
      <c r="HQ392" s="242"/>
      <c r="HR392" s="242"/>
      <c r="HS392" s="242"/>
      <c r="HT392" s="242"/>
      <c r="HU392" s="242"/>
      <c r="HV392" s="242"/>
      <c r="HW392" s="242"/>
      <c r="HX392" s="242"/>
      <c r="HY392" s="242"/>
      <c r="HZ392" s="242"/>
      <c r="IA392" s="242"/>
      <c r="IB392" s="242"/>
      <c r="IC392" s="242"/>
      <c r="ID392" s="242"/>
      <c r="IE392" s="242"/>
      <c r="IF392" s="242"/>
      <c r="IG392" s="242"/>
      <c r="IH392" s="242"/>
      <c r="II392" s="242"/>
      <c r="IJ392" s="242"/>
      <c r="IK392" s="242"/>
      <c r="IL392" s="242"/>
      <c r="IM392" s="242"/>
      <c r="IN392" s="242"/>
      <c r="IO392" s="242"/>
      <c r="IP392" s="242"/>
      <c r="IQ392" s="242"/>
      <c r="IR392" s="242"/>
      <c r="IS392" s="242"/>
      <c r="IT392" s="242"/>
      <c r="IU392" s="242"/>
      <c r="IV392" s="242"/>
      <c r="IW392" s="242"/>
      <c r="IX392" s="242"/>
      <c r="IY392" s="242"/>
      <c r="IZ392" s="242"/>
      <c r="JA392" s="242"/>
      <c r="JB392" s="242"/>
      <c r="JC392" s="242"/>
      <c r="JD392" s="242"/>
      <c r="JE392" s="242"/>
      <c r="JF392" s="242"/>
      <c r="JG392" s="242"/>
      <c r="JH392" s="242"/>
      <c r="JI392" s="242"/>
      <c r="JJ392" s="242"/>
      <c r="JK392" s="242"/>
      <c r="JL392" s="242"/>
      <c r="JM392" s="242"/>
      <c r="JN392" s="242"/>
      <c r="JO392" s="242"/>
      <c r="JP392" s="242"/>
      <c r="JQ392" s="242"/>
      <c r="JR392" s="242"/>
      <c r="JS392" s="242"/>
      <c r="JT392" s="242"/>
      <c r="JU392" s="242"/>
      <c r="JV392" s="242"/>
      <c r="JW392" s="242"/>
      <c r="JX392" s="242"/>
      <c r="JY392" s="242"/>
      <c r="JZ392" s="242"/>
      <c r="KA392" s="242"/>
      <c r="KB392" s="242"/>
      <c r="KC392" s="242"/>
      <c r="KD392" s="242"/>
      <c r="KE392" s="242"/>
      <c r="KF392" s="242"/>
      <c r="KG392" s="242"/>
      <c r="KH392" s="242"/>
      <c r="KI392" s="242"/>
      <c r="KJ392" s="242"/>
      <c r="KK392" s="242"/>
      <c r="KL392" s="242"/>
      <c r="KM392" s="242"/>
      <c r="KN392" s="242"/>
      <c r="KO392" s="242"/>
      <c r="KP392" s="242"/>
      <c r="KQ392" s="242"/>
      <c r="KR392" s="242"/>
      <c r="KS392" s="242"/>
      <c r="KT392" s="242"/>
      <c r="KU392" s="242"/>
      <c r="KV392" s="242"/>
      <c r="KW392" s="242"/>
      <c r="KX392" s="242"/>
      <c r="KY392" s="242"/>
      <c r="KZ392" s="242"/>
      <c r="LA392" s="242"/>
      <c r="LB392" s="242"/>
      <c r="LC392" s="242"/>
      <c r="LD392" s="242"/>
      <c r="LE392" s="242"/>
      <c r="LF392" s="242"/>
      <c r="LG392" s="242"/>
      <c r="LH392" s="242"/>
      <c r="LI392" s="242"/>
      <c r="LJ392" s="242"/>
      <c r="LK392" s="242"/>
      <c r="LL392" s="242"/>
      <c r="LM392" s="242"/>
      <c r="LN392" s="242"/>
      <c r="LO392" s="242"/>
      <c r="LP392" s="242"/>
      <c r="LQ392" s="242"/>
      <c r="LR392" s="242"/>
      <c r="LS392" s="242"/>
      <c r="LT392" s="242"/>
      <c r="LU392" s="242"/>
      <c r="LV392" s="242"/>
      <c r="LW392" s="242"/>
      <c r="LX392" s="242"/>
      <c r="LY392" s="242"/>
      <c r="LZ392" s="242"/>
      <c r="MA392" s="242"/>
      <c r="MB392" s="242"/>
      <c r="MC392" s="242"/>
      <c r="MD392" s="242"/>
      <c r="ME392" s="242"/>
      <c r="MF392" s="242"/>
      <c r="MG392" s="242"/>
      <c r="MH392" s="242"/>
      <c r="MI392" s="242"/>
      <c r="MJ392" s="242"/>
      <c r="MK392" s="242"/>
      <c r="ML392" s="242"/>
      <c r="MM392" s="242"/>
      <c r="MN392" s="242"/>
      <c r="MO392" s="242"/>
      <c r="MP392" s="242"/>
      <c r="MQ392" s="242"/>
      <c r="MR392" s="242"/>
      <c r="MS392" s="242"/>
      <c r="MT392" s="242"/>
      <c r="MU392" s="242"/>
      <c r="MV392" s="242"/>
      <c r="MW392" s="242"/>
      <c r="MX392" s="242"/>
      <c r="MY392" s="242"/>
      <c r="MZ392" s="242"/>
      <c r="NA392" s="242"/>
      <c r="NB392" s="242"/>
      <c r="NC392" s="242"/>
      <c r="ND392" s="242"/>
      <c r="NE392" s="242"/>
      <c r="NF392" s="242"/>
      <c r="NG392" s="242"/>
      <c r="NH392" s="242"/>
      <c r="NI392" s="242"/>
      <c r="NJ392" s="242"/>
      <c r="NK392" s="242"/>
      <c r="NL392" s="242"/>
      <c r="NM392" s="242"/>
      <c r="NN392" s="242"/>
      <c r="NO392" s="242"/>
      <c r="NP392" s="242"/>
      <c r="NQ392" s="242"/>
      <c r="NR392" s="242"/>
      <c r="NS392" s="242"/>
      <c r="NT392" s="242"/>
      <c r="NU392" s="242"/>
      <c r="NV392" s="242"/>
      <c r="NW392" s="242"/>
      <c r="NX392" s="242"/>
      <c r="NY392" s="242"/>
      <c r="NZ392" s="242"/>
      <c r="OA392" s="242"/>
      <c r="OB392" s="242"/>
      <c r="OC392" s="242"/>
      <c r="OD392" s="242"/>
      <c r="OE392" s="242"/>
      <c r="OF392" s="242"/>
      <c r="OG392" s="242"/>
      <c r="OH392" s="242"/>
      <c r="OI392" s="242"/>
      <c r="OJ392" s="242"/>
      <c r="OK392" s="242"/>
      <c r="OL392" s="242"/>
      <c r="OM392" s="242"/>
      <c r="ON392" s="242"/>
      <c r="OO392" s="242"/>
      <c r="OP392" s="242"/>
      <c r="OQ392" s="242"/>
      <c r="OR392" s="242"/>
      <c r="OS392" s="242"/>
      <c r="OT392" s="242"/>
      <c r="OU392" s="242"/>
      <c r="OV392" s="242"/>
      <c r="OW392" s="242"/>
      <c r="OX392" s="242"/>
      <c r="OY392" s="242"/>
      <c r="OZ392" s="242"/>
      <c r="PA392" s="242"/>
      <c r="PB392" s="242"/>
      <c r="PC392" s="242"/>
      <c r="PD392" s="242"/>
      <c r="PE392" s="242"/>
      <c r="PF392" s="242"/>
      <c r="PG392" s="242"/>
      <c r="PH392" s="242"/>
      <c r="PI392" s="242"/>
      <c r="PJ392" s="242"/>
      <c r="PK392" s="242"/>
      <c r="PL392" s="242"/>
      <c r="PM392" s="242"/>
      <c r="PN392" s="242"/>
      <c r="PO392" s="242"/>
      <c r="PP392" s="242"/>
      <c r="PQ392" s="242"/>
      <c r="PR392" s="242"/>
      <c r="PS392" s="242"/>
      <c r="PT392" s="242"/>
      <c r="PU392" s="242"/>
      <c r="PV392" s="242"/>
      <c r="PW392" s="242"/>
      <c r="PX392" s="242"/>
      <c r="PY392" s="242"/>
      <c r="PZ392" s="242"/>
      <c r="QA392" s="242"/>
      <c r="QB392" s="242"/>
      <c r="QC392" s="242"/>
      <c r="QD392" s="242"/>
      <c r="QE392" s="242"/>
      <c r="QF392" s="242"/>
      <c r="QG392" s="242"/>
      <c r="QH392" s="242"/>
      <c r="QI392" s="242"/>
      <c r="QJ392" s="242"/>
      <c r="QK392" s="242"/>
      <c r="QL392" s="242"/>
      <c r="QM392" s="242"/>
      <c r="QN392" s="242"/>
      <c r="QO392" s="242"/>
      <c r="QP392" s="242"/>
      <c r="QQ392" s="242"/>
      <c r="QR392" s="242"/>
      <c r="QS392" s="242"/>
      <c r="QT392" s="242"/>
      <c r="QU392" s="242"/>
      <c r="QV392" s="242"/>
      <c r="QW392" s="242"/>
      <c r="QX392" s="242"/>
      <c r="QY392" s="242"/>
      <c r="QZ392" s="242"/>
      <c r="RA392" s="242"/>
      <c r="RB392" s="242"/>
      <c r="RC392" s="242"/>
      <c r="RD392" s="242"/>
      <c r="RE392" s="242"/>
      <c r="RF392" s="242"/>
      <c r="RG392" s="242"/>
      <c r="RH392" s="242"/>
      <c r="RI392" s="242"/>
      <c r="RJ392" s="242"/>
      <c r="RK392" s="242"/>
      <c r="RL392" s="242"/>
      <c r="RM392" s="242"/>
      <c r="RN392" s="242"/>
      <c r="RO392" s="242"/>
      <c r="RP392" s="242"/>
      <c r="RQ392" s="242"/>
      <c r="RR392" s="242"/>
      <c r="RS392" s="242"/>
      <c r="RT392" s="242"/>
      <c r="RU392" s="242"/>
      <c r="RV392" s="242"/>
      <c r="RW392" s="242"/>
      <c r="RX392" s="242"/>
      <c r="RY392" s="242"/>
      <c r="RZ392" s="242"/>
      <c r="SA392" s="242"/>
      <c r="SB392" s="242"/>
    </row>
    <row r="393" spans="1:496" ht="15" customHeight="1" x14ac:dyDescent="0.2">
      <c r="A393" s="243" t="str">
        <f t="shared" si="8"/>
        <v>INDEC-PB - 49911-1</v>
      </c>
      <c r="B393" s="243">
        <v>49911</v>
      </c>
      <c r="C393" s="242" t="s">
        <v>51</v>
      </c>
      <c r="D393" s="243">
        <v>1</v>
      </c>
      <c r="E393" s="269" t="s">
        <v>411</v>
      </c>
    </row>
    <row r="394" spans="1:496" ht="15" customHeight="1" x14ac:dyDescent="0.2">
      <c r="A394" s="243" t="str">
        <f t="shared" si="8"/>
        <v>INDEC-PB - 33310-1</v>
      </c>
      <c r="B394" s="243">
        <v>33310</v>
      </c>
      <c r="C394" s="242" t="s">
        <v>51</v>
      </c>
      <c r="D394" s="243">
        <v>1</v>
      </c>
      <c r="E394" s="269" t="s">
        <v>412</v>
      </c>
    </row>
    <row r="395" spans="1:496" ht="15" customHeight="1" x14ac:dyDescent="0.2">
      <c r="A395" s="243" t="str">
        <f t="shared" si="8"/>
        <v>INDEC-PB - 32129-1</v>
      </c>
      <c r="B395" s="243">
        <v>32129</v>
      </c>
      <c r="C395" s="242" t="s">
        <v>51</v>
      </c>
      <c r="D395" s="243">
        <v>1</v>
      </c>
      <c r="E395" s="269" t="s">
        <v>413</v>
      </c>
    </row>
    <row r="396" spans="1:496" ht="15" customHeight="1" x14ac:dyDescent="0.2">
      <c r="A396" s="243" t="str">
        <f t="shared" si="8"/>
        <v>INDEC-PB - 37990-2</v>
      </c>
      <c r="B396" s="243">
        <v>37990</v>
      </c>
      <c r="C396" s="242" t="s">
        <v>51</v>
      </c>
      <c r="D396" s="243">
        <v>2</v>
      </c>
      <c r="E396" s="269" t="s">
        <v>414</v>
      </c>
    </row>
    <row r="397" spans="1:496" ht="15" customHeight="1" x14ac:dyDescent="0.2">
      <c r="A397" s="243" t="str">
        <f t="shared" si="8"/>
        <v>INDEC-PB - 41251-1</v>
      </c>
      <c r="B397" s="243">
        <v>41251</v>
      </c>
      <c r="C397" s="242" t="s">
        <v>51</v>
      </c>
      <c r="D397" s="243">
        <v>1</v>
      </c>
      <c r="E397" s="269" t="s">
        <v>415</v>
      </c>
    </row>
    <row r="398" spans="1:496" ht="15" customHeight="1" x14ac:dyDescent="0.2">
      <c r="A398" s="243" t="str">
        <f t="shared" si="8"/>
        <v>INDEC-PB - 12010-1</v>
      </c>
      <c r="B398" s="243">
        <v>12010</v>
      </c>
      <c r="C398" s="242" t="s">
        <v>51</v>
      </c>
      <c r="D398" s="243">
        <v>1</v>
      </c>
      <c r="E398" s="269" t="s">
        <v>416</v>
      </c>
    </row>
    <row r="399" spans="1:496" ht="15" customHeight="1" x14ac:dyDescent="0.2">
      <c r="A399" s="243" t="str">
        <f t="shared" si="8"/>
        <v>INDEC-PB - 15320-1</v>
      </c>
      <c r="B399" s="243">
        <v>15320</v>
      </c>
      <c r="C399" s="242" t="s">
        <v>51</v>
      </c>
      <c r="D399" s="243">
        <v>1</v>
      </c>
      <c r="E399" s="269" t="s">
        <v>417</v>
      </c>
    </row>
    <row r="400" spans="1:496" ht="15" customHeight="1" x14ac:dyDescent="0.2">
      <c r="A400" s="243" t="str">
        <f t="shared" si="8"/>
        <v>INDEC-PB - 41116-1</v>
      </c>
      <c r="B400" s="243">
        <v>41116</v>
      </c>
      <c r="C400" s="242" t="s">
        <v>51</v>
      </c>
      <c r="D400" s="243">
        <v>1</v>
      </c>
      <c r="E400" s="269" t="s">
        <v>418</v>
      </c>
    </row>
    <row r="401" spans="1:496" ht="15" customHeight="1" x14ac:dyDescent="0.2">
      <c r="A401" s="243" t="str">
        <f t="shared" si="8"/>
        <v>INDEC-PB - 42999-1</v>
      </c>
      <c r="B401" s="243">
        <v>42999</v>
      </c>
      <c r="C401" s="242" t="s">
        <v>51</v>
      </c>
      <c r="D401" s="243">
        <v>1</v>
      </c>
      <c r="E401" s="269" t="s">
        <v>419</v>
      </c>
    </row>
    <row r="402" spans="1:496" ht="15" customHeight="1" x14ac:dyDescent="0.2">
      <c r="A402" s="243" t="str">
        <f t="shared" si="8"/>
        <v>INDEC-PB - 35110-3</v>
      </c>
      <c r="B402" s="243">
        <v>35110</v>
      </c>
      <c r="C402" s="242" t="s">
        <v>51</v>
      </c>
      <c r="D402" s="243">
        <v>3</v>
      </c>
      <c r="E402" s="269" t="s">
        <v>420</v>
      </c>
    </row>
    <row r="403" spans="1:496" ht="15" customHeight="1" x14ac:dyDescent="0.2">
      <c r="A403" s="243" t="str">
        <f t="shared" si="8"/>
        <v>INDEC-PB - 34740-6</v>
      </c>
      <c r="B403" s="243">
        <v>34740</v>
      </c>
      <c r="C403" s="242" t="s">
        <v>51</v>
      </c>
      <c r="D403" s="243">
        <v>6</v>
      </c>
      <c r="E403" s="269" t="s">
        <v>421</v>
      </c>
    </row>
    <row r="404" spans="1:496" ht="15" customHeight="1" x14ac:dyDescent="0.2">
      <c r="A404" s="243" t="str">
        <f t="shared" si="8"/>
        <v>INDEC-PB - 34730-1</v>
      </c>
      <c r="B404" s="243">
        <v>34730</v>
      </c>
      <c r="C404" s="242" t="s">
        <v>51</v>
      </c>
      <c r="D404" s="243">
        <v>1</v>
      </c>
      <c r="E404" s="269" t="s">
        <v>422</v>
      </c>
    </row>
    <row r="405" spans="1:496" s="249" customFormat="1" ht="15" customHeight="1" x14ac:dyDescent="0.2">
      <c r="A405" s="247"/>
      <c r="B405" s="247"/>
      <c r="D405" s="247"/>
      <c r="E405" s="270"/>
      <c r="F405" s="242"/>
      <c r="G405" s="242"/>
      <c r="H405" s="242"/>
      <c r="I405" s="242"/>
      <c r="J405" s="242"/>
      <c r="K405" s="242"/>
      <c r="L405" s="242"/>
      <c r="M405" s="242"/>
      <c r="N405" s="242"/>
      <c r="O405" s="242"/>
      <c r="P405" s="242"/>
      <c r="Q405" s="242"/>
      <c r="R405" s="242"/>
      <c r="S405" s="242"/>
      <c r="T405" s="242"/>
      <c r="U405" s="242"/>
      <c r="V405" s="242"/>
      <c r="W405" s="242"/>
      <c r="X405" s="242"/>
      <c r="Y405" s="242"/>
      <c r="Z405" s="242"/>
      <c r="AA405" s="242"/>
      <c r="AB405" s="242"/>
      <c r="AC405" s="242"/>
      <c r="AD405" s="242"/>
      <c r="AE405" s="242"/>
      <c r="AF405" s="242"/>
      <c r="AG405" s="242"/>
      <c r="AH405" s="242"/>
      <c r="AI405" s="242"/>
      <c r="AJ405" s="242"/>
      <c r="AK405" s="242"/>
      <c r="AL405" s="242"/>
      <c r="AM405" s="242"/>
      <c r="AN405" s="242"/>
      <c r="AO405" s="242"/>
      <c r="AP405" s="242"/>
      <c r="AQ405" s="242"/>
      <c r="AR405" s="242"/>
      <c r="AS405" s="242"/>
      <c r="AT405" s="242"/>
      <c r="AU405" s="242"/>
      <c r="AV405" s="242"/>
      <c r="AW405" s="242"/>
      <c r="AX405" s="242"/>
      <c r="AY405" s="242"/>
      <c r="AZ405" s="242"/>
      <c r="BA405" s="242"/>
      <c r="BB405" s="242"/>
      <c r="BC405" s="242"/>
      <c r="BD405" s="242"/>
      <c r="BE405" s="242"/>
      <c r="BF405" s="242"/>
      <c r="BG405" s="242"/>
      <c r="BH405" s="242"/>
      <c r="BI405" s="242"/>
      <c r="BJ405" s="242"/>
      <c r="BK405" s="242"/>
      <c r="BL405" s="242"/>
      <c r="BM405" s="242"/>
      <c r="BN405" s="242"/>
      <c r="BO405" s="242"/>
      <c r="BP405" s="242"/>
      <c r="BQ405" s="242"/>
      <c r="BR405" s="242"/>
      <c r="BS405" s="242"/>
      <c r="BT405" s="242"/>
      <c r="BU405" s="242"/>
      <c r="BV405" s="242"/>
      <c r="BW405" s="242"/>
      <c r="BX405" s="242"/>
      <c r="BY405" s="242"/>
      <c r="BZ405" s="242"/>
      <c r="CA405" s="242"/>
      <c r="CB405" s="242"/>
      <c r="CC405" s="242"/>
      <c r="CD405" s="242"/>
      <c r="CE405" s="242"/>
      <c r="CF405" s="242"/>
      <c r="CG405" s="242"/>
      <c r="CH405" s="242"/>
      <c r="CI405" s="242"/>
      <c r="CJ405" s="242"/>
      <c r="CK405" s="242"/>
      <c r="CL405" s="242"/>
      <c r="CM405" s="242"/>
      <c r="CN405" s="242"/>
      <c r="CO405" s="242"/>
      <c r="CP405" s="242"/>
      <c r="CQ405" s="242"/>
      <c r="CR405" s="242"/>
      <c r="CS405" s="242"/>
      <c r="CT405" s="242"/>
      <c r="CU405" s="242"/>
      <c r="CV405" s="242"/>
      <c r="CW405" s="242"/>
      <c r="CX405" s="242"/>
      <c r="CY405" s="242"/>
      <c r="CZ405" s="242"/>
      <c r="DA405" s="242"/>
      <c r="DB405" s="242"/>
      <c r="DC405" s="242"/>
      <c r="DD405" s="242"/>
      <c r="DE405" s="242"/>
      <c r="DF405" s="242"/>
      <c r="DG405" s="242"/>
      <c r="DH405" s="242"/>
      <c r="DI405" s="242"/>
      <c r="DJ405" s="242"/>
      <c r="DK405" s="242"/>
      <c r="DL405" s="242"/>
      <c r="DM405" s="242"/>
      <c r="DN405" s="242"/>
      <c r="DO405" s="242"/>
      <c r="DP405" s="242"/>
      <c r="DQ405" s="242"/>
      <c r="DR405" s="242"/>
      <c r="DS405" s="242"/>
      <c r="DT405" s="242"/>
      <c r="DU405" s="242"/>
      <c r="DV405" s="242"/>
      <c r="DW405" s="242"/>
      <c r="DX405" s="242"/>
      <c r="DY405" s="242"/>
      <c r="DZ405" s="242"/>
      <c r="EA405" s="242"/>
      <c r="EB405" s="242"/>
      <c r="EC405" s="242"/>
      <c r="ED405" s="242"/>
      <c r="EE405" s="242"/>
      <c r="EF405" s="242"/>
      <c r="EG405" s="242"/>
      <c r="EH405" s="242"/>
      <c r="EI405" s="242"/>
      <c r="EJ405" s="242"/>
      <c r="EK405" s="242"/>
      <c r="EL405" s="242"/>
      <c r="EM405" s="242"/>
      <c r="EN405" s="242"/>
      <c r="EO405" s="242"/>
      <c r="EP405" s="242"/>
      <c r="EQ405" s="242"/>
      <c r="ER405" s="242"/>
      <c r="ES405" s="242"/>
      <c r="ET405" s="242"/>
      <c r="EU405" s="242"/>
      <c r="EV405" s="242"/>
      <c r="EW405" s="242"/>
      <c r="EX405" s="242"/>
      <c r="EY405" s="242"/>
      <c r="EZ405" s="242"/>
      <c r="FA405" s="242"/>
      <c r="FB405" s="242"/>
      <c r="FC405" s="242"/>
      <c r="FD405" s="242"/>
      <c r="FE405" s="242"/>
      <c r="FF405" s="242"/>
      <c r="FG405" s="242"/>
      <c r="FH405" s="242"/>
      <c r="FI405" s="242"/>
      <c r="FJ405" s="242"/>
      <c r="FK405" s="242"/>
      <c r="FL405" s="242"/>
      <c r="FM405" s="242"/>
      <c r="FN405" s="242"/>
      <c r="FO405" s="242"/>
      <c r="FP405" s="242"/>
      <c r="FQ405" s="242"/>
      <c r="FR405" s="242"/>
      <c r="FS405" s="242"/>
      <c r="FT405" s="242"/>
      <c r="FU405" s="242"/>
      <c r="FV405" s="242"/>
      <c r="FW405" s="242"/>
      <c r="FX405" s="242"/>
      <c r="FY405" s="242"/>
      <c r="FZ405" s="242"/>
      <c r="GA405" s="242"/>
      <c r="GB405" s="242"/>
      <c r="GC405" s="242"/>
      <c r="GD405" s="242"/>
      <c r="GE405" s="242"/>
      <c r="GF405" s="242"/>
      <c r="GG405" s="242"/>
      <c r="GH405" s="242"/>
      <c r="GI405" s="242"/>
      <c r="GJ405" s="242"/>
      <c r="GK405" s="242"/>
      <c r="GL405" s="242"/>
      <c r="GM405" s="242"/>
      <c r="GN405" s="242"/>
      <c r="GO405" s="242"/>
      <c r="GP405" s="242"/>
      <c r="GQ405" s="242"/>
      <c r="GR405" s="242"/>
      <c r="GS405" s="242"/>
      <c r="GT405" s="242"/>
      <c r="GU405" s="242"/>
      <c r="GV405" s="242"/>
      <c r="GW405" s="242"/>
      <c r="GX405" s="242"/>
      <c r="GY405" s="242"/>
      <c r="GZ405" s="242"/>
      <c r="HA405" s="242"/>
      <c r="HB405" s="242"/>
      <c r="HC405" s="242"/>
      <c r="HD405" s="242"/>
      <c r="HE405" s="242"/>
      <c r="HF405" s="242"/>
      <c r="HG405" s="242"/>
      <c r="HH405" s="242"/>
      <c r="HI405" s="242"/>
      <c r="HJ405" s="242"/>
      <c r="HK405" s="242"/>
      <c r="HL405" s="242"/>
      <c r="HM405" s="242"/>
      <c r="HN405" s="242"/>
      <c r="HO405" s="242"/>
      <c r="HP405" s="242"/>
      <c r="HQ405" s="242"/>
      <c r="HR405" s="242"/>
      <c r="HS405" s="242"/>
      <c r="HT405" s="242"/>
      <c r="HU405" s="242"/>
      <c r="HV405" s="242"/>
      <c r="HW405" s="242"/>
      <c r="HX405" s="242"/>
      <c r="HY405" s="242"/>
      <c r="HZ405" s="242"/>
      <c r="IA405" s="242"/>
      <c r="IB405" s="242"/>
      <c r="IC405" s="242"/>
      <c r="ID405" s="242"/>
      <c r="IE405" s="242"/>
      <c r="IF405" s="242"/>
      <c r="IG405" s="242"/>
      <c r="IH405" s="242"/>
      <c r="II405" s="242"/>
      <c r="IJ405" s="242"/>
      <c r="IK405" s="242"/>
      <c r="IL405" s="242"/>
      <c r="IM405" s="242"/>
      <c r="IN405" s="242"/>
      <c r="IO405" s="242"/>
      <c r="IP405" s="242"/>
      <c r="IQ405" s="242"/>
      <c r="IR405" s="242"/>
      <c r="IS405" s="242"/>
      <c r="IT405" s="242"/>
      <c r="IU405" s="242"/>
      <c r="IV405" s="242"/>
      <c r="IW405" s="242"/>
      <c r="IX405" s="242"/>
      <c r="IY405" s="242"/>
      <c r="IZ405" s="242"/>
      <c r="JA405" s="242"/>
      <c r="JB405" s="242"/>
      <c r="JC405" s="242"/>
      <c r="JD405" s="242"/>
      <c r="JE405" s="242"/>
      <c r="JF405" s="242"/>
      <c r="JG405" s="242"/>
      <c r="JH405" s="242"/>
      <c r="JI405" s="242"/>
      <c r="JJ405" s="242"/>
      <c r="JK405" s="242"/>
      <c r="JL405" s="242"/>
      <c r="JM405" s="242"/>
      <c r="JN405" s="242"/>
      <c r="JO405" s="242"/>
      <c r="JP405" s="242"/>
      <c r="JQ405" s="242"/>
      <c r="JR405" s="242"/>
      <c r="JS405" s="242"/>
      <c r="JT405" s="242"/>
      <c r="JU405" s="242"/>
      <c r="JV405" s="242"/>
      <c r="JW405" s="242"/>
      <c r="JX405" s="242"/>
      <c r="JY405" s="242"/>
      <c r="JZ405" s="242"/>
      <c r="KA405" s="242"/>
      <c r="KB405" s="242"/>
      <c r="KC405" s="242"/>
      <c r="KD405" s="242"/>
      <c r="KE405" s="242"/>
      <c r="KF405" s="242"/>
      <c r="KG405" s="242"/>
      <c r="KH405" s="242"/>
      <c r="KI405" s="242"/>
      <c r="KJ405" s="242"/>
      <c r="KK405" s="242"/>
      <c r="KL405" s="242"/>
      <c r="KM405" s="242"/>
      <c r="KN405" s="242"/>
      <c r="KO405" s="242"/>
      <c r="KP405" s="242"/>
      <c r="KQ405" s="242"/>
      <c r="KR405" s="242"/>
      <c r="KS405" s="242"/>
      <c r="KT405" s="242"/>
      <c r="KU405" s="242"/>
      <c r="KV405" s="242"/>
      <c r="KW405" s="242"/>
      <c r="KX405" s="242"/>
      <c r="KY405" s="242"/>
      <c r="KZ405" s="242"/>
      <c r="LA405" s="242"/>
      <c r="LB405" s="242"/>
      <c r="LC405" s="242"/>
      <c r="LD405" s="242"/>
      <c r="LE405" s="242"/>
      <c r="LF405" s="242"/>
      <c r="LG405" s="242"/>
      <c r="LH405" s="242"/>
      <c r="LI405" s="242"/>
      <c r="LJ405" s="242"/>
      <c r="LK405" s="242"/>
      <c r="LL405" s="242"/>
      <c r="LM405" s="242"/>
      <c r="LN405" s="242"/>
      <c r="LO405" s="242"/>
      <c r="LP405" s="242"/>
      <c r="LQ405" s="242"/>
      <c r="LR405" s="242"/>
      <c r="LS405" s="242"/>
      <c r="LT405" s="242"/>
      <c r="LU405" s="242"/>
      <c r="LV405" s="242"/>
      <c r="LW405" s="242"/>
      <c r="LX405" s="242"/>
      <c r="LY405" s="242"/>
      <c r="LZ405" s="242"/>
      <c r="MA405" s="242"/>
      <c r="MB405" s="242"/>
      <c r="MC405" s="242"/>
      <c r="MD405" s="242"/>
      <c r="ME405" s="242"/>
      <c r="MF405" s="242"/>
      <c r="MG405" s="242"/>
      <c r="MH405" s="242"/>
      <c r="MI405" s="242"/>
      <c r="MJ405" s="242"/>
      <c r="MK405" s="242"/>
      <c r="ML405" s="242"/>
      <c r="MM405" s="242"/>
      <c r="MN405" s="242"/>
      <c r="MO405" s="242"/>
      <c r="MP405" s="242"/>
      <c r="MQ405" s="242"/>
      <c r="MR405" s="242"/>
      <c r="MS405" s="242"/>
      <c r="MT405" s="242"/>
      <c r="MU405" s="242"/>
      <c r="MV405" s="242"/>
      <c r="MW405" s="242"/>
      <c r="MX405" s="242"/>
      <c r="MY405" s="242"/>
      <c r="MZ405" s="242"/>
      <c r="NA405" s="242"/>
      <c r="NB405" s="242"/>
      <c r="NC405" s="242"/>
      <c r="ND405" s="242"/>
      <c r="NE405" s="242"/>
      <c r="NF405" s="242"/>
      <c r="NG405" s="242"/>
      <c r="NH405" s="242"/>
      <c r="NI405" s="242"/>
      <c r="NJ405" s="242"/>
      <c r="NK405" s="242"/>
      <c r="NL405" s="242"/>
      <c r="NM405" s="242"/>
      <c r="NN405" s="242"/>
      <c r="NO405" s="242"/>
      <c r="NP405" s="242"/>
      <c r="NQ405" s="242"/>
      <c r="NR405" s="242"/>
      <c r="NS405" s="242"/>
      <c r="NT405" s="242"/>
      <c r="NU405" s="242"/>
      <c r="NV405" s="242"/>
      <c r="NW405" s="242"/>
      <c r="NX405" s="242"/>
      <c r="NY405" s="242"/>
      <c r="NZ405" s="242"/>
      <c r="OA405" s="242"/>
      <c r="OB405" s="242"/>
      <c r="OC405" s="242"/>
      <c r="OD405" s="242"/>
      <c r="OE405" s="242"/>
      <c r="OF405" s="242"/>
      <c r="OG405" s="242"/>
      <c r="OH405" s="242"/>
      <c r="OI405" s="242"/>
      <c r="OJ405" s="242"/>
      <c r="OK405" s="242"/>
      <c r="OL405" s="242"/>
      <c r="OM405" s="242"/>
      <c r="ON405" s="242"/>
      <c r="OO405" s="242"/>
      <c r="OP405" s="242"/>
      <c r="OQ405" s="242"/>
      <c r="OR405" s="242"/>
      <c r="OS405" s="242"/>
      <c r="OT405" s="242"/>
      <c r="OU405" s="242"/>
      <c r="OV405" s="242"/>
      <c r="OW405" s="242"/>
      <c r="OX405" s="242"/>
      <c r="OY405" s="242"/>
      <c r="OZ405" s="242"/>
      <c r="PA405" s="242"/>
      <c r="PB405" s="242"/>
      <c r="PC405" s="242"/>
      <c r="PD405" s="242"/>
      <c r="PE405" s="242"/>
      <c r="PF405" s="242"/>
      <c r="PG405" s="242"/>
      <c r="PH405" s="242"/>
      <c r="PI405" s="242"/>
      <c r="PJ405" s="242"/>
      <c r="PK405" s="242"/>
      <c r="PL405" s="242"/>
      <c r="PM405" s="242"/>
      <c r="PN405" s="242"/>
      <c r="PO405" s="242"/>
      <c r="PP405" s="242"/>
      <c r="PQ405" s="242"/>
      <c r="PR405" s="242"/>
      <c r="PS405" s="242"/>
      <c r="PT405" s="242"/>
      <c r="PU405" s="242"/>
      <c r="PV405" s="242"/>
      <c r="PW405" s="242"/>
      <c r="PX405" s="242"/>
      <c r="PY405" s="242"/>
      <c r="PZ405" s="242"/>
      <c r="QA405" s="242"/>
      <c r="QB405" s="242"/>
      <c r="QC405" s="242"/>
      <c r="QD405" s="242"/>
      <c r="QE405" s="242"/>
      <c r="QF405" s="242"/>
      <c r="QG405" s="242"/>
      <c r="QH405" s="242"/>
      <c r="QI405" s="242"/>
      <c r="QJ405" s="242"/>
      <c r="QK405" s="242"/>
      <c r="QL405" s="242"/>
      <c r="QM405" s="242"/>
      <c r="QN405" s="242"/>
      <c r="QO405" s="242"/>
      <c r="QP405" s="242"/>
      <c r="QQ405" s="242"/>
      <c r="QR405" s="242"/>
      <c r="QS405" s="242"/>
      <c r="QT405" s="242"/>
      <c r="QU405" s="242"/>
      <c r="QV405" s="242"/>
      <c r="QW405" s="242"/>
      <c r="QX405" s="242"/>
      <c r="QY405" s="242"/>
      <c r="QZ405" s="242"/>
      <c r="RA405" s="242"/>
      <c r="RB405" s="242"/>
      <c r="RC405" s="242"/>
      <c r="RD405" s="242"/>
      <c r="RE405" s="242"/>
      <c r="RF405" s="242"/>
      <c r="RG405" s="242"/>
      <c r="RH405" s="242"/>
      <c r="RI405" s="242"/>
      <c r="RJ405" s="242"/>
      <c r="RK405" s="242"/>
      <c r="RL405" s="242"/>
      <c r="RM405" s="242"/>
      <c r="RN405" s="242"/>
      <c r="RO405" s="242"/>
      <c r="RP405" s="242"/>
      <c r="RQ405" s="242"/>
      <c r="RR405" s="242"/>
      <c r="RS405" s="242"/>
      <c r="RT405" s="242"/>
      <c r="RU405" s="242"/>
      <c r="RV405" s="242"/>
      <c r="RW405" s="242"/>
      <c r="RX405" s="242"/>
      <c r="RY405" s="242"/>
      <c r="RZ405" s="242"/>
      <c r="SA405" s="242"/>
      <c r="SB405" s="242"/>
    </row>
    <row r="406" spans="1:496" ht="15" customHeight="1" x14ac:dyDescent="0.2">
      <c r="A406" s="243" t="str">
        <f t="shared" si="8"/>
        <v>INDEC-PB - 34710-1</v>
      </c>
      <c r="B406" s="243">
        <v>34710</v>
      </c>
      <c r="C406" s="242" t="s">
        <v>51</v>
      </c>
      <c r="D406" s="243">
        <v>1</v>
      </c>
      <c r="E406" s="269" t="s">
        <v>423</v>
      </c>
    </row>
    <row r="407" spans="1:496" ht="15" customHeight="1" x14ac:dyDescent="0.2">
      <c r="A407" s="243" t="str">
        <f t="shared" si="8"/>
        <v>INDEC-PB - 41530-1</v>
      </c>
      <c r="B407" s="243">
        <v>41530</v>
      </c>
      <c r="C407" s="242" t="s">
        <v>51</v>
      </c>
      <c r="D407" s="243">
        <v>1</v>
      </c>
      <c r="E407" s="269" t="s">
        <v>424</v>
      </c>
    </row>
    <row r="408" spans="1:496" ht="15" customHeight="1" x14ac:dyDescent="0.2">
      <c r="A408" s="243" t="str">
        <f t="shared" si="8"/>
        <v>INDEC-PB - 41510-1</v>
      </c>
      <c r="B408" s="243">
        <v>41510</v>
      </c>
      <c r="C408" s="242" t="s">
        <v>51</v>
      </c>
      <c r="D408" s="243">
        <v>1</v>
      </c>
      <c r="E408" s="269" t="s">
        <v>425</v>
      </c>
    </row>
    <row r="409" spans="1:496" ht="15" customHeight="1" x14ac:dyDescent="0.2">
      <c r="A409" s="243" t="str">
        <f t="shared" si="8"/>
        <v>INDEC-PB - 31600-2</v>
      </c>
      <c r="B409" s="243">
        <v>31600</v>
      </c>
      <c r="C409" s="242" t="s">
        <v>51</v>
      </c>
      <c r="D409" s="243">
        <v>2</v>
      </c>
      <c r="E409" s="269" t="s">
        <v>426</v>
      </c>
    </row>
    <row r="410" spans="1:496" ht="15" customHeight="1" x14ac:dyDescent="0.2">
      <c r="A410" s="243" t="str">
        <f t="shared" si="8"/>
        <v>INDEC-PB - 49129-2</v>
      </c>
      <c r="B410" s="243">
        <v>49129</v>
      </c>
      <c r="C410" s="242" t="s">
        <v>51</v>
      </c>
      <c r="D410" s="243">
        <v>2</v>
      </c>
      <c r="E410" s="269" t="s">
        <v>427</v>
      </c>
    </row>
    <row r="411" spans="1:496" ht="15" customHeight="1" x14ac:dyDescent="0.2">
      <c r="A411" s="243" t="str">
        <f t="shared" si="8"/>
        <v>INDEC-PB - 34740-1</v>
      </c>
      <c r="B411" s="243">
        <v>34740</v>
      </c>
      <c r="C411" s="242" t="s">
        <v>51</v>
      </c>
      <c r="D411" s="243">
        <v>1</v>
      </c>
      <c r="E411" s="269" t="s">
        <v>428</v>
      </c>
    </row>
    <row r="412" spans="1:496" s="249" customFormat="1" ht="15" customHeight="1" x14ac:dyDescent="0.2">
      <c r="A412" s="247"/>
      <c r="B412" s="247"/>
      <c r="D412" s="247"/>
      <c r="E412" s="270"/>
      <c r="F412" s="242"/>
      <c r="G412" s="242"/>
      <c r="H412" s="242"/>
      <c r="I412" s="242"/>
      <c r="J412" s="242"/>
      <c r="K412" s="242"/>
      <c r="L412" s="242"/>
      <c r="M412" s="242"/>
      <c r="N412" s="242"/>
      <c r="O412" s="242"/>
      <c r="P412" s="242"/>
      <c r="Q412" s="242"/>
      <c r="R412" s="242"/>
      <c r="S412" s="242"/>
      <c r="T412" s="242"/>
      <c r="U412" s="242"/>
      <c r="V412" s="242"/>
      <c r="W412" s="242"/>
      <c r="X412" s="242"/>
      <c r="Y412" s="242"/>
      <c r="Z412" s="242"/>
      <c r="AA412" s="242"/>
      <c r="AB412" s="242"/>
      <c r="AC412" s="242"/>
      <c r="AD412" s="242"/>
      <c r="AE412" s="242"/>
      <c r="AF412" s="242"/>
      <c r="AG412" s="242"/>
      <c r="AH412" s="242"/>
      <c r="AI412" s="242"/>
      <c r="AJ412" s="242"/>
      <c r="AK412" s="242"/>
      <c r="AL412" s="242"/>
      <c r="AM412" s="242"/>
      <c r="AN412" s="242"/>
      <c r="AO412" s="242"/>
      <c r="AP412" s="242"/>
      <c r="AQ412" s="242"/>
      <c r="AR412" s="242"/>
      <c r="AS412" s="242"/>
      <c r="AT412" s="242"/>
      <c r="AU412" s="242"/>
      <c r="AV412" s="242"/>
      <c r="AW412" s="242"/>
      <c r="AX412" s="242"/>
      <c r="AY412" s="242"/>
      <c r="AZ412" s="242"/>
      <c r="BA412" s="242"/>
      <c r="BB412" s="242"/>
      <c r="BC412" s="242"/>
      <c r="BD412" s="242"/>
      <c r="BE412" s="242"/>
      <c r="BF412" s="242"/>
      <c r="BG412" s="242"/>
      <c r="BH412" s="242"/>
      <c r="BI412" s="242"/>
      <c r="BJ412" s="242"/>
      <c r="BK412" s="242"/>
      <c r="BL412" s="242"/>
      <c r="BM412" s="242"/>
      <c r="BN412" s="242"/>
      <c r="BO412" s="242"/>
      <c r="BP412" s="242"/>
      <c r="BQ412" s="242"/>
      <c r="BR412" s="242"/>
      <c r="BS412" s="242"/>
      <c r="BT412" s="242"/>
      <c r="BU412" s="242"/>
      <c r="BV412" s="242"/>
      <c r="BW412" s="242"/>
      <c r="BX412" s="242"/>
      <c r="BY412" s="242"/>
      <c r="BZ412" s="242"/>
      <c r="CA412" s="242"/>
      <c r="CB412" s="242"/>
      <c r="CC412" s="242"/>
      <c r="CD412" s="242"/>
      <c r="CE412" s="242"/>
      <c r="CF412" s="242"/>
      <c r="CG412" s="242"/>
      <c r="CH412" s="242"/>
      <c r="CI412" s="242"/>
      <c r="CJ412" s="242"/>
      <c r="CK412" s="242"/>
      <c r="CL412" s="242"/>
      <c r="CM412" s="242"/>
      <c r="CN412" s="242"/>
      <c r="CO412" s="242"/>
      <c r="CP412" s="242"/>
      <c r="CQ412" s="242"/>
      <c r="CR412" s="242"/>
      <c r="CS412" s="242"/>
      <c r="CT412" s="242"/>
      <c r="CU412" s="242"/>
      <c r="CV412" s="242"/>
      <c r="CW412" s="242"/>
      <c r="CX412" s="242"/>
      <c r="CY412" s="242"/>
      <c r="CZ412" s="242"/>
      <c r="DA412" s="242"/>
      <c r="DB412" s="242"/>
      <c r="DC412" s="242"/>
      <c r="DD412" s="242"/>
      <c r="DE412" s="242"/>
      <c r="DF412" s="242"/>
      <c r="DG412" s="242"/>
      <c r="DH412" s="242"/>
      <c r="DI412" s="242"/>
      <c r="DJ412" s="242"/>
      <c r="DK412" s="242"/>
      <c r="DL412" s="242"/>
      <c r="DM412" s="242"/>
      <c r="DN412" s="242"/>
      <c r="DO412" s="242"/>
      <c r="DP412" s="242"/>
      <c r="DQ412" s="242"/>
      <c r="DR412" s="242"/>
      <c r="DS412" s="242"/>
      <c r="DT412" s="242"/>
      <c r="DU412" s="242"/>
      <c r="DV412" s="242"/>
      <c r="DW412" s="242"/>
      <c r="DX412" s="242"/>
      <c r="DY412" s="242"/>
      <c r="DZ412" s="242"/>
      <c r="EA412" s="242"/>
      <c r="EB412" s="242"/>
      <c r="EC412" s="242"/>
      <c r="ED412" s="242"/>
      <c r="EE412" s="242"/>
      <c r="EF412" s="242"/>
      <c r="EG412" s="242"/>
      <c r="EH412" s="242"/>
      <c r="EI412" s="242"/>
      <c r="EJ412" s="242"/>
      <c r="EK412" s="242"/>
      <c r="EL412" s="242"/>
      <c r="EM412" s="242"/>
      <c r="EN412" s="242"/>
      <c r="EO412" s="242"/>
      <c r="EP412" s="242"/>
      <c r="EQ412" s="242"/>
      <c r="ER412" s="242"/>
      <c r="ES412" s="242"/>
      <c r="ET412" s="242"/>
      <c r="EU412" s="242"/>
      <c r="EV412" s="242"/>
      <c r="EW412" s="242"/>
      <c r="EX412" s="242"/>
      <c r="EY412" s="242"/>
      <c r="EZ412" s="242"/>
      <c r="FA412" s="242"/>
      <c r="FB412" s="242"/>
      <c r="FC412" s="242"/>
      <c r="FD412" s="242"/>
      <c r="FE412" s="242"/>
      <c r="FF412" s="242"/>
      <c r="FG412" s="242"/>
      <c r="FH412" s="242"/>
      <c r="FI412" s="242"/>
      <c r="FJ412" s="242"/>
      <c r="FK412" s="242"/>
      <c r="FL412" s="242"/>
      <c r="FM412" s="242"/>
      <c r="FN412" s="242"/>
      <c r="FO412" s="242"/>
      <c r="FP412" s="242"/>
      <c r="FQ412" s="242"/>
      <c r="FR412" s="242"/>
      <c r="FS412" s="242"/>
      <c r="FT412" s="242"/>
      <c r="FU412" s="242"/>
      <c r="FV412" s="242"/>
      <c r="FW412" s="242"/>
      <c r="FX412" s="242"/>
      <c r="FY412" s="242"/>
      <c r="FZ412" s="242"/>
      <c r="GA412" s="242"/>
      <c r="GB412" s="242"/>
      <c r="GC412" s="242"/>
      <c r="GD412" s="242"/>
      <c r="GE412" s="242"/>
      <c r="GF412" s="242"/>
      <c r="GG412" s="242"/>
      <c r="GH412" s="242"/>
      <c r="GI412" s="242"/>
      <c r="GJ412" s="242"/>
      <c r="GK412" s="242"/>
      <c r="GL412" s="242"/>
      <c r="GM412" s="242"/>
      <c r="GN412" s="242"/>
      <c r="GO412" s="242"/>
      <c r="GP412" s="242"/>
      <c r="GQ412" s="242"/>
      <c r="GR412" s="242"/>
      <c r="GS412" s="242"/>
      <c r="GT412" s="242"/>
      <c r="GU412" s="242"/>
      <c r="GV412" s="242"/>
      <c r="GW412" s="242"/>
      <c r="GX412" s="242"/>
      <c r="GY412" s="242"/>
      <c r="GZ412" s="242"/>
      <c r="HA412" s="242"/>
      <c r="HB412" s="242"/>
      <c r="HC412" s="242"/>
      <c r="HD412" s="242"/>
      <c r="HE412" s="242"/>
      <c r="HF412" s="242"/>
      <c r="HG412" s="242"/>
      <c r="HH412" s="242"/>
      <c r="HI412" s="242"/>
      <c r="HJ412" s="242"/>
      <c r="HK412" s="242"/>
      <c r="HL412" s="242"/>
      <c r="HM412" s="242"/>
      <c r="HN412" s="242"/>
      <c r="HO412" s="242"/>
      <c r="HP412" s="242"/>
      <c r="HQ412" s="242"/>
      <c r="HR412" s="242"/>
      <c r="HS412" s="242"/>
      <c r="HT412" s="242"/>
      <c r="HU412" s="242"/>
      <c r="HV412" s="242"/>
      <c r="HW412" s="242"/>
      <c r="HX412" s="242"/>
      <c r="HY412" s="242"/>
      <c r="HZ412" s="242"/>
      <c r="IA412" s="242"/>
      <c r="IB412" s="242"/>
      <c r="IC412" s="242"/>
      <c r="ID412" s="242"/>
      <c r="IE412" s="242"/>
      <c r="IF412" s="242"/>
      <c r="IG412" s="242"/>
      <c r="IH412" s="242"/>
      <c r="II412" s="242"/>
      <c r="IJ412" s="242"/>
      <c r="IK412" s="242"/>
      <c r="IL412" s="242"/>
      <c r="IM412" s="242"/>
      <c r="IN412" s="242"/>
      <c r="IO412" s="242"/>
      <c r="IP412" s="242"/>
      <c r="IQ412" s="242"/>
      <c r="IR412" s="242"/>
      <c r="IS412" s="242"/>
      <c r="IT412" s="242"/>
      <c r="IU412" s="242"/>
      <c r="IV412" s="242"/>
      <c r="IW412" s="242"/>
      <c r="IX412" s="242"/>
      <c r="IY412" s="242"/>
      <c r="IZ412" s="242"/>
      <c r="JA412" s="242"/>
      <c r="JB412" s="242"/>
      <c r="JC412" s="242"/>
      <c r="JD412" s="242"/>
      <c r="JE412" s="242"/>
      <c r="JF412" s="242"/>
      <c r="JG412" s="242"/>
      <c r="JH412" s="242"/>
      <c r="JI412" s="242"/>
      <c r="JJ412" s="242"/>
      <c r="JK412" s="242"/>
      <c r="JL412" s="242"/>
      <c r="JM412" s="242"/>
      <c r="JN412" s="242"/>
      <c r="JO412" s="242"/>
      <c r="JP412" s="242"/>
      <c r="JQ412" s="242"/>
      <c r="JR412" s="242"/>
      <c r="JS412" s="242"/>
      <c r="JT412" s="242"/>
      <c r="JU412" s="242"/>
      <c r="JV412" s="242"/>
      <c r="JW412" s="242"/>
      <c r="JX412" s="242"/>
      <c r="JY412" s="242"/>
      <c r="JZ412" s="242"/>
      <c r="KA412" s="242"/>
      <c r="KB412" s="242"/>
      <c r="KC412" s="242"/>
      <c r="KD412" s="242"/>
      <c r="KE412" s="242"/>
      <c r="KF412" s="242"/>
      <c r="KG412" s="242"/>
      <c r="KH412" s="242"/>
      <c r="KI412" s="242"/>
      <c r="KJ412" s="242"/>
      <c r="KK412" s="242"/>
      <c r="KL412" s="242"/>
      <c r="KM412" s="242"/>
      <c r="KN412" s="242"/>
      <c r="KO412" s="242"/>
      <c r="KP412" s="242"/>
      <c r="KQ412" s="242"/>
      <c r="KR412" s="242"/>
      <c r="KS412" s="242"/>
      <c r="KT412" s="242"/>
      <c r="KU412" s="242"/>
      <c r="KV412" s="242"/>
      <c r="KW412" s="242"/>
      <c r="KX412" s="242"/>
      <c r="KY412" s="242"/>
      <c r="KZ412" s="242"/>
      <c r="LA412" s="242"/>
      <c r="LB412" s="242"/>
      <c r="LC412" s="242"/>
      <c r="LD412" s="242"/>
      <c r="LE412" s="242"/>
      <c r="LF412" s="242"/>
      <c r="LG412" s="242"/>
      <c r="LH412" s="242"/>
      <c r="LI412" s="242"/>
      <c r="LJ412" s="242"/>
      <c r="LK412" s="242"/>
      <c r="LL412" s="242"/>
      <c r="LM412" s="242"/>
      <c r="LN412" s="242"/>
      <c r="LO412" s="242"/>
      <c r="LP412" s="242"/>
      <c r="LQ412" s="242"/>
      <c r="LR412" s="242"/>
      <c r="LS412" s="242"/>
      <c r="LT412" s="242"/>
      <c r="LU412" s="242"/>
      <c r="LV412" s="242"/>
      <c r="LW412" s="242"/>
      <c r="LX412" s="242"/>
      <c r="LY412" s="242"/>
      <c r="LZ412" s="242"/>
      <c r="MA412" s="242"/>
      <c r="MB412" s="242"/>
      <c r="MC412" s="242"/>
      <c r="MD412" s="242"/>
      <c r="ME412" s="242"/>
      <c r="MF412" s="242"/>
      <c r="MG412" s="242"/>
      <c r="MH412" s="242"/>
      <c r="MI412" s="242"/>
      <c r="MJ412" s="242"/>
      <c r="MK412" s="242"/>
      <c r="ML412" s="242"/>
      <c r="MM412" s="242"/>
      <c r="MN412" s="242"/>
      <c r="MO412" s="242"/>
      <c r="MP412" s="242"/>
      <c r="MQ412" s="242"/>
      <c r="MR412" s="242"/>
      <c r="MS412" s="242"/>
      <c r="MT412" s="242"/>
      <c r="MU412" s="242"/>
      <c r="MV412" s="242"/>
      <c r="MW412" s="242"/>
      <c r="MX412" s="242"/>
      <c r="MY412" s="242"/>
      <c r="MZ412" s="242"/>
      <c r="NA412" s="242"/>
      <c r="NB412" s="242"/>
      <c r="NC412" s="242"/>
      <c r="ND412" s="242"/>
      <c r="NE412" s="242"/>
      <c r="NF412" s="242"/>
      <c r="NG412" s="242"/>
      <c r="NH412" s="242"/>
      <c r="NI412" s="242"/>
      <c r="NJ412" s="242"/>
      <c r="NK412" s="242"/>
      <c r="NL412" s="242"/>
      <c r="NM412" s="242"/>
      <c r="NN412" s="242"/>
      <c r="NO412" s="242"/>
      <c r="NP412" s="242"/>
      <c r="NQ412" s="242"/>
      <c r="NR412" s="242"/>
      <c r="NS412" s="242"/>
      <c r="NT412" s="242"/>
      <c r="NU412" s="242"/>
      <c r="NV412" s="242"/>
      <c r="NW412" s="242"/>
      <c r="NX412" s="242"/>
      <c r="NY412" s="242"/>
      <c r="NZ412" s="242"/>
      <c r="OA412" s="242"/>
      <c r="OB412" s="242"/>
      <c r="OC412" s="242"/>
      <c r="OD412" s="242"/>
      <c r="OE412" s="242"/>
      <c r="OF412" s="242"/>
      <c r="OG412" s="242"/>
      <c r="OH412" s="242"/>
      <c r="OI412" s="242"/>
      <c r="OJ412" s="242"/>
      <c r="OK412" s="242"/>
      <c r="OL412" s="242"/>
      <c r="OM412" s="242"/>
      <c r="ON412" s="242"/>
      <c r="OO412" s="242"/>
      <c r="OP412" s="242"/>
      <c r="OQ412" s="242"/>
      <c r="OR412" s="242"/>
      <c r="OS412" s="242"/>
      <c r="OT412" s="242"/>
      <c r="OU412" s="242"/>
      <c r="OV412" s="242"/>
      <c r="OW412" s="242"/>
      <c r="OX412" s="242"/>
      <c r="OY412" s="242"/>
      <c r="OZ412" s="242"/>
      <c r="PA412" s="242"/>
      <c r="PB412" s="242"/>
      <c r="PC412" s="242"/>
      <c r="PD412" s="242"/>
      <c r="PE412" s="242"/>
      <c r="PF412" s="242"/>
      <c r="PG412" s="242"/>
      <c r="PH412" s="242"/>
      <c r="PI412" s="242"/>
      <c r="PJ412" s="242"/>
      <c r="PK412" s="242"/>
      <c r="PL412" s="242"/>
      <c r="PM412" s="242"/>
      <c r="PN412" s="242"/>
      <c r="PO412" s="242"/>
      <c r="PP412" s="242"/>
      <c r="PQ412" s="242"/>
      <c r="PR412" s="242"/>
      <c r="PS412" s="242"/>
      <c r="PT412" s="242"/>
      <c r="PU412" s="242"/>
      <c r="PV412" s="242"/>
      <c r="PW412" s="242"/>
      <c r="PX412" s="242"/>
      <c r="PY412" s="242"/>
      <c r="PZ412" s="242"/>
      <c r="QA412" s="242"/>
      <c r="QB412" s="242"/>
      <c r="QC412" s="242"/>
      <c r="QD412" s="242"/>
      <c r="QE412" s="242"/>
      <c r="QF412" s="242"/>
      <c r="QG412" s="242"/>
      <c r="QH412" s="242"/>
      <c r="QI412" s="242"/>
      <c r="QJ412" s="242"/>
      <c r="QK412" s="242"/>
      <c r="QL412" s="242"/>
      <c r="QM412" s="242"/>
      <c r="QN412" s="242"/>
      <c r="QO412" s="242"/>
      <c r="QP412" s="242"/>
      <c r="QQ412" s="242"/>
      <c r="QR412" s="242"/>
      <c r="QS412" s="242"/>
      <c r="QT412" s="242"/>
      <c r="QU412" s="242"/>
      <c r="QV412" s="242"/>
      <c r="QW412" s="242"/>
      <c r="QX412" s="242"/>
      <c r="QY412" s="242"/>
      <c r="QZ412" s="242"/>
      <c r="RA412" s="242"/>
      <c r="RB412" s="242"/>
      <c r="RC412" s="242"/>
      <c r="RD412" s="242"/>
      <c r="RE412" s="242"/>
      <c r="RF412" s="242"/>
      <c r="RG412" s="242"/>
      <c r="RH412" s="242"/>
      <c r="RI412" s="242"/>
      <c r="RJ412" s="242"/>
      <c r="RK412" s="242"/>
      <c r="RL412" s="242"/>
      <c r="RM412" s="242"/>
      <c r="RN412" s="242"/>
      <c r="RO412" s="242"/>
      <c r="RP412" s="242"/>
      <c r="RQ412" s="242"/>
      <c r="RR412" s="242"/>
      <c r="RS412" s="242"/>
      <c r="RT412" s="242"/>
      <c r="RU412" s="242"/>
      <c r="RV412" s="242"/>
      <c r="RW412" s="242"/>
      <c r="RX412" s="242"/>
      <c r="RY412" s="242"/>
      <c r="RZ412" s="242"/>
      <c r="SA412" s="242"/>
      <c r="SB412" s="242"/>
    </row>
    <row r="413" spans="1:496" ht="15" customHeight="1" x14ac:dyDescent="0.2">
      <c r="A413" s="243" t="str">
        <f t="shared" si="8"/>
        <v>INDEC-PB - 44240-1</v>
      </c>
      <c r="B413" s="243">
        <v>44240</v>
      </c>
      <c r="C413" s="242" t="s">
        <v>51</v>
      </c>
      <c r="D413" s="243">
        <v>1</v>
      </c>
      <c r="E413" s="269" t="s">
        <v>429</v>
      </c>
    </row>
    <row r="414" spans="1:496" ht="15" customHeight="1" x14ac:dyDescent="0.2">
      <c r="A414" s="243" t="str">
        <f t="shared" si="8"/>
        <v>INDEC-PB - 33500-1</v>
      </c>
      <c r="B414" s="243">
        <v>33500</v>
      </c>
      <c r="C414" s="242" t="s">
        <v>51</v>
      </c>
      <c r="D414" s="243">
        <v>1</v>
      </c>
      <c r="E414" s="269" t="s">
        <v>430</v>
      </c>
    </row>
    <row r="415" spans="1:496" ht="15" customHeight="1" x14ac:dyDescent="0.2">
      <c r="A415" s="243" t="str">
        <f t="shared" si="8"/>
        <v>INDEC-PB - 44214-1</v>
      </c>
      <c r="B415" s="243">
        <v>44214</v>
      </c>
      <c r="C415" s="242" t="s">
        <v>51</v>
      </c>
      <c r="D415" s="243">
        <v>1</v>
      </c>
      <c r="E415" s="269" t="s">
        <v>431</v>
      </c>
    </row>
    <row r="416" spans="1:496" ht="15" customHeight="1" x14ac:dyDescent="0.2">
      <c r="A416" s="243" t="str">
        <f t="shared" si="8"/>
        <v>INDEC-PB - 37350-2</v>
      </c>
      <c r="B416" s="243">
        <v>37350</v>
      </c>
      <c r="C416" s="242" t="s">
        <v>51</v>
      </c>
      <c r="D416" s="243">
        <v>2</v>
      </c>
      <c r="E416" s="269" t="s">
        <v>432</v>
      </c>
    </row>
    <row r="417" spans="1:496" ht="15" customHeight="1" x14ac:dyDescent="0.2">
      <c r="A417" s="243" t="str">
        <f t="shared" si="8"/>
        <v>INDEC-PB - 42943-1</v>
      </c>
      <c r="B417" s="243">
        <v>42943</v>
      </c>
      <c r="C417" s="242" t="s">
        <v>51</v>
      </c>
      <c r="D417" s="243">
        <v>1</v>
      </c>
      <c r="E417" s="269" t="s">
        <v>433</v>
      </c>
    </row>
    <row r="418" spans="1:496" ht="15" customHeight="1" x14ac:dyDescent="0.2">
      <c r="A418" s="243" t="str">
        <f t="shared" si="8"/>
        <v>INDEC-PB - 36990-1</v>
      </c>
      <c r="B418" s="243">
        <v>36990</v>
      </c>
      <c r="C418" s="242" t="s">
        <v>51</v>
      </c>
      <c r="D418" s="243">
        <v>1</v>
      </c>
      <c r="E418" s="269" t="s">
        <v>434</v>
      </c>
    </row>
    <row r="419" spans="1:496" ht="15" customHeight="1" x14ac:dyDescent="0.2">
      <c r="A419" s="243" t="str">
        <f t="shared" si="8"/>
        <v>INDEC-PB - 46121-1</v>
      </c>
      <c r="B419" s="243">
        <v>46121</v>
      </c>
      <c r="C419" s="242" t="s">
        <v>51</v>
      </c>
      <c r="D419" s="243">
        <v>1</v>
      </c>
      <c r="E419" s="269" t="s">
        <v>435</v>
      </c>
    </row>
    <row r="420" spans="1:496" ht="15" customHeight="1" x14ac:dyDescent="0.2">
      <c r="A420" s="243" t="str">
        <f t="shared" si="8"/>
        <v>INDEC-PB - 49115-1</v>
      </c>
      <c r="B420" s="243">
        <v>49115</v>
      </c>
      <c r="C420" s="242" t="s">
        <v>51</v>
      </c>
      <c r="D420" s="243">
        <v>1</v>
      </c>
      <c r="E420" s="269" t="s">
        <v>436</v>
      </c>
    </row>
    <row r="421" spans="1:496" s="249" customFormat="1" ht="15" customHeight="1" x14ac:dyDescent="0.2">
      <c r="A421" s="247"/>
      <c r="B421" s="247"/>
      <c r="D421" s="247"/>
      <c r="E421" s="270"/>
      <c r="F421" s="242"/>
      <c r="G421" s="242"/>
      <c r="H421" s="242"/>
      <c r="I421" s="242"/>
      <c r="J421" s="242"/>
      <c r="K421" s="242"/>
      <c r="L421" s="242"/>
      <c r="M421" s="242"/>
      <c r="N421" s="242"/>
      <c r="O421" s="242"/>
      <c r="P421" s="242"/>
      <c r="Q421" s="242"/>
      <c r="R421" s="242"/>
      <c r="S421" s="242"/>
      <c r="T421" s="242"/>
      <c r="U421" s="242"/>
      <c r="V421" s="242"/>
      <c r="W421" s="242"/>
      <c r="X421" s="242"/>
      <c r="Y421" s="242"/>
      <c r="Z421" s="242"/>
      <c r="AA421" s="242"/>
      <c r="AB421" s="242"/>
      <c r="AC421" s="242"/>
      <c r="AD421" s="242"/>
      <c r="AE421" s="242"/>
      <c r="AF421" s="242"/>
      <c r="AG421" s="242"/>
      <c r="AH421" s="242"/>
      <c r="AI421" s="242"/>
      <c r="AJ421" s="242"/>
      <c r="AK421" s="242"/>
      <c r="AL421" s="242"/>
      <c r="AM421" s="242"/>
      <c r="AN421" s="242"/>
      <c r="AO421" s="242"/>
      <c r="AP421" s="242"/>
      <c r="AQ421" s="242"/>
      <c r="AR421" s="242"/>
      <c r="AS421" s="242"/>
      <c r="AT421" s="242"/>
      <c r="AU421" s="242"/>
      <c r="AV421" s="242"/>
      <c r="AW421" s="242"/>
      <c r="AX421" s="242"/>
      <c r="AY421" s="242"/>
      <c r="AZ421" s="242"/>
      <c r="BA421" s="242"/>
      <c r="BB421" s="242"/>
      <c r="BC421" s="242"/>
      <c r="BD421" s="242"/>
      <c r="BE421" s="242"/>
      <c r="BF421" s="242"/>
      <c r="BG421" s="242"/>
      <c r="BH421" s="242"/>
      <c r="BI421" s="242"/>
      <c r="BJ421" s="242"/>
      <c r="BK421" s="242"/>
      <c r="BL421" s="242"/>
      <c r="BM421" s="242"/>
      <c r="BN421" s="242"/>
      <c r="BO421" s="242"/>
      <c r="BP421" s="242"/>
      <c r="BQ421" s="242"/>
      <c r="BR421" s="242"/>
      <c r="BS421" s="242"/>
      <c r="BT421" s="242"/>
      <c r="BU421" s="242"/>
      <c r="BV421" s="242"/>
      <c r="BW421" s="242"/>
      <c r="BX421" s="242"/>
      <c r="BY421" s="242"/>
      <c r="BZ421" s="242"/>
      <c r="CA421" s="242"/>
      <c r="CB421" s="242"/>
      <c r="CC421" s="242"/>
      <c r="CD421" s="242"/>
      <c r="CE421" s="242"/>
      <c r="CF421" s="242"/>
      <c r="CG421" s="242"/>
      <c r="CH421" s="242"/>
      <c r="CI421" s="242"/>
      <c r="CJ421" s="242"/>
      <c r="CK421" s="242"/>
      <c r="CL421" s="242"/>
      <c r="CM421" s="242"/>
      <c r="CN421" s="242"/>
      <c r="CO421" s="242"/>
      <c r="CP421" s="242"/>
      <c r="CQ421" s="242"/>
      <c r="CR421" s="242"/>
      <c r="CS421" s="242"/>
      <c r="CT421" s="242"/>
      <c r="CU421" s="242"/>
      <c r="CV421" s="242"/>
      <c r="CW421" s="242"/>
      <c r="CX421" s="242"/>
      <c r="CY421" s="242"/>
      <c r="CZ421" s="242"/>
      <c r="DA421" s="242"/>
      <c r="DB421" s="242"/>
      <c r="DC421" s="242"/>
      <c r="DD421" s="242"/>
      <c r="DE421" s="242"/>
      <c r="DF421" s="242"/>
      <c r="DG421" s="242"/>
      <c r="DH421" s="242"/>
      <c r="DI421" s="242"/>
      <c r="DJ421" s="242"/>
      <c r="DK421" s="242"/>
      <c r="DL421" s="242"/>
      <c r="DM421" s="242"/>
      <c r="DN421" s="242"/>
      <c r="DO421" s="242"/>
      <c r="DP421" s="242"/>
      <c r="DQ421" s="242"/>
      <c r="DR421" s="242"/>
      <c r="DS421" s="242"/>
      <c r="DT421" s="242"/>
      <c r="DU421" s="242"/>
      <c r="DV421" s="242"/>
      <c r="DW421" s="242"/>
      <c r="DX421" s="242"/>
      <c r="DY421" s="242"/>
      <c r="DZ421" s="242"/>
      <c r="EA421" s="242"/>
      <c r="EB421" s="242"/>
      <c r="EC421" s="242"/>
      <c r="ED421" s="242"/>
      <c r="EE421" s="242"/>
      <c r="EF421" s="242"/>
      <c r="EG421" s="242"/>
      <c r="EH421" s="242"/>
      <c r="EI421" s="242"/>
      <c r="EJ421" s="242"/>
      <c r="EK421" s="242"/>
      <c r="EL421" s="242"/>
      <c r="EM421" s="242"/>
      <c r="EN421" s="242"/>
      <c r="EO421" s="242"/>
      <c r="EP421" s="242"/>
      <c r="EQ421" s="242"/>
      <c r="ER421" s="242"/>
      <c r="ES421" s="242"/>
      <c r="ET421" s="242"/>
      <c r="EU421" s="242"/>
      <c r="EV421" s="242"/>
      <c r="EW421" s="242"/>
      <c r="EX421" s="242"/>
      <c r="EY421" s="242"/>
      <c r="EZ421" s="242"/>
      <c r="FA421" s="242"/>
      <c r="FB421" s="242"/>
      <c r="FC421" s="242"/>
      <c r="FD421" s="242"/>
      <c r="FE421" s="242"/>
      <c r="FF421" s="242"/>
      <c r="FG421" s="242"/>
      <c r="FH421" s="242"/>
      <c r="FI421" s="242"/>
      <c r="FJ421" s="242"/>
      <c r="FK421" s="242"/>
      <c r="FL421" s="242"/>
      <c r="FM421" s="242"/>
      <c r="FN421" s="242"/>
      <c r="FO421" s="242"/>
      <c r="FP421" s="242"/>
      <c r="FQ421" s="242"/>
      <c r="FR421" s="242"/>
      <c r="FS421" s="242"/>
      <c r="FT421" s="242"/>
      <c r="FU421" s="242"/>
      <c r="FV421" s="242"/>
      <c r="FW421" s="242"/>
      <c r="FX421" s="242"/>
      <c r="FY421" s="242"/>
      <c r="FZ421" s="242"/>
      <c r="GA421" s="242"/>
      <c r="GB421" s="242"/>
      <c r="GC421" s="242"/>
      <c r="GD421" s="242"/>
      <c r="GE421" s="242"/>
      <c r="GF421" s="242"/>
      <c r="GG421" s="242"/>
      <c r="GH421" s="242"/>
      <c r="GI421" s="242"/>
      <c r="GJ421" s="242"/>
      <c r="GK421" s="242"/>
      <c r="GL421" s="242"/>
      <c r="GM421" s="242"/>
      <c r="GN421" s="242"/>
      <c r="GO421" s="242"/>
      <c r="GP421" s="242"/>
      <c r="GQ421" s="242"/>
      <c r="GR421" s="242"/>
      <c r="GS421" s="242"/>
      <c r="GT421" s="242"/>
      <c r="GU421" s="242"/>
      <c r="GV421" s="242"/>
      <c r="GW421" s="242"/>
      <c r="GX421" s="242"/>
      <c r="GY421" s="242"/>
      <c r="GZ421" s="242"/>
      <c r="HA421" s="242"/>
      <c r="HB421" s="242"/>
      <c r="HC421" s="242"/>
      <c r="HD421" s="242"/>
      <c r="HE421" s="242"/>
      <c r="HF421" s="242"/>
      <c r="HG421" s="242"/>
      <c r="HH421" s="242"/>
      <c r="HI421" s="242"/>
      <c r="HJ421" s="242"/>
      <c r="HK421" s="242"/>
      <c r="HL421" s="242"/>
      <c r="HM421" s="242"/>
      <c r="HN421" s="242"/>
      <c r="HO421" s="242"/>
      <c r="HP421" s="242"/>
      <c r="HQ421" s="242"/>
      <c r="HR421" s="242"/>
      <c r="HS421" s="242"/>
      <c r="HT421" s="242"/>
      <c r="HU421" s="242"/>
      <c r="HV421" s="242"/>
      <c r="HW421" s="242"/>
      <c r="HX421" s="242"/>
      <c r="HY421" s="242"/>
      <c r="HZ421" s="242"/>
      <c r="IA421" s="242"/>
      <c r="IB421" s="242"/>
      <c r="IC421" s="242"/>
      <c r="ID421" s="242"/>
      <c r="IE421" s="242"/>
      <c r="IF421" s="242"/>
      <c r="IG421" s="242"/>
      <c r="IH421" s="242"/>
      <c r="II421" s="242"/>
      <c r="IJ421" s="242"/>
      <c r="IK421" s="242"/>
      <c r="IL421" s="242"/>
      <c r="IM421" s="242"/>
      <c r="IN421" s="242"/>
      <c r="IO421" s="242"/>
      <c r="IP421" s="242"/>
      <c r="IQ421" s="242"/>
      <c r="IR421" s="242"/>
      <c r="IS421" s="242"/>
      <c r="IT421" s="242"/>
      <c r="IU421" s="242"/>
      <c r="IV421" s="242"/>
      <c r="IW421" s="242"/>
      <c r="IX421" s="242"/>
      <c r="IY421" s="242"/>
      <c r="IZ421" s="242"/>
      <c r="JA421" s="242"/>
      <c r="JB421" s="242"/>
      <c r="JC421" s="242"/>
      <c r="JD421" s="242"/>
      <c r="JE421" s="242"/>
      <c r="JF421" s="242"/>
      <c r="JG421" s="242"/>
      <c r="JH421" s="242"/>
      <c r="JI421" s="242"/>
      <c r="JJ421" s="242"/>
      <c r="JK421" s="242"/>
      <c r="JL421" s="242"/>
      <c r="JM421" s="242"/>
      <c r="JN421" s="242"/>
      <c r="JO421" s="242"/>
      <c r="JP421" s="242"/>
      <c r="JQ421" s="242"/>
      <c r="JR421" s="242"/>
      <c r="JS421" s="242"/>
      <c r="JT421" s="242"/>
      <c r="JU421" s="242"/>
      <c r="JV421" s="242"/>
      <c r="JW421" s="242"/>
      <c r="JX421" s="242"/>
      <c r="JY421" s="242"/>
      <c r="JZ421" s="242"/>
      <c r="KA421" s="242"/>
      <c r="KB421" s="242"/>
      <c r="KC421" s="242"/>
      <c r="KD421" s="242"/>
      <c r="KE421" s="242"/>
      <c r="KF421" s="242"/>
      <c r="KG421" s="242"/>
      <c r="KH421" s="242"/>
      <c r="KI421" s="242"/>
      <c r="KJ421" s="242"/>
      <c r="KK421" s="242"/>
      <c r="KL421" s="242"/>
      <c r="KM421" s="242"/>
      <c r="KN421" s="242"/>
      <c r="KO421" s="242"/>
      <c r="KP421" s="242"/>
      <c r="KQ421" s="242"/>
      <c r="KR421" s="242"/>
      <c r="KS421" s="242"/>
      <c r="KT421" s="242"/>
      <c r="KU421" s="242"/>
      <c r="KV421" s="242"/>
      <c r="KW421" s="242"/>
      <c r="KX421" s="242"/>
      <c r="KY421" s="242"/>
      <c r="KZ421" s="242"/>
      <c r="LA421" s="242"/>
      <c r="LB421" s="242"/>
      <c r="LC421" s="242"/>
      <c r="LD421" s="242"/>
      <c r="LE421" s="242"/>
      <c r="LF421" s="242"/>
      <c r="LG421" s="242"/>
      <c r="LH421" s="242"/>
      <c r="LI421" s="242"/>
      <c r="LJ421" s="242"/>
      <c r="LK421" s="242"/>
      <c r="LL421" s="242"/>
      <c r="LM421" s="242"/>
      <c r="LN421" s="242"/>
      <c r="LO421" s="242"/>
      <c r="LP421" s="242"/>
      <c r="LQ421" s="242"/>
      <c r="LR421" s="242"/>
      <c r="LS421" s="242"/>
      <c r="LT421" s="242"/>
      <c r="LU421" s="242"/>
      <c r="LV421" s="242"/>
      <c r="LW421" s="242"/>
      <c r="LX421" s="242"/>
      <c r="LY421" s="242"/>
      <c r="LZ421" s="242"/>
      <c r="MA421" s="242"/>
      <c r="MB421" s="242"/>
      <c r="MC421" s="242"/>
      <c r="MD421" s="242"/>
      <c r="ME421" s="242"/>
      <c r="MF421" s="242"/>
      <c r="MG421" s="242"/>
      <c r="MH421" s="242"/>
      <c r="MI421" s="242"/>
      <c r="MJ421" s="242"/>
      <c r="MK421" s="242"/>
      <c r="ML421" s="242"/>
      <c r="MM421" s="242"/>
      <c r="MN421" s="242"/>
      <c r="MO421" s="242"/>
      <c r="MP421" s="242"/>
      <c r="MQ421" s="242"/>
      <c r="MR421" s="242"/>
      <c r="MS421" s="242"/>
      <c r="MT421" s="242"/>
      <c r="MU421" s="242"/>
      <c r="MV421" s="242"/>
      <c r="MW421" s="242"/>
      <c r="MX421" s="242"/>
      <c r="MY421" s="242"/>
      <c r="MZ421" s="242"/>
      <c r="NA421" s="242"/>
      <c r="NB421" s="242"/>
      <c r="NC421" s="242"/>
      <c r="ND421" s="242"/>
      <c r="NE421" s="242"/>
      <c r="NF421" s="242"/>
      <c r="NG421" s="242"/>
      <c r="NH421" s="242"/>
      <c r="NI421" s="242"/>
      <c r="NJ421" s="242"/>
      <c r="NK421" s="242"/>
      <c r="NL421" s="242"/>
      <c r="NM421" s="242"/>
      <c r="NN421" s="242"/>
      <c r="NO421" s="242"/>
      <c r="NP421" s="242"/>
      <c r="NQ421" s="242"/>
      <c r="NR421" s="242"/>
      <c r="NS421" s="242"/>
      <c r="NT421" s="242"/>
      <c r="NU421" s="242"/>
      <c r="NV421" s="242"/>
      <c r="NW421" s="242"/>
      <c r="NX421" s="242"/>
      <c r="NY421" s="242"/>
      <c r="NZ421" s="242"/>
      <c r="OA421" s="242"/>
      <c r="OB421" s="242"/>
      <c r="OC421" s="242"/>
      <c r="OD421" s="242"/>
      <c r="OE421" s="242"/>
      <c r="OF421" s="242"/>
      <c r="OG421" s="242"/>
      <c r="OH421" s="242"/>
      <c r="OI421" s="242"/>
      <c r="OJ421" s="242"/>
      <c r="OK421" s="242"/>
      <c r="OL421" s="242"/>
      <c r="OM421" s="242"/>
      <c r="ON421" s="242"/>
      <c r="OO421" s="242"/>
      <c r="OP421" s="242"/>
      <c r="OQ421" s="242"/>
      <c r="OR421" s="242"/>
      <c r="OS421" s="242"/>
      <c r="OT421" s="242"/>
      <c r="OU421" s="242"/>
      <c r="OV421" s="242"/>
      <c r="OW421" s="242"/>
      <c r="OX421" s="242"/>
      <c r="OY421" s="242"/>
      <c r="OZ421" s="242"/>
      <c r="PA421" s="242"/>
      <c r="PB421" s="242"/>
      <c r="PC421" s="242"/>
      <c r="PD421" s="242"/>
      <c r="PE421" s="242"/>
      <c r="PF421" s="242"/>
      <c r="PG421" s="242"/>
      <c r="PH421" s="242"/>
      <c r="PI421" s="242"/>
      <c r="PJ421" s="242"/>
      <c r="PK421" s="242"/>
      <c r="PL421" s="242"/>
      <c r="PM421" s="242"/>
      <c r="PN421" s="242"/>
      <c r="PO421" s="242"/>
      <c r="PP421" s="242"/>
      <c r="PQ421" s="242"/>
      <c r="PR421" s="242"/>
      <c r="PS421" s="242"/>
      <c r="PT421" s="242"/>
      <c r="PU421" s="242"/>
      <c r="PV421" s="242"/>
      <c r="PW421" s="242"/>
      <c r="PX421" s="242"/>
      <c r="PY421" s="242"/>
      <c r="PZ421" s="242"/>
      <c r="QA421" s="242"/>
      <c r="QB421" s="242"/>
      <c r="QC421" s="242"/>
      <c r="QD421" s="242"/>
      <c r="QE421" s="242"/>
      <c r="QF421" s="242"/>
      <c r="QG421" s="242"/>
      <c r="QH421" s="242"/>
      <c r="QI421" s="242"/>
      <c r="QJ421" s="242"/>
      <c r="QK421" s="242"/>
      <c r="QL421" s="242"/>
      <c r="QM421" s="242"/>
      <c r="QN421" s="242"/>
      <c r="QO421" s="242"/>
      <c r="QP421" s="242"/>
      <c r="QQ421" s="242"/>
      <c r="QR421" s="242"/>
      <c r="QS421" s="242"/>
      <c r="QT421" s="242"/>
      <c r="QU421" s="242"/>
      <c r="QV421" s="242"/>
      <c r="QW421" s="242"/>
      <c r="QX421" s="242"/>
      <c r="QY421" s="242"/>
      <c r="QZ421" s="242"/>
      <c r="RA421" s="242"/>
      <c r="RB421" s="242"/>
      <c r="RC421" s="242"/>
      <c r="RD421" s="242"/>
      <c r="RE421" s="242"/>
      <c r="RF421" s="242"/>
      <c r="RG421" s="242"/>
      <c r="RH421" s="242"/>
      <c r="RI421" s="242"/>
      <c r="RJ421" s="242"/>
      <c r="RK421" s="242"/>
      <c r="RL421" s="242"/>
      <c r="RM421" s="242"/>
      <c r="RN421" s="242"/>
      <c r="RO421" s="242"/>
      <c r="RP421" s="242"/>
      <c r="RQ421" s="242"/>
      <c r="RR421" s="242"/>
      <c r="RS421" s="242"/>
      <c r="RT421" s="242"/>
      <c r="RU421" s="242"/>
      <c r="RV421" s="242"/>
      <c r="RW421" s="242"/>
      <c r="RX421" s="242"/>
      <c r="RY421" s="242"/>
      <c r="RZ421" s="242"/>
      <c r="SA421" s="242"/>
      <c r="SB421" s="242"/>
    </row>
    <row r="422" spans="1:496" s="249" customFormat="1" ht="15" customHeight="1" x14ac:dyDescent="0.2">
      <c r="A422" s="247"/>
      <c r="B422" s="247"/>
      <c r="D422" s="247"/>
      <c r="E422" s="270"/>
      <c r="F422" s="242"/>
      <c r="G422" s="242"/>
      <c r="H422" s="242"/>
      <c r="I422" s="242"/>
      <c r="J422" s="242"/>
      <c r="K422" s="242"/>
      <c r="L422" s="242"/>
      <c r="M422" s="242"/>
      <c r="N422" s="242"/>
      <c r="O422" s="242"/>
      <c r="P422" s="242"/>
      <c r="Q422" s="242"/>
      <c r="R422" s="242"/>
      <c r="S422" s="242"/>
      <c r="T422" s="242"/>
      <c r="U422" s="242"/>
      <c r="V422" s="242"/>
      <c r="W422" s="242"/>
      <c r="X422" s="242"/>
      <c r="Y422" s="242"/>
      <c r="Z422" s="242"/>
      <c r="AA422" s="242"/>
      <c r="AB422" s="242"/>
      <c r="AC422" s="242"/>
      <c r="AD422" s="242"/>
      <c r="AE422" s="242"/>
      <c r="AF422" s="242"/>
      <c r="AG422" s="242"/>
      <c r="AH422" s="242"/>
      <c r="AI422" s="242"/>
      <c r="AJ422" s="242"/>
      <c r="AK422" s="242"/>
      <c r="AL422" s="242"/>
      <c r="AM422" s="242"/>
      <c r="AN422" s="242"/>
      <c r="AO422" s="242"/>
      <c r="AP422" s="242"/>
      <c r="AQ422" s="242"/>
      <c r="AR422" s="242"/>
      <c r="AS422" s="242"/>
      <c r="AT422" s="242"/>
      <c r="AU422" s="242"/>
      <c r="AV422" s="242"/>
      <c r="AW422" s="242"/>
      <c r="AX422" s="242"/>
      <c r="AY422" s="242"/>
      <c r="AZ422" s="242"/>
      <c r="BA422" s="242"/>
      <c r="BB422" s="242"/>
      <c r="BC422" s="242"/>
      <c r="BD422" s="242"/>
      <c r="BE422" s="242"/>
      <c r="BF422" s="242"/>
      <c r="BG422" s="242"/>
      <c r="BH422" s="242"/>
      <c r="BI422" s="242"/>
      <c r="BJ422" s="242"/>
      <c r="BK422" s="242"/>
      <c r="BL422" s="242"/>
      <c r="BM422" s="242"/>
      <c r="BN422" s="242"/>
      <c r="BO422" s="242"/>
      <c r="BP422" s="242"/>
      <c r="BQ422" s="242"/>
      <c r="BR422" s="242"/>
      <c r="BS422" s="242"/>
      <c r="BT422" s="242"/>
      <c r="BU422" s="242"/>
      <c r="BV422" s="242"/>
      <c r="BW422" s="242"/>
      <c r="BX422" s="242"/>
      <c r="BY422" s="242"/>
      <c r="BZ422" s="242"/>
      <c r="CA422" s="242"/>
      <c r="CB422" s="242"/>
      <c r="CC422" s="242"/>
      <c r="CD422" s="242"/>
      <c r="CE422" s="242"/>
      <c r="CF422" s="242"/>
      <c r="CG422" s="242"/>
      <c r="CH422" s="242"/>
      <c r="CI422" s="242"/>
      <c r="CJ422" s="242"/>
      <c r="CK422" s="242"/>
      <c r="CL422" s="242"/>
      <c r="CM422" s="242"/>
      <c r="CN422" s="242"/>
      <c r="CO422" s="242"/>
      <c r="CP422" s="242"/>
      <c r="CQ422" s="242"/>
      <c r="CR422" s="242"/>
      <c r="CS422" s="242"/>
      <c r="CT422" s="242"/>
      <c r="CU422" s="242"/>
      <c r="CV422" s="242"/>
      <c r="CW422" s="242"/>
      <c r="CX422" s="242"/>
      <c r="CY422" s="242"/>
      <c r="CZ422" s="242"/>
      <c r="DA422" s="242"/>
      <c r="DB422" s="242"/>
      <c r="DC422" s="242"/>
      <c r="DD422" s="242"/>
      <c r="DE422" s="242"/>
      <c r="DF422" s="242"/>
      <c r="DG422" s="242"/>
      <c r="DH422" s="242"/>
      <c r="DI422" s="242"/>
      <c r="DJ422" s="242"/>
      <c r="DK422" s="242"/>
      <c r="DL422" s="242"/>
      <c r="DM422" s="242"/>
      <c r="DN422" s="242"/>
      <c r="DO422" s="242"/>
      <c r="DP422" s="242"/>
      <c r="DQ422" s="242"/>
      <c r="DR422" s="242"/>
      <c r="DS422" s="242"/>
      <c r="DT422" s="242"/>
      <c r="DU422" s="242"/>
      <c r="DV422" s="242"/>
      <c r="DW422" s="242"/>
      <c r="DX422" s="242"/>
      <c r="DY422" s="242"/>
      <c r="DZ422" s="242"/>
      <c r="EA422" s="242"/>
      <c r="EB422" s="242"/>
      <c r="EC422" s="242"/>
      <c r="ED422" s="242"/>
      <c r="EE422" s="242"/>
      <c r="EF422" s="242"/>
      <c r="EG422" s="242"/>
      <c r="EH422" s="242"/>
      <c r="EI422" s="242"/>
      <c r="EJ422" s="242"/>
      <c r="EK422" s="242"/>
      <c r="EL422" s="242"/>
      <c r="EM422" s="242"/>
      <c r="EN422" s="242"/>
      <c r="EO422" s="242"/>
      <c r="EP422" s="242"/>
      <c r="EQ422" s="242"/>
      <c r="ER422" s="242"/>
      <c r="ES422" s="242"/>
      <c r="ET422" s="242"/>
      <c r="EU422" s="242"/>
      <c r="EV422" s="242"/>
      <c r="EW422" s="242"/>
      <c r="EX422" s="242"/>
      <c r="EY422" s="242"/>
      <c r="EZ422" s="242"/>
      <c r="FA422" s="242"/>
      <c r="FB422" s="242"/>
      <c r="FC422" s="242"/>
      <c r="FD422" s="242"/>
      <c r="FE422" s="242"/>
      <c r="FF422" s="242"/>
      <c r="FG422" s="242"/>
      <c r="FH422" s="242"/>
      <c r="FI422" s="242"/>
      <c r="FJ422" s="242"/>
      <c r="FK422" s="242"/>
      <c r="FL422" s="242"/>
      <c r="FM422" s="242"/>
      <c r="FN422" s="242"/>
      <c r="FO422" s="242"/>
      <c r="FP422" s="242"/>
      <c r="FQ422" s="242"/>
      <c r="FR422" s="242"/>
      <c r="FS422" s="242"/>
      <c r="FT422" s="242"/>
      <c r="FU422" s="242"/>
      <c r="FV422" s="242"/>
      <c r="FW422" s="242"/>
      <c r="FX422" s="242"/>
      <c r="FY422" s="242"/>
      <c r="FZ422" s="242"/>
      <c r="GA422" s="242"/>
      <c r="GB422" s="242"/>
      <c r="GC422" s="242"/>
      <c r="GD422" s="242"/>
      <c r="GE422" s="242"/>
      <c r="GF422" s="242"/>
      <c r="GG422" s="242"/>
      <c r="GH422" s="242"/>
      <c r="GI422" s="242"/>
      <c r="GJ422" s="242"/>
      <c r="GK422" s="242"/>
      <c r="GL422" s="242"/>
      <c r="GM422" s="242"/>
      <c r="GN422" s="242"/>
      <c r="GO422" s="242"/>
      <c r="GP422" s="242"/>
      <c r="GQ422" s="242"/>
      <c r="GR422" s="242"/>
      <c r="GS422" s="242"/>
      <c r="GT422" s="242"/>
      <c r="GU422" s="242"/>
      <c r="GV422" s="242"/>
      <c r="GW422" s="242"/>
      <c r="GX422" s="242"/>
      <c r="GY422" s="242"/>
      <c r="GZ422" s="242"/>
      <c r="HA422" s="242"/>
      <c r="HB422" s="242"/>
      <c r="HC422" s="242"/>
      <c r="HD422" s="242"/>
      <c r="HE422" s="242"/>
      <c r="HF422" s="242"/>
      <c r="HG422" s="242"/>
      <c r="HH422" s="242"/>
      <c r="HI422" s="242"/>
      <c r="HJ422" s="242"/>
      <c r="HK422" s="242"/>
      <c r="HL422" s="242"/>
      <c r="HM422" s="242"/>
      <c r="HN422" s="242"/>
      <c r="HO422" s="242"/>
      <c r="HP422" s="242"/>
      <c r="HQ422" s="242"/>
      <c r="HR422" s="242"/>
      <c r="HS422" s="242"/>
      <c r="HT422" s="242"/>
      <c r="HU422" s="242"/>
      <c r="HV422" s="242"/>
      <c r="HW422" s="242"/>
      <c r="HX422" s="242"/>
      <c r="HY422" s="242"/>
      <c r="HZ422" s="242"/>
      <c r="IA422" s="242"/>
      <c r="IB422" s="242"/>
      <c r="IC422" s="242"/>
      <c r="ID422" s="242"/>
      <c r="IE422" s="242"/>
      <c r="IF422" s="242"/>
      <c r="IG422" s="242"/>
      <c r="IH422" s="242"/>
      <c r="II422" s="242"/>
      <c r="IJ422" s="242"/>
      <c r="IK422" s="242"/>
      <c r="IL422" s="242"/>
      <c r="IM422" s="242"/>
      <c r="IN422" s="242"/>
      <c r="IO422" s="242"/>
      <c r="IP422" s="242"/>
      <c r="IQ422" s="242"/>
      <c r="IR422" s="242"/>
      <c r="IS422" s="242"/>
      <c r="IT422" s="242"/>
      <c r="IU422" s="242"/>
      <c r="IV422" s="242"/>
      <c r="IW422" s="242"/>
      <c r="IX422" s="242"/>
      <c r="IY422" s="242"/>
      <c r="IZ422" s="242"/>
      <c r="JA422" s="242"/>
      <c r="JB422" s="242"/>
      <c r="JC422" s="242"/>
      <c r="JD422" s="242"/>
      <c r="JE422" s="242"/>
      <c r="JF422" s="242"/>
      <c r="JG422" s="242"/>
      <c r="JH422" s="242"/>
      <c r="JI422" s="242"/>
      <c r="JJ422" s="242"/>
      <c r="JK422" s="242"/>
      <c r="JL422" s="242"/>
      <c r="JM422" s="242"/>
      <c r="JN422" s="242"/>
      <c r="JO422" s="242"/>
      <c r="JP422" s="242"/>
      <c r="JQ422" s="242"/>
      <c r="JR422" s="242"/>
      <c r="JS422" s="242"/>
      <c r="JT422" s="242"/>
      <c r="JU422" s="242"/>
      <c r="JV422" s="242"/>
      <c r="JW422" s="242"/>
      <c r="JX422" s="242"/>
      <c r="JY422" s="242"/>
      <c r="JZ422" s="242"/>
      <c r="KA422" s="242"/>
      <c r="KB422" s="242"/>
      <c r="KC422" s="242"/>
      <c r="KD422" s="242"/>
      <c r="KE422" s="242"/>
      <c r="KF422" s="242"/>
      <c r="KG422" s="242"/>
      <c r="KH422" s="242"/>
      <c r="KI422" s="242"/>
      <c r="KJ422" s="242"/>
      <c r="KK422" s="242"/>
      <c r="KL422" s="242"/>
      <c r="KM422" s="242"/>
      <c r="KN422" s="242"/>
      <c r="KO422" s="242"/>
      <c r="KP422" s="242"/>
      <c r="KQ422" s="242"/>
      <c r="KR422" s="242"/>
      <c r="KS422" s="242"/>
      <c r="KT422" s="242"/>
      <c r="KU422" s="242"/>
      <c r="KV422" s="242"/>
      <c r="KW422" s="242"/>
      <c r="KX422" s="242"/>
      <c r="KY422" s="242"/>
      <c r="KZ422" s="242"/>
      <c r="LA422" s="242"/>
      <c r="LB422" s="242"/>
      <c r="LC422" s="242"/>
      <c r="LD422" s="242"/>
      <c r="LE422" s="242"/>
      <c r="LF422" s="242"/>
      <c r="LG422" s="242"/>
      <c r="LH422" s="242"/>
      <c r="LI422" s="242"/>
      <c r="LJ422" s="242"/>
      <c r="LK422" s="242"/>
      <c r="LL422" s="242"/>
      <c r="LM422" s="242"/>
      <c r="LN422" s="242"/>
      <c r="LO422" s="242"/>
      <c r="LP422" s="242"/>
      <c r="LQ422" s="242"/>
      <c r="LR422" s="242"/>
      <c r="LS422" s="242"/>
      <c r="LT422" s="242"/>
      <c r="LU422" s="242"/>
      <c r="LV422" s="242"/>
      <c r="LW422" s="242"/>
      <c r="LX422" s="242"/>
      <c r="LY422" s="242"/>
      <c r="LZ422" s="242"/>
      <c r="MA422" s="242"/>
      <c r="MB422" s="242"/>
      <c r="MC422" s="242"/>
      <c r="MD422" s="242"/>
      <c r="ME422" s="242"/>
      <c r="MF422" s="242"/>
      <c r="MG422" s="242"/>
      <c r="MH422" s="242"/>
      <c r="MI422" s="242"/>
      <c r="MJ422" s="242"/>
      <c r="MK422" s="242"/>
      <c r="ML422" s="242"/>
      <c r="MM422" s="242"/>
      <c r="MN422" s="242"/>
      <c r="MO422" s="242"/>
      <c r="MP422" s="242"/>
      <c r="MQ422" s="242"/>
      <c r="MR422" s="242"/>
      <c r="MS422" s="242"/>
      <c r="MT422" s="242"/>
      <c r="MU422" s="242"/>
      <c r="MV422" s="242"/>
      <c r="MW422" s="242"/>
      <c r="MX422" s="242"/>
      <c r="MY422" s="242"/>
      <c r="MZ422" s="242"/>
      <c r="NA422" s="242"/>
      <c r="NB422" s="242"/>
      <c r="NC422" s="242"/>
      <c r="ND422" s="242"/>
      <c r="NE422" s="242"/>
      <c r="NF422" s="242"/>
      <c r="NG422" s="242"/>
      <c r="NH422" s="242"/>
      <c r="NI422" s="242"/>
      <c r="NJ422" s="242"/>
      <c r="NK422" s="242"/>
      <c r="NL422" s="242"/>
      <c r="NM422" s="242"/>
      <c r="NN422" s="242"/>
      <c r="NO422" s="242"/>
      <c r="NP422" s="242"/>
      <c r="NQ422" s="242"/>
      <c r="NR422" s="242"/>
      <c r="NS422" s="242"/>
      <c r="NT422" s="242"/>
      <c r="NU422" s="242"/>
      <c r="NV422" s="242"/>
      <c r="NW422" s="242"/>
      <c r="NX422" s="242"/>
      <c r="NY422" s="242"/>
      <c r="NZ422" s="242"/>
      <c r="OA422" s="242"/>
      <c r="OB422" s="242"/>
      <c r="OC422" s="242"/>
      <c r="OD422" s="242"/>
      <c r="OE422" s="242"/>
      <c r="OF422" s="242"/>
      <c r="OG422" s="242"/>
      <c r="OH422" s="242"/>
      <c r="OI422" s="242"/>
      <c r="OJ422" s="242"/>
      <c r="OK422" s="242"/>
      <c r="OL422" s="242"/>
      <c r="OM422" s="242"/>
      <c r="ON422" s="242"/>
      <c r="OO422" s="242"/>
      <c r="OP422" s="242"/>
      <c r="OQ422" s="242"/>
      <c r="OR422" s="242"/>
      <c r="OS422" s="242"/>
      <c r="OT422" s="242"/>
      <c r="OU422" s="242"/>
      <c r="OV422" s="242"/>
      <c r="OW422" s="242"/>
      <c r="OX422" s="242"/>
      <c r="OY422" s="242"/>
      <c r="OZ422" s="242"/>
      <c r="PA422" s="242"/>
      <c r="PB422" s="242"/>
      <c r="PC422" s="242"/>
      <c r="PD422" s="242"/>
      <c r="PE422" s="242"/>
      <c r="PF422" s="242"/>
      <c r="PG422" s="242"/>
      <c r="PH422" s="242"/>
      <c r="PI422" s="242"/>
      <c r="PJ422" s="242"/>
      <c r="PK422" s="242"/>
      <c r="PL422" s="242"/>
      <c r="PM422" s="242"/>
      <c r="PN422" s="242"/>
      <c r="PO422" s="242"/>
      <c r="PP422" s="242"/>
      <c r="PQ422" s="242"/>
      <c r="PR422" s="242"/>
      <c r="PS422" s="242"/>
      <c r="PT422" s="242"/>
      <c r="PU422" s="242"/>
      <c r="PV422" s="242"/>
      <c r="PW422" s="242"/>
      <c r="PX422" s="242"/>
      <c r="PY422" s="242"/>
      <c r="PZ422" s="242"/>
      <c r="QA422" s="242"/>
      <c r="QB422" s="242"/>
      <c r="QC422" s="242"/>
      <c r="QD422" s="242"/>
      <c r="QE422" s="242"/>
      <c r="QF422" s="242"/>
      <c r="QG422" s="242"/>
      <c r="QH422" s="242"/>
      <c r="QI422" s="242"/>
      <c r="QJ422" s="242"/>
      <c r="QK422" s="242"/>
      <c r="QL422" s="242"/>
      <c r="QM422" s="242"/>
      <c r="QN422" s="242"/>
      <c r="QO422" s="242"/>
      <c r="QP422" s="242"/>
      <c r="QQ422" s="242"/>
      <c r="QR422" s="242"/>
      <c r="QS422" s="242"/>
      <c r="QT422" s="242"/>
      <c r="QU422" s="242"/>
      <c r="QV422" s="242"/>
      <c r="QW422" s="242"/>
      <c r="QX422" s="242"/>
      <c r="QY422" s="242"/>
      <c r="QZ422" s="242"/>
      <c r="RA422" s="242"/>
      <c r="RB422" s="242"/>
      <c r="RC422" s="242"/>
      <c r="RD422" s="242"/>
      <c r="RE422" s="242"/>
      <c r="RF422" s="242"/>
      <c r="RG422" s="242"/>
      <c r="RH422" s="242"/>
      <c r="RI422" s="242"/>
      <c r="RJ422" s="242"/>
      <c r="RK422" s="242"/>
      <c r="RL422" s="242"/>
      <c r="RM422" s="242"/>
      <c r="RN422" s="242"/>
      <c r="RO422" s="242"/>
      <c r="RP422" s="242"/>
      <c r="RQ422" s="242"/>
      <c r="RR422" s="242"/>
      <c r="RS422" s="242"/>
      <c r="RT422" s="242"/>
      <c r="RU422" s="242"/>
      <c r="RV422" s="242"/>
      <c r="RW422" s="242"/>
      <c r="RX422" s="242"/>
      <c r="RY422" s="242"/>
      <c r="RZ422" s="242"/>
      <c r="SA422" s="242"/>
      <c r="SB422" s="242"/>
    </row>
    <row r="423" spans="1:496" s="249" customFormat="1" ht="15" customHeight="1" x14ac:dyDescent="0.2">
      <c r="A423" s="247"/>
      <c r="B423" s="247"/>
      <c r="D423" s="247"/>
      <c r="E423" s="270"/>
      <c r="F423" s="242"/>
      <c r="G423" s="242"/>
      <c r="H423" s="242"/>
      <c r="I423" s="242"/>
      <c r="J423" s="242"/>
      <c r="K423" s="242"/>
      <c r="L423" s="242"/>
      <c r="M423" s="242"/>
      <c r="N423" s="242"/>
      <c r="O423" s="242"/>
      <c r="P423" s="242"/>
      <c r="Q423" s="242"/>
      <c r="R423" s="242"/>
      <c r="S423" s="242"/>
      <c r="T423" s="242"/>
      <c r="U423" s="242"/>
      <c r="V423" s="242"/>
      <c r="W423" s="242"/>
      <c r="X423" s="242"/>
      <c r="Y423" s="242"/>
      <c r="Z423" s="242"/>
      <c r="AA423" s="242"/>
      <c r="AB423" s="242"/>
      <c r="AC423" s="242"/>
      <c r="AD423" s="242"/>
      <c r="AE423" s="242"/>
      <c r="AF423" s="242"/>
      <c r="AG423" s="242"/>
      <c r="AH423" s="242"/>
      <c r="AI423" s="242"/>
      <c r="AJ423" s="242"/>
      <c r="AK423" s="242"/>
      <c r="AL423" s="242"/>
      <c r="AM423" s="242"/>
      <c r="AN423" s="242"/>
      <c r="AO423" s="242"/>
      <c r="AP423" s="242"/>
      <c r="AQ423" s="242"/>
      <c r="AR423" s="242"/>
      <c r="AS423" s="242"/>
      <c r="AT423" s="242"/>
      <c r="AU423" s="242"/>
      <c r="AV423" s="242"/>
      <c r="AW423" s="242"/>
      <c r="AX423" s="242"/>
      <c r="AY423" s="242"/>
      <c r="AZ423" s="242"/>
      <c r="BA423" s="242"/>
      <c r="BB423" s="242"/>
      <c r="BC423" s="242"/>
      <c r="BD423" s="242"/>
      <c r="BE423" s="242"/>
      <c r="BF423" s="242"/>
      <c r="BG423" s="242"/>
      <c r="BH423" s="242"/>
      <c r="BI423" s="242"/>
      <c r="BJ423" s="242"/>
      <c r="BK423" s="242"/>
      <c r="BL423" s="242"/>
      <c r="BM423" s="242"/>
      <c r="BN423" s="242"/>
      <c r="BO423" s="242"/>
      <c r="BP423" s="242"/>
      <c r="BQ423" s="242"/>
      <c r="BR423" s="242"/>
      <c r="BS423" s="242"/>
      <c r="BT423" s="242"/>
      <c r="BU423" s="242"/>
      <c r="BV423" s="242"/>
      <c r="BW423" s="242"/>
      <c r="BX423" s="242"/>
      <c r="BY423" s="242"/>
      <c r="BZ423" s="242"/>
      <c r="CA423" s="242"/>
      <c r="CB423" s="242"/>
      <c r="CC423" s="242"/>
      <c r="CD423" s="242"/>
      <c r="CE423" s="242"/>
      <c r="CF423" s="242"/>
      <c r="CG423" s="242"/>
      <c r="CH423" s="242"/>
      <c r="CI423" s="242"/>
      <c r="CJ423" s="242"/>
      <c r="CK423" s="242"/>
      <c r="CL423" s="242"/>
      <c r="CM423" s="242"/>
      <c r="CN423" s="242"/>
      <c r="CO423" s="242"/>
      <c r="CP423" s="242"/>
      <c r="CQ423" s="242"/>
      <c r="CR423" s="242"/>
      <c r="CS423" s="242"/>
      <c r="CT423" s="242"/>
      <c r="CU423" s="242"/>
      <c r="CV423" s="242"/>
      <c r="CW423" s="242"/>
      <c r="CX423" s="242"/>
      <c r="CY423" s="242"/>
      <c r="CZ423" s="242"/>
      <c r="DA423" s="242"/>
      <c r="DB423" s="242"/>
      <c r="DC423" s="242"/>
      <c r="DD423" s="242"/>
      <c r="DE423" s="242"/>
      <c r="DF423" s="242"/>
      <c r="DG423" s="242"/>
      <c r="DH423" s="242"/>
      <c r="DI423" s="242"/>
      <c r="DJ423" s="242"/>
      <c r="DK423" s="242"/>
      <c r="DL423" s="242"/>
      <c r="DM423" s="242"/>
      <c r="DN423" s="242"/>
      <c r="DO423" s="242"/>
      <c r="DP423" s="242"/>
      <c r="DQ423" s="242"/>
      <c r="DR423" s="242"/>
      <c r="DS423" s="242"/>
      <c r="DT423" s="242"/>
      <c r="DU423" s="242"/>
      <c r="DV423" s="242"/>
      <c r="DW423" s="242"/>
      <c r="DX423" s="242"/>
      <c r="DY423" s="242"/>
      <c r="DZ423" s="242"/>
      <c r="EA423" s="242"/>
      <c r="EB423" s="242"/>
      <c r="EC423" s="242"/>
      <c r="ED423" s="242"/>
      <c r="EE423" s="242"/>
      <c r="EF423" s="242"/>
      <c r="EG423" s="242"/>
      <c r="EH423" s="242"/>
      <c r="EI423" s="242"/>
      <c r="EJ423" s="242"/>
      <c r="EK423" s="242"/>
      <c r="EL423" s="242"/>
      <c r="EM423" s="242"/>
      <c r="EN423" s="242"/>
      <c r="EO423" s="242"/>
      <c r="EP423" s="242"/>
      <c r="EQ423" s="242"/>
      <c r="ER423" s="242"/>
      <c r="ES423" s="242"/>
      <c r="ET423" s="242"/>
      <c r="EU423" s="242"/>
      <c r="EV423" s="242"/>
      <c r="EW423" s="242"/>
      <c r="EX423" s="242"/>
      <c r="EY423" s="242"/>
      <c r="EZ423" s="242"/>
      <c r="FA423" s="242"/>
      <c r="FB423" s="242"/>
      <c r="FC423" s="242"/>
      <c r="FD423" s="242"/>
      <c r="FE423" s="242"/>
      <c r="FF423" s="242"/>
      <c r="FG423" s="242"/>
      <c r="FH423" s="242"/>
      <c r="FI423" s="242"/>
      <c r="FJ423" s="242"/>
      <c r="FK423" s="242"/>
      <c r="FL423" s="242"/>
      <c r="FM423" s="242"/>
      <c r="FN423" s="242"/>
      <c r="FO423" s="242"/>
      <c r="FP423" s="242"/>
      <c r="FQ423" s="242"/>
      <c r="FR423" s="242"/>
      <c r="FS423" s="242"/>
      <c r="FT423" s="242"/>
      <c r="FU423" s="242"/>
      <c r="FV423" s="242"/>
      <c r="FW423" s="242"/>
      <c r="FX423" s="242"/>
      <c r="FY423" s="242"/>
      <c r="FZ423" s="242"/>
      <c r="GA423" s="242"/>
      <c r="GB423" s="242"/>
      <c r="GC423" s="242"/>
      <c r="GD423" s="242"/>
      <c r="GE423" s="242"/>
      <c r="GF423" s="242"/>
      <c r="GG423" s="242"/>
      <c r="GH423" s="242"/>
      <c r="GI423" s="242"/>
      <c r="GJ423" s="242"/>
      <c r="GK423" s="242"/>
      <c r="GL423" s="242"/>
      <c r="GM423" s="242"/>
      <c r="GN423" s="242"/>
      <c r="GO423" s="242"/>
      <c r="GP423" s="242"/>
      <c r="GQ423" s="242"/>
      <c r="GR423" s="242"/>
      <c r="GS423" s="242"/>
      <c r="GT423" s="242"/>
      <c r="GU423" s="242"/>
      <c r="GV423" s="242"/>
      <c r="GW423" s="242"/>
      <c r="GX423" s="242"/>
      <c r="GY423" s="242"/>
      <c r="GZ423" s="242"/>
      <c r="HA423" s="242"/>
      <c r="HB423" s="242"/>
      <c r="HC423" s="242"/>
      <c r="HD423" s="242"/>
      <c r="HE423" s="242"/>
      <c r="HF423" s="242"/>
      <c r="HG423" s="242"/>
      <c r="HH423" s="242"/>
      <c r="HI423" s="242"/>
      <c r="HJ423" s="242"/>
      <c r="HK423" s="242"/>
      <c r="HL423" s="242"/>
      <c r="HM423" s="242"/>
      <c r="HN423" s="242"/>
      <c r="HO423" s="242"/>
      <c r="HP423" s="242"/>
      <c r="HQ423" s="242"/>
      <c r="HR423" s="242"/>
      <c r="HS423" s="242"/>
      <c r="HT423" s="242"/>
      <c r="HU423" s="242"/>
      <c r="HV423" s="242"/>
      <c r="HW423" s="242"/>
      <c r="HX423" s="242"/>
      <c r="HY423" s="242"/>
      <c r="HZ423" s="242"/>
      <c r="IA423" s="242"/>
      <c r="IB423" s="242"/>
      <c r="IC423" s="242"/>
      <c r="ID423" s="242"/>
      <c r="IE423" s="242"/>
      <c r="IF423" s="242"/>
      <c r="IG423" s="242"/>
      <c r="IH423" s="242"/>
      <c r="II423" s="242"/>
      <c r="IJ423" s="242"/>
      <c r="IK423" s="242"/>
      <c r="IL423" s="242"/>
      <c r="IM423" s="242"/>
      <c r="IN423" s="242"/>
      <c r="IO423" s="242"/>
      <c r="IP423" s="242"/>
      <c r="IQ423" s="242"/>
      <c r="IR423" s="242"/>
      <c r="IS423" s="242"/>
      <c r="IT423" s="242"/>
      <c r="IU423" s="242"/>
      <c r="IV423" s="242"/>
      <c r="IW423" s="242"/>
      <c r="IX423" s="242"/>
      <c r="IY423" s="242"/>
      <c r="IZ423" s="242"/>
      <c r="JA423" s="242"/>
      <c r="JB423" s="242"/>
      <c r="JC423" s="242"/>
      <c r="JD423" s="242"/>
      <c r="JE423" s="242"/>
      <c r="JF423" s="242"/>
      <c r="JG423" s="242"/>
      <c r="JH423" s="242"/>
      <c r="JI423" s="242"/>
      <c r="JJ423" s="242"/>
      <c r="JK423" s="242"/>
      <c r="JL423" s="242"/>
      <c r="JM423" s="242"/>
      <c r="JN423" s="242"/>
      <c r="JO423" s="242"/>
      <c r="JP423" s="242"/>
      <c r="JQ423" s="242"/>
      <c r="JR423" s="242"/>
      <c r="JS423" s="242"/>
      <c r="JT423" s="242"/>
      <c r="JU423" s="242"/>
      <c r="JV423" s="242"/>
      <c r="JW423" s="242"/>
      <c r="JX423" s="242"/>
      <c r="JY423" s="242"/>
      <c r="JZ423" s="242"/>
      <c r="KA423" s="242"/>
      <c r="KB423" s="242"/>
      <c r="KC423" s="242"/>
      <c r="KD423" s="242"/>
      <c r="KE423" s="242"/>
      <c r="KF423" s="242"/>
      <c r="KG423" s="242"/>
      <c r="KH423" s="242"/>
      <c r="KI423" s="242"/>
      <c r="KJ423" s="242"/>
      <c r="KK423" s="242"/>
      <c r="KL423" s="242"/>
      <c r="KM423" s="242"/>
      <c r="KN423" s="242"/>
      <c r="KO423" s="242"/>
      <c r="KP423" s="242"/>
      <c r="KQ423" s="242"/>
      <c r="KR423" s="242"/>
      <c r="KS423" s="242"/>
      <c r="KT423" s="242"/>
      <c r="KU423" s="242"/>
      <c r="KV423" s="242"/>
      <c r="KW423" s="242"/>
      <c r="KX423" s="242"/>
      <c r="KY423" s="242"/>
      <c r="KZ423" s="242"/>
      <c r="LA423" s="242"/>
      <c r="LB423" s="242"/>
      <c r="LC423" s="242"/>
      <c r="LD423" s="242"/>
      <c r="LE423" s="242"/>
      <c r="LF423" s="242"/>
      <c r="LG423" s="242"/>
      <c r="LH423" s="242"/>
      <c r="LI423" s="242"/>
      <c r="LJ423" s="242"/>
      <c r="LK423" s="242"/>
      <c r="LL423" s="242"/>
      <c r="LM423" s="242"/>
      <c r="LN423" s="242"/>
      <c r="LO423" s="242"/>
      <c r="LP423" s="242"/>
      <c r="LQ423" s="242"/>
      <c r="LR423" s="242"/>
      <c r="LS423" s="242"/>
      <c r="LT423" s="242"/>
      <c r="LU423" s="242"/>
      <c r="LV423" s="242"/>
      <c r="LW423" s="242"/>
      <c r="LX423" s="242"/>
      <c r="LY423" s="242"/>
      <c r="LZ423" s="242"/>
      <c r="MA423" s="242"/>
      <c r="MB423" s="242"/>
      <c r="MC423" s="242"/>
      <c r="MD423" s="242"/>
      <c r="ME423" s="242"/>
      <c r="MF423" s="242"/>
      <c r="MG423" s="242"/>
      <c r="MH423" s="242"/>
      <c r="MI423" s="242"/>
      <c r="MJ423" s="242"/>
      <c r="MK423" s="242"/>
      <c r="ML423" s="242"/>
      <c r="MM423" s="242"/>
      <c r="MN423" s="242"/>
      <c r="MO423" s="242"/>
      <c r="MP423" s="242"/>
      <c r="MQ423" s="242"/>
      <c r="MR423" s="242"/>
      <c r="MS423" s="242"/>
      <c r="MT423" s="242"/>
      <c r="MU423" s="242"/>
      <c r="MV423" s="242"/>
      <c r="MW423" s="242"/>
      <c r="MX423" s="242"/>
      <c r="MY423" s="242"/>
      <c r="MZ423" s="242"/>
      <c r="NA423" s="242"/>
      <c r="NB423" s="242"/>
      <c r="NC423" s="242"/>
      <c r="ND423" s="242"/>
      <c r="NE423" s="242"/>
      <c r="NF423" s="242"/>
      <c r="NG423" s="242"/>
      <c r="NH423" s="242"/>
      <c r="NI423" s="242"/>
      <c r="NJ423" s="242"/>
      <c r="NK423" s="242"/>
      <c r="NL423" s="242"/>
      <c r="NM423" s="242"/>
      <c r="NN423" s="242"/>
      <c r="NO423" s="242"/>
      <c r="NP423" s="242"/>
      <c r="NQ423" s="242"/>
      <c r="NR423" s="242"/>
      <c r="NS423" s="242"/>
      <c r="NT423" s="242"/>
      <c r="NU423" s="242"/>
      <c r="NV423" s="242"/>
      <c r="NW423" s="242"/>
      <c r="NX423" s="242"/>
      <c r="NY423" s="242"/>
      <c r="NZ423" s="242"/>
      <c r="OA423" s="242"/>
      <c r="OB423" s="242"/>
      <c r="OC423" s="242"/>
      <c r="OD423" s="242"/>
      <c r="OE423" s="242"/>
      <c r="OF423" s="242"/>
      <c r="OG423" s="242"/>
      <c r="OH423" s="242"/>
      <c r="OI423" s="242"/>
      <c r="OJ423" s="242"/>
      <c r="OK423" s="242"/>
      <c r="OL423" s="242"/>
      <c r="OM423" s="242"/>
      <c r="ON423" s="242"/>
      <c r="OO423" s="242"/>
      <c r="OP423" s="242"/>
      <c r="OQ423" s="242"/>
      <c r="OR423" s="242"/>
      <c r="OS423" s="242"/>
      <c r="OT423" s="242"/>
      <c r="OU423" s="242"/>
      <c r="OV423" s="242"/>
      <c r="OW423" s="242"/>
      <c r="OX423" s="242"/>
      <c r="OY423" s="242"/>
      <c r="OZ423" s="242"/>
      <c r="PA423" s="242"/>
      <c r="PB423" s="242"/>
      <c r="PC423" s="242"/>
      <c r="PD423" s="242"/>
      <c r="PE423" s="242"/>
      <c r="PF423" s="242"/>
      <c r="PG423" s="242"/>
      <c r="PH423" s="242"/>
      <c r="PI423" s="242"/>
      <c r="PJ423" s="242"/>
      <c r="PK423" s="242"/>
      <c r="PL423" s="242"/>
      <c r="PM423" s="242"/>
      <c r="PN423" s="242"/>
      <c r="PO423" s="242"/>
      <c r="PP423" s="242"/>
      <c r="PQ423" s="242"/>
      <c r="PR423" s="242"/>
      <c r="PS423" s="242"/>
      <c r="PT423" s="242"/>
      <c r="PU423" s="242"/>
      <c r="PV423" s="242"/>
      <c r="PW423" s="242"/>
      <c r="PX423" s="242"/>
      <c r="PY423" s="242"/>
      <c r="PZ423" s="242"/>
      <c r="QA423" s="242"/>
      <c r="QB423" s="242"/>
      <c r="QC423" s="242"/>
      <c r="QD423" s="242"/>
      <c r="QE423" s="242"/>
      <c r="QF423" s="242"/>
      <c r="QG423" s="242"/>
      <c r="QH423" s="242"/>
      <c r="QI423" s="242"/>
      <c r="QJ423" s="242"/>
      <c r="QK423" s="242"/>
      <c r="QL423" s="242"/>
      <c r="QM423" s="242"/>
      <c r="QN423" s="242"/>
      <c r="QO423" s="242"/>
      <c r="QP423" s="242"/>
      <c r="QQ423" s="242"/>
      <c r="QR423" s="242"/>
      <c r="QS423" s="242"/>
      <c r="QT423" s="242"/>
      <c r="QU423" s="242"/>
      <c r="QV423" s="242"/>
      <c r="QW423" s="242"/>
      <c r="QX423" s="242"/>
      <c r="QY423" s="242"/>
      <c r="QZ423" s="242"/>
      <c r="RA423" s="242"/>
      <c r="RB423" s="242"/>
      <c r="RC423" s="242"/>
      <c r="RD423" s="242"/>
      <c r="RE423" s="242"/>
      <c r="RF423" s="242"/>
      <c r="RG423" s="242"/>
      <c r="RH423" s="242"/>
      <c r="RI423" s="242"/>
      <c r="RJ423" s="242"/>
      <c r="RK423" s="242"/>
      <c r="RL423" s="242"/>
      <c r="RM423" s="242"/>
      <c r="RN423" s="242"/>
      <c r="RO423" s="242"/>
      <c r="RP423" s="242"/>
      <c r="RQ423" s="242"/>
      <c r="RR423" s="242"/>
      <c r="RS423" s="242"/>
      <c r="RT423" s="242"/>
      <c r="RU423" s="242"/>
      <c r="RV423" s="242"/>
      <c r="RW423" s="242"/>
      <c r="RX423" s="242"/>
      <c r="RY423" s="242"/>
      <c r="RZ423" s="242"/>
      <c r="SA423" s="242"/>
      <c r="SB423" s="242"/>
    </row>
    <row r="424" spans="1:496" s="249" customFormat="1" ht="15" customHeight="1" x14ac:dyDescent="0.2">
      <c r="A424" s="247"/>
      <c r="B424" s="247"/>
      <c r="D424" s="247"/>
      <c r="E424" s="270"/>
      <c r="F424" s="242"/>
      <c r="G424" s="242"/>
      <c r="H424" s="242"/>
      <c r="I424" s="242"/>
      <c r="J424" s="242"/>
      <c r="K424" s="242"/>
      <c r="L424" s="242"/>
      <c r="M424" s="242"/>
      <c r="N424" s="242"/>
      <c r="O424" s="242"/>
      <c r="P424" s="242"/>
      <c r="Q424" s="242"/>
      <c r="R424" s="242"/>
      <c r="S424" s="242"/>
      <c r="T424" s="242"/>
      <c r="U424" s="242"/>
      <c r="V424" s="242"/>
      <c r="W424" s="242"/>
      <c r="X424" s="242"/>
      <c r="Y424" s="242"/>
      <c r="Z424" s="242"/>
      <c r="AA424" s="242"/>
      <c r="AB424" s="242"/>
      <c r="AC424" s="242"/>
      <c r="AD424" s="242"/>
      <c r="AE424" s="242"/>
      <c r="AF424" s="242"/>
      <c r="AG424" s="242"/>
      <c r="AH424" s="242"/>
      <c r="AI424" s="242"/>
      <c r="AJ424" s="242"/>
      <c r="AK424" s="242"/>
      <c r="AL424" s="242"/>
      <c r="AM424" s="242"/>
      <c r="AN424" s="242"/>
      <c r="AO424" s="242"/>
      <c r="AP424" s="242"/>
      <c r="AQ424" s="242"/>
      <c r="AR424" s="242"/>
      <c r="AS424" s="242"/>
      <c r="AT424" s="242"/>
      <c r="AU424" s="242"/>
      <c r="AV424" s="242"/>
      <c r="AW424" s="242"/>
      <c r="AX424" s="242"/>
      <c r="AY424" s="242"/>
      <c r="AZ424" s="242"/>
      <c r="BA424" s="242"/>
      <c r="BB424" s="242"/>
      <c r="BC424" s="242"/>
      <c r="BD424" s="242"/>
      <c r="BE424" s="242"/>
      <c r="BF424" s="242"/>
      <c r="BG424" s="242"/>
      <c r="BH424" s="242"/>
      <c r="BI424" s="242"/>
      <c r="BJ424" s="242"/>
      <c r="BK424" s="242"/>
      <c r="BL424" s="242"/>
      <c r="BM424" s="242"/>
      <c r="BN424" s="242"/>
      <c r="BO424" s="242"/>
      <c r="BP424" s="242"/>
      <c r="BQ424" s="242"/>
      <c r="BR424" s="242"/>
      <c r="BS424" s="242"/>
      <c r="BT424" s="242"/>
      <c r="BU424" s="242"/>
      <c r="BV424" s="242"/>
      <c r="BW424" s="242"/>
      <c r="BX424" s="242"/>
      <c r="BY424" s="242"/>
      <c r="BZ424" s="242"/>
      <c r="CA424" s="242"/>
      <c r="CB424" s="242"/>
      <c r="CC424" s="242"/>
      <c r="CD424" s="242"/>
      <c r="CE424" s="242"/>
      <c r="CF424" s="242"/>
      <c r="CG424" s="242"/>
      <c r="CH424" s="242"/>
      <c r="CI424" s="242"/>
      <c r="CJ424" s="242"/>
      <c r="CK424" s="242"/>
      <c r="CL424" s="242"/>
      <c r="CM424" s="242"/>
      <c r="CN424" s="242"/>
      <c r="CO424" s="242"/>
      <c r="CP424" s="242"/>
      <c r="CQ424" s="242"/>
      <c r="CR424" s="242"/>
      <c r="CS424" s="242"/>
      <c r="CT424" s="242"/>
      <c r="CU424" s="242"/>
      <c r="CV424" s="242"/>
      <c r="CW424" s="242"/>
      <c r="CX424" s="242"/>
      <c r="CY424" s="242"/>
      <c r="CZ424" s="242"/>
      <c r="DA424" s="242"/>
      <c r="DB424" s="242"/>
      <c r="DC424" s="242"/>
      <c r="DD424" s="242"/>
      <c r="DE424" s="242"/>
      <c r="DF424" s="242"/>
      <c r="DG424" s="242"/>
      <c r="DH424" s="242"/>
      <c r="DI424" s="242"/>
      <c r="DJ424" s="242"/>
      <c r="DK424" s="242"/>
      <c r="DL424" s="242"/>
      <c r="DM424" s="242"/>
      <c r="DN424" s="242"/>
      <c r="DO424" s="242"/>
      <c r="DP424" s="242"/>
      <c r="DQ424" s="242"/>
      <c r="DR424" s="242"/>
      <c r="DS424" s="242"/>
      <c r="DT424" s="242"/>
      <c r="DU424" s="242"/>
      <c r="DV424" s="242"/>
      <c r="DW424" s="242"/>
      <c r="DX424" s="242"/>
      <c r="DY424" s="242"/>
      <c r="DZ424" s="242"/>
      <c r="EA424" s="242"/>
      <c r="EB424" s="242"/>
      <c r="EC424" s="242"/>
      <c r="ED424" s="242"/>
      <c r="EE424" s="242"/>
      <c r="EF424" s="242"/>
      <c r="EG424" s="242"/>
      <c r="EH424" s="242"/>
      <c r="EI424" s="242"/>
      <c r="EJ424" s="242"/>
      <c r="EK424" s="242"/>
      <c r="EL424" s="242"/>
      <c r="EM424" s="242"/>
      <c r="EN424" s="242"/>
      <c r="EO424" s="242"/>
      <c r="EP424" s="242"/>
      <c r="EQ424" s="242"/>
      <c r="ER424" s="242"/>
      <c r="ES424" s="242"/>
      <c r="ET424" s="242"/>
      <c r="EU424" s="242"/>
      <c r="EV424" s="242"/>
      <c r="EW424" s="242"/>
      <c r="EX424" s="242"/>
      <c r="EY424" s="242"/>
      <c r="EZ424" s="242"/>
      <c r="FA424" s="242"/>
      <c r="FB424" s="242"/>
      <c r="FC424" s="242"/>
      <c r="FD424" s="242"/>
      <c r="FE424" s="242"/>
      <c r="FF424" s="242"/>
      <c r="FG424" s="242"/>
      <c r="FH424" s="242"/>
      <c r="FI424" s="242"/>
      <c r="FJ424" s="242"/>
      <c r="FK424" s="242"/>
      <c r="FL424" s="242"/>
      <c r="FM424" s="242"/>
      <c r="FN424" s="242"/>
      <c r="FO424" s="242"/>
      <c r="FP424" s="242"/>
      <c r="FQ424" s="242"/>
      <c r="FR424" s="242"/>
      <c r="FS424" s="242"/>
      <c r="FT424" s="242"/>
      <c r="FU424" s="242"/>
      <c r="FV424" s="242"/>
      <c r="FW424" s="242"/>
      <c r="FX424" s="242"/>
      <c r="FY424" s="242"/>
      <c r="FZ424" s="242"/>
      <c r="GA424" s="242"/>
      <c r="GB424" s="242"/>
      <c r="GC424" s="242"/>
      <c r="GD424" s="242"/>
      <c r="GE424" s="242"/>
      <c r="GF424" s="242"/>
      <c r="GG424" s="242"/>
      <c r="GH424" s="242"/>
      <c r="GI424" s="242"/>
      <c r="GJ424" s="242"/>
      <c r="GK424" s="242"/>
      <c r="GL424" s="242"/>
      <c r="GM424" s="242"/>
      <c r="GN424" s="242"/>
      <c r="GO424" s="242"/>
      <c r="GP424" s="242"/>
      <c r="GQ424" s="242"/>
      <c r="GR424" s="242"/>
      <c r="GS424" s="242"/>
      <c r="GT424" s="242"/>
      <c r="GU424" s="242"/>
      <c r="GV424" s="242"/>
      <c r="GW424" s="242"/>
      <c r="GX424" s="242"/>
      <c r="GY424" s="242"/>
      <c r="GZ424" s="242"/>
      <c r="HA424" s="242"/>
      <c r="HB424" s="242"/>
      <c r="HC424" s="242"/>
      <c r="HD424" s="242"/>
      <c r="HE424" s="242"/>
      <c r="HF424" s="242"/>
      <c r="HG424" s="242"/>
      <c r="HH424" s="242"/>
      <c r="HI424" s="242"/>
      <c r="HJ424" s="242"/>
      <c r="HK424" s="242"/>
      <c r="HL424" s="242"/>
      <c r="HM424" s="242"/>
      <c r="HN424" s="242"/>
      <c r="HO424" s="242"/>
      <c r="HP424" s="242"/>
      <c r="HQ424" s="242"/>
      <c r="HR424" s="242"/>
      <c r="HS424" s="242"/>
      <c r="HT424" s="242"/>
      <c r="HU424" s="242"/>
      <c r="HV424" s="242"/>
      <c r="HW424" s="242"/>
      <c r="HX424" s="242"/>
      <c r="HY424" s="242"/>
      <c r="HZ424" s="242"/>
      <c r="IA424" s="242"/>
      <c r="IB424" s="242"/>
      <c r="IC424" s="242"/>
      <c r="ID424" s="242"/>
      <c r="IE424" s="242"/>
      <c r="IF424" s="242"/>
      <c r="IG424" s="242"/>
      <c r="IH424" s="242"/>
      <c r="II424" s="242"/>
      <c r="IJ424" s="242"/>
      <c r="IK424" s="242"/>
      <c r="IL424" s="242"/>
      <c r="IM424" s="242"/>
      <c r="IN424" s="242"/>
      <c r="IO424" s="242"/>
      <c r="IP424" s="242"/>
      <c r="IQ424" s="242"/>
      <c r="IR424" s="242"/>
      <c r="IS424" s="242"/>
      <c r="IT424" s="242"/>
      <c r="IU424" s="242"/>
      <c r="IV424" s="242"/>
      <c r="IW424" s="242"/>
      <c r="IX424" s="242"/>
      <c r="IY424" s="242"/>
      <c r="IZ424" s="242"/>
      <c r="JA424" s="242"/>
      <c r="JB424" s="242"/>
      <c r="JC424" s="242"/>
      <c r="JD424" s="242"/>
      <c r="JE424" s="242"/>
      <c r="JF424" s="242"/>
      <c r="JG424" s="242"/>
      <c r="JH424" s="242"/>
      <c r="JI424" s="242"/>
      <c r="JJ424" s="242"/>
      <c r="JK424" s="242"/>
      <c r="JL424" s="242"/>
      <c r="JM424" s="242"/>
      <c r="JN424" s="242"/>
      <c r="JO424" s="242"/>
      <c r="JP424" s="242"/>
      <c r="JQ424" s="242"/>
      <c r="JR424" s="242"/>
      <c r="JS424" s="242"/>
      <c r="JT424" s="242"/>
      <c r="JU424" s="242"/>
      <c r="JV424" s="242"/>
      <c r="JW424" s="242"/>
      <c r="JX424" s="242"/>
      <c r="JY424" s="242"/>
      <c r="JZ424" s="242"/>
      <c r="KA424" s="242"/>
      <c r="KB424" s="242"/>
      <c r="KC424" s="242"/>
      <c r="KD424" s="242"/>
      <c r="KE424" s="242"/>
      <c r="KF424" s="242"/>
      <c r="KG424" s="242"/>
      <c r="KH424" s="242"/>
      <c r="KI424" s="242"/>
      <c r="KJ424" s="242"/>
      <c r="KK424" s="242"/>
      <c r="KL424" s="242"/>
      <c r="KM424" s="242"/>
      <c r="KN424" s="242"/>
      <c r="KO424" s="242"/>
      <c r="KP424" s="242"/>
      <c r="KQ424" s="242"/>
      <c r="KR424" s="242"/>
      <c r="KS424" s="242"/>
      <c r="KT424" s="242"/>
      <c r="KU424" s="242"/>
      <c r="KV424" s="242"/>
      <c r="KW424" s="242"/>
      <c r="KX424" s="242"/>
      <c r="KY424" s="242"/>
      <c r="KZ424" s="242"/>
      <c r="LA424" s="242"/>
      <c r="LB424" s="242"/>
      <c r="LC424" s="242"/>
      <c r="LD424" s="242"/>
      <c r="LE424" s="242"/>
      <c r="LF424" s="242"/>
      <c r="LG424" s="242"/>
      <c r="LH424" s="242"/>
      <c r="LI424" s="242"/>
      <c r="LJ424" s="242"/>
      <c r="LK424" s="242"/>
      <c r="LL424" s="242"/>
      <c r="LM424" s="242"/>
      <c r="LN424" s="242"/>
      <c r="LO424" s="242"/>
      <c r="LP424" s="242"/>
      <c r="LQ424" s="242"/>
      <c r="LR424" s="242"/>
      <c r="LS424" s="242"/>
      <c r="LT424" s="242"/>
      <c r="LU424" s="242"/>
      <c r="LV424" s="242"/>
      <c r="LW424" s="242"/>
      <c r="LX424" s="242"/>
      <c r="LY424" s="242"/>
      <c r="LZ424" s="242"/>
      <c r="MA424" s="242"/>
      <c r="MB424" s="242"/>
      <c r="MC424" s="242"/>
      <c r="MD424" s="242"/>
      <c r="ME424" s="242"/>
      <c r="MF424" s="242"/>
      <c r="MG424" s="242"/>
      <c r="MH424" s="242"/>
      <c r="MI424" s="242"/>
      <c r="MJ424" s="242"/>
      <c r="MK424" s="242"/>
      <c r="ML424" s="242"/>
      <c r="MM424" s="242"/>
      <c r="MN424" s="242"/>
      <c r="MO424" s="242"/>
      <c r="MP424" s="242"/>
      <c r="MQ424" s="242"/>
      <c r="MR424" s="242"/>
      <c r="MS424" s="242"/>
      <c r="MT424" s="242"/>
      <c r="MU424" s="242"/>
      <c r="MV424" s="242"/>
      <c r="MW424" s="242"/>
      <c r="MX424" s="242"/>
      <c r="MY424" s="242"/>
      <c r="MZ424" s="242"/>
      <c r="NA424" s="242"/>
      <c r="NB424" s="242"/>
      <c r="NC424" s="242"/>
      <c r="ND424" s="242"/>
      <c r="NE424" s="242"/>
      <c r="NF424" s="242"/>
      <c r="NG424" s="242"/>
      <c r="NH424" s="242"/>
      <c r="NI424" s="242"/>
      <c r="NJ424" s="242"/>
      <c r="NK424" s="242"/>
      <c r="NL424" s="242"/>
      <c r="NM424" s="242"/>
      <c r="NN424" s="242"/>
      <c r="NO424" s="242"/>
      <c r="NP424" s="242"/>
      <c r="NQ424" s="242"/>
      <c r="NR424" s="242"/>
      <c r="NS424" s="242"/>
      <c r="NT424" s="242"/>
      <c r="NU424" s="242"/>
      <c r="NV424" s="242"/>
      <c r="NW424" s="242"/>
      <c r="NX424" s="242"/>
      <c r="NY424" s="242"/>
      <c r="NZ424" s="242"/>
      <c r="OA424" s="242"/>
      <c r="OB424" s="242"/>
      <c r="OC424" s="242"/>
      <c r="OD424" s="242"/>
      <c r="OE424" s="242"/>
      <c r="OF424" s="242"/>
      <c r="OG424" s="242"/>
      <c r="OH424" s="242"/>
      <c r="OI424" s="242"/>
      <c r="OJ424" s="242"/>
      <c r="OK424" s="242"/>
      <c r="OL424" s="242"/>
      <c r="OM424" s="242"/>
      <c r="ON424" s="242"/>
      <c r="OO424" s="242"/>
      <c r="OP424" s="242"/>
      <c r="OQ424" s="242"/>
      <c r="OR424" s="242"/>
      <c r="OS424" s="242"/>
      <c r="OT424" s="242"/>
      <c r="OU424" s="242"/>
      <c r="OV424" s="242"/>
      <c r="OW424" s="242"/>
      <c r="OX424" s="242"/>
      <c r="OY424" s="242"/>
      <c r="OZ424" s="242"/>
      <c r="PA424" s="242"/>
      <c r="PB424" s="242"/>
      <c r="PC424" s="242"/>
      <c r="PD424" s="242"/>
      <c r="PE424" s="242"/>
      <c r="PF424" s="242"/>
      <c r="PG424" s="242"/>
      <c r="PH424" s="242"/>
      <c r="PI424" s="242"/>
      <c r="PJ424" s="242"/>
      <c r="PK424" s="242"/>
      <c r="PL424" s="242"/>
      <c r="PM424" s="242"/>
      <c r="PN424" s="242"/>
      <c r="PO424" s="242"/>
      <c r="PP424" s="242"/>
      <c r="PQ424" s="242"/>
      <c r="PR424" s="242"/>
      <c r="PS424" s="242"/>
      <c r="PT424" s="242"/>
      <c r="PU424" s="242"/>
      <c r="PV424" s="242"/>
      <c r="PW424" s="242"/>
      <c r="PX424" s="242"/>
      <c r="PY424" s="242"/>
      <c r="PZ424" s="242"/>
      <c r="QA424" s="242"/>
      <c r="QB424" s="242"/>
      <c r="QC424" s="242"/>
      <c r="QD424" s="242"/>
      <c r="QE424" s="242"/>
      <c r="QF424" s="242"/>
      <c r="QG424" s="242"/>
      <c r="QH424" s="242"/>
      <c r="QI424" s="242"/>
      <c r="QJ424" s="242"/>
      <c r="QK424" s="242"/>
      <c r="QL424" s="242"/>
      <c r="QM424" s="242"/>
      <c r="QN424" s="242"/>
      <c r="QO424" s="242"/>
      <c r="QP424" s="242"/>
      <c r="QQ424" s="242"/>
      <c r="QR424" s="242"/>
      <c r="QS424" s="242"/>
      <c r="QT424" s="242"/>
      <c r="QU424" s="242"/>
      <c r="QV424" s="242"/>
      <c r="QW424" s="242"/>
      <c r="QX424" s="242"/>
      <c r="QY424" s="242"/>
      <c r="QZ424" s="242"/>
      <c r="RA424" s="242"/>
      <c r="RB424" s="242"/>
      <c r="RC424" s="242"/>
      <c r="RD424" s="242"/>
      <c r="RE424" s="242"/>
      <c r="RF424" s="242"/>
      <c r="RG424" s="242"/>
      <c r="RH424" s="242"/>
      <c r="RI424" s="242"/>
      <c r="RJ424" s="242"/>
      <c r="RK424" s="242"/>
      <c r="RL424" s="242"/>
      <c r="RM424" s="242"/>
      <c r="RN424" s="242"/>
      <c r="RO424" s="242"/>
      <c r="RP424" s="242"/>
      <c r="RQ424" s="242"/>
      <c r="RR424" s="242"/>
      <c r="RS424" s="242"/>
      <c r="RT424" s="242"/>
      <c r="RU424" s="242"/>
      <c r="RV424" s="242"/>
      <c r="RW424" s="242"/>
      <c r="RX424" s="242"/>
      <c r="RY424" s="242"/>
      <c r="RZ424" s="242"/>
      <c r="SA424" s="242"/>
      <c r="SB424" s="242"/>
    </row>
    <row r="425" spans="1:496" ht="15" customHeight="1" x14ac:dyDescent="0.2">
      <c r="A425" s="243" t="str">
        <f t="shared" si="8"/>
        <v>INDEC-PB - 15200-1</v>
      </c>
      <c r="B425" s="243">
        <v>15200</v>
      </c>
      <c r="C425" s="242" t="s">
        <v>51</v>
      </c>
      <c r="D425" s="243">
        <v>1</v>
      </c>
      <c r="E425" s="269" t="s">
        <v>437</v>
      </c>
    </row>
    <row r="426" spans="1:496" ht="15" customHeight="1" x14ac:dyDescent="0.2">
      <c r="A426" s="271"/>
      <c r="E426" s="272"/>
    </row>
    <row r="427" spans="1:496" ht="15" customHeight="1" x14ac:dyDescent="0.2">
      <c r="A427" s="273"/>
      <c r="E427" s="272" t="s">
        <v>438</v>
      </c>
    </row>
    <row r="428" spans="1:496" ht="15" customHeight="1" x14ac:dyDescent="0.2">
      <c r="A428" s="243" t="str">
        <f t="shared" ref="A428:A445" si="9">CONCATENATE("INDEC-PB - ",B428,C428,D428)</f>
        <v>INDEC-PB - 94920-1</v>
      </c>
      <c r="B428" s="243">
        <v>94920</v>
      </c>
      <c r="C428" s="242" t="s">
        <v>51</v>
      </c>
      <c r="D428" s="243">
        <v>1</v>
      </c>
      <c r="E428" s="269" t="s">
        <v>439</v>
      </c>
    </row>
    <row r="429" spans="1:496" ht="15" customHeight="1" x14ac:dyDescent="0.2">
      <c r="A429" s="243" t="str">
        <f t="shared" si="9"/>
        <v>INDEC-PB - 91223-1</v>
      </c>
      <c r="B429" s="243">
        <v>91223</v>
      </c>
      <c r="C429" s="242" t="s">
        <v>51</v>
      </c>
      <c r="D429" s="243">
        <v>1</v>
      </c>
      <c r="E429" s="269" t="s">
        <v>440</v>
      </c>
    </row>
    <row r="430" spans="1:496" ht="15" customHeight="1" x14ac:dyDescent="0.2">
      <c r="A430" s="243" t="str">
        <f t="shared" si="9"/>
        <v>INDEC-PB - 91211-11</v>
      </c>
      <c r="B430" s="243">
        <v>91211</v>
      </c>
      <c r="C430" s="242" t="s">
        <v>51</v>
      </c>
      <c r="D430" s="243">
        <v>11</v>
      </c>
      <c r="E430" s="269" t="s">
        <v>441</v>
      </c>
    </row>
    <row r="431" spans="1:496" ht="15" customHeight="1" x14ac:dyDescent="0.2">
      <c r="A431" s="243" t="str">
        <f t="shared" si="9"/>
        <v>INDEC-PB - 91211-1</v>
      </c>
      <c r="B431" s="243">
        <v>91211</v>
      </c>
      <c r="C431" s="242" t="s">
        <v>51</v>
      </c>
      <c r="D431" s="243">
        <v>1</v>
      </c>
      <c r="E431" s="269" t="s">
        <v>442</v>
      </c>
    </row>
    <row r="432" spans="1:496" s="249" customFormat="1" ht="15" customHeight="1" x14ac:dyDescent="0.2">
      <c r="A432" s="247"/>
      <c r="B432" s="247"/>
      <c r="D432" s="247"/>
      <c r="E432" s="270"/>
      <c r="F432" s="242"/>
      <c r="G432" s="242"/>
      <c r="H432" s="242"/>
      <c r="I432" s="242"/>
      <c r="J432" s="242"/>
      <c r="K432" s="242"/>
      <c r="L432" s="242"/>
      <c r="M432" s="242"/>
      <c r="N432" s="242"/>
      <c r="O432" s="242"/>
      <c r="P432" s="242"/>
      <c r="Q432" s="242"/>
      <c r="R432" s="242"/>
      <c r="S432" s="242"/>
      <c r="T432" s="242"/>
      <c r="U432" s="242"/>
      <c r="V432" s="242"/>
      <c r="W432" s="242"/>
      <c r="X432" s="242"/>
      <c r="Y432" s="242"/>
      <c r="Z432" s="242"/>
      <c r="AA432" s="242"/>
      <c r="AB432" s="242"/>
      <c r="AC432" s="242"/>
      <c r="AD432" s="242"/>
      <c r="AE432" s="242"/>
      <c r="AF432" s="242"/>
      <c r="AG432" s="242"/>
      <c r="AH432" s="242"/>
      <c r="AI432" s="242"/>
      <c r="AJ432" s="242"/>
      <c r="AK432" s="242"/>
      <c r="AL432" s="242"/>
      <c r="AM432" s="242"/>
      <c r="AN432" s="242"/>
      <c r="AO432" s="242"/>
      <c r="AP432" s="242"/>
      <c r="AQ432" s="242"/>
      <c r="AR432" s="242"/>
      <c r="AS432" s="242"/>
      <c r="AT432" s="242"/>
      <c r="AU432" s="242"/>
      <c r="AV432" s="242"/>
      <c r="AW432" s="242"/>
      <c r="AX432" s="242"/>
      <c r="AY432" s="242"/>
      <c r="AZ432" s="242"/>
      <c r="BA432" s="242"/>
      <c r="BB432" s="242"/>
      <c r="BC432" s="242"/>
      <c r="BD432" s="242"/>
      <c r="BE432" s="242"/>
      <c r="BF432" s="242"/>
      <c r="BG432" s="242"/>
      <c r="BH432" s="242"/>
      <c r="BI432" s="242"/>
      <c r="BJ432" s="242"/>
      <c r="BK432" s="242"/>
      <c r="BL432" s="242"/>
      <c r="BM432" s="242"/>
      <c r="BN432" s="242"/>
      <c r="BO432" s="242"/>
      <c r="BP432" s="242"/>
      <c r="BQ432" s="242"/>
      <c r="BR432" s="242"/>
      <c r="BS432" s="242"/>
      <c r="BT432" s="242"/>
      <c r="BU432" s="242"/>
      <c r="BV432" s="242"/>
      <c r="BW432" s="242"/>
      <c r="BX432" s="242"/>
      <c r="BY432" s="242"/>
      <c r="BZ432" s="242"/>
      <c r="CA432" s="242"/>
      <c r="CB432" s="242"/>
      <c r="CC432" s="242"/>
      <c r="CD432" s="242"/>
      <c r="CE432" s="242"/>
      <c r="CF432" s="242"/>
      <c r="CG432" s="242"/>
      <c r="CH432" s="242"/>
      <c r="CI432" s="242"/>
      <c r="CJ432" s="242"/>
      <c r="CK432" s="242"/>
      <c r="CL432" s="242"/>
      <c r="CM432" s="242"/>
      <c r="CN432" s="242"/>
      <c r="CO432" s="242"/>
      <c r="CP432" s="242"/>
      <c r="CQ432" s="242"/>
      <c r="CR432" s="242"/>
      <c r="CS432" s="242"/>
      <c r="CT432" s="242"/>
      <c r="CU432" s="242"/>
      <c r="CV432" s="242"/>
      <c r="CW432" s="242"/>
      <c r="CX432" s="242"/>
      <c r="CY432" s="242"/>
      <c r="CZ432" s="242"/>
      <c r="DA432" s="242"/>
      <c r="DB432" s="242"/>
      <c r="DC432" s="242"/>
      <c r="DD432" s="242"/>
      <c r="DE432" s="242"/>
      <c r="DF432" s="242"/>
      <c r="DG432" s="242"/>
      <c r="DH432" s="242"/>
      <c r="DI432" s="242"/>
      <c r="DJ432" s="242"/>
      <c r="DK432" s="242"/>
      <c r="DL432" s="242"/>
      <c r="DM432" s="242"/>
      <c r="DN432" s="242"/>
      <c r="DO432" s="242"/>
      <c r="DP432" s="242"/>
      <c r="DQ432" s="242"/>
      <c r="DR432" s="242"/>
      <c r="DS432" s="242"/>
      <c r="DT432" s="242"/>
      <c r="DU432" s="242"/>
      <c r="DV432" s="242"/>
      <c r="DW432" s="242"/>
      <c r="DX432" s="242"/>
      <c r="DY432" s="242"/>
      <c r="DZ432" s="242"/>
      <c r="EA432" s="242"/>
      <c r="EB432" s="242"/>
      <c r="EC432" s="242"/>
      <c r="ED432" s="242"/>
      <c r="EE432" s="242"/>
      <c r="EF432" s="242"/>
      <c r="EG432" s="242"/>
      <c r="EH432" s="242"/>
      <c r="EI432" s="242"/>
      <c r="EJ432" s="242"/>
      <c r="EK432" s="242"/>
      <c r="EL432" s="242"/>
      <c r="EM432" s="242"/>
      <c r="EN432" s="242"/>
      <c r="EO432" s="242"/>
      <c r="EP432" s="242"/>
      <c r="EQ432" s="242"/>
      <c r="ER432" s="242"/>
      <c r="ES432" s="242"/>
      <c r="ET432" s="242"/>
      <c r="EU432" s="242"/>
      <c r="EV432" s="242"/>
      <c r="EW432" s="242"/>
      <c r="EX432" s="242"/>
      <c r="EY432" s="242"/>
      <c r="EZ432" s="242"/>
      <c r="FA432" s="242"/>
      <c r="FB432" s="242"/>
      <c r="FC432" s="242"/>
      <c r="FD432" s="242"/>
      <c r="FE432" s="242"/>
      <c r="FF432" s="242"/>
      <c r="FG432" s="242"/>
      <c r="FH432" s="242"/>
      <c r="FI432" s="242"/>
      <c r="FJ432" s="242"/>
      <c r="FK432" s="242"/>
      <c r="FL432" s="242"/>
      <c r="FM432" s="242"/>
      <c r="FN432" s="242"/>
      <c r="FO432" s="242"/>
      <c r="FP432" s="242"/>
      <c r="FQ432" s="242"/>
      <c r="FR432" s="242"/>
      <c r="FS432" s="242"/>
      <c r="FT432" s="242"/>
      <c r="FU432" s="242"/>
      <c r="FV432" s="242"/>
      <c r="FW432" s="242"/>
      <c r="FX432" s="242"/>
      <c r="FY432" s="242"/>
      <c r="FZ432" s="242"/>
      <c r="GA432" s="242"/>
      <c r="GB432" s="242"/>
      <c r="GC432" s="242"/>
      <c r="GD432" s="242"/>
      <c r="GE432" s="242"/>
      <c r="GF432" s="242"/>
      <c r="GG432" s="242"/>
      <c r="GH432" s="242"/>
      <c r="GI432" s="242"/>
      <c r="GJ432" s="242"/>
      <c r="GK432" s="242"/>
      <c r="GL432" s="242"/>
      <c r="GM432" s="242"/>
      <c r="GN432" s="242"/>
      <c r="GO432" s="242"/>
      <c r="GP432" s="242"/>
      <c r="GQ432" s="242"/>
      <c r="GR432" s="242"/>
      <c r="GS432" s="242"/>
      <c r="GT432" s="242"/>
      <c r="GU432" s="242"/>
      <c r="GV432" s="242"/>
      <c r="GW432" s="242"/>
      <c r="GX432" s="242"/>
      <c r="GY432" s="242"/>
      <c r="GZ432" s="242"/>
      <c r="HA432" s="242"/>
      <c r="HB432" s="242"/>
      <c r="HC432" s="242"/>
      <c r="HD432" s="242"/>
      <c r="HE432" s="242"/>
      <c r="HF432" s="242"/>
      <c r="HG432" s="242"/>
      <c r="HH432" s="242"/>
      <c r="HI432" s="242"/>
      <c r="HJ432" s="242"/>
      <c r="HK432" s="242"/>
      <c r="HL432" s="242"/>
      <c r="HM432" s="242"/>
      <c r="HN432" s="242"/>
      <c r="HO432" s="242"/>
      <c r="HP432" s="242"/>
      <c r="HQ432" s="242"/>
      <c r="HR432" s="242"/>
      <c r="HS432" s="242"/>
      <c r="HT432" s="242"/>
      <c r="HU432" s="242"/>
      <c r="HV432" s="242"/>
      <c r="HW432" s="242"/>
      <c r="HX432" s="242"/>
      <c r="HY432" s="242"/>
      <c r="HZ432" s="242"/>
      <c r="IA432" s="242"/>
      <c r="IB432" s="242"/>
      <c r="IC432" s="242"/>
      <c r="ID432" s="242"/>
      <c r="IE432" s="242"/>
      <c r="IF432" s="242"/>
      <c r="IG432" s="242"/>
      <c r="IH432" s="242"/>
      <c r="II432" s="242"/>
      <c r="IJ432" s="242"/>
      <c r="IK432" s="242"/>
      <c r="IL432" s="242"/>
      <c r="IM432" s="242"/>
      <c r="IN432" s="242"/>
      <c r="IO432" s="242"/>
      <c r="IP432" s="242"/>
      <c r="IQ432" s="242"/>
      <c r="IR432" s="242"/>
      <c r="IS432" s="242"/>
      <c r="IT432" s="242"/>
      <c r="IU432" s="242"/>
      <c r="IV432" s="242"/>
      <c r="IW432" s="242"/>
      <c r="IX432" s="242"/>
      <c r="IY432" s="242"/>
      <c r="IZ432" s="242"/>
      <c r="JA432" s="242"/>
      <c r="JB432" s="242"/>
      <c r="JC432" s="242"/>
      <c r="JD432" s="242"/>
      <c r="JE432" s="242"/>
      <c r="JF432" s="242"/>
      <c r="JG432" s="242"/>
      <c r="JH432" s="242"/>
      <c r="JI432" s="242"/>
      <c r="JJ432" s="242"/>
      <c r="JK432" s="242"/>
      <c r="JL432" s="242"/>
      <c r="JM432" s="242"/>
      <c r="JN432" s="242"/>
      <c r="JO432" s="242"/>
      <c r="JP432" s="242"/>
      <c r="JQ432" s="242"/>
      <c r="JR432" s="242"/>
      <c r="JS432" s="242"/>
      <c r="JT432" s="242"/>
      <c r="JU432" s="242"/>
      <c r="JV432" s="242"/>
      <c r="JW432" s="242"/>
      <c r="JX432" s="242"/>
      <c r="JY432" s="242"/>
      <c r="JZ432" s="242"/>
      <c r="KA432" s="242"/>
      <c r="KB432" s="242"/>
      <c r="KC432" s="242"/>
      <c r="KD432" s="242"/>
      <c r="KE432" s="242"/>
      <c r="KF432" s="242"/>
      <c r="KG432" s="242"/>
      <c r="KH432" s="242"/>
      <c r="KI432" s="242"/>
      <c r="KJ432" s="242"/>
      <c r="KK432" s="242"/>
      <c r="KL432" s="242"/>
      <c r="KM432" s="242"/>
      <c r="KN432" s="242"/>
      <c r="KO432" s="242"/>
      <c r="KP432" s="242"/>
      <c r="KQ432" s="242"/>
      <c r="KR432" s="242"/>
      <c r="KS432" s="242"/>
      <c r="KT432" s="242"/>
      <c r="KU432" s="242"/>
      <c r="KV432" s="242"/>
      <c r="KW432" s="242"/>
      <c r="KX432" s="242"/>
      <c r="KY432" s="242"/>
      <c r="KZ432" s="242"/>
      <c r="LA432" s="242"/>
      <c r="LB432" s="242"/>
      <c r="LC432" s="242"/>
      <c r="LD432" s="242"/>
      <c r="LE432" s="242"/>
      <c r="LF432" s="242"/>
      <c r="LG432" s="242"/>
      <c r="LH432" s="242"/>
      <c r="LI432" s="242"/>
      <c r="LJ432" s="242"/>
      <c r="LK432" s="242"/>
      <c r="LL432" s="242"/>
      <c r="LM432" s="242"/>
      <c r="LN432" s="242"/>
      <c r="LO432" s="242"/>
      <c r="LP432" s="242"/>
      <c r="LQ432" s="242"/>
      <c r="LR432" s="242"/>
      <c r="LS432" s="242"/>
      <c r="LT432" s="242"/>
      <c r="LU432" s="242"/>
      <c r="LV432" s="242"/>
      <c r="LW432" s="242"/>
      <c r="LX432" s="242"/>
      <c r="LY432" s="242"/>
      <c r="LZ432" s="242"/>
      <c r="MA432" s="242"/>
      <c r="MB432" s="242"/>
      <c r="MC432" s="242"/>
      <c r="MD432" s="242"/>
      <c r="ME432" s="242"/>
      <c r="MF432" s="242"/>
      <c r="MG432" s="242"/>
      <c r="MH432" s="242"/>
      <c r="MI432" s="242"/>
      <c r="MJ432" s="242"/>
      <c r="MK432" s="242"/>
      <c r="ML432" s="242"/>
      <c r="MM432" s="242"/>
      <c r="MN432" s="242"/>
      <c r="MO432" s="242"/>
      <c r="MP432" s="242"/>
      <c r="MQ432" s="242"/>
      <c r="MR432" s="242"/>
      <c r="MS432" s="242"/>
      <c r="MT432" s="242"/>
      <c r="MU432" s="242"/>
      <c r="MV432" s="242"/>
      <c r="MW432" s="242"/>
      <c r="MX432" s="242"/>
      <c r="MY432" s="242"/>
      <c r="MZ432" s="242"/>
      <c r="NA432" s="242"/>
      <c r="NB432" s="242"/>
      <c r="NC432" s="242"/>
      <c r="ND432" s="242"/>
      <c r="NE432" s="242"/>
      <c r="NF432" s="242"/>
      <c r="NG432" s="242"/>
      <c r="NH432" s="242"/>
      <c r="NI432" s="242"/>
      <c r="NJ432" s="242"/>
      <c r="NK432" s="242"/>
      <c r="NL432" s="242"/>
      <c r="NM432" s="242"/>
      <c r="NN432" s="242"/>
      <c r="NO432" s="242"/>
      <c r="NP432" s="242"/>
      <c r="NQ432" s="242"/>
      <c r="NR432" s="242"/>
      <c r="NS432" s="242"/>
      <c r="NT432" s="242"/>
      <c r="NU432" s="242"/>
      <c r="NV432" s="242"/>
      <c r="NW432" s="242"/>
      <c r="NX432" s="242"/>
      <c r="NY432" s="242"/>
      <c r="NZ432" s="242"/>
      <c r="OA432" s="242"/>
      <c r="OB432" s="242"/>
      <c r="OC432" s="242"/>
      <c r="OD432" s="242"/>
      <c r="OE432" s="242"/>
      <c r="OF432" s="242"/>
      <c r="OG432" s="242"/>
      <c r="OH432" s="242"/>
      <c r="OI432" s="242"/>
      <c r="OJ432" s="242"/>
      <c r="OK432" s="242"/>
      <c r="OL432" s="242"/>
      <c r="OM432" s="242"/>
      <c r="ON432" s="242"/>
      <c r="OO432" s="242"/>
      <c r="OP432" s="242"/>
      <c r="OQ432" s="242"/>
      <c r="OR432" s="242"/>
      <c r="OS432" s="242"/>
      <c r="OT432" s="242"/>
      <c r="OU432" s="242"/>
      <c r="OV432" s="242"/>
      <c r="OW432" s="242"/>
      <c r="OX432" s="242"/>
      <c r="OY432" s="242"/>
      <c r="OZ432" s="242"/>
      <c r="PA432" s="242"/>
      <c r="PB432" s="242"/>
      <c r="PC432" s="242"/>
      <c r="PD432" s="242"/>
      <c r="PE432" s="242"/>
      <c r="PF432" s="242"/>
      <c r="PG432" s="242"/>
      <c r="PH432" s="242"/>
      <c r="PI432" s="242"/>
      <c r="PJ432" s="242"/>
      <c r="PK432" s="242"/>
      <c r="PL432" s="242"/>
      <c r="PM432" s="242"/>
      <c r="PN432" s="242"/>
      <c r="PO432" s="242"/>
      <c r="PP432" s="242"/>
      <c r="PQ432" s="242"/>
      <c r="PR432" s="242"/>
      <c r="PS432" s="242"/>
      <c r="PT432" s="242"/>
      <c r="PU432" s="242"/>
      <c r="PV432" s="242"/>
      <c r="PW432" s="242"/>
      <c r="PX432" s="242"/>
      <c r="PY432" s="242"/>
      <c r="PZ432" s="242"/>
      <c r="QA432" s="242"/>
      <c r="QB432" s="242"/>
      <c r="QC432" s="242"/>
      <c r="QD432" s="242"/>
      <c r="QE432" s="242"/>
      <c r="QF432" s="242"/>
      <c r="QG432" s="242"/>
      <c r="QH432" s="242"/>
      <c r="QI432" s="242"/>
      <c r="QJ432" s="242"/>
      <c r="QK432" s="242"/>
      <c r="QL432" s="242"/>
      <c r="QM432" s="242"/>
      <c r="QN432" s="242"/>
      <c r="QO432" s="242"/>
      <c r="QP432" s="242"/>
      <c r="QQ432" s="242"/>
      <c r="QR432" s="242"/>
      <c r="QS432" s="242"/>
      <c r="QT432" s="242"/>
      <c r="QU432" s="242"/>
      <c r="QV432" s="242"/>
      <c r="QW432" s="242"/>
      <c r="QX432" s="242"/>
      <c r="QY432" s="242"/>
      <c r="QZ432" s="242"/>
      <c r="RA432" s="242"/>
      <c r="RB432" s="242"/>
      <c r="RC432" s="242"/>
      <c r="RD432" s="242"/>
      <c r="RE432" s="242"/>
      <c r="RF432" s="242"/>
      <c r="RG432" s="242"/>
      <c r="RH432" s="242"/>
      <c r="RI432" s="242"/>
      <c r="RJ432" s="242"/>
      <c r="RK432" s="242"/>
      <c r="RL432" s="242"/>
      <c r="RM432" s="242"/>
      <c r="RN432" s="242"/>
      <c r="RO432" s="242"/>
      <c r="RP432" s="242"/>
      <c r="RQ432" s="242"/>
      <c r="RR432" s="242"/>
      <c r="RS432" s="242"/>
      <c r="RT432" s="242"/>
      <c r="RU432" s="242"/>
      <c r="RV432" s="242"/>
      <c r="RW432" s="242"/>
      <c r="RX432" s="242"/>
      <c r="RY432" s="242"/>
      <c r="RZ432" s="242"/>
      <c r="SA432" s="242"/>
      <c r="SB432" s="242"/>
    </row>
    <row r="433" spans="1:496" ht="15" customHeight="1" x14ac:dyDescent="0.2">
      <c r="A433" s="243" t="str">
        <f t="shared" si="9"/>
        <v>INDEC-PB - 91547-1</v>
      </c>
      <c r="B433" s="243">
        <v>91547</v>
      </c>
      <c r="C433" s="242" t="s">
        <v>51</v>
      </c>
      <c r="D433" s="243">
        <v>1</v>
      </c>
      <c r="E433" s="269" t="s">
        <v>443</v>
      </c>
    </row>
    <row r="434" spans="1:496" ht="15" customHeight="1" x14ac:dyDescent="0.2">
      <c r="A434" s="243" t="str">
        <f t="shared" si="9"/>
        <v>INDEC-PB - 81100-1</v>
      </c>
      <c r="B434" s="243">
        <v>81100</v>
      </c>
      <c r="C434" s="242" t="s">
        <v>51</v>
      </c>
      <c r="D434" s="243">
        <v>1</v>
      </c>
      <c r="E434" s="269" t="s">
        <v>444</v>
      </c>
    </row>
    <row r="435" spans="1:496" s="249" customFormat="1" ht="15" customHeight="1" x14ac:dyDescent="0.2">
      <c r="A435" s="247"/>
      <c r="B435" s="247"/>
      <c r="D435" s="247"/>
      <c r="E435" s="270"/>
      <c r="F435" s="242"/>
      <c r="G435" s="242"/>
      <c r="H435" s="242"/>
      <c r="I435" s="242"/>
      <c r="J435" s="242"/>
      <c r="K435" s="242"/>
      <c r="L435" s="242"/>
      <c r="M435" s="242"/>
      <c r="N435" s="242"/>
      <c r="O435" s="242"/>
      <c r="P435" s="242"/>
      <c r="Q435" s="242"/>
      <c r="R435" s="242"/>
      <c r="S435" s="242"/>
      <c r="T435" s="242"/>
      <c r="U435" s="242"/>
      <c r="V435" s="242"/>
      <c r="W435" s="242"/>
      <c r="X435" s="242"/>
      <c r="Y435" s="242"/>
      <c r="Z435" s="242"/>
      <c r="AA435" s="242"/>
      <c r="AB435" s="242"/>
      <c r="AC435" s="242"/>
      <c r="AD435" s="242"/>
      <c r="AE435" s="242"/>
      <c r="AF435" s="242"/>
      <c r="AG435" s="242"/>
      <c r="AH435" s="242"/>
      <c r="AI435" s="242"/>
      <c r="AJ435" s="242"/>
      <c r="AK435" s="242"/>
      <c r="AL435" s="242"/>
      <c r="AM435" s="242"/>
      <c r="AN435" s="242"/>
      <c r="AO435" s="242"/>
      <c r="AP435" s="242"/>
      <c r="AQ435" s="242"/>
      <c r="AR435" s="242"/>
      <c r="AS435" s="242"/>
      <c r="AT435" s="242"/>
      <c r="AU435" s="242"/>
      <c r="AV435" s="242"/>
      <c r="AW435" s="242"/>
      <c r="AX435" s="242"/>
      <c r="AY435" s="242"/>
      <c r="AZ435" s="242"/>
      <c r="BA435" s="242"/>
      <c r="BB435" s="242"/>
      <c r="BC435" s="242"/>
      <c r="BD435" s="242"/>
      <c r="BE435" s="242"/>
      <c r="BF435" s="242"/>
      <c r="BG435" s="242"/>
      <c r="BH435" s="242"/>
      <c r="BI435" s="242"/>
      <c r="BJ435" s="242"/>
      <c r="BK435" s="242"/>
      <c r="BL435" s="242"/>
      <c r="BM435" s="242"/>
      <c r="BN435" s="242"/>
      <c r="BO435" s="242"/>
      <c r="BP435" s="242"/>
      <c r="BQ435" s="242"/>
      <c r="BR435" s="242"/>
      <c r="BS435" s="242"/>
      <c r="BT435" s="242"/>
      <c r="BU435" s="242"/>
      <c r="BV435" s="242"/>
      <c r="BW435" s="242"/>
      <c r="BX435" s="242"/>
      <c r="BY435" s="242"/>
      <c r="BZ435" s="242"/>
      <c r="CA435" s="242"/>
      <c r="CB435" s="242"/>
      <c r="CC435" s="242"/>
      <c r="CD435" s="242"/>
      <c r="CE435" s="242"/>
      <c r="CF435" s="242"/>
      <c r="CG435" s="242"/>
      <c r="CH435" s="242"/>
      <c r="CI435" s="242"/>
      <c r="CJ435" s="242"/>
      <c r="CK435" s="242"/>
      <c r="CL435" s="242"/>
      <c r="CM435" s="242"/>
      <c r="CN435" s="242"/>
      <c r="CO435" s="242"/>
      <c r="CP435" s="242"/>
      <c r="CQ435" s="242"/>
      <c r="CR435" s="242"/>
      <c r="CS435" s="242"/>
      <c r="CT435" s="242"/>
      <c r="CU435" s="242"/>
      <c r="CV435" s="242"/>
      <c r="CW435" s="242"/>
      <c r="CX435" s="242"/>
      <c r="CY435" s="242"/>
      <c r="CZ435" s="242"/>
      <c r="DA435" s="242"/>
      <c r="DB435" s="242"/>
      <c r="DC435" s="242"/>
      <c r="DD435" s="242"/>
      <c r="DE435" s="242"/>
      <c r="DF435" s="242"/>
      <c r="DG435" s="242"/>
      <c r="DH435" s="242"/>
      <c r="DI435" s="242"/>
      <c r="DJ435" s="242"/>
      <c r="DK435" s="242"/>
      <c r="DL435" s="242"/>
      <c r="DM435" s="242"/>
      <c r="DN435" s="242"/>
      <c r="DO435" s="242"/>
      <c r="DP435" s="242"/>
      <c r="DQ435" s="242"/>
      <c r="DR435" s="242"/>
      <c r="DS435" s="242"/>
      <c r="DT435" s="242"/>
      <c r="DU435" s="242"/>
      <c r="DV435" s="242"/>
      <c r="DW435" s="242"/>
      <c r="DX435" s="242"/>
      <c r="DY435" s="242"/>
      <c r="DZ435" s="242"/>
      <c r="EA435" s="242"/>
      <c r="EB435" s="242"/>
      <c r="EC435" s="242"/>
      <c r="ED435" s="242"/>
      <c r="EE435" s="242"/>
      <c r="EF435" s="242"/>
      <c r="EG435" s="242"/>
      <c r="EH435" s="242"/>
      <c r="EI435" s="242"/>
      <c r="EJ435" s="242"/>
      <c r="EK435" s="242"/>
      <c r="EL435" s="242"/>
      <c r="EM435" s="242"/>
      <c r="EN435" s="242"/>
      <c r="EO435" s="242"/>
      <c r="EP435" s="242"/>
      <c r="EQ435" s="242"/>
      <c r="ER435" s="242"/>
      <c r="ES435" s="242"/>
      <c r="ET435" s="242"/>
      <c r="EU435" s="242"/>
      <c r="EV435" s="242"/>
      <c r="EW435" s="242"/>
      <c r="EX435" s="242"/>
      <c r="EY435" s="242"/>
      <c r="EZ435" s="242"/>
      <c r="FA435" s="242"/>
      <c r="FB435" s="242"/>
      <c r="FC435" s="242"/>
      <c r="FD435" s="242"/>
      <c r="FE435" s="242"/>
      <c r="FF435" s="242"/>
      <c r="FG435" s="242"/>
      <c r="FH435" s="242"/>
      <c r="FI435" s="242"/>
      <c r="FJ435" s="242"/>
      <c r="FK435" s="242"/>
      <c r="FL435" s="242"/>
      <c r="FM435" s="242"/>
      <c r="FN435" s="242"/>
      <c r="FO435" s="242"/>
      <c r="FP435" s="242"/>
      <c r="FQ435" s="242"/>
      <c r="FR435" s="242"/>
      <c r="FS435" s="242"/>
      <c r="FT435" s="242"/>
      <c r="FU435" s="242"/>
      <c r="FV435" s="242"/>
      <c r="FW435" s="242"/>
      <c r="FX435" s="242"/>
      <c r="FY435" s="242"/>
      <c r="FZ435" s="242"/>
      <c r="GA435" s="242"/>
      <c r="GB435" s="242"/>
      <c r="GC435" s="242"/>
      <c r="GD435" s="242"/>
      <c r="GE435" s="242"/>
      <c r="GF435" s="242"/>
      <c r="GG435" s="242"/>
      <c r="GH435" s="242"/>
      <c r="GI435" s="242"/>
      <c r="GJ435" s="242"/>
      <c r="GK435" s="242"/>
      <c r="GL435" s="242"/>
      <c r="GM435" s="242"/>
      <c r="GN435" s="242"/>
      <c r="GO435" s="242"/>
      <c r="GP435" s="242"/>
      <c r="GQ435" s="242"/>
      <c r="GR435" s="242"/>
      <c r="GS435" s="242"/>
      <c r="GT435" s="242"/>
      <c r="GU435" s="242"/>
      <c r="GV435" s="242"/>
      <c r="GW435" s="242"/>
      <c r="GX435" s="242"/>
      <c r="GY435" s="242"/>
      <c r="GZ435" s="242"/>
      <c r="HA435" s="242"/>
      <c r="HB435" s="242"/>
      <c r="HC435" s="242"/>
      <c r="HD435" s="242"/>
      <c r="HE435" s="242"/>
      <c r="HF435" s="242"/>
      <c r="HG435" s="242"/>
      <c r="HH435" s="242"/>
      <c r="HI435" s="242"/>
      <c r="HJ435" s="242"/>
      <c r="HK435" s="242"/>
      <c r="HL435" s="242"/>
      <c r="HM435" s="242"/>
      <c r="HN435" s="242"/>
      <c r="HO435" s="242"/>
      <c r="HP435" s="242"/>
      <c r="HQ435" s="242"/>
      <c r="HR435" s="242"/>
      <c r="HS435" s="242"/>
      <c r="HT435" s="242"/>
      <c r="HU435" s="242"/>
      <c r="HV435" s="242"/>
      <c r="HW435" s="242"/>
      <c r="HX435" s="242"/>
      <c r="HY435" s="242"/>
      <c r="HZ435" s="242"/>
      <c r="IA435" s="242"/>
      <c r="IB435" s="242"/>
      <c r="IC435" s="242"/>
      <c r="ID435" s="242"/>
      <c r="IE435" s="242"/>
      <c r="IF435" s="242"/>
      <c r="IG435" s="242"/>
      <c r="IH435" s="242"/>
      <c r="II435" s="242"/>
      <c r="IJ435" s="242"/>
      <c r="IK435" s="242"/>
      <c r="IL435" s="242"/>
      <c r="IM435" s="242"/>
      <c r="IN435" s="242"/>
      <c r="IO435" s="242"/>
      <c r="IP435" s="242"/>
      <c r="IQ435" s="242"/>
      <c r="IR435" s="242"/>
      <c r="IS435" s="242"/>
      <c r="IT435" s="242"/>
      <c r="IU435" s="242"/>
      <c r="IV435" s="242"/>
      <c r="IW435" s="242"/>
      <c r="IX435" s="242"/>
      <c r="IY435" s="242"/>
      <c r="IZ435" s="242"/>
      <c r="JA435" s="242"/>
      <c r="JB435" s="242"/>
      <c r="JC435" s="242"/>
      <c r="JD435" s="242"/>
      <c r="JE435" s="242"/>
      <c r="JF435" s="242"/>
      <c r="JG435" s="242"/>
      <c r="JH435" s="242"/>
      <c r="JI435" s="242"/>
      <c r="JJ435" s="242"/>
      <c r="JK435" s="242"/>
      <c r="JL435" s="242"/>
      <c r="JM435" s="242"/>
      <c r="JN435" s="242"/>
      <c r="JO435" s="242"/>
      <c r="JP435" s="242"/>
      <c r="JQ435" s="242"/>
      <c r="JR435" s="242"/>
      <c r="JS435" s="242"/>
      <c r="JT435" s="242"/>
      <c r="JU435" s="242"/>
      <c r="JV435" s="242"/>
      <c r="JW435" s="242"/>
      <c r="JX435" s="242"/>
      <c r="JY435" s="242"/>
      <c r="JZ435" s="242"/>
      <c r="KA435" s="242"/>
      <c r="KB435" s="242"/>
      <c r="KC435" s="242"/>
      <c r="KD435" s="242"/>
      <c r="KE435" s="242"/>
      <c r="KF435" s="242"/>
      <c r="KG435" s="242"/>
      <c r="KH435" s="242"/>
      <c r="KI435" s="242"/>
      <c r="KJ435" s="242"/>
      <c r="KK435" s="242"/>
      <c r="KL435" s="242"/>
      <c r="KM435" s="242"/>
      <c r="KN435" s="242"/>
      <c r="KO435" s="242"/>
      <c r="KP435" s="242"/>
      <c r="KQ435" s="242"/>
      <c r="KR435" s="242"/>
      <c r="KS435" s="242"/>
      <c r="KT435" s="242"/>
      <c r="KU435" s="242"/>
      <c r="KV435" s="242"/>
      <c r="KW435" s="242"/>
      <c r="KX435" s="242"/>
      <c r="KY435" s="242"/>
      <c r="KZ435" s="242"/>
      <c r="LA435" s="242"/>
      <c r="LB435" s="242"/>
      <c r="LC435" s="242"/>
      <c r="LD435" s="242"/>
      <c r="LE435" s="242"/>
      <c r="LF435" s="242"/>
      <c r="LG435" s="242"/>
      <c r="LH435" s="242"/>
      <c r="LI435" s="242"/>
      <c r="LJ435" s="242"/>
      <c r="LK435" s="242"/>
      <c r="LL435" s="242"/>
      <c r="LM435" s="242"/>
      <c r="LN435" s="242"/>
      <c r="LO435" s="242"/>
      <c r="LP435" s="242"/>
      <c r="LQ435" s="242"/>
      <c r="LR435" s="242"/>
      <c r="LS435" s="242"/>
      <c r="LT435" s="242"/>
      <c r="LU435" s="242"/>
      <c r="LV435" s="242"/>
      <c r="LW435" s="242"/>
      <c r="LX435" s="242"/>
      <c r="LY435" s="242"/>
      <c r="LZ435" s="242"/>
      <c r="MA435" s="242"/>
      <c r="MB435" s="242"/>
      <c r="MC435" s="242"/>
      <c r="MD435" s="242"/>
      <c r="ME435" s="242"/>
      <c r="MF435" s="242"/>
      <c r="MG435" s="242"/>
      <c r="MH435" s="242"/>
      <c r="MI435" s="242"/>
      <c r="MJ435" s="242"/>
      <c r="MK435" s="242"/>
      <c r="ML435" s="242"/>
      <c r="MM435" s="242"/>
      <c r="MN435" s="242"/>
      <c r="MO435" s="242"/>
      <c r="MP435" s="242"/>
      <c r="MQ435" s="242"/>
      <c r="MR435" s="242"/>
      <c r="MS435" s="242"/>
      <c r="MT435" s="242"/>
      <c r="MU435" s="242"/>
      <c r="MV435" s="242"/>
      <c r="MW435" s="242"/>
      <c r="MX435" s="242"/>
      <c r="MY435" s="242"/>
      <c r="MZ435" s="242"/>
      <c r="NA435" s="242"/>
      <c r="NB435" s="242"/>
      <c r="NC435" s="242"/>
      <c r="ND435" s="242"/>
      <c r="NE435" s="242"/>
      <c r="NF435" s="242"/>
      <c r="NG435" s="242"/>
      <c r="NH435" s="242"/>
      <c r="NI435" s="242"/>
      <c r="NJ435" s="242"/>
      <c r="NK435" s="242"/>
      <c r="NL435" s="242"/>
      <c r="NM435" s="242"/>
      <c r="NN435" s="242"/>
      <c r="NO435" s="242"/>
      <c r="NP435" s="242"/>
      <c r="NQ435" s="242"/>
      <c r="NR435" s="242"/>
      <c r="NS435" s="242"/>
      <c r="NT435" s="242"/>
      <c r="NU435" s="242"/>
      <c r="NV435" s="242"/>
      <c r="NW435" s="242"/>
      <c r="NX435" s="242"/>
      <c r="NY435" s="242"/>
      <c r="NZ435" s="242"/>
      <c r="OA435" s="242"/>
      <c r="OB435" s="242"/>
      <c r="OC435" s="242"/>
      <c r="OD435" s="242"/>
      <c r="OE435" s="242"/>
      <c r="OF435" s="242"/>
      <c r="OG435" s="242"/>
      <c r="OH435" s="242"/>
      <c r="OI435" s="242"/>
      <c r="OJ435" s="242"/>
      <c r="OK435" s="242"/>
      <c r="OL435" s="242"/>
      <c r="OM435" s="242"/>
      <c r="ON435" s="242"/>
      <c r="OO435" s="242"/>
      <c r="OP435" s="242"/>
      <c r="OQ435" s="242"/>
      <c r="OR435" s="242"/>
      <c r="OS435" s="242"/>
      <c r="OT435" s="242"/>
      <c r="OU435" s="242"/>
      <c r="OV435" s="242"/>
      <c r="OW435" s="242"/>
      <c r="OX435" s="242"/>
      <c r="OY435" s="242"/>
      <c r="OZ435" s="242"/>
      <c r="PA435" s="242"/>
      <c r="PB435" s="242"/>
      <c r="PC435" s="242"/>
      <c r="PD435" s="242"/>
      <c r="PE435" s="242"/>
      <c r="PF435" s="242"/>
      <c r="PG435" s="242"/>
      <c r="PH435" s="242"/>
      <c r="PI435" s="242"/>
      <c r="PJ435" s="242"/>
      <c r="PK435" s="242"/>
      <c r="PL435" s="242"/>
      <c r="PM435" s="242"/>
      <c r="PN435" s="242"/>
      <c r="PO435" s="242"/>
      <c r="PP435" s="242"/>
      <c r="PQ435" s="242"/>
      <c r="PR435" s="242"/>
      <c r="PS435" s="242"/>
      <c r="PT435" s="242"/>
      <c r="PU435" s="242"/>
      <c r="PV435" s="242"/>
      <c r="PW435" s="242"/>
      <c r="PX435" s="242"/>
      <c r="PY435" s="242"/>
      <c r="PZ435" s="242"/>
      <c r="QA435" s="242"/>
      <c r="QB435" s="242"/>
      <c r="QC435" s="242"/>
      <c r="QD435" s="242"/>
      <c r="QE435" s="242"/>
      <c r="QF435" s="242"/>
      <c r="QG435" s="242"/>
      <c r="QH435" s="242"/>
      <c r="QI435" s="242"/>
      <c r="QJ435" s="242"/>
      <c r="QK435" s="242"/>
      <c r="QL435" s="242"/>
      <c r="QM435" s="242"/>
      <c r="QN435" s="242"/>
      <c r="QO435" s="242"/>
      <c r="QP435" s="242"/>
      <c r="QQ435" s="242"/>
      <c r="QR435" s="242"/>
      <c r="QS435" s="242"/>
      <c r="QT435" s="242"/>
      <c r="QU435" s="242"/>
      <c r="QV435" s="242"/>
      <c r="QW435" s="242"/>
      <c r="QX435" s="242"/>
      <c r="QY435" s="242"/>
      <c r="QZ435" s="242"/>
      <c r="RA435" s="242"/>
      <c r="RB435" s="242"/>
      <c r="RC435" s="242"/>
      <c r="RD435" s="242"/>
      <c r="RE435" s="242"/>
      <c r="RF435" s="242"/>
      <c r="RG435" s="242"/>
      <c r="RH435" s="242"/>
      <c r="RI435" s="242"/>
      <c r="RJ435" s="242"/>
      <c r="RK435" s="242"/>
      <c r="RL435" s="242"/>
      <c r="RM435" s="242"/>
      <c r="RN435" s="242"/>
      <c r="RO435" s="242"/>
      <c r="RP435" s="242"/>
      <c r="RQ435" s="242"/>
      <c r="RR435" s="242"/>
      <c r="RS435" s="242"/>
      <c r="RT435" s="242"/>
      <c r="RU435" s="242"/>
      <c r="RV435" s="242"/>
      <c r="RW435" s="242"/>
      <c r="RX435" s="242"/>
      <c r="RY435" s="242"/>
      <c r="RZ435" s="242"/>
      <c r="SA435" s="242"/>
      <c r="SB435" s="242"/>
    </row>
    <row r="436" spans="1:496" ht="15" customHeight="1" x14ac:dyDescent="0.2">
      <c r="A436" s="243" t="str">
        <f t="shared" si="9"/>
        <v>INDEC-PB - 94214-1</v>
      </c>
      <c r="B436" s="243">
        <v>94214</v>
      </c>
      <c r="C436" s="242" t="s">
        <v>51</v>
      </c>
      <c r="D436" s="243">
        <v>1</v>
      </c>
      <c r="E436" s="269" t="s">
        <v>445</v>
      </c>
    </row>
    <row r="437" spans="1:496" ht="15" customHeight="1" x14ac:dyDescent="0.2">
      <c r="A437" s="243" t="str">
        <f t="shared" si="9"/>
        <v>INDEC-PB - 94216-1</v>
      </c>
      <c r="B437" s="243">
        <v>94216</v>
      </c>
      <c r="C437" s="242" t="s">
        <v>51</v>
      </c>
      <c r="D437" s="243">
        <v>1</v>
      </c>
      <c r="E437" s="269" t="s">
        <v>446</v>
      </c>
    </row>
    <row r="438" spans="1:496" s="249" customFormat="1" ht="15" customHeight="1" x14ac:dyDescent="0.2">
      <c r="A438" s="247"/>
      <c r="B438" s="247"/>
      <c r="D438" s="247"/>
      <c r="E438" s="270"/>
      <c r="F438" s="242"/>
      <c r="G438" s="242"/>
      <c r="H438" s="242"/>
      <c r="I438" s="242"/>
      <c r="J438" s="242"/>
      <c r="K438" s="242"/>
      <c r="L438" s="242"/>
      <c r="M438" s="242"/>
      <c r="N438" s="242"/>
      <c r="O438" s="242"/>
      <c r="P438" s="242"/>
      <c r="Q438" s="242"/>
      <c r="R438" s="242"/>
      <c r="S438" s="242"/>
      <c r="T438" s="242"/>
      <c r="U438" s="242"/>
      <c r="V438" s="242"/>
      <c r="W438" s="242"/>
      <c r="X438" s="242"/>
      <c r="Y438" s="242"/>
      <c r="Z438" s="242"/>
      <c r="AA438" s="242"/>
      <c r="AB438" s="242"/>
      <c r="AC438" s="242"/>
      <c r="AD438" s="242"/>
      <c r="AE438" s="242"/>
      <c r="AF438" s="242"/>
      <c r="AG438" s="242"/>
      <c r="AH438" s="242"/>
      <c r="AI438" s="242"/>
      <c r="AJ438" s="242"/>
      <c r="AK438" s="242"/>
      <c r="AL438" s="242"/>
      <c r="AM438" s="242"/>
      <c r="AN438" s="242"/>
      <c r="AO438" s="242"/>
      <c r="AP438" s="242"/>
      <c r="AQ438" s="242"/>
      <c r="AR438" s="242"/>
      <c r="AS438" s="242"/>
      <c r="AT438" s="242"/>
      <c r="AU438" s="242"/>
      <c r="AV438" s="242"/>
      <c r="AW438" s="242"/>
      <c r="AX438" s="242"/>
      <c r="AY438" s="242"/>
      <c r="AZ438" s="242"/>
      <c r="BA438" s="242"/>
      <c r="BB438" s="242"/>
      <c r="BC438" s="242"/>
      <c r="BD438" s="242"/>
      <c r="BE438" s="242"/>
      <c r="BF438" s="242"/>
      <c r="BG438" s="242"/>
      <c r="BH438" s="242"/>
      <c r="BI438" s="242"/>
      <c r="BJ438" s="242"/>
      <c r="BK438" s="242"/>
      <c r="BL438" s="242"/>
      <c r="BM438" s="242"/>
      <c r="BN438" s="242"/>
      <c r="BO438" s="242"/>
      <c r="BP438" s="242"/>
      <c r="BQ438" s="242"/>
      <c r="BR438" s="242"/>
      <c r="BS438" s="242"/>
      <c r="BT438" s="242"/>
      <c r="BU438" s="242"/>
      <c r="BV438" s="242"/>
      <c r="BW438" s="242"/>
      <c r="BX438" s="242"/>
      <c r="BY438" s="242"/>
      <c r="BZ438" s="242"/>
      <c r="CA438" s="242"/>
      <c r="CB438" s="242"/>
      <c r="CC438" s="242"/>
      <c r="CD438" s="242"/>
      <c r="CE438" s="242"/>
      <c r="CF438" s="242"/>
      <c r="CG438" s="242"/>
      <c r="CH438" s="242"/>
      <c r="CI438" s="242"/>
      <c r="CJ438" s="242"/>
      <c r="CK438" s="242"/>
      <c r="CL438" s="242"/>
      <c r="CM438" s="242"/>
      <c r="CN438" s="242"/>
      <c r="CO438" s="242"/>
      <c r="CP438" s="242"/>
      <c r="CQ438" s="242"/>
      <c r="CR438" s="242"/>
      <c r="CS438" s="242"/>
      <c r="CT438" s="242"/>
      <c r="CU438" s="242"/>
      <c r="CV438" s="242"/>
      <c r="CW438" s="242"/>
      <c r="CX438" s="242"/>
      <c r="CY438" s="242"/>
      <c r="CZ438" s="242"/>
      <c r="DA438" s="242"/>
      <c r="DB438" s="242"/>
      <c r="DC438" s="242"/>
      <c r="DD438" s="242"/>
      <c r="DE438" s="242"/>
      <c r="DF438" s="242"/>
      <c r="DG438" s="242"/>
      <c r="DH438" s="242"/>
      <c r="DI438" s="242"/>
      <c r="DJ438" s="242"/>
      <c r="DK438" s="242"/>
      <c r="DL438" s="242"/>
      <c r="DM438" s="242"/>
      <c r="DN438" s="242"/>
      <c r="DO438" s="242"/>
      <c r="DP438" s="242"/>
      <c r="DQ438" s="242"/>
      <c r="DR438" s="242"/>
      <c r="DS438" s="242"/>
      <c r="DT438" s="242"/>
      <c r="DU438" s="242"/>
      <c r="DV438" s="242"/>
      <c r="DW438" s="242"/>
      <c r="DX438" s="242"/>
      <c r="DY438" s="242"/>
      <c r="DZ438" s="242"/>
      <c r="EA438" s="242"/>
      <c r="EB438" s="242"/>
      <c r="EC438" s="242"/>
      <c r="ED438" s="242"/>
      <c r="EE438" s="242"/>
      <c r="EF438" s="242"/>
      <c r="EG438" s="242"/>
      <c r="EH438" s="242"/>
      <c r="EI438" s="242"/>
      <c r="EJ438" s="242"/>
      <c r="EK438" s="242"/>
      <c r="EL438" s="242"/>
      <c r="EM438" s="242"/>
      <c r="EN438" s="242"/>
      <c r="EO438" s="242"/>
      <c r="EP438" s="242"/>
      <c r="EQ438" s="242"/>
      <c r="ER438" s="242"/>
      <c r="ES438" s="242"/>
      <c r="ET438" s="242"/>
      <c r="EU438" s="242"/>
      <c r="EV438" s="242"/>
      <c r="EW438" s="242"/>
      <c r="EX438" s="242"/>
      <c r="EY438" s="242"/>
      <c r="EZ438" s="242"/>
      <c r="FA438" s="242"/>
      <c r="FB438" s="242"/>
      <c r="FC438" s="242"/>
      <c r="FD438" s="242"/>
      <c r="FE438" s="242"/>
      <c r="FF438" s="242"/>
      <c r="FG438" s="242"/>
      <c r="FH438" s="242"/>
      <c r="FI438" s="242"/>
      <c r="FJ438" s="242"/>
      <c r="FK438" s="242"/>
      <c r="FL438" s="242"/>
      <c r="FM438" s="242"/>
      <c r="FN438" s="242"/>
      <c r="FO438" s="242"/>
      <c r="FP438" s="242"/>
      <c r="FQ438" s="242"/>
      <c r="FR438" s="242"/>
      <c r="FS438" s="242"/>
      <c r="FT438" s="242"/>
      <c r="FU438" s="242"/>
      <c r="FV438" s="242"/>
      <c r="FW438" s="242"/>
      <c r="FX438" s="242"/>
      <c r="FY438" s="242"/>
      <c r="FZ438" s="242"/>
      <c r="GA438" s="242"/>
      <c r="GB438" s="242"/>
      <c r="GC438" s="242"/>
      <c r="GD438" s="242"/>
      <c r="GE438" s="242"/>
      <c r="GF438" s="242"/>
      <c r="GG438" s="242"/>
      <c r="GH438" s="242"/>
      <c r="GI438" s="242"/>
      <c r="GJ438" s="242"/>
      <c r="GK438" s="242"/>
      <c r="GL438" s="242"/>
      <c r="GM438" s="242"/>
      <c r="GN438" s="242"/>
      <c r="GO438" s="242"/>
      <c r="GP438" s="242"/>
      <c r="GQ438" s="242"/>
      <c r="GR438" s="242"/>
      <c r="GS438" s="242"/>
      <c r="GT438" s="242"/>
      <c r="GU438" s="242"/>
      <c r="GV438" s="242"/>
      <c r="GW438" s="242"/>
      <c r="GX438" s="242"/>
      <c r="GY438" s="242"/>
      <c r="GZ438" s="242"/>
      <c r="HA438" s="242"/>
      <c r="HB438" s="242"/>
      <c r="HC438" s="242"/>
      <c r="HD438" s="242"/>
      <c r="HE438" s="242"/>
      <c r="HF438" s="242"/>
      <c r="HG438" s="242"/>
      <c r="HH438" s="242"/>
      <c r="HI438" s="242"/>
      <c r="HJ438" s="242"/>
      <c r="HK438" s="242"/>
      <c r="HL438" s="242"/>
      <c r="HM438" s="242"/>
      <c r="HN438" s="242"/>
      <c r="HO438" s="242"/>
      <c r="HP438" s="242"/>
      <c r="HQ438" s="242"/>
      <c r="HR438" s="242"/>
      <c r="HS438" s="242"/>
      <c r="HT438" s="242"/>
      <c r="HU438" s="242"/>
      <c r="HV438" s="242"/>
      <c r="HW438" s="242"/>
      <c r="HX438" s="242"/>
      <c r="HY438" s="242"/>
      <c r="HZ438" s="242"/>
      <c r="IA438" s="242"/>
      <c r="IB438" s="242"/>
      <c r="IC438" s="242"/>
      <c r="ID438" s="242"/>
      <c r="IE438" s="242"/>
      <c r="IF438" s="242"/>
      <c r="IG438" s="242"/>
      <c r="IH438" s="242"/>
      <c r="II438" s="242"/>
      <c r="IJ438" s="242"/>
      <c r="IK438" s="242"/>
      <c r="IL438" s="242"/>
      <c r="IM438" s="242"/>
      <c r="IN438" s="242"/>
      <c r="IO438" s="242"/>
      <c r="IP438" s="242"/>
      <c r="IQ438" s="242"/>
      <c r="IR438" s="242"/>
      <c r="IS438" s="242"/>
      <c r="IT438" s="242"/>
      <c r="IU438" s="242"/>
      <c r="IV438" s="242"/>
      <c r="IW438" s="242"/>
      <c r="IX438" s="242"/>
      <c r="IY438" s="242"/>
      <c r="IZ438" s="242"/>
      <c r="JA438" s="242"/>
      <c r="JB438" s="242"/>
      <c r="JC438" s="242"/>
      <c r="JD438" s="242"/>
      <c r="JE438" s="242"/>
      <c r="JF438" s="242"/>
      <c r="JG438" s="242"/>
      <c r="JH438" s="242"/>
      <c r="JI438" s="242"/>
      <c r="JJ438" s="242"/>
      <c r="JK438" s="242"/>
      <c r="JL438" s="242"/>
      <c r="JM438" s="242"/>
      <c r="JN438" s="242"/>
      <c r="JO438" s="242"/>
      <c r="JP438" s="242"/>
      <c r="JQ438" s="242"/>
      <c r="JR438" s="242"/>
      <c r="JS438" s="242"/>
      <c r="JT438" s="242"/>
      <c r="JU438" s="242"/>
      <c r="JV438" s="242"/>
      <c r="JW438" s="242"/>
      <c r="JX438" s="242"/>
      <c r="JY438" s="242"/>
      <c r="JZ438" s="242"/>
      <c r="KA438" s="242"/>
      <c r="KB438" s="242"/>
      <c r="KC438" s="242"/>
      <c r="KD438" s="242"/>
      <c r="KE438" s="242"/>
      <c r="KF438" s="242"/>
      <c r="KG438" s="242"/>
      <c r="KH438" s="242"/>
      <c r="KI438" s="242"/>
      <c r="KJ438" s="242"/>
      <c r="KK438" s="242"/>
      <c r="KL438" s="242"/>
      <c r="KM438" s="242"/>
      <c r="KN438" s="242"/>
      <c r="KO438" s="242"/>
      <c r="KP438" s="242"/>
      <c r="KQ438" s="242"/>
      <c r="KR438" s="242"/>
      <c r="KS438" s="242"/>
      <c r="KT438" s="242"/>
      <c r="KU438" s="242"/>
      <c r="KV438" s="242"/>
      <c r="KW438" s="242"/>
      <c r="KX438" s="242"/>
      <c r="KY438" s="242"/>
      <c r="KZ438" s="242"/>
      <c r="LA438" s="242"/>
      <c r="LB438" s="242"/>
      <c r="LC438" s="242"/>
      <c r="LD438" s="242"/>
      <c r="LE438" s="242"/>
      <c r="LF438" s="242"/>
      <c r="LG438" s="242"/>
      <c r="LH438" s="242"/>
      <c r="LI438" s="242"/>
      <c r="LJ438" s="242"/>
      <c r="LK438" s="242"/>
      <c r="LL438" s="242"/>
      <c r="LM438" s="242"/>
      <c r="LN438" s="242"/>
      <c r="LO438" s="242"/>
      <c r="LP438" s="242"/>
      <c r="LQ438" s="242"/>
      <c r="LR438" s="242"/>
      <c r="LS438" s="242"/>
      <c r="LT438" s="242"/>
      <c r="LU438" s="242"/>
      <c r="LV438" s="242"/>
      <c r="LW438" s="242"/>
      <c r="LX438" s="242"/>
      <c r="LY438" s="242"/>
      <c r="LZ438" s="242"/>
      <c r="MA438" s="242"/>
      <c r="MB438" s="242"/>
      <c r="MC438" s="242"/>
      <c r="MD438" s="242"/>
      <c r="ME438" s="242"/>
      <c r="MF438" s="242"/>
      <c r="MG438" s="242"/>
      <c r="MH438" s="242"/>
      <c r="MI438" s="242"/>
      <c r="MJ438" s="242"/>
      <c r="MK438" s="242"/>
      <c r="ML438" s="242"/>
      <c r="MM438" s="242"/>
      <c r="MN438" s="242"/>
      <c r="MO438" s="242"/>
      <c r="MP438" s="242"/>
      <c r="MQ438" s="242"/>
      <c r="MR438" s="242"/>
      <c r="MS438" s="242"/>
      <c r="MT438" s="242"/>
      <c r="MU438" s="242"/>
      <c r="MV438" s="242"/>
      <c r="MW438" s="242"/>
      <c r="MX438" s="242"/>
      <c r="MY438" s="242"/>
      <c r="MZ438" s="242"/>
      <c r="NA438" s="242"/>
      <c r="NB438" s="242"/>
      <c r="NC438" s="242"/>
      <c r="ND438" s="242"/>
      <c r="NE438" s="242"/>
      <c r="NF438" s="242"/>
      <c r="NG438" s="242"/>
      <c r="NH438" s="242"/>
      <c r="NI438" s="242"/>
      <c r="NJ438" s="242"/>
      <c r="NK438" s="242"/>
      <c r="NL438" s="242"/>
      <c r="NM438" s="242"/>
      <c r="NN438" s="242"/>
      <c r="NO438" s="242"/>
      <c r="NP438" s="242"/>
      <c r="NQ438" s="242"/>
      <c r="NR438" s="242"/>
      <c r="NS438" s="242"/>
      <c r="NT438" s="242"/>
      <c r="NU438" s="242"/>
      <c r="NV438" s="242"/>
      <c r="NW438" s="242"/>
      <c r="NX438" s="242"/>
      <c r="NY438" s="242"/>
      <c r="NZ438" s="242"/>
      <c r="OA438" s="242"/>
      <c r="OB438" s="242"/>
      <c r="OC438" s="242"/>
      <c r="OD438" s="242"/>
      <c r="OE438" s="242"/>
      <c r="OF438" s="242"/>
      <c r="OG438" s="242"/>
      <c r="OH438" s="242"/>
      <c r="OI438" s="242"/>
      <c r="OJ438" s="242"/>
      <c r="OK438" s="242"/>
      <c r="OL438" s="242"/>
      <c r="OM438" s="242"/>
      <c r="ON438" s="242"/>
      <c r="OO438" s="242"/>
      <c r="OP438" s="242"/>
      <c r="OQ438" s="242"/>
      <c r="OR438" s="242"/>
      <c r="OS438" s="242"/>
      <c r="OT438" s="242"/>
      <c r="OU438" s="242"/>
      <c r="OV438" s="242"/>
      <c r="OW438" s="242"/>
      <c r="OX438" s="242"/>
      <c r="OY438" s="242"/>
      <c r="OZ438" s="242"/>
      <c r="PA438" s="242"/>
      <c r="PB438" s="242"/>
      <c r="PC438" s="242"/>
      <c r="PD438" s="242"/>
      <c r="PE438" s="242"/>
      <c r="PF438" s="242"/>
      <c r="PG438" s="242"/>
      <c r="PH438" s="242"/>
      <c r="PI438" s="242"/>
      <c r="PJ438" s="242"/>
      <c r="PK438" s="242"/>
      <c r="PL438" s="242"/>
      <c r="PM438" s="242"/>
      <c r="PN438" s="242"/>
      <c r="PO438" s="242"/>
      <c r="PP438" s="242"/>
      <c r="PQ438" s="242"/>
      <c r="PR438" s="242"/>
      <c r="PS438" s="242"/>
      <c r="PT438" s="242"/>
      <c r="PU438" s="242"/>
      <c r="PV438" s="242"/>
      <c r="PW438" s="242"/>
      <c r="PX438" s="242"/>
      <c r="PY438" s="242"/>
      <c r="PZ438" s="242"/>
      <c r="QA438" s="242"/>
      <c r="QB438" s="242"/>
      <c r="QC438" s="242"/>
      <c r="QD438" s="242"/>
      <c r="QE438" s="242"/>
      <c r="QF438" s="242"/>
      <c r="QG438" s="242"/>
      <c r="QH438" s="242"/>
      <c r="QI438" s="242"/>
      <c r="QJ438" s="242"/>
      <c r="QK438" s="242"/>
      <c r="QL438" s="242"/>
      <c r="QM438" s="242"/>
      <c r="QN438" s="242"/>
      <c r="QO438" s="242"/>
      <c r="QP438" s="242"/>
      <c r="QQ438" s="242"/>
      <c r="QR438" s="242"/>
      <c r="QS438" s="242"/>
      <c r="QT438" s="242"/>
      <c r="QU438" s="242"/>
      <c r="QV438" s="242"/>
      <c r="QW438" s="242"/>
      <c r="QX438" s="242"/>
      <c r="QY438" s="242"/>
      <c r="QZ438" s="242"/>
      <c r="RA438" s="242"/>
      <c r="RB438" s="242"/>
      <c r="RC438" s="242"/>
      <c r="RD438" s="242"/>
      <c r="RE438" s="242"/>
      <c r="RF438" s="242"/>
      <c r="RG438" s="242"/>
      <c r="RH438" s="242"/>
      <c r="RI438" s="242"/>
      <c r="RJ438" s="242"/>
      <c r="RK438" s="242"/>
      <c r="RL438" s="242"/>
      <c r="RM438" s="242"/>
      <c r="RN438" s="242"/>
      <c r="RO438" s="242"/>
      <c r="RP438" s="242"/>
      <c r="RQ438" s="242"/>
      <c r="RR438" s="242"/>
      <c r="RS438" s="242"/>
      <c r="RT438" s="242"/>
      <c r="RU438" s="242"/>
      <c r="RV438" s="242"/>
      <c r="RW438" s="242"/>
      <c r="RX438" s="242"/>
      <c r="RY438" s="242"/>
      <c r="RZ438" s="242"/>
      <c r="SA438" s="242"/>
      <c r="SB438" s="242"/>
    </row>
    <row r="439" spans="1:496" ht="15" customHeight="1" x14ac:dyDescent="0.2">
      <c r="A439" s="243" t="str">
        <f t="shared" si="9"/>
        <v>INDEC-PB - 82129-1</v>
      </c>
      <c r="B439" s="243">
        <v>82129</v>
      </c>
      <c r="C439" s="242" t="s">
        <v>51</v>
      </c>
      <c r="D439" s="243">
        <v>1</v>
      </c>
      <c r="E439" s="269" t="s">
        <v>447</v>
      </c>
    </row>
    <row r="440" spans="1:496" s="249" customFormat="1" ht="15" customHeight="1" x14ac:dyDescent="0.2">
      <c r="A440" s="247"/>
      <c r="B440" s="247"/>
      <c r="D440" s="247"/>
      <c r="E440" s="270"/>
      <c r="F440" s="242"/>
      <c r="G440" s="242"/>
      <c r="H440" s="242"/>
      <c r="I440" s="242"/>
      <c r="J440" s="242"/>
      <c r="K440" s="242"/>
      <c r="L440" s="242"/>
      <c r="M440" s="242"/>
      <c r="N440" s="242"/>
      <c r="O440" s="242"/>
      <c r="P440" s="242"/>
      <c r="Q440" s="242"/>
      <c r="R440" s="242"/>
      <c r="S440" s="242"/>
      <c r="T440" s="242"/>
      <c r="U440" s="242"/>
      <c r="V440" s="242"/>
      <c r="W440" s="242"/>
      <c r="X440" s="242"/>
      <c r="Y440" s="242"/>
      <c r="Z440" s="242"/>
      <c r="AA440" s="242"/>
      <c r="AB440" s="242"/>
      <c r="AC440" s="242"/>
      <c r="AD440" s="242"/>
      <c r="AE440" s="242"/>
      <c r="AF440" s="242"/>
      <c r="AG440" s="242"/>
      <c r="AH440" s="242"/>
      <c r="AI440" s="242"/>
      <c r="AJ440" s="242"/>
      <c r="AK440" s="242"/>
      <c r="AL440" s="242"/>
      <c r="AM440" s="242"/>
      <c r="AN440" s="242"/>
      <c r="AO440" s="242"/>
      <c r="AP440" s="242"/>
      <c r="AQ440" s="242"/>
      <c r="AR440" s="242"/>
      <c r="AS440" s="242"/>
      <c r="AT440" s="242"/>
      <c r="AU440" s="242"/>
      <c r="AV440" s="242"/>
      <c r="AW440" s="242"/>
      <c r="AX440" s="242"/>
      <c r="AY440" s="242"/>
      <c r="AZ440" s="242"/>
      <c r="BA440" s="242"/>
      <c r="BB440" s="242"/>
      <c r="BC440" s="242"/>
      <c r="BD440" s="242"/>
      <c r="BE440" s="242"/>
      <c r="BF440" s="242"/>
      <c r="BG440" s="242"/>
      <c r="BH440" s="242"/>
      <c r="BI440" s="242"/>
      <c r="BJ440" s="242"/>
      <c r="BK440" s="242"/>
      <c r="BL440" s="242"/>
      <c r="BM440" s="242"/>
      <c r="BN440" s="242"/>
      <c r="BO440" s="242"/>
      <c r="BP440" s="242"/>
      <c r="BQ440" s="242"/>
      <c r="BR440" s="242"/>
      <c r="BS440" s="242"/>
      <c r="BT440" s="242"/>
      <c r="BU440" s="242"/>
      <c r="BV440" s="242"/>
      <c r="BW440" s="242"/>
      <c r="BX440" s="242"/>
      <c r="BY440" s="242"/>
      <c r="BZ440" s="242"/>
      <c r="CA440" s="242"/>
      <c r="CB440" s="242"/>
      <c r="CC440" s="242"/>
      <c r="CD440" s="242"/>
      <c r="CE440" s="242"/>
      <c r="CF440" s="242"/>
      <c r="CG440" s="242"/>
      <c r="CH440" s="242"/>
      <c r="CI440" s="242"/>
      <c r="CJ440" s="242"/>
      <c r="CK440" s="242"/>
      <c r="CL440" s="242"/>
      <c r="CM440" s="242"/>
      <c r="CN440" s="242"/>
      <c r="CO440" s="242"/>
      <c r="CP440" s="242"/>
      <c r="CQ440" s="242"/>
      <c r="CR440" s="242"/>
      <c r="CS440" s="242"/>
      <c r="CT440" s="242"/>
      <c r="CU440" s="242"/>
      <c r="CV440" s="242"/>
      <c r="CW440" s="242"/>
      <c r="CX440" s="242"/>
      <c r="CY440" s="242"/>
      <c r="CZ440" s="242"/>
      <c r="DA440" s="242"/>
      <c r="DB440" s="242"/>
      <c r="DC440" s="242"/>
      <c r="DD440" s="242"/>
      <c r="DE440" s="242"/>
      <c r="DF440" s="242"/>
      <c r="DG440" s="242"/>
      <c r="DH440" s="242"/>
      <c r="DI440" s="242"/>
      <c r="DJ440" s="242"/>
      <c r="DK440" s="242"/>
      <c r="DL440" s="242"/>
      <c r="DM440" s="242"/>
      <c r="DN440" s="242"/>
      <c r="DO440" s="242"/>
      <c r="DP440" s="242"/>
      <c r="DQ440" s="242"/>
      <c r="DR440" s="242"/>
      <c r="DS440" s="242"/>
      <c r="DT440" s="242"/>
      <c r="DU440" s="242"/>
      <c r="DV440" s="242"/>
      <c r="DW440" s="242"/>
      <c r="DX440" s="242"/>
      <c r="DY440" s="242"/>
      <c r="DZ440" s="242"/>
      <c r="EA440" s="242"/>
      <c r="EB440" s="242"/>
      <c r="EC440" s="242"/>
      <c r="ED440" s="242"/>
      <c r="EE440" s="242"/>
      <c r="EF440" s="242"/>
      <c r="EG440" s="242"/>
      <c r="EH440" s="242"/>
      <c r="EI440" s="242"/>
      <c r="EJ440" s="242"/>
      <c r="EK440" s="242"/>
      <c r="EL440" s="242"/>
      <c r="EM440" s="242"/>
      <c r="EN440" s="242"/>
      <c r="EO440" s="242"/>
      <c r="EP440" s="242"/>
      <c r="EQ440" s="242"/>
      <c r="ER440" s="242"/>
      <c r="ES440" s="242"/>
      <c r="ET440" s="242"/>
      <c r="EU440" s="242"/>
      <c r="EV440" s="242"/>
      <c r="EW440" s="242"/>
      <c r="EX440" s="242"/>
      <c r="EY440" s="242"/>
      <c r="EZ440" s="242"/>
      <c r="FA440" s="242"/>
      <c r="FB440" s="242"/>
      <c r="FC440" s="242"/>
      <c r="FD440" s="242"/>
      <c r="FE440" s="242"/>
      <c r="FF440" s="242"/>
      <c r="FG440" s="242"/>
      <c r="FH440" s="242"/>
      <c r="FI440" s="242"/>
      <c r="FJ440" s="242"/>
      <c r="FK440" s="242"/>
      <c r="FL440" s="242"/>
      <c r="FM440" s="242"/>
      <c r="FN440" s="242"/>
      <c r="FO440" s="242"/>
      <c r="FP440" s="242"/>
      <c r="FQ440" s="242"/>
      <c r="FR440" s="242"/>
      <c r="FS440" s="242"/>
      <c r="FT440" s="242"/>
      <c r="FU440" s="242"/>
      <c r="FV440" s="242"/>
      <c r="FW440" s="242"/>
      <c r="FX440" s="242"/>
      <c r="FY440" s="242"/>
      <c r="FZ440" s="242"/>
      <c r="GA440" s="242"/>
      <c r="GB440" s="242"/>
      <c r="GC440" s="242"/>
      <c r="GD440" s="242"/>
      <c r="GE440" s="242"/>
      <c r="GF440" s="242"/>
      <c r="GG440" s="242"/>
      <c r="GH440" s="242"/>
      <c r="GI440" s="242"/>
      <c r="GJ440" s="242"/>
      <c r="GK440" s="242"/>
      <c r="GL440" s="242"/>
      <c r="GM440" s="242"/>
      <c r="GN440" s="242"/>
      <c r="GO440" s="242"/>
      <c r="GP440" s="242"/>
      <c r="GQ440" s="242"/>
      <c r="GR440" s="242"/>
      <c r="GS440" s="242"/>
      <c r="GT440" s="242"/>
      <c r="GU440" s="242"/>
      <c r="GV440" s="242"/>
      <c r="GW440" s="242"/>
      <c r="GX440" s="242"/>
      <c r="GY440" s="242"/>
      <c r="GZ440" s="242"/>
      <c r="HA440" s="242"/>
      <c r="HB440" s="242"/>
      <c r="HC440" s="242"/>
      <c r="HD440" s="242"/>
      <c r="HE440" s="242"/>
      <c r="HF440" s="242"/>
      <c r="HG440" s="242"/>
      <c r="HH440" s="242"/>
      <c r="HI440" s="242"/>
      <c r="HJ440" s="242"/>
      <c r="HK440" s="242"/>
      <c r="HL440" s="242"/>
      <c r="HM440" s="242"/>
      <c r="HN440" s="242"/>
      <c r="HO440" s="242"/>
      <c r="HP440" s="242"/>
      <c r="HQ440" s="242"/>
      <c r="HR440" s="242"/>
      <c r="HS440" s="242"/>
      <c r="HT440" s="242"/>
      <c r="HU440" s="242"/>
      <c r="HV440" s="242"/>
      <c r="HW440" s="242"/>
      <c r="HX440" s="242"/>
      <c r="HY440" s="242"/>
      <c r="HZ440" s="242"/>
      <c r="IA440" s="242"/>
      <c r="IB440" s="242"/>
      <c r="IC440" s="242"/>
      <c r="ID440" s="242"/>
      <c r="IE440" s="242"/>
      <c r="IF440" s="242"/>
      <c r="IG440" s="242"/>
      <c r="IH440" s="242"/>
      <c r="II440" s="242"/>
      <c r="IJ440" s="242"/>
      <c r="IK440" s="242"/>
      <c r="IL440" s="242"/>
      <c r="IM440" s="242"/>
      <c r="IN440" s="242"/>
      <c r="IO440" s="242"/>
      <c r="IP440" s="242"/>
      <c r="IQ440" s="242"/>
      <c r="IR440" s="242"/>
      <c r="IS440" s="242"/>
      <c r="IT440" s="242"/>
      <c r="IU440" s="242"/>
      <c r="IV440" s="242"/>
      <c r="IW440" s="242"/>
      <c r="IX440" s="242"/>
      <c r="IY440" s="242"/>
      <c r="IZ440" s="242"/>
      <c r="JA440" s="242"/>
      <c r="JB440" s="242"/>
      <c r="JC440" s="242"/>
      <c r="JD440" s="242"/>
      <c r="JE440" s="242"/>
      <c r="JF440" s="242"/>
      <c r="JG440" s="242"/>
      <c r="JH440" s="242"/>
      <c r="JI440" s="242"/>
      <c r="JJ440" s="242"/>
      <c r="JK440" s="242"/>
      <c r="JL440" s="242"/>
      <c r="JM440" s="242"/>
      <c r="JN440" s="242"/>
      <c r="JO440" s="242"/>
      <c r="JP440" s="242"/>
      <c r="JQ440" s="242"/>
      <c r="JR440" s="242"/>
      <c r="JS440" s="242"/>
      <c r="JT440" s="242"/>
      <c r="JU440" s="242"/>
      <c r="JV440" s="242"/>
      <c r="JW440" s="242"/>
      <c r="JX440" s="242"/>
      <c r="JY440" s="242"/>
      <c r="JZ440" s="242"/>
      <c r="KA440" s="242"/>
      <c r="KB440" s="242"/>
      <c r="KC440" s="242"/>
      <c r="KD440" s="242"/>
      <c r="KE440" s="242"/>
      <c r="KF440" s="242"/>
      <c r="KG440" s="242"/>
      <c r="KH440" s="242"/>
      <c r="KI440" s="242"/>
      <c r="KJ440" s="242"/>
      <c r="KK440" s="242"/>
      <c r="KL440" s="242"/>
      <c r="KM440" s="242"/>
      <c r="KN440" s="242"/>
      <c r="KO440" s="242"/>
      <c r="KP440" s="242"/>
      <c r="KQ440" s="242"/>
      <c r="KR440" s="242"/>
      <c r="KS440" s="242"/>
      <c r="KT440" s="242"/>
      <c r="KU440" s="242"/>
      <c r="KV440" s="242"/>
      <c r="KW440" s="242"/>
      <c r="KX440" s="242"/>
      <c r="KY440" s="242"/>
      <c r="KZ440" s="242"/>
      <c r="LA440" s="242"/>
      <c r="LB440" s="242"/>
      <c r="LC440" s="242"/>
      <c r="LD440" s="242"/>
      <c r="LE440" s="242"/>
      <c r="LF440" s="242"/>
      <c r="LG440" s="242"/>
      <c r="LH440" s="242"/>
      <c r="LI440" s="242"/>
      <c r="LJ440" s="242"/>
      <c r="LK440" s="242"/>
      <c r="LL440" s="242"/>
      <c r="LM440" s="242"/>
      <c r="LN440" s="242"/>
      <c r="LO440" s="242"/>
      <c r="LP440" s="242"/>
      <c r="LQ440" s="242"/>
      <c r="LR440" s="242"/>
      <c r="LS440" s="242"/>
      <c r="LT440" s="242"/>
      <c r="LU440" s="242"/>
      <c r="LV440" s="242"/>
      <c r="LW440" s="242"/>
      <c r="LX440" s="242"/>
      <c r="LY440" s="242"/>
      <c r="LZ440" s="242"/>
      <c r="MA440" s="242"/>
      <c r="MB440" s="242"/>
      <c r="MC440" s="242"/>
      <c r="MD440" s="242"/>
      <c r="ME440" s="242"/>
      <c r="MF440" s="242"/>
      <c r="MG440" s="242"/>
      <c r="MH440" s="242"/>
      <c r="MI440" s="242"/>
      <c r="MJ440" s="242"/>
      <c r="MK440" s="242"/>
      <c r="ML440" s="242"/>
      <c r="MM440" s="242"/>
      <c r="MN440" s="242"/>
      <c r="MO440" s="242"/>
      <c r="MP440" s="242"/>
      <c r="MQ440" s="242"/>
      <c r="MR440" s="242"/>
      <c r="MS440" s="242"/>
      <c r="MT440" s="242"/>
      <c r="MU440" s="242"/>
      <c r="MV440" s="242"/>
      <c r="MW440" s="242"/>
      <c r="MX440" s="242"/>
      <c r="MY440" s="242"/>
      <c r="MZ440" s="242"/>
      <c r="NA440" s="242"/>
      <c r="NB440" s="242"/>
      <c r="NC440" s="242"/>
      <c r="ND440" s="242"/>
      <c r="NE440" s="242"/>
      <c r="NF440" s="242"/>
      <c r="NG440" s="242"/>
      <c r="NH440" s="242"/>
      <c r="NI440" s="242"/>
      <c r="NJ440" s="242"/>
      <c r="NK440" s="242"/>
      <c r="NL440" s="242"/>
      <c r="NM440" s="242"/>
      <c r="NN440" s="242"/>
      <c r="NO440" s="242"/>
      <c r="NP440" s="242"/>
      <c r="NQ440" s="242"/>
      <c r="NR440" s="242"/>
      <c r="NS440" s="242"/>
      <c r="NT440" s="242"/>
      <c r="NU440" s="242"/>
      <c r="NV440" s="242"/>
      <c r="NW440" s="242"/>
      <c r="NX440" s="242"/>
      <c r="NY440" s="242"/>
      <c r="NZ440" s="242"/>
      <c r="OA440" s="242"/>
      <c r="OB440" s="242"/>
      <c r="OC440" s="242"/>
      <c r="OD440" s="242"/>
      <c r="OE440" s="242"/>
      <c r="OF440" s="242"/>
      <c r="OG440" s="242"/>
      <c r="OH440" s="242"/>
      <c r="OI440" s="242"/>
      <c r="OJ440" s="242"/>
      <c r="OK440" s="242"/>
      <c r="OL440" s="242"/>
      <c r="OM440" s="242"/>
      <c r="ON440" s="242"/>
      <c r="OO440" s="242"/>
      <c r="OP440" s="242"/>
      <c r="OQ440" s="242"/>
      <c r="OR440" s="242"/>
      <c r="OS440" s="242"/>
      <c r="OT440" s="242"/>
      <c r="OU440" s="242"/>
      <c r="OV440" s="242"/>
      <c r="OW440" s="242"/>
      <c r="OX440" s="242"/>
      <c r="OY440" s="242"/>
      <c r="OZ440" s="242"/>
      <c r="PA440" s="242"/>
      <c r="PB440" s="242"/>
      <c r="PC440" s="242"/>
      <c r="PD440" s="242"/>
      <c r="PE440" s="242"/>
      <c r="PF440" s="242"/>
      <c r="PG440" s="242"/>
      <c r="PH440" s="242"/>
      <c r="PI440" s="242"/>
      <c r="PJ440" s="242"/>
      <c r="PK440" s="242"/>
      <c r="PL440" s="242"/>
      <c r="PM440" s="242"/>
      <c r="PN440" s="242"/>
      <c r="PO440" s="242"/>
      <c r="PP440" s="242"/>
      <c r="PQ440" s="242"/>
      <c r="PR440" s="242"/>
      <c r="PS440" s="242"/>
      <c r="PT440" s="242"/>
      <c r="PU440" s="242"/>
      <c r="PV440" s="242"/>
      <c r="PW440" s="242"/>
      <c r="PX440" s="242"/>
      <c r="PY440" s="242"/>
      <c r="PZ440" s="242"/>
      <c r="QA440" s="242"/>
      <c r="QB440" s="242"/>
      <c r="QC440" s="242"/>
      <c r="QD440" s="242"/>
      <c r="QE440" s="242"/>
      <c r="QF440" s="242"/>
      <c r="QG440" s="242"/>
      <c r="QH440" s="242"/>
      <c r="QI440" s="242"/>
      <c r="QJ440" s="242"/>
      <c r="QK440" s="242"/>
      <c r="QL440" s="242"/>
      <c r="QM440" s="242"/>
      <c r="QN440" s="242"/>
      <c r="QO440" s="242"/>
      <c r="QP440" s="242"/>
      <c r="QQ440" s="242"/>
      <c r="QR440" s="242"/>
      <c r="QS440" s="242"/>
      <c r="QT440" s="242"/>
      <c r="QU440" s="242"/>
      <c r="QV440" s="242"/>
      <c r="QW440" s="242"/>
      <c r="QX440" s="242"/>
      <c r="QY440" s="242"/>
      <c r="QZ440" s="242"/>
      <c r="RA440" s="242"/>
      <c r="RB440" s="242"/>
      <c r="RC440" s="242"/>
      <c r="RD440" s="242"/>
      <c r="RE440" s="242"/>
      <c r="RF440" s="242"/>
      <c r="RG440" s="242"/>
      <c r="RH440" s="242"/>
      <c r="RI440" s="242"/>
      <c r="RJ440" s="242"/>
      <c r="RK440" s="242"/>
      <c r="RL440" s="242"/>
      <c r="RM440" s="242"/>
      <c r="RN440" s="242"/>
      <c r="RO440" s="242"/>
      <c r="RP440" s="242"/>
      <c r="RQ440" s="242"/>
      <c r="RR440" s="242"/>
      <c r="RS440" s="242"/>
      <c r="RT440" s="242"/>
      <c r="RU440" s="242"/>
      <c r="RV440" s="242"/>
      <c r="RW440" s="242"/>
      <c r="RX440" s="242"/>
      <c r="RY440" s="242"/>
      <c r="RZ440" s="242"/>
      <c r="SA440" s="242"/>
      <c r="SB440" s="242"/>
    </row>
    <row r="441" spans="1:496" ht="15" customHeight="1" x14ac:dyDescent="0.2">
      <c r="A441" s="243" t="str">
        <f t="shared" si="9"/>
        <v>INDEC-PB - 93310-1</v>
      </c>
      <c r="B441" s="243">
        <v>93310</v>
      </c>
      <c r="C441" s="242" t="s">
        <v>51</v>
      </c>
      <c r="D441" s="243">
        <v>1</v>
      </c>
      <c r="E441" s="269" t="s">
        <v>448</v>
      </c>
    </row>
    <row r="442" spans="1:496" s="249" customFormat="1" ht="15" customHeight="1" x14ac:dyDescent="0.2">
      <c r="A442" s="247"/>
      <c r="B442" s="247"/>
      <c r="D442" s="247"/>
      <c r="E442" s="270"/>
      <c r="F442" s="242"/>
      <c r="G442" s="242"/>
      <c r="H442" s="242"/>
      <c r="I442" s="242"/>
      <c r="J442" s="242"/>
      <c r="K442" s="242"/>
      <c r="L442" s="242"/>
      <c r="M442" s="242"/>
      <c r="N442" s="242"/>
      <c r="O442" s="242"/>
      <c r="P442" s="242"/>
      <c r="Q442" s="242"/>
      <c r="R442" s="242"/>
      <c r="S442" s="242"/>
      <c r="T442" s="242"/>
      <c r="U442" s="242"/>
      <c r="V442" s="242"/>
      <c r="W442" s="242"/>
      <c r="X442" s="242"/>
      <c r="Y442" s="242"/>
      <c r="Z442" s="242"/>
      <c r="AA442" s="242"/>
      <c r="AB442" s="242"/>
      <c r="AC442" s="242"/>
      <c r="AD442" s="242"/>
      <c r="AE442" s="242"/>
      <c r="AF442" s="242"/>
      <c r="AG442" s="242"/>
      <c r="AH442" s="242"/>
      <c r="AI442" s="242"/>
      <c r="AJ442" s="242"/>
      <c r="AK442" s="242"/>
      <c r="AL442" s="242"/>
      <c r="AM442" s="242"/>
      <c r="AN442" s="242"/>
      <c r="AO442" s="242"/>
      <c r="AP442" s="242"/>
      <c r="AQ442" s="242"/>
      <c r="AR442" s="242"/>
      <c r="AS442" s="242"/>
      <c r="AT442" s="242"/>
      <c r="AU442" s="242"/>
      <c r="AV442" s="242"/>
      <c r="AW442" s="242"/>
      <c r="AX442" s="242"/>
      <c r="AY442" s="242"/>
      <c r="AZ442" s="242"/>
      <c r="BA442" s="242"/>
      <c r="BB442" s="242"/>
      <c r="BC442" s="242"/>
      <c r="BD442" s="242"/>
      <c r="BE442" s="242"/>
      <c r="BF442" s="242"/>
      <c r="BG442" s="242"/>
      <c r="BH442" s="242"/>
      <c r="BI442" s="242"/>
      <c r="BJ442" s="242"/>
      <c r="BK442" s="242"/>
      <c r="BL442" s="242"/>
      <c r="BM442" s="242"/>
      <c r="BN442" s="242"/>
      <c r="BO442" s="242"/>
      <c r="BP442" s="242"/>
      <c r="BQ442" s="242"/>
      <c r="BR442" s="242"/>
      <c r="BS442" s="242"/>
      <c r="BT442" s="242"/>
      <c r="BU442" s="242"/>
      <c r="BV442" s="242"/>
      <c r="BW442" s="242"/>
      <c r="BX442" s="242"/>
      <c r="BY442" s="242"/>
      <c r="BZ442" s="242"/>
      <c r="CA442" s="242"/>
      <c r="CB442" s="242"/>
      <c r="CC442" s="242"/>
      <c r="CD442" s="242"/>
      <c r="CE442" s="242"/>
      <c r="CF442" s="242"/>
      <c r="CG442" s="242"/>
      <c r="CH442" s="242"/>
      <c r="CI442" s="242"/>
      <c r="CJ442" s="242"/>
      <c r="CK442" s="242"/>
      <c r="CL442" s="242"/>
      <c r="CM442" s="242"/>
      <c r="CN442" s="242"/>
      <c r="CO442" s="242"/>
      <c r="CP442" s="242"/>
      <c r="CQ442" s="242"/>
      <c r="CR442" s="242"/>
      <c r="CS442" s="242"/>
      <c r="CT442" s="242"/>
      <c r="CU442" s="242"/>
      <c r="CV442" s="242"/>
      <c r="CW442" s="242"/>
      <c r="CX442" s="242"/>
      <c r="CY442" s="242"/>
      <c r="CZ442" s="242"/>
      <c r="DA442" s="242"/>
      <c r="DB442" s="242"/>
      <c r="DC442" s="242"/>
      <c r="DD442" s="242"/>
      <c r="DE442" s="242"/>
      <c r="DF442" s="242"/>
      <c r="DG442" s="242"/>
      <c r="DH442" s="242"/>
      <c r="DI442" s="242"/>
      <c r="DJ442" s="242"/>
      <c r="DK442" s="242"/>
      <c r="DL442" s="242"/>
      <c r="DM442" s="242"/>
      <c r="DN442" s="242"/>
      <c r="DO442" s="242"/>
      <c r="DP442" s="242"/>
      <c r="DQ442" s="242"/>
      <c r="DR442" s="242"/>
      <c r="DS442" s="242"/>
      <c r="DT442" s="242"/>
      <c r="DU442" s="242"/>
      <c r="DV442" s="242"/>
      <c r="DW442" s="242"/>
      <c r="DX442" s="242"/>
      <c r="DY442" s="242"/>
      <c r="DZ442" s="242"/>
      <c r="EA442" s="242"/>
      <c r="EB442" s="242"/>
      <c r="EC442" s="242"/>
      <c r="ED442" s="242"/>
      <c r="EE442" s="242"/>
      <c r="EF442" s="242"/>
      <c r="EG442" s="242"/>
      <c r="EH442" s="242"/>
      <c r="EI442" s="242"/>
      <c r="EJ442" s="242"/>
      <c r="EK442" s="242"/>
      <c r="EL442" s="242"/>
      <c r="EM442" s="242"/>
      <c r="EN442" s="242"/>
      <c r="EO442" s="242"/>
      <c r="EP442" s="242"/>
      <c r="EQ442" s="242"/>
      <c r="ER442" s="242"/>
      <c r="ES442" s="242"/>
      <c r="ET442" s="242"/>
      <c r="EU442" s="242"/>
      <c r="EV442" s="242"/>
      <c r="EW442" s="242"/>
      <c r="EX442" s="242"/>
      <c r="EY442" s="242"/>
      <c r="EZ442" s="242"/>
      <c r="FA442" s="242"/>
      <c r="FB442" s="242"/>
      <c r="FC442" s="242"/>
      <c r="FD442" s="242"/>
      <c r="FE442" s="242"/>
      <c r="FF442" s="242"/>
      <c r="FG442" s="242"/>
      <c r="FH442" s="242"/>
      <c r="FI442" s="242"/>
      <c r="FJ442" s="242"/>
      <c r="FK442" s="242"/>
      <c r="FL442" s="242"/>
      <c r="FM442" s="242"/>
      <c r="FN442" s="242"/>
      <c r="FO442" s="242"/>
      <c r="FP442" s="242"/>
      <c r="FQ442" s="242"/>
      <c r="FR442" s="242"/>
      <c r="FS442" s="242"/>
      <c r="FT442" s="242"/>
      <c r="FU442" s="242"/>
      <c r="FV442" s="242"/>
      <c r="FW442" s="242"/>
      <c r="FX442" s="242"/>
      <c r="FY442" s="242"/>
      <c r="FZ442" s="242"/>
      <c r="GA442" s="242"/>
      <c r="GB442" s="242"/>
      <c r="GC442" s="242"/>
      <c r="GD442" s="242"/>
      <c r="GE442" s="242"/>
      <c r="GF442" s="242"/>
      <c r="GG442" s="242"/>
      <c r="GH442" s="242"/>
      <c r="GI442" s="242"/>
      <c r="GJ442" s="242"/>
      <c r="GK442" s="242"/>
      <c r="GL442" s="242"/>
      <c r="GM442" s="242"/>
      <c r="GN442" s="242"/>
      <c r="GO442" s="242"/>
      <c r="GP442" s="242"/>
      <c r="GQ442" s="242"/>
      <c r="GR442" s="242"/>
      <c r="GS442" s="242"/>
      <c r="GT442" s="242"/>
      <c r="GU442" s="242"/>
      <c r="GV442" s="242"/>
      <c r="GW442" s="242"/>
      <c r="GX442" s="242"/>
      <c r="GY442" s="242"/>
      <c r="GZ442" s="242"/>
      <c r="HA442" s="242"/>
      <c r="HB442" s="242"/>
      <c r="HC442" s="242"/>
      <c r="HD442" s="242"/>
      <c r="HE442" s="242"/>
      <c r="HF442" s="242"/>
      <c r="HG442" s="242"/>
      <c r="HH442" s="242"/>
      <c r="HI442" s="242"/>
      <c r="HJ442" s="242"/>
      <c r="HK442" s="242"/>
      <c r="HL442" s="242"/>
      <c r="HM442" s="242"/>
      <c r="HN442" s="242"/>
      <c r="HO442" s="242"/>
      <c r="HP442" s="242"/>
      <c r="HQ442" s="242"/>
      <c r="HR442" s="242"/>
      <c r="HS442" s="242"/>
      <c r="HT442" s="242"/>
      <c r="HU442" s="242"/>
      <c r="HV442" s="242"/>
      <c r="HW442" s="242"/>
      <c r="HX442" s="242"/>
      <c r="HY442" s="242"/>
      <c r="HZ442" s="242"/>
      <c r="IA442" s="242"/>
      <c r="IB442" s="242"/>
      <c r="IC442" s="242"/>
      <c r="ID442" s="242"/>
      <c r="IE442" s="242"/>
      <c r="IF442" s="242"/>
      <c r="IG442" s="242"/>
      <c r="IH442" s="242"/>
      <c r="II442" s="242"/>
      <c r="IJ442" s="242"/>
      <c r="IK442" s="242"/>
      <c r="IL442" s="242"/>
      <c r="IM442" s="242"/>
      <c r="IN442" s="242"/>
      <c r="IO442" s="242"/>
      <c r="IP442" s="242"/>
      <c r="IQ442" s="242"/>
      <c r="IR442" s="242"/>
      <c r="IS442" s="242"/>
      <c r="IT442" s="242"/>
      <c r="IU442" s="242"/>
      <c r="IV442" s="242"/>
      <c r="IW442" s="242"/>
      <c r="IX442" s="242"/>
      <c r="IY442" s="242"/>
      <c r="IZ442" s="242"/>
      <c r="JA442" s="242"/>
      <c r="JB442" s="242"/>
      <c r="JC442" s="242"/>
      <c r="JD442" s="242"/>
      <c r="JE442" s="242"/>
      <c r="JF442" s="242"/>
      <c r="JG442" s="242"/>
      <c r="JH442" s="242"/>
      <c r="JI442" s="242"/>
      <c r="JJ442" s="242"/>
      <c r="JK442" s="242"/>
      <c r="JL442" s="242"/>
      <c r="JM442" s="242"/>
      <c r="JN442" s="242"/>
      <c r="JO442" s="242"/>
      <c r="JP442" s="242"/>
      <c r="JQ442" s="242"/>
      <c r="JR442" s="242"/>
      <c r="JS442" s="242"/>
      <c r="JT442" s="242"/>
      <c r="JU442" s="242"/>
      <c r="JV442" s="242"/>
      <c r="JW442" s="242"/>
      <c r="JX442" s="242"/>
      <c r="JY442" s="242"/>
      <c r="JZ442" s="242"/>
      <c r="KA442" s="242"/>
      <c r="KB442" s="242"/>
      <c r="KC442" s="242"/>
      <c r="KD442" s="242"/>
      <c r="KE442" s="242"/>
      <c r="KF442" s="242"/>
      <c r="KG442" s="242"/>
      <c r="KH442" s="242"/>
      <c r="KI442" s="242"/>
      <c r="KJ442" s="242"/>
      <c r="KK442" s="242"/>
      <c r="KL442" s="242"/>
      <c r="KM442" s="242"/>
      <c r="KN442" s="242"/>
      <c r="KO442" s="242"/>
      <c r="KP442" s="242"/>
      <c r="KQ442" s="242"/>
      <c r="KR442" s="242"/>
      <c r="KS442" s="242"/>
      <c r="KT442" s="242"/>
      <c r="KU442" s="242"/>
      <c r="KV442" s="242"/>
      <c r="KW442" s="242"/>
      <c r="KX442" s="242"/>
      <c r="KY442" s="242"/>
      <c r="KZ442" s="242"/>
      <c r="LA442" s="242"/>
      <c r="LB442" s="242"/>
      <c r="LC442" s="242"/>
      <c r="LD442" s="242"/>
      <c r="LE442" s="242"/>
      <c r="LF442" s="242"/>
      <c r="LG442" s="242"/>
      <c r="LH442" s="242"/>
      <c r="LI442" s="242"/>
      <c r="LJ442" s="242"/>
      <c r="LK442" s="242"/>
      <c r="LL442" s="242"/>
      <c r="LM442" s="242"/>
      <c r="LN442" s="242"/>
      <c r="LO442" s="242"/>
      <c r="LP442" s="242"/>
      <c r="LQ442" s="242"/>
      <c r="LR442" s="242"/>
      <c r="LS442" s="242"/>
      <c r="LT442" s="242"/>
      <c r="LU442" s="242"/>
      <c r="LV442" s="242"/>
      <c r="LW442" s="242"/>
      <c r="LX442" s="242"/>
      <c r="LY442" s="242"/>
      <c r="LZ442" s="242"/>
      <c r="MA442" s="242"/>
      <c r="MB442" s="242"/>
      <c r="MC442" s="242"/>
      <c r="MD442" s="242"/>
      <c r="ME442" s="242"/>
      <c r="MF442" s="242"/>
      <c r="MG442" s="242"/>
      <c r="MH442" s="242"/>
      <c r="MI442" s="242"/>
      <c r="MJ442" s="242"/>
      <c r="MK442" s="242"/>
      <c r="ML442" s="242"/>
      <c r="MM442" s="242"/>
      <c r="MN442" s="242"/>
      <c r="MO442" s="242"/>
      <c r="MP442" s="242"/>
      <c r="MQ442" s="242"/>
      <c r="MR442" s="242"/>
      <c r="MS442" s="242"/>
      <c r="MT442" s="242"/>
      <c r="MU442" s="242"/>
      <c r="MV442" s="242"/>
      <c r="MW442" s="242"/>
      <c r="MX442" s="242"/>
      <c r="MY442" s="242"/>
      <c r="MZ442" s="242"/>
      <c r="NA442" s="242"/>
      <c r="NB442" s="242"/>
      <c r="NC442" s="242"/>
      <c r="ND442" s="242"/>
      <c r="NE442" s="242"/>
      <c r="NF442" s="242"/>
      <c r="NG442" s="242"/>
      <c r="NH442" s="242"/>
      <c r="NI442" s="242"/>
      <c r="NJ442" s="242"/>
      <c r="NK442" s="242"/>
      <c r="NL442" s="242"/>
      <c r="NM442" s="242"/>
      <c r="NN442" s="242"/>
      <c r="NO442" s="242"/>
      <c r="NP442" s="242"/>
      <c r="NQ442" s="242"/>
      <c r="NR442" s="242"/>
      <c r="NS442" s="242"/>
      <c r="NT442" s="242"/>
      <c r="NU442" s="242"/>
      <c r="NV442" s="242"/>
      <c r="NW442" s="242"/>
      <c r="NX442" s="242"/>
      <c r="NY442" s="242"/>
      <c r="NZ442" s="242"/>
      <c r="OA442" s="242"/>
      <c r="OB442" s="242"/>
      <c r="OC442" s="242"/>
      <c r="OD442" s="242"/>
      <c r="OE442" s="242"/>
      <c r="OF442" s="242"/>
      <c r="OG442" s="242"/>
      <c r="OH442" s="242"/>
      <c r="OI442" s="242"/>
      <c r="OJ442" s="242"/>
      <c r="OK442" s="242"/>
      <c r="OL442" s="242"/>
      <c r="OM442" s="242"/>
      <c r="ON442" s="242"/>
      <c r="OO442" s="242"/>
      <c r="OP442" s="242"/>
      <c r="OQ442" s="242"/>
      <c r="OR442" s="242"/>
      <c r="OS442" s="242"/>
      <c r="OT442" s="242"/>
      <c r="OU442" s="242"/>
      <c r="OV442" s="242"/>
      <c r="OW442" s="242"/>
      <c r="OX442" s="242"/>
      <c r="OY442" s="242"/>
      <c r="OZ442" s="242"/>
      <c r="PA442" s="242"/>
      <c r="PB442" s="242"/>
      <c r="PC442" s="242"/>
      <c r="PD442" s="242"/>
      <c r="PE442" s="242"/>
      <c r="PF442" s="242"/>
      <c r="PG442" s="242"/>
      <c r="PH442" s="242"/>
      <c r="PI442" s="242"/>
      <c r="PJ442" s="242"/>
      <c r="PK442" s="242"/>
      <c r="PL442" s="242"/>
      <c r="PM442" s="242"/>
      <c r="PN442" s="242"/>
      <c r="PO442" s="242"/>
      <c r="PP442" s="242"/>
      <c r="PQ442" s="242"/>
      <c r="PR442" s="242"/>
      <c r="PS442" s="242"/>
      <c r="PT442" s="242"/>
      <c r="PU442" s="242"/>
      <c r="PV442" s="242"/>
      <c r="PW442" s="242"/>
      <c r="PX442" s="242"/>
      <c r="PY442" s="242"/>
      <c r="PZ442" s="242"/>
      <c r="QA442" s="242"/>
      <c r="QB442" s="242"/>
      <c r="QC442" s="242"/>
      <c r="QD442" s="242"/>
      <c r="QE442" s="242"/>
      <c r="QF442" s="242"/>
      <c r="QG442" s="242"/>
      <c r="QH442" s="242"/>
      <c r="QI442" s="242"/>
      <c r="QJ442" s="242"/>
      <c r="QK442" s="242"/>
      <c r="QL442" s="242"/>
      <c r="QM442" s="242"/>
      <c r="QN442" s="242"/>
      <c r="QO442" s="242"/>
      <c r="QP442" s="242"/>
      <c r="QQ442" s="242"/>
      <c r="QR442" s="242"/>
      <c r="QS442" s="242"/>
      <c r="QT442" s="242"/>
      <c r="QU442" s="242"/>
      <c r="QV442" s="242"/>
      <c r="QW442" s="242"/>
      <c r="QX442" s="242"/>
      <c r="QY442" s="242"/>
      <c r="QZ442" s="242"/>
      <c r="RA442" s="242"/>
      <c r="RB442" s="242"/>
      <c r="RC442" s="242"/>
      <c r="RD442" s="242"/>
      <c r="RE442" s="242"/>
      <c r="RF442" s="242"/>
      <c r="RG442" s="242"/>
      <c r="RH442" s="242"/>
      <c r="RI442" s="242"/>
      <c r="RJ442" s="242"/>
      <c r="RK442" s="242"/>
      <c r="RL442" s="242"/>
      <c r="RM442" s="242"/>
      <c r="RN442" s="242"/>
      <c r="RO442" s="242"/>
      <c r="RP442" s="242"/>
      <c r="RQ442" s="242"/>
      <c r="RR442" s="242"/>
      <c r="RS442" s="242"/>
      <c r="RT442" s="242"/>
      <c r="RU442" s="242"/>
      <c r="RV442" s="242"/>
      <c r="RW442" s="242"/>
      <c r="RX442" s="242"/>
      <c r="RY442" s="242"/>
      <c r="RZ442" s="242"/>
      <c r="SA442" s="242"/>
      <c r="SB442" s="242"/>
    </row>
    <row r="443" spans="1:496" s="249" customFormat="1" ht="15" customHeight="1" x14ac:dyDescent="0.2">
      <c r="A443" s="247"/>
      <c r="B443" s="247"/>
      <c r="D443" s="247"/>
      <c r="E443" s="270"/>
      <c r="F443" s="242"/>
      <c r="G443" s="242"/>
      <c r="H443" s="242"/>
      <c r="I443" s="242"/>
      <c r="J443" s="242"/>
      <c r="K443" s="242"/>
      <c r="L443" s="242"/>
      <c r="M443" s="242"/>
      <c r="N443" s="242"/>
      <c r="O443" s="242"/>
      <c r="P443" s="242"/>
      <c r="Q443" s="242"/>
      <c r="R443" s="242"/>
      <c r="S443" s="242"/>
      <c r="T443" s="242"/>
      <c r="U443" s="242"/>
      <c r="V443" s="242"/>
      <c r="W443" s="242"/>
      <c r="X443" s="242"/>
      <c r="Y443" s="242"/>
      <c r="Z443" s="242"/>
      <c r="AA443" s="242"/>
      <c r="AB443" s="242"/>
      <c r="AC443" s="242"/>
      <c r="AD443" s="242"/>
      <c r="AE443" s="242"/>
      <c r="AF443" s="242"/>
      <c r="AG443" s="242"/>
      <c r="AH443" s="242"/>
      <c r="AI443" s="242"/>
      <c r="AJ443" s="242"/>
      <c r="AK443" s="242"/>
      <c r="AL443" s="242"/>
      <c r="AM443" s="242"/>
      <c r="AN443" s="242"/>
      <c r="AO443" s="242"/>
      <c r="AP443" s="242"/>
      <c r="AQ443" s="242"/>
      <c r="AR443" s="242"/>
      <c r="AS443" s="242"/>
      <c r="AT443" s="242"/>
      <c r="AU443" s="242"/>
      <c r="AV443" s="242"/>
      <c r="AW443" s="242"/>
      <c r="AX443" s="242"/>
      <c r="AY443" s="242"/>
      <c r="AZ443" s="242"/>
      <c r="BA443" s="242"/>
      <c r="BB443" s="242"/>
      <c r="BC443" s="242"/>
      <c r="BD443" s="242"/>
      <c r="BE443" s="242"/>
      <c r="BF443" s="242"/>
      <c r="BG443" s="242"/>
      <c r="BH443" s="242"/>
      <c r="BI443" s="242"/>
      <c r="BJ443" s="242"/>
      <c r="BK443" s="242"/>
      <c r="BL443" s="242"/>
      <c r="BM443" s="242"/>
      <c r="BN443" s="242"/>
      <c r="BO443" s="242"/>
      <c r="BP443" s="242"/>
      <c r="BQ443" s="242"/>
      <c r="BR443" s="242"/>
      <c r="BS443" s="242"/>
      <c r="BT443" s="242"/>
      <c r="BU443" s="242"/>
      <c r="BV443" s="242"/>
      <c r="BW443" s="242"/>
      <c r="BX443" s="242"/>
      <c r="BY443" s="242"/>
      <c r="BZ443" s="242"/>
      <c r="CA443" s="242"/>
      <c r="CB443" s="242"/>
      <c r="CC443" s="242"/>
      <c r="CD443" s="242"/>
      <c r="CE443" s="242"/>
      <c r="CF443" s="242"/>
      <c r="CG443" s="242"/>
      <c r="CH443" s="242"/>
      <c r="CI443" s="242"/>
      <c r="CJ443" s="242"/>
      <c r="CK443" s="242"/>
      <c r="CL443" s="242"/>
      <c r="CM443" s="242"/>
      <c r="CN443" s="242"/>
      <c r="CO443" s="242"/>
      <c r="CP443" s="242"/>
      <c r="CQ443" s="242"/>
      <c r="CR443" s="242"/>
      <c r="CS443" s="242"/>
      <c r="CT443" s="242"/>
      <c r="CU443" s="242"/>
      <c r="CV443" s="242"/>
      <c r="CW443" s="242"/>
      <c r="CX443" s="242"/>
      <c r="CY443" s="242"/>
      <c r="CZ443" s="242"/>
      <c r="DA443" s="242"/>
      <c r="DB443" s="242"/>
      <c r="DC443" s="242"/>
      <c r="DD443" s="242"/>
      <c r="DE443" s="242"/>
      <c r="DF443" s="242"/>
      <c r="DG443" s="242"/>
      <c r="DH443" s="242"/>
      <c r="DI443" s="242"/>
      <c r="DJ443" s="242"/>
      <c r="DK443" s="242"/>
      <c r="DL443" s="242"/>
      <c r="DM443" s="242"/>
      <c r="DN443" s="242"/>
      <c r="DO443" s="242"/>
      <c r="DP443" s="242"/>
      <c r="DQ443" s="242"/>
      <c r="DR443" s="242"/>
      <c r="DS443" s="242"/>
      <c r="DT443" s="242"/>
      <c r="DU443" s="242"/>
      <c r="DV443" s="242"/>
      <c r="DW443" s="242"/>
      <c r="DX443" s="242"/>
      <c r="DY443" s="242"/>
      <c r="DZ443" s="242"/>
      <c r="EA443" s="242"/>
      <c r="EB443" s="242"/>
      <c r="EC443" s="242"/>
      <c r="ED443" s="242"/>
      <c r="EE443" s="242"/>
      <c r="EF443" s="242"/>
      <c r="EG443" s="242"/>
      <c r="EH443" s="242"/>
      <c r="EI443" s="242"/>
      <c r="EJ443" s="242"/>
      <c r="EK443" s="242"/>
      <c r="EL443" s="242"/>
      <c r="EM443" s="242"/>
      <c r="EN443" s="242"/>
      <c r="EO443" s="242"/>
      <c r="EP443" s="242"/>
      <c r="EQ443" s="242"/>
      <c r="ER443" s="242"/>
      <c r="ES443" s="242"/>
      <c r="ET443" s="242"/>
      <c r="EU443" s="242"/>
      <c r="EV443" s="242"/>
      <c r="EW443" s="242"/>
      <c r="EX443" s="242"/>
      <c r="EY443" s="242"/>
      <c r="EZ443" s="242"/>
      <c r="FA443" s="242"/>
      <c r="FB443" s="242"/>
      <c r="FC443" s="242"/>
      <c r="FD443" s="242"/>
      <c r="FE443" s="242"/>
      <c r="FF443" s="242"/>
      <c r="FG443" s="242"/>
      <c r="FH443" s="242"/>
      <c r="FI443" s="242"/>
      <c r="FJ443" s="242"/>
      <c r="FK443" s="242"/>
      <c r="FL443" s="242"/>
      <c r="FM443" s="242"/>
      <c r="FN443" s="242"/>
      <c r="FO443" s="242"/>
      <c r="FP443" s="242"/>
      <c r="FQ443" s="242"/>
      <c r="FR443" s="242"/>
      <c r="FS443" s="242"/>
      <c r="FT443" s="242"/>
      <c r="FU443" s="242"/>
      <c r="FV443" s="242"/>
      <c r="FW443" s="242"/>
      <c r="FX443" s="242"/>
      <c r="FY443" s="242"/>
      <c r="FZ443" s="242"/>
      <c r="GA443" s="242"/>
      <c r="GB443" s="242"/>
      <c r="GC443" s="242"/>
      <c r="GD443" s="242"/>
      <c r="GE443" s="242"/>
      <c r="GF443" s="242"/>
      <c r="GG443" s="242"/>
      <c r="GH443" s="242"/>
      <c r="GI443" s="242"/>
      <c r="GJ443" s="242"/>
      <c r="GK443" s="242"/>
      <c r="GL443" s="242"/>
      <c r="GM443" s="242"/>
      <c r="GN443" s="242"/>
      <c r="GO443" s="242"/>
      <c r="GP443" s="242"/>
      <c r="GQ443" s="242"/>
      <c r="GR443" s="242"/>
      <c r="GS443" s="242"/>
      <c r="GT443" s="242"/>
      <c r="GU443" s="242"/>
      <c r="GV443" s="242"/>
      <c r="GW443" s="242"/>
      <c r="GX443" s="242"/>
      <c r="GY443" s="242"/>
      <c r="GZ443" s="242"/>
      <c r="HA443" s="242"/>
      <c r="HB443" s="242"/>
      <c r="HC443" s="242"/>
      <c r="HD443" s="242"/>
      <c r="HE443" s="242"/>
      <c r="HF443" s="242"/>
      <c r="HG443" s="242"/>
      <c r="HH443" s="242"/>
      <c r="HI443" s="242"/>
      <c r="HJ443" s="242"/>
      <c r="HK443" s="242"/>
      <c r="HL443" s="242"/>
      <c r="HM443" s="242"/>
      <c r="HN443" s="242"/>
      <c r="HO443" s="242"/>
      <c r="HP443" s="242"/>
      <c r="HQ443" s="242"/>
      <c r="HR443" s="242"/>
      <c r="HS443" s="242"/>
      <c r="HT443" s="242"/>
      <c r="HU443" s="242"/>
      <c r="HV443" s="242"/>
      <c r="HW443" s="242"/>
      <c r="HX443" s="242"/>
      <c r="HY443" s="242"/>
      <c r="HZ443" s="242"/>
      <c r="IA443" s="242"/>
      <c r="IB443" s="242"/>
      <c r="IC443" s="242"/>
      <c r="ID443" s="242"/>
      <c r="IE443" s="242"/>
      <c r="IF443" s="242"/>
      <c r="IG443" s="242"/>
      <c r="IH443" s="242"/>
      <c r="II443" s="242"/>
      <c r="IJ443" s="242"/>
      <c r="IK443" s="242"/>
      <c r="IL443" s="242"/>
      <c r="IM443" s="242"/>
      <c r="IN443" s="242"/>
      <c r="IO443" s="242"/>
      <c r="IP443" s="242"/>
      <c r="IQ443" s="242"/>
      <c r="IR443" s="242"/>
      <c r="IS443" s="242"/>
      <c r="IT443" s="242"/>
      <c r="IU443" s="242"/>
      <c r="IV443" s="242"/>
      <c r="IW443" s="242"/>
      <c r="IX443" s="242"/>
      <c r="IY443" s="242"/>
      <c r="IZ443" s="242"/>
      <c r="JA443" s="242"/>
      <c r="JB443" s="242"/>
      <c r="JC443" s="242"/>
      <c r="JD443" s="242"/>
      <c r="JE443" s="242"/>
      <c r="JF443" s="242"/>
      <c r="JG443" s="242"/>
      <c r="JH443" s="242"/>
      <c r="JI443" s="242"/>
      <c r="JJ443" s="242"/>
      <c r="JK443" s="242"/>
      <c r="JL443" s="242"/>
      <c r="JM443" s="242"/>
      <c r="JN443" s="242"/>
      <c r="JO443" s="242"/>
      <c r="JP443" s="242"/>
      <c r="JQ443" s="242"/>
      <c r="JR443" s="242"/>
      <c r="JS443" s="242"/>
      <c r="JT443" s="242"/>
      <c r="JU443" s="242"/>
      <c r="JV443" s="242"/>
      <c r="JW443" s="242"/>
      <c r="JX443" s="242"/>
      <c r="JY443" s="242"/>
      <c r="JZ443" s="242"/>
      <c r="KA443" s="242"/>
      <c r="KB443" s="242"/>
      <c r="KC443" s="242"/>
      <c r="KD443" s="242"/>
      <c r="KE443" s="242"/>
      <c r="KF443" s="242"/>
      <c r="KG443" s="242"/>
      <c r="KH443" s="242"/>
      <c r="KI443" s="242"/>
      <c r="KJ443" s="242"/>
      <c r="KK443" s="242"/>
      <c r="KL443" s="242"/>
      <c r="KM443" s="242"/>
      <c r="KN443" s="242"/>
      <c r="KO443" s="242"/>
      <c r="KP443" s="242"/>
      <c r="KQ443" s="242"/>
      <c r="KR443" s="242"/>
      <c r="KS443" s="242"/>
      <c r="KT443" s="242"/>
      <c r="KU443" s="242"/>
      <c r="KV443" s="242"/>
      <c r="KW443" s="242"/>
      <c r="KX443" s="242"/>
      <c r="KY443" s="242"/>
      <c r="KZ443" s="242"/>
      <c r="LA443" s="242"/>
      <c r="LB443" s="242"/>
      <c r="LC443" s="242"/>
      <c r="LD443" s="242"/>
      <c r="LE443" s="242"/>
      <c r="LF443" s="242"/>
      <c r="LG443" s="242"/>
      <c r="LH443" s="242"/>
      <c r="LI443" s="242"/>
      <c r="LJ443" s="242"/>
      <c r="LK443" s="242"/>
      <c r="LL443" s="242"/>
      <c r="LM443" s="242"/>
      <c r="LN443" s="242"/>
      <c r="LO443" s="242"/>
      <c r="LP443" s="242"/>
      <c r="LQ443" s="242"/>
      <c r="LR443" s="242"/>
      <c r="LS443" s="242"/>
      <c r="LT443" s="242"/>
      <c r="LU443" s="242"/>
      <c r="LV443" s="242"/>
      <c r="LW443" s="242"/>
      <c r="LX443" s="242"/>
      <c r="LY443" s="242"/>
      <c r="LZ443" s="242"/>
      <c r="MA443" s="242"/>
      <c r="MB443" s="242"/>
      <c r="MC443" s="242"/>
      <c r="MD443" s="242"/>
      <c r="ME443" s="242"/>
      <c r="MF443" s="242"/>
      <c r="MG443" s="242"/>
      <c r="MH443" s="242"/>
      <c r="MI443" s="242"/>
      <c r="MJ443" s="242"/>
      <c r="MK443" s="242"/>
      <c r="ML443" s="242"/>
      <c r="MM443" s="242"/>
      <c r="MN443" s="242"/>
      <c r="MO443" s="242"/>
      <c r="MP443" s="242"/>
      <c r="MQ443" s="242"/>
      <c r="MR443" s="242"/>
      <c r="MS443" s="242"/>
      <c r="MT443" s="242"/>
      <c r="MU443" s="242"/>
      <c r="MV443" s="242"/>
      <c r="MW443" s="242"/>
      <c r="MX443" s="242"/>
      <c r="MY443" s="242"/>
      <c r="MZ443" s="242"/>
      <c r="NA443" s="242"/>
      <c r="NB443" s="242"/>
      <c r="NC443" s="242"/>
      <c r="ND443" s="242"/>
      <c r="NE443" s="242"/>
      <c r="NF443" s="242"/>
      <c r="NG443" s="242"/>
      <c r="NH443" s="242"/>
      <c r="NI443" s="242"/>
      <c r="NJ443" s="242"/>
      <c r="NK443" s="242"/>
      <c r="NL443" s="242"/>
      <c r="NM443" s="242"/>
      <c r="NN443" s="242"/>
      <c r="NO443" s="242"/>
      <c r="NP443" s="242"/>
      <c r="NQ443" s="242"/>
      <c r="NR443" s="242"/>
      <c r="NS443" s="242"/>
      <c r="NT443" s="242"/>
      <c r="NU443" s="242"/>
      <c r="NV443" s="242"/>
      <c r="NW443" s="242"/>
      <c r="NX443" s="242"/>
      <c r="NY443" s="242"/>
      <c r="NZ443" s="242"/>
      <c r="OA443" s="242"/>
      <c r="OB443" s="242"/>
      <c r="OC443" s="242"/>
      <c r="OD443" s="242"/>
      <c r="OE443" s="242"/>
      <c r="OF443" s="242"/>
      <c r="OG443" s="242"/>
      <c r="OH443" s="242"/>
      <c r="OI443" s="242"/>
      <c r="OJ443" s="242"/>
      <c r="OK443" s="242"/>
      <c r="OL443" s="242"/>
      <c r="OM443" s="242"/>
      <c r="ON443" s="242"/>
      <c r="OO443" s="242"/>
      <c r="OP443" s="242"/>
      <c r="OQ443" s="242"/>
      <c r="OR443" s="242"/>
      <c r="OS443" s="242"/>
      <c r="OT443" s="242"/>
      <c r="OU443" s="242"/>
      <c r="OV443" s="242"/>
      <c r="OW443" s="242"/>
      <c r="OX443" s="242"/>
      <c r="OY443" s="242"/>
      <c r="OZ443" s="242"/>
      <c r="PA443" s="242"/>
      <c r="PB443" s="242"/>
      <c r="PC443" s="242"/>
      <c r="PD443" s="242"/>
      <c r="PE443" s="242"/>
      <c r="PF443" s="242"/>
      <c r="PG443" s="242"/>
      <c r="PH443" s="242"/>
      <c r="PI443" s="242"/>
      <c r="PJ443" s="242"/>
      <c r="PK443" s="242"/>
      <c r="PL443" s="242"/>
      <c r="PM443" s="242"/>
      <c r="PN443" s="242"/>
      <c r="PO443" s="242"/>
      <c r="PP443" s="242"/>
      <c r="PQ443" s="242"/>
      <c r="PR443" s="242"/>
      <c r="PS443" s="242"/>
      <c r="PT443" s="242"/>
      <c r="PU443" s="242"/>
      <c r="PV443" s="242"/>
      <c r="PW443" s="242"/>
      <c r="PX443" s="242"/>
      <c r="PY443" s="242"/>
      <c r="PZ443" s="242"/>
      <c r="QA443" s="242"/>
      <c r="QB443" s="242"/>
      <c r="QC443" s="242"/>
      <c r="QD443" s="242"/>
      <c r="QE443" s="242"/>
      <c r="QF443" s="242"/>
      <c r="QG443" s="242"/>
      <c r="QH443" s="242"/>
      <c r="QI443" s="242"/>
      <c r="QJ443" s="242"/>
      <c r="QK443" s="242"/>
      <c r="QL443" s="242"/>
      <c r="QM443" s="242"/>
      <c r="QN443" s="242"/>
      <c r="QO443" s="242"/>
      <c r="QP443" s="242"/>
      <c r="QQ443" s="242"/>
      <c r="QR443" s="242"/>
      <c r="QS443" s="242"/>
      <c r="QT443" s="242"/>
      <c r="QU443" s="242"/>
      <c r="QV443" s="242"/>
      <c r="QW443" s="242"/>
      <c r="QX443" s="242"/>
      <c r="QY443" s="242"/>
      <c r="QZ443" s="242"/>
      <c r="RA443" s="242"/>
      <c r="RB443" s="242"/>
      <c r="RC443" s="242"/>
      <c r="RD443" s="242"/>
      <c r="RE443" s="242"/>
      <c r="RF443" s="242"/>
      <c r="RG443" s="242"/>
      <c r="RH443" s="242"/>
      <c r="RI443" s="242"/>
      <c r="RJ443" s="242"/>
      <c r="RK443" s="242"/>
      <c r="RL443" s="242"/>
      <c r="RM443" s="242"/>
      <c r="RN443" s="242"/>
      <c r="RO443" s="242"/>
      <c r="RP443" s="242"/>
      <c r="RQ443" s="242"/>
      <c r="RR443" s="242"/>
      <c r="RS443" s="242"/>
      <c r="RT443" s="242"/>
      <c r="RU443" s="242"/>
      <c r="RV443" s="242"/>
      <c r="RW443" s="242"/>
      <c r="RX443" s="242"/>
      <c r="RY443" s="242"/>
      <c r="RZ443" s="242"/>
      <c r="SA443" s="242"/>
      <c r="SB443" s="242"/>
    </row>
    <row r="444" spans="1:496" s="249" customFormat="1" ht="15" customHeight="1" x14ac:dyDescent="0.2">
      <c r="A444" s="247"/>
      <c r="B444" s="247"/>
      <c r="D444" s="247"/>
      <c r="E444" s="270"/>
      <c r="F444" s="242"/>
      <c r="G444" s="242"/>
      <c r="H444" s="242"/>
      <c r="I444" s="242"/>
      <c r="J444" s="242"/>
      <c r="K444" s="242"/>
      <c r="L444" s="242"/>
      <c r="M444" s="242"/>
      <c r="N444" s="242"/>
      <c r="O444" s="242"/>
      <c r="P444" s="242"/>
      <c r="Q444" s="242"/>
      <c r="R444" s="242"/>
      <c r="S444" s="242"/>
      <c r="T444" s="242"/>
      <c r="U444" s="242"/>
      <c r="V444" s="242"/>
      <c r="W444" s="242"/>
      <c r="X444" s="242"/>
      <c r="Y444" s="242"/>
      <c r="Z444" s="242"/>
      <c r="AA444" s="242"/>
      <c r="AB444" s="242"/>
      <c r="AC444" s="242"/>
      <c r="AD444" s="242"/>
      <c r="AE444" s="242"/>
      <c r="AF444" s="242"/>
      <c r="AG444" s="242"/>
      <c r="AH444" s="242"/>
      <c r="AI444" s="242"/>
      <c r="AJ444" s="242"/>
      <c r="AK444" s="242"/>
      <c r="AL444" s="242"/>
      <c r="AM444" s="242"/>
      <c r="AN444" s="242"/>
      <c r="AO444" s="242"/>
      <c r="AP444" s="242"/>
      <c r="AQ444" s="242"/>
      <c r="AR444" s="242"/>
      <c r="AS444" s="242"/>
      <c r="AT444" s="242"/>
      <c r="AU444" s="242"/>
      <c r="AV444" s="242"/>
      <c r="AW444" s="242"/>
      <c r="AX444" s="242"/>
      <c r="AY444" s="242"/>
      <c r="AZ444" s="242"/>
      <c r="BA444" s="242"/>
      <c r="BB444" s="242"/>
      <c r="BC444" s="242"/>
      <c r="BD444" s="242"/>
      <c r="BE444" s="242"/>
      <c r="BF444" s="242"/>
      <c r="BG444" s="242"/>
      <c r="BH444" s="242"/>
      <c r="BI444" s="242"/>
      <c r="BJ444" s="242"/>
      <c r="BK444" s="242"/>
      <c r="BL444" s="242"/>
      <c r="BM444" s="242"/>
      <c r="BN444" s="242"/>
      <c r="BO444" s="242"/>
      <c r="BP444" s="242"/>
      <c r="BQ444" s="242"/>
      <c r="BR444" s="242"/>
      <c r="BS444" s="242"/>
      <c r="BT444" s="242"/>
      <c r="BU444" s="242"/>
      <c r="BV444" s="242"/>
      <c r="BW444" s="242"/>
      <c r="BX444" s="242"/>
      <c r="BY444" s="242"/>
      <c r="BZ444" s="242"/>
      <c r="CA444" s="242"/>
      <c r="CB444" s="242"/>
      <c r="CC444" s="242"/>
      <c r="CD444" s="242"/>
      <c r="CE444" s="242"/>
      <c r="CF444" s="242"/>
      <c r="CG444" s="242"/>
      <c r="CH444" s="242"/>
      <c r="CI444" s="242"/>
      <c r="CJ444" s="242"/>
      <c r="CK444" s="242"/>
      <c r="CL444" s="242"/>
      <c r="CM444" s="242"/>
      <c r="CN444" s="242"/>
      <c r="CO444" s="242"/>
      <c r="CP444" s="242"/>
      <c r="CQ444" s="242"/>
      <c r="CR444" s="242"/>
      <c r="CS444" s="242"/>
      <c r="CT444" s="242"/>
      <c r="CU444" s="242"/>
      <c r="CV444" s="242"/>
      <c r="CW444" s="242"/>
      <c r="CX444" s="242"/>
      <c r="CY444" s="242"/>
      <c r="CZ444" s="242"/>
      <c r="DA444" s="242"/>
      <c r="DB444" s="242"/>
      <c r="DC444" s="242"/>
      <c r="DD444" s="242"/>
      <c r="DE444" s="242"/>
      <c r="DF444" s="242"/>
      <c r="DG444" s="242"/>
      <c r="DH444" s="242"/>
      <c r="DI444" s="242"/>
      <c r="DJ444" s="242"/>
      <c r="DK444" s="242"/>
      <c r="DL444" s="242"/>
      <c r="DM444" s="242"/>
      <c r="DN444" s="242"/>
      <c r="DO444" s="242"/>
      <c r="DP444" s="242"/>
      <c r="DQ444" s="242"/>
      <c r="DR444" s="242"/>
      <c r="DS444" s="242"/>
      <c r="DT444" s="242"/>
      <c r="DU444" s="242"/>
      <c r="DV444" s="242"/>
      <c r="DW444" s="242"/>
      <c r="DX444" s="242"/>
      <c r="DY444" s="242"/>
      <c r="DZ444" s="242"/>
      <c r="EA444" s="242"/>
      <c r="EB444" s="242"/>
      <c r="EC444" s="242"/>
      <c r="ED444" s="242"/>
      <c r="EE444" s="242"/>
      <c r="EF444" s="242"/>
      <c r="EG444" s="242"/>
      <c r="EH444" s="242"/>
      <c r="EI444" s="242"/>
      <c r="EJ444" s="242"/>
      <c r="EK444" s="242"/>
      <c r="EL444" s="242"/>
      <c r="EM444" s="242"/>
      <c r="EN444" s="242"/>
      <c r="EO444" s="242"/>
      <c r="EP444" s="242"/>
      <c r="EQ444" s="242"/>
      <c r="ER444" s="242"/>
      <c r="ES444" s="242"/>
      <c r="ET444" s="242"/>
      <c r="EU444" s="242"/>
      <c r="EV444" s="242"/>
      <c r="EW444" s="242"/>
      <c r="EX444" s="242"/>
      <c r="EY444" s="242"/>
      <c r="EZ444" s="242"/>
      <c r="FA444" s="242"/>
      <c r="FB444" s="242"/>
      <c r="FC444" s="242"/>
      <c r="FD444" s="242"/>
      <c r="FE444" s="242"/>
      <c r="FF444" s="242"/>
      <c r="FG444" s="242"/>
      <c r="FH444" s="242"/>
      <c r="FI444" s="242"/>
      <c r="FJ444" s="242"/>
      <c r="FK444" s="242"/>
      <c r="FL444" s="242"/>
      <c r="FM444" s="242"/>
      <c r="FN444" s="242"/>
      <c r="FO444" s="242"/>
      <c r="FP444" s="242"/>
      <c r="FQ444" s="242"/>
      <c r="FR444" s="242"/>
      <c r="FS444" s="242"/>
      <c r="FT444" s="242"/>
      <c r="FU444" s="242"/>
      <c r="FV444" s="242"/>
      <c r="FW444" s="242"/>
      <c r="FX444" s="242"/>
      <c r="FY444" s="242"/>
      <c r="FZ444" s="242"/>
      <c r="GA444" s="242"/>
      <c r="GB444" s="242"/>
      <c r="GC444" s="242"/>
      <c r="GD444" s="242"/>
      <c r="GE444" s="242"/>
      <c r="GF444" s="242"/>
      <c r="GG444" s="242"/>
      <c r="GH444" s="242"/>
      <c r="GI444" s="242"/>
      <c r="GJ444" s="242"/>
      <c r="GK444" s="242"/>
      <c r="GL444" s="242"/>
      <c r="GM444" s="242"/>
      <c r="GN444" s="242"/>
      <c r="GO444" s="242"/>
      <c r="GP444" s="242"/>
      <c r="GQ444" s="242"/>
      <c r="GR444" s="242"/>
      <c r="GS444" s="242"/>
      <c r="GT444" s="242"/>
      <c r="GU444" s="242"/>
      <c r="GV444" s="242"/>
      <c r="GW444" s="242"/>
      <c r="GX444" s="242"/>
      <c r="GY444" s="242"/>
      <c r="GZ444" s="242"/>
      <c r="HA444" s="242"/>
      <c r="HB444" s="242"/>
      <c r="HC444" s="242"/>
      <c r="HD444" s="242"/>
      <c r="HE444" s="242"/>
      <c r="HF444" s="242"/>
      <c r="HG444" s="242"/>
      <c r="HH444" s="242"/>
      <c r="HI444" s="242"/>
      <c r="HJ444" s="242"/>
      <c r="HK444" s="242"/>
      <c r="HL444" s="242"/>
      <c r="HM444" s="242"/>
      <c r="HN444" s="242"/>
      <c r="HO444" s="242"/>
      <c r="HP444" s="242"/>
      <c r="HQ444" s="242"/>
      <c r="HR444" s="242"/>
      <c r="HS444" s="242"/>
      <c r="HT444" s="242"/>
      <c r="HU444" s="242"/>
      <c r="HV444" s="242"/>
      <c r="HW444" s="242"/>
      <c r="HX444" s="242"/>
      <c r="HY444" s="242"/>
      <c r="HZ444" s="242"/>
      <c r="IA444" s="242"/>
      <c r="IB444" s="242"/>
      <c r="IC444" s="242"/>
      <c r="ID444" s="242"/>
      <c r="IE444" s="242"/>
      <c r="IF444" s="242"/>
      <c r="IG444" s="242"/>
      <c r="IH444" s="242"/>
      <c r="II444" s="242"/>
      <c r="IJ444" s="242"/>
      <c r="IK444" s="242"/>
      <c r="IL444" s="242"/>
      <c r="IM444" s="242"/>
      <c r="IN444" s="242"/>
      <c r="IO444" s="242"/>
      <c r="IP444" s="242"/>
      <c r="IQ444" s="242"/>
      <c r="IR444" s="242"/>
      <c r="IS444" s="242"/>
      <c r="IT444" s="242"/>
      <c r="IU444" s="242"/>
      <c r="IV444" s="242"/>
      <c r="IW444" s="242"/>
      <c r="IX444" s="242"/>
      <c r="IY444" s="242"/>
      <c r="IZ444" s="242"/>
      <c r="JA444" s="242"/>
      <c r="JB444" s="242"/>
      <c r="JC444" s="242"/>
      <c r="JD444" s="242"/>
      <c r="JE444" s="242"/>
      <c r="JF444" s="242"/>
      <c r="JG444" s="242"/>
      <c r="JH444" s="242"/>
      <c r="JI444" s="242"/>
      <c r="JJ444" s="242"/>
      <c r="JK444" s="242"/>
      <c r="JL444" s="242"/>
      <c r="JM444" s="242"/>
      <c r="JN444" s="242"/>
      <c r="JO444" s="242"/>
      <c r="JP444" s="242"/>
      <c r="JQ444" s="242"/>
      <c r="JR444" s="242"/>
      <c r="JS444" s="242"/>
      <c r="JT444" s="242"/>
      <c r="JU444" s="242"/>
      <c r="JV444" s="242"/>
      <c r="JW444" s="242"/>
      <c r="JX444" s="242"/>
      <c r="JY444" s="242"/>
      <c r="JZ444" s="242"/>
      <c r="KA444" s="242"/>
      <c r="KB444" s="242"/>
      <c r="KC444" s="242"/>
      <c r="KD444" s="242"/>
      <c r="KE444" s="242"/>
      <c r="KF444" s="242"/>
      <c r="KG444" s="242"/>
      <c r="KH444" s="242"/>
      <c r="KI444" s="242"/>
      <c r="KJ444" s="242"/>
      <c r="KK444" s="242"/>
      <c r="KL444" s="242"/>
      <c r="KM444" s="242"/>
      <c r="KN444" s="242"/>
      <c r="KO444" s="242"/>
      <c r="KP444" s="242"/>
      <c r="KQ444" s="242"/>
      <c r="KR444" s="242"/>
      <c r="KS444" s="242"/>
      <c r="KT444" s="242"/>
      <c r="KU444" s="242"/>
      <c r="KV444" s="242"/>
      <c r="KW444" s="242"/>
      <c r="KX444" s="242"/>
      <c r="KY444" s="242"/>
      <c r="KZ444" s="242"/>
      <c r="LA444" s="242"/>
      <c r="LB444" s="242"/>
      <c r="LC444" s="242"/>
      <c r="LD444" s="242"/>
      <c r="LE444" s="242"/>
      <c r="LF444" s="242"/>
      <c r="LG444" s="242"/>
      <c r="LH444" s="242"/>
      <c r="LI444" s="242"/>
      <c r="LJ444" s="242"/>
      <c r="LK444" s="242"/>
      <c r="LL444" s="242"/>
      <c r="LM444" s="242"/>
      <c r="LN444" s="242"/>
      <c r="LO444" s="242"/>
      <c r="LP444" s="242"/>
      <c r="LQ444" s="242"/>
      <c r="LR444" s="242"/>
      <c r="LS444" s="242"/>
      <c r="LT444" s="242"/>
      <c r="LU444" s="242"/>
      <c r="LV444" s="242"/>
      <c r="LW444" s="242"/>
      <c r="LX444" s="242"/>
      <c r="LY444" s="242"/>
      <c r="LZ444" s="242"/>
      <c r="MA444" s="242"/>
      <c r="MB444" s="242"/>
      <c r="MC444" s="242"/>
      <c r="MD444" s="242"/>
      <c r="ME444" s="242"/>
      <c r="MF444" s="242"/>
      <c r="MG444" s="242"/>
      <c r="MH444" s="242"/>
      <c r="MI444" s="242"/>
      <c r="MJ444" s="242"/>
      <c r="MK444" s="242"/>
      <c r="ML444" s="242"/>
      <c r="MM444" s="242"/>
      <c r="MN444" s="242"/>
      <c r="MO444" s="242"/>
      <c r="MP444" s="242"/>
      <c r="MQ444" s="242"/>
      <c r="MR444" s="242"/>
      <c r="MS444" s="242"/>
      <c r="MT444" s="242"/>
      <c r="MU444" s="242"/>
      <c r="MV444" s="242"/>
      <c r="MW444" s="242"/>
      <c r="MX444" s="242"/>
      <c r="MY444" s="242"/>
      <c r="MZ444" s="242"/>
      <c r="NA444" s="242"/>
      <c r="NB444" s="242"/>
      <c r="NC444" s="242"/>
      <c r="ND444" s="242"/>
      <c r="NE444" s="242"/>
      <c r="NF444" s="242"/>
      <c r="NG444" s="242"/>
      <c r="NH444" s="242"/>
      <c r="NI444" s="242"/>
      <c r="NJ444" s="242"/>
      <c r="NK444" s="242"/>
      <c r="NL444" s="242"/>
      <c r="NM444" s="242"/>
      <c r="NN444" s="242"/>
      <c r="NO444" s="242"/>
      <c r="NP444" s="242"/>
      <c r="NQ444" s="242"/>
      <c r="NR444" s="242"/>
      <c r="NS444" s="242"/>
      <c r="NT444" s="242"/>
      <c r="NU444" s="242"/>
      <c r="NV444" s="242"/>
      <c r="NW444" s="242"/>
      <c r="NX444" s="242"/>
      <c r="NY444" s="242"/>
      <c r="NZ444" s="242"/>
      <c r="OA444" s="242"/>
      <c r="OB444" s="242"/>
      <c r="OC444" s="242"/>
      <c r="OD444" s="242"/>
      <c r="OE444" s="242"/>
      <c r="OF444" s="242"/>
      <c r="OG444" s="242"/>
      <c r="OH444" s="242"/>
      <c r="OI444" s="242"/>
      <c r="OJ444" s="242"/>
      <c r="OK444" s="242"/>
      <c r="OL444" s="242"/>
      <c r="OM444" s="242"/>
      <c r="ON444" s="242"/>
      <c r="OO444" s="242"/>
      <c r="OP444" s="242"/>
      <c r="OQ444" s="242"/>
      <c r="OR444" s="242"/>
      <c r="OS444" s="242"/>
      <c r="OT444" s="242"/>
      <c r="OU444" s="242"/>
      <c r="OV444" s="242"/>
      <c r="OW444" s="242"/>
      <c r="OX444" s="242"/>
      <c r="OY444" s="242"/>
      <c r="OZ444" s="242"/>
      <c r="PA444" s="242"/>
      <c r="PB444" s="242"/>
      <c r="PC444" s="242"/>
      <c r="PD444" s="242"/>
      <c r="PE444" s="242"/>
      <c r="PF444" s="242"/>
      <c r="PG444" s="242"/>
      <c r="PH444" s="242"/>
      <c r="PI444" s="242"/>
      <c r="PJ444" s="242"/>
      <c r="PK444" s="242"/>
      <c r="PL444" s="242"/>
      <c r="PM444" s="242"/>
      <c r="PN444" s="242"/>
      <c r="PO444" s="242"/>
      <c r="PP444" s="242"/>
      <c r="PQ444" s="242"/>
      <c r="PR444" s="242"/>
      <c r="PS444" s="242"/>
      <c r="PT444" s="242"/>
      <c r="PU444" s="242"/>
      <c r="PV444" s="242"/>
      <c r="PW444" s="242"/>
      <c r="PX444" s="242"/>
      <c r="PY444" s="242"/>
      <c r="PZ444" s="242"/>
      <c r="QA444" s="242"/>
      <c r="QB444" s="242"/>
      <c r="QC444" s="242"/>
      <c r="QD444" s="242"/>
      <c r="QE444" s="242"/>
      <c r="QF444" s="242"/>
      <c r="QG444" s="242"/>
      <c r="QH444" s="242"/>
      <c r="QI444" s="242"/>
      <c r="QJ444" s="242"/>
      <c r="QK444" s="242"/>
      <c r="QL444" s="242"/>
      <c r="QM444" s="242"/>
      <c r="QN444" s="242"/>
      <c r="QO444" s="242"/>
      <c r="QP444" s="242"/>
      <c r="QQ444" s="242"/>
      <c r="QR444" s="242"/>
      <c r="QS444" s="242"/>
      <c r="QT444" s="242"/>
      <c r="QU444" s="242"/>
      <c r="QV444" s="242"/>
      <c r="QW444" s="242"/>
      <c r="QX444" s="242"/>
      <c r="QY444" s="242"/>
      <c r="QZ444" s="242"/>
      <c r="RA444" s="242"/>
      <c r="RB444" s="242"/>
      <c r="RC444" s="242"/>
      <c r="RD444" s="242"/>
      <c r="RE444" s="242"/>
      <c r="RF444" s="242"/>
      <c r="RG444" s="242"/>
      <c r="RH444" s="242"/>
      <c r="RI444" s="242"/>
      <c r="RJ444" s="242"/>
      <c r="RK444" s="242"/>
      <c r="RL444" s="242"/>
      <c r="RM444" s="242"/>
      <c r="RN444" s="242"/>
      <c r="RO444" s="242"/>
      <c r="RP444" s="242"/>
      <c r="RQ444" s="242"/>
      <c r="RR444" s="242"/>
      <c r="RS444" s="242"/>
      <c r="RT444" s="242"/>
      <c r="RU444" s="242"/>
      <c r="RV444" s="242"/>
      <c r="RW444" s="242"/>
      <c r="RX444" s="242"/>
      <c r="RY444" s="242"/>
      <c r="RZ444" s="242"/>
      <c r="SA444" s="242"/>
      <c r="SB444" s="242"/>
    </row>
    <row r="445" spans="1:496" ht="15" customHeight="1" x14ac:dyDescent="0.2">
      <c r="A445" s="243" t="str">
        <f t="shared" si="9"/>
        <v>INDEC-PB - 85490-1</v>
      </c>
      <c r="B445" s="243">
        <v>85490</v>
      </c>
      <c r="C445" s="242" t="s">
        <v>51</v>
      </c>
      <c r="D445" s="243">
        <v>1</v>
      </c>
      <c r="E445" s="269" t="s">
        <v>449</v>
      </c>
    </row>
    <row r="448" spans="1:496" ht="15" customHeight="1" x14ac:dyDescent="0.2">
      <c r="A448" s="269"/>
      <c r="B448" s="241" t="s">
        <v>451</v>
      </c>
      <c r="C448" s="274"/>
      <c r="D448" s="275"/>
    </row>
    <row r="449" spans="1:5" ht="15" customHeight="1" x14ac:dyDescent="0.2">
      <c r="A449" s="269"/>
      <c r="B449" s="253"/>
      <c r="C449" s="274"/>
      <c r="D449" s="275"/>
    </row>
    <row r="450" spans="1:5" ht="15" customHeight="1" x14ac:dyDescent="0.2">
      <c r="A450" s="415" t="s">
        <v>318</v>
      </c>
      <c r="B450" s="415" t="s">
        <v>452</v>
      </c>
      <c r="C450" s="415"/>
      <c r="D450" s="415"/>
      <c r="E450" s="415" t="s">
        <v>49</v>
      </c>
    </row>
    <row r="451" spans="1:5" ht="15" customHeight="1" x14ac:dyDescent="0.2">
      <c r="A451" s="415"/>
      <c r="B451" s="415" t="s">
        <v>453</v>
      </c>
      <c r="C451" s="415"/>
      <c r="D451" s="415"/>
      <c r="E451" s="415"/>
    </row>
    <row r="452" spans="1:5" ht="15" customHeight="1" x14ac:dyDescent="0.2">
      <c r="B452" s="252"/>
      <c r="C452" s="275"/>
      <c r="D452" s="275"/>
      <c r="E452" s="276"/>
    </row>
    <row r="453" spans="1:5" ht="15" customHeight="1" x14ac:dyDescent="0.2">
      <c r="B453" s="252"/>
      <c r="C453" s="275"/>
      <c r="D453" s="275"/>
      <c r="E453" s="272" t="s">
        <v>454</v>
      </c>
    </row>
    <row r="454" spans="1:5" ht="15" customHeight="1" x14ac:dyDescent="0.2">
      <c r="A454" s="243" t="str">
        <f t="shared" ref="A454:A474" si="10">CONCATENATE("INDEC-PB - ",B454,C454,D454)</f>
        <v>INDEC-PB - 2811-1</v>
      </c>
      <c r="B454" s="275">
        <v>2811</v>
      </c>
      <c r="C454" s="242" t="s">
        <v>51</v>
      </c>
      <c r="D454" s="243">
        <v>1</v>
      </c>
      <c r="E454" s="251" t="s">
        <v>455</v>
      </c>
    </row>
    <row r="455" spans="1:5" ht="15" customHeight="1" x14ac:dyDescent="0.2">
      <c r="A455" s="243" t="str">
        <f t="shared" si="10"/>
        <v>INDEC-PB - 2710-1</v>
      </c>
      <c r="B455" s="275">
        <v>2710</v>
      </c>
      <c r="C455" s="242" t="s">
        <v>51</v>
      </c>
      <c r="D455" s="243">
        <v>1</v>
      </c>
      <c r="E455" s="251" t="s">
        <v>456</v>
      </c>
    </row>
    <row r="456" spans="1:5" ht="15" customHeight="1" x14ac:dyDescent="0.2">
      <c r="A456" s="243" t="str">
        <f t="shared" si="10"/>
        <v>INDEC-PB - 2922-1</v>
      </c>
      <c r="B456" s="275">
        <v>2922</v>
      </c>
      <c r="C456" s="242" t="s">
        <v>51</v>
      </c>
      <c r="D456" s="243">
        <v>1</v>
      </c>
      <c r="E456" s="251" t="s">
        <v>457</v>
      </c>
    </row>
    <row r="457" spans="1:5" ht="15" customHeight="1" x14ac:dyDescent="0.2">
      <c r="A457" s="243" t="str">
        <f t="shared" si="10"/>
        <v>INDEC-PB - 2691-</v>
      </c>
      <c r="B457" s="275">
        <v>2691</v>
      </c>
      <c r="C457" s="242" t="s">
        <v>51</v>
      </c>
      <c r="E457" s="251" t="s">
        <v>458</v>
      </c>
    </row>
    <row r="458" spans="1:5" ht="15" customHeight="1" x14ac:dyDescent="0.2">
      <c r="A458" s="243" t="str">
        <f t="shared" si="10"/>
        <v>INDEC-PB - 2695-</v>
      </c>
      <c r="B458" s="275">
        <v>2695</v>
      </c>
      <c r="C458" s="242" t="s">
        <v>51</v>
      </c>
      <c r="E458" s="251" t="s">
        <v>459</v>
      </c>
    </row>
    <row r="459" spans="1:5" ht="15" customHeight="1" x14ac:dyDescent="0.2">
      <c r="A459" s="243" t="str">
        <f t="shared" si="10"/>
        <v>INDEC-PB - 3410-2</v>
      </c>
      <c r="B459" s="275">
        <v>3410</v>
      </c>
      <c r="C459" s="242" t="s">
        <v>51</v>
      </c>
      <c r="D459" s="243">
        <v>2</v>
      </c>
      <c r="E459" s="251" t="s">
        <v>460</v>
      </c>
    </row>
    <row r="460" spans="1:5" ht="15" customHeight="1" x14ac:dyDescent="0.2">
      <c r="A460" s="243" t="str">
        <f t="shared" si="10"/>
        <v>INDEC-PB - 2520-1</v>
      </c>
      <c r="B460" s="275">
        <v>2520</v>
      </c>
      <c r="C460" s="242" t="s">
        <v>51</v>
      </c>
      <c r="D460" s="243">
        <v>1</v>
      </c>
      <c r="E460" s="269" t="s">
        <v>461</v>
      </c>
    </row>
    <row r="461" spans="1:5" ht="15" customHeight="1" x14ac:dyDescent="0.2">
      <c r="A461" s="243" t="str">
        <f t="shared" si="10"/>
        <v>INDEC-PB - 2413-3</v>
      </c>
      <c r="B461" s="275">
        <v>2413</v>
      </c>
      <c r="C461" s="242" t="s">
        <v>51</v>
      </c>
      <c r="D461" s="243">
        <v>3</v>
      </c>
      <c r="E461" s="269" t="s">
        <v>462</v>
      </c>
    </row>
    <row r="462" spans="1:5" ht="15" customHeight="1" x14ac:dyDescent="0.2">
      <c r="A462" s="243" t="str">
        <f t="shared" si="10"/>
        <v>INDEC-PB - 2519-1</v>
      </c>
      <c r="B462" s="275">
        <v>2519</v>
      </c>
      <c r="C462" s="242" t="s">
        <v>51</v>
      </c>
      <c r="D462" s="243">
        <v>1</v>
      </c>
      <c r="E462" s="269" t="s">
        <v>463</v>
      </c>
    </row>
    <row r="463" spans="1:5" ht="15" customHeight="1" x14ac:dyDescent="0.2">
      <c r="A463" s="243" t="str">
        <f t="shared" si="10"/>
        <v>INDEC-PB - 2520-3</v>
      </c>
      <c r="B463" s="275">
        <v>2520</v>
      </c>
      <c r="C463" s="242" t="s">
        <v>51</v>
      </c>
      <c r="D463" s="243">
        <v>3</v>
      </c>
      <c r="E463" s="269" t="s">
        <v>464</v>
      </c>
    </row>
    <row r="464" spans="1:5" ht="15" customHeight="1" x14ac:dyDescent="0.2">
      <c r="A464" s="243" t="str">
        <f t="shared" si="10"/>
        <v>INDEC-PB - 2022-1</v>
      </c>
      <c r="B464" s="275">
        <v>2022</v>
      </c>
      <c r="C464" s="242" t="s">
        <v>51</v>
      </c>
      <c r="D464" s="243">
        <v>1</v>
      </c>
      <c r="E464" s="269" t="s">
        <v>465</v>
      </c>
    </row>
    <row r="465" spans="1:5" ht="15" customHeight="1" x14ac:dyDescent="0.2">
      <c r="A465" s="243" t="str">
        <f t="shared" si="10"/>
        <v>INDEC-PB - 2511-1</v>
      </c>
      <c r="B465" s="275">
        <v>2511</v>
      </c>
      <c r="C465" s="242" t="s">
        <v>51</v>
      </c>
      <c r="D465" s="243">
        <v>1</v>
      </c>
      <c r="E465" s="269" t="s">
        <v>466</v>
      </c>
    </row>
    <row r="466" spans="1:5" ht="15" customHeight="1" x14ac:dyDescent="0.2">
      <c r="A466" s="243" t="str">
        <f t="shared" si="10"/>
        <v>INDEC-PB - 2899-</v>
      </c>
      <c r="B466" s="275">
        <v>2899</v>
      </c>
      <c r="C466" s="242" t="s">
        <v>51</v>
      </c>
      <c r="E466" s="269" t="s">
        <v>467</v>
      </c>
    </row>
    <row r="467" spans="1:5" ht="15" customHeight="1" x14ac:dyDescent="0.2">
      <c r="A467" s="243" t="str">
        <f t="shared" si="10"/>
        <v>INDEC-PB - 3110-1</v>
      </c>
      <c r="B467" s="275">
        <v>3110</v>
      </c>
      <c r="C467" s="242" t="s">
        <v>51</v>
      </c>
      <c r="D467" s="243">
        <v>1</v>
      </c>
      <c r="E467" s="269" t="s">
        <v>468</v>
      </c>
    </row>
    <row r="468" spans="1:5" ht="15" customHeight="1" x14ac:dyDescent="0.2">
      <c r="A468" s="243" t="str">
        <f t="shared" si="10"/>
        <v>INDEC-PB - 2320-1</v>
      </c>
      <c r="B468" s="275">
        <v>2320</v>
      </c>
      <c r="C468" s="242" t="s">
        <v>51</v>
      </c>
      <c r="D468" s="243">
        <v>1</v>
      </c>
      <c r="E468" s="269" t="s">
        <v>469</v>
      </c>
    </row>
    <row r="469" spans="1:5" ht="15" customHeight="1" x14ac:dyDescent="0.2">
      <c r="A469" s="243" t="str">
        <f t="shared" si="10"/>
        <v>INDEC-PB - 2924-1</v>
      </c>
      <c r="B469" s="275">
        <v>2924</v>
      </c>
      <c r="C469" s="242" t="s">
        <v>51</v>
      </c>
      <c r="D469" s="243">
        <v>1</v>
      </c>
      <c r="E469" s="269" t="s">
        <v>470</v>
      </c>
    </row>
    <row r="470" spans="1:5" ht="15" customHeight="1" x14ac:dyDescent="0.2">
      <c r="A470" s="243" t="str">
        <f t="shared" si="10"/>
        <v>INDEC-PB - 2692-1</v>
      </c>
      <c r="B470" s="275">
        <v>2692</v>
      </c>
      <c r="C470" s="242" t="s">
        <v>51</v>
      </c>
      <c r="D470" s="243">
        <v>1</v>
      </c>
      <c r="E470" s="269" t="s">
        <v>471</v>
      </c>
    </row>
    <row r="471" spans="1:5" ht="15" customHeight="1" x14ac:dyDescent="0.2">
      <c r="A471" s="243" t="str">
        <f t="shared" si="10"/>
        <v>INDEC-PB - 3410-</v>
      </c>
      <c r="B471" s="275">
        <v>3410</v>
      </c>
      <c r="C471" s="242" t="s">
        <v>51</v>
      </c>
      <c r="E471" s="269" t="s">
        <v>472</v>
      </c>
    </row>
    <row r="472" spans="1:5" ht="15" customHeight="1" x14ac:dyDescent="0.2">
      <c r="A472" s="243" t="str">
        <f t="shared" si="10"/>
        <v>INDEC-PB - 2413-1</v>
      </c>
      <c r="B472" s="275">
        <v>2413</v>
      </c>
      <c r="C472" s="242" t="s">
        <v>51</v>
      </c>
      <c r="D472" s="243">
        <v>1</v>
      </c>
      <c r="E472" s="269" t="s">
        <v>473</v>
      </c>
    </row>
    <row r="473" spans="1:5" ht="15" customHeight="1" x14ac:dyDescent="0.2">
      <c r="A473" s="243" t="str">
        <f t="shared" si="10"/>
        <v>INDEC-PB - 291-</v>
      </c>
      <c r="B473" s="275">
        <v>291</v>
      </c>
      <c r="C473" s="242" t="s">
        <v>51</v>
      </c>
      <c r="E473" s="251" t="s">
        <v>474</v>
      </c>
    </row>
    <row r="474" spans="1:5" ht="15" customHeight="1" x14ac:dyDescent="0.2">
      <c r="A474" s="243" t="str">
        <f t="shared" si="10"/>
        <v>INDEC-PB - 2610-1</v>
      </c>
      <c r="B474" s="275">
        <v>2610</v>
      </c>
      <c r="C474" s="242" t="s">
        <v>51</v>
      </c>
      <c r="D474" s="243">
        <v>1</v>
      </c>
      <c r="E474" s="251" t="s">
        <v>475</v>
      </c>
    </row>
    <row r="475" spans="1:5" ht="15" customHeight="1" x14ac:dyDescent="0.2">
      <c r="A475" s="275"/>
      <c r="B475" s="254"/>
      <c r="C475" s="274"/>
      <c r="E475" s="251"/>
    </row>
    <row r="476" spans="1:5" ht="15" customHeight="1" x14ac:dyDescent="0.2">
      <c r="A476" s="275"/>
      <c r="B476" s="254"/>
      <c r="C476" s="274"/>
      <c r="E476" s="272" t="s">
        <v>438</v>
      </c>
    </row>
    <row r="477" spans="1:5" ht="15" customHeight="1" x14ac:dyDescent="0.2">
      <c r="A477" s="243" t="str">
        <f t="shared" ref="A477:A482" si="11">CONCATENATE("INDEC-PB - ",B477,C477,D477)</f>
        <v>INDEC-PB - 2710-1</v>
      </c>
      <c r="B477" s="275">
        <v>2710</v>
      </c>
      <c r="C477" s="242" t="s">
        <v>51</v>
      </c>
      <c r="D477" s="275">
        <v>1</v>
      </c>
      <c r="E477" s="251" t="s">
        <v>476</v>
      </c>
    </row>
    <row r="478" spans="1:5" ht="15" customHeight="1" x14ac:dyDescent="0.2">
      <c r="A478" s="243" t="str">
        <f t="shared" si="11"/>
        <v>INDEC-PB - 2720-1</v>
      </c>
      <c r="B478" s="275">
        <v>2720</v>
      </c>
      <c r="C478" s="242" t="s">
        <v>51</v>
      </c>
      <c r="D478" s="275">
        <v>1</v>
      </c>
      <c r="E478" s="251" t="s">
        <v>477</v>
      </c>
    </row>
    <row r="479" spans="1:5" ht="15" customHeight="1" x14ac:dyDescent="0.2">
      <c r="A479" s="243" t="str">
        <f t="shared" si="11"/>
        <v>INDEC-PB - 2922-1</v>
      </c>
      <c r="B479" s="275">
        <v>2922</v>
      </c>
      <c r="C479" s="242" t="s">
        <v>51</v>
      </c>
      <c r="D479" s="275">
        <v>1</v>
      </c>
      <c r="E479" s="251" t="s">
        <v>478</v>
      </c>
    </row>
    <row r="480" spans="1:5" ht="15" customHeight="1" x14ac:dyDescent="0.2">
      <c r="A480" s="243" t="str">
        <f t="shared" si="11"/>
        <v>INDEC-PB - 2913-1</v>
      </c>
      <c r="B480" s="275">
        <v>2913</v>
      </c>
      <c r="C480" s="242" t="s">
        <v>51</v>
      </c>
      <c r="D480" s="275">
        <v>1</v>
      </c>
      <c r="E480" s="251" t="s">
        <v>479</v>
      </c>
    </row>
    <row r="481" spans="1:5" ht="15" customHeight="1" x14ac:dyDescent="0.2">
      <c r="A481" s="243" t="str">
        <f t="shared" si="11"/>
        <v>INDEC-PB - 2413-11</v>
      </c>
      <c r="B481" s="275">
        <v>2413</v>
      </c>
      <c r="C481" s="242" t="s">
        <v>51</v>
      </c>
      <c r="D481" s="275">
        <v>11</v>
      </c>
      <c r="E481" s="251" t="s">
        <v>480</v>
      </c>
    </row>
    <row r="482" spans="1:5" ht="15" customHeight="1" x14ac:dyDescent="0.2">
      <c r="A482" s="243" t="str">
        <f t="shared" si="11"/>
        <v>INDEC-PB - 2411-1</v>
      </c>
      <c r="B482" s="275">
        <v>2411</v>
      </c>
      <c r="C482" s="242" t="s">
        <v>51</v>
      </c>
      <c r="D482" s="275">
        <v>1</v>
      </c>
      <c r="E482" s="251" t="s">
        <v>481</v>
      </c>
    </row>
    <row r="485" spans="1:5" ht="15" customHeight="1" x14ac:dyDescent="0.2">
      <c r="A485" s="277"/>
      <c r="B485" s="241" t="s">
        <v>505</v>
      </c>
      <c r="C485" s="277"/>
      <c r="D485" s="278"/>
    </row>
    <row r="487" spans="1:5" ht="15" customHeight="1" x14ac:dyDescent="0.2">
      <c r="A487" s="244"/>
      <c r="B487" s="415" t="s">
        <v>252</v>
      </c>
      <c r="C487" s="244"/>
      <c r="D487" s="244"/>
      <c r="E487" s="415" t="s">
        <v>253</v>
      </c>
    </row>
    <row r="488" spans="1:5" ht="15" customHeight="1" x14ac:dyDescent="0.2">
      <c r="A488" s="244"/>
      <c r="B488" s="415"/>
      <c r="C488" s="244"/>
      <c r="D488" s="244"/>
      <c r="E488" s="415"/>
    </row>
    <row r="490" spans="1:5" ht="15" customHeight="1" x14ac:dyDescent="0.2">
      <c r="A490" s="243" t="str">
        <f t="shared" ref="A490:A500" si="12">CONCATENATE("INDEC-DCTO - Inciso ",B490)</f>
        <v>INDEC-DCTO - Inciso a)</v>
      </c>
      <c r="B490" s="243" t="s">
        <v>254</v>
      </c>
      <c r="C490" s="243"/>
      <c r="E490" s="242" t="s">
        <v>255</v>
      </c>
    </row>
    <row r="491" spans="1:5" ht="15" customHeight="1" x14ac:dyDescent="0.2">
      <c r="A491" s="243" t="str">
        <f t="shared" si="12"/>
        <v>INDEC-DCTO - Inciso b)</v>
      </c>
      <c r="B491" s="243" t="s">
        <v>256</v>
      </c>
      <c r="C491" s="243"/>
      <c r="E491" s="242" t="s">
        <v>257</v>
      </c>
    </row>
    <row r="492" spans="1:5" ht="15" customHeight="1" x14ac:dyDescent="0.2">
      <c r="A492" s="243" t="str">
        <f t="shared" si="12"/>
        <v>INDEC-DCTO - Inciso d)</v>
      </c>
      <c r="B492" s="243" t="s">
        <v>258</v>
      </c>
      <c r="C492" s="243"/>
      <c r="E492" s="242" t="s">
        <v>259</v>
      </c>
    </row>
    <row r="493" spans="1:5" ht="15" customHeight="1" x14ac:dyDescent="0.2">
      <c r="A493" s="243" t="str">
        <f t="shared" si="12"/>
        <v>INDEC-DCTO - Inciso f)</v>
      </c>
      <c r="B493" s="243" t="s">
        <v>260</v>
      </c>
      <c r="C493" s="243"/>
      <c r="E493" s="242" t="s">
        <v>261</v>
      </c>
    </row>
    <row r="494" spans="1:5" ht="15" customHeight="1" x14ac:dyDescent="0.2">
      <c r="A494" s="243" t="str">
        <f t="shared" si="12"/>
        <v>INDEC-DCTO - Inciso g)</v>
      </c>
      <c r="B494" s="243" t="s">
        <v>262</v>
      </c>
      <c r="C494" s="243"/>
      <c r="E494" s="242" t="s">
        <v>263</v>
      </c>
    </row>
    <row r="495" spans="1:5" ht="15" customHeight="1" x14ac:dyDescent="0.2">
      <c r="A495" s="243" t="str">
        <f t="shared" si="12"/>
        <v>INDEC-DCTO - Inciso h)</v>
      </c>
      <c r="B495" s="243" t="s">
        <v>264</v>
      </c>
      <c r="C495" s="243"/>
      <c r="E495" s="242" t="s">
        <v>265</v>
      </c>
    </row>
    <row r="496" spans="1:5" ht="15" customHeight="1" x14ac:dyDescent="0.2">
      <c r="A496" s="243" t="str">
        <f t="shared" si="12"/>
        <v>INDEC-DCTO - Inciso p)</v>
      </c>
      <c r="B496" s="243" t="s">
        <v>266</v>
      </c>
      <c r="C496" s="243"/>
      <c r="E496" s="242" t="s">
        <v>267</v>
      </c>
    </row>
    <row r="497" spans="1:5" ht="15" customHeight="1" x14ac:dyDescent="0.2">
      <c r="A497" s="243" t="str">
        <f t="shared" si="12"/>
        <v>INDEC-DCTO - Inciso r)</v>
      </c>
      <c r="B497" s="243" t="s">
        <v>268</v>
      </c>
      <c r="C497" s="243"/>
      <c r="E497" s="242" t="s">
        <v>269</v>
      </c>
    </row>
    <row r="498" spans="1:5" ht="15" customHeight="1" x14ac:dyDescent="0.2">
      <c r="A498" s="243" t="str">
        <f t="shared" si="12"/>
        <v>INDEC-DCTO - Inciso s)</v>
      </c>
      <c r="B498" s="243" t="s">
        <v>270</v>
      </c>
      <c r="C498" s="243"/>
      <c r="E498" s="242" t="s">
        <v>271</v>
      </c>
    </row>
    <row r="499" spans="1:5" ht="15" customHeight="1" x14ac:dyDescent="0.2">
      <c r="A499" s="243" t="str">
        <f t="shared" si="12"/>
        <v>INDEC-DCTO - Inciso u)</v>
      </c>
      <c r="B499" s="243" t="s">
        <v>272</v>
      </c>
      <c r="C499" s="243"/>
      <c r="E499" s="242" t="s">
        <v>273</v>
      </c>
    </row>
    <row r="500" spans="1:5" ht="15" customHeight="1" x14ac:dyDescent="0.2">
      <c r="A500" s="243" t="str">
        <f t="shared" si="12"/>
        <v>INDEC-DCTO - Inciso v)</v>
      </c>
      <c r="B500" s="243" t="s">
        <v>274</v>
      </c>
      <c r="C500" s="243"/>
      <c r="E500" s="242" t="s">
        <v>275</v>
      </c>
    </row>
    <row r="501" spans="1:5" ht="15" customHeight="1" x14ac:dyDescent="0.2">
      <c r="A501" s="243"/>
      <c r="C501" s="243"/>
    </row>
    <row r="502" spans="1:5" ht="15" customHeight="1" x14ac:dyDescent="0.2">
      <c r="A502" s="243" t="str">
        <f>CONCATENATE("INDEC-DCTO - Inciso ",B502)</f>
        <v>INDEC-DCTO - Inciso c)</v>
      </c>
      <c r="B502" s="243" t="s">
        <v>276</v>
      </c>
      <c r="C502" s="243"/>
      <c r="E502" s="242" t="s">
        <v>277</v>
      </c>
    </row>
    <row r="503" spans="1:5" ht="15" customHeight="1" x14ac:dyDescent="0.2">
      <c r="A503" s="243" t="str">
        <f>CONCATENATE("INDEC-DCTO - Inciso ",B503)</f>
        <v>INDEC-DCTO - Inciso m)</v>
      </c>
      <c r="B503" s="243" t="s">
        <v>278</v>
      </c>
      <c r="C503" s="243"/>
      <c r="E503" s="242" t="s">
        <v>279</v>
      </c>
    </row>
    <row r="504" spans="1:5" ht="15" customHeight="1" x14ac:dyDescent="0.2">
      <c r="A504" s="243" t="str">
        <f>CONCATENATE("INDEC-DCTO - Inciso ",B504)</f>
        <v>INDEC-DCTO - Inciso n)</v>
      </c>
      <c r="B504" s="243" t="s">
        <v>280</v>
      </c>
      <c r="C504" s="243"/>
      <c r="E504" s="242" t="s">
        <v>281</v>
      </c>
    </row>
    <row r="505" spans="1:5" ht="15" customHeight="1" x14ac:dyDescent="0.2">
      <c r="A505" s="243" t="str">
        <f>CONCATENATE("INDEC-DCTO - Inciso ",B505)</f>
        <v>INDEC-DCTO - Inciso q)</v>
      </c>
      <c r="B505" s="243" t="s">
        <v>282</v>
      </c>
      <c r="C505" s="243"/>
      <c r="E505" s="242" t="s">
        <v>283</v>
      </c>
    </row>
    <row r="508" spans="1:5" ht="15" customHeight="1" x14ac:dyDescent="0.2">
      <c r="B508" s="241" t="s">
        <v>506</v>
      </c>
    </row>
    <row r="511" spans="1:5" ht="15" customHeight="1" x14ac:dyDescent="0.2">
      <c r="A511" s="244"/>
      <c r="B511" s="415" t="s">
        <v>252</v>
      </c>
      <c r="C511" s="244"/>
      <c r="D511" s="244"/>
      <c r="E511" s="415" t="s">
        <v>253</v>
      </c>
    </row>
    <row r="512" spans="1:5" ht="15" customHeight="1" x14ac:dyDescent="0.2">
      <c r="A512" s="244"/>
      <c r="B512" s="415"/>
      <c r="C512" s="244"/>
      <c r="D512" s="244"/>
      <c r="E512" s="415"/>
    </row>
    <row r="513" spans="1:5" ht="15" customHeight="1" x14ac:dyDescent="0.2">
      <c r="A513" s="251"/>
      <c r="B513" s="252"/>
      <c r="C513" s="251"/>
      <c r="D513" s="252"/>
      <c r="E513" s="251"/>
    </row>
    <row r="514" spans="1:5" ht="15" customHeight="1" x14ac:dyDescent="0.2">
      <c r="A514" s="251"/>
      <c r="B514" s="252"/>
      <c r="C514" s="251"/>
      <c r="D514" s="252"/>
      <c r="E514" s="263" t="s">
        <v>454</v>
      </c>
    </row>
    <row r="515" spans="1:5" ht="15" customHeight="1" x14ac:dyDescent="0.2">
      <c r="A515" s="243" t="str">
        <f>CONCATENATE("INDEC-DCTO - Inciso ",B515)</f>
        <v>INDEC-DCTO - Inciso e)</v>
      </c>
      <c r="B515" s="243" t="s">
        <v>499</v>
      </c>
      <c r="C515" s="252"/>
      <c r="D515" s="252"/>
      <c r="E515" s="251" t="s">
        <v>493</v>
      </c>
    </row>
    <row r="516" spans="1:5" ht="15" customHeight="1" x14ac:dyDescent="0.2">
      <c r="A516" s="243" t="str">
        <f>CONCATENATE("INDEC-DCTO - Inciso ",B516)</f>
        <v>INDEC-DCTO - Inciso i)</v>
      </c>
      <c r="B516" s="243" t="s">
        <v>500</v>
      </c>
      <c r="C516" s="252"/>
      <c r="D516" s="252"/>
      <c r="E516" s="251" t="s">
        <v>494</v>
      </c>
    </row>
    <row r="517" spans="1:5" ht="15" customHeight="1" x14ac:dyDescent="0.2">
      <c r="A517" s="243" t="str">
        <f>CONCATENATE("INDEC-DCTO - Inciso ",B517)</f>
        <v>INDEC-DCTO - Inciso k)</v>
      </c>
      <c r="B517" s="243" t="s">
        <v>501</v>
      </c>
      <c r="C517" s="252"/>
      <c r="D517" s="252"/>
      <c r="E517" s="251" t="s">
        <v>495</v>
      </c>
    </row>
    <row r="518" spans="1:5" ht="15" customHeight="1" x14ac:dyDescent="0.2">
      <c r="A518" s="243" t="str">
        <f>CONCATENATE("INDEC-DCTO - Inciso ",B518)</f>
        <v>INDEC-DCTO - Inciso t)</v>
      </c>
      <c r="B518" s="243" t="s">
        <v>502</v>
      </c>
      <c r="C518" s="252"/>
      <c r="D518" s="252"/>
      <c r="E518" s="251" t="s">
        <v>496</v>
      </c>
    </row>
    <row r="519" spans="1:5" ht="15" customHeight="1" x14ac:dyDescent="0.2">
      <c r="A519" s="243" t="str">
        <f>CONCATENATE("INDEC-DCTO - Inciso ",B519)</f>
        <v>INDEC-DCTO - Inciso w)</v>
      </c>
      <c r="B519" s="243" t="s">
        <v>503</v>
      </c>
      <c r="C519" s="252"/>
      <c r="D519" s="252"/>
      <c r="E519" s="251" t="s">
        <v>497</v>
      </c>
    </row>
    <row r="520" spans="1:5" ht="15" customHeight="1" x14ac:dyDescent="0.2">
      <c r="A520" s="251"/>
      <c r="C520" s="251"/>
      <c r="D520" s="252"/>
      <c r="E520" s="251"/>
    </row>
    <row r="521" spans="1:5" ht="15" customHeight="1" x14ac:dyDescent="0.2">
      <c r="A521" s="251"/>
      <c r="C521" s="251"/>
      <c r="D521" s="252"/>
      <c r="E521" s="263" t="s">
        <v>438</v>
      </c>
    </row>
    <row r="522" spans="1:5" ht="15" customHeight="1" x14ac:dyDescent="0.2">
      <c r="A522" s="243" t="str">
        <f>CONCATENATE("INDEC-DCTO - Inciso ",B522)</f>
        <v>INDEC-DCTO - Inciso j)</v>
      </c>
      <c r="B522" s="243" t="s">
        <v>504</v>
      </c>
      <c r="C522" s="252"/>
      <c r="D522" s="252"/>
      <c r="E522" s="251" t="s">
        <v>498</v>
      </c>
    </row>
    <row r="523" spans="1:5" ht="15" customHeight="1" x14ac:dyDescent="0.2">
      <c r="A523" s="252"/>
      <c r="B523" s="252"/>
      <c r="C523" s="252"/>
      <c r="D523" s="252"/>
      <c r="E523" s="251"/>
    </row>
    <row r="526" spans="1:5" ht="15" customHeight="1" x14ac:dyDescent="0.2">
      <c r="A526" s="251"/>
      <c r="B526" s="254"/>
      <c r="C526" s="251"/>
      <c r="D526" s="252"/>
      <c r="E526" s="251"/>
    </row>
    <row r="528" spans="1:5" ht="15" customHeight="1" x14ac:dyDescent="0.2">
      <c r="A528" s="240"/>
      <c r="B528" s="241" t="s">
        <v>284</v>
      </c>
      <c r="C528" s="240"/>
      <c r="D528" s="241"/>
    </row>
    <row r="530" spans="1:5" ht="15" customHeight="1" x14ac:dyDescent="0.2">
      <c r="A530" s="415" t="s">
        <v>318</v>
      </c>
      <c r="B530" s="415" t="s">
        <v>48</v>
      </c>
      <c r="C530" s="415"/>
      <c r="D530" s="415"/>
      <c r="E530" s="415" t="s">
        <v>49</v>
      </c>
    </row>
    <row r="531" spans="1:5" ht="15" customHeight="1" x14ac:dyDescent="0.2">
      <c r="A531" s="415"/>
      <c r="B531" s="415" t="s">
        <v>50</v>
      </c>
      <c r="C531" s="415"/>
      <c r="D531" s="415"/>
      <c r="E531" s="415"/>
    </row>
    <row r="532" spans="1:5" ht="15" customHeight="1" x14ac:dyDescent="0.2">
      <c r="A532" s="243" t="str">
        <f t="shared" ref="A532:A553" si="13">CONCATENATE("INDEC-GG ",B532,C532,D532)</f>
        <v>INDEC-GG 18000-1</v>
      </c>
      <c r="B532" s="243">
        <v>18000</v>
      </c>
      <c r="C532" s="245" t="s">
        <v>51</v>
      </c>
      <c r="D532" s="243">
        <v>1</v>
      </c>
      <c r="E532" s="259" t="s">
        <v>285</v>
      </c>
    </row>
    <row r="533" spans="1:5" ht="15" customHeight="1" x14ac:dyDescent="0.2">
      <c r="A533" s="243" t="str">
        <f t="shared" si="13"/>
        <v>INDEC-GG 83107-1</v>
      </c>
      <c r="B533" s="243">
        <v>83107</v>
      </c>
      <c r="C533" s="245" t="s">
        <v>51</v>
      </c>
      <c r="D533" s="243">
        <v>1</v>
      </c>
      <c r="E533" s="259" t="s">
        <v>286</v>
      </c>
    </row>
    <row r="534" spans="1:5" ht="15" customHeight="1" x14ac:dyDescent="0.2">
      <c r="A534" s="243" t="str">
        <f t="shared" si="13"/>
        <v>INDEC-GG 71240-11</v>
      </c>
      <c r="B534" s="243">
        <v>71240</v>
      </c>
      <c r="C534" s="245" t="s">
        <v>51</v>
      </c>
      <c r="D534" s="243">
        <v>11</v>
      </c>
      <c r="E534" s="256" t="s">
        <v>287</v>
      </c>
    </row>
    <row r="535" spans="1:5" ht="15" customHeight="1" x14ac:dyDescent="0.2">
      <c r="A535" s="243" t="str">
        <f t="shared" si="13"/>
        <v>INDEC-GG 71233-11</v>
      </c>
      <c r="B535" s="243">
        <v>71233</v>
      </c>
      <c r="C535" s="245" t="s">
        <v>51</v>
      </c>
      <c r="D535" s="243">
        <v>11</v>
      </c>
      <c r="E535" s="256" t="s">
        <v>288</v>
      </c>
    </row>
    <row r="536" spans="1:5" ht="15" customHeight="1" x14ac:dyDescent="0.2">
      <c r="A536" s="243" t="str">
        <f t="shared" si="13"/>
        <v>INDEC-GG 51800-11</v>
      </c>
      <c r="B536" s="243">
        <v>51800</v>
      </c>
      <c r="C536" s="245" t="s">
        <v>51</v>
      </c>
      <c r="D536" s="243">
        <v>11</v>
      </c>
      <c r="E536" s="256" t="s">
        <v>289</v>
      </c>
    </row>
    <row r="537" spans="1:5" ht="15" customHeight="1" x14ac:dyDescent="0.2">
      <c r="A537" s="243" t="str">
        <f t="shared" si="13"/>
        <v>INDEC-GG 51800-21</v>
      </c>
      <c r="B537" s="243">
        <v>51800</v>
      </c>
      <c r="C537" s="245" t="s">
        <v>51</v>
      </c>
      <c r="D537" s="243">
        <v>21</v>
      </c>
      <c r="E537" s="259" t="s">
        <v>290</v>
      </c>
    </row>
    <row r="538" spans="1:5" ht="15" customHeight="1" x14ac:dyDescent="0.2">
      <c r="A538" s="243" t="str">
        <f t="shared" si="13"/>
        <v>INDEC-GG 74110-11</v>
      </c>
      <c r="B538" s="243">
        <v>74110</v>
      </c>
      <c r="C538" s="245" t="s">
        <v>51</v>
      </c>
      <c r="D538" s="243">
        <v>11</v>
      </c>
      <c r="E538" s="256" t="s">
        <v>291</v>
      </c>
    </row>
    <row r="539" spans="1:5" ht="15" customHeight="1" x14ac:dyDescent="0.2">
      <c r="A539" s="243" t="str">
        <f t="shared" si="13"/>
        <v>INDEC-GG 51560-31</v>
      </c>
      <c r="B539" s="243">
        <v>51560</v>
      </c>
      <c r="C539" s="245" t="s">
        <v>51</v>
      </c>
      <c r="D539" s="243">
        <v>31</v>
      </c>
      <c r="E539" s="259" t="s">
        <v>292</v>
      </c>
    </row>
    <row r="540" spans="1:5" ht="15" customHeight="1" x14ac:dyDescent="0.2">
      <c r="A540" s="243" t="str">
        <f t="shared" si="13"/>
        <v>INDEC-GG 53111-1</v>
      </c>
      <c r="B540" s="243">
        <v>53111</v>
      </c>
      <c r="C540" s="245" t="s">
        <v>51</v>
      </c>
      <c r="D540" s="243">
        <v>1</v>
      </c>
      <c r="E540" s="256" t="s">
        <v>293</v>
      </c>
    </row>
    <row r="541" spans="1:5" ht="15" customHeight="1" x14ac:dyDescent="0.2">
      <c r="A541" s="243" t="str">
        <f t="shared" si="13"/>
        <v>INDEC-GG 54400-1</v>
      </c>
      <c r="B541" s="243">
        <v>54400</v>
      </c>
      <c r="C541" s="245" t="s">
        <v>51</v>
      </c>
      <c r="D541" s="243">
        <v>1</v>
      </c>
      <c r="E541" s="256" t="s">
        <v>294</v>
      </c>
    </row>
    <row r="542" spans="1:5" ht="15" customHeight="1" x14ac:dyDescent="0.2">
      <c r="A542" s="243" t="str">
        <f t="shared" si="13"/>
        <v>INDEC-GG 18000-21</v>
      </c>
      <c r="B542" s="243">
        <v>18000</v>
      </c>
      <c r="C542" s="245" t="s">
        <v>51</v>
      </c>
      <c r="D542" s="243">
        <v>21</v>
      </c>
      <c r="E542" s="256" t="s">
        <v>295</v>
      </c>
    </row>
    <row r="543" spans="1:5" ht="15" customHeight="1" x14ac:dyDescent="0.2">
      <c r="A543" s="243" t="str">
        <f t="shared" si="13"/>
        <v>INDEC-GG 18000-22</v>
      </c>
      <c r="B543" s="243">
        <v>18000</v>
      </c>
      <c r="C543" s="245" t="s">
        <v>51</v>
      </c>
      <c r="D543" s="243">
        <v>22</v>
      </c>
      <c r="E543" s="256" t="s">
        <v>296</v>
      </c>
    </row>
    <row r="544" spans="1:5" ht="15" customHeight="1" x14ac:dyDescent="0.2">
      <c r="A544" s="243" t="str">
        <f t="shared" si="13"/>
        <v>INDEC-GG 88700-2</v>
      </c>
      <c r="B544" s="243">
        <v>88700</v>
      </c>
      <c r="C544" s="245" t="s">
        <v>51</v>
      </c>
      <c r="D544" s="243">
        <v>2</v>
      </c>
      <c r="E544" s="256" t="s">
        <v>297</v>
      </c>
    </row>
    <row r="545" spans="1:5" ht="15" customHeight="1" x14ac:dyDescent="0.2">
      <c r="A545" s="243" t="str">
        <f t="shared" si="13"/>
        <v>INDEC-GG 88700-31</v>
      </c>
      <c r="B545" s="243">
        <v>88700</v>
      </c>
      <c r="C545" s="245" t="s">
        <v>51</v>
      </c>
      <c r="D545" s="243">
        <v>31</v>
      </c>
      <c r="E545" s="259" t="s">
        <v>298</v>
      </c>
    </row>
    <row r="546" spans="1:5" ht="15" customHeight="1" x14ac:dyDescent="0.2">
      <c r="A546" s="243" t="str">
        <f t="shared" si="13"/>
        <v>INDEC-GG DEP-EQ</v>
      </c>
      <c r="B546" s="243" t="s">
        <v>1006</v>
      </c>
      <c r="C546" s="245"/>
      <c r="E546" s="259" t="s">
        <v>299</v>
      </c>
    </row>
    <row r="547" spans="1:5" ht="15" customHeight="1" x14ac:dyDescent="0.2">
      <c r="A547" s="243" t="str">
        <f t="shared" si="13"/>
        <v>INDEC-GG 88700-1</v>
      </c>
      <c r="B547" s="243">
        <v>88700</v>
      </c>
      <c r="C547" s="245" t="s">
        <v>51</v>
      </c>
      <c r="D547" s="243">
        <v>1</v>
      </c>
      <c r="E547" s="259" t="s">
        <v>300</v>
      </c>
    </row>
    <row r="548" spans="1:5" ht="15" customHeight="1" x14ac:dyDescent="0.2">
      <c r="A548" s="243" t="str">
        <f t="shared" si="13"/>
        <v>INDEC-GG 31210-11</v>
      </c>
      <c r="B548" s="243">
        <v>31210</v>
      </c>
      <c r="C548" s="245" t="s">
        <v>51</v>
      </c>
      <c r="D548" s="243">
        <v>11</v>
      </c>
      <c r="E548" s="259" t="s">
        <v>301</v>
      </c>
    </row>
    <row r="549" spans="1:5" ht="15" customHeight="1" x14ac:dyDescent="0.2">
      <c r="A549" s="243" t="str">
        <f t="shared" si="13"/>
        <v>INDEC-GG 81295-1</v>
      </c>
      <c r="B549" s="243">
        <v>81295</v>
      </c>
      <c r="C549" s="245" t="s">
        <v>51</v>
      </c>
      <c r="D549" s="243">
        <v>1</v>
      </c>
      <c r="E549" s="259" t="s">
        <v>302</v>
      </c>
    </row>
    <row r="550" spans="1:5" ht="15" customHeight="1" x14ac:dyDescent="0.2">
      <c r="A550" s="243" t="str">
        <f t="shared" si="13"/>
        <v>INDEC-GG 81297-1</v>
      </c>
      <c r="B550" s="243">
        <v>81297</v>
      </c>
      <c r="C550" s="245" t="s">
        <v>51</v>
      </c>
      <c r="D550" s="243">
        <v>1</v>
      </c>
      <c r="E550" s="256" t="s">
        <v>303</v>
      </c>
    </row>
    <row r="551" spans="1:5" ht="15" customHeight="1" x14ac:dyDescent="0.2">
      <c r="A551" s="243" t="str">
        <f t="shared" si="13"/>
        <v>INDEC-GG 51560-21</v>
      </c>
      <c r="B551" s="243">
        <v>51560</v>
      </c>
      <c r="C551" s="245" t="s">
        <v>51</v>
      </c>
      <c r="D551" s="243">
        <v>21</v>
      </c>
      <c r="E551" s="259" t="s">
        <v>304</v>
      </c>
    </row>
    <row r="552" spans="1:5" ht="15" customHeight="1" x14ac:dyDescent="0.2">
      <c r="A552" s="243" t="str">
        <f t="shared" si="13"/>
        <v>INDEC-GG 31100-11</v>
      </c>
      <c r="B552" s="243">
        <v>31100</v>
      </c>
      <c r="C552" s="245" t="s">
        <v>51</v>
      </c>
      <c r="D552" s="243">
        <v>11</v>
      </c>
      <c r="E552" s="259" t="s">
        <v>305</v>
      </c>
    </row>
    <row r="553" spans="1:5" ht="15" customHeight="1" x14ac:dyDescent="0.2">
      <c r="A553" s="243" t="str">
        <f t="shared" si="13"/>
        <v>INDEC-GG 53211-11</v>
      </c>
      <c r="B553" s="243">
        <v>53211</v>
      </c>
      <c r="C553" s="245" t="s">
        <v>51</v>
      </c>
      <c r="D553" s="243">
        <v>11</v>
      </c>
      <c r="E553" s="256" t="s">
        <v>306</v>
      </c>
    </row>
    <row r="556" spans="1:5" ht="15" customHeight="1" x14ac:dyDescent="0.2">
      <c r="B556" s="241" t="s">
        <v>612</v>
      </c>
    </row>
    <row r="557" spans="1:5" ht="15" customHeight="1" x14ac:dyDescent="0.2">
      <c r="B557" s="241" t="s">
        <v>613</v>
      </c>
    </row>
    <row r="559" spans="1:5" ht="15" customHeight="1" x14ac:dyDescent="0.2">
      <c r="A559" s="243" t="str">
        <f t="shared" ref="A559:A622" si="14">CONCATENATE("DNV-T I - ",B559)</f>
        <v>DNV-T I - 1</v>
      </c>
      <c r="B559" s="243">
        <v>1</v>
      </c>
      <c r="E559" s="242" t="s">
        <v>255</v>
      </c>
    </row>
    <row r="560" spans="1:5" ht="15" customHeight="1" x14ac:dyDescent="0.2">
      <c r="A560" s="243" t="str">
        <f t="shared" si="14"/>
        <v>DNV-T I - 2</v>
      </c>
      <c r="B560" s="243">
        <v>2</v>
      </c>
      <c r="E560" s="242" t="s">
        <v>614</v>
      </c>
    </row>
    <row r="561" spans="1:5" ht="15" customHeight="1" x14ac:dyDescent="0.2">
      <c r="A561" s="243" t="str">
        <f t="shared" si="14"/>
        <v>DNV-T I - 3</v>
      </c>
      <c r="B561" s="243">
        <v>3</v>
      </c>
      <c r="E561" s="242" t="s">
        <v>615</v>
      </c>
    </row>
    <row r="562" spans="1:5" ht="15" customHeight="1" x14ac:dyDescent="0.2">
      <c r="A562" s="243" t="str">
        <f t="shared" si="14"/>
        <v>DNV-T I - 4</v>
      </c>
      <c r="B562" s="243">
        <v>4</v>
      </c>
      <c r="E562" s="242" t="s">
        <v>616</v>
      </c>
    </row>
    <row r="563" spans="1:5" ht="15" customHeight="1" x14ac:dyDescent="0.2">
      <c r="A563" s="243" t="str">
        <f t="shared" si="14"/>
        <v>DNV-T I - 5</v>
      </c>
      <c r="B563" s="243">
        <v>5</v>
      </c>
      <c r="E563" s="242" t="s">
        <v>617</v>
      </c>
    </row>
    <row r="564" spans="1:5" ht="15" customHeight="1" x14ac:dyDescent="0.2">
      <c r="A564" s="243" t="str">
        <f t="shared" si="14"/>
        <v>DNV-T I - 6</v>
      </c>
      <c r="B564" s="243">
        <v>6</v>
      </c>
      <c r="E564" s="242" t="s">
        <v>618</v>
      </c>
    </row>
    <row r="565" spans="1:5" ht="15" customHeight="1" x14ac:dyDescent="0.2">
      <c r="A565" s="243" t="str">
        <f t="shared" si="14"/>
        <v>DNV-T I - 7</v>
      </c>
      <c r="B565" s="243">
        <v>7</v>
      </c>
      <c r="E565" s="242" t="s">
        <v>619</v>
      </c>
    </row>
    <row r="566" spans="1:5" ht="15" customHeight="1" x14ac:dyDescent="0.2">
      <c r="A566" s="243" t="str">
        <f t="shared" si="14"/>
        <v>DNV-T I - 8</v>
      </c>
      <c r="B566" s="243">
        <v>8</v>
      </c>
      <c r="E566" s="242" t="s">
        <v>620</v>
      </c>
    </row>
    <row r="567" spans="1:5" ht="15" customHeight="1" x14ac:dyDescent="0.2">
      <c r="A567" s="243" t="str">
        <f t="shared" si="14"/>
        <v>DNV-T I - 9</v>
      </c>
      <c r="B567" s="243">
        <v>9</v>
      </c>
      <c r="E567" s="242" t="s">
        <v>621</v>
      </c>
    </row>
    <row r="568" spans="1:5" ht="15" customHeight="1" x14ac:dyDescent="0.2">
      <c r="A568" s="243" t="str">
        <f t="shared" si="14"/>
        <v>DNV-T I - 10</v>
      </c>
      <c r="B568" s="243">
        <v>10</v>
      </c>
      <c r="E568" s="242" t="s">
        <v>622</v>
      </c>
    </row>
    <row r="569" spans="1:5" ht="15" customHeight="1" x14ac:dyDescent="0.2">
      <c r="A569" s="243" t="str">
        <f t="shared" si="14"/>
        <v>DNV-T I - 11</v>
      </c>
      <c r="B569" s="243">
        <v>11</v>
      </c>
      <c r="E569" s="242" t="s">
        <v>623</v>
      </c>
    </row>
    <row r="570" spans="1:5" ht="15" customHeight="1" x14ac:dyDescent="0.2">
      <c r="A570" s="243" t="str">
        <f t="shared" si="14"/>
        <v>DNV-T I - 12</v>
      </c>
      <c r="B570" s="243">
        <v>12</v>
      </c>
      <c r="E570" s="242" t="s">
        <v>624</v>
      </c>
    </row>
    <row r="571" spans="1:5" ht="15" customHeight="1" x14ac:dyDescent="0.2">
      <c r="A571" s="243" t="str">
        <f t="shared" si="14"/>
        <v>DNV-T I - 13</v>
      </c>
      <c r="B571" s="243">
        <v>13</v>
      </c>
      <c r="E571" s="242" t="s">
        <v>625</v>
      </c>
    </row>
    <row r="572" spans="1:5" ht="15" customHeight="1" x14ac:dyDescent="0.2">
      <c r="A572" s="243" t="str">
        <f t="shared" si="14"/>
        <v>DNV-T I - 14</v>
      </c>
      <c r="B572" s="243">
        <v>14</v>
      </c>
      <c r="E572" s="242" t="s">
        <v>626</v>
      </c>
    </row>
    <row r="573" spans="1:5" ht="15" customHeight="1" x14ac:dyDescent="0.2">
      <c r="A573" s="243" t="str">
        <f t="shared" si="14"/>
        <v>DNV-T I - 15</v>
      </c>
      <c r="B573" s="243">
        <v>15</v>
      </c>
      <c r="E573" s="242" t="s">
        <v>627</v>
      </c>
    </row>
    <row r="574" spans="1:5" ht="15" customHeight="1" x14ac:dyDescent="0.2">
      <c r="A574" s="243" t="str">
        <f t="shared" si="14"/>
        <v>DNV-T I - 16</v>
      </c>
      <c r="B574" s="243">
        <v>16</v>
      </c>
      <c r="E574" s="242" t="s">
        <v>628</v>
      </c>
    </row>
    <row r="575" spans="1:5" ht="15" customHeight="1" x14ac:dyDescent="0.2">
      <c r="A575" s="243" t="str">
        <f t="shared" si="14"/>
        <v>DNV-T I - 17</v>
      </c>
      <c r="B575" s="243">
        <v>17</v>
      </c>
      <c r="E575" s="242" t="s">
        <v>629</v>
      </c>
    </row>
    <row r="576" spans="1:5" ht="15" customHeight="1" x14ac:dyDescent="0.2">
      <c r="A576" s="243" t="str">
        <f t="shared" si="14"/>
        <v>DNV-T I - 18</v>
      </c>
      <c r="B576" s="243">
        <v>18</v>
      </c>
      <c r="E576" s="242" t="s">
        <v>630</v>
      </c>
    </row>
    <row r="577" spans="1:5" ht="15" customHeight="1" x14ac:dyDescent="0.2">
      <c r="A577" s="243" t="str">
        <f t="shared" si="14"/>
        <v>DNV-T I - 19</v>
      </c>
      <c r="B577" s="243">
        <v>19</v>
      </c>
      <c r="E577" s="242" t="s">
        <v>631</v>
      </c>
    </row>
    <row r="578" spans="1:5" ht="15" customHeight="1" x14ac:dyDescent="0.2">
      <c r="A578" s="243" t="str">
        <f t="shared" si="14"/>
        <v>DNV-T I - 20</v>
      </c>
      <c r="B578" s="243">
        <v>20</v>
      </c>
      <c r="E578" s="242" t="s">
        <v>632</v>
      </c>
    </row>
    <row r="579" spans="1:5" ht="15" customHeight="1" x14ac:dyDescent="0.2">
      <c r="A579" s="243" t="str">
        <f t="shared" si="14"/>
        <v>DNV-T I - 21</v>
      </c>
      <c r="B579" s="243">
        <v>21</v>
      </c>
      <c r="E579" s="242" t="s">
        <v>633</v>
      </c>
    </row>
    <row r="580" spans="1:5" ht="15" customHeight="1" x14ac:dyDescent="0.2">
      <c r="A580" s="243" t="str">
        <f t="shared" si="14"/>
        <v>DNV-T I - 22</v>
      </c>
      <c r="B580" s="243">
        <v>22</v>
      </c>
      <c r="E580" s="242" t="s">
        <v>634</v>
      </c>
    </row>
    <row r="581" spans="1:5" ht="15" customHeight="1" x14ac:dyDescent="0.2">
      <c r="A581" s="243" t="str">
        <f t="shared" si="14"/>
        <v>DNV-T I - 23</v>
      </c>
      <c r="B581" s="243">
        <v>23</v>
      </c>
      <c r="E581" s="242" t="s">
        <v>635</v>
      </c>
    </row>
    <row r="582" spans="1:5" ht="15" customHeight="1" x14ac:dyDescent="0.2">
      <c r="A582" s="243" t="str">
        <f t="shared" si="14"/>
        <v>DNV-T I - 24</v>
      </c>
      <c r="B582" s="243">
        <v>24</v>
      </c>
      <c r="E582" s="242" t="s">
        <v>636</v>
      </c>
    </row>
    <row r="583" spans="1:5" ht="15" customHeight="1" x14ac:dyDescent="0.2">
      <c r="A583" s="243" t="str">
        <f t="shared" si="14"/>
        <v>DNV-T I - 25</v>
      </c>
      <c r="B583" s="243">
        <v>25</v>
      </c>
      <c r="E583" s="242" t="s">
        <v>637</v>
      </c>
    </row>
    <row r="584" spans="1:5" ht="15" customHeight="1" x14ac:dyDescent="0.2">
      <c r="A584" s="243" t="str">
        <f t="shared" si="14"/>
        <v>DNV-T I - 26</v>
      </c>
      <c r="B584" s="243">
        <v>26</v>
      </c>
      <c r="E584" s="242" t="s">
        <v>638</v>
      </c>
    </row>
    <row r="585" spans="1:5" ht="15" customHeight="1" x14ac:dyDescent="0.2">
      <c r="A585" s="243" t="str">
        <f t="shared" si="14"/>
        <v>DNV-T I - 27</v>
      </c>
      <c r="B585" s="243">
        <v>27</v>
      </c>
      <c r="E585" s="242" t="s">
        <v>639</v>
      </c>
    </row>
    <row r="586" spans="1:5" ht="15" customHeight="1" x14ac:dyDescent="0.2">
      <c r="A586" s="243" t="str">
        <f t="shared" si="14"/>
        <v>DNV-T I - 28</v>
      </c>
      <c r="B586" s="243">
        <v>28</v>
      </c>
      <c r="E586" s="242" t="s">
        <v>640</v>
      </c>
    </row>
    <row r="587" spans="1:5" ht="15" customHeight="1" x14ac:dyDescent="0.2">
      <c r="A587" s="243" t="str">
        <f t="shared" si="14"/>
        <v>DNV-T I - 29</v>
      </c>
      <c r="B587" s="243">
        <v>29</v>
      </c>
      <c r="E587" s="242" t="s">
        <v>641</v>
      </c>
    </row>
    <row r="588" spans="1:5" ht="15" customHeight="1" x14ac:dyDescent="0.2">
      <c r="A588" s="243" t="str">
        <f t="shared" si="14"/>
        <v>DNV-T I - 30</v>
      </c>
      <c r="B588" s="243">
        <v>30</v>
      </c>
      <c r="E588" s="242" t="s">
        <v>642</v>
      </c>
    </row>
    <row r="589" spans="1:5" ht="15" customHeight="1" x14ac:dyDescent="0.2">
      <c r="A589" s="243" t="str">
        <f t="shared" si="14"/>
        <v>DNV-T I - 31</v>
      </c>
      <c r="B589" s="243">
        <v>31</v>
      </c>
      <c r="E589" s="242" t="s">
        <v>643</v>
      </c>
    </row>
    <row r="590" spans="1:5" ht="15" customHeight="1" x14ac:dyDescent="0.2">
      <c r="A590" s="243" t="str">
        <f t="shared" si="14"/>
        <v>DNV-T I - 32</v>
      </c>
      <c r="B590" s="243">
        <v>32</v>
      </c>
      <c r="E590" s="242" t="s">
        <v>644</v>
      </c>
    </row>
    <row r="591" spans="1:5" ht="15" customHeight="1" x14ac:dyDescent="0.2">
      <c r="A591" s="243" t="str">
        <f t="shared" si="14"/>
        <v>DNV-T I - 33</v>
      </c>
      <c r="B591" s="243">
        <v>33</v>
      </c>
      <c r="E591" s="242" t="s">
        <v>645</v>
      </c>
    </row>
    <row r="592" spans="1:5" ht="15" customHeight="1" x14ac:dyDescent="0.2">
      <c r="A592" s="243" t="str">
        <f t="shared" si="14"/>
        <v>DNV-T I - 34</v>
      </c>
      <c r="B592" s="243">
        <v>34</v>
      </c>
      <c r="E592" s="242" t="s">
        <v>646</v>
      </c>
    </row>
    <row r="593" spans="1:5" ht="15" customHeight="1" x14ac:dyDescent="0.2">
      <c r="A593" s="243" t="str">
        <f t="shared" si="14"/>
        <v>DNV-T I - 35</v>
      </c>
      <c r="B593" s="243">
        <v>35</v>
      </c>
      <c r="E593" s="242" t="s">
        <v>647</v>
      </c>
    </row>
    <row r="594" spans="1:5" ht="15" customHeight="1" x14ac:dyDescent="0.2">
      <c r="A594" s="243" t="str">
        <f t="shared" si="14"/>
        <v>DNV-T I - 36</v>
      </c>
      <c r="B594" s="243">
        <v>36</v>
      </c>
      <c r="E594" s="242" t="s">
        <v>648</v>
      </c>
    </row>
    <row r="595" spans="1:5" ht="15" customHeight="1" x14ac:dyDescent="0.2">
      <c r="A595" s="243" t="str">
        <f t="shared" si="14"/>
        <v>DNV-T I - 37</v>
      </c>
      <c r="B595" s="243">
        <v>37</v>
      </c>
      <c r="E595" s="242" t="s">
        <v>649</v>
      </c>
    </row>
    <row r="596" spans="1:5" ht="15" customHeight="1" x14ac:dyDescent="0.2">
      <c r="A596" s="243" t="str">
        <f t="shared" si="14"/>
        <v>DNV-T I - 38</v>
      </c>
      <c r="B596" s="243">
        <v>38</v>
      </c>
      <c r="E596" s="242" t="s">
        <v>650</v>
      </c>
    </row>
    <row r="597" spans="1:5" ht="15" customHeight="1" x14ac:dyDescent="0.2">
      <c r="A597" s="243" t="str">
        <f t="shared" si="14"/>
        <v>DNV-T I - 39</v>
      </c>
      <c r="B597" s="243">
        <v>39</v>
      </c>
      <c r="E597" s="242" t="s">
        <v>651</v>
      </c>
    </row>
    <row r="598" spans="1:5" ht="15" customHeight="1" x14ac:dyDescent="0.2">
      <c r="A598" s="243" t="str">
        <f t="shared" si="14"/>
        <v>DNV-T I - 40</v>
      </c>
      <c r="B598" s="243">
        <v>40</v>
      </c>
      <c r="E598" s="242" t="s">
        <v>652</v>
      </c>
    </row>
    <row r="599" spans="1:5" ht="15" customHeight="1" x14ac:dyDescent="0.2">
      <c r="A599" s="243" t="str">
        <f t="shared" si="14"/>
        <v>DNV-T I - 41</v>
      </c>
      <c r="B599" s="243">
        <v>41</v>
      </c>
      <c r="E599" s="242" t="s">
        <v>653</v>
      </c>
    </row>
    <row r="600" spans="1:5" ht="15" customHeight="1" x14ac:dyDescent="0.2">
      <c r="A600" s="243" t="str">
        <f t="shared" si="14"/>
        <v>DNV-T I - 42</v>
      </c>
      <c r="B600" s="243">
        <v>42</v>
      </c>
      <c r="E600" s="242" t="s">
        <v>654</v>
      </c>
    </row>
    <row r="601" spans="1:5" ht="15" customHeight="1" x14ac:dyDescent="0.2">
      <c r="A601" s="243" t="str">
        <f t="shared" si="14"/>
        <v>DNV-T I - 43</v>
      </c>
      <c r="B601" s="243">
        <v>43</v>
      </c>
      <c r="E601" s="242" t="s">
        <v>655</v>
      </c>
    </row>
    <row r="602" spans="1:5" ht="15" customHeight="1" x14ac:dyDescent="0.2">
      <c r="A602" s="243" t="str">
        <f t="shared" si="14"/>
        <v>DNV-T I - 44</v>
      </c>
      <c r="B602" s="243">
        <v>44</v>
      </c>
      <c r="E602" s="242" t="s">
        <v>656</v>
      </c>
    </row>
    <row r="603" spans="1:5" ht="15" customHeight="1" x14ac:dyDescent="0.2">
      <c r="A603" s="243" t="str">
        <f t="shared" si="14"/>
        <v>DNV-T I - 45</v>
      </c>
      <c r="B603" s="243">
        <v>45</v>
      </c>
      <c r="E603" s="242" t="s">
        <v>657</v>
      </c>
    </row>
    <row r="604" spans="1:5" ht="15" customHeight="1" x14ac:dyDescent="0.2">
      <c r="A604" s="243" t="str">
        <f t="shared" si="14"/>
        <v>DNV-T I - 46</v>
      </c>
      <c r="B604" s="243">
        <v>46</v>
      </c>
      <c r="E604" s="242" t="s">
        <v>658</v>
      </c>
    </row>
    <row r="605" spans="1:5" ht="15" customHeight="1" x14ac:dyDescent="0.2">
      <c r="A605" s="243" t="str">
        <f t="shared" si="14"/>
        <v>DNV-T I - 47</v>
      </c>
      <c r="B605" s="243">
        <v>47</v>
      </c>
      <c r="E605" s="242" t="s">
        <v>659</v>
      </c>
    </row>
    <row r="606" spans="1:5" ht="15" customHeight="1" x14ac:dyDescent="0.2">
      <c r="A606" s="243" t="str">
        <f t="shared" si="14"/>
        <v>DNV-T I - 48</v>
      </c>
      <c r="B606" s="243">
        <v>48</v>
      </c>
      <c r="E606" s="242" t="s">
        <v>660</v>
      </c>
    </row>
    <row r="607" spans="1:5" ht="15" customHeight="1" x14ac:dyDescent="0.2">
      <c r="A607" s="243" t="str">
        <f t="shared" si="14"/>
        <v>DNV-T I - 49</v>
      </c>
      <c r="B607" s="243">
        <v>49</v>
      </c>
      <c r="E607" s="242" t="s">
        <v>661</v>
      </c>
    </row>
    <row r="608" spans="1:5" ht="15" customHeight="1" x14ac:dyDescent="0.2">
      <c r="A608" s="243" t="str">
        <f t="shared" si="14"/>
        <v>DNV-T I - 50</v>
      </c>
      <c r="B608" s="243">
        <v>50</v>
      </c>
      <c r="E608" s="242" t="s">
        <v>662</v>
      </c>
    </row>
    <row r="609" spans="1:5" ht="15" customHeight="1" x14ac:dyDescent="0.2">
      <c r="A609" s="243" t="str">
        <f t="shared" si="14"/>
        <v>DNV-T I - 51</v>
      </c>
      <c r="B609" s="243">
        <v>51</v>
      </c>
      <c r="E609" s="242" t="s">
        <v>663</v>
      </c>
    </row>
    <row r="610" spans="1:5" ht="15" customHeight="1" x14ac:dyDescent="0.2">
      <c r="A610" s="243" t="str">
        <f t="shared" si="14"/>
        <v>DNV-T I - 52</v>
      </c>
      <c r="B610" s="243">
        <v>52</v>
      </c>
      <c r="E610" s="242" t="s">
        <v>664</v>
      </c>
    </row>
    <row r="611" spans="1:5" ht="15" customHeight="1" x14ac:dyDescent="0.2">
      <c r="A611" s="243" t="str">
        <f t="shared" si="14"/>
        <v>DNV-T I - 53</v>
      </c>
      <c r="B611" s="243">
        <v>53</v>
      </c>
      <c r="E611" s="242" t="s">
        <v>665</v>
      </c>
    </row>
    <row r="612" spans="1:5" ht="15" customHeight="1" x14ac:dyDescent="0.2">
      <c r="A612" s="243" t="str">
        <f t="shared" si="14"/>
        <v>DNV-T I - 54</v>
      </c>
      <c r="B612" s="243">
        <v>54</v>
      </c>
      <c r="E612" s="242" t="s">
        <v>666</v>
      </c>
    </row>
    <row r="613" spans="1:5" ht="15" customHeight="1" x14ac:dyDescent="0.2">
      <c r="A613" s="243" t="str">
        <f t="shared" si="14"/>
        <v>DNV-T I - 55</v>
      </c>
      <c r="B613" s="243">
        <v>55</v>
      </c>
      <c r="E613" s="242" t="s">
        <v>667</v>
      </c>
    </row>
    <row r="614" spans="1:5" ht="15" customHeight="1" x14ac:dyDescent="0.2">
      <c r="A614" s="243" t="str">
        <f t="shared" si="14"/>
        <v>DNV-T I - 56</v>
      </c>
      <c r="B614" s="243">
        <v>56</v>
      </c>
      <c r="E614" s="242" t="s">
        <v>668</v>
      </c>
    </row>
    <row r="615" spans="1:5" ht="15" customHeight="1" x14ac:dyDescent="0.2">
      <c r="A615" s="243" t="str">
        <f t="shared" si="14"/>
        <v>DNV-T I - 57</v>
      </c>
      <c r="B615" s="243">
        <v>57</v>
      </c>
      <c r="E615" s="242" t="s">
        <v>669</v>
      </c>
    </row>
    <row r="616" spans="1:5" ht="15" customHeight="1" x14ac:dyDescent="0.2">
      <c r="A616" s="243" t="str">
        <f t="shared" si="14"/>
        <v>DNV-T I - 58</v>
      </c>
      <c r="B616" s="243">
        <v>58</v>
      </c>
      <c r="E616" s="242" t="s">
        <v>670</v>
      </c>
    </row>
    <row r="617" spans="1:5" ht="15" customHeight="1" x14ac:dyDescent="0.2">
      <c r="A617" s="243" t="str">
        <f t="shared" si="14"/>
        <v>DNV-T I - 59</v>
      </c>
      <c r="B617" s="243">
        <v>59</v>
      </c>
      <c r="E617" s="242" t="s">
        <v>671</v>
      </c>
    </row>
    <row r="618" spans="1:5" ht="15" customHeight="1" x14ac:dyDescent="0.2">
      <c r="A618" s="243" t="str">
        <f t="shared" si="14"/>
        <v>DNV-T I - 60</v>
      </c>
      <c r="B618" s="243">
        <v>60</v>
      </c>
      <c r="E618" s="242" t="s">
        <v>672</v>
      </c>
    </row>
    <row r="619" spans="1:5" ht="15" customHeight="1" x14ac:dyDescent="0.2">
      <c r="A619" s="243" t="str">
        <f t="shared" si="14"/>
        <v>DNV-T I - 61</v>
      </c>
      <c r="B619" s="243">
        <v>61</v>
      </c>
      <c r="E619" s="242" t="s">
        <v>673</v>
      </c>
    </row>
    <row r="620" spans="1:5" ht="15" customHeight="1" x14ac:dyDescent="0.2">
      <c r="A620" s="243" t="str">
        <f t="shared" si="14"/>
        <v>DNV-T I - 62</v>
      </c>
      <c r="B620" s="243">
        <v>62</v>
      </c>
      <c r="E620" s="242" t="s">
        <v>674</v>
      </c>
    </row>
    <row r="621" spans="1:5" ht="15" customHeight="1" x14ac:dyDescent="0.2">
      <c r="A621" s="243" t="str">
        <f t="shared" si="14"/>
        <v>DNV-T I - 63</v>
      </c>
      <c r="B621" s="243">
        <v>63</v>
      </c>
      <c r="E621" s="242" t="s">
        <v>675</v>
      </c>
    </row>
    <row r="622" spans="1:5" ht="15" customHeight="1" x14ac:dyDescent="0.2">
      <c r="A622" s="243" t="str">
        <f t="shared" si="14"/>
        <v>DNV-T I - 64</v>
      </c>
      <c r="B622" s="243">
        <v>64</v>
      </c>
      <c r="E622" s="242" t="s">
        <v>676</v>
      </c>
    </row>
    <row r="623" spans="1:5" ht="15" customHeight="1" x14ac:dyDescent="0.2">
      <c r="A623" s="243" t="str">
        <f t="shared" ref="A623:A676" si="15">CONCATENATE("DNV-T I - ",B623)</f>
        <v>DNV-T I - 65</v>
      </c>
      <c r="B623" s="243">
        <v>65</v>
      </c>
      <c r="E623" s="242" t="s">
        <v>677</v>
      </c>
    </row>
    <row r="624" spans="1:5" ht="15" customHeight="1" x14ac:dyDescent="0.2">
      <c r="A624" s="243" t="str">
        <f t="shared" si="15"/>
        <v>DNV-T I - 66</v>
      </c>
      <c r="B624" s="243">
        <v>66</v>
      </c>
      <c r="E624" s="242" t="s">
        <v>678</v>
      </c>
    </row>
    <row r="625" spans="1:5" ht="15" customHeight="1" x14ac:dyDescent="0.2">
      <c r="A625" s="243" t="str">
        <f t="shared" si="15"/>
        <v>DNV-T I - 67</v>
      </c>
      <c r="B625" s="243">
        <v>67</v>
      </c>
      <c r="E625" s="242" t="s">
        <v>679</v>
      </c>
    </row>
    <row r="626" spans="1:5" ht="15" customHeight="1" x14ac:dyDescent="0.2">
      <c r="A626" s="243" t="str">
        <f t="shared" si="15"/>
        <v>DNV-T I - 68</v>
      </c>
      <c r="B626" s="243">
        <v>68</v>
      </c>
      <c r="E626" s="242" t="s">
        <v>680</v>
      </c>
    </row>
    <row r="627" spans="1:5" ht="15" customHeight="1" x14ac:dyDescent="0.2">
      <c r="A627" s="243" t="str">
        <f t="shared" si="15"/>
        <v>DNV-T I - 69</v>
      </c>
      <c r="B627" s="243">
        <v>69</v>
      </c>
      <c r="E627" s="242" t="s">
        <v>681</v>
      </c>
    </row>
    <row r="628" spans="1:5" ht="15" customHeight="1" x14ac:dyDescent="0.2">
      <c r="A628" s="243" t="str">
        <f t="shared" si="15"/>
        <v>DNV-T I - 70</v>
      </c>
      <c r="B628" s="243">
        <v>70</v>
      </c>
      <c r="E628" s="242" t="s">
        <v>682</v>
      </c>
    </row>
    <row r="629" spans="1:5" ht="15" customHeight="1" x14ac:dyDescent="0.2">
      <c r="A629" s="243" t="str">
        <f t="shared" si="15"/>
        <v>DNV-T I - 71</v>
      </c>
      <c r="B629" s="243">
        <v>71</v>
      </c>
      <c r="E629" s="242" t="s">
        <v>683</v>
      </c>
    </row>
    <row r="630" spans="1:5" ht="15" customHeight="1" x14ac:dyDescent="0.2">
      <c r="A630" s="243" t="str">
        <f t="shared" si="15"/>
        <v>DNV-T I - 72</v>
      </c>
      <c r="B630" s="243">
        <v>72</v>
      </c>
      <c r="E630" s="242" t="s">
        <v>684</v>
      </c>
    </row>
    <row r="631" spans="1:5" ht="15" customHeight="1" x14ac:dyDescent="0.2">
      <c r="A631" s="243" t="str">
        <f t="shared" si="15"/>
        <v>DNV-T I - 73</v>
      </c>
      <c r="B631" s="243">
        <v>73</v>
      </c>
      <c r="E631" s="242" t="s">
        <v>685</v>
      </c>
    </row>
    <row r="632" spans="1:5" ht="15" customHeight="1" x14ac:dyDescent="0.2">
      <c r="A632" s="243" t="str">
        <f t="shared" si="15"/>
        <v>DNV-T I - 74</v>
      </c>
      <c r="B632" s="243">
        <v>74</v>
      </c>
      <c r="E632" s="242" t="s">
        <v>686</v>
      </c>
    </row>
    <row r="633" spans="1:5" ht="15" customHeight="1" x14ac:dyDescent="0.2">
      <c r="A633" s="243" t="str">
        <f t="shared" si="15"/>
        <v>DNV-T I - 75</v>
      </c>
      <c r="B633" s="243">
        <v>75</v>
      </c>
      <c r="E633" s="242" t="s">
        <v>687</v>
      </c>
    </row>
    <row r="634" spans="1:5" ht="15" customHeight="1" x14ac:dyDescent="0.2">
      <c r="A634" s="243"/>
    </row>
    <row r="635" spans="1:5" ht="15" customHeight="1" x14ac:dyDescent="0.2">
      <c r="A635" s="243"/>
    </row>
    <row r="636" spans="1:5" ht="15" customHeight="1" x14ac:dyDescent="0.2">
      <c r="A636" s="243" t="str">
        <f t="shared" si="15"/>
        <v>DNV-T I - 78</v>
      </c>
      <c r="B636" s="243">
        <v>78</v>
      </c>
      <c r="E636" s="242" t="s">
        <v>688</v>
      </c>
    </row>
    <row r="637" spans="1:5" ht="15" customHeight="1" x14ac:dyDescent="0.2">
      <c r="A637" s="243" t="str">
        <f t="shared" si="15"/>
        <v>DNV-T I - 79</v>
      </c>
      <c r="B637" s="243">
        <v>79</v>
      </c>
      <c r="E637" s="242" t="s">
        <v>689</v>
      </c>
    </row>
    <row r="638" spans="1:5" ht="15" customHeight="1" x14ac:dyDescent="0.2">
      <c r="A638" s="243" t="str">
        <f t="shared" si="15"/>
        <v>DNV-T I - 80</v>
      </c>
      <c r="B638" s="243">
        <v>80</v>
      </c>
      <c r="E638" s="242" t="s">
        <v>690</v>
      </c>
    </row>
    <row r="639" spans="1:5" ht="15" customHeight="1" x14ac:dyDescent="0.2">
      <c r="A639" s="243" t="str">
        <f t="shared" si="15"/>
        <v>DNV-T I - 81</v>
      </c>
      <c r="B639" s="243">
        <v>81</v>
      </c>
      <c r="E639" s="242" t="s">
        <v>691</v>
      </c>
    </row>
    <row r="640" spans="1:5" ht="15" customHeight="1" x14ac:dyDescent="0.2">
      <c r="A640" s="243" t="str">
        <f t="shared" si="15"/>
        <v>DNV-T I - 82</v>
      </c>
      <c r="B640" s="243">
        <v>82</v>
      </c>
      <c r="E640" s="242" t="s">
        <v>692</v>
      </c>
    </row>
    <row r="641" spans="1:5" ht="15" customHeight="1" x14ac:dyDescent="0.2">
      <c r="A641" s="243" t="str">
        <f t="shared" si="15"/>
        <v>DNV-T I - 83</v>
      </c>
      <c r="B641" s="243">
        <v>83</v>
      </c>
      <c r="E641" s="242" t="s">
        <v>693</v>
      </c>
    </row>
    <row r="642" spans="1:5" ht="15" customHeight="1" x14ac:dyDescent="0.2">
      <c r="A642" s="243" t="str">
        <f t="shared" si="15"/>
        <v>DNV-T I - 84</v>
      </c>
      <c r="B642" s="243">
        <v>84</v>
      </c>
      <c r="E642" s="242" t="s">
        <v>694</v>
      </c>
    </row>
    <row r="643" spans="1:5" ht="15" customHeight="1" x14ac:dyDescent="0.2">
      <c r="A643" s="243" t="str">
        <f t="shared" si="15"/>
        <v>DNV-T I - 85</v>
      </c>
      <c r="B643" s="243">
        <v>85</v>
      </c>
      <c r="E643" s="242" t="s">
        <v>695</v>
      </c>
    </row>
    <row r="644" spans="1:5" ht="15" customHeight="1" x14ac:dyDescent="0.2">
      <c r="A644" s="243" t="str">
        <f t="shared" si="15"/>
        <v>DNV-T I - 86</v>
      </c>
      <c r="B644" s="243">
        <v>86</v>
      </c>
      <c r="E644" s="242" t="s">
        <v>696</v>
      </c>
    </row>
    <row r="645" spans="1:5" ht="15" customHeight="1" x14ac:dyDescent="0.2">
      <c r="A645" s="243" t="str">
        <f t="shared" si="15"/>
        <v>DNV-T I - 86.1</v>
      </c>
      <c r="B645" s="243" t="s">
        <v>697</v>
      </c>
      <c r="E645" s="242" t="s">
        <v>698</v>
      </c>
    </row>
    <row r="646" spans="1:5" ht="15" customHeight="1" x14ac:dyDescent="0.2">
      <c r="A646" s="243" t="str">
        <f t="shared" si="15"/>
        <v>DNV-T I - 86.1.1</v>
      </c>
      <c r="B646" s="243" t="s">
        <v>699</v>
      </c>
      <c r="E646" s="242" t="s">
        <v>700</v>
      </c>
    </row>
    <row r="647" spans="1:5" ht="15" customHeight="1" x14ac:dyDescent="0.2">
      <c r="A647" s="243" t="str">
        <f t="shared" si="15"/>
        <v>DNV-T I - 86.1.2</v>
      </c>
      <c r="B647" s="243" t="s">
        <v>701</v>
      </c>
      <c r="E647" s="242" t="s">
        <v>702</v>
      </c>
    </row>
    <row r="648" spans="1:5" ht="15" customHeight="1" x14ac:dyDescent="0.2">
      <c r="A648" s="243" t="str">
        <f t="shared" si="15"/>
        <v>DNV-T I - 86.1.3</v>
      </c>
      <c r="B648" s="243" t="s">
        <v>703</v>
      </c>
      <c r="E648" s="242" t="s">
        <v>704</v>
      </c>
    </row>
    <row r="649" spans="1:5" ht="15" customHeight="1" x14ac:dyDescent="0.2">
      <c r="A649" s="243" t="str">
        <f t="shared" si="15"/>
        <v>DNV-T I - 86.1.4</v>
      </c>
      <c r="B649" s="243" t="s">
        <v>705</v>
      </c>
      <c r="E649" s="242" t="s">
        <v>706</v>
      </c>
    </row>
    <row r="650" spans="1:5" ht="15" customHeight="1" x14ac:dyDescent="0.2">
      <c r="A650" s="243" t="str">
        <f t="shared" si="15"/>
        <v>DNV-T I - 86.1.5</v>
      </c>
      <c r="B650" s="243" t="s">
        <v>707</v>
      </c>
      <c r="E650" s="242" t="s">
        <v>708</v>
      </c>
    </row>
    <row r="651" spans="1:5" ht="15" customHeight="1" x14ac:dyDescent="0.2">
      <c r="A651" s="243" t="str">
        <f t="shared" si="15"/>
        <v>DNV-T I - 86.2</v>
      </c>
      <c r="B651" s="243" t="s">
        <v>709</v>
      </c>
      <c r="E651" s="242" t="s">
        <v>710</v>
      </c>
    </row>
    <row r="652" spans="1:5" ht="15" customHeight="1" x14ac:dyDescent="0.2">
      <c r="A652" s="243" t="str">
        <f t="shared" si="15"/>
        <v>DNV-T I - 86.2.1</v>
      </c>
      <c r="B652" s="243" t="s">
        <v>711</v>
      </c>
      <c r="E652" s="242" t="s">
        <v>700</v>
      </c>
    </row>
    <row r="653" spans="1:5" ht="15" customHeight="1" x14ac:dyDescent="0.2">
      <c r="A653" s="243" t="str">
        <f t="shared" si="15"/>
        <v>DNV-T I - 86.2.2</v>
      </c>
      <c r="B653" s="243" t="s">
        <v>712</v>
      </c>
      <c r="E653" s="242" t="s">
        <v>713</v>
      </c>
    </row>
    <row r="654" spans="1:5" ht="15" customHeight="1" x14ac:dyDescent="0.2">
      <c r="A654" s="243" t="str">
        <f t="shared" si="15"/>
        <v>DNV-T I - 86.2.3</v>
      </c>
      <c r="B654" s="243" t="s">
        <v>714</v>
      </c>
      <c r="E654" s="242" t="s">
        <v>702</v>
      </c>
    </row>
    <row r="655" spans="1:5" ht="15" customHeight="1" x14ac:dyDescent="0.2">
      <c r="A655" s="243" t="str">
        <f t="shared" si="15"/>
        <v>DNV-T I - 86.2.4</v>
      </c>
      <c r="B655" s="243" t="s">
        <v>715</v>
      </c>
      <c r="E655" s="242" t="s">
        <v>704</v>
      </c>
    </row>
    <row r="656" spans="1:5" ht="15" customHeight="1" x14ac:dyDescent="0.2">
      <c r="A656" s="243" t="str">
        <f t="shared" si="15"/>
        <v>DNV-T I - 86.2.5</v>
      </c>
      <c r="B656" s="243" t="s">
        <v>716</v>
      </c>
      <c r="E656" s="242" t="s">
        <v>706</v>
      </c>
    </row>
    <row r="657" spans="1:5" ht="15" customHeight="1" x14ac:dyDescent="0.2">
      <c r="A657" s="243" t="str">
        <f t="shared" si="15"/>
        <v>DNV-T I - 86.2.6</v>
      </c>
      <c r="B657" s="243" t="s">
        <v>717</v>
      </c>
      <c r="E657" s="242" t="s">
        <v>708</v>
      </c>
    </row>
    <row r="658" spans="1:5" ht="15" customHeight="1" x14ac:dyDescent="0.2">
      <c r="A658" s="243" t="str">
        <f t="shared" si="15"/>
        <v>DNV-T I - 87</v>
      </c>
      <c r="B658" s="243">
        <v>87</v>
      </c>
      <c r="E658" s="242" t="s">
        <v>718</v>
      </c>
    </row>
    <row r="659" spans="1:5" ht="15" customHeight="1" x14ac:dyDescent="0.2">
      <c r="A659" s="243" t="str">
        <f t="shared" si="15"/>
        <v>DNV-T I - 88</v>
      </c>
      <c r="B659" s="243">
        <v>88</v>
      </c>
      <c r="E659" s="242" t="s">
        <v>719</v>
      </c>
    </row>
    <row r="660" spans="1:5" ht="15" customHeight="1" x14ac:dyDescent="0.2">
      <c r="A660" s="243" t="str">
        <f t="shared" si="15"/>
        <v>DNV-T I - 89</v>
      </c>
      <c r="B660" s="243">
        <v>89</v>
      </c>
      <c r="E660" s="242" t="s">
        <v>720</v>
      </c>
    </row>
    <row r="661" spans="1:5" ht="15" customHeight="1" x14ac:dyDescent="0.2">
      <c r="A661" s="243" t="str">
        <f t="shared" si="15"/>
        <v>DNV-T I - 90</v>
      </c>
      <c r="B661" s="243">
        <v>90</v>
      </c>
      <c r="E661" s="242" t="s">
        <v>721</v>
      </c>
    </row>
    <row r="662" spans="1:5" ht="15" customHeight="1" x14ac:dyDescent="0.2">
      <c r="A662" s="243" t="str">
        <f t="shared" si="15"/>
        <v>DNV-T I - 91</v>
      </c>
      <c r="B662" s="243">
        <v>91</v>
      </c>
      <c r="E662" s="242" t="s">
        <v>722</v>
      </c>
    </row>
    <row r="663" spans="1:5" ht="15" customHeight="1" x14ac:dyDescent="0.2">
      <c r="A663" s="243" t="str">
        <f t="shared" si="15"/>
        <v>DNV-T I - 92</v>
      </c>
      <c r="B663" s="243">
        <v>92</v>
      </c>
      <c r="E663" s="242" t="s">
        <v>723</v>
      </c>
    </row>
    <row r="664" spans="1:5" ht="15" customHeight="1" x14ac:dyDescent="0.2">
      <c r="A664" s="243" t="str">
        <f t="shared" si="15"/>
        <v>DNV-T I - 93</v>
      </c>
      <c r="B664" s="243">
        <v>93</v>
      </c>
      <c r="E664" s="242" t="s">
        <v>724</v>
      </c>
    </row>
    <row r="665" spans="1:5" ht="15" customHeight="1" x14ac:dyDescent="0.2">
      <c r="A665" s="243" t="str">
        <f t="shared" si="15"/>
        <v>DNV-T I - 94</v>
      </c>
      <c r="B665" s="243">
        <v>94</v>
      </c>
      <c r="E665" s="242" t="s">
        <v>725</v>
      </c>
    </row>
    <row r="666" spans="1:5" ht="15" customHeight="1" x14ac:dyDescent="0.2">
      <c r="A666" s="243" t="str">
        <f t="shared" si="15"/>
        <v>DNV-T I - 95</v>
      </c>
      <c r="B666" s="243">
        <v>95</v>
      </c>
      <c r="E666" s="242" t="s">
        <v>726</v>
      </c>
    </row>
    <row r="667" spans="1:5" ht="15" customHeight="1" x14ac:dyDescent="0.2">
      <c r="A667" s="243" t="str">
        <f t="shared" si="15"/>
        <v>DNV-T I - 96</v>
      </c>
      <c r="B667" s="243">
        <v>96</v>
      </c>
      <c r="E667" s="242" t="s">
        <v>727</v>
      </c>
    </row>
    <row r="668" spans="1:5" ht="15" customHeight="1" x14ac:dyDescent="0.2">
      <c r="A668" s="243" t="str">
        <f t="shared" si="15"/>
        <v>DNV-T I - 97</v>
      </c>
      <c r="B668" s="243">
        <v>97</v>
      </c>
      <c r="E668" s="242" t="s">
        <v>728</v>
      </c>
    </row>
    <row r="669" spans="1:5" ht="15" customHeight="1" x14ac:dyDescent="0.2">
      <c r="A669" s="243" t="str">
        <f t="shared" si="15"/>
        <v>DNV-T I - 98</v>
      </c>
      <c r="B669" s="243">
        <v>98</v>
      </c>
      <c r="E669" s="242" t="s">
        <v>729</v>
      </c>
    </row>
    <row r="670" spans="1:5" ht="15" customHeight="1" x14ac:dyDescent="0.2">
      <c r="A670" s="243" t="str">
        <f t="shared" si="15"/>
        <v>DNV-T I - 99</v>
      </c>
      <c r="B670" s="243">
        <v>99</v>
      </c>
      <c r="E670" s="242" t="s">
        <v>730</v>
      </c>
    </row>
    <row r="671" spans="1:5" ht="15" customHeight="1" x14ac:dyDescent="0.2">
      <c r="A671" s="243" t="str">
        <f t="shared" si="15"/>
        <v>DNV-T I - 100</v>
      </c>
      <c r="B671" s="243">
        <v>100</v>
      </c>
      <c r="E671" s="242" t="s">
        <v>731</v>
      </c>
    </row>
    <row r="672" spans="1:5" ht="15" customHeight="1" x14ac:dyDescent="0.2">
      <c r="A672" s="243" t="str">
        <f t="shared" si="15"/>
        <v>DNV-T I - 101</v>
      </c>
      <c r="B672" s="243">
        <v>101</v>
      </c>
      <c r="E672" s="242" t="s">
        <v>732</v>
      </c>
    </row>
    <row r="673" spans="1:5" ht="15" customHeight="1" x14ac:dyDescent="0.2">
      <c r="A673" s="243" t="str">
        <f t="shared" si="15"/>
        <v>DNV-T I - 102</v>
      </c>
      <c r="B673" s="243">
        <v>102</v>
      </c>
      <c r="E673" s="242" t="s">
        <v>733</v>
      </c>
    </row>
    <row r="674" spans="1:5" ht="15" customHeight="1" x14ac:dyDescent="0.2">
      <c r="A674" s="243" t="str">
        <f t="shared" si="15"/>
        <v>DNV-T I - 103</v>
      </c>
      <c r="B674" s="243">
        <v>103</v>
      </c>
      <c r="E674" s="242" t="s">
        <v>734</v>
      </c>
    </row>
    <row r="675" spans="1:5" ht="15" customHeight="1" x14ac:dyDescent="0.2">
      <c r="A675" s="243" t="str">
        <f t="shared" si="15"/>
        <v>DNV-T I - 104</v>
      </c>
      <c r="B675" s="243">
        <v>104</v>
      </c>
      <c r="E675" s="242" t="s">
        <v>735</v>
      </c>
    </row>
    <row r="676" spans="1:5" ht="15" customHeight="1" x14ac:dyDescent="0.2">
      <c r="A676" s="243" t="str">
        <f t="shared" si="15"/>
        <v>DNV-T I - 105</v>
      </c>
      <c r="B676" s="243">
        <v>105</v>
      </c>
      <c r="E676" s="242" t="s">
        <v>736</v>
      </c>
    </row>
    <row r="678" spans="1:5" ht="15" customHeight="1" x14ac:dyDescent="0.2">
      <c r="A678" s="279"/>
      <c r="B678" s="241" t="s">
        <v>737</v>
      </c>
      <c r="C678" s="240"/>
      <c r="D678" s="280"/>
      <c r="E678" s="279"/>
    </row>
    <row r="679" spans="1:5" ht="15" customHeight="1" x14ac:dyDescent="0.2">
      <c r="A679" s="243" t="str">
        <f t="shared" ref="A679:A713" si="16">CONCATENATE("DNV-TRC - ",E679)</f>
        <v>DNV-TRC - 1</v>
      </c>
      <c r="E679" s="281">
        <v>1</v>
      </c>
    </row>
    <row r="680" spans="1:5" ht="15" customHeight="1" x14ac:dyDescent="0.2">
      <c r="A680" s="243" t="str">
        <f t="shared" si="16"/>
        <v>DNV-TRC - 1.5</v>
      </c>
      <c r="E680" s="281">
        <v>1.5</v>
      </c>
    </row>
    <row r="681" spans="1:5" ht="15" customHeight="1" x14ac:dyDescent="0.2">
      <c r="A681" s="243" t="str">
        <f t="shared" si="16"/>
        <v>DNV-TRC - 2</v>
      </c>
      <c r="E681" s="281">
        <v>2</v>
      </c>
    </row>
    <row r="682" spans="1:5" ht="15" customHeight="1" x14ac:dyDescent="0.2">
      <c r="A682" s="243" t="str">
        <f t="shared" si="16"/>
        <v>DNV-TRC - 2.5</v>
      </c>
      <c r="E682" s="281">
        <v>2.5</v>
      </c>
    </row>
    <row r="683" spans="1:5" ht="15" customHeight="1" x14ac:dyDescent="0.2">
      <c r="A683" s="243" t="str">
        <f t="shared" si="16"/>
        <v>DNV-TRC - 3</v>
      </c>
      <c r="E683" s="281">
        <v>3</v>
      </c>
    </row>
    <row r="684" spans="1:5" ht="15" customHeight="1" x14ac:dyDescent="0.2">
      <c r="A684" s="243" t="str">
        <f t="shared" si="16"/>
        <v>DNV-TRC - 3.5</v>
      </c>
      <c r="E684" s="281">
        <v>3.5</v>
      </c>
    </row>
    <row r="685" spans="1:5" ht="15" customHeight="1" x14ac:dyDescent="0.2">
      <c r="A685" s="243" t="str">
        <f t="shared" si="16"/>
        <v>DNV-TRC - 4</v>
      </c>
      <c r="E685" s="281">
        <v>4</v>
      </c>
    </row>
    <row r="686" spans="1:5" ht="15" customHeight="1" x14ac:dyDescent="0.2">
      <c r="A686" s="243" t="str">
        <f t="shared" si="16"/>
        <v>DNV-TRC - 4.5</v>
      </c>
      <c r="E686" s="281">
        <v>4.5</v>
      </c>
    </row>
    <row r="687" spans="1:5" ht="15" customHeight="1" x14ac:dyDescent="0.2">
      <c r="A687" s="243" t="str">
        <f t="shared" si="16"/>
        <v>DNV-TRC - 5</v>
      </c>
      <c r="E687" s="281">
        <v>5</v>
      </c>
    </row>
    <row r="688" spans="1:5" ht="15" customHeight="1" x14ac:dyDescent="0.2">
      <c r="A688" s="243" t="str">
        <f t="shared" si="16"/>
        <v>DNV-TRC - 6</v>
      </c>
      <c r="E688" s="281">
        <v>6</v>
      </c>
    </row>
    <row r="689" spans="1:5" ht="15" customHeight="1" x14ac:dyDescent="0.2">
      <c r="A689" s="243" t="str">
        <f t="shared" si="16"/>
        <v>DNV-TRC - 7</v>
      </c>
      <c r="E689" s="281">
        <v>7</v>
      </c>
    </row>
    <row r="690" spans="1:5" ht="15" customHeight="1" x14ac:dyDescent="0.2">
      <c r="A690" s="243" t="str">
        <f t="shared" si="16"/>
        <v>DNV-TRC - 8</v>
      </c>
      <c r="E690" s="281">
        <v>8</v>
      </c>
    </row>
    <row r="691" spans="1:5" ht="15" customHeight="1" x14ac:dyDescent="0.2">
      <c r="A691" s="243" t="str">
        <f t="shared" si="16"/>
        <v>DNV-TRC - 9</v>
      </c>
      <c r="E691" s="281">
        <v>9</v>
      </c>
    </row>
    <row r="692" spans="1:5" ht="15" customHeight="1" x14ac:dyDescent="0.2">
      <c r="A692" s="243" t="str">
        <f t="shared" si="16"/>
        <v>DNV-TRC - 10</v>
      </c>
      <c r="E692" s="281">
        <v>10</v>
      </c>
    </row>
    <row r="693" spans="1:5" ht="15" customHeight="1" x14ac:dyDescent="0.2">
      <c r="A693" s="243" t="str">
        <f t="shared" si="16"/>
        <v>DNV-TRC - 12</v>
      </c>
      <c r="E693" s="281">
        <v>12</v>
      </c>
    </row>
    <row r="694" spans="1:5" ht="15" customHeight="1" x14ac:dyDescent="0.2">
      <c r="A694" s="243" t="str">
        <f t="shared" si="16"/>
        <v>DNV-TRC - 15</v>
      </c>
      <c r="E694" s="281">
        <v>15</v>
      </c>
    </row>
    <row r="695" spans="1:5" ht="15" customHeight="1" x14ac:dyDescent="0.2">
      <c r="A695" s="243" t="str">
        <f t="shared" si="16"/>
        <v>DNV-TRC - 17</v>
      </c>
      <c r="E695" s="281">
        <v>17</v>
      </c>
    </row>
    <row r="696" spans="1:5" ht="15" customHeight="1" x14ac:dyDescent="0.2">
      <c r="A696" s="243" t="str">
        <f t="shared" si="16"/>
        <v>DNV-TRC - 19</v>
      </c>
      <c r="E696" s="281">
        <v>19</v>
      </c>
    </row>
    <row r="697" spans="1:5" ht="15" customHeight="1" x14ac:dyDescent="0.2">
      <c r="A697" s="243" t="str">
        <f t="shared" si="16"/>
        <v>DNV-TRC - 20</v>
      </c>
      <c r="E697" s="281">
        <v>20</v>
      </c>
    </row>
    <row r="698" spans="1:5" ht="15" customHeight="1" x14ac:dyDescent="0.2">
      <c r="A698" s="243" t="str">
        <f t="shared" si="16"/>
        <v>DNV-TRC - 25</v>
      </c>
      <c r="E698" s="281">
        <v>25</v>
      </c>
    </row>
    <row r="699" spans="1:5" ht="15" customHeight="1" x14ac:dyDescent="0.2">
      <c r="A699" s="243" t="str">
        <f t="shared" si="16"/>
        <v>DNV-TRC - 30</v>
      </c>
      <c r="E699" s="281">
        <v>30</v>
      </c>
    </row>
    <row r="700" spans="1:5" ht="15" customHeight="1" x14ac:dyDescent="0.2">
      <c r="A700" s="243" t="str">
        <f t="shared" si="16"/>
        <v>DNV-TRC - 35</v>
      </c>
      <c r="E700" s="281">
        <v>35</v>
      </c>
    </row>
    <row r="701" spans="1:5" ht="15" customHeight="1" x14ac:dyDescent="0.2">
      <c r="A701" s="243" t="str">
        <f t="shared" si="16"/>
        <v>DNV-TRC - 40</v>
      </c>
      <c r="E701" s="281">
        <v>40</v>
      </c>
    </row>
    <row r="702" spans="1:5" ht="15" customHeight="1" x14ac:dyDescent="0.2">
      <c r="A702" s="243" t="str">
        <f t="shared" si="16"/>
        <v>DNV-TRC - 45</v>
      </c>
      <c r="E702" s="281">
        <v>45</v>
      </c>
    </row>
    <row r="703" spans="1:5" ht="15" customHeight="1" x14ac:dyDescent="0.2">
      <c r="A703" s="243" t="str">
        <f t="shared" si="16"/>
        <v>DNV-TRC - 50</v>
      </c>
      <c r="E703" s="281">
        <v>50</v>
      </c>
    </row>
    <row r="704" spans="1:5" ht="15" customHeight="1" x14ac:dyDescent="0.2">
      <c r="A704" s="243" t="str">
        <f t="shared" si="16"/>
        <v>DNV-TRC - 55</v>
      </c>
      <c r="E704" s="281">
        <v>55</v>
      </c>
    </row>
    <row r="705" spans="1:5" ht="15" customHeight="1" x14ac:dyDescent="0.2">
      <c r="A705" s="243" t="str">
        <f t="shared" si="16"/>
        <v>DNV-TRC - 60</v>
      </c>
      <c r="E705" s="281">
        <v>60</v>
      </c>
    </row>
    <row r="706" spans="1:5" ht="15" customHeight="1" x14ac:dyDescent="0.2">
      <c r="A706" s="243" t="str">
        <f t="shared" si="16"/>
        <v>DNV-TRC - 65</v>
      </c>
      <c r="E706" s="281">
        <v>65</v>
      </c>
    </row>
    <row r="707" spans="1:5" ht="15" customHeight="1" x14ac:dyDescent="0.2">
      <c r="A707" s="243" t="str">
        <f t="shared" si="16"/>
        <v>DNV-TRC - 70</v>
      </c>
      <c r="E707" s="281">
        <v>70</v>
      </c>
    </row>
    <row r="708" spans="1:5" ht="15" customHeight="1" x14ac:dyDescent="0.2">
      <c r="A708" s="243" t="str">
        <f t="shared" si="16"/>
        <v>DNV-TRC - 75</v>
      </c>
      <c r="E708" s="281">
        <v>75</v>
      </c>
    </row>
    <row r="709" spans="1:5" ht="15" customHeight="1" x14ac:dyDescent="0.2">
      <c r="A709" s="243" t="str">
        <f t="shared" si="16"/>
        <v>DNV-TRC - 80</v>
      </c>
      <c r="E709" s="281">
        <v>80</v>
      </c>
    </row>
    <row r="710" spans="1:5" ht="15" customHeight="1" x14ac:dyDescent="0.2">
      <c r="A710" s="243" t="str">
        <f t="shared" si="16"/>
        <v>DNV-TRC - 85</v>
      </c>
      <c r="E710" s="281">
        <v>85</v>
      </c>
    </row>
    <row r="711" spans="1:5" ht="15" customHeight="1" x14ac:dyDescent="0.2">
      <c r="A711" s="243" t="str">
        <f t="shared" si="16"/>
        <v>DNV-TRC - 90</v>
      </c>
      <c r="E711" s="281">
        <v>90</v>
      </c>
    </row>
    <row r="712" spans="1:5" ht="15" customHeight="1" x14ac:dyDescent="0.2">
      <c r="A712" s="243" t="str">
        <f t="shared" si="16"/>
        <v>DNV-TRC - 95</v>
      </c>
      <c r="E712" s="281">
        <v>95</v>
      </c>
    </row>
    <row r="713" spans="1:5" ht="15" customHeight="1" x14ac:dyDescent="0.2">
      <c r="A713" s="243" t="str">
        <f t="shared" si="16"/>
        <v>DNV-TRC - 100</v>
      </c>
      <c r="E713" s="281">
        <v>100</v>
      </c>
    </row>
    <row r="714" spans="1:5" ht="15" customHeight="1" x14ac:dyDescent="0.2">
      <c r="A714" s="243"/>
      <c r="E714" s="281"/>
    </row>
    <row r="716" spans="1:5" ht="15" customHeight="1" x14ac:dyDescent="0.2">
      <c r="A716" s="241"/>
      <c r="B716" s="241" t="s">
        <v>738</v>
      </c>
      <c r="C716" s="240"/>
      <c r="D716" s="241"/>
      <c r="E716" s="240"/>
    </row>
    <row r="717" spans="1:5" ht="15" customHeight="1" x14ac:dyDescent="0.2">
      <c r="A717" s="243" t="str">
        <f t="shared" ref="A717:A751" si="17">CONCATENATE("DNV-TRCA - ",E717)</f>
        <v>DNV-TRCA - 55</v>
      </c>
      <c r="E717" s="281">
        <v>55</v>
      </c>
    </row>
    <row r="718" spans="1:5" ht="15" customHeight="1" x14ac:dyDescent="0.2">
      <c r="A718" s="243" t="str">
        <f t="shared" si="17"/>
        <v>DNV-TRCA - 60</v>
      </c>
      <c r="E718" s="281">
        <v>60</v>
      </c>
    </row>
    <row r="719" spans="1:5" ht="15" customHeight="1" x14ac:dyDescent="0.2">
      <c r="A719" s="243" t="str">
        <f t="shared" si="17"/>
        <v>DNV-TRCA - 65</v>
      </c>
      <c r="E719" s="281">
        <v>65</v>
      </c>
    </row>
    <row r="720" spans="1:5" ht="15" customHeight="1" x14ac:dyDescent="0.2">
      <c r="A720" s="243" t="str">
        <f t="shared" si="17"/>
        <v>DNV-TRCA - 70</v>
      </c>
      <c r="E720" s="281">
        <v>70</v>
      </c>
    </row>
    <row r="721" spans="1:5" ht="15" customHeight="1" x14ac:dyDescent="0.2">
      <c r="A721" s="243" t="str">
        <f t="shared" si="17"/>
        <v>DNV-TRCA - 75</v>
      </c>
      <c r="E721" s="281">
        <v>75</v>
      </c>
    </row>
    <row r="722" spans="1:5" ht="15" customHeight="1" x14ac:dyDescent="0.2">
      <c r="A722" s="243" t="str">
        <f t="shared" si="17"/>
        <v>DNV-TRCA - 80</v>
      </c>
      <c r="E722" s="281">
        <v>80</v>
      </c>
    </row>
    <row r="723" spans="1:5" ht="15" customHeight="1" x14ac:dyDescent="0.2">
      <c r="A723" s="243" t="str">
        <f t="shared" si="17"/>
        <v>DNV-TRCA - 85</v>
      </c>
      <c r="E723" s="281">
        <v>85</v>
      </c>
    </row>
    <row r="724" spans="1:5" ht="15" customHeight="1" x14ac:dyDescent="0.2">
      <c r="A724" s="243" t="str">
        <f t="shared" si="17"/>
        <v>DNV-TRCA - 90</v>
      </c>
      <c r="E724" s="281">
        <v>90</v>
      </c>
    </row>
    <row r="725" spans="1:5" ht="15" customHeight="1" x14ac:dyDescent="0.2">
      <c r="A725" s="243" t="str">
        <f t="shared" si="17"/>
        <v>DNV-TRCA - 95</v>
      </c>
      <c r="E725" s="281">
        <v>95</v>
      </c>
    </row>
    <row r="726" spans="1:5" ht="15" customHeight="1" x14ac:dyDescent="0.2">
      <c r="A726" s="243" t="str">
        <f t="shared" si="17"/>
        <v>DNV-TRCA - 100</v>
      </c>
      <c r="E726" s="281">
        <v>100</v>
      </c>
    </row>
    <row r="727" spans="1:5" ht="15" customHeight="1" x14ac:dyDescent="0.2">
      <c r="A727" s="243" t="str">
        <f t="shared" si="17"/>
        <v>DNV-TRCA - 105</v>
      </c>
      <c r="E727" s="281">
        <v>105</v>
      </c>
    </row>
    <row r="728" spans="1:5" ht="15" customHeight="1" x14ac:dyDescent="0.2">
      <c r="A728" s="243" t="str">
        <f t="shared" si="17"/>
        <v>DNV-TRCA - 110</v>
      </c>
      <c r="E728" s="281">
        <v>110</v>
      </c>
    </row>
    <row r="729" spans="1:5" ht="15" customHeight="1" x14ac:dyDescent="0.2">
      <c r="A729" s="243" t="str">
        <f t="shared" si="17"/>
        <v>DNV-TRCA - 120</v>
      </c>
      <c r="E729" s="281">
        <v>120</v>
      </c>
    </row>
    <row r="730" spans="1:5" ht="15" customHeight="1" x14ac:dyDescent="0.2">
      <c r="A730" s="243" t="str">
        <f t="shared" si="17"/>
        <v>DNV-TRCA - 130</v>
      </c>
      <c r="E730" s="281">
        <v>130</v>
      </c>
    </row>
    <row r="731" spans="1:5" ht="15" customHeight="1" x14ac:dyDescent="0.2">
      <c r="A731" s="243" t="str">
        <f t="shared" si="17"/>
        <v>DNV-TRCA - 140</v>
      </c>
      <c r="E731" s="281">
        <v>140</v>
      </c>
    </row>
    <row r="732" spans="1:5" ht="15" customHeight="1" x14ac:dyDescent="0.2">
      <c r="A732" s="243" t="str">
        <f t="shared" si="17"/>
        <v>DNV-TRCA - 150</v>
      </c>
      <c r="E732" s="281">
        <v>150</v>
      </c>
    </row>
    <row r="733" spans="1:5" ht="15" customHeight="1" x14ac:dyDescent="0.2">
      <c r="A733" s="243" t="str">
        <f t="shared" si="17"/>
        <v>DNV-TRCA - 160</v>
      </c>
      <c r="E733" s="281">
        <v>160</v>
      </c>
    </row>
    <row r="734" spans="1:5" ht="15" customHeight="1" x14ac:dyDescent="0.2">
      <c r="A734" s="243" t="str">
        <f t="shared" si="17"/>
        <v>DNV-TRCA - 170</v>
      </c>
      <c r="E734" s="281">
        <v>170</v>
      </c>
    </row>
    <row r="735" spans="1:5" ht="15" customHeight="1" x14ac:dyDescent="0.2">
      <c r="A735" s="243" t="str">
        <f t="shared" si="17"/>
        <v>DNV-TRCA - 180</v>
      </c>
      <c r="E735" s="281">
        <v>180</v>
      </c>
    </row>
    <row r="736" spans="1:5" ht="15" customHeight="1" x14ac:dyDescent="0.2">
      <c r="A736" s="243" t="str">
        <f t="shared" si="17"/>
        <v>DNV-TRCA - 200</v>
      </c>
      <c r="E736" s="281">
        <v>200</v>
      </c>
    </row>
    <row r="737" spans="1:5" ht="15" customHeight="1" x14ac:dyDescent="0.2">
      <c r="A737" s="243" t="str">
        <f t="shared" si="17"/>
        <v>DNV-TRCA - 225</v>
      </c>
      <c r="E737" s="281">
        <v>225</v>
      </c>
    </row>
    <row r="738" spans="1:5" ht="15" customHeight="1" x14ac:dyDescent="0.2">
      <c r="A738" s="243" t="str">
        <f t="shared" si="17"/>
        <v>DNV-TRCA - 250</v>
      </c>
      <c r="E738" s="281">
        <v>250</v>
      </c>
    </row>
    <row r="739" spans="1:5" ht="15" customHeight="1" x14ac:dyDescent="0.2">
      <c r="A739" s="243" t="str">
        <f t="shared" si="17"/>
        <v>DNV-TRCA - 275</v>
      </c>
      <c r="E739" s="281">
        <v>275</v>
      </c>
    </row>
    <row r="740" spans="1:5" ht="15" customHeight="1" x14ac:dyDescent="0.2">
      <c r="A740" s="243" t="str">
        <f t="shared" si="17"/>
        <v>DNV-TRCA - 300</v>
      </c>
      <c r="E740" s="281">
        <v>300</v>
      </c>
    </row>
    <row r="741" spans="1:5" ht="15" customHeight="1" x14ac:dyDescent="0.2">
      <c r="A741" s="243" t="str">
        <f t="shared" si="17"/>
        <v>DNV-TRCA - 325</v>
      </c>
      <c r="E741" s="281">
        <v>325</v>
      </c>
    </row>
    <row r="742" spans="1:5" ht="15" customHeight="1" x14ac:dyDescent="0.2">
      <c r="A742" s="243" t="str">
        <f t="shared" si="17"/>
        <v>DNV-TRCA - 350</v>
      </c>
      <c r="E742" s="281">
        <v>350</v>
      </c>
    </row>
    <row r="743" spans="1:5" ht="15" customHeight="1" x14ac:dyDescent="0.2">
      <c r="A743" s="243" t="str">
        <f t="shared" si="17"/>
        <v>DNV-TRCA - 375</v>
      </c>
      <c r="E743" s="281">
        <v>375</v>
      </c>
    </row>
    <row r="744" spans="1:5" ht="15" customHeight="1" x14ac:dyDescent="0.2">
      <c r="A744" s="243" t="str">
        <f t="shared" si="17"/>
        <v>DNV-TRCA - 400</v>
      </c>
      <c r="E744" s="281">
        <v>400</v>
      </c>
    </row>
    <row r="745" spans="1:5" ht="15" customHeight="1" x14ac:dyDescent="0.2">
      <c r="A745" s="243" t="str">
        <f t="shared" si="17"/>
        <v>DNV-TRCA - 425</v>
      </c>
      <c r="E745" s="281">
        <v>425</v>
      </c>
    </row>
    <row r="746" spans="1:5" ht="15" customHeight="1" x14ac:dyDescent="0.2">
      <c r="A746" s="243" t="str">
        <f t="shared" si="17"/>
        <v>DNV-TRCA - 450</v>
      </c>
      <c r="E746" s="281">
        <v>450</v>
      </c>
    </row>
    <row r="747" spans="1:5" ht="15" customHeight="1" x14ac:dyDescent="0.2">
      <c r="A747" s="243" t="str">
        <f t="shared" si="17"/>
        <v>DNV-TRCA - 475</v>
      </c>
      <c r="E747" s="281">
        <v>475</v>
      </c>
    </row>
    <row r="748" spans="1:5" ht="15" customHeight="1" x14ac:dyDescent="0.2">
      <c r="A748" s="243" t="str">
        <f t="shared" si="17"/>
        <v>DNV-TRCA - 500</v>
      </c>
      <c r="E748" s="281">
        <v>500</v>
      </c>
    </row>
    <row r="749" spans="1:5" ht="15" customHeight="1" x14ac:dyDescent="0.2">
      <c r="A749" s="243" t="str">
        <f t="shared" si="17"/>
        <v>DNV-TRCA - 600</v>
      </c>
      <c r="E749" s="281">
        <v>600</v>
      </c>
    </row>
    <row r="750" spans="1:5" ht="15" customHeight="1" x14ac:dyDescent="0.2">
      <c r="A750" s="243" t="str">
        <f t="shared" si="17"/>
        <v>DNV-TRCA - 800</v>
      </c>
      <c r="E750" s="281">
        <v>800</v>
      </c>
    </row>
    <row r="751" spans="1:5" ht="15" customHeight="1" x14ac:dyDescent="0.2">
      <c r="A751" s="243" t="str">
        <f t="shared" si="17"/>
        <v>DNV-TRCA - 1000</v>
      </c>
      <c r="E751" s="281">
        <v>1000</v>
      </c>
    </row>
    <row r="756" spans="1:5" ht="15" customHeight="1" x14ac:dyDescent="0.2">
      <c r="A756" s="245"/>
      <c r="B756" s="241" t="s">
        <v>1059</v>
      </c>
    </row>
    <row r="758" spans="1:5" ht="15" customHeight="1" x14ac:dyDescent="0.2">
      <c r="B758" s="243" t="s">
        <v>48</v>
      </c>
      <c r="C758" s="242" t="s">
        <v>739</v>
      </c>
    </row>
    <row r="759" spans="1:5" ht="15" customHeight="1" x14ac:dyDescent="0.2">
      <c r="A759" s="243" t="str">
        <f>CONCATENATE("IIEE-SJ - ",B759)</f>
        <v>IIEE-SJ - 1</v>
      </c>
      <c r="B759" s="243">
        <v>1</v>
      </c>
      <c r="E759" s="242" t="s">
        <v>740</v>
      </c>
    </row>
    <row r="760" spans="1:5" ht="15" customHeight="1" x14ac:dyDescent="0.2">
      <c r="A760" s="243" t="s">
        <v>1002</v>
      </c>
      <c r="B760" s="243">
        <v>101000</v>
      </c>
      <c r="E760" s="242" t="s">
        <v>609</v>
      </c>
    </row>
    <row r="761" spans="1:5" ht="15" customHeight="1" x14ac:dyDescent="0.2">
      <c r="A761" s="243" t="s">
        <v>1001</v>
      </c>
      <c r="B761" s="243">
        <v>102000</v>
      </c>
      <c r="E761" s="242" t="s">
        <v>610</v>
      </c>
    </row>
    <row r="762" spans="1:5" ht="15" customHeight="1" x14ac:dyDescent="0.2">
      <c r="A762" s="243" t="s">
        <v>999</v>
      </c>
      <c r="B762" s="243">
        <v>103000</v>
      </c>
      <c r="E762" s="242" t="s">
        <v>611</v>
      </c>
    </row>
    <row r="763" spans="1:5" ht="15" customHeight="1" x14ac:dyDescent="0.2">
      <c r="A763" s="243"/>
    </row>
    <row r="764" spans="1:5" ht="15" customHeight="1" x14ac:dyDescent="0.2">
      <c r="A764" s="243" t="s">
        <v>1060</v>
      </c>
      <c r="B764" s="243">
        <v>2</v>
      </c>
      <c r="E764" s="242" t="s">
        <v>741</v>
      </c>
    </row>
    <row r="765" spans="1:5" ht="15" customHeight="1" x14ac:dyDescent="0.2">
      <c r="A765" s="243"/>
    </row>
    <row r="766" spans="1:5" ht="15" customHeight="1" x14ac:dyDescent="0.2">
      <c r="A766" s="243" t="s">
        <v>1061</v>
      </c>
      <c r="B766" s="243">
        <v>201</v>
      </c>
      <c r="E766" s="242" t="s">
        <v>742</v>
      </c>
    </row>
    <row r="767" spans="1:5" ht="15" customHeight="1" x14ac:dyDescent="0.2">
      <c r="A767" s="243" t="s">
        <v>1062</v>
      </c>
      <c r="B767" s="243">
        <v>201001</v>
      </c>
      <c r="E767" s="242" t="s">
        <v>510</v>
      </c>
    </row>
    <row r="768" spans="1:5" ht="15" customHeight="1" x14ac:dyDescent="0.2">
      <c r="A768" s="243" t="s">
        <v>1063</v>
      </c>
      <c r="B768" s="243">
        <v>201002</v>
      </c>
      <c r="E768" s="242" t="s">
        <v>511</v>
      </c>
    </row>
    <row r="769" spans="1:496" ht="15" customHeight="1" x14ac:dyDescent="0.2">
      <c r="A769" s="243" t="s">
        <v>1064</v>
      </c>
      <c r="B769" s="243">
        <v>201003</v>
      </c>
      <c r="E769" s="242" t="s">
        <v>512</v>
      </c>
    </row>
    <row r="770" spans="1:496" s="249" customFormat="1" ht="15" customHeight="1" x14ac:dyDescent="0.2">
      <c r="A770" s="247"/>
      <c r="B770" s="247"/>
      <c r="D770" s="247"/>
      <c r="F770" s="242"/>
      <c r="G770" s="242"/>
      <c r="H770" s="242"/>
      <c r="I770" s="242"/>
      <c r="J770" s="242"/>
      <c r="K770" s="242"/>
      <c r="L770" s="242"/>
      <c r="M770" s="242"/>
      <c r="N770" s="242"/>
      <c r="O770" s="242"/>
      <c r="P770" s="242"/>
      <c r="Q770" s="242"/>
      <c r="R770" s="242"/>
      <c r="S770" s="242"/>
      <c r="T770" s="242"/>
      <c r="U770" s="242"/>
      <c r="V770" s="242"/>
      <c r="W770" s="242"/>
      <c r="X770" s="242"/>
      <c r="Y770" s="242"/>
      <c r="Z770" s="242"/>
      <c r="AA770" s="242"/>
      <c r="AB770" s="242"/>
      <c r="AC770" s="242"/>
      <c r="AD770" s="242"/>
      <c r="AE770" s="242"/>
      <c r="AF770" s="242"/>
      <c r="AG770" s="242"/>
      <c r="AH770" s="242"/>
      <c r="AI770" s="242"/>
      <c r="AJ770" s="242"/>
      <c r="AK770" s="242"/>
      <c r="AL770" s="242"/>
      <c r="AM770" s="242"/>
      <c r="AN770" s="242"/>
      <c r="AO770" s="242"/>
      <c r="AP770" s="242"/>
      <c r="AQ770" s="242"/>
      <c r="AR770" s="242"/>
      <c r="AS770" s="242"/>
      <c r="AT770" s="242"/>
      <c r="AU770" s="242"/>
      <c r="AV770" s="242"/>
      <c r="AW770" s="242"/>
      <c r="AX770" s="242"/>
      <c r="AY770" s="242"/>
      <c r="AZ770" s="242"/>
      <c r="BA770" s="242"/>
      <c r="BB770" s="242"/>
      <c r="BC770" s="242"/>
      <c r="BD770" s="242"/>
      <c r="BE770" s="242"/>
      <c r="BF770" s="242"/>
      <c r="BG770" s="242"/>
      <c r="BH770" s="242"/>
      <c r="BI770" s="242"/>
      <c r="BJ770" s="242"/>
      <c r="BK770" s="242"/>
      <c r="BL770" s="242"/>
      <c r="BM770" s="242"/>
      <c r="BN770" s="242"/>
      <c r="BO770" s="242"/>
      <c r="BP770" s="242"/>
      <c r="BQ770" s="242"/>
      <c r="BR770" s="242"/>
      <c r="BS770" s="242"/>
      <c r="BT770" s="242"/>
      <c r="BU770" s="242"/>
      <c r="BV770" s="242"/>
      <c r="BW770" s="242"/>
      <c r="BX770" s="242"/>
      <c r="BY770" s="242"/>
      <c r="BZ770" s="242"/>
      <c r="CA770" s="242"/>
      <c r="CB770" s="242"/>
      <c r="CC770" s="242"/>
      <c r="CD770" s="242"/>
      <c r="CE770" s="242"/>
      <c r="CF770" s="242"/>
      <c r="CG770" s="242"/>
      <c r="CH770" s="242"/>
      <c r="CI770" s="242"/>
      <c r="CJ770" s="242"/>
      <c r="CK770" s="242"/>
      <c r="CL770" s="242"/>
      <c r="CM770" s="242"/>
      <c r="CN770" s="242"/>
      <c r="CO770" s="242"/>
      <c r="CP770" s="242"/>
      <c r="CQ770" s="242"/>
      <c r="CR770" s="242"/>
      <c r="CS770" s="242"/>
      <c r="CT770" s="242"/>
      <c r="CU770" s="242"/>
      <c r="CV770" s="242"/>
      <c r="CW770" s="242"/>
      <c r="CX770" s="242"/>
      <c r="CY770" s="242"/>
      <c r="CZ770" s="242"/>
      <c r="DA770" s="242"/>
      <c r="DB770" s="242"/>
      <c r="DC770" s="242"/>
      <c r="DD770" s="242"/>
      <c r="DE770" s="242"/>
      <c r="DF770" s="242"/>
      <c r="DG770" s="242"/>
      <c r="DH770" s="242"/>
      <c r="DI770" s="242"/>
      <c r="DJ770" s="242"/>
      <c r="DK770" s="242"/>
      <c r="DL770" s="242"/>
      <c r="DM770" s="242"/>
      <c r="DN770" s="242"/>
      <c r="DO770" s="242"/>
      <c r="DP770" s="242"/>
      <c r="DQ770" s="242"/>
      <c r="DR770" s="242"/>
      <c r="DS770" s="242"/>
      <c r="DT770" s="242"/>
      <c r="DU770" s="242"/>
      <c r="DV770" s="242"/>
      <c r="DW770" s="242"/>
      <c r="DX770" s="242"/>
      <c r="DY770" s="242"/>
      <c r="DZ770" s="242"/>
      <c r="EA770" s="242"/>
      <c r="EB770" s="242"/>
      <c r="EC770" s="242"/>
      <c r="ED770" s="242"/>
      <c r="EE770" s="242"/>
      <c r="EF770" s="242"/>
      <c r="EG770" s="242"/>
      <c r="EH770" s="242"/>
      <c r="EI770" s="242"/>
      <c r="EJ770" s="242"/>
      <c r="EK770" s="242"/>
      <c r="EL770" s="242"/>
      <c r="EM770" s="242"/>
      <c r="EN770" s="242"/>
      <c r="EO770" s="242"/>
      <c r="EP770" s="242"/>
      <c r="EQ770" s="242"/>
      <c r="ER770" s="242"/>
      <c r="ES770" s="242"/>
      <c r="ET770" s="242"/>
      <c r="EU770" s="242"/>
      <c r="EV770" s="242"/>
      <c r="EW770" s="242"/>
      <c r="EX770" s="242"/>
      <c r="EY770" s="242"/>
      <c r="EZ770" s="242"/>
      <c r="FA770" s="242"/>
      <c r="FB770" s="242"/>
      <c r="FC770" s="242"/>
      <c r="FD770" s="242"/>
      <c r="FE770" s="242"/>
      <c r="FF770" s="242"/>
      <c r="FG770" s="242"/>
      <c r="FH770" s="242"/>
      <c r="FI770" s="242"/>
      <c r="FJ770" s="242"/>
      <c r="FK770" s="242"/>
      <c r="FL770" s="242"/>
      <c r="FM770" s="242"/>
      <c r="FN770" s="242"/>
      <c r="FO770" s="242"/>
      <c r="FP770" s="242"/>
      <c r="FQ770" s="242"/>
      <c r="FR770" s="242"/>
      <c r="FS770" s="242"/>
      <c r="FT770" s="242"/>
      <c r="FU770" s="242"/>
      <c r="FV770" s="242"/>
      <c r="FW770" s="242"/>
      <c r="FX770" s="242"/>
      <c r="FY770" s="242"/>
      <c r="FZ770" s="242"/>
      <c r="GA770" s="242"/>
      <c r="GB770" s="242"/>
      <c r="GC770" s="242"/>
      <c r="GD770" s="242"/>
      <c r="GE770" s="242"/>
      <c r="GF770" s="242"/>
      <c r="GG770" s="242"/>
      <c r="GH770" s="242"/>
      <c r="GI770" s="242"/>
      <c r="GJ770" s="242"/>
      <c r="GK770" s="242"/>
      <c r="GL770" s="242"/>
      <c r="GM770" s="242"/>
      <c r="GN770" s="242"/>
      <c r="GO770" s="242"/>
      <c r="GP770" s="242"/>
      <c r="GQ770" s="242"/>
      <c r="GR770" s="242"/>
      <c r="GS770" s="242"/>
      <c r="GT770" s="242"/>
      <c r="GU770" s="242"/>
      <c r="GV770" s="242"/>
      <c r="GW770" s="242"/>
      <c r="GX770" s="242"/>
      <c r="GY770" s="242"/>
      <c r="GZ770" s="242"/>
      <c r="HA770" s="242"/>
      <c r="HB770" s="242"/>
      <c r="HC770" s="242"/>
      <c r="HD770" s="242"/>
      <c r="HE770" s="242"/>
      <c r="HF770" s="242"/>
      <c r="HG770" s="242"/>
      <c r="HH770" s="242"/>
      <c r="HI770" s="242"/>
      <c r="HJ770" s="242"/>
      <c r="HK770" s="242"/>
      <c r="HL770" s="242"/>
      <c r="HM770" s="242"/>
      <c r="HN770" s="242"/>
      <c r="HO770" s="242"/>
      <c r="HP770" s="242"/>
      <c r="HQ770" s="242"/>
      <c r="HR770" s="242"/>
      <c r="HS770" s="242"/>
      <c r="HT770" s="242"/>
      <c r="HU770" s="242"/>
      <c r="HV770" s="242"/>
      <c r="HW770" s="242"/>
      <c r="HX770" s="242"/>
      <c r="HY770" s="242"/>
      <c r="HZ770" s="242"/>
      <c r="IA770" s="242"/>
      <c r="IB770" s="242"/>
      <c r="IC770" s="242"/>
      <c r="ID770" s="242"/>
      <c r="IE770" s="242"/>
      <c r="IF770" s="242"/>
      <c r="IG770" s="242"/>
      <c r="IH770" s="242"/>
      <c r="II770" s="242"/>
      <c r="IJ770" s="242"/>
      <c r="IK770" s="242"/>
      <c r="IL770" s="242"/>
      <c r="IM770" s="242"/>
      <c r="IN770" s="242"/>
      <c r="IO770" s="242"/>
      <c r="IP770" s="242"/>
      <c r="IQ770" s="242"/>
      <c r="IR770" s="242"/>
      <c r="IS770" s="242"/>
      <c r="IT770" s="242"/>
      <c r="IU770" s="242"/>
      <c r="IV770" s="242"/>
      <c r="IW770" s="242"/>
      <c r="IX770" s="242"/>
      <c r="IY770" s="242"/>
      <c r="IZ770" s="242"/>
      <c r="JA770" s="242"/>
      <c r="JB770" s="242"/>
      <c r="JC770" s="242"/>
      <c r="JD770" s="242"/>
      <c r="JE770" s="242"/>
      <c r="JF770" s="242"/>
      <c r="JG770" s="242"/>
      <c r="JH770" s="242"/>
      <c r="JI770" s="242"/>
      <c r="JJ770" s="242"/>
      <c r="JK770" s="242"/>
      <c r="JL770" s="242"/>
      <c r="JM770" s="242"/>
      <c r="JN770" s="242"/>
      <c r="JO770" s="242"/>
      <c r="JP770" s="242"/>
      <c r="JQ770" s="242"/>
      <c r="JR770" s="242"/>
      <c r="JS770" s="242"/>
      <c r="JT770" s="242"/>
      <c r="JU770" s="242"/>
      <c r="JV770" s="242"/>
      <c r="JW770" s="242"/>
      <c r="JX770" s="242"/>
      <c r="JY770" s="242"/>
      <c r="JZ770" s="242"/>
      <c r="KA770" s="242"/>
      <c r="KB770" s="242"/>
      <c r="KC770" s="242"/>
      <c r="KD770" s="242"/>
      <c r="KE770" s="242"/>
      <c r="KF770" s="242"/>
      <c r="KG770" s="242"/>
      <c r="KH770" s="242"/>
      <c r="KI770" s="242"/>
      <c r="KJ770" s="242"/>
      <c r="KK770" s="242"/>
      <c r="KL770" s="242"/>
      <c r="KM770" s="242"/>
      <c r="KN770" s="242"/>
      <c r="KO770" s="242"/>
      <c r="KP770" s="242"/>
      <c r="KQ770" s="242"/>
      <c r="KR770" s="242"/>
      <c r="KS770" s="242"/>
      <c r="KT770" s="242"/>
      <c r="KU770" s="242"/>
      <c r="KV770" s="242"/>
      <c r="KW770" s="242"/>
      <c r="KX770" s="242"/>
      <c r="KY770" s="242"/>
      <c r="KZ770" s="242"/>
      <c r="LA770" s="242"/>
      <c r="LB770" s="242"/>
      <c r="LC770" s="242"/>
      <c r="LD770" s="242"/>
      <c r="LE770" s="242"/>
      <c r="LF770" s="242"/>
      <c r="LG770" s="242"/>
      <c r="LH770" s="242"/>
      <c r="LI770" s="242"/>
      <c r="LJ770" s="242"/>
      <c r="LK770" s="242"/>
      <c r="LL770" s="242"/>
      <c r="LM770" s="242"/>
      <c r="LN770" s="242"/>
      <c r="LO770" s="242"/>
      <c r="LP770" s="242"/>
      <c r="LQ770" s="242"/>
      <c r="LR770" s="242"/>
      <c r="LS770" s="242"/>
      <c r="LT770" s="242"/>
      <c r="LU770" s="242"/>
      <c r="LV770" s="242"/>
      <c r="LW770" s="242"/>
      <c r="LX770" s="242"/>
      <c r="LY770" s="242"/>
      <c r="LZ770" s="242"/>
      <c r="MA770" s="242"/>
      <c r="MB770" s="242"/>
      <c r="MC770" s="242"/>
      <c r="MD770" s="242"/>
      <c r="ME770" s="242"/>
      <c r="MF770" s="242"/>
      <c r="MG770" s="242"/>
      <c r="MH770" s="242"/>
      <c r="MI770" s="242"/>
      <c r="MJ770" s="242"/>
      <c r="MK770" s="242"/>
      <c r="ML770" s="242"/>
      <c r="MM770" s="242"/>
      <c r="MN770" s="242"/>
      <c r="MO770" s="242"/>
      <c r="MP770" s="242"/>
      <c r="MQ770" s="242"/>
      <c r="MR770" s="242"/>
      <c r="MS770" s="242"/>
      <c r="MT770" s="242"/>
      <c r="MU770" s="242"/>
      <c r="MV770" s="242"/>
      <c r="MW770" s="242"/>
      <c r="MX770" s="242"/>
      <c r="MY770" s="242"/>
      <c r="MZ770" s="242"/>
      <c r="NA770" s="242"/>
      <c r="NB770" s="242"/>
      <c r="NC770" s="242"/>
      <c r="ND770" s="242"/>
      <c r="NE770" s="242"/>
      <c r="NF770" s="242"/>
      <c r="NG770" s="242"/>
      <c r="NH770" s="242"/>
      <c r="NI770" s="242"/>
      <c r="NJ770" s="242"/>
      <c r="NK770" s="242"/>
      <c r="NL770" s="242"/>
      <c r="NM770" s="242"/>
      <c r="NN770" s="242"/>
      <c r="NO770" s="242"/>
      <c r="NP770" s="242"/>
      <c r="NQ770" s="242"/>
      <c r="NR770" s="242"/>
      <c r="NS770" s="242"/>
      <c r="NT770" s="242"/>
      <c r="NU770" s="242"/>
      <c r="NV770" s="242"/>
      <c r="NW770" s="242"/>
      <c r="NX770" s="242"/>
      <c r="NY770" s="242"/>
      <c r="NZ770" s="242"/>
      <c r="OA770" s="242"/>
      <c r="OB770" s="242"/>
      <c r="OC770" s="242"/>
      <c r="OD770" s="242"/>
      <c r="OE770" s="242"/>
      <c r="OF770" s="242"/>
      <c r="OG770" s="242"/>
      <c r="OH770" s="242"/>
      <c r="OI770" s="242"/>
      <c r="OJ770" s="242"/>
      <c r="OK770" s="242"/>
      <c r="OL770" s="242"/>
      <c r="OM770" s="242"/>
      <c r="ON770" s="242"/>
      <c r="OO770" s="242"/>
      <c r="OP770" s="242"/>
      <c r="OQ770" s="242"/>
      <c r="OR770" s="242"/>
      <c r="OS770" s="242"/>
      <c r="OT770" s="242"/>
      <c r="OU770" s="242"/>
      <c r="OV770" s="242"/>
      <c r="OW770" s="242"/>
      <c r="OX770" s="242"/>
      <c r="OY770" s="242"/>
      <c r="OZ770" s="242"/>
      <c r="PA770" s="242"/>
      <c r="PB770" s="242"/>
      <c r="PC770" s="242"/>
      <c r="PD770" s="242"/>
      <c r="PE770" s="242"/>
      <c r="PF770" s="242"/>
      <c r="PG770" s="242"/>
      <c r="PH770" s="242"/>
      <c r="PI770" s="242"/>
      <c r="PJ770" s="242"/>
      <c r="PK770" s="242"/>
      <c r="PL770" s="242"/>
      <c r="PM770" s="242"/>
      <c r="PN770" s="242"/>
      <c r="PO770" s="242"/>
      <c r="PP770" s="242"/>
      <c r="PQ770" s="242"/>
      <c r="PR770" s="242"/>
      <c r="PS770" s="242"/>
      <c r="PT770" s="242"/>
      <c r="PU770" s="242"/>
      <c r="PV770" s="242"/>
      <c r="PW770" s="242"/>
      <c r="PX770" s="242"/>
      <c r="PY770" s="242"/>
      <c r="PZ770" s="242"/>
      <c r="QA770" s="242"/>
      <c r="QB770" s="242"/>
      <c r="QC770" s="242"/>
      <c r="QD770" s="242"/>
      <c r="QE770" s="242"/>
      <c r="QF770" s="242"/>
      <c r="QG770" s="242"/>
      <c r="QH770" s="242"/>
      <c r="QI770" s="242"/>
      <c r="QJ770" s="242"/>
      <c r="QK770" s="242"/>
      <c r="QL770" s="242"/>
      <c r="QM770" s="242"/>
      <c r="QN770" s="242"/>
      <c r="QO770" s="242"/>
      <c r="QP770" s="242"/>
      <c r="QQ770" s="242"/>
      <c r="QR770" s="242"/>
      <c r="QS770" s="242"/>
      <c r="QT770" s="242"/>
      <c r="QU770" s="242"/>
      <c r="QV770" s="242"/>
      <c r="QW770" s="242"/>
      <c r="QX770" s="242"/>
      <c r="QY770" s="242"/>
      <c r="QZ770" s="242"/>
      <c r="RA770" s="242"/>
      <c r="RB770" s="242"/>
      <c r="RC770" s="242"/>
      <c r="RD770" s="242"/>
      <c r="RE770" s="242"/>
      <c r="RF770" s="242"/>
      <c r="RG770" s="242"/>
      <c r="RH770" s="242"/>
      <c r="RI770" s="242"/>
      <c r="RJ770" s="242"/>
      <c r="RK770" s="242"/>
      <c r="RL770" s="242"/>
      <c r="RM770" s="242"/>
      <c r="RN770" s="242"/>
      <c r="RO770" s="242"/>
      <c r="RP770" s="242"/>
      <c r="RQ770" s="242"/>
      <c r="RR770" s="242"/>
      <c r="RS770" s="242"/>
      <c r="RT770" s="242"/>
      <c r="RU770" s="242"/>
      <c r="RV770" s="242"/>
      <c r="RW770" s="242"/>
      <c r="RX770" s="242"/>
      <c r="RY770" s="242"/>
      <c r="RZ770" s="242"/>
      <c r="SA770" s="242"/>
      <c r="SB770" s="242"/>
    </row>
    <row r="771" spans="1:496" ht="15" customHeight="1" x14ac:dyDescent="0.2">
      <c r="A771" s="243"/>
    </row>
    <row r="772" spans="1:496" ht="15" customHeight="1" x14ac:dyDescent="0.2">
      <c r="A772" s="243" t="s">
        <v>1065</v>
      </c>
      <c r="B772" s="243">
        <v>202</v>
      </c>
      <c r="E772" s="242" t="s">
        <v>743</v>
      </c>
    </row>
    <row r="773" spans="1:496" ht="15" customHeight="1" x14ac:dyDescent="0.2">
      <c r="A773" s="243" t="s">
        <v>1066</v>
      </c>
      <c r="B773" s="243">
        <v>202001</v>
      </c>
      <c r="E773" s="242" t="s">
        <v>513</v>
      </c>
    </row>
    <row r="774" spans="1:496" ht="15" customHeight="1" x14ac:dyDescent="0.2">
      <c r="A774" s="243" t="s">
        <v>1067</v>
      </c>
      <c r="B774" s="243">
        <v>202002</v>
      </c>
      <c r="E774" s="242" t="s">
        <v>514</v>
      </c>
    </row>
    <row r="775" spans="1:496" ht="15" customHeight="1" x14ac:dyDescent="0.2">
      <c r="A775" s="243" t="s">
        <v>1068</v>
      </c>
      <c r="B775" s="243">
        <v>202003</v>
      </c>
      <c r="E775" s="242" t="s">
        <v>515</v>
      </c>
    </row>
    <row r="776" spans="1:496" s="249" customFormat="1" ht="15" customHeight="1" x14ac:dyDescent="0.2">
      <c r="A776" s="247"/>
      <c r="B776" s="247"/>
      <c r="D776" s="247"/>
      <c r="F776" s="242"/>
      <c r="G776" s="242"/>
      <c r="H776" s="242"/>
      <c r="I776" s="242"/>
      <c r="J776" s="242"/>
      <c r="K776" s="242"/>
      <c r="L776" s="242"/>
      <c r="M776" s="242"/>
      <c r="N776" s="242"/>
      <c r="O776" s="242"/>
      <c r="P776" s="242"/>
      <c r="Q776" s="242"/>
      <c r="R776" s="242"/>
      <c r="S776" s="242"/>
      <c r="T776" s="242"/>
      <c r="U776" s="242"/>
      <c r="V776" s="242"/>
      <c r="W776" s="242"/>
      <c r="X776" s="242"/>
      <c r="Y776" s="242"/>
      <c r="Z776" s="242"/>
      <c r="AA776" s="242"/>
      <c r="AB776" s="242"/>
      <c r="AC776" s="242"/>
      <c r="AD776" s="242"/>
      <c r="AE776" s="242"/>
      <c r="AF776" s="242"/>
      <c r="AG776" s="242"/>
      <c r="AH776" s="242"/>
      <c r="AI776" s="242"/>
      <c r="AJ776" s="242"/>
      <c r="AK776" s="242"/>
      <c r="AL776" s="242"/>
      <c r="AM776" s="242"/>
      <c r="AN776" s="242"/>
      <c r="AO776" s="242"/>
      <c r="AP776" s="242"/>
      <c r="AQ776" s="242"/>
      <c r="AR776" s="242"/>
      <c r="AS776" s="242"/>
      <c r="AT776" s="242"/>
      <c r="AU776" s="242"/>
      <c r="AV776" s="242"/>
      <c r="AW776" s="242"/>
      <c r="AX776" s="242"/>
      <c r="AY776" s="242"/>
      <c r="AZ776" s="242"/>
      <c r="BA776" s="242"/>
      <c r="BB776" s="242"/>
      <c r="BC776" s="242"/>
      <c r="BD776" s="242"/>
      <c r="BE776" s="242"/>
      <c r="BF776" s="242"/>
      <c r="BG776" s="242"/>
      <c r="BH776" s="242"/>
      <c r="BI776" s="242"/>
      <c r="BJ776" s="242"/>
      <c r="BK776" s="242"/>
      <c r="BL776" s="242"/>
      <c r="BM776" s="242"/>
      <c r="BN776" s="242"/>
      <c r="BO776" s="242"/>
      <c r="BP776" s="242"/>
      <c r="BQ776" s="242"/>
      <c r="BR776" s="242"/>
      <c r="BS776" s="242"/>
      <c r="BT776" s="242"/>
      <c r="BU776" s="242"/>
      <c r="BV776" s="242"/>
      <c r="BW776" s="242"/>
      <c r="BX776" s="242"/>
      <c r="BY776" s="242"/>
      <c r="BZ776" s="242"/>
      <c r="CA776" s="242"/>
      <c r="CB776" s="242"/>
      <c r="CC776" s="242"/>
      <c r="CD776" s="242"/>
      <c r="CE776" s="242"/>
      <c r="CF776" s="242"/>
      <c r="CG776" s="242"/>
      <c r="CH776" s="242"/>
      <c r="CI776" s="242"/>
      <c r="CJ776" s="242"/>
      <c r="CK776" s="242"/>
      <c r="CL776" s="242"/>
      <c r="CM776" s="242"/>
      <c r="CN776" s="242"/>
      <c r="CO776" s="242"/>
      <c r="CP776" s="242"/>
      <c r="CQ776" s="242"/>
      <c r="CR776" s="242"/>
      <c r="CS776" s="242"/>
      <c r="CT776" s="242"/>
      <c r="CU776" s="242"/>
      <c r="CV776" s="242"/>
      <c r="CW776" s="242"/>
      <c r="CX776" s="242"/>
      <c r="CY776" s="242"/>
      <c r="CZ776" s="242"/>
      <c r="DA776" s="242"/>
      <c r="DB776" s="242"/>
      <c r="DC776" s="242"/>
      <c r="DD776" s="242"/>
      <c r="DE776" s="242"/>
      <c r="DF776" s="242"/>
      <c r="DG776" s="242"/>
      <c r="DH776" s="242"/>
      <c r="DI776" s="242"/>
      <c r="DJ776" s="242"/>
      <c r="DK776" s="242"/>
      <c r="DL776" s="242"/>
      <c r="DM776" s="242"/>
      <c r="DN776" s="242"/>
      <c r="DO776" s="242"/>
      <c r="DP776" s="242"/>
      <c r="DQ776" s="242"/>
      <c r="DR776" s="242"/>
      <c r="DS776" s="242"/>
      <c r="DT776" s="242"/>
      <c r="DU776" s="242"/>
      <c r="DV776" s="242"/>
      <c r="DW776" s="242"/>
      <c r="DX776" s="242"/>
      <c r="DY776" s="242"/>
      <c r="DZ776" s="242"/>
      <c r="EA776" s="242"/>
      <c r="EB776" s="242"/>
      <c r="EC776" s="242"/>
      <c r="ED776" s="242"/>
      <c r="EE776" s="242"/>
      <c r="EF776" s="242"/>
      <c r="EG776" s="242"/>
      <c r="EH776" s="242"/>
      <c r="EI776" s="242"/>
      <c r="EJ776" s="242"/>
      <c r="EK776" s="242"/>
      <c r="EL776" s="242"/>
      <c r="EM776" s="242"/>
      <c r="EN776" s="242"/>
      <c r="EO776" s="242"/>
      <c r="EP776" s="242"/>
      <c r="EQ776" s="242"/>
      <c r="ER776" s="242"/>
      <c r="ES776" s="242"/>
      <c r="ET776" s="242"/>
      <c r="EU776" s="242"/>
      <c r="EV776" s="242"/>
      <c r="EW776" s="242"/>
      <c r="EX776" s="242"/>
      <c r="EY776" s="242"/>
      <c r="EZ776" s="242"/>
      <c r="FA776" s="242"/>
      <c r="FB776" s="242"/>
      <c r="FC776" s="242"/>
      <c r="FD776" s="242"/>
      <c r="FE776" s="242"/>
      <c r="FF776" s="242"/>
      <c r="FG776" s="242"/>
      <c r="FH776" s="242"/>
      <c r="FI776" s="242"/>
      <c r="FJ776" s="242"/>
      <c r="FK776" s="242"/>
      <c r="FL776" s="242"/>
      <c r="FM776" s="242"/>
      <c r="FN776" s="242"/>
      <c r="FO776" s="242"/>
      <c r="FP776" s="242"/>
      <c r="FQ776" s="242"/>
      <c r="FR776" s="242"/>
      <c r="FS776" s="242"/>
      <c r="FT776" s="242"/>
      <c r="FU776" s="242"/>
      <c r="FV776" s="242"/>
      <c r="FW776" s="242"/>
      <c r="FX776" s="242"/>
      <c r="FY776" s="242"/>
      <c r="FZ776" s="242"/>
      <c r="GA776" s="242"/>
      <c r="GB776" s="242"/>
      <c r="GC776" s="242"/>
      <c r="GD776" s="242"/>
      <c r="GE776" s="242"/>
      <c r="GF776" s="242"/>
      <c r="GG776" s="242"/>
      <c r="GH776" s="242"/>
      <c r="GI776" s="242"/>
      <c r="GJ776" s="242"/>
      <c r="GK776" s="242"/>
      <c r="GL776" s="242"/>
      <c r="GM776" s="242"/>
      <c r="GN776" s="242"/>
      <c r="GO776" s="242"/>
      <c r="GP776" s="242"/>
      <c r="GQ776" s="242"/>
      <c r="GR776" s="242"/>
      <c r="GS776" s="242"/>
      <c r="GT776" s="242"/>
      <c r="GU776" s="242"/>
      <c r="GV776" s="242"/>
      <c r="GW776" s="242"/>
      <c r="GX776" s="242"/>
      <c r="GY776" s="242"/>
      <c r="GZ776" s="242"/>
      <c r="HA776" s="242"/>
      <c r="HB776" s="242"/>
      <c r="HC776" s="242"/>
      <c r="HD776" s="242"/>
      <c r="HE776" s="242"/>
      <c r="HF776" s="242"/>
      <c r="HG776" s="242"/>
      <c r="HH776" s="242"/>
      <c r="HI776" s="242"/>
      <c r="HJ776" s="242"/>
      <c r="HK776" s="242"/>
      <c r="HL776" s="242"/>
      <c r="HM776" s="242"/>
      <c r="HN776" s="242"/>
      <c r="HO776" s="242"/>
      <c r="HP776" s="242"/>
      <c r="HQ776" s="242"/>
      <c r="HR776" s="242"/>
      <c r="HS776" s="242"/>
      <c r="HT776" s="242"/>
      <c r="HU776" s="242"/>
      <c r="HV776" s="242"/>
      <c r="HW776" s="242"/>
      <c r="HX776" s="242"/>
      <c r="HY776" s="242"/>
      <c r="HZ776" s="242"/>
      <c r="IA776" s="242"/>
      <c r="IB776" s="242"/>
      <c r="IC776" s="242"/>
      <c r="ID776" s="242"/>
      <c r="IE776" s="242"/>
      <c r="IF776" s="242"/>
      <c r="IG776" s="242"/>
      <c r="IH776" s="242"/>
      <c r="II776" s="242"/>
      <c r="IJ776" s="242"/>
      <c r="IK776" s="242"/>
      <c r="IL776" s="242"/>
      <c r="IM776" s="242"/>
      <c r="IN776" s="242"/>
      <c r="IO776" s="242"/>
      <c r="IP776" s="242"/>
      <c r="IQ776" s="242"/>
      <c r="IR776" s="242"/>
      <c r="IS776" s="242"/>
      <c r="IT776" s="242"/>
      <c r="IU776" s="242"/>
      <c r="IV776" s="242"/>
      <c r="IW776" s="242"/>
      <c r="IX776" s="242"/>
      <c r="IY776" s="242"/>
      <c r="IZ776" s="242"/>
      <c r="JA776" s="242"/>
      <c r="JB776" s="242"/>
      <c r="JC776" s="242"/>
      <c r="JD776" s="242"/>
      <c r="JE776" s="242"/>
      <c r="JF776" s="242"/>
      <c r="JG776" s="242"/>
      <c r="JH776" s="242"/>
      <c r="JI776" s="242"/>
      <c r="JJ776" s="242"/>
      <c r="JK776" s="242"/>
      <c r="JL776" s="242"/>
      <c r="JM776" s="242"/>
      <c r="JN776" s="242"/>
      <c r="JO776" s="242"/>
      <c r="JP776" s="242"/>
      <c r="JQ776" s="242"/>
      <c r="JR776" s="242"/>
      <c r="JS776" s="242"/>
      <c r="JT776" s="242"/>
      <c r="JU776" s="242"/>
      <c r="JV776" s="242"/>
      <c r="JW776" s="242"/>
      <c r="JX776" s="242"/>
      <c r="JY776" s="242"/>
      <c r="JZ776" s="242"/>
      <c r="KA776" s="242"/>
      <c r="KB776" s="242"/>
      <c r="KC776" s="242"/>
      <c r="KD776" s="242"/>
      <c r="KE776" s="242"/>
      <c r="KF776" s="242"/>
      <c r="KG776" s="242"/>
      <c r="KH776" s="242"/>
      <c r="KI776" s="242"/>
      <c r="KJ776" s="242"/>
      <c r="KK776" s="242"/>
      <c r="KL776" s="242"/>
      <c r="KM776" s="242"/>
      <c r="KN776" s="242"/>
      <c r="KO776" s="242"/>
      <c r="KP776" s="242"/>
      <c r="KQ776" s="242"/>
      <c r="KR776" s="242"/>
      <c r="KS776" s="242"/>
      <c r="KT776" s="242"/>
      <c r="KU776" s="242"/>
      <c r="KV776" s="242"/>
      <c r="KW776" s="242"/>
      <c r="KX776" s="242"/>
      <c r="KY776" s="242"/>
      <c r="KZ776" s="242"/>
      <c r="LA776" s="242"/>
      <c r="LB776" s="242"/>
      <c r="LC776" s="242"/>
      <c r="LD776" s="242"/>
      <c r="LE776" s="242"/>
      <c r="LF776" s="242"/>
      <c r="LG776" s="242"/>
      <c r="LH776" s="242"/>
      <c r="LI776" s="242"/>
      <c r="LJ776" s="242"/>
      <c r="LK776" s="242"/>
      <c r="LL776" s="242"/>
      <c r="LM776" s="242"/>
      <c r="LN776" s="242"/>
      <c r="LO776" s="242"/>
      <c r="LP776" s="242"/>
      <c r="LQ776" s="242"/>
      <c r="LR776" s="242"/>
      <c r="LS776" s="242"/>
      <c r="LT776" s="242"/>
      <c r="LU776" s="242"/>
      <c r="LV776" s="242"/>
      <c r="LW776" s="242"/>
      <c r="LX776" s="242"/>
      <c r="LY776" s="242"/>
      <c r="LZ776" s="242"/>
      <c r="MA776" s="242"/>
      <c r="MB776" s="242"/>
      <c r="MC776" s="242"/>
      <c r="MD776" s="242"/>
      <c r="ME776" s="242"/>
      <c r="MF776" s="242"/>
      <c r="MG776" s="242"/>
      <c r="MH776" s="242"/>
      <c r="MI776" s="242"/>
      <c r="MJ776" s="242"/>
      <c r="MK776" s="242"/>
      <c r="ML776" s="242"/>
      <c r="MM776" s="242"/>
      <c r="MN776" s="242"/>
      <c r="MO776" s="242"/>
      <c r="MP776" s="242"/>
      <c r="MQ776" s="242"/>
      <c r="MR776" s="242"/>
      <c r="MS776" s="242"/>
      <c r="MT776" s="242"/>
      <c r="MU776" s="242"/>
      <c r="MV776" s="242"/>
      <c r="MW776" s="242"/>
      <c r="MX776" s="242"/>
      <c r="MY776" s="242"/>
      <c r="MZ776" s="242"/>
      <c r="NA776" s="242"/>
      <c r="NB776" s="242"/>
      <c r="NC776" s="242"/>
      <c r="ND776" s="242"/>
      <c r="NE776" s="242"/>
      <c r="NF776" s="242"/>
      <c r="NG776" s="242"/>
      <c r="NH776" s="242"/>
      <c r="NI776" s="242"/>
      <c r="NJ776" s="242"/>
      <c r="NK776" s="242"/>
      <c r="NL776" s="242"/>
      <c r="NM776" s="242"/>
      <c r="NN776" s="242"/>
      <c r="NO776" s="242"/>
      <c r="NP776" s="242"/>
      <c r="NQ776" s="242"/>
      <c r="NR776" s="242"/>
      <c r="NS776" s="242"/>
      <c r="NT776" s="242"/>
      <c r="NU776" s="242"/>
      <c r="NV776" s="242"/>
      <c r="NW776" s="242"/>
      <c r="NX776" s="242"/>
      <c r="NY776" s="242"/>
      <c r="NZ776" s="242"/>
      <c r="OA776" s="242"/>
      <c r="OB776" s="242"/>
      <c r="OC776" s="242"/>
      <c r="OD776" s="242"/>
      <c r="OE776" s="242"/>
      <c r="OF776" s="242"/>
      <c r="OG776" s="242"/>
      <c r="OH776" s="242"/>
      <c r="OI776" s="242"/>
      <c r="OJ776" s="242"/>
      <c r="OK776" s="242"/>
      <c r="OL776" s="242"/>
      <c r="OM776" s="242"/>
      <c r="ON776" s="242"/>
      <c r="OO776" s="242"/>
      <c r="OP776" s="242"/>
      <c r="OQ776" s="242"/>
      <c r="OR776" s="242"/>
      <c r="OS776" s="242"/>
      <c r="OT776" s="242"/>
      <c r="OU776" s="242"/>
      <c r="OV776" s="242"/>
      <c r="OW776" s="242"/>
      <c r="OX776" s="242"/>
      <c r="OY776" s="242"/>
      <c r="OZ776" s="242"/>
      <c r="PA776" s="242"/>
      <c r="PB776" s="242"/>
      <c r="PC776" s="242"/>
      <c r="PD776" s="242"/>
      <c r="PE776" s="242"/>
      <c r="PF776" s="242"/>
      <c r="PG776" s="242"/>
      <c r="PH776" s="242"/>
      <c r="PI776" s="242"/>
      <c r="PJ776" s="242"/>
      <c r="PK776" s="242"/>
      <c r="PL776" s="242"/>
      <c r="PM776" s="242"/>
      <c r="PN776" s="242"/>
      <c r="PO776" s="242"/>
      <c r="PP776" s="242"/>
      <c r="PQ776" s="242"/>
      <c r="PR776" s="242"/>
      <c r="PS776" s="242"/>
      <c r="PT776" s="242"/>
      <c r="PU776" s="242"/>
      <c r="PV776" s="242"/>
      <c r="PW776" s="242"/>
      <c r="PX776" s="242"/>
      <c r="PY776" s="242"/>
      <c r="PZ776" s="242"/>
      <c r="QA776" s="242"/>
      <c r="QB776" s="242"/>
      <c r="QC776" s="242"/>
      <c r="QD776" s="242"/>
      <c r="QE776" s="242"/>
      <c r="QF776" s="242"/>
      <c r="QG776" s="242"/>
      <c r="QH776" s="242"/>
      <c r="QI776" s="242"/>
      <c r="QJ776" s="242"/>
      <c r="QK776" s="242"/>
      <c r="QL776" s="242"/>
      <c r="QM776" s="242"/>
      <c r="QN776" s="242"/>
      <c r="QO776" s="242"/>
      <c r="QP776" s="242"/>
      <c r="QQ776" s="242"/>
      <c r="QR776" s="242"/>
      <c r="QS776" s="242"/>
      <c r="QT776" s="242"/>
      <c r="QU776" s="242"/>
      <c r="QV776" s="242"/>
      <c r="QW776" s="242"/>
      <c r="QX776" s="242"/>
      <c r="QY776" s="242"/>
      <c r="QZ776" s="242"/>
      <c r="RA776" s="242"/>
      <c r="RB776" s="242"/>
      <c r="RC776" s="242"/>
      <c r="RD776" s="242"/>
      <c r="RE776" s="242"/>
      <c r="RF776" s="242"/>
      <c r="RG776" s="242"/>
      <c r="RH776" s="242"/>
      <c r="RI776" s="242"/>
      <c r="RJ776" s="242"/>
      <c r="RK776" s="242"/>
      <c r="RL776" s="242"/>
      <c r="RM776" s="242"/>
      <c r="RN776" s="242"/>
      <c r="RO776" s="242"/>
      <c r="RP776" s="242"/>
      <c r="RQ776" s="242"/>
      <c r="RR776" s="242"/>
      <c r="RS776" s="242"/>
      <c r="RT776" s="242"/>
      <c r="RU776" s="242"/>
      <c r="RV776" s="242"/>
      <c r="RW776" s="242"/>
      <c r="RX776" s="242"/>
      <c r="RY776" s="242"/>
      <c r="RZ776" s="242"/>
      <c r="SA776" s="242"/>
      <c r="SB776" s="242"/>
    </row>
    <row r="777" spans="1:496" ht="15" customHeight="1" x14ac:dyDescent="0.2">
      <c r="A777" s="243"/>
    </row>
    <row r="778" spans="1:496" ht="15" customHeight="1" x14ac:dyDescent="0.2">
      <c r="A778" s="243" t="s">
        <v>1069</v>
      </c>
      <c r="B778" s="243">
        <v>203</v>
      </c>
      <c r="E778" s="242" t="s">
        <v>744</v>
      </c>
    </row>
    <row r="779" spans="1:496" ht="15" customHeight="1" x14ac:dyDescent="0.2">
      <c r="A779" s="243" t="s">
        <v>1005</v>
      </c>
      <c r="B779" s="243">
        <v>203001</v>
      </c>
      <c r="E779" s="242" t="s">
        <v>745</v>
      </c>
    </row>
    <row r="780" spans="1:496" ht="15" customHeight="1" x14ac:dyDescent="0.2">
      <c r="A780" s="243" t="s">
        <v>1070</v>
      </c>
      <c r="B780" s="243">
        <v>203002</v>
      </c>
      <c r="E780" s="242" t="s">
        <v>598</v>
      </c>
    </row>
    <row r="781" spans="1:496" ht="15" customHeight="1" x14ac:dyDescent="0.2">
      <c r="A781" s="243"/>
    </row>
    <row r="782" spans="1:496" ht="15" customHeight="1" x14ac:dyDescent="0.2">
      <c r="A782" s="243" t="s">
        <v>1071</v>
      </c>
      <c r="B782" s="243">
        <v>204</v>
      </c>
      <c r="E782" s="242" t="s">
        <v>746</v>
      </c>
    </row>
    <row r="783" spans="1:496" ht="15" customHeight="1" x14ac:dyDescent="0.2">
      <c r="A783" s="243" t="s">
        <v>1072</v>
      </c>
      <c r="B783" s="243">
        <v>204001</v>
      </c>
      <c r="E783" s="251" t="s">
        <v>747</v>
      </c>
    </row>
    <row r="784" spans="1:496" ht="15" customHeight="1" x14ac:dyDescent="0.2">
      <c r="A784" s="243" t="s">
        <v>1073</v>
      </c>
      <c r="B784" s="243">
        <v>204002</v>
      </c>
      <c r="E784" s="251" t="s">
        <v>748</v>
      </c>
    </row>
    <row r="785" spans="1:496" ht="15" customHeight="1" x14ac:dyDescent="0.2">
      <c r="A785" s="243" t="s">
        <v>1074</v>
      </c>
      <c r="B785" s="243">
        <v>204003</v>
      </c>
      <c r="E785" s="251" t="s">
        <v>749</v>
      </c>
    </row>
    <row r="786" spans="1:496" s="249" customFormat="1" ht="15" customHeight="1" x14ac:dyDescent="0.2">
      <c r="A786" s="247"/>
      <c r="B786" s="247"/>
      <c r="D786" s="247"/>
      <c r="F786" s="242"/>
      <c r="G786" s="242"/>
      <c r="H786" s="242"/>
      <c r="I786" s="242"/>
      <c r="J786" s="242"/>
      <c r="K786" s="242"/>
      <c r="L786" s="242"/>
      <c r="M786" s="242"/>
      <c r="N786" s="242"/>
      <c r="O786" s="242"/>
      <c r="P786" s="242"/>
      <c r="Q786" s="242"/>
      <c r="R786" s="242"/>
      <c r="S786" s="242"/>
      <c r="T786" s="242"/>
      <c r="U786" s="242"/>
      <c r="V786" s="242"/>
      <c r="W786" s="242"/>
      <c r="X786" s="242"/>
      <c r="Y786" s="242"/>
      <c r="Z786" s="242"/>
      <c r="AA786" s="242"/>
      <c r="AB786" s="242"/>
      <c r="AC786" s="242"/>
      <c r="AD786" s="242"/>
      <c r="AE786" s="242"/>
      <c r="AF786" s="242"/>
      <c r="AG786" s="242"/>
      <c r="AH786" s="242"/>
      <c r="AI786" s="242"/>
      <c r="AJ786" s="242"/>
      <c r="AK786" s="242"/>
      <c r="AL786" s="242"/>
      <c r="AM786" s="242"/>
      <c r="AN786" s="242"/>
      <c r="AO786" s="242"/>
      <c r="AP786" s="242"/>
      <c r="AQ786" s="242"/>
      <c r="AR786" s="242"/>
      <c r="AS786" s="242"/>
      <c r="AT786" s="242"/>
      <c r="AU786" s="242"/>
      <c r="AV786" s="242"/>
      <c r="AW786" s="242"/>
      <c r="AX786" s="242"/>
      <c r="AY786" s="242"/>
      <c r="AZ786" s="242"/>
      <c r="BA786" s="242"/>
      <c r="BB786" s="242"/>
      <c r="BC786" s="242"/>
      <c r="BD786" s="242"/>
      <c r="BE786" s="242"/>
      <c r="BF786" s="242"/>
      <c r="BG786" s="242"/>
      <c r="BH786" s="242"/>
      <c r="BI786" s="242"/>
      <c r="BJ786" s="242"/>
      <c r="BK786" s="242"/>
      <c r="BL786" s="242"/>
      <c r="BM786" s="242"/>
      <c r="BN786" s="242"/>
      <c r="BO786" s="242"/>
      <c r="BP786" s="242"/>
      <c r="BQ786" s="242"/>
      <c r="BR786" s="242"/>
      <c r="BS786" s="242"/>
      <c r="BT786" s="242"/>
      <c r="BU786" s="242"/>
      <c r="BV786" s="242"/>
      <c r="BW786" s="242"/>
      <c r="BX786" s="242"/>
      <c r="BY786" s="242"/>
      <c r="BZ786" s="242"/>
      <c r="CA786" s="242"/>
      <c r="CB786" s="242"/>
      <c r="CC786" s="242"/>
      <c r="CD786" s="242"/>
      <c r="CE786" s="242"/>
      <c r="CF786" s="242"/>
      <c r="CG786" s="242"/>
      <c r="CH786" s="242"/>
      <c r="CI786" s="242"/>
      <c r="CJ786" s="242"/>
      <c r="CK786" s="242"/>
      <c r="CL786" s="242"/>
      <c r="CM786" s="242"/>
      <c r="CN786" s="242"/>
      <c r="CO786" s="242"/>
      <c r="CP786" s="242"/>
      <c r="CQ786" s="242"/>
      <c r="CR786" s="242"/>
      <c r="CS786" s="242"/>
      <c r="CT786" s="242"/>
      <c r="CU786" s="242"/>
      <c r="CV786" s="242"/>
      <c r="CW786" s="242"/>
      <c r="CX786" s="242"/>
      <c r="CY786" s="242"/>
      <c r="CZ786" s="242"/>
      <c r="DA786" s="242"/>
      <c r="DB786" s="242"/>
      <c r="DC786" s="242"/>
      <c r="DD786" s="242"/>
      <c r="DE786" s="242"/>
      <c r="DF786" s="242"/>
      <c r="DG786" s="242"/>
      <c r="DH786" s="242"/>
      <c r="DI786" s="242"/>
      <c r="DJ786" s="242"/>
      <c r="DK786" s="242"/>
      <c r="DL786" s="242"/>
      <c r="DM786" s="242"/>
      <c r="DN786" s="242"/>
      <c r="DO786" s="242"/>
      <c r="DP786" s="242"/>
      <c r="DQ786" s="242"/>
      <c r="DR786" s="242"/>
      <c r="DS786" s="242"/>
      <c r="DT786" s="242"/>
      <c r="DU786" s="242"/>
      <c r="DV786" s="242"/>
      <c r="DW786" s="242"/>
      <c r="DX786" s="242"/>
      <c r="DY786" s="242"/>
      <c r="DZ786" s="242"/>
      <c r="EA786" s="242"/>
      <c r="EB786" s="242"/>
      <c r="EC786" s="242"/>
      <c r="ED786" s="242"/>
      <c r="EE786" s="242"/>
      <c r="EF786" s="242"/>
      <c r="EG786" s="242"/>
      <c r="EH786" s="242"/>
      <c r="EI786" s="242"/>
      <c r="EJ786" s="242"/>
      <c r="EK786" s="242"/>
      <c r="EL786" s="242"/>
      <c r="EM786" s="242"/>
      <c r="EN786" s="242"/>
      <c r="EO786" s="242"/>
      <c r="EP786" s="242"/>
      <c r="EQ786" s="242"/>
      <c r="ER786" s="242"/>
      <c r="ES786" s="242"/>
      <c r="ET786" s="242"/>
      <c r="EU786" s="242"/>
      <c r="EV786" s="242"/>
      <c r="EW786" s="242"/>
      <c r="EX786" s="242"/>
      <c r="EY786" s="242"/>
      <c r="EZ786" s="242"/>
      <c r="FA786" s="242"/>
      <c r="FB786" s="242"/>
      <c r="FC786" s="242"/>
      <c r="FD786" s="242"/>
      <c r="FE786" s="242"/>
      <c r="FF786" s="242"/>
      <c r="FG786" s="242"/>
      <c r="FH786" s="242"/>
      <c r="FI786" s="242"/>
      <c r="FJ786" s="242"/>
      <c r="FK786" s="242"/>
      <c r="FL786" s="242"/>
      <c r="FM786" s="242"/>
      <c r="FN786" s="242"/>
      <c r="FO786" s="242"/>
      <c r="FP786" s="242"/>
      <c r="FQ786" s="242"/>
      <c r="FR786" s="242"/>
      <c r="FS786" s="242"/>
      <c r="FT786" s="242"/>
      <c r="FU786" s="242"/>
      <c r="FV786" s="242"/>
      <c r="FW786" s="242"/>
      <c r="FX786" s="242"/>
      <c r="FY786" s="242"/>
      <c r="FZ786" s="242"/>
      <c r="GA786" s="242"/>
      <c r="GB786" s="242"/>
      <c r="GC786" s="242"/>
      <c r="GD786" s="242"/>
      <c r="GE786" s="242"/>
      <c r="GF786" s="242"/>
      <c r="GG786" s="242"/>
      <c r="GH786" s="242"/>
      <c r="GI786" s="242"/>
      <c r="GJ786" s="242"/>
      <c r="GK786" s="242"/>
      <c r="GL786" s="242"/>
      <c r="GM786" s="242"/>
      <c r="GN786" s="242"/>
      <c r="GO786" s="242"/>
      <c r="GP786" s="242"/>
      <c r="GQ786" s="242"/>
      <c r="GR786" s="242"/>
      <c r="GS786" s="242"/>
      <c r="GT786" s="242"/>
      <c r="GU786" s="242"/>
      <c r="GV786" s="242"/>
      <c r="GW786" s="242"/>
      <c r="GX786" s="242"/>
      <c r="GY786" s="242"/>
      <c r="GZ786" s="242"/>
      <c r="HA786" s="242"/>
      <c r="HB786" s="242"/>
      <c r="HC786" s="242"/>
      <c r="HD786" s="242"/>
      <c r="HE786" s="242"/>
      <c r="HF786" s="242"/>
      <c r="HG786" s="242"/>
      <c r="HH786" s="242"/>
      <c r="HI786" s="242"/>
      <c r="HJ786" s="242"/>
      <c r="HK786" s="242"/>
      <c r="HL786" s="242"/>
      <c r="HM786" s="242"/>
      <c r="HN786" s="242"/>
      <c r="HO786" s="242"/>
      <c r="HP786" s="242"/>
      <c r="HQ786" s="242"/>
      <c r="HR786" s="242"/>
      <c r="HS786" s="242"/>
      <c r="HT786" s="242"/>
      <c r="HU786" s="242"/>
      <c r="HV786" s="242"/>
      <c r="HW786" s="242"/>
      <c r="HX786" s="242"/>
      <c r="HY786" s="242"/>
      <c r="HZ786" s="242"/>
      <c r="IA786" s="242"/>
      <c r="IB786" s="242"/>
      <c r="IC786" s="242"/>
      <c r="ID786" s="242"/>
      <c r="IE786" s="242"/>
      <c r="IF786" s="242"/>
      <c r="IG786" s="242"/>
      <c r="IH786" s="242"/>
      <c r="II786" s="242"/>
      <c r="IJ786" s="242"/>
      <c r="IK786" s="242"/>
      <c r="IL786" s="242"/>
      <c r="IM786" s="242"/>
      <c r="IN786" s="242"/>
      <c r="IO786" s="242"/>
      <c r="IP786" s="242"/>
      <c r="IQ786" s="242"/>
      <c r="IR786" s="242"/>
      <c r="IS786" s="242"/>
      <c r="IT786" s="242"/>
      <c r="IU786" s="242"/>
      <c r="IV786" s="242"/>
      <c r="IW786" s="242"/>
      <c r="IX786" s="242"/>
      <c r="IY786" s="242"/>
      <c r="IZ786" s="242"/>
      <c r="JA786" s="242"/>
      <c r="JB786" s="242"/>
      <c r="JC786" s="242"/>
      <c r="JD786" s="242"/>
      <c r="JE786" s="242"/>
      <c r="JF786" s="242"/>
      <c r="JG786" s="242"/>
      <c r="JH786" s="242"/>
      <c r="JI786" s="242"/>
      <c r="JJ786" s="242"/>
      <c r="JK786" s="242"/>
      <c r="JL786" s="242"/>
      <c r="JM786" s="242"/>
      <c r="JN786" s="242"/>
      <c r="JO786" s="242"/>
      <c r="JP786" s="242"/>
      <c r="JQ786" s="242"/>
      <c r="JR786" s="242"/>
      <c r="JS786" s="242"/>
      <c r="JT786" s="242"/>
      <c r="JU786" s="242"/>
      <c r="JV786" s="242"/>
      <c r="JW786" s="242"/>
      <c r="JX786" s="242"/>
      <c r="JY786" s="242"/>
      <c r="JZ786" s="242"/>
      <c r="KA786" s="242"/>
      <c r="KB786" s="242"/>
      <c r="KC786" s="242"/>
      <c r="KD786" s="242"/>
      <c r="KE786" s="242"/>
      <c r="KF786" s="242"/>
      <c r="KG786" s="242"/>
      <c r="KH786" s="242"/>
      <c r="KI786" s="242"/>
      <c r="KJ786" s="242"/>
      <c r="KK786" s="242"/>
      <c r="KL786" s="242"/>
      <c r="KM786" s="242"/>
      <c r="KN786" s="242"/>
      <c r="KO786" s="242"/>
      <c r="KP786" s="242"/>
      <c r="KQ786" s="242"/>
      <c r="KR786" s="242"/>
      <c r="KS786" s="242"/>
      <c r="KT786" s="242"/>
      <c r="KU786" s="242"/>
      <c r="KV786" s="242"/>
      <c r="KW786" s="242"/>
      <c r="KX786" s="242"/>
      <c r="KY786" s="242"/>
      <c r="KZ786" s="242"/>
      <c r="LA786" s="242"/>
      <c r="LB786" s="242"/>
      <c r="LC786" s="242"/>
      <c r="LD786" s="242"/>
      <c r="LE786" s="242"/>
      <c r="LF786" s="242"/>
      <c r="LG786" s="242"/>
      <c r="LH786" s="242"/>
      <c r="LI786" s="242"/>
      <c r="LJ786" s="242"/>
      <c r="LK786" s="242"/>
      <c r="LL786" s="242"/>
      <c r="LM786" s="242"/>
      <c r="LN786" s="242"/>
      <c r="LO786" s="242"/>
      <c r="LP786" s="242"/>
      <c r="LQ786" s="242"/>
      <c r="LR786" s="242"/>
      <c r="LS786" s="242"/>
      <c r="LT786" s="242"/>
      <c r="LU786" s="242"/>
      <c r="LV786" s="242"/>
      <c r="LW786" s="242"/>
      <c r="LX786" s="242"/>
      <c r="LY786" s="242"/>
      <c r="LZ786" s="242"/>
      <c r="MA786" s="242"/>
      <c r="MB786" s="242"/>
      <c r="MC786" s="242"/>
      <c r="MD786" s="242"/>
      <c r="ME786" s="242"/>
      <c r="MF786" s="242"/>
      <c r="MG786" s="242"/>
      <c r="MH786" s="242"/>
      <c r="MI786" s="242"/>
      <c r="MJ786" s="242"/>
      <c r="MK786" s="242"/>
      <c r="ML786" s="242"/>
      <c r="MM786" s="242"/>
      <c r="MN786" s="242"/>
      <c r="MO786" s="242"/>
      <c r="MP786" s="242"/>
      <c r="MQ786" s="242"/>
      <c r="MR786" s="242"/>
      <c r="MS786" s="242"/>
      <c r="MT786" s="242"/>
      <c r="MU786" s="242"/>
      <c r="MV786" s="242"/>
      <c r="MW786" s="242"/>
      <c r="MX786" s="242"/>
      <c r="MY786" s="242"/>
      <c r="MZ786" s="242"/>
      <c r="NA786" s="242"/>
      <c r="NB786" s="242"/>
      <c r="NC786" s="242"/>
      <c r="ND786" s="242"/>
      <c r="NE786" s="242"/>
      <c r="NF786" s="242"/>
      <c r="NG786" s="242"/>
      <c r="NH786" s="242"/>
      <c r="NI786" s="242"/>
      <c r="NJ786" s="242"/>
      <c r="NK786" s="242"/>
      <c r="NL786" s="242"/>
      <c r="NM786" s="242"/>
      <c r="NN786" s="242"/>
      <c r="NO786" s="242"/>
      <c r="NP786" s="242"/>
      <c r="NQ786" s="242"/>
      <c r="NR786" s="242"/>
      <c r="NS786" s="242"/>
      <c r="NT786" s="242"/>
      <c r="NU786" s="242"/>
      <c r="NV786" s="242"/>
      <c r="NW786" s="242"/>
      <c r="NX786" s="242"/>
      <c r="NY786" s="242"/>
      <c r="NZ786" s="242"/>
      <c r="OA786" s="242"/>
      <c r="OB786" s="242"/>
      <c r="OC786" s="242"/>
      <c r="OD786" s="242"/>
      <c r="OE786" s="242"/>
      <c r="OF786" s="242"/>
      <c r="OG786" s="242"/>
      <c r="OH786" s="242"/>
      <c r="OI786" s="242"/>
      <c r="OJ786" s="242"/>
      <c r="OK786" s="242"/>
      <c r="OL786" s="242"/>
      <c r="OM786" s="242"/>
      <c r="ON786" s="242"/>
      <c r="OO786" s="242"/>
      <c r="OP786" s="242"/>
      <c r="OQ786" s="242"/>
      <c r="OR786" s="242"/>
      <c r="OS786" s="242"/>
      <c r="OT786" s="242"/>
      <c r="OU786" s="242"/>
      <c r="OV786" s="242"/>
      <c r="OW786" s="242"/>
      <c r="OX786" s="242"/>
      <c r="OY786" s="242"/>
      <c r="OZ786" s="242"/>
      <c r="PA786" s="242"/>
      <c r="PB786" s="242"/>
      <c r="PC786" s="242"/>
      <c r="PD786" s="242"/>
      <c r="PE786" s="242"/>
      <c r="PF786" s="242"/>
      <c r="PG786" s="242"/>
      <c r="PH786" s="242"/>
      <c r="PI786" s="242"/>
      <c r="PJ786" s="242"/>
      <c r="PK786" s="242"/>
      <c r="PL786" s="242"/>
      <c r="PM786" s="242"/>
      <c r="PN786" s="242"/>
      <c r="PO786" s="242"/>
      <c r="PP786" s="242"/>
      <c r="PQ786" s="242"/>
      <c r="PR786" s="242"/>
      <c r="PS786" s="242"/>
      <c r="PT786" s="242"/>
      <c r="PU786" s="242"/>
      <c r="PV786" s="242"/>
      <c r="PW786" s="242"/>
      <c r="PX786" s="242"/>
      <c r="PY786" s="242"/>
      <c r="PZ786" s="242"/>
      <c r="QA786" s="242"/>
      <c r="QB786" s="242"/>
      <c r="QC786" s="242"/>
      <c r="QD786" s="242"/>
      <c r="QE786" s="242"/>
      <c r="QF786" s="242"/>
      <c r="QG786" s="242"/>
      <c r="QH786" s="242"/>
      <c r="QI786" s="242"/>
      <c r="QJ786" s="242"/>
      <c r="QK786" s="242"/>
      <c r="QL786" s="242"/>
      <c r="QM786" s="242"/>
      <c r="QN786" s="242"/>
      <c r="QO786" s="242"/>
      <c r="QP786" s="242"/>
      <c r="QQ786" s="242"/>
      <c r="QR786" s="242"/>
      <c r="QS786" s="242"/>
      <c r="QT786" s="242"/>
      <c r="QU786" s="242"/>
      <c r="QV786" s="242"/>
      <c r="QW786" s="242"/>
      <c r="QX786" s="242"/>
      <c r="QY786" s="242"/>
      <c r="QZ786" s="242"/>
      <c r="RA786" s="242"/>
      <c r="RB786" s="242"/>
      <c r="RC786" s="242"/>
      <c r="RD786" s="242"/>
      <c r="RE786" s="242"/>
      <c r="RF786" s="242"/>
      <c r="RG786" s="242"/>
      <c r="RH786" s="242"/>
      <c r="RI786" s="242"/>
      <c r="RJ786" s="242"/>
      <c r="RK786" s="242"/>
      <c r="RL786" s="242"/>
      <c r="RM786" s="242"/>
      <c r="RN786" s="242"/>
      <c r="RO786" s="242"/>
      <c r="RP786" s="242"/>
      <c r="RQ786" s="242"/>
      <c r="RR786" s="242"/>
      <c r="RS786" s="242"/>
      <c r="RT786" s="242"/>
      <c r="RU786" s="242"/>
      <c r="RV786" s="242"/>
      <c r="RW786" s="242"/>
      <c r="RX786" s="242"/>
      <c r="RY786" s="242"/>
      <c r="RZ786" s="242"/>
      <c r="SA786" s="242"/>
      <c r="SB786" s="242"/>
    </row>
    <row r="787" spans="1:496" s="249" customFormat="1" ht="15" customHeight="1" x14ac:dyDescent="0.2">
      <c r="A787" s="247"/>
      <c r="B787" s="247"/>
      <c r="D787" s="247"/>
      <c r="F787" s="242"/>
      <c r="G787" s="242"/>
      <c r="H787" s="242"/>
      <c r="I787" s="242"/>
      <c r="J787" s="242"/>
      <c r="K787" s="242"/>
      <c r="L787" s="242"/>
      <c r="M787" s="242"/>
      <c r="N787" s="242"/>
      <c r="O787" s="242"/>
      <c r="P787" s="242"/>
      <c r="Q787" s="242"/>
      <c r="R787" s="242"/>
      <c r="S787" s="242"/>
      <c r="T787" s="242"/>
      <c r="U787" s="242"/>
      <c r="V787" s="242"/>
      <c r="W787" s="242"/>
      <c r="X787" s="242"/>
      <c r="Y787" s="242"/>
      <c r="Z787" s="242"/>
      <c r="AA787" s="242"/>
      <c r="AB787" s="242"/>
      <c r="AC787" s="242"/>
      <c r="AD787" s="242"/>
      <c r="AE787" s="242"/>
      <c r="AF787" s="242"/>
      <c r="AG787" s="242"/>
      <c r="AH787" s="242"/>
      <c r="AI787" s="242"/>
      <c r="AJ787" s="242"/>
      <c r="AK787" s="242"/>
      <c r="AL787" s="242"/>
      <c r="AM787" s="242"/>
      <c r="AN787" s="242"/>
      <c r="AO787" s="242"/>
      <c r="AP787" s="242"/>
      <c r="AQ787" s="242"/>
      <c r="AR787" s="242"/>
      <c r="AS787" s="242"/>
      <c r="AT787" s="242"/>
      <c r="AU787" s="242"/>
      <c r="AV787" s="242"/>
      <c r="AW787" s="242"/>
      <c r="AX787" s="242"/>
      <c r="AY787" s="242"/>
      <c r="AZ787" s="242"/>
      <c r="BA787" s="242"/>
      <c r="BB787" s="242"/>
      <c r="BC787" s="242"/>
      <c r="BD787" s="242"/>
      <c r="BE787" s="242"/>
      <c r="BF787" s="242"/>
      <c r="BG787" s="242"/>
      <c r="BH787" s="242"/>
      <c r="BI787" s="242"/>
      <c r="BJ787" s="242"/>
      <c r="BK787" s="242"/>
      <c r="BL787" s="242"/>
      <c r="BM787" s="242"/>
      <c r="BN787" s="242"/>
      <c r="BO787" s="242"/>
      <c r="BP787" s="242"/>
      <c r="BQ787" s="242"/>
      <c r="BR787" s="242"/>
      <c r="BS787" s="242"/>
      <c r="BT787" s="242"/>
      <c r="BU787" s="242"/>
      <c r="BV787" s="242"/>
      <c r="BW787" s="242"/>
      <c r="BX787" s="242"/>
      <c r="BY787" s="242"/>
      <c r="BZ787" s="242"/>
      <c r="CA787" s="242"/>
      <c r="CB787" s="242"/>
      <c r="CC787" s="242"/>
      <c r="CD787" s="242"/>
      <c r="CE787" s="242"/>
      <c r="CF787" s="242"/>
      <c r="CG787" s="242"/>
      <c r="CH787" s="242"/>
      <c r="CI787" s="242"/>
      <c r="CJ787" s="242"/>
      <c r="CK787" s="242"/>
      <c r="CL787" s="242"/>
      <c r="CM787" s="242"/>
      <c r="CN787" s="242"/>
      <c r="CO787" s="242"/>
      <c r="CP787" s="242"/>
      <c r="CQ787" s="242"/>
      <c r="CR787" s="242"/>
      <c r="CS787" s="242"/>
      <c r="CT787" s="242"/>
      <c r="CU787" s="242"/>
      <c r="CV787" s="242"/>
      <c r="CW787" s="242"/>
      <c r="CX787" s="242"/>
      <c r="CY787" s="242"/>
      <c r="CZ787" s="242"/>
      <c r="DA787" s="242"/>
      <c r="DB787" s="242"/>
      <c r="DC787" s="242"/>
      <c r="DD787" s="242"/>
      <c r="DE787" s="242"/>
      <c r="DF787" s="242"/>
      <c r="DG787" s="242"/>
      <c r="DH787" s="242"/>
      <c r="DI787" s="242"/>
      <c r="DJ787" s="242"/>
      <c r="DK787" s="242"/>
      <c r="DL787" s="242"/>
      <c r="DM787" s="242"/>
      <c r="DN787" s="242"/>
      <c r="DO787" s="242"/>
      <c r="DP787" s="242"/>
      <c r="DQ787" s="242"/>
      <c r="DR787" s="242"/>
      <c r="DS787" s="242"/>
      <c r="DT787" s="242"/>
      <c r="DU787" s="242"/>
      <c r="DV787" s="242"/>
      <c r="DW787" s="242"/>
      <c r="DX787" s="242"/>
      <c r="DY787" s="242"/>
      <c r="DZ787" s="242"/>
      <c r="EA787" s="242"/>
      <c r="EB787" s="242"/>
      <c r="EC787" s="242"/>
      <c r="ED787" s="242"/>
      <c r="EE787" s="242"/>
      <c r="EF787" s="242"/>
      <c r="EG787" s="242"/>
      <c r="EH787" s="242"/>
      <c r="EI787" s="242"/>
      <c r="EJ787" s="242"/>
      <c r="EK787" s="242"/>
      <c r="EL787" s="242"/>
      <c r="EM787" s="242"/>
      <c r="EN787" s="242"/>
      <c r="EO787" s="242"/>
      <c r="EP787" s="242"/>
      <c r="EQ787" s="242"/>
      <c r="ER787" s="242"/>
      <c r="ES787" s="242"/>
      <c r="ET787" s="242"/>
      <c r="EU787" s="242"/>
      <c r="EV787" s="242"/>
      <c r="EW787" s="242"/>
      <c r="EX787" s="242"/>
      <c r="EY787" s="242"/>
      <c r="EZ787" s="242"/>
      <c r="FA787" s="242"/>
      <c r="FB787" s="242"/>
      <c r="FC787" s="242"/>
      <c r="FD787" s="242"/>
      <c r="FE787" s="242"/>
      <c r="FF787" s="242"/>
      <c r="FG787" s="242"/>
      <c r="FH787" s="242"/>
      <c r="FI787" s="242"/>
      <c r="FJ787" s="242"/>
      <c r="FK787" s="242"/>
      <c r="FL787" s="242"/>
      <c r="FM787" s="242"/>
      <c r="FN787" s="242"/>
      <c r="FO787" s="242"/>
      <c r="FP787" s="242"/>
      <c r="FQ787" s="242"/>
      <c r="FR787" s="242"/>
      <c r="FS787" s="242"/>
      <c r="FT787" s="242"/>
      <c r="FU787" s="242"/>
      <c r="FV787" s="242"/>
      <c r="FW787" s="242"/>
      <c r="FX787" s="242"/>
      <c r="FY787" s="242"/>
      <c r="FZ787" s="242"/>
      <c r="GA787" s="242"/>
      <c r="GB787" s="242"/>
      <c r="GC787" s="242"/>
      <c r="GD787" s="242"/>
      <c r="GE787" s="242"/>
      <c r="GF787" s="242"/>
      <c r="GG787" s="242"/>
      <c r="GH787" s="242"/>
      <c r="GI787" s="242"/>
      <c r="GJ787" s="242"/>
      <c r="GK787" s="242"/>
      <c r="GL787" s="242"/>
      <c r="GM787" s="242"/>
      <c r="GN787" s="242"/>
      <c r="GO787" s="242"/>
      <c r="GP787" s="242"/>
      <c r="GQ787" s="242"/>
      <c r="GR787" s="242"/>
      <c r="GS787" s="242"/>
      <c r="GT787" s="242"/>
      <c r="GU787" s="242"/>
      <c r="GV787" s="242"/>
      <c r="GW787" s="242"/>
      <c r="GX787" s="242"/>
      <c r="GY787" s="242"/>
      <c r="GZ787" s="242"/>
      <c r="HA787" s="242"/>
      <c r="HB787" s="242"/>
      <c r="HC787" s="242"/>
      <c r="HD787" s="242"/>
      <c r="HE787" s="242"/>
      <c r="HF787" s="242"/>
      <c r="HG787" s="242"/>
      <c r="HH787" s="242"/>
      <c r="HI787" s="242"/>
      <c r="HJ787" s="242"/>
      <c r="HK787" s="242"/>
      <c r="HL787" s="242"/>
      <c r="HM787" s="242"/>
      <c r="HN787" s="242"/>
      <c r="HO787" s="242"/>
      <c r="HP787" s="242"/>
      <c r="HQ787" s="242"/>
      <c r="HR787" s="242"/>
      <c r="HS787" s="242"/>
      <c r="HT787" s="242"/>
      <c r="HU787" s="242"/>
      <c r="HV787" s="242"/>
      <c r="HW787" s="242"/>
      <c r="HX787" s="242"/>
      <c r="HY787" s="242"/>
      <c r="HZ787" s="242"/>
      <c r="IA787" s="242"/>
      <c r="IB787" s="242"/>
      <c r="IC787" s="242"/>
      <c r="ID787" s="242"/>
      <c r="IE787" s="242"/>
      <c r="IF787" s="242"/>
      <c r="IG787" s="242"/>
      <c r="IH787" s="242"/>
      <c r="II787" s="242"/>
      <c r="IJ787" s="242"/>
      <c r="IK787" s="242"/>
      <c r="IL787" s="242"/>
      <c r="IM787" s="242"/>
      <c r="IN787" s="242"/>
      <c r="IO787" s="242"/>
      <c r="IP787" s="242"/>
      <c r="IQ787" s="242"/>
      <c r="IR787" s="242"/>
      <c r="IS787" s="242"/>
      <c r="IT787" s="242"/>
      <c r="IU787" s="242"/>
      <c r="IV787" s="242"/>
      <c r="IW787" s="242"/>
      <c r="IX787" s="242"/>
      <c r="IY787" s="242"/>
      <c r="IZ787" s="242"/>
      <c r="JA787" s="242"/>
      <c r="JB787" s="242"/>
      <c r="JC787" s="242"/>
      <c r="JD787" s="242"/>
      <c r="JE787" s="242"/>
      <c r="JF787" s="242"/>
      <c r="JG787" s="242"/>
      <c r="JH787" s="242"/>
      <c r="JI787" s="242"/>
      <c r="JJ787" s="242"/>
      <c r="JK787" s="242"/>
      <c r="JL787" s="242"/>
      <c r="JM787" s="242"/>
      <c r="JN787" s="242"/>
      <c r="JO787" s="242"/>
      <c r="JP787" s="242"/>
      <c r="JQ787" s="242"/>
      <c r="JR787" s="242"/>
      <c r="JS787" s="242"/>
      <c r="JT787" s="242"/>
      <c r="JU787" s="242"/>
      <c r="JV787" s="242"/>
      <c r="JW787" s="242"/>
      <c r="JX787" s="242"/>
      <c r="JY787" s="242"/>
      <c r="JZ787" s="242"/>
      <c r="KA787" s="242"/>
      <c r="KB787" s="242"/>
      <c r="KC787" s="242"/>
      <c r="KD787" s="242"/>
      <c r="KE787" s="242"/>
      <c r="KF787" s="242"/>
      <c r="KG787" s="242"/>
      <c r="KH787" s="242"/>
      <c r="KI787" s="242"/>
      <c r="KJ787" s="242"/>
      <c r="KK787" s="242"/>
      <c r="KL787" s="242"/>
      <c r="KM787" s="242"/>
      <c r="KN787" s="242"/>
      <c r="KO787" s="242"/>
      <c r="KP787" s="242"/>
      <c r="KQ787" s="242"/>
      <c r="KR787" s="242"/>
      <c r="KS787" s="242"/>
      <c r="KT787" s="242"/>
      <c r="KU787" s="242"/>
      <c r="KV787" s="242"/>
      <c r="KW787" s="242"/>
      <c r="KX787" s="242"/>
      <c r="KY787" s="242"/>
      <c r="KZ787" s="242"/>
      <c r="LA787" s="242"/>
      <c r="LB787" s="242"/>
      <c r="LC787" s="242"/>
      <c r="LD787" s="242"/>
      <c r="LE787" s="242"/>
      <c r="LF787" s="242"/>
      <c r="LG787" s="242"/>
      <c r="LH787" s="242"/>
      <c r="LI787" s="242"/>
      <c r="LJ787" s="242"/>
      <c r="LK787" s="242"/>
      <c r="LL787" s="242"/>
      <c r="LM787" s="242"/>
      <c r="LN787" s="242"/>
      <c r="LO787" s="242"/>
      <c r="LP787" s="242"/>
      <c r="LQ787" s="242"/>
      <c r="LR787" s="242"/>
      <c r="LS787" s="242"/>
      <c r="LT787" s="242"/>
      <c r="LU787" s="242"/>
      <c r="LV787" s="242"/>
      <c r="LW787" s="242"/>
      <c r="LX787" s="242"/>
      <c r="LY787" s="242"/>
      <c r="LZ787" s="242"/>
      <c r="MA787" s="242"/>
      <c r="MB787" s="242"/>
      <c r="MC787" s="242"/>
      <c r="MD787" s="242"/>
      <c r="ME787" s="242"/>
      <c r="MF787" s="242"/>
      <c r="MG787" s="242"/>
      <c r="MH787" s="242"/>
      <c r="MI787" s="242"/>
      <c r="MJ787" s="242"/>
      <c r="MK787" s="242"/>
      <c r="ML787" s="242"/>
      <c r="MM787" s="242"/>
      <c r="MN787" s="242"/>
      <c r="MO787" s="242"/>
      <c r="MP787" s="242"/>
      <c r="MQ787" s="242"/>
      <c r="MR787" s="242"/>
      <c r="MS787" s="242"/>
      <c r="MT787" s="242"/>
      <c r="MU787" s="242"/>
      <c r="MV787" s="242"/>
      <c r="MW787" s="242"/>
      <c r="MX787" s="242"/>
      <c r="MY787" s="242"/>
      <c r="MZ787" s="242"/>
      <c r="NA787" s="242"/>
      <c r="NB787" s="242"/>
      <c r="NC787" s="242"/>
      <c r="ND787" s="242"/>
      <c r="NE787" s="242"/>
      <c r="NF787" s="242"/>
      <c r="NG787" s="242"/>
      <c r="NH787" s="242"/>
      <c r="NI787" s="242"/>
      <c r="NJ787" s="242"/>
      <c r="NK787" s="242"/>
      <c r="NL787" s="242"/>
      <c r="NM787" s="242"/>
      <c r="NN787" s="242"/>
      <c r="NO787" s="242"/>
      <c r="NP787" s="242"/>
      <c r="NQ787" s="242"/>
      <c r="NR787" s="242"/>
      <c r="NS787" s="242"/>
      <c r="NT787" s="242"/>
      <c r="NU787" s="242"/>
      <c r="NV787" s="242"/>
      <c r="NW787" s="242"/>
      <c r="NX787" s="242"/>
      <c r="NY787" s="242"/>
      <c r="NZ787" s="242"/>
      <c r="OA787" s="242"/>
      <c r="OB787" s="242"/>
      <c r="OC787" s="242"/>
      <c r="OD787" s="242"/>
      <c r="OE787" s="242"/>
      <c r="OF787" s="242"/>
      <c r="OG787" s="242"/>
      <c r="OH787" s="242"/>
      <c r="OI787" s="242"/>
      <c r="OJ787" s="242"/>
      <c r="OK787" s="242"/>
      <c r="OL787" s="242"/>
      <c r="OM787" s="242"/>
      <c r="ON787" s="242"/>
      <c r="OO787" s="242"/>
      <c r="OP787" s="242"/>
      <c r="OQ787" s="242"/>
      <c r="OR787" s="242"/>
      <c r="OS787" s="242"/>
      <c r="OT787" s="242"/>
      <c r="OU787" s="242"/>
      <c r="OV787" s="242"/>
      <c r="OW787" s="242"/>
      <c r="OX787" s="242"/>
      <c r="OY787" s="242"/>
      <c r="OZ787" s="242"/>
      <c r="PA787" s="242"/>
      <c r="PB787" s="242"/>
      <c r="PC787" s="242"/>
      <c r="PD787" s="242"/>
      <c r="PE787" s="242"/>
      <c r="PF787" s="242"/>
      <c r="PG787" s="242"/>
      <c r="PH787" s="242"/>
      <c r="PI787" s="242"/>
      <c r="PJ787" s="242"/>
      <c r="PK787" s="242"/>
      <c r="PL787" s="242"/>
      <c r="PM787" s="242"/>
      <c r="PN787" s="242"/>
      <c r="PO787" s="242"/>
      <c r="PP787" s="242"/>
      <c r="PQ787" s="242"/>
      <c r="PR787" s="242"/>
      <c r="PS787" s="242"/>
      <c r="PT787" s="242"/>
      <c r="PU787" s="242"/>
      <c r="PV787" s="242"/>
      <c r="PW787" s="242"/>
      <c r="PX787" s="242"/>
      <c r="PY787" s="242"/>
      <c r="PZ787" s="242"/>
      <c r="QA787" s="242"/>
      <c r="QB787" s="242"/>
      <c r="QC787" s="242"/>
      <c r="QD787" s="242"/>
      <c r="QE787" s="242"/>
      <c r="QF787" s="242"/>
      <c r="QG787" s="242"/>
      <c r="QH787" s="242"/>
      <c r="QI787" s="242"/>
      <c r="QJ787" s="242"/>
      <c r="QK787" s="242"/>
      <c r="QL787" s="242"/>
      <c r="QM787" s="242"/>
      <c r="QN787" s="242"/>
      <c r="QO787" s="242"/>
      <c r="QP787" s="242"/>
      <c r="QQ787" s="242"/>
      <c r="QR787" s="242"/>
      <c r="QS787" s="242"/>
      <c r="QT787" s="242"/>
      <c r="QU787" s="242"/>
      <c r="QV787" s="242"/>
      <c r="QW787" s="242"/>
      <c r="QX787" s="242"/>
      <c r="QY787" s="242"/>
      <c r="QZ787" s="242"/>
      <c r="RA787" s="242"/>
      <c r="RB787" s="242"/>
      <c r="RC787" s="242"/>
      <c r="RD787" s="242"/>
      <c r="RE787" s="242"/>
      <c r="RF787" s="242"/>
      <c r="RG787" s="242"/>
      <c r="RH787" s="242"/>
      <c r="RI787" s="242"/>
      <c r="RJ787" s="242"/>
      <c r="RK787" s="242"/>
      <c r="RL787" s="242"/>
      <c r="RM787" s="242"/>
      <c r="RN787" s="242"/>
      <c r="RO787" s="242"/>
      <c r="RP787" s="242"/>
      <c r="RQ787" s="242"/>
      <c r="RR787" s="242"/>
      <c r="RS787" s="242"/>
      <c r="RT787" s="242"/>
      <c r="RU787" s="242"/>
      <c r="RV787" s="242"/>
      <c r="RW787" s="242"/>
      <c r="RX787" s="242"/>
      <c r="RY787" s="242"/>
      <c r="RZ787" s="242"/>
      <c r="SA787" s="242"/>
      <c r="SB787" s="242"/>
    </row>
    <row r="788" spans="1:496" ht="15" customHeight="1" x14ac:dyDescent="0.2">
      <c r="A788" s="243"/>
    </row>
    <row r="789" spans="1:496" ht="15" customHeight="1" x14ac:dyDescent="0.2">
      <c r="A789" s="243" t="s">
        <v>1075</v>
      </c>
      <c r="B789" s="243">
        <v>205</v>
      </c>
      <c r="E789" s="242" t="s">
        <v>750</v>
      </c>
    </row>
    <row r="790" spans="1:496" ht="15" customHeight="1" x14ac:dyDescent="0.2">
      <c r="A790" s="243" t="s">
        <v>1076</v>
      </c>
      <c r="B790" s="243">
        <v>205001</v>
      </c>
      <c r="E790" s="242" t="s">
        <v>1077</v>
      </c>
    </row>
    <row r="791" spans="1:496" ht="15" customHeight="1" x14ac:dyDescent="0.2">
      <c r="A791" s="243" t="s">
        <v>1078</v>
      </c>
      <c r="B791" s="243">
        <v>205002</v>
      </c>
      <c r="E791" s="242" t="s">
        <v>1079</v>
      </c>
    </row>
    <row r="792" spans="1:496" s="249" customFormat="1" ht="15" customHeight="1" x14ac:dyDescent="0.2">
      <c r="A792" s="247"/>
      <c r="B792" s="247"/>
      <c r="D792" s="247"/>
      <c r="F792" s="242"/>
      <c r="G792" s="242"/>
      <c r="H792" s="242"/>
      <c r="I792" s="242"/>
      <c r="J792" s="242"/>
      <c r="K792" s="242"/>
      <c r="L792" s="242"/>
      <c r="M792" s="242"/>
      <c r="N792" s="242"/>
      <c r="O792" s="242"/>
      <c r="P792" s="242"/>
      <c r="Q792" s="242"/>
      <c r="R792" s="242"/>
      <c r="S792" s="242"/>
      <c r="T792" s="242"/>
      <c r="U792" s="242"/>
      <c r="V792" s="242"/>
      <c r="W792" s="242"/>
      <c r="X792" s="242"/>
      <c r="Y792" s="242"/>
      <c r="Z792" s="242"/>
      <c r="AA792" s="242"/>
      <c r="AB792" s="242"/>
      <c r="AC792" s="242"/>
      <c r="AD792" s="242"/>
      <c r="AE792" s="242"/>
      <c r="AF792" s="242"/>
      <c r="AG792" s="242"/>
      <c r="AH792" s="242"/>
      <c r="AI792" s="242"/>
      <c r="AJ792" s="242"/>
      <c r="AK792" s="242"/>
      <c r="AL792" s="242"/>
      <c r="AM792" s="242"/>
      <c r="AN792" s="242"/>
      <c r="AO792" s="242"/>
      <c r="AP792" s="242"/>
      <c r="AQ792" s="242"/>
      <c r="AR792" s="242"/>
      <c r="AS792" s="242"/>
      <c r="AT792" s="242"/>
      <c r="AU792" s="242"/>
      <c r="AV792" s="242"/>
      <c r="AW792" s="242"/>
      <c r="AX792" s="242"/>
      <c r="AY792" s="242"/>
      <c r="AZ792" s="242"/>
      <c r="BA792" s="242"/>
      <c r="BB792" s="242"/>
      <c r="BC792" s="242"/>
      <c r="BD792" s="242"/>
      <c r="BE792" s="242"/>
      <c r="BF792" s="242"/>
      <c r="BG792" s="242"/>
      <c r="BH792" s="242"/>
      <c r="BI792" s="242"/>
      <c r="BJ792" s="242"/>
      <c r="BK792" s="242"/>
      <c r="BL792" s="242"/>
      <c r="BM792" s="242"/>
      <c r="BN792" s="242"/>
      <c r="BO792" s="242"/>
      <c r="BP792" s="242"/>
      <c r="BQ792" s="242"/>
      <c r="BR792" s="242"/>
      <c r="BS792" s="242"/>
      <c r="BT792" s="242"/>
      <c r="BU792" s="242"/>
      <c r="BV792" s="242"/>
      <c r="BW792" s="242"/>
      <c r="BX792" s="242"/>
      <c r="BY792" s="242"/>
      <c r="BZ792" s="242"/>
      <c r="CA792" s="242"/>
      <c r="CB792" s="242"/>
      <c r="CC792" s="242"/>
      <c r="CD792" s="242"/>
      <c r="CE792" s="242"/>
      <c r="CF792" s="242"/>
      <c r="CG792" s="242"/>
      <c r="CH792" s="242"/>
      <c r="CI792" s="242"/>
      <c r="CJ792" s="242"/>
      <c r="CK792" s="242"/>
      <c r="CL792" s="242"/>
      <c r="CM792" s="242"/>
      <c r="CN792" s="242"/>
      <c r="CO792" s="242"/>
      <c r="CP792" s="242"/>
      <c r="CQ792" s="242"/>
      <c r="CR792" s="242"/>
      <c r="CS792" s="242"/>
      <c r="CT792" s="242"/>
      <c r="CU792" s="242"/>
      <c r="CV792" s="242"/>
      <c r="CW792" s="242"/>
      <c r="CX792" s="242"/>
      <c r="CY792" s="242"/>
      <c r="CZ792" s="242"/>
      <c r="DA792" s="242"/>
      <c r="DB792" s="242"/>
      <c r="DC792" s="242"/>
      <c r="DD792" s="242"/>
      <c r="DE792" s="242"/>
      <c r="DF792" s="242"/>
      <c r="DG792" s="242"/>
      <c r="DH792" s="242"/>
      <c r="DI792" s="242"/>
      <c r="DJ792" s="242"/>
      <c r="DK792" s="242"/>
      <c r="DL792" s="242"/>
      <c r="DM792" s="242"/>
      <c r="DN792" s="242"/>
      <c r="DO792" s="242"/>
      <c r="DP792" s="242"/>
      <c r="DQ792" s="242"/>
      <c r="DR792" s="242"/>
      <c r="DS792" s="242"/>
      <c r="DT792" s="242"/>
      <c r="DU792" s="242"/>
      <c r="DV792" s="242"/>
      <c r="DW792" s="242"/>
      <c r="DX792" s="242"/>
      <c r="DY792" s="242"/>
      <c r="DZ792" s="242"/>
      <c r="EA792" s="242"/>
      <c r="EB792" s="242"/>
      <c r="EC792" s="242"/>
      <c r="ED792" s="242"/>
      <c r="EE792" s="242"/>
      <c r="EF792" s="242"/>
      <c r="EG792" s="242"/>
      <c r="EH792" s="242"/>
      <c r="EI792" s="242"/>
      <c r="EJ792" s="242"/>
      <c r="EK792" s="242"/>
      <c r="EL792" s="242"/>
      <c r="EM792" s="242"/>
      <c r="EN792" s="242"/>
      <c r="EO792" s="242"/>
      <c r="EP792" s="242"/>
      <c r="EQ792" s="242"/>
      <c r="ER792" s="242"/>
      <c r="ES792" s="242"/>
      <c r="ET792" s="242"/>
      <c r="EU792" s="242"/>
      <c r="EV792" s="242"/>
      <c r="EW792" s="242"/>
      <c r="EX792" s="242"/>
      <c r="EY792" s="242"/>
      <c r="EZ792" s="242"/>
      <c r="FA792" s="242"/>
      <c r="FB792" s="242"/>
      <c r="FC792" s="242"/>
      <c r="FD792" s="242"/>
      <c r="FE792" s="242"/>
      <c r="FF792" s="242"/>
      <c r="FG792" s="242"/>
      <c r="FH792" s="242"/>
      <c r="FI792" s="242"/>
      <c r="FJ792" s="242"/>
      <c r="FK792" s="242"/>
      <c r="FL792" s="242"/>
      <c r="FM792" s="242"/>
      <c r="FN792" s="242"/>
      <c r="FO792" s="242"/>
      <c r="FP792" s="242"/>
      <c r="FQ792" s="242"/>
      <c r="FR792" s="242"/>
      <c r="FS792" s="242"/>
      <c r="FT792" s="242"/>
      <c r="FU792" s="242"/>
      <c r="FV792" s="242"/>
      <c r="FW792" s="242"/>
      <c r="FX792" s="242"/>
      <c r="FY792" s="242"/>
      <c r="FZ792" s="242"/>
      <c r="GA792" s="242"/>
      <c r="GB792" s="242"/>
      <c r="GC792" s="242"/>
      <c r="GD792" s="242"/>
      <c r="GE792" s="242"/>
      <c r="GF792" s="242"/>
      <c r="GG792" s="242"/>
      <c r="GH792" s="242"/>
      <c r="GI792" s="242"/>
      <c r="GJ792" s="242"/>
      <c r="GK792" s="242"/>
      <c r="GL792" s="242"/>
      <c r="GM792" s="242"/>
      <c r="GN792" s="242"/>
      <c r="GO792" s="242"/>
      <c r="GP792" s="242"/>
      <c r="GQ792" s="242"/>
      <c r="GR792" s="242"/>
      <c r="GS792" s="242"/>
      <c r="GT792" s="242"/>
      <c r="GU792" s="242"/>
      <c r="GV792" s="242"/>
      <c r="GW792" s="242"/>
      <c r="GX792" s="242"/>
      <c r="GY792" s="242"/>
      <c r="GZ792" s="242"/>
      <c r="HA792" s="242"/>
      <c r="HB792" s="242"/>
      <c r="HC792" s="242"/>
      <c r="HD792" s="242"/>
      <c r="HE792" s="242"/>
      <c r="HF792" s="242"/>
      <c r="HG792" s="242"/>
      <c r="HH792" s="242"/>
      <c r="HI792" s="242"/>
      <c r="HJ792" s="242"/>
      <c r="HK792" s="242"/>
      <c r="HL792" s="242"/>
      <c r="HM792" s="242"/>
      <c r="HN792" s="242"/>
      <c r="HO792" s="242"/>
      <c r="HP792" s="242"/>
      <c r="HQ792" s="242"/>
      <c r="HR792" s="242"/>
      <c r="HS792" s="242"/>
      <c r="HT792" s="242"/>
      <c r="HU792" s="242"/>
      <c r="HV792" s="242"/>
      <c r="HW792" s="242"/>
      <c r="HX792" s="242"/>
      <c r="HY792" s="242"/>
      <c r="HZ792" s="242"/>
      <c r="IA792" s="242"/>
      <c r="IB792" s="242"/>
      <c r="IC792" s="242"/>
      <c r="ID792" s="242"/>
      <c r="IE792" s="242"/>
      <c r="IF792" s="242"/>
      <c r="IG792" s="242"/>
      <c r="IH792" s="242"/>
      <c r="II792" s="242"/>
      <c r="IJ792" s="242"/>
      <c r="IK792" s="242"/>
      <c r="IL792" s="242"/>
      <c r="IM792" s="242"/>
      <c r="IN792" s="242"/>
      <c r="IO792" s="242"/>
      <c r="IP792" s="242"/>
      <c r="IQ792" s="242"/>
      <c r="IR792" s="242"/>
      <c r="IS792" s="242"/>
      <c r="IT792" s="242"/>
      <c r="IU792" s="242"/>
      <c r="IV792" s="242"/>
      <c r="IW792" s="242"/>
      <c r="IX792" s="242"/>
      <c r="IY792" s="242"/>
      <c r="IZ792" s="242"/>
      <c r="JA792" s="242"/>
      <c r="JB792" s="242"/>
      <c r="JC792" s="242"/>
      <c r="JD792" s="242"/>
      <c r="JE792" s="242"/>
      <c r="JF792" s="242"/>
      <c r="JG792" s="242"/>
      <c r="JH792" s="242"/>
      <c r="JI792" s="242"/>
      <c r="JJ792" s="242"/>
      <c r="JK792" s="242"/>
      <c r="JL792" s="242"/>
      <c r="JM792" s="242"/>
      <c r="JN792" s="242"/>
      <c r="JO792" s="242"/>
      <c r="JP792" s="242"/>
      <c r="JQ792" s="242"/>
      <c r="JR792" s="242"/>
      <c r="JS792" s="242"/>
      <c r="JT792" s="242"/>
      <c r="JU792" s="242"/>
      <c r="JV792" s="242"/>
      <c r="JW792" s="242"/>
      <c r="JX792" s="242"/>
      <c r="JY792" s="242"/>
      <c r="JZ792" s="242"/>
      <c r="KA792" s="242"/>
      <c r="KB792" s="242"/>
      <c r="KC792" s="242"/>
      <c r="KD792" s="242"/>
      <c r="KE792" s="242"/>
      <c r="KF792" s="242"/>
      <c r="KG792" s="242"/>
      <c r="KH792" s="242"/>
      <c r="KI792" s="242"/>
      <c r="KJ792" s="242"/>
      <c r="KK792" s="242"/>
      <c r="KL792" s="242"/>
      <c r="KM792" s="242"/>
      <c r="KN792" s="242"/>
      <c r="KO792" s="242"/>
      <c r="KP792" s="242"/>
      <c r="KQ792" s="242"/>
      <c r="KR792" s="242"/>
      <c r="KS792" s="242"/>
      <c r="KT792" s="242"/>
      <c r="KU792" s="242"/>
      <c r="KV792" s="242"/>
      <c r="KW792" s="242"/>
      <c r="KX792" s="242"/>
      <c r="KY792" s="242"/>
      <c r="KZ792" s="242"/>
      <c r="LA792" s="242"/>
      <c r="LB792" s="242"/>
      <c r="LC792" s="242"/>
      <c r="LD792" s="242"/>
      <c r="LE792" s="242"/>
      <c r="LF792" s="242"/>
      <c r="LG792" s="242"/>
      <c r="LH792" s="242"/>
      <c r="LI792" s="242"/>
      <c r="LJ792" s="242"/>
      <c r="LK792" s="242"/>
      <c r="LL792" s="242"/>
      <c r="LM792" s="242"/>
      <c r="LN792" s="242"/>
      <c r="LO792" s="242"/>
      <c r="LP792" s="242"/>
      <c r="LQ792" s="242"/>
      <c r="LR792" s="242"/>
      <c r="LS792" s="242"/>
      <c r="LT792" s="242"/>
      <c r="LU792" s="242"/>
      <c r="LV792" s="242"/>
      <c r="LW792" s="242"/>
      <c r="LX792" s="242"/>
      <c r="LY792" s="242"/>
      <c r="LZ792" s="242"/>
      <c r="MA792" s="242"/>
      <c r="MB792" s="242"/>
      <c r="MC792" s="242"/>
      <c r="MD792" s="242"/>
      <c r="ME792" s="242"/>
      <c r="MF792" s="242"/>
      <c r="MG792" s="242"/>
      <c r="MH792" s="242"/>
      <c r="MI792" s="242"/>
      <c r="MJ792" s="242"/>
      <c r="MK792" s="242"/>
      <c r="ML792" s="242"/>
      <c r="MM792" s="242"/>
      <c r="MN792" s="242"/>
      <c r="MO792" s="242"/>
      <c r="MP792" s="242"/>
      <c r="MQ792" s="242"/>
      <c r="MR792" s="242"/>
      <c r="MS792" s="242"/>
      <c r="MT792" s="242"/>
      <c r="MU792" s="242"/>
      <c r="MV792" s="242"/>
      <c r="MW792" s="242"/>
      <c r="MX792" s="242"/>
      <c r="MY792" s="242"/>
      <c r="MZ792" s="242"/>
      <c r="NA792" s="242"/>
      <c r="NB792" s="242"/>
      <c r="NC792" s="242"/>
      <c r="ND792" s="242"/>
      <c r="NE792" s="242"/>
      <c r="NF792" s="242"/>
      <c r="NG792" s="242"/>
      <c r="NH792" s="242"/>
      <c r="NI792" s="242"/>
      <c r="NJ792" s="242"/>
      <c r="NK792" s="242"/>
      <c r="NL792" s="242"/>
      <c r="NM792" s="242"/>
      <c r="NN792" s="242"/>
      <c r="NO792" s="242"/>
      <c r="NP792" s="242"/>
      <c r="NQ792" s="242"/>
      <c r="NR792" s="242"/>
      <c r="NS792" s="242"/>
      <c r="NT792" s="242"/>
      <c r="NU792" s="242"/>
      <c r="NV792" s="242"/>
      <c r="NW792" s="242"/>
      <c r="NX792" s="242"/>
      <c r="NY792" s="242"/>
      <c r="NZ792" s="242"/>
      <c r="OA792" s="242"/>
      <c r="OB792" s="242"/>
      <c r="OC792" s="242"/>
      <c r="OD792" s="242"/>
      <c r="OE792" s="242"/>
      <c r="OF792" s="242"/>
      <c r="OG792" s="242"/>
      <c r="OH792" s="242"/>
      <c r="OI792" s="242"/>
      <c r="OJ792" s="242"/>
      <c r="OK792" s="242"/>
      <c r="OL792" s="242"/>
      <c r="OM792" s="242"/>
      <c r="ON792" s="242"/>
      <c r="OO792" s="242"/>
      <c r="OP792" s="242"/>
      <c r="OQ792" s="242"/>
      <c r="OR792" s="242"/>
      <c r="OS792" s="242"/>
      <c r="OT792" s="242"/>
      <c r="OU792" s="242"/>
      <c r="OV792" s="242"/>
      <c r="OW792" s="242"/>
      <c r="OX792" s="242"/>
      <c r="OY792" s="242"/>
      <c r="OZ792" s="242"/>
      <c r="PA792" s="242"/>
      <c r="PB792" s="242"/>
      <c r="PC792" s="242"/>
      <c r="PD792" s="242"/>
      <c r="PE792" s="242"/>
      <c r="PF792" s="242"/>
      <c r="PG792" s="242"/>
      <c r="PH792" s="242"/>
      <c r="PI792" s="242"/>
      <c r="PJ792" s="242"/>
      <c r="PK792" s="242"/>
      <c r="PL792" s="242"/>
      <c r="PM792" s="242"/>
      <c r="PN792" s="242"/>
      <c r="PO792" s="242"/>
      <c r="PP792" s="242"/>
      <c r="PQ792" s="242"/>
      <c r="PR792" s="242"/>
      <c r="PS792" s="242"/>
      <c r="PT792" s="242"/>
      <c r="PU792" s="242"/>
      <c r="PV792" s="242"/>
      <c r="PW792" s="242"/>
      <c r="PX792" s="242"/>
      <c r="PY792" s="242"/>
      <c r="PZ792" s="242"/>
      <c r="QA792" s="242"/>
      <c r="QB792" s="242"/>
      <c r="QC792" s="242"/>
      <c r="QD792" s="242"/>
      <c r="QE792" s="242"/>
      <c r="QF792" s="242"/>
      <c r="QG792" s="242"/>
      <c r="QH792" s="242"/>
      <c r="QI792" s="242"/>
      <c r="QJ792" s="242"/>
      <c r="QK792" s="242"/>
      <c r="QL792" s="242"/>
      <c r="QM792" s="242"/>
      <c r="QN792" s="242"/>
      <c r="QO792" s="242"/>
      <c r="QP792" s="242"/>
      <c r="QQ792" s="242"/>
      <c r="QR792" s="242"/>
      <c r="QS792" s="242"/>
      <c r="QT792" s="242"/>
      <c r="QU792" s="242"/>
      <c r="QV792" s="242"/>
      <c r="QW792" s="242"/>
      <c r="QX792" s="242"/>
      <c r="QY792" s="242"/>
      <c r="QZ792" s="242"/>
      <c r="RA792" s="242"/>
      <c r="RB792" s="242"/>
      <c r="RC792" s="242"/>
      <c r="RD792" s="242"/>
      <c r="RE792" s="242"/>
      <c r="RF792" s="242"/>
      <c r="RG792" s="242"/>
      <c r="RH792" s="242"/>
      <c r="RI792" s="242"/>
      <c r="RJ792" s="242"/>
      <c r="RK792" s="242"/>
      <c r="RL792" s="242"/>
      <c r="RM792" s="242"/>
      <c r="RN792" s="242"/>
      <c r="RO792" s="242"/>
      <c r="RP792" s="242"/>
      <c r="RQ792" s="242"/>
      <c r="RR792" s="242"/>
      <c r="RS792" s="242"/>
      <c r="RT792" s="242"/>
      <c r="RU792" s="242"/>
      <c r="RV792" s="242"/>
      <c r="RW792" s="242"/>
      <c r="RX792" s="242"/>
      <c r="RY792" s="242"/>
      <c r="RZ792" s="242"/>
      <c r="SA792" s="242"/>
      <c r="SB792" s="242"/>
    </row>
    <row r="793" spans="1:496" s="249" customFormat="1" ht="15" customHeight="1" x14ac:dyDescent="0.2">
      <c r="A793" s="247"/>
      <c r="B793" s="247"/>
      <c r="D793" s="247"/>
      <c r="F793" s="242"/>
      <c r="G793" s="242"/>
      <c r="H793" s="242"/>
      <c r="I793" s="242"/>
      <c r="J793" s="242"/>
      <c r="K793" s="242"/>
      <c r="L793" s="242"/>
      <c r="M793" s="242"/>
      <c r="N793" s="242"/>
      <c r="O793" s="242"/>
      <c r="P793" s="242"/>
      <c r="Q793" s="242"/>
      <c r="R793" s="242"/>
      <c r="S793" s="242"/>
      <c r="T793" s="242"/>
      <c r="U793" s="242"/>
      <c r="V793" s="242"/>
      <c r="W793" s="242"/>
      <c r="X793" s="242"/>
      <c r="Y793" s="242"/>
      <c r="Z793" s="242"/>
      <c r="AA793" s="242"/>
      <c r="AB793" s="242"/>
      <c r="AC793" s="242"/>
      <c r="AD793" s="242"/>
      <c r="AE793" s="242"/>
      <c r="AF793" s="242"/>
      <c r="AG793" s="242"/>
      <c r="AH793" s="242"/>
      <c r="AI793" s="242"/>
      <c r="AJ793" s="242"/>
      <c r="AK793" s="242"/>
      <c r="AL793" s="242"/>
      <c r="AM793" s="242"/>
      <c r="AN793" s="242"/>
      <c r="AO793" s="242"/>
      <c r="AP793" s="242"/>
      <c r="AQ793" s="242"/>
      <c r="AR793" s="242"/>
      <c r="AS793" s="242"/>
      <c r="AT793" s="242"/>
      <c r="AU793" s="242"/>
      <c r="AV793" s="242"/>
      <c r="AW793" s="242"/>
      <c r="AX793" s="242"/>
      <c r="AY793" s="242"/>
      <c r="AZ793" s="242"/>
      <c r="BA793" s="242"/>
      <c r="BB793" s="242"/>
      <c r="BC793" s="242"/>
      <c r="BD793" s="242"/>
      <c r="BE793" s="242"/>
      <c r="BF793" s="242"/>
      <c r="BG793" s="242"/>
      <c r="BH793" s="242"/>
      <c r="BI793" s="242"/>
      <c r="BJ793" s="242"/>
      <c r="BK793" s="242"/>
      <c r="BL793" s="242"/>
      <c r="BM793" s="242"/>
      <c r="BN793" s="242"/>
      <c r="BO793" s="242"/>
      <c r="BP793" s="242"/>
      <c r="BQ793" s="242"/>
      <c r="BR793" s="242"/>
      <c r="BS793" s="242"/>
      <c r="BT793" s="242"/>
      <c r="BU793" s="242"/>
      <c r="BV793" s="242"/>
      <c r="BW793" s="242"/>
      <c r="BX793" s="242"/>
      <c r="BY793" s="242"/>
      <c r="BZ793" s="242"/>
      <c r="CA793" s="242"/>
      <c r="CB793" s="242"/>
      <c r="CC793" s="242"/>
      <c r="CD793" s="242"/>
      <c r="CE793" s="242"/>
      <c r="CF793" s="242"/>
      <c r="CG793" s="242"/>
      <c r="CH793" s="242"/>
      <c r="CI793" s="242"/>
      <c r="CJ793" s="242"/>
      <c r="CK793" s="242"/>
      <c r="CL793" s="242"/>
      <c r="CM793" s="242"/>
      <c r="CN793" s="242"/>
      <c r="CO793" s="242"/>
      <c r="CP793" s="242"/>
      <c r="CQ793" s="242"/>
      <c r="CR793" s="242"/>
      <c r="CS793" s="242"/>
      <c r="CT793" s="242"/>
      <c r="CU793" s="242"/>
      <c r="CV793" s="242"/>
      <c r="CW793" s="242"/>
      <c r="CX793" s="242"/>
      <c r="CY793" s="242"/>
      <c r="CZ793" s="242"/>
      <c r="DA793" s="242"/>
      <c r="DB793" s="242"/>
      <c r="DC793" s="242"/>
      <c r="DD793" s="242"/>
      <c r="DE793" s="242"/>
      <c r="DF793" s="242"/>
      <c r="DG793" s="242"/>
      <c r="DH793" s="242"/>
      <c r="DI793" s="242"/>
      <c r="DJ793" s="242"/>
      <c r="DK793" s="242"/>
      <c r="DL793" s="242"/>
      <c r="DM793" s="242"/>
      <c r="DN793" s="242"/>
      <c r="DO793" s="242"/>
      <c r="DP793" s="242"/>
      <c r="DQ793" s="242"/>
      <c r="DR793" s="242"/>
      <c r="DS793" s="242"/>
      <c r="DT793" s="242"/>
      <c r="DU793" s="242"/>
      <c r="DV793" s="242"/>
      <c r="DW793" s="242"/>
      <c r="DX793" s="242"/>
      <c r="DY793" s="242"/>
      <c r="DZ793" s="242"/>
      <c r="EA793" s="242"/>
      <c r="EB793" s="242"/>
      <c r="EC793" s="242"/>
      <c r="ED793" s="242"/>
      <c r="EE793" s="242"/>
      <c r="EF793" s="242"/>
      <c r="EG793" s="242"/>
      <c r="EH793" s="242"/>
      <c r="EI793" s="242"/>
      <c r="EJ793" s="242"/>
      <c r="EK793" s="242"/>
      <c r="EL793" s="242"/>
      <c r="EM793" s="242"/>
      <c r="EN793" s="242"/>
      <c r="EO793" s="242"/>
      <c r="EP793" s="242"/>
      <c r="EQ793" s="242"/>
      <c r="ER793" s="242"/>
      <c r="ES793" s="242"/>
      <c r="ET793" s="242"/>
      <c r="EU793" s="242"/>
      <c r="EV793" s="242"/>
      <c r="EW793" s="242"/>
      <c r="EX793" s="242"/>
      <c r="EY793" s="242"/>
      <c r="EZ793" s="242"/>
      <c r="FA793" s="242"/>
      <c r="FB793" s="242"/>
      <c r="FC793" s="242"/>
      <c r="FD793" s="242"/>
      <c r="FE793" s="242"/>
      <c r="FF793" s="242"/>
      <c r="FG793" s="242"/>
      <c r="FH793" s="242"/>
      <c r="FI793" s="242"/>
      <c r="FJ793" s="242"/>
      <c r="FK793" s="242"/>
      <c r="FL793" s="242"/>
      <c r="FM793" s="242"/>
      <c r="FN793" s="242"/>
      <c r="FO793" s="242"/>
      <c r="FP793" s="242"/>
      <c r="FQ793" s="242"/>
      <c r="FR793" s="242"/>
      <c r="FS793" s="242"/>
      <c r="FT793" s="242"/>
      <c r="FU793" s="242"/>
      <c r="FV793" s="242"/>
      <c r="FW793" s="242"/>
      <c r="FX793" s="242"/>
      <c r="FY793" s="242"/>
      <c r="FZ793" s="242"/>
      <c r="GA793" s="242"/>
      <c r="GB793" s="242"/>
      <c r="GC793" s="242"/>
      <c r="GD793" s="242"/>
      <c r="GE793" s="242"/>
      <c r="GF793" s="242"/>
      <c r="GG793" s="242"/>
      <c r="GH793" s="242"/>
      <c r="GI793" s="242"/>
      <c r="GJ793" s="242"/>
      <c r="GK793" s="242"/>
      <c r="GL793" s="242"/>
      <c r="GM793" s="242"/>
      <c r="GN793" s="242"/>
      <c r="GO793" s="242"/>
      <c r="GP793" s="242"/>
      <c r="GQ793" s="242"/>
      <c r="GR793" s="242"/>
      <c r="GS793" s="242"/>
      <c r="GT793" s="242"/>
      <c r="GU793" s="242"/>
      <c r="GV793" s="242"/>
      <c r="GW793" s="242"/>
      <c r="GX793" s="242"/>
      <c r="GY793" s="242"/>
      <c r="GZ793" s="242"/>
      <c r="HA793" s="242"/>
      <c r="HB793" s="242"/>
      <c r="HC793" s="242"/>
      <c r="HD793" s="242"/>
      <c r="HE793" s="242"/>
      <c r="HF793" s="242"/>
      <c r="HG793" s="242"/>
      <c r="HH793" s="242"/>
      <c r="HI793" s="242"/>
      <c r="HJ793" s="242"/>
      <c r="HK793" s="242"/>
      <c r="HL793" s="242"/>
      <c r="HM793" s="242"/>
      <c r="HN793" s="242"/>
      <c r="HO793" s="242"/>
      <c r="HP793" s="242"/>
      <c r="HQ793" s="242"/>
      <c r="HR793" s="242"/>
      <c r="HS793" s="242"/>
      <c r="HT793" s="242"/>
      <c r="HU793" s="242"/>
      <c r="HV793" s="242"/>
      <c r="HW793" s="242"/>
      <c r="HX793" s="242"/>
      <c r="HY793" s="242"/>
      <c r="HZ793" s="242"/>
      <c r="IA793" s="242"/>
      <c r="IB793" s="242"/>
      <c r="IC793" s="242"/>
      <c r="ID793" s="242"/>
      <c r="IE793" s="242"/>
      <c r="IF793" s="242"/>
      <c r="IG793" s="242"/>
      <c r="IH793" s="242"/>
      <c r="II793" s="242"/>
      <c r="IJ793" s="242"/>
      <c r="IK793" s="242"/>
      <c r="IL793" s="242"/>
      <c r="IM793" s="242"/>
      <c r="IN793" s="242"/>
      <c r="IO793" s="242"/>
      <c r="IP793" s="242"/>
      <c r="IQ793" s="242"/>
      <c r="IR793" s="242"/>
      <c r="IS793" s="242"/>
      <c r="IT793" s="242"/>
      <c r="IU793" s="242"/>
      <c r="IV793" s="242"/>
      <c r="IW793" s="242"/>
      <c r="IX793" s="242"/>
      <c r="IY793" s="242"/>
      <c r="IZ793" s="242"/>
      <c r="JA793" s="242"/>
      <c r="JB793" s="242"/>
      <c r="JC793" s="242"/>
      <c r="JD793" s="242"/>
      <c r="JE793" s="242"/>
      <c r="JF793" s="242"/>
      <c r="JG793" s="242"/>
      <c r="JH793" s="242"/>
      <c r="JI793" s="242"/>
      <c r="JJ793" s="242"/>
      <c r="JK793" s="242"/>
      <c r="JL793" s="242"/>
      <c r="JM793" s="242"/>
      <c r="JN793" s="242"/>
      <c r="JO793" s="242"/>
      <c r="JP793" s="242"/>
      <c r="JQ793" s="242"/>
      <c r="JR793" s="242"/>
      <c r="JS793" s="242"/>
      <c r="JT793" s="242"/>
      <c r="JU793" s="242"/>
      <c r="JV793" s="242"/>
      <c r="JW793" s="242"/>
      <c r="JX793" s="242"/>
      <c r="JY793" s="242"/>
      <c r="JZ793" s="242"/>
      <c r="KA793" s="242"/>
      <c r="KB793" s="242"/>
      <c r="KC793" s="242"/>
      <c r="KD793" s="242"/>
      <c r="KE793" s="242"/>
      <c r="KF793" s="242"/>
      <c r="KG793" s="242"/>
      <c r="KH793" s="242"/>
      <c r="KI793" s="242"/>
      <c r="KJ793" s="242"/>
      <c r="KK793" s="242"/>
      <c r="KL793" s="242"/>
      <c r="KM793" s="242"/>
      <c r="KN793" s="242"/>
      <c r="KO793" s="242"/>
      <c r="KP793" s="242"/>
      <c r="KQ793" s="242"/>
      <c r="KR793" s="242"/>
      <c r="KS793" s="242"/>
      <c r="KT793" s="242"/>
      <c r="KU793" s="242"/>
      <c r="KV793" s="242"/>
      <c r="KW793" s="242"/>
      <c r="KX793" s="242"/>
      <c r="KY793" s="242"/>
      <c r="KZ793" s="242"/>
      <c r="LA793" s="242"/>
      <c r="LB793" s="242"/>
      <c r="LC793" s="242"/>
      <c r="LD793" s="242"/>
      <c r="LE793" s="242"/>
      <c r="LF793" s="242"/>
      <c r="LG793" s="242"/>
      <c r="LH793" s="242"/>
      <c r="LI793" s="242"/>
      <c r="LJ793" s="242"/>
      <c r="LK793" s="242"/>
      <c r="LL793" s="242"/>
      <c r="LM793" s="242"/>
      <c r="LN793" s="242"/>
      <c r="LO793" s="242"/>
      <c r="LP793" s="242"/>
      <c r="LQ793" s="242"/>
      <c r="LR793" s="242"/>
      <c r="LS793" s="242"/>
      <c r="LT793" s="242"/>
      <c r="LU793" s="242"/>
      <c r="LV793" s="242"/>
      <c r="LW793" s="242"/>
      <c r="LX793" s="242"/>
      <c r="LY793" s="242"/>
      <c r="LZ793" s="242"/>
      <c r="MA793" s="242"/>
      <c r="MB793" s="242"/>
      <c r="MC793" s="242"/>
      <c r="MD793" s="242"/>
      <c r="ME793" s="242"/>
      <c r="MF793" s="242"/>
      <c r="MG793" s="242"/>
      <c r="MH793" s="242"/>
      <c r="MI793" s="242"/>
      <c r="MJ793" s="242"/>
      <c r="MK793" s="242"/>
      <c r="ML793" s="242"/>
      <c r="MM793" s="242"/>
      <c r="MN793" s="242"/>
      <c r="MO793" s="242"/>
      <c r="MP793" s="242"/>
      <c r="MQ793" s="242"/>
      <c r="MR793" s="242"/>
      <c r="MS793" s="242"/>
      <c r="MT793" s="242"/>
      <c r="MU793" s="242"/>
      <c r="MV793" s="242"/>
      <c r="MW793" s="242"/>
      <c r="MX793" s="242"/>
      <c r="MY793" s="242"/>
      <c r="MZ793" s="242"/>
      <c r="NA793" s="242"/>
      <c r="NB793" s="242"/>
      <c r="NC793" s="242"/>
      <c r="ND793" s="242"/>
      <c r="NE793" s="242"/>
      <c r="NF793" s="242"/>
      <c r="NG793" s="242"/>
      <c r="NH793" s="242"/>
      <c r="NI793" s="242"/>
      <c r="NJ793" s="242"/>
      <c r="NK793" s="242"/>
      <c r="NL793" s="242"/>
      <c r="NM793" s="242"/>
      <c r="NN793" s="242"/>
      <c r="NO793" s="242"/>
      <c r="NP793" s="242"/>
      <c r="NQ793" s="242"/>
      <c r="NR793" s="242"/>
      <c r="NS793" s="242"/>
      <c r="NT793" s="242"/>
      <c r="NU793" s="242"/>
      <c r="NV793" s="242"/>
      <c r="NW793" s="242"/>
      <c r="NX793" s="242"/>
      <c r="NY793" s="242"/>
      <c r="NZ793" s="242"/>
      <c r="OA793" s="242"/>
      <c r="OB793" s="242"/>
      <c r="OC793" s="242"/>
      <c r="OD793" s="242"/>
      <c r="OE793" s="242"/>
      <c r="OF793" s="242"/>
      <c r="OG793" s="242"/>
      <c r="OH793" s="242"/>
      <c r="OI793" s="242"/>
      <c r="OJ793" s="242"/>
      <c r="OK793" s="242"/>
      <c r="OL793" s="242"/>
      <c r="OM793" s="242"/>
      <c r="ON793" s="242"/>
      <c r="OO793" s="242"/>
      <c r="OP793" s="242"/>
      <c r="OQ793" s="242"/>
      <c r="OR793" s="242"/>
      <c r="OS793" s="242"/>
      <c r="OT793" s="242"/>
      <c r="OU793" s="242"/>
      <c r="OV793" s="242"/>
      <c r="OW793" s="242"/>
      <c r="OX793" s="242"/>
      <c r="OY793" s="242"/>
      <c r="OZ793" s="242"/>
      <c r="PA793" s="242"/>
      <c r="PB793" s="242"/>
      <c r="PC793" s="242"/>
      <c r="PD793" s="242"/>
      <c r="PE793" s="242"/>
      <c r="PF793" s="242"/>
      <c r="PG793" s="242"/>
      <c r="PH793" s="242"/>
      <c r="PI793" s="242"/>
      <c r="PJ793" s="242"/>
      <c r="PK793" s="242"/>
      <c r="PL793" s="242"/>
      <c r="PM793" s="242"/>
      <c r="PN793" s="242"/>
      <c r="PO793" s="242"/>
      <c r="PP793" s="242"/>
      <c r="PQ793" s="242"/>
      <c r="PR793" s="242"/>
      <c r="PS793" s="242"/>
      <c r="PT793" s="242"/>
      <c r="PU793" s="242"/>
      <c r="PV793" s="242"/>
      <c r="PW793" s="242"/>
      <c r="PX793" s="242"/>
      <c r="PY793" s="242"/>
      <c r="PZ793" s="242"/>
      <c r="QA793" s="242"/>
      <c r="QB793" s="242"/>
      <c r="QC793" s="242"/>
      <c r="QD793" s="242"/>
      <c r="QE793" s="242"/>
      <c r="QF793" s="242"/>
      <c r="QG793" s="242"/>
      <c r="QH793" s="242"/>
      <c r="QI793" s="242"/>
      <c r="QJ793" s="242"/>
      <c r="QK793" s="242"/>
      <c r="QL793" s="242"/>
      <c r="QM793" s="242"/>
      <c r="QN793" s="242"/>
      <c r="QO793" s="242"/>
      <c r="QP793" s="242"/>
      <c r="QQ793" s="242"/>
      <c r="QR793" s="242"/>
      <c r="QS793" s="242"/>
      <c r="QT793" s="242"/>
      <c r="QU793" s="242"/>
      <c r="QV793" s="242"/>
      <c r="QW793" s="242"/>
      <c r="QX793" s="242"/>
      <c r="QY793" s="242"/>
      <c r="QZ793" s="242"/>
      <c r="RA793" s="242"/>
      <c r="RB793" s="242"/>
      <c r="RC793" s="242"/>
      <c r="RD793" s="242"/>
      <c r="RE793" s="242"/>
      <c r="RF793" s="242"/>
      <c r="RG793" s="242"/>
      <c r="RH793" s="242"/>
      <c r="RI793" s="242"/>
      <c r="RJ793" s="242"/>
      <c r="RK793" s="242"/>
      <c r="RL793" s="242"/>
      <c r="RM793" s="242"/>
      <c r="RN793" s="242"/>
      <c r="RO793" s="242"/>
      <c r="RP793" s="242"/>
      <c r="RQ793" s="242"/>
      <c r="RR793" s="242"/>
      <c r="RS793" s="242"/>
      <c r="RT793" s="242"/>
      <c r="RU793" s="242"/>
      <c r="RV793" s="242"/>
      <c r="RW793" s="242"/>
      <c r="RX793" s="242"/>
      <c r="RY793" s="242"/>
      <c r="RZ793" s="242"/>
      <c r="SA793" s="242"/>
      <c r="SB793" s="242"/>
    </row>
    <row r="794" spans="1:496" s="249" customFormat="1" ht="15" customHeight="1" x14ac:dyDescent="0.2">
      <c r="A794" s="247"/>
      <c r="B794" s="247"/>
      <c r="D794" s="247"/>
      <c r="F794" s="242"/>
      <c r="G794" s="242"/>
      <c r="H794" s="242"/>
      <c r="I794" s="242"/>
      <c r="J794" s="242"/>
      <c r="K794" s="242"/>
      <c r="L794" s="242"/>
      <c r="M794" s="242"/>
      <c r="N794" s="242"/>
      <c r="O794" s="242"/>
      <c r="P794" s="242"/>
      <c r="Q794" s="242"/>
      <c r="R794" s="242"/>
      <c r="S794" s="242"/>
      <c r="T794" s="242"/>
      <c r="U794" s="242"/>
      <c r="V794" s="242"/>
      <c r="W794" s="242"/>
      <c r="X794" s="242"/>
      <c r="Y794" s="242"/>
      <c r="Z794" s="242"/>
      <c r="AA794" s="242"/>
      <c r="AB794" s="242"/>
      <c r="AC794" s="242"/>
      <c r="AD794" s="242"/>
      <c r="AE794" s="242"/>
      <c r="AF794" s="242"/>
      <c r="AG794" s="242"/>
      <c r="AH794" s="242"/>
      <c r="AI794" s="242"/>
      <c r="AJ794" s="242"/>
      <c r="AK794" s="242"/>
      <c r="AL794" s="242"/>
      <c r="AM794" s="242"/>
      <c r="AN794" s="242"/>
      <c r="AO794" s="242"/>
      <c r="AP794" s="242"/>
      <c r="AQ794" s="242"/>
      <c r="AR794" s="242"/>
      <c r="AS794" s="242"/>
      <c r="AT794" s="242"/>
      <c r="AU794" s="242"/>
      <c r="AV794" s="242"/>
      <c r="AW794" s="242"/>
      <c r="AX794" s="242"/>
      <c r="AY794" s="242"/>
      <c r="AZ794" s="242"/>
      <c r="BA794" s="242"/>
      <c r="BB794" s="242"/>
      <c r="BC794" s="242"/>
      <c r="BD794" s="242"/>
      <c r="BE794" s="242"/>
      <c r="BF794" s="242"/>
      <c r="BG794" s="242"/>
      <c r="BH794" s="242"/>
      <c r="BI794" s="242"/>
      <c r="BJ794" s="242"/>
      <c r="BK794" s="242"/>
      <c r="BL794" s="242"/>
      <c r="BM794" s="242"/>
      <c r="BN794" s="242"/>
      <c r="BO794" s="242"/>
      <c r="BP794" s="242"/>
      <c r="BQ794" s="242"/>
      <c r="BR794" s="242"/>
      <c r="BS794" s="242"/>
      <c r="BT794" s="242"/>
      <c r="BU794" s="242"/>
      <c r="BV794" s="242"/>
      <c r="BW794" s="242"/>
      <c r="BX794" s="242"/>
      <c r="BY794" s="242"/>
      <c r="BZ794" s="242"/>
      <c r="CA794" s="242"/>
      <c r="CB794" s="242"/>
      <c r="CC794" s="242"/>
      <c r="CD794" s="242"/>
      <c r="CE794" s="242"/>
      <c r="CF794" s="242"/>
      <c r="CG794" s="242"/>
      <c r="CH794" s="242"/>
      <c r="CI794" s="242"/>
      <c r="CJ794" s="242"/>
      <c r="CK794" s="242"/>
      <c r="CL794" s="242"/>
      <c r="CM794" s="242"/>
      <c r="CN794" s="242"/>
      <c r="CO794" s="242"/>
      <c r="CP794" s="242"/>
      <c r="CQ794" s="242"/>
      <c r="CR794" s="242"/>
      <c r="CS794" s="242"/>
      <c r="CT794" s="242"/>
      <c r="CU794" s="242"/>
      <c r="CV794" s="242"/>
      <c r="CW794" s="242"/>
      <c r="CX794" s="242"/>
      <c r="CY794" s="242"/>
      <c r="CZ794" s="242"/>
      <c r="DA794" s="242"/>
      <c r="DB794" s="242"/>
      <c r="DC794" s="242"/>
      <c r="DD794" s="242"/>
      <c r="DE794" s="242"/>
      <c r="DF794" s="242"/>
      <c r="DG794" s="242"/>
      <c r="DH794" s="242"/>
      <c r="DI794" s="242"/>
      <c r="DJ794" s="242"/>
      <c r="DK794" s="242"/>
      <c r="DL794" s="242"/>
      <c r="DM794" s="242"/>
      <c r="DN794" s="242"/>
      <c r="DO794" s="242"/>
      <c r="DP794" s="242"/>
      <c r="DQ794" s="242"/>
      <c r="DR794" s="242"/>
      <c r="DS794" s="242"/>
      <c r="DT794" s="242"/>
      <c r="DU794" s="242"/>
      <c r="DV794" s="242"/>
      <c r="DW794" s="242"/>
      <c r="DX794" s="242"/>
      <c r="DY794" s="242"/>
      <c r="DZ794" s="242"/>
      <c r="EA794" s="242"/>
      <c r="EB794" s="242"/>
      <c r="EC794" s="242"/>
      <c r="ED794" s="242"/>
      <c r="EE794" s="242"/>
      <c r="EF794" s="242"/>
      <c r="EG794" s="242"/>
      <c r="EH794" s="242"/>
      <c r="EI794" s="242"/>
      <c r="EJ794" s="242"/>
      <c r="EK794" s="242"/>
      <c r="EL794" s="242"/>
      <c r="EM794" s="242"/>
      <c r="EN794" s="242"/>
      <c r="EO794" s="242"/>
      <c r="EP794" s="242"/>
      <c r="EQ794" s="242"/>
      <c r="ER794" s="242"/>
      <c r="ES794" s="242"/>
      <c r="ET794" s="242"/>
      <c r="EU794" s="242"/>
      <c r="EV794" s="242"/>
      <c r="EW794" s="242"/>
      <c r="EX794" s="242"/>
      <c r="EY794" s="242"/>
      <c r="EZ794" s="242"/>
      <c r="FA794" s="242"/>
      <c r="FB794" s="242"/>
      <c r="FC794" s="242"/>
      <c r="FD794" s="242"/>
      <c r="FE794" s="242"/>
      <c r="FF794" s="242"/>
      <c r="FG794" s="242"/>
      <c r="FH794" s="242"/>
      <c r="FI794" s="242"/>
      <c r="FJ794" s="242"/>
      <c r="FK794" s="242"/>
      <c r="FL794" s="242"/>
      <c r="FM794" s="242"/>
      <c r="FN794" s="242"/>
      <c r="FO794" s="242"/>
      <c r="FP794" s="242"/>
      <c r="FQ794" s="242"/>
      <c r="FR794" s="242"/>
      <c r="FS794" s="242"/>
      <c r="FT794" s="242"/>
      <c r="FU794" s="242"/>
      <c r="FV794" s="242"/>
      <c r="FW794" s="242"/>
      <c r="FX794" s="242"/>
      <c r="FY794" s="242"/>
      <c r="FZ794" s="242"/>
      <c r="GA794" s="242"/>
      <c r="GB794" s="242"/>
      <c r="GC794" s="242"/>
      <c r="GD794" s="242"/>
      <c r="GE794" s="242"/>
      <c r="GF794" s="242"/>
      <c r="GG794" s="242"/>
      <c r="GH794" s="242"/>
      <c r="GI794" s="242"/>
      <c r="GJ794" s="242"/>
      <c r="GK794" s="242"/>
      <c r="GL794" s="242"/>
      <c r="GM794" s="242"/>
      <c r="GN794" s="242"/>
      <c r="GO794" s="242"/>
      <c r="GP794" s="242"/>
      <c r="GQ794" s="242"/>
      <c r="GR794" s="242"/>
      <c r="GS794" s="242"/>
      <c r="GT794" s="242"/>
      <c r="GU794" s="242"/>
      <c r="GV794" s="242"/>
      <c r="GW794" s="242"/>
      <c r="GX794" s="242"/>
      <c r="GY794" s="242"/>
      <c r="GZ794" s="242"/>
      <c r="HA794" s="242"/>
      <c r="HB794" s="242"/>
      <c r="HC794" s="242"/>
      <c r="HD794" s="242"/>
      <c r="HE794" s="242"/>
      <c r="HF794" s="242"/>
      <c r="HG794" s="242"/>
      <c r="HH794" s="242"/>
      <c r="HI794" s="242"/>
      <c r="HJ794" s="242"/>
      <c r="HK794" s="242"/>
      <c r="HL794" s="242"/>
      <c r="HM794" s="242"/>
      <c r="HN794" s="242"/>
      <c r="HO794" s="242"/>
      <c r="HP794" s="242"/>
      <c r="HQ794" s="242"/>
      <c r="HR794" s="242"/>
      <c r="HS794" s="242"/>
      <c r="HT794" s="242"/>
      <c r="HU794" s="242"/>
      <c r="HV794" s="242"/>
      <c r="HW794" s="242"/>
      <c r="HX794" s="242"/>
      <c r="HY794" s="242"/>
      <c r="HZ794" s="242"/>
      <c r="IA794" s="242"/>
      <c r="IB794" s="242"/>
      <c r="IC794" s="242"/>
      <c r="ID794" s="242"/>
      <c r="IE794" s="242"/>
      <c r="IF794" s="242"/>
      <c r="IG794" s="242"/>
      <c r="IH794" s="242"/>
      <c r="II794" s="242"/>
      <c r="IJ794" s="242"/>
      <c r="IK794" s="242"/>
      <c r="IL794" s="242"/>
      <c r="IM794" s="242"/>
      <c r="IN794" s="242"/>
      <c r="IO794" s="242"/>
      <c r="IP794" s="242"/>
      <c r="IQ794" s="242"/>
      <c r="IR794" s="242"/>
      <c r="IS794" s="242"/>
      <c r="IT794" s="242"/>
      <c r="IU794" s="242"/>
      <c r="IV794" s="242"/>
      <c r="IW794" s="242"/>
      <c r="IX794" s="242"/>
      <c r="IY794" s="242"/>
      <c r="IZ794" s="242"/>
      <c r="JA794" s="242"/>
      <c r="JB794" s="242"/>
      <c r="JC794" s="242"/>
      <c r="JD794" s="242"/>
      <c r="JE794" s="242"/>
      <c r="JF794" s="242"/>
      <c r="JG794" s="242"/>
      <c r="JH794" s="242"/>
      <c r="JI794" s="242"/>
      <c r="JJ794" s="242"/>
      <c r="JK794" s="242"/>
      <c r="JL794" s="242"/>
      <c r="JM794" s="242"/>
      <c r="JN794" s="242"/>
      <c r="JO794" s="242"/>
      <c r="JP794" s="242"/>
      <c r="JQ794" s="242"/>
      <c r="JR794" s="242"/>
      <c r="JS794" s="242"/>
      <c r="JT794" s="242"/>
      <c r="JU794" s="242"/>
      <c r="JV794" s="242"/>
      <c r="JW794" s="242"/>
      <c r="JX794" s="242"/>
      <c r="JY794" s="242"/>
      <c r="JZ794" s="242"/>
      <c r="KA794" s="242"/>
      <c r="KB794" s="242"/>
      <c r="KC794" s="242"/>
      <c r="KD794" s="242"/>
      <c r="KE794" s="242"/>
      <c r="KF794" s="242"/>
      <c r="KG794" s="242"/>
      <c r="KH794" s="242"/>
      <c r="KI794" s="242"/>
      <c r="KJ794" s="242"/>
      <c r="KK794" s="242"/>
      <c r="KL794" s="242"/>
      <c r="KM794" s="242"/>
      <c r="KN794" s="242"/>
      <c r="KO794" s="242"/>
      <c r="KP794" s="242"/>
      <c r="KQ794" s="242"/>
      <c r="KR794" s="242"/>
      <c r="KS794" s="242"/>
      <c r="KT794" s="242"/>
      <c r="KU794" s="242"/>
      <c r="KV794" s="242"/>
      <c r="KW794" s="242"/>
      <c r="KX794" s="242"/>
      <c r="KY794" s="242"/>
      <c r="KZ794" s="242"/>
      <c r="LA794" s="242"/>
      <c r="LB794" s="242"/>
      <c r="LC794" s="242"/>
      <c r="LD794" s="242"/>
      <c r="LE794" s="242"/>
      <c r="LF794" s="242"/>
      <c r="LG794" s="242"/>
      <c r="LH794" s="242"/>
      <c r="LI794" s="242"/>
      <c r="LJ794" s="242"/>
      <c r="LK794" s="242"/>
      <c r="LL794" s="242"/>
      <c r="LM794" s="242"/>
      <c r="LN794" s="242"/>
      <c r="LO794" s="242"/>
      <c r="LP794" s="242"/>
      <c r="LQ794" s="242"/>
      <c r="LR794" s="242"/>
      <c r="LS794" s="242"/>
      <c r="LT794" s="242"/>
      <c r="LU794" s="242"/>
      <c r="LV794" s="242"/>
      <c r="LW794" s="242"/>
      <c r="LX794" s="242"/>
      <c r="LY794" s="242"/>
      <c r="LZ794" s="242"/>
      <c r="MA794" s="242"/>
      <c r="MB794" s="242"/>
      <c r="MC794" s="242"/>
      <c r="MD794" s="242"/>
      <c r="ME794" s="242"/>
      <c r="MF794" s="242"/>
      <c r="MG794" s="242"/>
      <c r="MH794" s="242"/>
      <c r="MI794" s="242"/>
      <c r="MJ794" s="242"/>
      <c r="MK794" s="242"/>
      <c r="ML794" s="242"/>
      <c r="MM794" s="242"/>
      <c r="MN794" s="242"/>
      <c r="MO794" s="242"/>
      <c r="MP794" s="242"/>
      <c r="MQ794" s="242"/>
      <c r="MR794" s="242"/>
      <c r="MS794" s="242"/>
      <c r="MT794" s="242"/>
      <c r="MU794" s="242"/>
      <c r="MV794" s="242"/>
      <c r="MW794" s="242"/>
      <c r="MX794" s="242"/>
      <c r="MY794" s="242"/>
      <c r="MZ794" s="242"/>
      <c r="NA794" s="242"/>
      <c r="NB794" s="242"/>
      <c r="NC794" s="242"/>
      <c r="ND794" s="242"/>
      <c r="NE794" s="242"/>
      <c r="NF794" s="242"/>
      <c r="NG794" s="242"/>
      <c r="NH794" s="242"/>
      <c r="NI794" s="242"/>
      <c r="NJ794" s="242"/>
      <c r="NK794" s="242"/>
      <c r="NL794" s="242"/>
      <c r="NM794" s="242"/>
      <c r="NN794" s="242"/>
      <c r="NO794" s="242"/>
      <c r="NP794" s="242"/>
      <c r="NQ794" s="242"/>
      <c r="NR794" s="242"/>
      <c r="NS794" s="242"/>
      <c r="NT794" s="242"/>
      <c r="NU794" s="242"/>
      <c r="NV794" s="242"/>
      <c r="NW794" s="242"/>
      <c r="NX794" s="242"/>
      <c r="NY794" s="242"/>
      <c r="NZ794" s="242"/>
      <c r="OA794" s="242"/>
      <c r="OB794" s="242"/>
      <c r="OC794" s="242"/>
      <c r="OD794" s="242"/>
      <c r="OE794" s="242"/>
      <c r="OF794" s="242"/>
      <c r="OG794" s="242"/>
      <c r="OH794" s="242"/>
      <c r="OI794" s="242"/>
      <c r="OJ794" s="242"/>
      <c r="OK794" s="242"/>
      <c r="OL794" s="242"/>
      <c r="OM794" s="242"/>
      <c r="ON794" s="242"/>
      <c r="OO794" s="242"/>
      <c r="OP794" s="242"/>
      <c r="OQ794" s="242"/>
      <c r="OR794" s="242"/>
      <c r="OS794" s="242"/>
      <c r="OT794" s="242"/>
      <c r="OU794" s="242"/>
      <c r="OV794" s="242"/>
      <c r="OW794" s="242"/>
      <c r="OX794" s="242"/>
      <c r="OY794" s="242"/>
      <c r="OZ794" s="242"/>
      <c r="PA794" s="242"/>
      <c r="PB794" s="242"/>
      <c r="PC794" s="242"/>
      <c r="PD794" s="242"/>
      <c r="PE794" s="242"/>
      <c r="PF794" s="242"/>
      <c r="PG794" s="242"/>
      <c r="PH794" s="242"/>
      <c r="PI794" s="242"/>
      <c r="PJ794" s="242"/>
      <c r="PK794" s="242"/>
      <c r="PL794" s="242"/>
      <c r="PM794" s="242"/>
      <c r="PN794" s="242"/>
      <c r="PO794" s="242"/>
      <c r="PP794" s="242"/>
      <c r="PQ794" s="242"/>
      <c r="PR794" s="242"/>
      <c r="PS794" s="242"/>
      <c r="PT794" s="242"/>
      <c r="PU794" s="242"/>
      <c r="PV794" s="242"/>
      <c r="PW794" s="242"/>
      <c r="PX794" s="242"/>
      <c r="PY794" s="242"/>
      <c r="PZ794" s="242"/>
      <c r="QA794" s="242"/>
      <c r="QB794" s="242"/>
      <c r="QC794" s="242"/>
      <c r="QD794" s="242"/>
      <c r="QE794" s="242"/>
      <c r="QF794" s="242"/>
      <c r="QG794" s="242"/>
      <c r="QH794" s="242"/>
      <c r="QI794" s="242"/>
      <c r="QJ794" s="242"/>
      <c r="QK794" s="242"/>
      <c r="QL794" s="242"/>
      <c r="QM794" s="242"/>
      <c r="QN794" s="242"/>
      <c r="QO794" s="242"/>
      <c r="QP794" s="242"/>
      <c r="QQ794" s="242"/>
      <c r="QR794" s="242"/>
      <c r="QS794" s="242"/>
      <c r="QT794" s="242"/>
      <c r="QU794" s="242"/>
      <c r="QV794" s="242"/>
      <c r="QW794" s="242"/>
      <c r="QX794" s="242"/>
      <c r="QY794" s="242"/>
      <c r="QZ794" s="242"/>
      <c r="RA794" s="242"/>
      <c r="RB794" s="242"/>
      <c r="RC794" s="242"/>
      <c r="RD794" s="242"/>
      <c r="RE794" s="242"/>
      <c r="RF794" s="242"/>
      <c r="RG794" s="242"/>
      <c r="RH794" s="242"/>
      <c r="RI794" s="242"/>
      <c r="RJ794" s="242"/>
      <c r="RK794" s="242"/>
      <c r="RL794" s="242"/>
      <c r="RM794" s="242"/>
      <c r="RN794" s="242"/>
      <c r="RO794" s="242"/>
      <c r="RP794" s="242"/>
      <c r="RQ794" s="242"/>
      <c r="RR794" s="242"/>
      <c r="RS794" s="242"/>
      <c r="RT794" s="242"/>
      <c r="RU794" s="242"/>
      <c r="RV794" s="242"/>
      <c r="RW794" s="242"/>
      <c r="RX794" s="242"/>
      <c r="RY794" s="242"/>
      <c r="RZ794" s="242"/>
      <c r="SA794" s="242"/>
      <c r="SB794" s="242"/>
    </row>
    <row r="795" spans="1:496" ht="15" customHeight="1" x14ac:dyDescent="0.2">
      <c r="A795" s="243"/>
    </row>
    <row r="796" spans="1:496" ht="15" customHeight="1" x14ac:dyDescent="0.2">
      <c r="A796" s="243" t="s">
        <v>1080</v>
      </c>
      <c r="B796" s="243">
        <v>206</v>
      </c>
      <c r="E796" s="242" t="s">
        <v>751</v>
      </c>
    </row>
    <row r="797" spans="1:496" ht="15" customHeight="1" x14ac:dyDescent="0.2">
      <c r="A797" s="243" t="s">
        <v>1081</v>
      </c>
      <c r="B797" s="243">
        <v>206001</v>
      </c>
      <c r="E797" s="242" t="s">
        <v>752</v>
      </c>
    </row>
    <row r="798" spans="1:496" ht="15" customHeight="1" x14ac:dyDescent="0.2">
      <c r="A798" s="243" t="s">
        <v>1082</v>
      </c>
      <c r="B798" s="243">
        <v>206002</v>
      </c>
      <c r="E798" s="242" t="s">
        <v>516</v>
      </c>
    </row>
    <row r="799" spans="1:496" s="249" customFormat="1" ht="15" customHeight="1" x14ac:dyDescent="0.2">
      <c r="A799" s="247"/>
      <c r="B799" s="247"/>
      <c r="D799" s="247"/>
      <c r="F799" s="242"/>
      <c r="G799" s="242"/>
      <c r="H799" s="242"/>
      <c r="I799" s="242"/>
      <c r="J799" s="242"/>
      <c r="K799" s="242"/>
      <c r="L799" s="242"/>
      <c r="M799" s="242"/>
      <c r="N799" s="242"/>
      <c r="O799" s="242"/>
      <c r="P799" s="242"/>
      <c r="Q799" s="242"/>
      <c r="R799" s="242"/>
      <c r="S799" s="242"/>
      <c r="T799" s="242"/>
      <c r="U799" s="242"/>
      <c r="V799" s="242"/>
      <c r="W799" s="242"/>
      <c r="X799" s="242"/>
      <c r="Y799" s="242"/>
      <c r="Z799" s="242"/>
      <c r="AA799" s="242"/>
      <c r="AB799" s="242"/>
      <c r="AC799" s="242"/>
      <c r="AD799" s="242"/>
      <c r="AE799" s="242"/>
      <c r="AF799" s="242"/>
      <c r="AG799" s="242"/>
      <c r="AH799" s="242"/>
      <c r="AI799" s="242"/>
      <c r="AJ799" s="242"/>
      <c r="AK799" s="242"/>
      <c r="AL799" s="242"/>
      <c r="AM799" s="242"/>
      <c r="AN799" s="242"/>
      <c r="AO799" s="242"/>
      <c r="AP799" s="242"/>
      <c r="AQ799" s="242"/>
      <c r="AR799" s="242"/>
      <c r="AS799" s="242"/>
      <c r="AT799" s="242"/>
      <c r="AU799" s="242"/>
      <c r="AV799" s="242"/>
      <c r="AW799" s="242"/>
      <c r="AX799" s="242"/>
      <c r="AY799" s="242"/>
      <c r="AZ799" s="242"/>
      <c r="BA799" s="242"/>
      <c r="BB799" s="242"/>
      <c r="BC799" s="242"/>
      <c r="BD799" s="242"/>
      <c r="BE799" s="242"/>
      <c r="BF799" s="242"/>
      <c r="BG799" s="242"/>
      <c r="BH799" s="242"/>
      <c r="BI799" s="242"/>
      <c r="BJ799" s="242"/>
      <c r="BK799" s="242"/>
      <c r="BL799" s="242"/>
      <c r="BM799" s="242"/>
      <c r="BN799" s="242"/>
      <c r="BO799" s="242"/>
      <c r="BP799" s="242"/>
      <c r="BQ799" s="242"/>
      <c r="BR799" s="242"/>
      <c r="BS799" s="242"/>
      <c r="BT799" s="242"/>
      <c r="BU799" s="242"/>
      <c r="BV799" s="242"/>
      <c r="BW799" s="242"/>
      <c r="BX799" s="242"/>
      <c r="BY799" s="242"/>
      <c r="BZ799" s="242"/>
      <c r="CA799" s="242"/>
      <c r="CB799" s="242"/>
      <c r="CC799" s="242"/>
      <c r="CD799" s="242"/>
      <c r="CE799" s="242"/>
      <c r="CF799" s="242"/>
      <c r="CG799" s="242"/>
      <c r="CH799" s="242"/>
      <c r="CI799" s="242"/>
      <c r="CJ799" s="242"/>
      <c r="CK799" s="242"/>
      <c r="CL799" s="242"/>
      <c r="CM799" s="242"/>
      <c r="CN799" s="242"/>
      <c r="CO799" s="242"/>
      <c r="CP799" s="242"/>
      <c r="CQ799" s="242"/>
      <c r="CR799" s="242"/>
      <c r="CS799" s="242"/>
      <c r="CT799" s="242"/>
      <c r="CU799" s="242"/>
      <c r="CV799" s="242"/>
      <c r="CW799" s="242"/>
      <c r="CX799" s="242"/>
      <c r="CY799" s="242"/>
      <c r="CZ799" s="242"/>
      <c r="DA799" s="242"/>
      <c r="DB799" s="242"/>
      <c r="DC799" s="242"/>
      <c r="DD799" s="242"/>
      <c r="DE799" s="242"/>
      <c r="DF799" s="242"/>
      <c r="DG799" s="242"/>
      <c r="DH799" s="242"/>
      <c r="DI799" s="242"/>
      <c r="DJ799" s="242"/>
      <c r="DK799" s="242"/>
      <c r="DL799" s="242"/>
      <c r="DM799" s="242"/>
      <c r="DN799" s="242"/>
      <c r="DO799" s="242"/>
      <c r="DP799" s="242"/>
      <c r="DQ799" s="242"/>
      <c r="DR799" s="242"/>
      <c r="DS799" s="242"/>
      <c r="DT799" s="242"/>
      <c r="DU799" s="242"/>
      <c r="DV799" s="242"/>
      <c r="DW799" s="242"/>
      <c r="DX799" s="242"/>
      <c r="DY799" s="242"/>
      <c r="DZ799" s="242"/>
      <c r="EA799" s="242"/>
      <c r="EB799" s="242"/>
      <c r="EC799" s="242"/>
      <c r="ED799" s="242"/>
      <c r="EE799" s="242"/>
      <c r="EF799" s="242"/>
      <c r="EG799" s="242"/>
      <c r="EH799" s="242"/>
      <c r="EI799" s="242"/>
      <c r="EJ799" s="242"/>
      <c r="EK799" s="242"/>
      <c r="EL799" s="242"/>
      <c r="EM799" s="242"/>
      <c r="EN799" s="242"/>
      <c r="EO799" s="242"/>
      <c r="EP799" s="242"/>
      <c r="EQ799" s="242"/>
      <c r="ER799" s="242"/>
      <c r="ES799" s="242"/>
      <c r="ET799" s="242"/>
      <c r="EU799" s="242"/>
      <c r="EV799" s="242"/>
      <c r="EW799" s="242"/>
      <c r="EX799" s="242"/>
      <c r="EY799" s="242"/>
      <c r="EZ799" s="242"/>
      <c r="FA799" s="242"/>
      <c r="FB799" s="242"/>
      <c r="FC799" s="242"/>
      <c r="FD799" s="242"/>
      <c r="FE799" s="242"/>
      <c r="FF799" s="242"/>
      <c r="FG799" s="242"/>
      <c r="FH799" s="242"/>
      <c r="FI799" s="242"/>
      <c r="FJ799" s="242"/>
      <c r="FK799" s="242"/>
      <c r="FL799" s="242"/>
      <c r="FM799" s="242"/>
      <c r="FN799" s="242"/>
      <c r="FO799" s="242"/>
      <c r="FP799" s="242"/>
      <c r="FQ799" s="242"/>
      <c r="FR799" s="242"/>
      <c r="FS799" s="242"/>
      <c r="FT799" s="242"/>
      <c r="FU799" s="242"/>
      <c r="FV799" s="242"/>
      <c r="FW799" s="242"/>
      <c r="FX799" s="242"/>
      <c r="FY799" s="242"/>
      <c r="FZ799" s="242"/>
      <c r="GA799" s="242"/>
      <c r="GB799" s="242"/>
      <c r="GC799" s="242"/>
      <c r="GD799" s="242"/>
      <c r="GE799" s="242"/>
      <c r="GF799" s="242"/>
      <c r="GG799" s="242"/>
      <c r="GH799" s="242"/>
      <c r="GI799" s="242"/>
      <c r="GJ799" s="242"/>
      <c r="GK799" s="242"/>
      <c r="GL799" s="242"/>
      <c r="GM799" s="242"/>
      <c r="GN799" s="242"/>
      <c r="GO799" s="242"/>
      <c r="GP799" s="242"/>
      <c r="GQ799" s="242"/>
      <c r="GR799" s="242"/>
      <c r="GS799" s="242"/>
      <c r="GT799" s="242"/>
      <c r="GU799" s="242"/>
      <c r="GV799" s="242"/>
      <c r="GW799" s="242"/>
      <c r="GX799" s="242"/>
      <c r="GY799" s="242"/>
      <c r="GZ799" s="242"/>
      <c r="HA799" s="242"/>
      <c r="HB799" s="242"/>
      <c r="HC799" s="242"/>
      <c r="HD799" s="242"/>
      <c r="HE799" s="242"/>
      <c r="HF799" s="242"/>
      <c r="HG799" s="242"/>
      <c r="HH799" s="242"/>
      <c r="HI799" s="242"/>
      <c r="HJ799" s="242"/>
      <c r="HK799" s="242"/>
      <c r="HL799" s="242"/>
      <c r="HM799" s="242"/>
      <c r="HN799" s="242"/>
      <c r="HO799" s="242"/>
      <c r="HP799" s="242"/>
      <c r="HQ799" s="242"/>
      <c r="HR799" s="242"/>
      <c r="HS799" s="242"/>
      <c r="HT799" s="242"/>
      <c r="HU799" s="242"/>
      <c r="HV799" s="242"/>
      <c r="HW799" s="242"/>
      <c r="HX799" s="242"/>
      <c r="HY799" s="242"/>
      <c r="HZ799" s="242"/>
      <c r="IA799" s="242"/>
      <c r="IB799" s="242"/>
      <c r="IC799" s="242"/>
      <c r="ID799" s="242"/>
      <c r="IE799" s="242"/>
      <c r="IF799" s="242"/>
      <c r="IG799" s="242"/>
      <c r="IH799" s="242"/>
      <c r="II799" s="242"/>
      <c r="IJ799" s="242"/>
      <c r="IK799" s="242"/>
      <c r="IL799" s="242"/>
      <c r="IM799" s="242"/>
      <c r="IN799" s="242"/>
      <c r="IO799" s="242"/>
      <c r="IP799" s="242"/>
      <c r="IQ799" s="242"/>
      <c r="IR799" s="242"/>
      <c r="IS799" s="242"/>
      <c r="IT799" s="242"/>
      <c r="IU799" s="242"/>
      <c r="IV799" s="242"/>
      <c r="IW799" s="242"/>
      <c r="IX799" s="242"/>
      <c r="IY799" s="242"/>
      <c r="IZ799" s="242"/>
      <c r="JA799" s="242"/>
      <c r="JB799" s="242"/>
      <c r="JC799" s="242"/>
      <c r="JD799" s="242"/>
      <c r="JE799" s="242"/>
      <c r="JF799" s="242"/>
      <c r="JG799" s="242"/>
      <c r="JH799" s="242"/>
      <c r="JI799" s="242"/>
      <c r="JJ799" s="242"/>
      <c r="JK799" s="242"/>
      <c r="JL799" s="242"/>
      <c r="JM799" s="242"/>
      <c r="JN799" s="242"/>
      <c r="JO799" s="242"/>
      <c r="JP799" s="242"/>
      <c r="JQ799" s="242"/>
      <c r="JR799" s="242"/>
      <c r="JS799" s="242"/>
      <c r="JT799" s="242"/>
      <c r="JU799" s="242"/>
      <c r="JV799" s="242"/>
      <c r="JW799" s="242"/>
      <c r="JX799" s="242"/>
      <c r="JY799" s="242"/>
      <c r="JZ799" s="242"/>
      <c r="KA799" s="242"/>
      <c r="KB799" s="242"/>
      <c r="KC799" s="242"/>
      <c r="KD799" s="242"/>
      <c r="KE799" s="242"/>
      <c r="KF799" s="242"/>
      <c r="KG799" s="242"/>
      <c r="KH799" s="242"/>
      <c r="KI799" s="242"/>
      <c r="KJ799" s="242"/>
      <c r="KK799" s="242"/>
      <c r="KL799" s="242"/>
      <c r="KM799" s="242"/>
      <c r="KN799" s="242"/>
      <c r="KO799" s="242"/>
      <c r="KP799" s="242"/>
      <c r="KQ799" s="242"/>
      <c r="KR799" s="242"/>
      <c r="KS799" s="242"/>
      <c r="KT799" s="242"/>
      <c r="KU799" s="242"/>
      <c r="KV799" s="242"/>
      <c r="KW799" s="242"/>
      <c r="KX799" s="242"/>
      <c r="KY799" s="242"/>
      <c r="KZ799" s="242"/>
      <c r="LA799" s="242"/>
      <c r="LB799" s="242"/>
      <c r="LC799" s="242"/>
      <c r="LD799" s="242"/>
      <c r="LE799" s="242"/>
      <c r="LF799" s="242"/>
      <c r="LG799" s="242"/>
      <c r="LH799" s="242"/>
      <c r="LI799" s="242"/>
      <c r="LJ799" s="242"/>
      <c r="LK799" s="242"/>
      <c r="LL799" s="242"/>
      <c r="LM799" s="242"/>
      <c r="LN799" s="242"/>
      <c r="LO799" s="242"/>
      <c r="LP799" s="242"/>
      <c r="LQ799" s="242"/>
      <c r="LR799" s="242"/>
      <c r="LS799" s="242"/>
      <c r="LT799" s="242"/>
      <c r="LU799" s="242"/>
      <c r="LV799" s="242"/>
      <c r="LW799" s="242"/>
      <c r="LX799" s="242"/>
      <c r="LY799" s="242"/>
      <c r="LZ799" s="242"/>
      <c r="MA799" s="242"/>
      <c r="MB799" s="242"/>
      <c r="MC799" s="242"/>
      <c r="MD799" s="242"/>
      <c r="ME799" s="242"/>
      <c r="MF799" s="242"/>
      <c r="MG799" s="242"/>
      <c r="MH799" s="242"/>
      <c r="MI799" s="242"/>
      <c r="MJ799" s="242"/>
      <c r="MK799" s="242"/>
      <c r="ML799" s="242"/>
      <c r="MM799" s="242"/>
      <c r="MN799" s="242"/>
      <c r="MO799" s="242"/>
      <c r="MP799" s="242"/>
      <c r="MQ799" s="242"/>
      <c r="MR799" s="242"/>
      <c r="MS799" s="242"/>
      <c r="MT799" s="242"/>
      <c r="MU799" s="242"/>
      <c r="MV799" s="242"/>
      <c r="MW799" s="242"/>
      <c r="MX799" s="242"/>
      <c r="MY799" s="242"/>
      <c r="MZ799" s="242"/>
      <c r="NA799" s="242"/>
      <c r="NB799" s="242"/>
      <c r="NC799" s="242"/>
      <c r="ND799" s="242"/>
      <c r="NE799" s="242"/>
      <c r="NF799" s="242"/>
      <c r="NG799" s="242"/>
      <c r="NH799" s="242"/>
      <c r="NI799" s="242"/>
      <c r="NJ799" s="242"/>
      <c r="NK799" s="242"/>
      <c r="NL799" s="242"/>
      <c r="NM799" s="242"/>
      <c r="NN799" s="242"/>
      <c r="NO799" s="242"/>
      <c r="NP799" s="242"/>
      <c r="NQ799" s="242"/>
      <c r="NR799" s="242"/>
      <c r="NS799" s="242"/>
      <c r="NT799" s="242"/>
      <c r="NU799" s="242"/>
      <c r="NV799" s="242"/>
      <c r="NW799" s="242"/>
      <c r="NX799" s="242"/>
      <c r="NY799" s="242"/>
      <c r="NZ799" s="242"/>
      <c r="OA799" s="242"/>
      <c r="OB799" s="242"/>
      <c r="OC799" s="242"/>
      <c r="OD799" s="242"/>
      <c r="OE799" s="242"/>
      <c r="OF799" s="242"/>
      <c r="OG799" s="242"/>
      <c r="OH799" s="242"/>
      <c r="OI799" s="242"/>
      <c r="OJ799" s="242"/>
      <c r="OK799" s="242"/>
      <c r="OL799" s="242"/>
      <c r="OM799" s="242"/>
      <c r="ON799" s="242"/>
      <c r="OO799" s="242"/>
      <c r="OP799" s="242"/>
      <c r="OQ799" s="242"/>
      <c r="OR799" s="242"/>
      <c r="OS799" s="242"/>
      <c r="OT799" s="242"/>
      <c r="OU799" s="242"/>
      <c r="OV799" s="242"/>
      <c r="OW799" s="242"/>
      <c r="OX799" s="242"/>
      <c r="OY799" s="242"/>
      <c r="OZ799" s="242"/>
      <c r="PA799" s="242"/>
      <c r="PB799" s="242"/>
      <c r="PC799" s="242"/>
      <c r="PD799" s="242"/>
      <c r="PE799" s="242"/>
      <c r="PF799" s="242"/>
      <c r="PG799" s="242"/>
      <c r="PH799" s="242"/>
      <c r="PI799" s="242"/>
      <c r="PJ799" s="242"/>
      <c r="PK799" s="242"/>
      <c r="PL799" s="242"/>
      <c r="PM799" s="242"/>
      <c r="PN799" s="242"/>
      <c r="PO799" s="242"/>
      <c r="PP799" s="242"/>
      <c r="PQ799" s="242"/>
      <c r="PR799" s="242"/>
      <c r="PS799" s="242"/>
      <c r="PT799" s="242"/>
      <c r="PU799" s="242"/>
      <c r="PV799" s="242"/>
      <c r="PW799" s="242"/>
      <c r="PX799" s="242"/>
      <c r="PY799" s="242"/>
      <c r="PZ799" s="242"/>
      <c r="QA799" s="242"/>
      <c r="QB799" s="242"/>
      <c r="QC799" s="242"/>
      <c r="QD799" s="242"/>
      <c r="QE799" s="242"/>
      <c r="QF799" s="242"/>
      <c r="QG799" s="242"/>
      <c r="QH799" s="242"/>
      <c r="QI799" s="242"/>
      <c r="QJ799" s="242"/>
      <c r="QK799" s="242"/>
      <c r="QL799" s="242"/>
      <c r="QM799" s="242"/>
      <c r="QN799" s="242"/>
      <c r="QO799" s="242"/>
      <c r="QP799" s="242"/>
      <c r="QQ799" s="242"/>
      <c r="QR799" s="242"/>
      <c r="QS799" s="242"/>
      <c r="QT799" s="242"/>
      <c r="QU799" s="242"/>
      <c r="QV799" s="242"/>
      <c r="QW799" s="242"/>
      <c r="QX799" s="242"/>
      <c r="QY799" s="242"/>
      <c r="QZ799" s="242"/>
      <c r="RA799" s="242"/>
      <c r="RB799" s="242"/>
      <c r="RC799" s="242"/>
      <c r="RD799" s="242"/>
      <c r="RE799" s="242"/>
      <c r="RF799" s="242"/>
      <c r="RG799" s="242"/>
      <c r="RH799" s="242"/>
      <c r="RI799" s="242"/>
      <c r="RJ799" s="242"/>
      <c r="RK799" s="242"/>
      <c r="RL799" s="242"/>
      <c r="RM799" s="242"/>
      <c r="RN799" s="242"/>
      <c r="RO799" s="242"/>
      <c r="RP799" s="242"/>
      <c r="RQ799" s="242"/>
      <c r="RR799" s="242"/>
      <c r="RS799" s="242"/>
      <c r="RT799" s="242"/>
      <c r="RU799" s="242"/>
      <c r="RV799" s="242"/>
      <c r="RW799" s="242"/>
      <c r="RX799" s="242"/>
      <c r="RY799" s="242"/>
      <c r="RZ799" s="242"/>
      <c r="SA799" s="242"/>
      <c r="SB799" s="242"/>
    </row>
    <row r="800" spans="1:496" s="249" customFormat="1" ht="15" customHeight="1" x14ac:dyDescent="0.2">
      <c r="A800" s="247"/>
      <c r="B800" s="247"/>
      <c r="D800" s="247"/>
      <c r="F800" s="242"/>
      <c r="G800" s="242"/>
      <c r="H800" s="242"/>
      <c r="I800" s="242"/>
      <c r="J800" s="242"/>
      <c r="K800" s="242"/>
      <c r="L800" s="242"/>
      <c r="M800" s="242"/>
      <c r="N800" s="242"/>
      <c r="O800" s="242"/>
      <c r="P800" s="242"/>
      <c r="Q800" s="242"/>
      <c r="R800" s="242"/>
      <c r="S800" s="242"/>
      <c r="T800" s="242"/>
      <c r="U800" s="242"/>
      <c r="V800" s="242"/>
      <c r="W800" s="242"/>
      <c r="X800" s="242"/>
      <c r="Y800" s="242"/>
      <c r="Z800" s="242"/>
      <c r="AA800" s="242"/>
      <c r="AB800" s="242"/>
      <c r="AC800" s="242"/>
      <c r="AD800" s="242"/>
      <c r="AE800" s="242"/>
      <c r="AF800" s="242"/>
      <c r="AG800" s="242"/>
      <c r="AH800" s="242"/>
      <c r="AI800" s="242"/>
      <c r="AJ800" s="242"/>
      <c r="AK800" s="242"/>
      <c r="AL800" s="242"/>
      <c r="AM800" s="242"/>
      <c r="AN800" s="242"/>
      <c r="AO800" s="242"/>
      <c r="AP800" s="242"/>
      <c r="AQ800" s="242"/>
      <c r="AR800" s="242"/>
      <c r="AS800" s="242"/>
      <c r="AT800" s="242"/>
      <c r="AU800" s="242"/>
      <c r="AV800" s="242"/>
      <c r="AW800" s="242"/>
      <c r="AX800" s="242"/>
      <c r="AY800" s="242"/>
      <c r="AZ800" s="242"/>
      <c r="BA800" s="242"/>
      <c r="BB800" s="242"/>
      <c r="BC800" s="242"/>
      <c r="BD800" s="242"/>
      <c r="BE800" s="242"/>
      <c r="BF800" s="242"/>
      <c r="BG800" s="242"/>
      <c r="BH800" s="242"/>
      <c r="BI800" s="242"/>
      <c r="BJ800" s="242"/>
      <c r="BK800" s="242"/>
      <c r="BL800" s="242"/>
      <c r="BM800" s="242"/>
      <c r="BN800" s="242"/>
      <c r="BO800" s="242"/>
      <c r="BP800" s="242"/>
      <c r="BQ800" s="242"/>
      <c r="BR800" s="242"/>
      <c r="BS800" s="242"/>
      <c r="BT800" s="242"/>
      <c r="BU800" s="242"/>
      <c r="BV800" s="242"/>
      <c r="BW800" s="242"/>
      <c r="BX800" s="242"/>
      <c r="BY800" s="242"/>
      <c r="BZ800" s="242"/>
      <c r="CA800" s="242"/>
      <c r="CB800" s="242"/>
      <c r="CC800" s="242"/>
      <c r="CD800" s="242"/>
      <c r="CE800" s="242"/>
      <c r="CF800" s="242"/>
      <c r="CG800" s="242"/>
      <c r="CH800" s="242"/>
      <c r="CI800" s="242"/>
      <c r="CJ800" s="242"/>
      <c r="CK800" s="242"/>
      <c r="CL800" s="242"/>
      <c r="CM800" s="242"/>
      <c r="CN800" s="242"/>
      <c r="CO800" s="242"/>
      <c r="CP800" s="242"/>
      <c r="CQ800" s="242"/>
      <c r="CR800" s="242"/>
      <c r="CS800" s="242"/>
      <c r="CT800" s="242"/>
      <c r="CU800" s="242"/>
      <c r="CV800" s="242"/>
      <c r="CW800" s="242"/>
      <c r="CX800" s="242"/>
      <c r="CY800" s="242"/>
      <c r="CZ800" s="242"/>
      <c r="DA800" s="242"/>
      <c r="DB800" s="242"/>
      <c r="DC800" s="242"/>
      <c r="DD800" s="242"/>
      <c r="DE800" s="242"/>
      <c r="DF800" s="242"/>
      <c r="DG800" s="242"/>
      <c r="DH800" s="242"/>
      <c r="DI800" s="242"/>
      <c r="DJ800" s="242"/>
      <c r="DK800" s="242"/>
      <c r="DL800" s="242"/>
      <c r="DM800" s="242"/>
      <c r="DN800" s="242"/>
      <c r="DO800" s="242"/>
      <c r="DP800" s="242"/>
      <c r="DQ800" s="242"/>
      <c r="DR800" s="242"/>
      <c r="DS800" s="242"/>
      <c r="DT800" s="242"/>
      <c r="DU800" s="242"/>
      <c r="DV800" s="242"/>
      <c r="DW800" s="242"/>
      <c r="DX800" s="242"/>
      <c r="DY800" s="242"/>
      <c r="DZ800" s="242"/>
      <c r="EA800" s="242"/>
      <c r="EB800" s="242"/>
      <c r="EC800" s="242"/>
      <c r="ED800" s="242"/>
      <c r="EE800" s="242"/>
      <c r="EF800" s="242"/>
      <c r="EG800" s="242"/>
      <c r="EH800" s="242"/>
      <c r="EI800" s="242"/>
      <c r="EJ800" s="242"/>
      <c r="EK800" s="242"/>
      <c r="EL800" s="242"/>
      <c r="EM800" s="242"/>
      <c r="EN800" s="242"/>
      <c r="EO800" s="242"/>
      <c r="EP800" s="242"/>
      <c r="EQ800" s="242"/>
      <c r="ER800" s="242"/>
      <c r="ES800" s="242"/>
      <c r="ET800" s="242"/>
      <c r="EU800" s="242"/>
      <c r="EV800" s="242"/>
      <c r="EW800" s="242"/>
      <c r="EX800" s="242"/>
      <c r="EY800" s="242"/>
      <c r="EZ800" s="242"/>
      <c r="FA800" s="242"/>
      <c r="FB800" s="242"/>
      <c r="FC800" s="242"/>
      <c r="FD800" s="242"/>
      <c r="FE800" s="242"/>
      <c r="FF800" s="242"/>
      <c r="FG800" s="242"/>
      <c r="FH800" s="242"/>
      <c r="FI800" s="242"/>
      <c r="FJ800" s="242"/>
      <c r="FK800" s="242"/>
      <c r="FL800" s="242"/>
      <c r="FM800" s="242"/>
      <c r="FN800" s="242"/>
      <c r="FO800" s="242"/>
      <c r="FP800" s="242"/>
      <c r="FQ800" s="242"/>
      <c r="FR800" s="242"/>
      <c r="FS800" s="242"/>
      <c r="FT800" s="242"/>
      <c r="FU800" s="242"/>
      <c r="FV800" s="242"/>
      <c r="FW800" s="242"/>
      <c r="FX800" s="242"/>
      <c r="FY800" s="242"/>
      <c r="FZ800" s="242"/>
      <c r="GA800" s="242"/>
      <c r="GB800" s="242"/>
      <c r="GC800" s="242"/>
      <c r="GD800" s="242"/>
      <c r="GE800" s="242"/>
      <c r="GF800" s="242"/>
      <c r="GG800" s="242"/>
      <c r="GH800" s="242"/>
      <c r="GI800" s="242"/>
      <c r="GJ800" s="242"/>
      <c r="GK800" s="242"/>
      <c r="GL800" s="242"/>
      <c r="GM800" s="242"/>
      <c r="GN800" s="242"/>
      <c r="GO800" s="242"/>
      <c r="GP800" s="242"/>
      <c r="GQ800" s="242"/>
      <c r="GR800" s="242"/>
      <c r="GS800" s="242"/>
      <c r="GT800" s="242"/>
      <c r="GU800" s="242"/>
      <c r="GV800" s="242"/>
      <c r="GW800" s="242"/>
      <c r="GX800" s="242"/>
      <c r="GY800" s="242"/>
      <c r="GZ800" s="242"/>
      <c r="HA800" s="242"/>
      <c r="HB800" s="242"/>
      <c r="HC800" s="242"/>
      <c r="HD800" s="242"/>
      <c r="HE800" s="242"/>
      <c r="HF800" s="242"/>
      <c r="HG800" s="242"/>
      <c r="HH800" s="242"/>
      <c r="HI800" s="242"/>
      <c r="HJ800" s="242"/>
      <c r="HK800" s="242"/>
      <c r="HL800" s="242"/>
      <c r="HM800" s="242"/>
      <c r="HN800" s="242"/>
      <c r="HO800" s="242"/>
      <c r="HP800" s="242"/>
      <c r="HQ800" s="242"/>
      <c r="HR800" s="242"/>
      <c r="HS800" s="242"/>
      <c r="HT800" s="242"/>
      <c r="HU800" s="242"/>
      <c r="HV800" s="242"/>
      <c r="HW800" s="242"/>
      <c r="HX800" s="242"/>
      <c r="HY800" s="242"/>
      <c r="HZ800" s="242"/>
      <c r="IA800" s="242"/>
      <c r="IB800" s="242"/>
      <c r="IC800" s="242"/>
      <c r="ID800" s="242"/>
      <c r="IE800" s="242"/>
      <c r="IF800" s="242"/>
      <c r="IG800" s="242"/>
      <c r="IH800" s="242"/>
      <c r="II800" s="242"/>
      <c r="IJ800" s="242"/>
      <c r="IK800" s="242"/>
      <c r="IL800" s="242"/>
      <c r="IM800" s="242"/>
      <c r="IN800" s="242"/>
      <c r="IO800" s="242"/>
      <c r="IP800" s="242"/>
      <c r="IQ800" s="242"/>
      <c r="IR800" s="242"/>
      <c r="IS800" s="242"/>
      <c r="IT800" s="242"/>
      <c r="IU800" s="242"/>
      <c r="IV800" s="242"/>
      <c r="IW800" s="242"/>
      <c r="IX800" s="242"/>
      <c r="IY800" s="242"/>
      <c r="IZ800" s="242"/>
      <c r="JA800" s="242"/>
      <c r="JB800" s="242"/>
      <c r="JC800" s="242"/>
      <c r="JD800" s="242"/>
      <c r="JE800" s="242"/>
      <c r="JF800" s="242"/>
      <c r="JG800" s="242"/>
      <c r="JH800" s="242"/>
      <c r="JI800" s="242"/>
      <c r="JJ800" s="242"/>
      <c r="JK800" s="242"/>
      <c r="JL800" s="242"/>
      <c r="JM800" s="242"/>
      <c r="JN800" s="242"/>
      <c r="JO800" s="242"/>
      <c r="JP800" s="242"/>
      <c r="JQ800" s="242"/>
      <c r="JR800" s="242"/>
      <c r="JS800" s="242"/>
      <c r="JT800" s="242"/>
      <c r="JU800" s="242"/>
      <c r="JV800" s="242"/>
      <c r="JW800" s="242"/>
      <c r="JX800" s="242"/>
      <c r="JY800" s="242"/>
      <c r="JZ800" s="242"/>
      <c r="KA800" s="242"/>
      <c r="KB800" s="242"/>
      <c r="KC800" s="242"/>
      <c r="KD800" s="242"/>
      <c r="KE800" s="242"/>
      <c r="KF800" s="242"/>
      <c r="KG800" s="242"/>
      <c r="KH800" s="242"/>
      <c r="KI800" s="242"/>
      <c r="KJ800" s="242"/>
      <c r="KK800" s="242"/>
      <c r="KL800" s="242"/>
      <c r="KM800" s="242"/>
      <c r="KN800" s="242"/>
      <c r="KO800" s="242"/>
      <c r="KP800" s="242"/>
      <c r="KQ800" s="242"/>
      <c r="KR800" s="242"/>
      <c r="KS800" s="242"/>
      <c r="KT800" s="242"/>
      <c r="KU800" s="242"/>
      <c r="KV800" s="242"/>
      <c r="KW800" s="242"/>
      <c r="KX800" s="242"/>
      <c r="KY800" s="242"/>
      <c r="KZ800" s="242"/>
      <c r="LA800" s="242"/>
      <c r="LB800" s="242"/>
      <c r="LC800" s="242"/>
      <c r="LD800" s="242"/>
      <c r="LE800" s="242"/>
      <c r="LF800" s="242"/>
      <c r="LG800" s="242"/>
      <c r="LH800" s="242"/>
      <c r="LI800" s="242"/>
      <c r="LJ800" s="242"/>
      <c r="LK800" s="242"/>
      <c r="LL800" s="242"/>
      <c r="LM800" s="242"/>
      <c r="LN800" s="242"/>
      <c r="LO800" s="242"/>
      <c r="LP800" s="242"/>
      <c r="LQ800" s="242"/>
      <c r="LR800" s="242"/>
      <c r="LS800" s="242"/>
      <c r="LT800" s="242"/>
      <c r="LU800" s="242"/>
      <c r="LV800" s="242"/>
      <c r="LW800" s="242"/>
      <c r="LX800" s="242"/>
      <c r="LY800" s="242"/>
      <c r="LZ800" s="242"/>
      <c r="MA800" s="242"/>
      <c r="MB800" s="242"/>
      <c r="MC800" s="242"/>
      <c r="MD800" s="242"/>
      <c r="ME800" s="242"/>
      <c r="MF800" s="242"/>
      <c r="MG800" s="242"/>
      <c r="MH800" s="242"/>
      <c r="MI800" s="242"/>
      <c r="MJ800" s="242"/>
      <c r="MK800" s="242"/>
      <c r="ML800" s="242"/>
      <c r="MM800" s="242"/>
      <c r="MN800" s="242"/>
      <c r="MO800" s="242"/>
      <c r="MP800" s="242"/>
      <c r="MQ800" s="242"/>
      <c r="MR800" s="242"/>
      <c r="MS800" s="242"/>
      <c r="MT800" s="242"/>
      <c r="MU800" s="242"/>
      <c r="MV800" s="242"/>
      <c r="MW800" s="242"/>
      <c r="MX800" s="242"/>
      <c r="MY800" s="242"/>
      <c r="MZ800" s="242"/>
      <c r="NA800" s="242"/>
      <c r="NB800" s="242"/>
      <c r="NC800" s="242"/>
      <c r="ND800" s="242"/>
      <c r="NE800" s="242"/>
      <c r="NF800" s="242"/>
      <c r="NG800" s="242"/>
      <c r="NH800" s="242"/>
      <c r="NI800" s="242"/>
      <c r="NJ800" s="242"/>
      <c r="NK800" s="242"/>
      <c r="NL800" s="242"/>
      <c r="NM800" s="242"/>
      <c r="NN800" s="242"/>
      <c r="NO800" s="242"/>
      <c r="NP800" s="242"/>
      <c r="NQ800" s="242"/>
      <c r="NR800" s="242"/>
      <c r="NS800" s="242"/>
      <c r="NT800" s="242"/>
      <c r="NU800" s="242"/>
      <c r="NV800" s="242"/>
      <c r="NW800" s="242"/>
      <c r="NX800" s="242"/>
      <c r="NY800" s="242"/>
      <c r="NZ800" s="242"/>
      <c r="OA800" s="242"/>
      <c r="OB800" s="242"/>
      <c r="OC800" s="242"/>
      <c r="OD800" s="242"/>
      <c r="OE800" s="242"/>
      <c r="OF800" s="242"/>
      <c r="OG800" s="242"/>
      <c r="OH800" s="242"/>
      <c r="OI800" s="242"/>
      <c r="OJ800" s="242"/>
      <c r="OK800" s="242"/>
      <c r="OL800" s="242"/>
      <c r="OM800" s="242"/>
      <c r="ON800" s="242"/>
      <c r="OO800" s="242"/>
      <c r="OP800" s="242"/>
      <c r="OQ800" s="242"/>
      <c r="OR800" s="242"/>
      <c r="OS800" s="242"/>
      <c r="OT800" s="242"/>
      <c r="OU800" s="242"/>
      <c r="OV800" s="242"/>
      <c r="OW800" s="242"/>
      <c r="OX800" s="242"/>
      <c r="OY800" s="242"/>
      <c r="OZ800" s="242"/>
      <c r="PA800" s="242"/>
      <c r="PB800" s="242"/>
      <c r="PC800" s="242"/>
      <c r="PD800" s="242"/>
      <c r="PE800" s="242"/>
      <c r="PF800" s="242"/>
      <c r="PG800" s="242"/>
      <c r="PH800" s="242"/>
      <c r="PI800" s="242"/>
      <c r="PJ800" s="242"/>
      <c r="PK800" s="242"/>
      <c r="PL800" s="242"/>
      <c r="PM800" s="242"/>
      <c r="PN800" s="242"/>
      <c r="PO800" s="242"/>
      <c r="PP800" s="242"/>
      <c r="PQ800" s="242"/>
      <c r="PR800" s="242"/>
      <c r="PS800" s="242"/>
      <c r="PT800" s="242"/>
      <c r="PU800" s="242"/>
      <c r="PV800" s="242"/>
      <c r="PW800" s="242"/>
      <c r="PX800" s="242"/>
      <c r="PY800" s="242"/>
      <c r="PZ800" s="242"/>
      <c r="QA800" s="242"/>
      <c r="QB800" s="242"/>
      <c r="QC800" s="242"/>
      <c r="QD800" s="242"/>
      <c r="QE800" s="242"/>
      <c r="QF800" s="242"/>
      <c r="QG800" s="242"/>
      <c r="QH800" s="242"/>
      <c r="QI800" s="242"/>
      <c r="QJ800" s="242"/>
      <c r="QK800" s="242"/>
      <c r="QL800" s="242"/>
      <c r="QM800" s="242"/>
      <c r="QN800" s="242"/>
      <c r="QO800" s="242"/>
      <c r="QP800" s="242"/>
      <c r="QQ800" s="242"/>
      <c r="QR800" s="242"/>
      <c r="QS800" s="242"/>
      <c r="QT800" s="242"/>
      <c r="QU800" s="242"/>
      <c r="QV800" s="242"/>
      <c r="QW800" s="242"/>
      <c r="QX800" s="242"/>
      <c r="QY800" s="242"/>
      <c r="QZ800" s="242"/>
      <c r="RA800" s="242"/>
      <c r="RB800" s="242"/>
      <c r="RC800" s="242"/>
      <c r="RD800" s="242"/>
      <c r="RE800" s="242"/>
      <c r="RF800" s="242"/>
      <c r="RG800" s="242"/>
      <c r="RH800" s="242"/>
      <c r="RI800" s="242"/>
      <c r="RJ800" s="242"/>
      <c r="RK800" s="242"/>
      <c r="RL800" s="242"/>
      <c r="RM800" s="242"/>
      <c r="RN800" s="242"/>
      <c r="RO800" s="242"/>
      <c r="RP800" s="242"/>
      <c r="RQ800" s="242"/>
      <c r="RR800" s="242"/>
      <c r="RS800" s="242"/>
      <c r="RT800" s="242"/>
      <c r="RU800" s="242"/>
      <c r="RV800" s="242"/>
      <c r="RW800" s="242"/>
      <c r="RX800" s="242"/>
      <c r="RY800" s="242"/>
      <c r="RZ800" s="242"/>
      <c r="SA800" s="242"/>
      <c r="SB800" s="242"/>
    </row>
    <row r="801" spans="1:496" ht="15" customHeight="1" x14ac:dyDescent="0.2">
      <c r="A801" s="243"/>
    </row>
    <row r="802" spans="1:496" ht="15" customHeight="1" x14ac:dyDescent="0.2">
      <c r="A802" s="243" t="s">
        <v>1083</v>
      </c>
      <c r="B802" s="243">
        <v>207</v>
      </c>
      <c r="E802" s="242" t="s">
        <v>753</v>
      </c>
    </row>
    <row r="803" spans="1:496" ht="15" customHeight="1" x14ac:dyDescent="0.2">
      <c r="A803" s="243" t="s">
        <v>1084</v>
      </c>
      <c r="B803" s="243">
        <v>207001</v>
      </c>
      <c r="E803" s="242" t="s">
        <v>517</v>
      </c>
    </row>
    <row r="804" spans="1:496" s="249" customFormat="1" ht="15" customHeight="1" x14ac:dyDescent="0.2">
      <c r="A804" s="247"/>
      <c r="B804" s="247"/>
      <c r="D804" s="247"/>
      <c r="F804" s="242"/>
      <c r="G804" s="242"/>
      <c r="H804" s="242"/>
      <c r="I804" s="242"/>
      <c r="J804" s="242"/>
      <c r="K804" s="242"/>
      <c r="L804" s="242"/>
      <c r="M804" s="242"/>
      <c r="N804" s="242"/>
      <c r="O804" s="242"/>
      <c r="P804" s="242"/>
      <c r="Q804" s="242"/>
      <c r="R804" s="242"/>
      <c r="S804" s="242"/>
      <c r="T804" s="242"/>
      <c r="U804" s="242"/>
      <c r="V804" s="242"/>
      <c r="W804" s="242"/>
      <c r="X804" s="242"/>
      <c r="Y804" s="242"/>
      <c r="Z804" s="242"/>
      <c r="AA804" s="242"/>
      <c r="AB804" s="242"/>
      <c r="AC804" s="242"/>
      <c r="AD804" s="242"/>
      <c r="AE804" s="242"/>
      <c r="AF804" s="242"/>
      <c r="AG804" s="242"/>
      <c r="AH804" s="242"/>
      <c r="AI804" s="242"/>
      <c r="AJ804" s="242"/>
      <c r="AK804" s="242"/>
      <c r="AL804" s="242"/>
      <c r="AM804" s="242"/>
      <c r="AN804" s="242"/>
      <c r="AO804" s="242"/>
      <c r="AP804" s="242"/>
      <c r="AQ804" s="242"/>
      <c r="AR804" s="242"/>
      <c r="AS804" s="242"/>
      <c r="AT804" s="242"/>
      <c r="AU804" s="242"/>
      <c r="AV804" s="242"/>
      <c r="AW804" s="242"/>
      <c r="AX804" s="242"/>
      <c r="AY804" s="242"/>
      <c r="AZ804" s="242"/>
      <c r="BA804" s="242"/>
      <c r="BB804" s="242"/>
      <c r="BC804" s="242"/>
      <c r="BD804" s="242"/>
      <c r="BE804" s="242"/>
      <c r="BF804" s="242"/>
      <c r="BG804" s="242"/>
      <c r="BH804" s="242"/>
      <c r="BI804" s="242"/>
      <c r="BJ804" s="242"/>
      <c r="BK804" s="242"/>
      <c r="BL804" s="242"/>
      <c r="BM804" s="242"/>
      <c r="BN804" s="242"/>
      <c r="BO804" s="242"/>
      <c r="BP804" s="242"/>
      <c r="BQ804" s="242"/>
      <c r="BR804" s="242"/>
      <c r="BS804" s="242"/>
      <c r="BT804" s="242"/>
      <c r="BU804" s="242"/>
      <c r="BV804" s="242"/>
      <c r="BW804" s="242"/>
      <c r="BX804" s="242"/>
      <c r="BY804" s="242"/>
      <c r="BZ804" s="242"/>
      <c r="CA804" s="242"/>
      <c r="CB804" s="242"/>
      <c r="CC804" s="242"/>
      <c r="CD804" s="242"/>
      <c r="CE804" s="242"/>
      <c r="CF804" s="242"/>
      <c r="CG804" s="242"/>
      <c r="CH804" s="242"/>
      <c r="CI804" s="242"/>
      <c r="CJ804" s="242"/>
      <c r="CK804" s="242"/>
      <c r="CL804" s="242"/>
      <c r="CM804" s="242"/>
      <c r="CN804" s="242"/>
      <c r="CO804" s="242"/>
      <c r="CP804" s="242"/>
      <c r="CQ804" s="242"/>
      <c r="CR804" s="242"/>
      <c r="CS804" s="242"/>
      <c r="CT804" s="242"/>
      <c r="CU804" s="242"/>
      <c r="CV804" s="242"/>
      <c r="CW804" s="242"/>
      <c r="CX804" s="242"/>
      <c r="CY804" s="242"/>
      <c r="CZ804" s="242"/>
      <c r="DA804" s="242"/>
      <c r="DB804" s="242"/>
      <c r="DC804" s="242"/>
      <c r="DD804" s="242"/>
      <c r="DE804" s="242"/>
      <c r="DF804" s="242"/>
      <c r="DG804" s="242"/>
      <c r="DH804" s="242"/>
      <c r="DI804" s="242"/>
      <c r="DJ804" s="242"/>
      <c r="DK804" s="242"/>
      <c r="DL804" s="242"/>
      <c r="DM804" s="242"/>
      <c r="DN804" s="242"/>
      <c r="DO804" s="242"/>
      <c r="DP804" s="242"/>
      <c r="DQ804" s="242"/>
      <c r="DR804" s="242"/>
      <c r="DS804" s="242"/>
      <c r="DT804" s="242"/>
      <c r="DU804" s="242"/>
      <c r="DV804" s="242"/>
      <c r="DW804" s="242"/>
      <c r="DX804" s="242"/>
      <c r="DY804" s="242"/>
      <c r="DZ804" s="242"/>
      <c r="EA804" s="242"/>
      <c r="EB804" s="242"/>
      <c r="EC804" s="242"/>
      <c r="ED804" s="242"/>
      <c r="EE804" s="242"/>
      <c r="EF804" s="242"/>
      <c r="EG804" s="242"/>
      <c r="EH804" s="242"/>
      <c r="EI804" s="242"/>
      <c r="EJ804" s="242"/>
      <c r="EK804" s="242"/>
      <c r="EL804" s="242"/>
      <c r="EM804" s="242"/>
      <c r="EN804" s="242"/>
      <c r="EO804" s="242"/>
      <c r="EP804" s="242"/>
      <c r="EQ804" s="242"/>
      <c r="ER804" s="242"/>
      <c r="ES804" s="242"/>
      <c r="ET804" s="242"/>
      <c r="EU804" s="242"/>
      <c r="EV804" s="242"/>
      <c r="EW804" s="242"/>
      <c r="EX804" s="242"/>
      <c r="EY804" s="242"/>
      <c r="EZ804" s="242"/>
      <c r="FA804" s="242"/>
      <c r="FB804" s="242"/>
      <c r="FC804" s="242"/>
      <c r="FD804" s="242"/>
      <c r="FE804" s="242"/>
      <c r="FF804" s="242"/>
      <c r="FG804" s="242"/>
      <c r="FH804" s="242"/>
      <c r="FI804" s="242"/>
      <c r="FJ804" s="242"/>
      <c r="FK804" s="242"/>
      <c r="FL804" s="242"/>
      <c r="FM804" s="242"/>
      <c r="FN804" s="242"/>
      <c r="FO804" s="242"/>
      <c r="FP804" s="242"/>
      <c r="FQ804" s="242"/>
      <c r="FR804" s="242"/>
      <c r="FS804" s="242"/>
      <c r="FT804" s="242"/>
      <c r="FU804" s="242"/>
      <c r="FV804" s="242"/>
      <c r="FW804" s="242"/>
      <c r="FX804" s="242"/>
      <c r="FY804" s="242"/>
      <c r="FZ804" s="242"/>
      <c r="GA804" s="242"/>
      <c r="GB804" s="242"/>
      <c r="GC804" s="242"/>
      <c r="GD804" s="242"/>
      <c r="GE804" s="242"/>
      <c r="GF804" s="242"/>
      <c r="GG804" s="242"/>
      <c r="GH804" s="242"/>
      <c r="GI804" s="242"/>
      <c r="GJ804" s="242"/>
      <c r="GK804" s="242"/>
      <c r="GL804" s="242"/>
      <c r="GM804" s="242"/>
      <c r="GN804" s="242"/>
      <c r="GO804" s="242"/>
      <c r="GP804" s="242"/>
      <c r="GQ804" s="242"/>
      <c r="GR804" s="242"/>
      <c r="GS804" s="242"/>
      <c r="GT804" s="242"/>
      <c r="GU804" s="242"/>
      <c r="GV804" s="242"/>
      <c r="GW804" s="242"/>
      <c r="GX804" s="242"/>
      <c r="GY804" s="242"/>
      <c r="GZ804" s="242"/>
      <c r="HA804" s="242"/>
      <c r="HB804" s="242"/>
      <c r="HC804" s="242"/>
      <c r="HD804" s="242"/>
      <c r="HE804" s="242"/>
      <c r="HF804" s="242"/>
      <c r="HG804" s="242"/>
      <c r="HH804" s="242"/>
      <c r="HI804" s="242"/>
      <c r="HJ804" s="242"/>
      <c r="HK804" s="242"/>
      <c r="HL804" s="242"/>
      <c r="HM804" s="242"/>
      <c r="HN804" s="242"/>
      <c r="HO804" s="242"/>
      <c r="HP804" s="242"/>
      <c r="HQ804" s="242"/>
      <c r="HR804" s="242"/>
      <c r="HS804" s="242"/>
      <c r="HT804" s="242"/>
      <c r="HU804" s="242"/>
      <c r="HV804" s="242"/>
      <c r="HW804" s="242"/>
      <c r="HX804" s="242"/>
      <c r="HY804" s="242"/>
      <c r="HZ804" s="242"/>
      <c r="IA804" s="242"/>
      <c r="IB804" s="242"/>
      <c r="IC804" s="242"/>
      <c r="ID804" s="242"/>
      <c r="IE804" s="242"/>
      <c r="IF804" s="242"/>
      <c r="IG804" s="242"/>
      <c r="IH804" s="242"/>
      <c r="II804" s="242"/>
      <c r="IJ804" s="242"/>
      <c r="IK804" s="242"/>
      <c r="IL804" s="242"/>
      <c r="IM804" s="242"/>
      <c r="IN804" s="242"/>
      <c r="IO804" s="242"/>
      <c r="IP804" s="242"/>
      <c r="IQ804" s="242"/>
      <c r="IR804" s="242"/>
      <c r="IS804" s="242"/>
      <c r="IT804" s="242"/>
      <c r="IU804" s="242"/>
      <c r="IV804" s="242"/>
      <c r="IW804" s="242"/>
      <c r="IX804" s="242"/>
      <c r="IY804" s="242"/>
      <c r="IZ804" s="242"/>
      <c r="JA804" s="242"/>
      <c r="JB804" s="242"/>
      <c r="JC804" s="242"/>
      <c r="JD804" s="242"/>
      <c r="JE804" s="242"/>
      <c r="JF804" s="242"/>
      <c r="JG804" s="242"/>
      <c r="JH804" s="242"/>
      <c r="JI804" s="242"/>
      <c r="JJ804" s="242"/>
      <c r="JK804" s="242"/>
      <c r="JL804" s="242"/>
      <c r="JM804" s="242"/>
      <c r="JN804" s="242"/>
      <c r="JO804" s="242"/>
      <c r="JP804" s="242"/>
      <c r="JQ804" s="242"/>
      <c r="JR804" s="242"/>
      <c r="JS804" s="242"/>
      <c r="JT804" s="242"/>
      <c r="JU804" s="242"/>
      <c r="JV804" s="242"/>
      <c r="JW804" s="242"/>
      <c r="JX804" s="242"/>
      <c r="JY804" s="242"/>
      <c r="JZ804" s="242"/>
      <c r="KA804" s="242"/>
      <c r="KB804" s="242"/>
      <c r="KC804" s="242"/>
      <c r="KD804" s="242"/>
      <c r="KE804" s="242"/>
      <c r="KF804" s="242"/>
      <c r="KG804" s="242"/>
      <c r="KH804" s="242"/>
      <c r="KI804" s="242"/>
      <c r="KJ804" s="242"/>
      <c r="KK804" s="242"/>
      <c r="KL804" s="242"/>
      <c r="KM804" s="242"/>
      <c r="KN804" s="242"/>
      <c r="KO804" s="242"/>
      <c r="KP804" s="242"/>
      <c r="KQ804" s="242"/>
      <c r="KR804" s="242"/>
      <c r="KS804" s="242"/>
      <c r="KT804" s="242"/>
      <c r="KU804" s="242"/>
      <c r="KV804" s="242"/>
      <c r="KW804" s="242"/>
      <c r="KX804" s="242"/>
      <c r="KY804" s="242"/>
      <c r="KZ804" s="242"/>
      <c r="LA804" s="242"/>
      <c r="LB804" s="242"/>
      <c r="LC804" s="242"/>
      <c r="LD804" s="242"/>
      <c r="LE804" s="242"/>
      <c r="LF804" s="242"/>
      <c r="LG804" s="242"/>
      <c r="LH804" s="242"/>
      <c r="LI804" s="242"/>
      <c r="LJ804" s="242"/>
      <c r="LK804" s="242"/>
      <c r="LL804" s="242"/>
      <c r="LM804" s="242"/>
      <c r="LN804" s="242"/>
      <c r="LO804" s="242"/>
      <c r="LP804" s="242"/>
      <c r="LQ804" s="242"/>
      <c r="LR804" s="242"/>
      <c r="LS804" s="242"/>
      <c r="LT804" s="242"/>
      <c r="LU804" s="242"/>
      <c r="LV804" s="242"/>
      <c r="LW804" s="242"/>
      <c r="LX804" s="242"/>
      <c r="LY804" s="242"/>
      <c r="LZ804" s="242"/>
      <c r="MA804" s="242"/>
      <c r="MB804" s="242"/>
      <c r="MC804" s="242"/>
      <c r="MD804" s="242"/>
      <c r="ME804" s="242"/>
      <c r="MF804" s="242"/>
      <c r="MG804" s="242"/>
      <c r="MH804" s="242"/>
      <c r="MI804" s="242"/>
      <c r="MJ804" s="242"/>
      <c r="MK804" s="242"/>
      <c r="ML804" s="242"/>
      <c r="MM804" s="242"/>
      <c r="MN804" s="242"/>
      <c r="MO804" s="242"/>
      <c r="MP804" s="242"/>
      <c r="MQ804" s="242"/>
      <c r="MR804" s="242"/>
      <c r="MS804" s="242"/>
      <c r="MT804" s="242"/>
      <c r="MU804" s="242"/>
      <c r="MV804" s="242"/>
      <c r="MW804" s="242"/>
      <c r="MX804" s="242"/>
      <c r="MY804" s="242"/>
      <c r="MZ804" s="242"/>
      <c r="NA804" s="242"/>
      <c r="NB804" s="242"/>
      <c r="NC804" s="242"/>
      <c r="ND804" s="242"/>
      <c r="NE804" s="242"/>
      <c r="NF804" s="242"/>
      <c r="NG804" s="242"/>
      <c r="NH804" s="242"/>
      <c r="NI804" s="242"/>
      <c r="NJ804" s="242"/>
      <c r="NK804" s="242"/>
      <c r="NL804" s="242"/>
      <c r="NM804" s="242"/>
      <c r="NN804" s="242"/>
      <c r="NO804" s="242"/>
      <c r="NP804" s="242"/>
      <c r="NQ804" s="242"/>
      <c r="NR804" s="242"/>
      <c r="NS804" s="242"/>
      <c r="NT804" s="242"/>
      <c r="NU804" s="242"/>
      <c r="NV804" s="242"/>
      <c r="NW804" s="242"/>
      <c r="NX804" s="242"/>
      <c r="NY804" s="242"/>
      <c r="NZ804" s="242"/>
      <c r="OA804" s="242"/>
      <c r="OB804" s="242"/>
      <c r="OC804" s="242"/>
      <c r="OD804" s="242"/>
      <c r="OE804" s="242"/>
      <c r="OF804" s="242"/>
      <c r="OG804" s="242"/>
      <c r="OH804" s="242"/>
      <c r="OI804" s="242"/>
      <c r="OJ804" s="242"/>
      <c r="OK804" s="242"/>
      <c r="OL804" s="242"/>
      <c r="OM804" s="242"/>
      <c r="ON804" s="242"/>
      <c r="OO804" s="242"/>
      <c r="OP804" s="242"/>
      <c r="OQ804" s="242"/>
      <c r="OR804" s="242"/>
      <c r="OS804" s="242"/>
      <c r="OT804" s="242"/>
      <c r="OU804" s="242"/>
      <c r="OV804" s="242"/>
      <c r="OW804" s="242"/>
      <c r="OX804" s="242"/>
      <c r="OY804" s="242"/>
      <c r="OZ804" s="242"/>
      <c r="PA804" s="242"/>
      <c r="PB804" s="242"/>
      <c r="PC804" s="242"/>
      <c r="PD804" s="242"/>
      <c r="PE804" s="242"/>
      <c r="PF804" s="242"/>
      <c r="PG804" s="242"/>
      <c r="PH804" s="242"/>
      <c r="PI804" s="242"/>
      <c r="PJ804" s="242"/>
      <c r="PK804" s="242"/>
      <c r="PL804" s="242"/>
      <c r="PM804" s="242"/>
      <c r="PN804" s="242"/>
      <c r="PO804" s="242"/>
      <c r="PP804" s="242"/>
      <c r="PQ804" s="242"/>
      <c r="PR804" s="242"/>
      <c r="PS804" s="242"/>
      <c r="PT804" s="242"/>
      <c r="PU804" s="242"/>
      <c r="PV804" s="242"/>
      <c r="PW804" s="242"/>
      <c r="PX804" s="242"/>
      <c r="PY804" s="242"/>
      <c r="PZ804" s="242"/>
      <c r="QA804" s="242"/>
      <c r="QB804" s="242"/>
      <c r="QC804" s="242"/>
      <c r="QD804" s="242"/>
      <c r="QE804" s="242"/>
      <c r="QF804" s="242"/>
      <c r="QG804" s="242"/>
      <c r="QH804" s="242"/>
      <c r="QI804" s="242"/>
      <c r="QJ804" s="242"/>
      <c r="QK804" s="242"/>
      <c r="QL804" s="242"/>
      <c r="QM804" s="242"/>
      <c r="QN804" s="242"/>
      <c r="QO804" s="242"/>
      <c r="QP804" s="242"/>
      <c r="QQ804" s="242"/>
      <c r="QR804" s="242"/>
      <c r="QS804" s="242"/>
      <c r="QT804" s="242"/>
      <c r="QU804" s="242"/>
      <c r="QV804" s="242"/>
      <c r="QW804" s="242"/>
      <c r="QX804" s="242"/>
      <c r="QY804" s="242"/>
      <c r="QZ804" s="242"/>
      <c r="RA804" s="242"/>
      <c r="RB804" s="242"/>
      <c r="RC804" s="242"/>
      <c r="RD804" s="242"/>
      <c r="RE804" s="242"/>
      <c r="RF804" s="242"/>
      <c r="RG804" s="242"/>
      <c r="RH804" s="242"/>
      <c r="RI804" s="242"/>
      <c r="RJ804" s="242"/>
      <c r="RK804" s="242"/>
      <c r="RL804" s="242"/>
      <c r="RM804" s="242"/>
      <c r="RN804" s="242"/>
      <c r="RO804" s="242"/>
      <c r="RP804" s="242"/>
      <c r="RQ804" s="242"/>
      <c r="RR804" s="242"/>
      <c r="RS804" s="242"/>
      <c r="RT804" s="242"/>
      <c r="RU804" s="242"/>
      <c r="RV804" s="242"/>
      <c r="RW804" s="242"/>
      <c r="RX804" s="242"/>
      <c r="RY804" s="242"/>
      <c r="RZ804" s="242"/>
      <c r="SA804" s="242"/>
      <c r="SB804" s="242"/>
    </row>
    <row r="805" spans="1:496" s="249" customFormat="1" ht="15" customHeight="1" x14ac:dyDescent="0.2">
      <c r="A805" s="247"/>
      <c r="B805" s="247"/>
      <c r="D805" s="247"/>
      <c r="F805" s="242"/>
      <c r="G805" s="242"/>
      <c r="H805" s="242"/>
      <c r="I805" s="242"/>
      <c r="J805" s="242"/>
      <c r="K805" s="242"/>
      <c r="L805" s="242"/>
      <c r="M805" s="242"/>
      <c r="N805" s="242"/>
      <c r="O805" s="242"/>
      <c r="P805" s="242"/>
      <c r="Q805" s="242"/>
      <c r="R805" s="242"/>
      <c r="S805" s="242"/>
      <c r="T805" s="242"/>
      <c r="U805" s="242"/>
      <c r="V805" s="242"/>
      <c r="W805" s="242"/>
      <c r="X805" s="242"/>
      <c r="Y805" s="242"/>
      <c r="Z805" s="242"/>
      <c r="AA805" s="242"/>
      <c r="AB805" s="242"/>
      <c r="AC805" s="242"/>
      <c r="AD805" s="242"/>
      <c r="AE805" s="242"/>
      <c r="AF805" s="242"/>
      <c r="AG805" s="242"/>
      <c r="AH805" s="242"/>
      <c r="AI805" s="242"/>
      <c r="AJ805" s="242"/>
      <c r="AK805" s="242"/>
      <c r="AL805" s="242"/>
      <c r="AM805" s="242"/>
      <c r="AN805" s="242"/>
      <c r="AO805" s="242"/>
      <c r="AP805" s="242"/>
      <c r="AQ805" s="242"/>
      <c r="AR805" s="242"/>
      <c r="AS805" s="242"/>
      <c r="AT805" s="242"/>
      <c r="AU805" s="242"/>
      <c r="AV805" s="242"/>
      <c r="AW805" s="242"/>
      <c r="AX805" s="242"/>
      <c r="AY805" s="242"/>
      <c r="AZ805" s="242"/>
      <c r="BA805" s="242"/>
      <c r="BB805" s="242"/>
      <c r="BC805" s="242"/>
      <c r="BD805" s="242"/>
      <c r="BE805" s="242"/>
      <c r="BF805" s="242"/>
      <c r="BG805" s="242"/>
      <c r="BH805" s="242"/>
      <c r="BI805" s="242"/>
      <c r="BJ805" s="242"/>
      <c r="BK805" s="242"/>
      <c r="BL805" s="242"/>
      <c r="BM805" s="242"/>
      <c r="BN805" s="242"/>
      <c r="BO805" s="242"/>
      <c r="BP805" s="242"/>
      <c r="BQ805" s="242"/>
      <c r="BR805" s="242"/>
      <c r="BS805" s="242"/>
      <c r="BT805" s="242"/>
      <c r="BU805" s="242"/>
      <c r="BV805" s="242"/>
      <c r="BW805" s="242"/>
      <c r="BX805" s="242"/>
      <c r="BY805" s="242"/>
      <c r="BZ805" s="242"/>
      <c r="CA805" s="242"/>
      <c r="CB805" s="242"/>
      <c r="CC805" s="242"/>
      <c r="CD805" s="242"/>
      <c r="CE805" s="242"/>
      <c r="CF805" s="242"/>
      <c r="CG805" s="242"/>
      <c r="CH805" s="242"/>
      <c r="CI805" s="242"/>
      <c r="CJ805" s="242"/>
      <c r="CK805" s="242"/>
      <c r="CL805" s="242"/>
      <c r="CM805" s="242"/>
      <c r="CN805" s="242"/>
      <c r="CO805" s="242"/>
      <c r="CP805" s="242"/>
      <c r="CQ805" s="242"/>
      <c r="CR805" s="242"/>
      <c r="CS805" s="242"/>
      <c r="CT805" s="242"/>
      <c r="CU805" s="242"/>
      <c r="CV805" s="242"/>
      <c r="CW805" s="242"/>
      <c r="CX805" s="242"/>
      <c r="CY805" s="242"/>
      <c r="CZ805" s="242"/>
      <c r="DA805" s="242"/>
      <c r="DB805" s="242"/>
      <c r="DC805" s="242"/>
      <c r="DD805" s="242"/>
      <c r="DE805" s="242"/>
      <c r="DF805" s="242"/>
      <c r="DG805" s="242"/>
      <c r="DH805" s="242"/>
      <c r="DI805" s="242"/>
      <c r="DJ805" s="242"/>
      <c r="DK805" s="242"/>
      <c r="DL805" s="242"/>
      <c r="DM805" s="242"/>
      <c r="DN805" s="242"/>
      <c r="DO805" s="242"/>
      <c r="DP805" s="242"/>
      <c r="DQ805" s="242"/>
      <c r="DR805" s="242"/>
      <c r="DS805" s="242"/>
      <c r="DT805" s="242"/>
      <c r="DU805" s="242"/>
      <c r="DV805" s="242"/>
      <c r="DW805" s="242"/>
      <c r="DX805" s="242"/>
      <c r="DY805" s="242"/>
      <c r="DZ805" s="242"/>
      <c r="EA805" s="242"/>
      <c r="EB805" s="242"/>
      <c r="EC805" s="242"/>
      <c r="ED805" s="242"/>
      <c r="EE805" s="242"/>
      <c r="EF805" s="242"/>
      <c r="EG805" s="242"/>
      <c r="EH805" s="242"/>
      <c r="EI805" s="242"/>
      <c r="EJ805" s="242"/>
      <c r="EK805" s="242"/>
      <c r="EL805" s="242"/>
      <c r="EM805" s="242"/>
      <c r="EN805" s="242"/>
      <c r="EO805" s="242"/>
      <c r="EP805" s="242"/>
      <c r="EQ805" s="242"/>
      <c r="ER805" s="242"/>
      <c r="ES805" s="242"/>
      <c r="ET805" s="242"/>
      <c r="EU805" s="242"/>
      <c r="EV805" s="242"/>
      <c r="EW805" s="242"/>
      <c r="EX805" s="242"/>
      <c r="EY805" s="242"/>
      <c r="EZ805" s="242"/>
      <c r="FA805" s="242"/>
      <c r="FB805" s="242"/>
      <c r="FC805" s="242"/>
      <c r="FD805" s="242"/>
      <c r="FE805" s="242"/>
      <c r="FF805" s="242"/>
      <c r="FG805" s="242"/>
      <c r="FH805" s="242"/>
      <c r="FI805" s="242"/>
      <c r="FJ805" s="242"/>
      <c r="FK805" s="242"/>
      <c r="FL805" s="242"/>
      <c r="FM805" s="242"/>
      <c r="FN805" s="242"/>
      <c r="FO805" s="242"/>
      <c r="FP805" s="242"/>
      <c r="FQ805" s="242"/>
      <c r="FR805" s="242"/>
      <c r="FS805" s="242"/>
      <c r="FT805" s="242"/>
      <c r="FU805" s="242"/>
      <c r="FV805" s="242"/>
      <c r="FW805" s="242"/>
      <c r="FX805" s="242"/>
      <c r="FY805" s="242"/>
      <c r="FZ805" s="242"/>
      <c r="GA805" s="242"/>
      <c r="GB805" s="242"/>
      <c r="GC805" s="242"/>
      <c r="GD805" s="242"/>
      <c r="GE805" s="242"/>
      <c r="GF805" s="242"/>
      <c r="GG805" s="242"/>
      <c r="GH805" s="242"/>
      <c r="GI805" s="242"/>
      <c r="GJ805" s="242"/>
      <c r="GK805" s="242"/>
      <c r="GL805" s="242"/>
      <c r="GM805" s="242"/>
      <c r="GN805" s="242"/>
      <c r="GO805" s="242"/>
      <c r="GP805" s="242"/>
      <c r="GQ805" s="242"/>
      <c r="GR805" s="242"/>
      <c r="GS805" s="242"/>
      <c r="GT805" s="242"/>
      <c r="GU805" s="242"/>
      <c r="GV805" s="242"/>
      <c r="GW805" s="242"/>
      <c r="GX805" s="242"/>
      <c r="GY805" s="242"/>
      <c r="GZ805" s="242"/>
      <c r="HA805" s="242"/>
      <c r="HB805" s="242"/>
      <c r="HC805" s="242"/>
      <c r="HD805" s="242"/>
      <c r="HE805" s="242"/>
      <c r="HF805" s="242"/>
      <c r="HG805" s="242"/>
      <c r="HH805" s="242"/>
      <c r="HI805" s="242"/>
      <c r="HJ805" s="242"/>
      <c r="HK805" s="242"/>
      <c r="HL805" s="242"/>
      <c r="HM805" s="242"/>
      <c r="HN805" s="242"/>
      <c r="HO805" s="242"/>
      <c r="HP805" s="242"/>
      <c r="HQ805" s="242"/>
      <c r="HR805" s="242"/>
      <c r="HS805" s="242"/>
      <c r="HT805" s="242"/>
      <c r="HU805" s="242"/>
      <c r="HV805" s="242"/>
      <c r="HW805" s="242"/>
      <c r="HX805" s="242"/>
      <c r="HY805" s="242"/>
      <c r="HZ805" s="242"/>
      <c r="IA805" s="242"/>
      <c r="IB805" s="242"/>
      <c r="IC805" s="242"/>
      <c r="ID805" s="242"/>
      <c r="IE805" s="242"/>
      <c r="IF805" s="242"/>
      <c r="IG805" s="242"/>
      <c r="IH805" s="242"/>
      <c r="II805" s="242"/>
      <c r="IJ805" s="242"/>
      <c r="IK805" s="242"/>
      <c r="IL805" s="242"/>
      <c r="IM805" s="242"/>
      <c r="IN805" s="242"/>
      <c r="IO805" s="242"/>
      <c r="IP805" s="242"/>
      <c r="IQ805" s="242"/>
      <c r="IR805" s="242"/>
      <c r="IS805" s="242"/>
      <c r="IT805" s="242"/>
      <c r="IU805" s="242"/>
      <c r="IV805" s="242"/>
      <c r="IW805" s="242"/>
      <c r="IX805" s="242"/>
      <c r="IY805" s="242"/>
      <c r="IZ805" s="242"/>
      <c r="JA805" s="242"/>
      <c r="JB805" s="242"/>
      <c r="JC805" s="242"/>
      <c r="JD805" s="242"/>
      <c r="JE805" s="242"/>
      <c r="JF805" s="242"/>
      <c r="JG805" s="242"/>
      <c r="JH805" s="242"/>
      <c r="JI805" s="242"/>
      <c r="JJ805" s="242"/>
      <c r="JK805" s="242"/>
      <c r="JL805" s="242"/>
      <c r="JM805" s="242"/>
      <c r="JN805" s="242"/>
      <c r="JO805" s="242"/>
      <c r="JP805" s="242"/>
      <c r="JQ805" s="242"/>
      <c r="JR805" s="242"/>
      <c r="JS805" s="242"/>
      <c r="JT805" s="242"/>
      <c r="JU805" s="242"/>
      <c r="JV805" s="242"/>
      <c r="JW805" s="242"/>
      <c r="JX805" s="242"/>
      <c r="JY805" s="242"/>
      <c r="JZ805" s="242"/>
      <c r="KA805" s="242"/>
      <c r="KB805" s="242"/>
      <c r="KC805" s="242"/>
      <c r="KD805" s="242"/>
      <c r="KE805" s="242"/>
      <c r="KF805" s="242"/>
      <c r="KG805" s="242"/>
      <c r="KH805" s="242"/>
      <c r="KI805" s="242"/>
      <c r="KJ805" s="242"/>
      <c r="KK805" s="242"/>
      <c r="KL805" s="242"/>
      <c r="KM805" s="242"/>
      <c r="KN805" s="242"/>
      <c r="KO805" s="242"/>
      <c r="KP805" s="242"/>
      <c r="KQ805" s="242"/>
      <c r="KR805" s="242"/>
      <c r="KS805" s="242"/>
      <c r="KT805" s="242"/>
      <c r="KU805" s="242"/>
      <c r="KV805" s="242"/>
      <c r="KW805" s="242"/>
      <c r="KX805" s="242"/>
      <c r="KY805" s="242"/>
      <c r="KZ805" s="242"/>
      <c r="LA805" s="242"/>
      <c r="LB805" s="242"/>
      <c r="LC805" s="242"/>
      <c r="LD805" s="242"/>
      <c r="LE805" s="242"/>
      <c r="LF805" s="242"/>
      <c r="LG805" s="242"/>
      <c r="LH805" s="242"/>
      <c r="LI805" s="242"/>
      <c r="LJ805" s="242"/>
      <c r="LK805" s="242"/>
      <c r="LL805" s="242"/>
      <c r="LM805" s="242"/>
      <c r="LN805" s="242"/>
      <c r="LO805" s="242"/>
      <c r="LP805" s="242"/>
      <c r="LQ805" s="242"/>
      <c r="LR805" s="242"/>
      <c r="LS805" s="242"/>
      <c r="LT805" s="242"/>
      <c r="LU805" s="242"/>
      <c r="LV805" s="242"/>
      <c r="LW805" s="242"/>
      <c r="LX805" s="242"/>
      <c r="LY805" s="242"/>
      <c r="LZ805" s="242"/>
      <c r="MA805" s="242"/>
      <c r="MB805" s="242"/>
      <c r="MC805" s="242"/>
      <c r="MD805" s="242"/>
      <c r="ME805" s="242"/>
      <c r="MF805" s="242"/>
      <c r="MG805" s="242"/>
      <c r="MH805" s="242"/>
      <c r="MI805" s="242"/>
      <c r="MJ805" s="242"/>
      <c r="MK805" s="242"/>
      <c r="ML805" s="242"/>
      <c r="MM805" s="242"/>
      <c r="MN805" s="242"/>
      <c r="MO805" s="242"/>
      <c r="MP805" s="242"/>
      <c r="MQ805" s="242"/>
      <c r="MR805" s="242"/>
      <c r="MS805" s="242"/>
      <c r="MT805" s="242"/>
      <c r="MU805" s="242"/>
      <c r="MV805" s="242"/>
      <c r="MW805" s="242"/>
      <c r="MX805" s="242"/>
      <c r="MY805" s="242"/>
      <c r="MZ805" s="242"/>
      <c r="NA805" s="242"/>
      <c r="NB805" s="242"/>
      <c r="NC805" s="242"/>
      <c r="ND805" s="242"/>
      <c r="NE805" s="242"/>
      <c r="NF805" s="242"/>
      <c r="NG805" s="242"/>
      <c r="NH805" s="242"/>
      <c r="NI805" s="242"/>
      <c r="NJ805" s="242"/>
      <c r="NK805" s="242"/>
      <c r="NL805" s="242"/>
      <c r="NM805" s="242"/>
      <c r="NN805" s="242"/>
      <c r="NO805" s="242"/>
      <c r="NP805" s="242"/>
      <c r="NQ805" s="242"/>
      <c r="NR805" s="242"/>
      <c r="NS805" s="242"/>
      <c r="NT805" s="242"/>
      <c r="NU805" s="242"/>
      <c r="NV805" s="242"/>
      <c r="NW805" s="242"/>
      <c r="NX805" s="242"/>
      <c r="NY805" s="242"/>
      <c r="NZ805" s="242"/>
      <c r="OA805" s="242"/>
      <c r="OB805" s="242"/>
      <c r="OC805" s="242"/>
      <c r="OD805" s="242"/>
      <c r="OE805" s="242"/>
      <c r="OF805" s="242"/>
      <c r="OG805" s="242"/>
      <c r="OH805" s="242"/>
      <c r="OI805" s="242"/>
      <c r="OJ805" s="242"/>
      <c r="OK805" s="242"/>
      <c r="OL805" s="242"/>
      <c r="OM805" s="242"/>
      <c r="ON805" s="242"/>
      <c r="OO805" s="242"/>
      <c r="OP805" s="242"/>
      <c r="OQ805" s="242"/>
      <c r="OR805" s="242"/>
      <c r="OS805" s="242"/>
      <c r="OT805" s="242"/>
      <c r="OU805" s="242"/>
      <c r="OV805" s="242"/>
      <c r="OW805" s="242"/>
      <c r="OX805" s="242"/>
      <c r="OY805" s="242"/>
      <c r="OZ805" s="242"/>
      <c r="PA805" s="242"/>
      <c r="PB805" s="242"/>
      <c r="PC805" s="242"/>
      <c r="PD805" s="242"/>
      <c r="PE805" s="242"/>
      <c r="PF805" s="242"/>
      <c r="PG805" s="242"/>
      <c r="PH805" s="242"/>
      <c r="PI805" s="242"/>
      <c r="PJ805" s="242"/>
      <c r="PK805" s="242"/>
      <c r="PL805" s="242"/>
      <c r="PM805" s="242"/>
      <c r="PN805" s="242"/>
      <c r="PO805" s="242"/>
      <c r="PP805" s="242"/>
      <c r="PQ805" s="242"/>
      <c r="PR805" s="242"/>
      <c r="PS805" s="242"/>
      <c r="PT805" s="242"/>
      <c r="PU805" s="242"/>
      <c r="PV805" s="242"/>
      <c r="PW805" s="242"/>
      <c r="PX805" s="242"/>
      <c r="PY805" s="242"/>
      <c r="PZ805" s="242"/>
      <c r="QA805" s="242"/>
      <c r="QB805" s="242"/>
      <c r="QC805" s="242"/>
      <c r="QD805" s="242"/>
      <c r="QE805" s="242"/>
      <c r="QF805" s="242"/>
      <c r="QG805" s="242"/>
      <c r="QH805" s="242"/>
      <c r="QI805" s="242"/>
      <c r="QJ805" s="242"/>
      <c r="QK805" s="242"/>
      <c r="QL805" s="242"/>
      <c r="QM805" s="242"/>
      <c r="QN805" s="242"/>
      <c r="QO805" s="242"/>
      <c r="QP805" s="242"/>
      <c r="QQ805" s="242"/>
      <c r="QR805" s="242"/>
      <c r="QS805" s="242"/>
      <c r="QT805" s="242"/>
      <c r="QU805" s="242"/>
      <c r="QV805" s="242"/>
      <c r="QW805" s="242"/>
      <c r="QX805" s="242"/>
      <c r="QY805" s="242"/>
      <c r="QZ805" s="242"/>
      <c r="RA805" s="242"/>
      <c r="RB805" s="242"/>
      <c r="RC805" s="242"/>
      <c r="RD805" s="242"/>
      <c r="RE805" s="242"/>
      <c r="RF805" s="242"/>
      <c r="RG805" s="242"/>
      <c r="RH805" s="242"/>
      <c r="RI805" s="242"/>
      <c r="RJ805" s="242"/>
      <c r="RK805" s="242"/>
      <c r="RL805" s="242"/>
      <c r="RM805" s="242"/>
      <c r="RN805" s="242"/>
      <c r="RO805" s="242"/>
      <c r="RP805" s="242"/>
      <c r="RQ805" s="242"/>
      <c r="RR805" s="242"/>
      <c r="RS805" s="242"/>
      <c r="RT805" s="242"/>
      <c r="RU805" s="242"/>
      <c r="RV805" s="242"/>
      <c r="RW805" s="242"/>
      <c r="RX805" s="242"/>
      <c r="RY805" s="242"/>
      <c r="RZ805" s="242"/>
      <c r="SA805" s="242"/>
      <c r="SB805" s="242"/>
    </row>
    <row r="806" spans="1:496" s="249" customFormat="1" ht="15" customHeight="1" x14ac:dyDescent="0.2">
      <c r="A806" s="247"/>
      <c r="B806" s="247"/>
      <c r="D806" s="247"/>
      <c r="F806" s="242"/>
      <c r="G806" s="242"/>
      <c r="H806" s="242"/>
      <c r="I806" s="242"/>
      <c r="J806" s="242"/>
      <c r="K806" s="242"/>
      <c r="L806" s="242"/>
      <c r="M806" s="242"/>
      <c r="N806" s="242"/>
      <c r="O806" s="242"/>
      <c r="P806" s="242"/>
      <c r="Q806" s="242"/>
      <c r="R806" s="242"/>
      <c r="S806" s="242"/>
      <c r="T806" s="242"/>
      <c r="U806" s="242"/>
      <c r="V806" s="242"/>
      <c r="W806" s="242"/>
      <c r="X806" s="242"/>
      <c r="Y806" s="242"/>
      <c r="Z806" s="242"/>
      <c r="AA806" s="242"/>
      <c r="AB806" s="242"/>
      <c r="AC806" s="242"/>
      <c r="AD806" s="242"/>
      <c r="AE806" s="242"/>
      <c r="AF806" s="242"/>
      <c r="AG806" s="242"/>
      <c r="AH806" s="242"/>
      <c r="AI806" s="242"/>
      <c r="AJ806" s="242"/>
      <c r="AK806" s="242"/>
      <c r="AL806" s="242"/>
      <c r="AM806" s="242"/>
      <c r="AN806" s="242"/>
      <c r="AO806" s="242"/>
      <c r="AP806" s="242"/>
      <c r="AQ806" s="242"/>
      <c r="AR806" s="242"/>
      <c r="AS806" s="242"/>
      <c r="AT806" s="242"/>
      <c r="AU806" s="242"/>
      <c r="AV806" s="242"/>
      <c r="AW806" s="242"/>
      <c r="AX806" s="242"/>
      <c r="AY806" s="242"/>
      <c r="AZ806" s="242"/>
      <c r="BA806" s="242"/>
      <c r="BB806" s="242"/>
      <c r="BC806" s="242"/>
      <c r="BD806" s="242"/>
      <c r="BE806" s="242"/>
      <c r="BF806" s="242"/>
      <c r="BG806" s="242"/>
      <c r="BH806" s="242"/>
      <c r="BI806" s="242"/>
      <c r="BJ806" s="242"/>
      <c r="BK806" s="242"/>
      <c r="BL806" s="242"/>
      <c r="BM806" s="242"/>
      <c r="BN806" s="242"/>
      <c r="BO806" s="242"/>
      <c r="BP806" s="242"/>
      <c r="BQ806" s="242"/>
      <c r="BR806" s="242"/>
      <c r="BS806" s="242"/>
      <c r="BT806" s="242"/>
      <c r="BU806" s="242"/>
      <c r="BV806" s="242"/>
      <c r="BW806" s="242"/>
      <c r="BX806" s="242"/>
      <c r="BY806" s="242"/>
      <c r="BZ806" s="242"/>
      <c r="CA806" s="242"/>
      <c r="CB806" s="242"/>
      <c r="CC806" s="242"/>
      <c r="CD806" s="242"/>
      <c r="CE806" s="242"/>
      <c r="CF806" s="242"/>
      <c r="CG806" s="242"/>
      <c r="CH806" s="242"/>
      <c r="CI806" s="242"/>
      <c r="CJ806" s="242"/>
      <c r="CK806" s="242"/>
      <c r="CL806" s="242"/>
      <c r="CM806" s="242"/>
      <c r="CN806" s="242"/>
      <c r="CO806" s="242"/>
      <c r="CP806" s="242"/>
      <c r="CQ806" s="242"/>
      <c r="CR806" s="242"/>
      <c r="CS806" s="242"/>
      <c r="CT806" s="242"/>
      <c r="CU806" s="242"/>
      <c r="CV806" s="242"/>
      <c r="CW806" s="242"/>
      <c r="CX806" s="242"/>
      <c r="CY806" s="242"/>
      <c r="CZ806" s="242"/>
      <c r="DA806" s="242"/>
      <c r="DB806" s="242"/>
      <c r="DC806" s="242"/>
      <c r="DD806" s="242"/>
      <c r="DE806" s="242"/>
      <c r="DF806" s="242"/>
      <c r="DG806" s="242"/>
      <c r="DH806" s="242"/>
      <c r="DI806" s="242"/>
      <c r="DJ806" s="242"/>
      <c r="DK806" s="242"/>
      <c r="DL806" s="242"/>
      <c r="DM806" s="242"/>
      <c r="DN806" s="242"/>
      <c r="DO806" s="242"/>
      <c r="DP806" s="242"/>
      <c r="DQ806" s="242"/>
      <c r="DR806" s="242"/>
      <c r="DS806" s="242"/>
      <c r="DT806" s="242"/>
      <c r="DU806" s="242"/>
      <c r="DV806" s="242"/>
      <c r="DW806" s="242"/>
      <c r="DX806" s="242"/>
      <c r="DY806" s="242"/>
      <c r="DZ806" s="242"/>
      <c r="EA806" s="242"/>
      <c r="EB806" s="242"/>
      <c r="EC806" s="242"/>
      <c r="ED806" s="242"/>
      <c r="EE806" s="242"/>
      <c r="EF806" s="242"/>
      <c r="EG806" s="242"/>
      <c r="EH806" s="242"/>
      <c r="EI806" s="242"/>
      <c r="EJ806" s="242"/>
      <c r="EK806" s="242"/>
      <c r="EL806" s="242"/>
      <c r="EM806" s="242"/>
      <c r="EN806" s="242"/>
      <c r="EO806" s="242"/>
      <c r="EP806" s="242"/>
      <c r="EQ806" s="242"/>
      <c r="ER806" s="242"/>
      <c r="ES806" s="242"/>
      <c r="ET806" s="242"/>
      <c r="EU806" s="242"/>
      <c r="EV806" s="242"/>
      <c r="EW806" s="242"/>
      <c r="EX806" s="242"/>
      <c r="EY806" s="242"/>
      <c r="EZ806" s="242"/>
      <c r="FA806" s="242"/>
      <c r="FB806" s="242"/>
      <c r="FC806" s="242"/>
      <c r="FD806" s="242"/>
      <c r="FE806" s="242"/>
      <c r="FF806" s="242"/>
      <c r="FG806" s="242"/>
      <c r="FH806" s="242"/>
      <c r="FI806" s="242"/>
      <c r="FJ806" s="242"/>
      <c r="FK806" s="242"/>
      <c r="FL806" s="242"/>
      <c r="FM806" s="242"/>
      <c r="FN806" s="242"/>
      <c r="FO806" s="242"/>
      <c r="FP806" s="242"/>
      <c r="FQ806" s="242"/>
      <c r="FR806" s="242"/>
      <c r="FS806" s="242"/>
      <c r="FT806" s="242"/>
      <c r="FU806" s="242"/>
      <c r="FV806" s="242"/>
      <c r="FW806" s="242"/>
      <c r="FX806" s="242"/>
      <c r="FY806" s="242"/>
      <c r="FZ806" s="242"/>
      <c r="GA806" s="242"/>
      <c r="GB806" s="242"/>
      <c r="GC806" s="242"/>
      <c r="GD806" s="242"/>
      <c r="GE806" s="242"/>
      <c r="GF806" s="242"/>
      <c r="GG806" s="242"/>
      <c r="GH806" s="242"/>
      <c r="GI806" s="242"/>
      <c r="GJ806" s="242"/>
      <c r="GK806" s="242"/>
      <c r="GL806" s="242"/>
      <c r="GM806" s="242"/>
      <c r="GN806" s="242"/>
      <c r="GO806" s="242"/>
      <c r="GP806" s="242"/>
      <c r="GQ806" s="242"/>
      <c r="GR806" s="242"/>
      <c r="GS806" s="242"/>
      <c r="GT806" s="242"/>
      <c r="GU806" s="242"/>
      <c r="GV806" s="242"/>
      <c r="GW806" s="242"/>
      <c r="GX806" s="242"/>
      <c r="GY806" s="242"/>
      <c r="GZ806" s="242"/>
      <c r="HA806" s="242"/>
      <c r="HB806" s="242"/>
      <c r="HC806" s="242"/>
      <c r="HD806" s="242"/>
      <c r="HE806" s="242"/>
      <c r="HF806" s="242"/>
      <c r="HG806" s="242"/>
      <c r="HH806" s="242"/>
      <c r="HI806" s="242"/>
      <c r="HJ806" s="242"/>
      <c r="HK806" s="242"/>
      <c r="HL806" s="242"/>
      <c r="HM806" s="242"/>
      <c r="HN806" s="242"/>
      <c r="HO806" s="242"/>
      <c r="HP806" s="242"/>
      <c r="HQ806" s="242"/>
      <c r="HR806" s="242"/>
      <c r="HS806" s="242"/>
      <c r="HT806" s="242"/>
      <c r="HU806" s="242"/>
      <c r="HV806" s="242"/>
      <c r="HW806" s="242"/>
      <c r="HX806" s="242"/>
      <c r="HY806" s="242"/>
      <c r="HZ806" s="242"/>
      <c r="IA806" s="242"/>
      <c r="IB806" s="242"/>
      <c r="IC806" s="242"/>
      <c r="ID806" s="242"/>
      <c r="IE806" s="242"/>
      <c r="IF806" s="242"/>
      <c r="IG806" s="242"/>
      <c r="IH806" s="242"/>
      <c r="II806" s="242"/>
      <c r="IJ806" s="242"/>
      <c r="IK806" s="242"/>
      <c r="IL806" s="242"/>
      <c r="IM806" s="242"/>
      <c r="IN806" s="242"/>
      <c r="IO806" s="242"/>
      <c r="IP806" s="242"/>
      <c r="IQ806" s="242"/>
      <c r="IR806" s="242"/>
      <c r="IS806" s="242"/>
      <c r="IT806" s="242"/>
      <c r="IU806" s="242"/>
      <c r="IV806" s="242"/>
      <c r="IW806" s="242"/>
      <c r="IX806" s="242"/>
      <c r="IY806" s="242"/>
      <c r="IZ806" s="242"/>
      <c r="JA806" s="242"/>
      <c r="JB806" s="242"/>
      <c r="JC806" s="242"/>
      <c r="JD806" s="242"/>
      <c r="JE806" s="242"/>
      <c r="JF806" s="242"/>
      <c r="JG806" s="242"/>
      <c r="JH806" s="242"/>
      <c r="JI806" s="242"/>
      <c r="JJ806" s="242"/>
      <c r="JK806" s="242"/>
      <c r="JL806" s="242"/>
      <c r="JM806" s="242"/>
      <c r="JN806" s="242"/>
      <c r="JO806" s="242"/>
      <c r="JP806" s="242"/>
      <c r="JQ806" s="242"/>
      <c r="JR806" s="242"/>
      <c r="JS806" s="242"/>
      <c r="JT806" s="242"/>
      <c r="JU806" s="242"/>
      <c r="JV806" s="242"/>
      <c r="JW806" s="242"/>
      <c r="JX806" s="242"/>
      <c r="JY806" s="242"/>
      <c r="JZ806" s="242"/>
      <c r="KA806" s="242"/>
      <c r="KB806" s="242"/>
      <c r="KC806" s="242"/>
      <c r="KD806" s="242"/>
      <c r="KE806" s="242"/>
      <c r="KF806" s="242"/>
      <c r="KG806" s="242"/>
      <c r="KH806" s="242"/>
      <c r="KI806" s="242"/>
      <c r="KJ806" s="242"/>
      <c r="KK806" s="242"/>
      <c r="KL806" s="242"/>
      <c r="KM806" s="242"/>
      <c r="KN806" s="242"/>
      <c r="KO806" s="242"/>
      <c r="KP806" s="242"/>
      <c r="KQ806" s="242"/>
      <c r="KR806" s="242"/>
      <c r="KS806" s="242"/>
      <c r="KT806" s="242"/>
      <c r="KU806" s="242"/>
      <c r="KV806" s="242"/>
      <c r="KW806" s="242"/>
      <c r="KX806" s="242"/>
      <c r="KY806" s="242"/>
      <c r="KZ806" s="242"/>
      <c r="LA806" s="242"/>
      <c r="LB806" s="242"/>
      <c r="LC806" s="242"/>
      <c r="LD806" s="242"/>
      <c r="LE806" s="242"/>
      <c r="LF806" s="242"/>
      <c r="LG806" s="242"/>
      <c r="LH806" s="242"/>
      <c r="LI806" s="242"/>
      <c r="LJ806" s="242"/>
      <c r="LK806" s="242"/>
      <c r="LL806" s="242"/>
      <c r="LM806" s="242"/>
      <c r="LN806" s="242"/>
      <c r="LO806" s="242"/>
      <c r="LP806" s="242"/>
      <c r="LQ806" s="242"/>
      <c r="LR806" s="242"/>
      <c r="LS806" s="242"/>
      <c r="LT806" s="242"/>
      <c r="LU806" s="242"/>
      <c r="LV806" s="242"/>
      <c r="LW806" s="242"/>
      <c r="LX806" s="242"/>
      <c r="LY806" s="242"/>
      <c r="LZ806" s="242"/>
      <c r="MA806" s="242"/>
      <c r="MB806" s="242"/>
      <c r="MC806" s="242"/>
      <c r="MD806" s="242"/>
      <c r="ME806" s="242"/>
      <c r="MF806" s="242"/>
      <c r="MG806" s="242"/>
      <c r="MH806" s="242"/>
      <c r="MI806" s="242"/>
      <c r="MJ806" s="242"/>
      <c r="MK806" s="242"/>
      <c r="ML806" s="242"/>
      <c r="MM806" s="242"/>
      <c r="MN806" s="242"/>
      <c r="MO806" s="242"/>
      <c r="MP806" s="242"/>
      <c r="MQ806" s="242"/>
      <c r="MR806" s="242"/>
      <c r="MS806" s="242"/>
      <c r="MT806" s="242"/>
      <c r="MU806" s="242"/>
      <c r="MV806" s="242"/>
      <c r="MW806" s="242"/>
      <c r="MX806" s="242"/>
      <c r="MY806" s="242"/>
      <c r="MZ806" s="242"/>
      <c r="NA806" s="242"/>
      <c r="NB806" s="242"/>
      <c r="NC806" s="242"/>
      <c r="ND806" s="242"/>
      <c r="NE806" s="242"/>
      <c r="NF806" s="242"/>
      <c r="NG806" s="242"/>
      <c r="NH806" s="242"/>
      <c r="NI806" s="242"/>
      <c r="NJ806" s="242"/>
      <c r="NK806" s="242"/>
      <c r="NL806" s="242"/>
      <c r="NM806" s="242"/>
      <c r="NN806" s="242"/>
      <c r="NO806" s="242"/>
      <c r="NP806" s="242"/>
      <c r="NQ806" s="242"/>
      <c r="NR806" s="242"/>
      <c r="NS806" s="242"/>
      <c r="NT806" s="242"/>
      <c r="NU806" s="242"/>
      <c r="NV806" s="242"/>
      <c r="NW806" s="242"/>
      <c r="NX806" s="242"/>
      <c r="NY806" s="242"/>
      <c r="NZ806" s="242"/>
      <c r="OA806" s="242"/>
      <c r="OB806" s="242"/>
      <c r="OC806" s="242"/>
      <c r="OD806" s="242"/>
      <c r="OE806" s="242"/>
      <c r="OF806" s="242"/>
      <c r="OG806" s="242"/>
      <c r="OH806" s="242"/>
      <c r="OI806" s="242"/>
      <c r="OJ806" s="242"/>
      <c r="OK806" s="242"/>
      <c r="OL806" s="242"/>
      <c r="OM806" s="242"/>
      <c r="ON806" s="242"/>
      <c r="OO806" s="242"/>
      <c r="OP806" s="242"/>
      <c r="OQ806" s="242"/>
      <c r="OR806" s="242"/>
      <c r="OS806" s="242"/>
      <c r="OT806" s="242"/>
      <c r="OU806" s="242"/>
      <c r="OV806" s="242"/>
      <c r="OW806" s="242"/>
      <c r="OX806" s="242"/>
      <c r="OY806" s="242"/>
      <c r="OZ806" s="242"/>
      <c r="PA806" s="242"/>
      <c r="PB806" s="242"/>
      <c r="PC806" s="242"/>
      <c r="PD806" s="242"/>
      <c r="PE806" s="242"/>
      <c r="PF806" s="242"/>
      <c r="PG806" s="242"/>
      <c r="PH806" s="242"/>
      <c r="PI806" s="242"/>
      <c r="PJ806" s="242"/>
      <c r="PK806" s="242"/>
      <c r="PL806" s="242"/>
      <c r="PM806" s="242"/>
      <c r="PN806" s="242"/>
      <c r="PO806" s="242"/>
      <c r="PP806" s="242"/>
      <c r="PQ806" s="242"/>
      <c r="PR806" s="242"/>
      <c r="PS806" s="242"/>
      <c r="PT806" s="242"/>
      <c r="PU806" s="242"/>
      <c r="PV806" s="242"/>
      <c r="PW806" s="242"/>
      <c r="PX806" s="242"/>
      <c r="PY806" s="242"/>
      <c r="PZ806" s="242"/>
      <c r="QA806" s="242"/>
      <c r="QB806" s="242"/>
      <c r="QC806" s="242"/>
      <c r="QD806" s="242"/>
      <c r="QE806" s="242"/>
      <c r="QF806" s="242"/>
      <c r="QG806" s="242"/>
      <c r="QH806" s="242"/>
      <c r="QI806" s="242"/>
      <c r="QJ806" s="242"/>
      <c r="QK806" s="242"/>
      <c r="QL806" s="242"/>
      <c r="QM806" s="242"/>
      <c r="QN806" s="242"/>
      <c r="QO806" s="242"/>
      <c r="QP806" s="242"/>
      <c r="QQ806" s="242"/>
      <c r="QR806" s="242"/>
      <c r="QS806" s="242"/>
      <c r="QT806" s="242"/>
      <c r="QU806" s="242"/>
      <c r="QV806" s="242"/>
      <c r="QW806" s="242"/>
      <c r="QX806" s="242"/>
      <c r="QY806" s="242"/>
      <c r="QZ806" s="242"/>
      <c r="RA806" s="242"/>
      <c r="RB806" s="242"/>
      <c r="RC806" s="242"/>
      <c r="RD806" s="242"/>
      <c r="RE806" s="242"/>
      <c r="RF806" s="242"/>
      <c r="RG806" s="242"/>
      <c r="RH806" s="242"/>
      <c r="RI806" s="242"/>
      <c r="RJ806" s="242"/>
      <c r="RK806" s="242"/>
      <c r="RL806" s="242"/>
      <c r="RM806" s="242"/>
      <c r="RN806" s="242"/>
      <c r="RO806" s="242"/>
      <c r="RP806" s="242"/>
      <c r="RQ806" s="242"/>
      <c r="RR806" s="242"/>
      <c r="RS806" s="242"/>
      <c r="RT806" s="242"/>
      <c r="RU806" s="242"/>
      <c r="RV806" s="242"/>
      <c r="RW806" s="242"/>
      <c r="RX806" s="242"/>
      <c r="RY806" s="242"/>
      <c r="RZ806" s="242"/>
      <c r="SA806" s="242"/>
      <c r="SB806" s="242"/>
    </row>
    <row r="807" spans="1:496" ht="15" customHeight="1" x14ac:dyDescent="0.2">
      <c r="A807" s="243"/>
    </row>
    <row r="808" spans="1:496" ht="15" customHeight="1" x14ac:dyDescent="0.2">
      <c r="A808" s="243" t="s">
        <v>1085</v>
      </c>
      <c r="B808" s="243">
        <v>208</v>
      </c>
      <c r="E808" s="242" t="s">
        <v>754</v>
      </c>
    </row>
    <row r="809" spans="1:496" ht="15" customHeight="1" x14ac:dyDescent="0.2">
      <c r="A809" s="243" t="s">
        <v>1086</v>
      </c>
      <c r="B809" s="243">
        <v>208001</v>
      </c>
      <c r="E809" s="242" t="s">
        <v>518</v>
      </c>
    </row>
    <row r="810" spans="1:496" s="249" customFormat="1" ht="15" customHeight="1" x14ac:dyDescent="0.2">
      <c r="A810" s="247"/>
      <c r="B810" s="247"/>
      <c r="D810" s="247"/>
      <c r="F810" s="242"/>
      <c r="G810" s="242"/>
      <c r="H810" s="242"/>
      <c r="I810" s="242"/>
      <c r="J810" s="242"/>
      <c r="K810" s="242"/>
      <c r="L810" s="242"/>
      <c r="M810" s="242"/>
      <c r="N810" s="242"/>
      <c r="O810" s="242"/>
      <c r="P810" s="242"/>
      <c r="Q810" s="242"/>
      <c r="R810" s="242"/>
      <c r="S810" s="242"/>
      <c r="T810" s="242"/>
      <c r="U810" s="242"/>
      <c r="V810" s="242"/>
      <c r="W810" s="242"/>
      <c r="X810" s="242"/>
      <c r="Y810" s="242"/>
      <c r="Z810" s="242"/>
      <c r="AA810" s="242"/>
      <c r="AB810" s="242"/>
      <c r="AC810" s="242"/>
      <c r="AD810" s="242"/>
      <c r="AE810" s="242"/>
      <c r="AF810" s="242"/>
      <c r="AG810" s="242"/>
      <c r="AH810" s="242"/>
      <c r="AI810" s="242"/>
      <c r="AJ810" s="242"/>
      <c r="AK810" s="242"/>
      <c r="AL810" s="242"/>
      <c r="AM810" s="242"/>
      <c r="AN810" s="242"/>
      <c r="AO810" s="242"/>
      <c r="AP810" s="242"/>
      <c r="AQ810" s="242"/>
      <c r="AR810" s="242"/>
      <c r="AS810" s="242"/>
      <c r="AT810" s="242"/>
      <c r="AU810" s="242"/>
      <c r="AV810" s="242"/>
      <c r="AW810" s="242"/>
      <c r="AX810" s="242"/>
      <c r="AY810" s="242"/>
      <c r="AZ810" s="242"/>
      <c r="BA810" s="242"/>
      <c r="BB810" s="242"/>
      <c r="BC810" s="242"/>
      <c r="BD810" s="242"/>
      <c r="BE810" s="242"/>
      <c r="BF810" s="242"/>
      <c r="BG810" s="242"/>
      <c r="BH810" s="242"/>
      <c r="BI810" s="242"/>
      <c r="BJ810" s="242"/>
      <c r="BK810" s="242"/>
      <c r="BL810" s="242"/>
      <c r="BM810" s="242"/>
      <c r="BN810" s="242"/>
      <c r="BO810" s="242"/>
      <c r="BP810" s="242"/>
      <c r="BQ810" s="242"/>
      <c r="BR810" s="242"/>
      <c r="BS810" s="242"/>
      <c r="BT810" s="242"/>
      <c r="BU810" s="242"/>
      <c r="BV810" s="242"/>
      <c r="BW810" s="242"/>
      <c r="BX810" s="242"/>
      <c r="BY810" s="242"/>
      <c r="BZ810" s="242"/>
      <c r="CA810" s="242"/>
      <c r="CB810" s="242"/>
      <c r="CC810" s="242"/>
      <c r="CD810" s="242"/>
      <c r="CE810" s="242"/>
      <c r="CF810" s="242"/>
      <c r="CG810" s="242"/>
      <c r="CH810" s="242"/>
      <c r="CI810" s="242"/>
      <c r="CJ810" s="242"/>
      <c r="CK810" s="242"/>
      <c r="CL810" s="242"/>
      <c r="CM810" s="242"/>
      <c r="CN810" s="242"/>
      <c r="CO810" s="242"/>
      <c r="CP810" s="242"/>
      <c r="CQ810" s="242"/>
      <c r="CR810" s="242"/>
      <c r="CS810" s="242"/>
      <c r="CT810" s="242"/>
      <c r="CU810" s="242"/>
      <c r="CV810" s="242"/>
      <c r="CW810" s="242"/>
      <c r="CX810" s="242"/>
      <c r="CY810" s="242"/>
      <c r="CZ810" s="242"/>
      <c r="DA810" s="242"/>
      <c r="DB810" s="242"/>
      <c r="DC810" s="242"/>
      <c r="DD810" s="242"/>
      <c r="DE810" s="242"/>
      <c r="DF810" s="242"/>
      <c r="DG810" s="242"/>
      <c r="DH810" s="242"/>
      <c r="DI810" s="242"/>
      <c r="DJ810" s="242"/>
      <c r="DK810" s="242"/>
      <c r="DL810" s="242"/>
      <c r="DM810" s="242"/>
      <c r="DN810" s="242"/>
      <c r="DO810" s="242"/>
      <c r="DP810" s="242"/>
      <c r="DQ810" s="242"/>
      <c r="DR810" s="242"/>
      <c r="DS810" s="242"/>
      <c r="DT810" s="242"/>
      <c r="DU810" s="242"/>
      <c r="DV810" s="242"/>
      <c r="DW810" s="242"/>
      <c r="DX810" s="242"/>
      <c r="DY810" s="242"/>
      <c r="DZ810" s="242"/>
      <c r="EA810" s="242"/>
      <c r="EB810" s="242"/>
      <c r="EC810" s="242"/>
      <c r="ED810" s="242"/>
      <c r="EE810" s="242"/>
      <c r="EF810" s="242"/>
      <c r="EG810" s="242"/>
      <c r="EH810" s="242"/>
      <c r="EI810" s="242"/>
      <c r="EJ810" s="242"/>
      <c r="EK810" s="242"/>
      <c r="EL810" s="242"/>
      <c r="EM810" s="242"/>
      <c r="EN810" s="242"/>
      <c r="EO810" s="242"/>
      <c r="EP810" s="242"/>
      <c r="EQ810" s="242"/>
      <c r="ER810" s="242"/>
      <c r="ES810" s="242"/>
      <c r="ET810" s="242"/>
      <c r="EU810" s="242"/>
      <c r="EV810" s="242"/>
      <c r="EW810" s="242"/>
      <c r="EX810" s="242"/>
      <c r="EY810" s="242"/>
      <c r="EZ810" s="242"/>
      <c r="FA810" s="242"/>
      <c r="FB810" s="242"/>
      <c r="FC810" s="242"/>
      <c r="FD810" s="242"/>
      <c r="FE810" s="242"/>
      <c r="FF810" s="242"/>
      <c r="FG810" s="242"/>
      <c r="FH810" s="242"/>
      <c r="FI810" s="242"/>
      <c r="FJ810" s="242"/>
      <c r="FK810" s="242"/>
      <c r="FL810" s="242"/>
      <c r="FM810" s="242"/>
      <c r="FN810" s="242"/>
      <c r="FO810" s="242"/>
      <c r="FP810" s="242"/>
      <c r="FQ810" s="242"/>
      <c r="FR810" s="242"/>
      <c r="FS810" s="242"/>
      <c r="FT810" s="242"/>
      <c r="FU810" s="242"/>
      <c r="FV810" s="242"/>
      <c r="FW810" s="242"/>
      <c r="FX810" s="242"/>
      <c r="FY810" s="242"/>
      <c r="FZ810" s="242"/>
      <c r="GA810" s="242"/>
      <c r="GB810" s="242"/>
      <c r="GC810" s="242"/>
      <c r="GD810" s="242"/>
      <c r="GE810" s="242"/>
      <c r="GF810" s="242"/>
      <c r="GG810" s="242"/>
      <c r="GH810" s="242"/>
      <c r="GI810" s="242"/>
      <c r="GJ810" s="242"/>
      <c r="GK810" s="242"/>
      <c r="GL810" s="242"/>
      <c r="GM810" s="242"/>
      <c r="GN810" s="242"/>
      <c r="GO810" s="242"/>
      <c r="GP810" s="242"/>
      <c r="GQ810" s="242"/>
      <c r="GR810" s="242"/>
      <c r="GS810" s="242"/>
      <c r="GT810" s="242"/>
      <c r="GU810" s="242"/>
      <c r="GV810" s="242"/>
      <c r="GW810" s="242"/>
      <c r="GX810" s="242"/>
      <c r="GY810" s="242"/>
      <c r="GZ810" s="242"/>
      <c r="HA810" s="242"/>
      <c r="HB810" s="242"/>
      <c r="HC810" s="242"/>
      <c r="HD810" s="242"/>
      <c r="HE810" s="242"/>
      <c r="HF810" s="242"/>
      <c r="HG810" s="242"/>
      <c r="HH810" s="242"/>
      <c r="HI810" s="242"/>
      <c r="HJ810" s="242"/>
      <c r="HK810" s="242"/>
      <c r="HL810" s="242"/>
      <c r="HM810" s="242"/>
      <c r="HN810" s="242"/>
      <c r="HO810" s="242"/>
      <c r="HP810" s="242"/>
      <c r="HQ810" s="242"/>
      <c r="HR810" s="242"/>
      <c r="HS810" s="242"/>
      <c r="HT810" s="242"/>
      <c r="HU810" s="242"/>
      <c r="HV810" s="242"/>
      <c r="HW810" s="242"/>
      <c r="HX810" s="242"/>
      <c r="HY810" s="242"/>
      <c r="HZ810" s="242"/>
      <c r="IA810" s="242"/>
      <c r="IB810" s="242"/>
      <c r="IC810" s="242"/>
      <c r="ID810" s="242"/>
      <c r="IE810" s="242"/>
      <c r="IF810" s="242"/>
      <c r="IG810" s="242"/>
      <c r="IH810" s="242"/>
      <c r="II810" s="242"/>
      <c r="IJ810" s="242"/>
      <c r="IK810" s="242"/>
      <c r="IL810" s="242"/>
      <c r="IM810" s="242"/>
      <c r="IN810" s="242"/>
      <c r="IO810" s="242"/>
      <c r="IP810" s="242"/>
      <c r="IQ810" s="242"/>
      <c r="IR810" s="242"/>
      <c r="IS810" s="242"/>
      <c r="IT810" s="242"/>
      <c r="IU810" s="242"/>
      <c r="IV810" s="242"/>
      <c r="IW810" s="242"/>
      <c r="IX810" s="242"/>
      <c r="IY810" s="242"/>
      <c r="IZ810" s="242"/>
      <c r="JA810" s="242"/>
      <c r="JB810" s="242"/>
      <c r="JC810" s="242"/>
      <c r="JD810" s="242"/>
      <c r="JE810" s="242"/>
      <c r="JF810" s="242"/>
      <c r="JG810" s="242"/>
      <c r="JH810" s="242"/>
      <c r="JI810" s="242"/>
      <c r="JJ810" s="242"/>
      <c r="JK810" s="242"/>
      <c r="JL810" s="242"/>
      <c r="JM810" s="242"/>
      <c r="JN810" s="242"/>
      <c r="JO810" s="242"/>
      <c r="JP810" s="242"/>
      <c r="JQ810" s="242"/>
      <c r="JR810" s="242"/>
      <c r="JS810" s="242"/>
      <c r="JT810" s="242"/>
      <c r="JU810" s="242"/>
      <c r="JV810" s="242"/>
      <c r="JW810" s="242"/>
      <c r="JX810" s="242"/>
      <c r="JY810" s="242"/>
      <c r="JZ810" s="242"/>
      <c r="KA810" s="242"/>
      <c r="KB810" s="242"/>
      <c r="KC810" s="242"/>
      <c r="KD810" s="242"/>
      <c r="KE810" s="242"/>
      <c r="KF810" s="242"/>
      <c r="KG810" s="242"/>
      <c r="KH810" s="242"/>
      <c r="KI810" s="242"/>
      <c r="KJ810" s="242"/>
      <c r="KK810" s="242"/>
      <c r="KL810" s="242"/>
      <c r="KM810" s="242"/>
      <c r="KN810" s="242"/>
      <c r="KO810" s="242"/>
      <c r="KP810" s="242"/>
      <c r="KQ810" s="242"/>
      <c r="KR810" s="242"/>
      <c r="KS810" s="242"/>
      <c r="KT810" s="242"/>
      <c r="KU810" s="242"/>
      <c r="KV810" s="242"/>
      <c r="KW810" s="242"/>
      <c r="KX810" s="242"/>
      <c r="KY810" s="242"/>
      <c r="KZ810" s="242"/>
      <c r="LA810" s="242"/>
      <c r="LB810" s="242"/>
      <c r="LC810" s="242"/>
      <c r="LD810" s="242"/>
      <c r="LE810" s="242"/>
      <c r="LF810" s="242"/>
      <c r="LG810" s="242"/>
      <c r="LH810" s="242"/>
      <c r="LI810" s="242"/>
      <c r="LJ810" s="242"/>
      <c r="LK810" s="242"/>
      <c r="LL810" s="242"/>
      <c r="LM810" s="242"/>
      <c r="LN810" s="242"/>
      <c r="LO810" s="242"/>
      <c r="LP810" s="242"/>
      <c r="LQ810" s="242"/>
      <c r="LR810" s="242"/>
      <c r="LS810" s="242"/>
      <c r="LT810" s="242"/>
      <c r="LU810" s="242"/>
      <c r="LV810" s="242"/>
      <c r="LW810" s="242"/>
      <c r="LX810" s="242"/>
      <c r="LY810" s="242"/>
      <c r="LZ810" s="242"/>
      <c r="MA810" s="242"/>
      <c r="MB810" s="242"/>
      <c r="MC810" s="242"/>
      <c r="MD810" s="242"/>
      <c r="ME810" s="242"/>
      <c r="MF810" s="242"/>
      <c r="MG810" s="242"/>
      <c r="MH810" s="242"/>
      <c r="MI810" s="242"/>
      <c r="MJ810" s="242"/>
      <c r="MK810" s="242"/>
      <c r="ML810" s="242"/>
      <c r="MM810" s="242"/>
      <c r="MN810" s="242"/>
      <c r="MO810" s="242"/>
      <c r="MP810" s="242"/>
      <c r="MQ810" s="242"/>
      <c r="MR810" s="242"/>
      <c r="MS810" s="242"/>
      <c r="MT810" s="242"/>
      <c r="MU810" s="242"/>
      <c r="MV810" s="242"/>
      <c r="MW810" s="242"/>
      <c r="MX810" s="242"/>
      <c r="MY810" s="242"/>
      <c r="MZ810" s="242"/>
      <c r="NA810" s="242"/>
      <c r="NB810" s="242"/>
      <c r="NC810" s="242"/>
      <c r="ND810" s="242"/>
      <c r="NE810" s="242"/>
      <c r="NF810" s="242"/>
      <c r="NG810" s="242"/>
      <c r="NH810" s="242"/>
      <c r="NI810" s="242"/>
      <c r="NJ810" s="242"/>
      <c r="NK810" s="242"/>
      <c r="NL810" s="242"/>
      <c r="NM810" s="242"/>
      <c r="NN810" s="242"/>
      <c r="NO810" s="242"/>
      <c r="NP810" s="242"/>
      <c r="NQ810" s="242"/>
      <c r="NR810" s="242"/>
      <c r="NS810" s="242"/>
      <c r="NT810" s="242"/>
      <c r="NU810" s="242"/>
      <c r="NV810" s="242"/>
      <c r="NW810" s="242"/>
      <c r="NX810" s="242"/>
      <c r="NY810" s="242"/>
      <c r="NZ810" s="242"/>
      <c r="OA810" s="242"/>
      <c r="OB810" s="242"/>
      <c r="OC810" s="242"/>
      <c r="OD810" s="242"/>
      <c r="OE810" s="242"/>
      <c r="OF810" s="242"/>
      <c r="OG810" s="242"/>
      <c r="OH810" s="242"/>
      <c r="OI810" s="242"/>
      <c r="OJ810" s="242"/>
      <c r="OK810" s="242"/>
      <c r="OL810" s="242"/>
      <c r="OM810" s="242"/>
      <c r="ON810" s="242"/>
      <c r="OO810" s="242"/>
      <c r="OP810" s="242"/>
      <c r="OQ810" s="242"/>
      <c r="OR810" s="242"/>
      <c r="OS810" s="242"/>
      <c r="OT810" s="242"/>
      <c r="OU810" s="242"/>
      <c r="OV810" s="242"/>
      <c r="OW810" s="242"/>
      <c r="OX810" s="242"/>
      <c r="OY810" s="242"/>
      <c r="OZ810" s="242"/>
      <c r="PA810" s="242"/>
      <c r="PB810" s="242"/>
      <c r="PC810" s="242"/>
      <c r="PD810" s="242"/>
      <c r="PE810" s="242"/>
      <c r="PF810" s="242"/>
      <c r="PG810" s="242"/>
      <c r="PH810" s="242"/>
      <c r="PI810" s="242"/>
      <c r="PJ810" s="242"/>
      <c r="PK810" s="242"/>
      <c r="PL810" s="242"/>
      <c r="PM810" s="242"/>
      <c r="PN810" s="242"/>
      <c r="PO810" s="242"/>
      <c r="PP810" s="242"/>
      <c r="PQ810" s="242"/>
      <c r="PR810" s="242"/>
      <c r="PS810" s="242"/>
      <c r="PT810" s="242"/>
      <c r="PU810" s="242"/>
      <c r="PV810" s="242"/>
      <c r="PW810" s="242"/>
      <c r="PX810" s="242"/>
      <c r="PY810" s="242"/>
      <c r="PZ810" s="242"/>
      <c r="QA810" s="242"/>
      <c r="QB810" s="242"/>
      <c r="QC810" s="242"/>
      <c r="QD810" s="242"/>
      <c r="QE810" s="242"/>
      <c r="QF810" s="242"/>
      <c r="QG810" s="242"/>
      <c r="QH810" s="242"/>
      <c r="QI810" s="242"/>
      <c r="QJ810" s="242"/>
      <c r="QK810" s="242"/>
      <c r="QL810" s="242"/>
      <c r="QM810" s="242"/>
      <c r="QN810" s="242"/>
      <c r="QO810" s="242"/>
      <c r="QP810" s="242"/>
      <c r="QQ810" s="242"/>
      <c r="QR810" s="242"/>
      <c r="QS810" s="242"/>
      <c r="QT810" s="242"/>
      <c r="QU810" s="242"/>
      <c r="QV810" s="242"/>
      <c r="QW810" s="242"/>
      <c r="QX810" s="242"/>
      <c r="QY810" s="242"/>
      <c r="QZ810" s="242"/>
      <c r="RA810" s="242"/>
      <c r="RB810" s="242"/>
      <c r="RC810" s="242"/>
      <c r="RD810" s="242"/>
      <c r="RE810" s="242"/>
      <c r="RF810" s="242"/>
      <c r="RG810" s="242"/>
      <c r="RH810" s="242"/>
      <c r="RI810" s="242"/>
      <c r="RJ810" s="242"/>
      <c r="RK810" s="242"/>
      <c r="RL810" s="242"/>
      <c r="RM810" s="242"/>
      <c r="RN810" s="242"/>
      <c r="RO810" s="242"/>
      <c r="RP810" s="242"/>
      <c r="RQ810" s="242"/>
      <c r="RR810" s="242"/>
      <c r="RS810" s="242"/>
      <c r="RT810" s="242"/>
      <c r="RU810" s="242"/>
      <c r="RV810" s="242"/>
      <c r="RW810" s="242"/>
      <c r="RX810" s="242"/>
      <c r="RY810" s="242"/>
      <c r="RZ810" s="242"/>
      <c r="SA810" s="242"/>
      <c r="SB810" s="242"/>
    </row>
    <row r="811" spans="1:496" ht="15" customHeight="1" x14ac:dyDescent="0.2">
      <c r="A811" s="243"/>
    </row>
    <row r="812" spans="1:496" ht="15" customHeight="1" x14ac:dyDescent="0.2">
      <c r="A812" s="243" t="s">
        <v>1087</v>
      </c>
      <c r="B812" s="243">
        <v>209</v>
      </c>
      <c r="E812" s="242" t="s">
        <v>755</v>
      </c>
    </row>
    <row r="813" spans="1:496" ht="15" customHeight="1" x14ac:dyDescent="0.2">
      <c r="A813" s="243" t="s">
        <v>1088</v>
      </c>
      <c r="B813" s="243">
        <v>209001</v>
      </c>
      <c r="E813" s="242" t="s">
        <v>519</v>
      </c>
    </row>
    <row r="814" spans="1:496" ht="15" customHeight="1" x14ac:dyDescent="0.2">
      <c r="A814" s="243" t="s">
        <v>1089</v>
      </c>
      <c r="B814" s="243">
        <v>209002</v>
      </c>
      <c r="E814" s="242" t="s">
        <v>520</v>
      </c>
    </row>
    <row r="815" spans="1:496" ht="15" customHeight="1" x14ac:dyDescent="0.2">
      <c r="A815" s="243" t="s">
        <v>1090</v>
      </c>
      <c r="B815" s="243">
        <v>209003</v>
      </c>
      <c r="E815" s="242" t="s">
        <v>521</v>
      </c>
    </row>
    <row r="816" spans="1:496" ht="15" customHeight="1" x14ac:dyDescent="0.2">
      <c r="A816" s="243" t="s">
        <v>1091</v>
      </c>
      <c r="B816" s="243">
        <v>209004</v>
      </c>
      <c r="E816" s="242" t="s">
        <v>522</v>
      </c>
    </row>
    <row r="817" spans="1:496" s="249" customFormat="1" ht="15" customHeight="1" x14ac:dyDescent="0.2">
      <c r="A817" s="247"/>
      <c r="B817" s="247"/>
      <c r="D817" s="247"/>
      <c r="F817" s="242"/>
      <c r="G817" s="242"/>
      <c r="H817" s="242"/>
      <c r="I817" s="242"/>
      <c r="J817" s="242"/>
      <c r="K817" s="242"/>
      <c r="L817" s="242"/>
      <c r="M817" s="242"/>
      <c r="N817" s="242"/>
      <c r="O817" s="242"/>
      <c r="P817" s="242"/>
      <c r="Q817" s="242"/>
      <c r="R817" s="242"/>
      <c r="S817" s="242"/>
      <c r="T817" s="242"/>
      <c r="U817" s="242"/>
      <c r="V817" s="242"/>
      <c r="W817" s="242"/>
      <c r="X817" s="242"/>
      <c r="Y817" s="242"/>
      <c r="Z817" s="242"/>
      <c r="AA817" s="242"/>
      <c r="AB817" s="242"/>
      <c r="AC817" s="242"/>
      <c r="AD817" s="242"/>
      <c r="AE817" s="242"/>
      <c r="AF817" s="242"/>
      <c r="AG817" s="242"/>
      <c r="AH817" s="242"/>
      <c r="AI817" s="242"/>
      <c r="AJ817" s="242"/>
      <c r="AK817" s="242"/>
      <c r="AL817" s="242"/>
      <c r="AM817" s="242"/>
      <c r="AN817" s="242"/>
      <c r="AO817" s="242"/>
      <c r="AP817" s="242"/>
      <c r="AQ817" s="242"/>
      <c r="AR817" s="242"/>
      <c r="AS817" s="242"/>
      <c r="AT817" s="242"/>
      <c r="AU817" s="242"/>
      <c r="AV817" s="242"/>
      <c r="AW817" s="242"/>
      <c r="AX817" s="242"/>
      <c r="AY817" s="242"/>
      <c r="AZ817" s="242"/>
      <c r="BA817" s="242"/>
      <c r="BB817" s="242"/>
      <c r="BC817" s="242"/>
      <c r="BD817" s="242"/>
      <c r="BE817" s="242"/>
      <c r="BF817" s="242"/>
      <c r="BG817" s="242"/>
      <c r="BH817" s="242"/>
      <c r="BI817" s="242"/>
      <c r="BJ817" s="242"/>
      <c r="BK817" s="242"/>
      <c r="BL817" s="242"/>
      <c r="BM817" s="242"/>
      <c r="BN817" s="242"/>
      <c r="BO817" s="242"/>
      <c r="BP817" s="242"/>
      <c r="BQ817" s="242"/>
      <c r="BR817" s="242"/>
      <c r="BS817" s="242"/>
      <c r="BT817" s="242"/>
      <c r="BU817" s="242"/>
      <c r="BV817" s="242"/>
      <c r="BW817" s="242"/>
      <c r="BX817" s="242"/>
      <c r="BY817" s="242"/>
      <c r="BZ817" s="242"/>
      <c r="CA817" s="242"/>
      <c r="CB817" s="242"/>
      <c r="CC817" s="242"/>
      <c r="CD817" s="242"/>
      <c r="CE817" s="242"/>
      <c r="CF817" s="242"/>
      <c r="CG817" s="242"/>
      <c r="CH817" s="242"/>
      <c r="CI817" s="242"/>
      <c r="CJ817" s="242"/>
      <c r="CK817" s="242"/>
      <c r="CL817" s="242"/>
      <c r="CM817" s="242"/>
      <c r="CN817" s="242"/>
      <c r="CO817" s="242"/>
      <c r="CP817" s="242"/>
      <c r="CQ817" s="242"/>
      <c r="CR817" s="242"/>
      <c r="CS817" s="242"/>
      <c r="CT817" s="242"/>
      <c r="CU817" s="242"/>
      <c r="CV817" s="242"/>
      <c r="CW817" s="242"/>
      <c r="CX817" s="242"/>
      <c r="CY817" s="242"/>
      <c r="CZ817" s="242"/>
      <c r="DA817" s="242"/>
      <c r="DB817" s="242"/>
      <c r="DC817" s="242"/>
      <c r="DD817" s="242"/>
      <c r="DE817" s="242"/>
      <c r="DF817" s="242"/>
      <c r="DG817" s="242"/>
      <c r="DH817" s="242"/>
      <c r="DI817" s="242"/>
      <c r="DJ817" s="242"/>
      <c r="DK817" s="242"/>
      <c r="DL817" s="242"/>
      <c r="DM817" s="242"/>
      <c r="DN817" s="242"/>
      <c r="DO817" s="242"/>
      <c r="DP817" s="242"/>
      <c r="DQ817" s="242"/>
      <c r="DR817" s="242"/>
      <c r="DS817" s="242"/>
      <c r="DT817" s="242"/>
      <c r="DU817" s="242"/>
      <c r="DV817" s="242"/>
      <c r="DW817" s="242"/>
      <c r="DX817" s="242"/>
      <c r="DY817" s="242"/>
      <c r="DZ817" s="242"/>
      <c r="EA817" s="242"/>
      <c r="EB817" s="242"/>
      <c r="EC817" s="242"/>
      <c r="ED817" s="242"/>
      <c r="EE817" s="242"/>
      <c r="EF817" s="242"/>
      <c r="EG817" s="242"/>
      <c r="EH817" s="242"/>
      <c r="EI817" s="242"/>
      <c r="EJ817" s="242"/>
      <c r="EK817" s="242"/>
      <c r="EL817" s="242"/>
      <c r="EM817" s="242"/>
      <c r="EN817" s="242"/>
      <c r="EO817" s="242"/>
      <c r="EP817" s="242"/>
      <c r="EQ817" s="242"/>
      <c r="ER817" s="242"/>
      <c r="ES817" s="242"/>
      <c r="ET817" s="242"/>
      <c r="EU817" s="242"/>
      <c r="EV817" s="242"/>
      <c r="EW817" s="242"/>
      <c r="EX817" s="242"/>
      <c r="EY817" s="242"/>
      <c r="EZ817" s="242"/>
      <c r="FA817" s="242"/>
      <c r="FB817" s="242"/>
      <c r="FC817" s="242"/>
      <c r="FD817" s="242"/>
      <c r="FE817" s="242"/>
      <c r="FF817" s="242"/>
      <c r="FG817" s="242"/>
      <c r="FH817" s="242"/>
      <c r="FI817" s="242"/>
      <c r="FJ817" s="242"/>
      <c r="FK817" s="242"/>
      <c r="FL817" s="242"/>
      <c r="FM817" s="242"/>
      <c r="FN817" s="242"/>
      <c r="FO817" s="242"/>
      <c r="FP817" s="242"/>
      <c r="FQ817" s="242"/>
      <c r="FR817" s="242"/>
      <c r="FS817" s="242"/>
      <c r="FT817" s="242"/>
      <c r="FU817" s="242"/>
      <c r="FV817" s="242"/>
      <c r="FW817" s="242"/>
      <c r="FX817" s="242"/>
      <c r="FY817" s="242"/>
      <c r="FZ817" s="242"/>
      <c r="GA817" s="242"/>
      <c r="GB817" s="242"/>
      <c r="GC817" s="242"/>
      <c r="GD817" s="242"/>
      <c r="GE817" s="242"/>
      <c r="GF817" s="242"/>
      <c r="GG817" s="242"/>
      <c r="GH817" s="242"/>
      <c r="GI817" s="242"/>
      <c r="GJ817" s="242"/>
      <c r="GK817" s="242"/>
      <c r="GL817" s="242"/>
      <c r="GM817" s="242"/>
      <c r="GN817" s="242"/>
      <c r="GO817" s="242"/>
      <c r="GP817" s="242"/>
      <c r="GQ817" s="242"/>
      <c r="GR817" s="242"/>
      <c r="GS817" s="242"/>
      <c r="GT817" s="242"/>
      <c r="GU817" s="242"/>
      <c r="GV817" s="242"/>
      <c r="GW817" s="242"/>
      <c r="GX817" s="242"/>
      <c r="GY817" s="242"/>
      <c r="GZ817" s="242"/>
      <c r="HA817" s="242"/>
      <c r="HB817" s="242"/>
      <c r="HC817" s="242"/>
      <c r="HD817" s="242"/>
      <c r="HE817" s="242"/>
      <c r="HF817" s="242"/>
      <c r="HG817" s="242"/>
      <c r="HH817" s="242"/>
      <c r="HI817" s="242"/>
      <c r="HJ817" s="242"/>
      <c r="HK817" s="242"/>
      <c r="HL817" s="242"/>
      <c r="HM817" s="242"/>
      <c r="HN817" s="242"/>
      <c r="HO817" s="242"/>
      <c r="HP817" s="242"/>
      <c r="HQ817" s="242"/>
      <c r="HR817" s="242"/>
      <c r="HS817" s="242"/>
      <c r="HT817" s="242"/>
      <c r="HU817" s="242"/>
      <c r="HV817" s="242"/>
      <c r="HW817" s="242"/>
      <c r="HX817" s="242"/>
      <c r="HY817" s="242"/>
      <c r="HZ817" s="242"/>
      <c r="IA817" s="242"/>
      <c r="IB817" s="242"/>
      <c r="IC817" s="242"/>
      <c r="ID817" s="242"/>
      <c r="IE817" s="242"/>
      <c r="IF817" s="242"/>
      <c r="IG817" s="242"/>
      <c r="IH817" s="242"/>
      <c r="II817" s="242"/>
      <c r="IJ817" s="242"/>
      <c r="IK817" s="242"/>
      <c r="IL817" s="242"/>
      <c r="IM817" s="242"/>
      <c r="IN817" s="242"/>
      <c r="IO817" s="242"/>
      <c r="IP817" s="242"/>
      <c r="IQ817" s="242"/>
      <c r="IR817" s="242"/>
      <c r="IS817" s="242"/>
      <c r="IT817" s="242"/>
      <c r="IU817" s="242"/>
      <c r="IV817" s="242"/>
      <c r="IW817" s="242"/>
      <c r="IX817" s="242"/>
      <c r="IY817" s="242"/>
      <c r="IZ817" s="242"/>
      <c r="JA817" s="242"/>
      <c r="JB817" s="242"/>
      <c r="JC817" s="242"/>
      <c r="JD817" s="242"/>
      <c r="JE817" s="242"/>
      <c r="JF817" s="242"/>
      <c r="JG817" s="242"/>
      <c r="JH817" s="242"/>
      <c r="JI817" s="242"/>
      <c r="JJ817" s="242"/>
      <c r="JK817" s="242"/>
      <c r="JL817" s="242"/>
      <c r="JM817" s="242"/>
      <c r="JN817" s="242"/>
      <c r="JO817" s="242"/>
      <c r="JP817" s="242"/>
      <c r="JQ817" s="242"/>
      <c r="JR817" s="242"/>
      <c r="JS817" s="242"/>
      <c r="JT817" s="242"/>
      <c r="JU817" s="242"/>
      <c r="JV817" s="242"/>
      <c r="JW817" s="242"/>
      <c r="JX817" s="242"/>
      <c r="JY817" s="242"/>
      <c r="JZ817" s="242"/>
      <c r="KA817" s="242"/>
      <c r="KB817" s="242"/>
      <c r="KC817" s="242"/>
      <c r="KD817" s="242"/>
      <c r="KE817" s="242"/>
      <c r="KF817" s="242"/>
      <c r="KG817" s="242"/>
      <c r="KH817" s="242"/>
      <c r="KI817" s="242"/>
      <c r="KJ817" s="242"/>
      <c r="KK817" s="242"/>
      <c r="KL817" s="242"/>
      <c r="KM817" s="242"/>
      <c r="KN817" s="242"/>
      <c r="KO817" s="242"/>
      <c r="KP817" s="242"/>
      <c r="KQ817" s="242"/>
      <c r="KR817" s="242"/>
      <c r="KS817" s="242"/>
      <c r="KT817" s="242"/>
      <c r="KU817" s="242"/>
      <c r="KV817" s="242"/>
      <c r="KW817" s="242"/>
      <c r="KX817" s="242"/>
      <c r="KY817" s="242"/>
      <c r="KZ817" s="242"/>
      <c r="LA817" s="242"/>
      <c r="LB817" s="242"/>
      <c r="LC817" s="242"/>
      <c r="LD817" s="242"/>
      <c r="LE817" s="242"/>
      <c r="LF817" s="242"/>
      <c r="LG817" s="242"/>
      <c r="LH817" s="242"/>
      <c r="LI817" s="242"/>
      <c r="LJ817" s="242"/>
      <c r="LK817" s="242"/>
      <c r="LL817" s="242"/>
      <c r="LM817" s="242"/>
      <c r="LN817" s="242"/>
      <c r="LO817" s="242"/>
      <c r="LP817" s="242"/>
      <c r="LQ817" s="242"/>
      <c r="LR817" s="242"/>
      <c r="LS817" s="242"/>
      <c r="LT817" s="242"/>
      <c r="LU817" s="242"/>
      <c r="LV817" s="242"/>
      <c r="LW817" s="242"/>
      <c r="LX817" s="242"/>
      <c r="LY817" s="242"/>
      <c r="LZ817" s="242"/>
      <c r="MA817" s="242"/>
      <c r="MB817" s="242"/>
      <c r="MC817" s="242"/>
      <c r="MD817" s="242"/>
      <c r="ME817" s="242"/>
      <c r="MF817" s="242"/>
      <c r="MG817" s="242"/>
      <c r="MH817" s="242"/>
      <c r="MI817" s="242"/>
      <c r="MJ817" s="242"/>
      <c r="MK817" s="242"/>
      <c r="ML817" s="242"/>
      <c r="MM817" s="242"/>
      <c r="MN817" s="242"/>
      <c r="MO817" s="242"/>
      <c r="MP817" s="242"/>
      <c r="MQ817" s="242"/>
      <c r="MR817" s="242"/>
      <c r="MS817" s="242"/>
      <c r="MT817" s="242"/>
      <c r="MU817" s="242"/>
      <c r="MV817" s="242"/>
      <c r="MW817" s="242"/>
      <c r="MX817" s="242"/>
      <c r="MY817" s="242"/>
      <c r="MZ817" s="242"/>
      <c r="NA817" s="242"/>
      <c r="NB817" s="242"/>
      <c r="NC817" s="242"/>
      <c r="ND817" s="242"/>
      <c r="NE817" s="242"/>
      <c r="NF817" s="242"/>
      <c r="NG817" s="242"/>
      <c r="NH817" s="242"/>
      <c r="NI817" s="242"/>
      <c r="NJ817" s="242"/>
      <c r="NK817" s="242"/>
      <c r="NL817" s="242"/>
      <c r="NM817" s="242"/>
      <c r="NN817" s="242"/>
      <c r="NO817" s="242"/>
      <c r="NP817" s="242"/>
      <c r="NQ817" s="242"/>
      <c r="NR817" s="242"/>
      <c r="NS817" s="242"/>
      <c r="NT817" s="242"/>
      <c r="NU817" s="242"/>
      <c r="NV817" s="242"/>
      <c r="NW817" s="242"/>
      <c r="NX817" s="242"/>
      <c r="NY817" s="242"/>
      <c r="NZ817" s="242"/>
      <c r="OA817" s="242"/>
      <c r="OB817" s="242"/>
      <c r="OC817" s="242"/>
      <c r="OD817" s="242"/>
      <c r="OE817" s="242"/>
      <c r="OF817" s="242"/>
      <c r="OG817" s="242"/>
      <c r="OH817" s="242"/>
      <c r="OI817" s="242"/>
      <c r="OJ817" s="242"/>
      <c r="OK817" s="242"/>
      <c r="OL817" s="242"/>
      <c r="OM817" s="242"/>
      <c r="ON817" s="242"/>
      <c r="OO817" s="242"/>
      <c r="OP817" s="242"/>
      <c r="OQ817" s="242"/>
      <c r="OR817" s="242"/>
      <c r="OS817" s="242"/>
      <c r="OT817" s="242"/>
      <c r="OU817" s="242"/>
      <c r="OV817" s="242"/>
      <c r="OW817" s="242"/>
      <c r="OX817" s="242"/>
      <c r="OY817" s="242"/>
      <c r="OZ817" s="242"/>
      <c r="PA817" s="242"/>
      <c r="PB817" s="242"/>
      <c r="PC817" s="242"/>
      <c r="PD817" s="242"/>
      <c r="PE817" s="242"/>
      <c r="PF817" s="242"/>
      <c r="PG817" s="242"/>
      <c r="PH817" s="242"/>
      <c r="PI817" s="242"/>
      <c r="PJ817" s="242"/>
      <c r="PK817" s="242"/>
      <c r="PL817" s="242"/>
      <c r="PM817" s="242"/>
      <c r="PN817" s="242"/>
      <c r="PO817" s="242"/>
      <c r="PP817" s="242"/>
      <c r="PQ817" s="242"/>
      <c r="PR817" s="242"/>
      <c r="PS817" s="242"/>
      <c r="PT817" s="242"/>
      <c r="PU817" s="242"/>
      <c r="PV817" s="242"/>
      <c r="PW817" s="242"/>
      <c r="PX817" s="242"/>
      <c r="PY817" s="242"/>
      <c r="PZ817" s="242"/>
      <c r="QA817" s="242"/>
      <c r="QB817" s="242"/>
      <c r="QC817" s="242"/>
      <c r="QD817" s="242"/>
      <c r="QE817" s="242"/>
      <c r="QF817" s="242"/>
      <c r="QG817" s="242"/>
      <c r="QH817" s="242"/>
      <c r="QI817" s="242"/>
      <c r="QJ817" s="242"/>
      <c r="QK817" s="242"/>
      <c r="QL817" s="242"/>
      <c r="QM817" s="242"/>
      <c r="QN817" s="242"/>
      <c r="QO817" s="242"/>
      <c r="QP817" s="242"/>
      <c r="QQ817" s="242"/>
      <c r="QR817" s="242"/>
      <c r="QS817" s="242"/>
      <c r="QT817" s="242"/>
      <c r="QU817" s="242"/>
      <c r="QV817" s="242"/>
      <c r="QW817" s="242"/>
      <c r="QX817" s="242"/>
      <c r="QY817" s="242"/>
      <c r="QZ817" s="242"/>
      <c r="RA817" s="242"/>
      <c r="RB817" s="242"/>
      <c r="RC817" s="242"/>
      <c r="RD817" s="242"/>
      <c r="RE817" s="242"/>
      <c r="RF817" s="242"/>
      <c r="RG817" s="242"/>
      <c r="RH817" s="242"/>
      <c r="RI817" s="242"/>
      <c r="RJ817" s="242"/>
      <c r="RK817" s="242"/>
      <c r="RL817" s="242"/>
      <c r="RM817" s="242"/>
      <c r="RN817" s="242"/>
      <c r="RO817" s="242"/>
      <c r="RP817" s="242"/>
      <c r="RQ817" s="242"/>
      <c r="RR817" s="242"/>
      <c r="RS817" s="242"/>
      <c r="RT817" s="242"/>
      <c r="RU817" s="242"/>
      <c r="RV817" s="242"/>
      <c r="RW817" s="242"/>
      <c r="RX817" s="242"/>
      <c r="RY817" s="242"/>
      <c r="RZ817" s="242"/>
      <c r="SA817" s="242"/>
      <c r="SB817" s="242"/>
    </row>
    <row r="818" spans="1:496" s="249" customFormat="1" ht="15" customHeight="1" x14ac:dyDescent="0.2">
      <c r="A818" s="247"/>
      <c r="B818" s="247"/>
      <c r="D818" s="247"/>
      <c r="F818" s="242"/>
      <c r="G818" s="242"/>
      <c r="H818" s="242"/>
      <c r="I818" s="242"/>
      <c r="J818" s="242"/>
      <c r="K818" s="242"/>
      <c r="L818" s="242"/>
      <c r="M818" s="242"/>
      <c r="N818" s="242"/>
      <c r="O818" s="242"/>
      <c r="P818" s="242"/>
      <c r="Q818" s="242"/>
      <c r="R818" s="242"/>
      <c r="S818" s="242"/>
      <c r="T818" s="242"/>
      <c r="U818" s="242"/>
      <c r="V818" s="242"/>
      <c r="W818" s="242"/>
      <c r="X818" s="242"/>
      <c r="Y818" s="242"/>
      <c r="Z818" s="242"/>
      <c r="AA818" s="242"/>
      <c r="AB818" s="242"/>
      <c r="AC818" s="242"/>
      <c r="AD818" s="242"/>
      <c r="AE818" s="242"/>
      <c r="AF818" s="242"/>
      <c r="AG818" s="242"/>
      <c r="AH818" s="242"/>
      <c r="AI818" s="242"/>
      <c r="AJ818" s="242"/>
      <c r="AK818" s="242"/>
      <c r="AL818" s="242"/>
      <c r="AM818" s="242"/>
      <c r="AN818" s="242"/>
      <c r="AO818" s="242"/>
      <c r="AP818" s="242"/>
      <c r="AQ818" s="242"/>
      <c r="AR818" s="242"/>
      <c r="AS818" s="242"/>
      <c r="AT818" s="242"/>
      <c r="AU818" s="242"/>
      <c r="AV818" s="242"/>
      <c r="AW818" s="242"/>
      <c r="AX818" s="242"/>
      <c r="AY818" s="242"/>
      <c r="AZ818" s="242"/>
      <c r="BA818" s="242"/>
      <c r="BB818" s="242"/>
      <c r="BC818" s="242"/>
      <c r="BD818" s="242"/>
      <c r="BE818" s="242"/>
      <c r="BF818" s="242"/>
      <c r="BG818" s="242"/>
      <c r="BH818" s="242"/>
      <c r="BI818" s="242"/>
      <c r="BJ818" s="242"/>
      <c r="BK818" s="242"/>
      <c r="BL818" s="242"/>
      <c r="BM818" s="242"/>
      <c r="BN818" s="242"/>
      <c r="BO818" s="242"/>
      <c r="BP818" s="242"/>
      <c r="BQ818" s="242"/>
      <c r="BR818" s="242"/>
      <c r="BS818" s="242"/>
      <c r="BT818" s="242"/>
      <c r="BU818" s="242"/>
      <c r="BV818" s="242"/>
      <c r="BW818" s="242"/>
      <c r="BX818" s="242"/>
      <c r="BY818" s="242"/>
      <c r="BZ818" s="242"/>
      <c r="CA818" s="242"/>
      <c r="CB818" s="242"/>
      <c r="CC818" s="242"/>
      <c r="CD818" s="242"/>
      <c r="CE818" s="242"/>
      <c r="CF818" s="242"/>
      <c r="CG818" s="242"/>
      <c r="CH818" s="242"/>
      <c r="CI818" s="242"/>
      <c r="CJ818" s="242"/>
      <c r="CK818" s="242"/>
      <c r="CL818" s="242"/>
      <c r="CM818" s="242"/>
      <c r="CN818" s="242"/>
      <c r="CO818" s="242"/>
      <c r="CP818" s="242"/>
      <c r="CQ818" s="242"/>
      <c r="CR818" s="242"/>
      <c r="CS818" s="242"/>
      <c r="CT818" s="242"/>
      <c r="CU818" s="242"/>
      <c r="CV818" s="242"/>
      <c r="CW818" s="242"/>
      <c r="CX818" s="242"/>
      <c r="CY818" s="242"/>
      <c r="CZ818" s="242"/>
      <c r="DA818" s="242"/>
      <c r="DB818" s="242"/>
      <c r="DC818" s="242"/>
      <c r="DD818" s="242"/>
      <c r="DE818" s="242"/>
      <c r="DF818" s="242"/>
      <c r="DG818" s="242"/>
      <c r="DH818" s="242"/>
      <c r="DI818" s="242"/>
      <c r="DJ818" s="242"/>
      <c r="DK818" s="242"/>
      <c r="DL818" s="242"/>
      <c r="DM818" s="242"/>
      <c r="DN818" s="242"/>
      <c r="DO818" s="242"/>
      <c r="DP818" s="242"/>
      <c r="DQ818" s="242"/>
      <c r="DR818" s="242"/>
      <c r="DS818" s="242"/>
      <c r="DT818" s="242"/>
      <c r="DU818" s="242"/>
      <c r="DV818" s="242"/>
      <c r="DW818" s="242"/>
      <c r="DX818" s="242"/>
      <c r="DY818" s="242"/>
      <c r="DZ818" s="242"/>
      <c r="EA818" s="242"/>
      <c r="EB818" s="242"/>
      <c r="EC818" s="242"/>
      <c r="ED818" s="242"/>
      <c r="EE818" s="242"/>
      <c r="EF818" s="242"/>
      <c r="EG818" s="242"/>
      <c r="EH818" s="242"/>
      <c r="EI818" s="242"/>
      <c r="EJ818" s="242"/>
      <c r="EK818" s="242"/>
      <c r="EL818" s="242"/>
      <c r="EM818" s="242"/>
      <c r="EN818" s="242"/>
      <c r="EO818" s="242"/>
      <c r="EP818" s="242"/>
      <c r="EQ818" s="242"/>
      <c r="ER818" s="242"/>
      <c r="ES818" s="242"/>
      <c r="ET818" s="242"/>
      <c r="EU818" s="242"/>
      <c r="EV818" s="242"/>
      <c r="EW818" s="242"/>
      <c r="EX818" s="242"/>
      <c r="EY818" s="242"/>
      <c r="EZ818" s="242"/>
      <c r="FA818" s="242"/>
      <c r="FB818" s="242"/>
      <c r="FC818" s="242"/>
      <c r="FD818" s="242"/>
      <c r="FE818" s="242"/>
      <c r="FF818" s="242"/>
      <c r="FG818" s="242"/>
      <c r="FH818" s="242"/>
      <c r="FI818" s="242"/>
      <c r="FJ818" s="242"/>
      <c r="FK818" s="242"/>
      <c r="FL818" s="242"/>
      <c r="FM818" s="242"/>
      <c r="FN818" s="242"/>
      <c r="FO818" s="242"/>
      <c r="FP818" s="242"/>
      <c r="FQ818" s="242"/>
      <c r="FR818" s="242"/>
      <c r="FS818" s="242"/>
      <c r="FT818" s="242"/>
      <c r="FU818" s="242"/>
      <c r="FV818" s="242"/>
      <c r="FW818" s="242"/>
      <c r="FX818" s="242"/>
      <c r="FY818" s="242"/>
      <c r="FZ818" s="242"/>
      <c r="GA818" s="242"/>
      <c r="GB818" s="242"/>
      <c r="GC818" s="242"/>
      <c r="GD818" s="242"/>
      <c r="GE818" s="242"/>
      <c r="GF818" s="242"/>
      <c r="GG818" s="242"/>
      <c r="GH818" s="242"/>
      <c r="GI818" s="242"/>
      <c r="GJ818" s="242"/>
      <c r="GK818" s="242"/>
      <c r="GL818" s="242"/>
      <c r="GM818" s="242"/>
      <c r="GN818" s="242"/>
      <c r="GO818" s="242"/>
      <c r="GP818" s="242"/>
      <c r="GQ818" s="242"/>
      <c r="GR818" s="242"/>
      <c r="GS818" s="242"/>
      <c r="GT818" s="242"/>
      <c r="GU818" s="242"/>
      <c r="GV818" s="242"/>
      <c r="GW818" s="242"/>
      <c r="GX818" s="242"/>
      <c r="GY818" s="242"/>
      <c r="GZ818" s="242"/>
      <c r="HA818" s="242"/>
      <c r="HB818" s="242"/>
      <c r="HC818" s="242"/>
      <c r="HD818" s="242"/>
      <c r="HE818" s="242"/>
      <c r="HF818" s="242"/>
      <c r="HG818" s="242"/>
      <c r="HH818" s="242"/>
      <c r="HI818" s="242"/>
      <c r="HJ818" s="242"/>
      <c r="HK818" s="242"/>
      <c r="HL818" s="242"/>
      <c r="HM818" s="242"/>
      <c r="HN818" s="242"/>
      <c r="HO818" s="242"/>
      <c r="HP818" s="242"/>
      <c r="HQ818" s="242"/>
      <c r="HR818" s="242"/>
      <c r="HS818" s="242"/>
      <c r="HT818" s="242"/>
      <c r="HU818" s="242"/>
      <c r="HV818" s="242"/>
      <c r="HW818" s="242"/>
      <c r="HX818" s="242"/>
      <c r="HY818" s="242"/>
      <c r="HZ818" s="242"/>
      <c r="IA818" s="242"/>
      <c r="IB818" s="242"/>
      <c r="IC818" s="242"/>
      <c r="ID818" s="242"/>
      <c r="IE818" s="242"/>
      <c r="IF818" s="242"/>
      <c r="IG818" s="242"/>
      <c r="IH818" s="242"/>
      <c r="II818" s="242"/>
      <c r="IJ818" s="242"/>
      <c r="IK818" s="242"/>
      <c r="IL818" s="242"/>
      <c r="IM818" s="242"/>
      <c r="IN818" s="242"/>
      <c r="IO818" s="242"/>
      <c r="IP818" s="242"/>
      <c r="IQ818" s="242"/>
      <c r="IR818" s="242"/>
      <c r="IS818" s="242"/>
      <c r="IT818" s="242"/>
      <c r="IU818" s="242"/>
      <c r="IV818" s="242"/>
      <c r="IW818" s="242"/>
      <c r="IX818" s="242"/>
      <c r="IY818" s="242"/>
      <c r="IZ818" s="242"/>
      <c r="JA818" s="242"/>
      <c r="JB818" s="242"/>
      <c r="JC818" s="242"/>
      <c r="JD818" s="242"/>
      <c r="JE818" s="242"/>
      <c r="JF818" s="242"/>
      <c r="JG818" s="242"/>
      <c r="JH818" s="242"/>
      <c r="JI818" s="242"/>
      <c r="JJ818" s="242"/>
      <c r="JK818" s="242"/>
      <c r="JL818" s="242"/>
      <c r="JM818" s="242"/>
      <c r="JN818" s="242"/>
      <c r="JO818" s="242"/>
      <c r="JP818" s="242"/>
      <c r="JQ818" s="242"/>
      <c r="JR818" s="242"/>
      <c r="JS818" s="242"/>
      <c r="JT818" s="242"/>
      <c r="JU818" s="242"/>
      <c r="JV818" s="242"/>
      <c r="JW818" s="242"/>
      <c r="JX818" s="242"/>
      <c r="JY818" s="242"/>
      <c r="JZ818" s="242"/>
      <c r="KA818" s="242"/>
      <c r="KB818" s="242"/>
      <c r="KC818" s="242"/>
      <c r="KD818" s="242"/>
      <c r="KE818" s="242"/>
      <c r="KF818" s="242"/>
      <c r="KG818" s="242"/>
      <c r="KH818" s="242"/>
      <c r="KI818" s="242"/>
      <c r="KJ818" s="242"/>
      <c r="KK818" s="242"/>
      <c r="KL818" s="242"/>
      <c r="KM818" s="242"/>
      <c r="KN818" s="242"/>
      <c r="KO818" s="242"/>
      <c r="KP818" s="242"/>
      <c r="KQ818" s="242"/>
      <c r="KR818" s="242"/>
      <c r="KS818" s="242"/>
      <c r="KT818" s="242"/>
      <c r="KU818" s="242"/>
      <c r="KV818" s="242"/>
      <c r="KW818" s="242"/>
      <c r="KX818" s="242"/>
      <c r="KY818" s="242"/>
      <c r="KZ818" s="242"/>
      <c r="LA818" s="242"/>
      <c r="LB818" s="242"/>
      <c r="LC818" s="242"/>
      <c r="LD818" s="242"/>
      <c r="LE818" s="242"/>
      <c r="LF818" s="242"/>
      <c r="LG818" s="242"/>
      <c r="LH818" s="242"/>
      <c r="LI818" s="242"/>
      <c r="LJ818" s="242"/>
      <c r="LK818" s="242"/>
      <c r="LL818" s="242"/>
      <c r="LM818" s="242"/>
      <c r="LN818" s="242"/>
      <c r="LO818" s="242"/>
      <c r="LP818" s="242"/>
      <c r="LQ818" s="242"/>
      <c r="LR818" s="242"/>
      <c r="LS818" s="242"/>
      <c r="LT818" s="242"/>
      <c r="LU818" s="242"/>
      <c r="LV818" s="242"/>
      <c r="LW818" s="242"/>
      <c r="LX818" s="242"/>
      <c r="LY818" s="242"/>
      <c r="LZ818" s="242"/>
      <c r="MA818" s="242"/>
      <c r="MB818" s="242"/>
      <c r="MC818" s="242"/>
      <c r="MD818" s="242"/>
      <c r="ME818" s="242"/>
      <c r="MF818" s="242"/>
      <c r="MG818" s="242"/>
      <c r="MH818" s="242"/>
      <c r="MI818" s="242"/>
      <c r="MJ818" s="242"/>
      <c r="MK818" s="242"/>
      <c r="ML818" s="242"/>
      <c r="MM818" s="242"/>
      <c r="MN818" s="242"/>
      <c r="MO818" s="242"/>
      <c r="MP818" s="242"/>
      <c r="MQ818" s="242"/>
      <c r="MR818" s="242"/>
      <c r="MS818" s="242"/>
      <c r="MT818" s="242"/>
      <c r="MU818" s="242"/>
      <c r="MV818" s="242"/>
      <c r="MW818" s="242"/>
      <c r="MX818" s="242"/>
      <c r="MY818" s="242"/>
      <c r="MZ818" s="242"/>
      <c r="NA818" s="242"/>
      <c r="NB818" s="242"/>
      <c r="NC818" s="242"/>
      <c r="ND818" s="242"/>
      <c r="NE818" s="242"/>
      <c r="NF818" s="242"/>
      <c r="NG818" s="242"/>
      <c r="NH818" s="242"/>
      <c r="NI818" s="242"/>
      <c r="NJ818" s="242"/>
      <c r="NK818" s="242"/>
      <c r="NL818" s="242"/>
      <c r="NM818" s="242"/>
      <c r="NN818" s="242"/>
      <c r="NO818" s="242"/>
      <c r="NP818" s="242"/>
      <c r="NQ818" s="242"/>
      <c r="NR818" s="242"/>
      <c r="NS818" s="242"/>
      <c r="NT818" s="242"/>
      <c r="NU818" s="242"/>
      <c r="NV818" s="242"/>
      <c r="NW818" s="242"/>
      <c r="NX818" s="242"/>
      <c r="NY818" s="242"/>
      <c r="NZ818" s="242"/>
      <c r="OA818" s="242"/>
      <c r="OB818" s="242"/>
      <c r="OC818" s="242"/>
      <c r="OD818" s="242"/>
      <c r="OE818" s="242"/>
      <c r="OF818" s="242"/>
      <c r="OG818" s="242"/>
      <c r="OH818" s="242"/>
      <c r="OI818" s="242"/>
      <c r="OJ818" s="242"/>
      <c r="OK818" s="242"/>
      <c r="OL818" s="242"/>
      <c r="OM818" s="242"/>
      <c r="ON818" s="242"/>
      <c r="OO818" s="242"/>
      <c r="OP818" s="242"/>
      <c r="OQ818" s="242"/>
      <c r="OR818" s="242"/>
      <c r="OS818" s="242"/>
      <c r="OT818" s="242"/>
      <c r="OU818" s="242"/>
      <c r="OV818" s="242"/>
      <c r="OW818" s="242"/>
      <c r="OX818" s="242"/>
      <c r="OY818" s="242"/>
      <c r="OZ818" s="242"/>
      <c r="PA818" s="242"/>
      <c r="PB818" s="242"/>
      <c r="PC818" s="242"/>
      <c r="PD818" s="242"/>
      <c r="PE818" s="242"/>
      <c r="PF818" s="242"/>
      <c r="PG818" s="242"/>
      <c r="PH818" s="242"/>
      <c r="PI818" s="242"/>
      <c r="PJ818" s="242"/>
      <c r="PK818" s="242"/>
      <c r="PL818" s="242"/>
      <c r="PM818" s="242"/>
      <c r="PN818" s="242"/>
      <c r="PO818" s="242"/>
      <c r="PP818" s="242"/>
      <c r="PQ818" s="242"/>
      <c r="PR818" s="242"/>
      <c r="PS818" s="242"/>
      <c r="PT818" s="242"/>
      <c r="PU818" s="242"/>
      <c r="PV818" s="242"/>
      <c r="PW818" s="242"/>
      <c r="PX818" s="242"/>
      <c r="PY818" s="242"/>
      <c r="PZ818" s="242"/>
      <c r="QA818" s="242"/>
      <c r="QB818" s="242"/>
      <c r="QC818" s="242"/>
      <c r="QD818" s="242"/>
      <c r="QE818" s="242"/>
      <c r="QF818" s="242"/>
      <c r="QG818" s="242"/>
      <c r="QH818" s="242"/>
      <c r="QI818" s="242"/>
      <c r="QJ818" s="242"/>
      <c r="QK818" s="242"/>
      <c r="QL818" s="242"/>
      <c r="QM818" s="242"/>
      <c r="QN818" s="242"/>
      <c r="QO818" s="242"/>
      <c r="QP818" s="242"/>
      <c r="QQ818" s="242"/>
      <c r="QR818" s="242"/>
      <c r="QS818" s="242"/>
      <c r="QT818" s="242"/>
      <c r="QU818" s="242"/>
      <c r="QV818" s="242"/>
      <c r="QW818" s="242"/>
      <c r="QX818" s="242"/>
      <c r="QY818" s="242"/>
      <c r="QZ818" s="242"/>
      <c r="RA818" s="242"/>
      <c r="RB818" s="242"/>
      <c r="RC818" s="242"/>
      <c r="RD818" s="242"/>
      <c r="RE818" s="242"/>
      <c r="RF818" s="242"/>
      <c r="RG818" s="242"/>
      <c r="RH818" s="242"/>
      <c r="RI818" s="242"/>
      <c r="RJ818" s="242"/>
      <c r="RK818" s="242"/>
      <c r="RL818" s="242"/>
      <c r="RM818" s="242"/>
      <c r="RN818" s="242"/>
      <c r="RO818" s="242"/>
      <c r="RP818" s="242"/>
      <c r="RQ818" s="242"/>
      <c r="RR818" s="242"/>
      <c r="RS818" s="242"/>
      <c r="RT818" s="242"/>
      <c r="RU818" s="242"/>
      <c r="RV818" s="242"/>
      <c r="RW818" s="242"/>
      <c r="RX818" s="242"/>
      <c r="RY818" s="242"/>
      <c r="RZ818" s="242"/>
      <c r="SA818" s="242"/>
      <c r="SB818" s="242"/>
    </row>
    <row r="819" spans="1:496" s="249" customFormat="1" ht="15" customHeight="1" x14ac:dyDescent="0.2">
      <c r="A819" s="247"/>
      <c r="B819" s="247"/>
      <c r="D819" s="247"/>
      <c r="F819" s="242"/>
      <c r="G819" s="242"/>
      <c r="H819" s="242"/>
      <c r="I819" s="242"/>
      <c r="J819" s="242"/>
      <c r="K819" s="242"/>
      <c r="L819" s="242"/>
      <c r="M819" s="242"/>
      <c r="N819" s="242"/>
      <c r="O819" s="242"/>
      <c r="P819" s="242"/>
      <c r="Q819" s="242"/>
      <c r="R819" s="242"/>
      <c r="S819" s="242"/>
      <c r="T819" s="242"/>
      <c r="U819" s="242"/>
      <c r="V819" s="242"/>
      <c r="W819" s="242"/>
      <c r="X819" s="242"/>
      <c r="Y819" s="242"/>
      <c r="Z819" s="242"/>
      <c r="AA819" s="242"/>
      <c r="AB819" s="242"/>
      <c r="AC819" s="242"/>
      <c r="AD819" s="242"/>
      <c r="AE819" s="242"/>
      <c r="AF819" s="242"/>
      <c r="AG819" s="242"/>
      <c r="AH819" s="242"/>
      <c r="AI819" s="242"/>
      <c r="AJ819" s="242"/>
      <c r="AK819" s="242"/>
      <c r="AL819" s="242"/>
      <c r="AM819" s="242"/>
      <c r="AN819" s="242"/>
      <c r="AO819" s="242"/>
      <c r="AP819" s="242"/>
      <c r="AQ819" s="242"/>
      <c r="AR819" s="242"/>
      <c r="AS819" s="242"/>
      <c r="AT819" s="242"/>
      <c r="AU819" s="242"/>
      <c r="AV819" s="242"/>
      <c r="AW819" s="242"/>
      <c r="AX819" s="242"/>
      <c r="AY819" s="242"/>
      <c r="AZ819" s="242"/>
      <c r="BA819" s="242"/>
      <c r="BB819" s="242"/>
      <c r="BC819" s="242"/>
      <c r="BD819" s="242"/>
      <c r="BE819" s="242"/>
      <c r="BF819" s="242"/>
      <c r="BG819" s="242"/>
      <c r="BH819" s="242"/>
      <c r="BI819" s="242"/>
      <c r="BJ819" s="242"/>
      <c r="BK819" s="242"/>
      <c r="BL819" s="242"/>
      <c r="BM819" s="242"/>
      <c r="BN819" s="242"/>
      <c r="BO819" s="242"/>
      <c r="BP819" s="242"/>
      <c r="BQ819" s="242"/>
      <c r="BR819" s="242"/>
      <c r="BS819" s="242"/>
      <c r="BT819" s="242"/>
      <c r="BU819" s="242"/>
      <c r="BV819" s="242"/>
      <c r="BW819" s="242"/>
      <c r="BX819" s="242"/>
      <c r="BY819" s="242"/>
      <c r="BZ819" s="242"/>
      <c r="CA819" s="242"/>
      <c r="CB819" s="242"/>
      <c r="CC819" s="242"/>
      <c r="CD819" s="242"/>
      <c r="CE819" s="242"/>
      <c r="CF819" s="242"/>
      <c r="CG819" s="242"/>
      <c r="CH819" s="242"/>
      <c r="CI819" s="242"/>
      <c r="CJ819" s="242"/>
      <c r="CK819" s="242"/>
      <c r="CL819" s="242"/>
      <c r="CM819" s="242"/>
      <c r="CN819" s="242"/>
      <c r="CO819" s="242"/>
      <c r="CP819" s="242"/>
      <c r="CQ819" s="242"/>
      <c r="CR819" s="242"/>
      <c r="CS819" s="242"/>
      <c r="CT819" s="242"/>
      <c r="CU819" s="242"/>
      <c r="CV819" s="242"/>
      <c r="CW819" s="242"/>
      <c r="CX819" s="242"/>
      <c r="CY819" s="242"/>
      <c r="CZ819" s="242"/>
      <c r="DA819" s="242"/>
      <c r="DB819" s="242"/>
      <c r="DC819" s="242"/>
      <c r="DD819" s="242"/>
      <c r="DE819" s="242"/>
      <c r="DF819" s="242"/>
      <c r="DG819" s="242"/>
      <c r="DH819" s="242"/>
      <c r="DI819" s="242"/>
      <c r="DJ819" s="242"/>
      <c r="DK819" s="242"/>
      <c r="DL819" s="242"/>
      <c r="DM819" s="242"/>
      <c r="DN819" s="242"/>
      <c r="DO819" s="242"/>
      <c r="DP819" s="242"/>
      <c r="DQ819" s="242"/>
      <c r="DR819" s="242"/>
      <c r="DS819" s="242"/>
      <c r="DT819" s="242"/>
      <c r="DU819" s="242"/>
      <c r="DV819" s="242"/>
      <c r="DW819" s="242"/>
      <c r="DX819" s="242"/>
      <c r="DY819" s="242"/>
      <c r="DZ819" s="242"/>
      <c r="EA819" s="242"/>
      <c r="EB819" s="242"/>
      <c r="EC819" s="242"/>
      <c r="ED819" s="242"/>
      <c r="EE819" s="242"/>
      <c r="EF819" s="242"/>
      <c r="EG819" s="242"/>
      <c r="EH819" s="242"/>
      <c r="EI819" s="242"/>
      <c r="EJ819" s="242"/>
      <c r="EK819" s="242"/>
      <c r="EL819" s="242"/>
      <c r="EM819" s="242"/>
      <c r="EN819" s="242"/>
      <c r="EO819" s="242"/>
      <c r="EP819" s="242"/>
      <c r="EQ819" s="242"/>
      <c r="ER819" s="242"/>
      <c r="ES819" s="242"/>
      <c r="ET819" s="242"/>
      <c r="EU819" s="242"/>
      <c r="EV819" s="242"/>
      <c r="EW819" s="242"/>
      <c r="EX819" s="242"/>
      <c r="EY819" s="242"/>
      <c r="EZ819" s="242"/>
      <c r="FA819" s="242"/>
      <c r="FB819" s="242"/>
      <c r="FC819" s="242"/>
      <c r="FD819" s="242"/>
      <c r="FE819" s="242"/>
      <c r="FF819" s="242"/>
      <c r="FG819" s="242"/>
      <c r="FH819" s="242"/>
      <c r="FI819" s="242"/>
      <c r="FJ819" s="242"/>
      <c r="FK819" s="242"/>
      <c r="FL819" s="242"/>
      <c r="FM819" s="242"/>
      <c r="FN819" s="242"/>
      <c r="FO819" s="242"/>
      <c r="FP819" s="242"/>
      <c r="FQ819" s="242"/>
      <c r="FR819" s="242"/>
      <c r="FS819" s="242"/>
      <c r="FT819" s="242"/>
      <c r="FU819" s="242"/>
      <c r="FV819" s="242"/>
      <c r="FW819" s="242"/>
      <c r="FX819" s="242"/>
      <c r="FY819" s="242"/>
      <c r="FZ819" s="242"/>
      <c r="GA819" s="242"/>
      <c r="GB819" s="242"/>
      <c r="GC819" s="242"/>
      <c r="GD819" s="242"/>
      <c r="GE819" s="242"/>
      <c r="GF819" s="242"/>
      <c r="GG819" s="242"/>
      <c r="GH819" s="242"/>
      <c r="GI819" s="242"/>
      <c r="GJ819" s="242"/>
      <c r="GK819" s="242"/>
      <c r="GL819" s="242"/>
      <c r="GM819" s="242"/>
      <c r="GN819" s="242"/>
      <c r="GO819" s="242"/>
      <c r="GP819" s="242"/>
      <c r="GQ819" s="242"/>
      <c r="GR819" s="242"/>
      <c r="GS819" s="242"/>
      <c r="GT819" s="242"/>
      <c r="GU819" s="242"/>
      <c r="GV819" s="242"/>
      <c r="GW819" s="242"/>
      <c r="GX819" s="242"/>
      <c r="GY819" s="242"/>
      <c r="GZ819" s="242"/>
      <c r="HA819" s="242"/>
      <c r="HB819" s="242"/>
      <c r="HC819" s="242"/>
      <c r="HD819" s="242"/>
      <c r="HE819" s="242"/>
      <c r="HF819" s="242"/>
      <c r="HG819" s="242"/>
      <c r="HH819" s="242"/>
      <c r="HI819" s="242"/>
      <c r="HJ819" s="242"/>
      <c r="HK819" s="242"/>
      <c r="HL819" s="242"/>
      <c r="HM819" s="242"/>
      <c r="HN819" s="242"/>
      <c r="HO819" s="242"/>
      <c r="HP819" s="242"/>
      <c r="HQ819" s="242"/>
      <c r="HR819" s="242"/>
      <c r="HS819" s="242"/>
      <c r="HT819" s="242"/>
      <c r="HU819" s="242"/>
      <c r="HV819" s="242"/>
      <c r="HW819" s="242"/>
      <c r="HX819" s="242"/>
      <c r="HY819" s="242"/>
      <c r="HZ819" s="242"/>
      <c r="IA819" s="242"/>
      <c r="IB819" s="242"/>
      <c r="IC819" s="242"/>
      <c r="ID819" s="242"/>
      <c r="IE819" s="242"/>
      <c r="IF819" s="242"/>
      <c r="IG819" s="242"/>
      <c r="IH819" s="242"/>
      <c r="II819" s="242"/>
      <c r="IJ819" s="242"/>
      <c r="IK819" s="242"/>
      <c r="IL819" s="242"/>
      <c r="IM819" s="242"/>
      <c r="IN819" s="242"/>
      <c r="IO819" s="242"/>
      <c r="IP819" s="242"/>
      <c r="IQ819" s="242"/>
      <c r="IR819" s="242"/>
      <c r="IS819" s="242"/>
      <c r="IT819" s="242"/>
      <c r="IU819" s="242"/>
      <c r="IV819" s="242"/>
      <c r="IW819" s="242"/>
      <c r="IX819" s="242"/>
      <c r="IY819" s="242"/>
      <c r="IZ819" s="242"/>
      <c r="JA819" s="242"/>
      <c r="JB819" s="242"/>
      <c r="JC819" s="242"/>
      <c r="JD819" s="242"/>
      <c r="JE819" s="242"/>
      <c r="JF819" s="242"/>
      <c r="JG819" s="242"/>
      <c r="JH819" s="242"/>
      <c r="JI819" s="242"/>
      <c r="JJ819" s="242"/>
      <c r="JK819" s="242"/>
      <c r="JL819" s="242"/>
      <c r="JM819" s="242"/>
      <c r="JN819" s="242"/>
      <c r="JO819" s="242"/>
      <c r="JP819" s="242"/>
      <c r="JQ819" s="242"/>
      <c r="JR819" s="242"/>
      <c r="JS819" s="242"/>
      <c r="JT819" s="242"/>
      <c r="JU819" s="242"/>
      <c r="JV819" s="242"/>
      <c r="JW819" s="242"/>
      <c r="JX819" s="242"/>
      <c r="JY819" s="242"/>
      <c r="JZ819" s="242"/>
      <c r="KA819" s="242"/>
      <c r="KB819" s="242"/>
      <c r="KC819" s="242"/>
      <c r="KD819" s="242"/>
      <c r="KE819" s="242"/>
      <c r="KF819" s="242"/>
      <c r="KG819" s="242"/>
      <c r="KH819" s="242"/>
      <c r="KI819" s="242"/>
      <c r="KJ819" s="242"/>
      <c r="KK819" s="242"/>
      <c r="KL819" s="242"/>
      <c r="KM819" s="242"/>
      <c r="KN819" s="242"/>
      <c r="KO819" s="242"/>
      <c r="KP819" s="242"/>
      <c r="KQ819" s="242"/>
      <c r="KR819" s="242"/>
      <c r="KS819" s="242"/>
      <c r="KT819" s="242"/>
      <c r="KU819" s="242"/>
      <c r="KV819" s="242"/>
      <c r="KW819" s="242"/>
      <c r="KX819" s="242"/>
      <c r="KY819" s="242"/>
      <c r="KZ819" s="242"/>
      <c r="LA819" s="242"/>
      <c r="LB819" s="242"/>
      <c r="LC819" s="242"/>
      <c r="LD819" s="242"/>
      <c r="LE819" s="242"/>
      <c r="LF819" s="242"/>
      <c r="LG819" s="242"/>
      <c r="LH819" s="242"/>
      <c r="LI819" s="242"/>
      <c r="LJ819" s="242"/>
      <c r="LK819" s="242"/>
      <c r="LL819" s="242"/>
      <c r="LM819" s="242"/>
      <c r="LN819" s="242"/>
      <c r="LO819" s="242"/>
      <c r="LP819" s="242"/>
      <c r="LQ819" s="242"/>
      <c r="LR819" s="242"/>
      <c r="LS819" s="242"/>
      <c r="LT819" s="242"/>
      <c r="LU819" s="242"/>
      <c r="LV819" s="242"/>
      <c r="LW819" s="242"/>
      <c r="LX819" s="242"/>
      <c r="LY819" s="242"/>
      <c r="LZ819" s="242"/>
      <c r="MA819" s="242"/>
      <c r="MB819" s="242"/>
      <c r="MC819" s="242"/>
      <c r="MD819" s="242"/>
      <c r="ME819" s="242"/>
      <c r="MF819" s="242"/>
      <c r="MG819" s="242"/>
      <c r="MH819" s="242"/>
      <c r="MI819" s="242"/>
      <c r="MJ819" s="242"/>
      <c r="MK819" s="242"/>
      <c r="ML819" s="242"/>
      <c r="MM819" s="242"/>
      <c r="MN819" s="242"/>
      <c r="MO819" s="242"/>
      <c r="MP819" s="242"/>
      <c r="MQ819" s="242"/>
      <c r="MR819" s="242"/>
      <c r="MS819" s="242"/>
      <c r="MT819" s="242"/>
      <c r="MU819" s="242"/>
      <c r="MV819" s="242"/>
      <c r="MW819" s="242"/>
      <c r="MX819" s="242"/>
      <c r="MY819" s="242"/>
      <c r="MZ819" s="242"/>
      <c r="NA819" s="242"/>
      <c r="NB819" s="242"/>
      <c r="NC819" s="242"/>
      <c r="ND819" s="242"/>
      <c r="NE819" s="242"/>
      <c r="NF819" s="242"/>
      <c r="NG819" s="242"/>
      <c r="NH819" s="242"/>
      <c r="NI819" s="242"/>
      <c r="NJ819" s="242"/>
      <c r="NK819" s="242"/>
      <c r="NL819" s="242"/>
      <c r="NM819" s="242"/>
      <c r="NN819" s="242"/>
      <c r="NO819" s="242"/>
      <c r="NP819" s="242"/>
      <c r="NQ819" s="242"/>
      <c r="NR819" s="242"/>
      <c r="NS819" s="242"/>
      <c r="NT819" s="242"/>
      <c r="NU819" s="242"/>
      <c r="NV819" s="242"/>
      <c r="NW819" s="242"/>
      <c r="NX819" s="242"/>
      <c r="NY819" s="242"/>
      <c r="NZ819" s="242"/>
      <c r="OA819" s="242"/>
      <c r="OB819" s="242"/>
      <c r="OC819" s="242"/>
      <c r="OD819" s="242"/>
      <c r="OE819" s="242"/>
      <c r="OF819" s="242"/>
      <c r="OG819" s="242"/>
      <c r="OH819" s="242"/>
      <c r="OI819" s="242"/>
      <c r="OJ819" s="242"/>
      <c r="OK819" s="242"/>
      <c r="OL819" s="242"/>
      <c r="OM819" s="242"/>
      <c r="ON819" s="242"/>
      <c r="OO819" s="242"/>
      <c r="OP819" s="242"/>
      <c r="OQ819" s="242"/>
      <c r="OR819" s="242"/>
      <c r="OS819" s="242"/>
      <c r="OT819" s="242"/>
      <c r="OU819" s="242"/>
      <c r="OV819" s="242"/>
      <c r="OW819" s="242"/>
      <c r="OX819" s="242"/>
      <c r="OY819" s="242"/>
      <c r="OZ819" s="242"/>
      <c r="PA819" s="242"/>
      <c r="PB819" s="242"/>
      <c r="PC819" s="242"/>
      <c r="PD819" s="242"/>
      <c r="PE819" s="242"/>
      <c r="PF819" s="242"/>
      <c r="PG819" s="242"/>
      <c r="PH819" s="242"/>
      <c r="PI819" s="242"/>
      <c r="PJ819" s="242"/>
      <c r="PK819" s="242"/>
      <c r="PL819" s="242"/>
      <c r="PM819" s="242"/>
      <c r="PN819" s="242"/>
      <c r="PO819" s="242"/>
      <c r="PP819" s="242"/>
      <c r="PQ819" s="242"/>
      <c r="PR819" s="242"/>
      <c r="PS819" s="242"/>
      <c r="PT819" s="242"/>
      <c r="PU819" s="242"/>
      <c r="PV819" s="242"/>
      <c r="PW819" s="242"/>
      <c r="PX819" s="242"/>
      <c r="PY819" s="242"/>
      <c r="PZ819" s="242"/>
      <c r="QA819" s="242"/>
      <c r="QB819" s="242"/>
      <c r="QC819" s="242"/>
      <c r="QD819" s="242"/>
      <c r="QE819" s="242"/>
      <c r="QF819" s="242"/>
      <c r="QG819" s="242"/>
      <c r="QH819" s="242"/>
      <c r="QI819" s="242"/>
      <c r="QJ819" s="242"/>
      <c r="QK819" s="242"/>
      <c r="QL819" s="242"/>
      <c r="QM819" s="242"/>
      <c r="QN819" s="242"/>
      <c r="QO819" s="242"/>
      <c r="QP819" s="242"/>
      <c r="QQ819" s="242"/>
      <c r="QR819" s="242"/>
      <c r="QS819" s="242"/>
      <c r="QT819" s="242"/>
      <c r="QU819" s="242"/>
      <c r="QV819" s="242"/>
      <c r="QW819" s="242"/>
      <c r="QX819" s="242"/>
      <c r="QY819" s="242"/>
      <c r="QZ819" s="242"/>
      <c r="RA819" s="242"/>
      <c r="RB819" s="242"/>
      <c r="RC819" s="242"/>
      <c r="RD819" s="242"/>
      <c r="RE819" s="242"/>
      <c r="RF819" s="242"/>
      <c r="RG819" s="242"/>
      <c r="RH819" s="242"/>
      <c r="RI819" s="242"/>
      <c r="RJ819" s="242"/>
      <c r="RK819" s="242"/>
      <c r="RL819" s="242"/>
      <c r="RM819" s="242"/>
      <c r="RN819" s="242"/>
      <c r="RO819" s="242"/>
      <c r="RP819" s="242"/>
      <c r="RQ819" s="242"/>
      <c r="RR819" s="242"/>
      <c r="RS819" s="242"/>
      <c r="RT819" s="242"/>
      <c r="RU819" s="242"/>
      <c r="RV819" s="242"/>
      <c r="RW819" s="242"/>
      <c r="RX819" s="242"/>
      <c r="RY819" s="242"/>
      <c r="RZ819" s="242"/>
      <c r="SA819" s="242"/>
      <c r="SB819" s="242"/>
    </row>
    <row r="820" spans="1:496" ht="15" customHeight="1" x14ac:dyDescent="0.2">
      <c r="A820" s="243"/>
    </row>
    <row r="821" spans="1:496" ht="15" customHeight="1" x14ac:dyDescent="0.2">
      <c r="A821" s="243" t="s">
        <v>1092</v>
      </c>
      <c r="B821" s="243">
        <v>210</v>
      </c>
      <c r="E821" s="242" t="s">
        <v>756</v>
      </c>
    </row>
    <row r="822" spans="1:496" ht="15" customHeight="1" x14ac:dyDescent="0.2">
      <c r="A822" s="243" t="s">
        <v>1093</v>
      </c>
      <c r="B822" s="243">
        <v>210001</v>
      </c>
      <c r="E822" s="242" t="s">
        <v>523</v>
      </c>
    </row>
    <row r="823" spans="1:496" ht="15" customHeight="1" x14ac:dyDescent="0.2">
      <c r="A823" s="243" t="s">
        <v>1094</v>
      </c>
      <c r="B823" s="243">
        <v>210002</v>
      </c>
      <c r="E823" s="242" t="s">
        <v>524</v>
      </c>
    </row>
    <row r="824" spans="1:496" ht="15" customHeight="1" x14ac:dyDescent="0.2">
      <c r="A824" s="243" t="s">
        <v>1095</v>
      </c>
      <c r="B824" s="243">
        <v>210003</v>
      </c>
      <c r="E824" s="242" t="s">
        <v>525</v>
      </c>
    </row>
    <row r="825" spans="1:496" ht="15" customHeight="1" x14ac:dyDescent="0.2">
      <c r="A825" s="243" t="s">
        <v>1096</v>
      </c>
      <c r="B825" s="243">
        <v>210004</v>
      </c>
      <c r="E825" s="242" t="s">
        <v>526</v>
      </c>
    </row>
    <row r="826" spans="1:496" ht="15" customHeight="1" x14ac:dyDescent="0.2">
      <c r="A826" s="243" t="s">
        <v>1097</v>
      </c>
      <c r="B826" s="243">
        <v>210005</v>
      </c>
      <c r="E826" s="242" t="s">
        <v>527</v>
      </c>
    </row>
    <row r="827" spans="1:496" ht="15" customHeight="1" x14ac:dyDescent="0.2">
      <c r="A827" s="243" t="s">
        <v>1098</v>
      </c>
      <c r="B827" s="243">
        <v>210006</v>
      </c>
      <c r="E827" s="242" t="s">
        <v>528</v>
      </c>
    </row>
    <row r="828" spans="1:496" ht="15" customHeight="1" x14ac:dyDescent="0.2">
      <c r="A828" s="243" t="s">
        <v>1099</v>
      </c>
      <c r="B828" s="243">
        <v>210007</v>
      </c>
      <c r="E828" s="242" t="s">
        <v>529</v>
      </c>
    </row>
    <row r="829" spans="1:496" ht="15" customHeight="1" x14ac:dyDescent="0.2">
      <c r="A829" s="243" t="s">
        <v>1100</v>
      </c>
      <c r="B829" s="243">
        <v>210008</v>
      </c>
      <c r="E829" s="242" t="s">
        <v>530</v>
      </c>
    </row>
    <row r="830" spans="1:496" ht="15" customHeight="1" x14ac:dyDescent="0.2">
      <c r="A830" s="243"/>
    </row>
    <row r="831" spans="1:496" ht="15" customHeight="1" x14ac:dyDescent="0.2">
      <c r="A831" s="243" t="s">
        <v>1101</v>
      </c>
      <c r="B831" s="243">
        <v>211</v>
      </c>
      <c r="E831" s="242" t="s">
        <v>757</v>
      </c>
    </row>
    <row r="832" spans="1:496" ht="15" customHeight="1" x14ac:dyDescent="0.2">
      <c r="A832" s="243" t="s">
        <v>1102</v>
      </c>
      <c r="B832" s="243">
        <v>211001</v>
      </c>
      <c r="E832" s="242" t="s">
        <v>531</v>
      </c>
    </row>
    <row r="833" spans="1:496" ht="15" customHeight="1" x14ac:dyDescent="0.2">
      <c r="A833" s="243" t="s">
        <v>1103</v>
      </c>
      <c r="B833" s="243">
        <v>211002</v>
      </c>
      <c r="E833" s="242" t="s">
        <v>532</v>
      </c>
    </row>
    <row r="834" spans="1:496" ht="15" customHeight="1" x14ac:dyDescent="0.2">
      <c r="A834" s="243" t="s">
        <v>1104</v>
      </c>
      <c r="B834" s="243">
        <v>211003</v>
      </c>
      <c r="E834" s="242" t="s">
        <v>533</v>
      </c>
    </row>
    <row r="835" spans="1:496" ht="15" customHeight="1" x14ac:dyDescent="0.2">
      <c r="A835" s="243" t="s">
        <v>1105</v>
      </c>
      <c r="B835" s="243">
        <v>211004</v>
      </c>
      <c r="E835" s="242" t="s">
        <v>534</v>
      </c>
    </row>
    <row r="836" spans="1:496" ht="15" customHeight="1" x14ac:dyDescent="0.2">
      <c r="A836" s="243" t="s">
        <v>1106</v>
      </c>
      <c r="B836" s="243">
        <v>211005</v>
      </c>
      <c r="E836" s="242" t="s">
        <v>535</v>
      </c>
    </row>
    <row r="837" spans="1:496" s="249" customFormat="1" ht="15" customHeight="1" x14ac:dyDescent="0.2">
      <c r="A837" s="247"/>
      <c r="B837" s="247"/>
      <c r="D837" s="247"/>
      <c r="F837" s="242"/>
      <c r="G837" s="242"/>
      <c r="H837" s="242"/>
      <c r="I837" s="242"/>
      <c r="J837" s="242"/>
      <c r="K837" s="242"/>
      <c r="L837" s="242"/>
      <c r="M837" s="242"/>
      <c r="N837" s="242"/>
      <c r="O837" s="242"/>
      <c r="P837" s="242"/>
      <c r="Q837" s="242"/>
      <c r="R837" s="242"/>
      <c r="S837" s="242"/>
      <c r="T837" s="242"/>
      <c r="U837" s="242"/>
      <c r="V837" s="242"/>
      <c r="W837" s="242"/>
      <c r="X837" s="242"/>
      <c r="Y837" s="242"/>
      <c r="Z837" s="242"/>
      <c r="AA837" s="242"/>
      <c r="AB837" s="242"/>
      <c r="AC837" s="242"/>
      <c r="AD837" s="242"/>
      <c r="AE837" s="242"/>
      <c r="AF837" s="242"/>
      <c r="AG837" s="242"/>
      <c r="AH837" s="242"/>
      <c r="AI837" s="242"/>
      <c r="AJ837" s="242"/>
      <c r="AK837" s="242"/>
      <c r="AL837" s="242"/>
      <c r="AM837" s="242"/>
      <c r="AN837" s="242"/>
      <c r="AO837" s="242"/>
      <c r="AP837" s="242"/>
      <c r="AQ837" s="242"/>
      <c r="AR837" s="242"/>
      <c r="AS837" s="242"/>
      <c r="AT837" s="242"/>
      <c r="AU837" s="242"/>
      <c r="AV837" s="242"/>
      <c r="AW837" s="242"/>
      <c r="AX837" s="242"/>
      <c r="AY837" s="242"/>
      <c r="AZ837" s="242"/>
      <c r="BA837" s="242"/>
      <c r="BB837" s="242"/>
      <c r="BC837" s="242"/>
      <c r="BD837" s="242"/>
      <c r="BE837" s="242"/>
      <c r="BF837" s="242"/>
      <c r="BG837" s="242"/>
      <c r="BH837" s="242"/>
      <c r="BI837" s="242"/>
      <c r="BJ837" s="242"/>
      <c r="BK837" s="242"/>
      <c r="BL837" s="242"/>
      <c r="BM837" s="242"/>
      <c r="BN837" s="242"/>
      <c r="BO837" s="242"/>
      <c r="BP837" s="242"/>
      <c r="BQ837" s="242"/>
      <c r="BR837" s="242"/>
      <c r="BS837" s="242"/>
      <c r="BT837" s="242"/>
      <c r="BU837" s="242"/>
      <c r="BV837" s="242"/>
      <c r="BW837" s="242"/>
      <c r="BX837" s="242"/>
      <c r="BY837" s="242"/>
      <c r="BZ837" s="242"/>
      <c r="CA837" s="242"/>
      <c r="CB837" s="242"/>
      <c r="CC837" s="242"/>
      <c r="CD837" s="242"/>
      <c r="CE837" s="242"/>
      <c r="CF837" s="242"/>
      <c r="CG837" s="242"/>
      <c r="CH837" s="242"/>
      <c r="CI837" s="242"/>
      <c r="CJ837" s="242"/>
      <c r="CK837" s="242"/>
      <c r="CL837" s="242"/>
      <c r="CM837" s="242"/>
      <c r="CN837" s="242"/>
      <c r="CO837" s="242"/>
      <c r="CP837" s="242"/>
      <c r="CQ837" s="242"/>
      <c r="CR837" s="242"/>
      <c r="CS837" s="242"/>
      <c r="CT837" s="242"/>
      <c r="CU837" s="242"/>
      <c r="CV837" s="242"/>
      <c r="CW837" s="242"/>
      <c r="CX837" s="242"/>
      <c r="CY837" s="242"/>
      <c r="CZ837" s="242"/>
      <c r="DA837" s="242"/>
      <c r="DB837" s="242"/>
      <c r="DC837" s="242"/>
      <c r="DD837" s="242"/>
      <c r="DE837" s="242"/>
      <c r="DF837" s="242"/>
      <c r="DG837" s="242"/>
      <c r="DH837" s="242"/>
      <c r="DI837" s="242"/>
      <c r="DJ837" s="242"/>
      <c r="DK837" s="242"/>
      <c r="DL837" s="242"/>
      <c r="DM837" s="242"/>
      <c r="DN837" s="242"/>
      <c r="DO837" s="242"/>
      <c r="DP837" s="242"/>
      <c r="DQ837" s="242"/>
      <c r="DR837" s="242"/>
      <c r="DS837" s="242"/>
      <c r="DT837" s="242"/>
      <c r="DU837" s="242"/>
      <c r="DV837" s="242"/>
      <c r="DW837" s="242"/>
      <c r="DX837" s="242"/>
      <c r="DY837" s="242"/>
      <c r="DZ837" s="242"/>
      <c r="EA837" s="242"/>
      <c r="EB837" s="242"/>
      <c r="EC837" s="242"/>
      <c r="ED837" s="242"/>
      <c r="EE837" s="242"/>
      <c r="EF837" s="242"/>
      <c r="EG837" s="242"/>
      <c r="EH837" s="242"/>
      <c r="EI837" s="242"/>
      <c r="EJ837" s="242"/>
      <c r="EK837" s="242"/>
      <c r="EL837" s="242"/>
      <c r="EM837" s="242"/>
      <c r="EN837" s="242"/>
      <c r="EO837" s="242"/>
      <c r="EP837" s="242"/>
      <c r="EQ837" s="242"/>
      <c r="ER837" s="242"/>
      <c r="ES837" s="242"/>
      <c r="ET837" s="242"/>
      <c r="EU837" s="242"/>
      <c r="EV837" s="242"/>
      <c r="EW837" s="242"/>
      <c r="EX837" s="242"/>
      <c r="EY837" s="242"/>
      <c r="EZ837" s="242"/>
      <c r="FA837" s="242"/>
      <c r="FB837" s="242"/>
      <c r="FC837" s="242"/>
      <c r="FD837" s="242"/>
      <c r="FE837" s="242"/>
      <c r="FF837" s="242"/>
      <c r="FG837" s="242"/>
      <c r="FH837" s="242"/>
      <c r="FI837" s="242"/>
      <c r="FJ837" s="242"/>
      <c r="FK837" s="242"/>
      <c r="FL837" s="242"/>
      <c r="FM837" s="242"/>
      <c r="FN837" s="242"/>
      <c r="FO837" s="242"/>
      <c r="FP837" s="242"/>
      <c r="FQ837" s="242"/>
      <c r="FR837" s="242"/>
      <c r="FS837" s="242"/>
      <c r="FT837" s="242"/>
      <c r="FU837" s="242"/>
      <c r="FV837" s="242"/>
      <c r="FW837" s="242"/>
      <c r="FX837" s="242"/>
      <c r="FY837" s="242"/>
      <c r="FZ837" s="242"/>
      <c r="GA837" s="242"/>
      <c r="GB837" s="242"/>
      <c r="GC837" s="242"/>
      <c r="GD837" s="242"/>
      <c r="GE837" s="242"/>
      <c r="GF837" s="242"/>
      <c r="GG837" s="242"/>
      <c r="GH837" s="242"/>
      <c r="GI837" s="242"/>
      <c r="GJ837" s="242"/>
      <c r="GK837" s="242"/>
      <c r="GL837" s="242"/>
      <c r="GM837" s="242"/>
      <c r="GN837" s="242"/>
      <c r="GO837" s="242"/>
      <c r="GP837" s="242"/>
      <c r="GQ837" s="242"/>
      <c r="GR837" s="242"/>
      <c r="GS837" s="242"/>
      <c r="GT837" s="242"/>
      <c r="GU837" s="242"/>
      <c r="GV837" s="242"/>
      <c r="GW837" s="242"/>
      <c r="GX837" s="242"/>
      <c r="GY837" s="242"/>
      <c r="GZ837" s="242"/>
      <c r="HA837" s="242"/>
      <c r="HB837" s="242"/>
      <c r="HC837" s="242"/>
      <c r="HD837" s="242"/>
      <c r="HE837" s="242"/>
      <c r="HF837" s="242"/>
      <c r="HG837" s="242"/>
      <c r="HH837" s="242"/>
      <c r="HI837" s="242"/>
      <c r="HJ837" s="242"/>
      <c r="HK837" s="242"/>
      <c r="HL837" s="242"/>
      <c r="HM837" s="242"/>
      <c r="HN837" s="242"/>
      <c r="HO837" s="242"/>
      <c r="HP837" s="242"/>
      <c r="HQ837" s="242"/>
      <c r="HR837" s="242"/>
      <c r="HS837" s="242"/>
      <c r="HT837" s="242"/>
      <c r="HU837" s="242"/>
      <c r="HV837" s="242"/>
      <c r="HW837" s="242"/>
      <c r="HX837" s="242"/>
      <c r="HY837" s="242"/>
      <c r="HZ837" s="242"/>
      <c r="IA837" s="242"/>
      <c r="IB837" s="242"/>
      <c r="IC837" s="242"/>
      <c r="ID837" s="242"/>
      <c r="IE837" s="242"/>
      <c r="IF837" s="242"/>
      <c r="IG837" s="242"/>
      <c r="IH837" s="242"/>
      <c r="II837" s="242"/>
      <c r="IJ837" s="242"/>
      <c r="IK837" s="242"/>
      <c r="IL837" s="242"/>
      <c r="IM837" s="242"/>
      <c r="IN837" s="242"/>
      <c r="IO837" s="242"/>
      <c r="IP837" s="242"/>
      <c r="IQ837" s="242"/>
      <c r="IR837" s="242"/>
      <c r="IS837" s="242"/>
      <c r="IT837" s="242"/>
      <c r="IU837" s="242"/>
      <c r="IV837" s="242"/>
      <c r="IW837" s="242"/>
      <c r="IX837" s="242"/>
      <c r="IY837" s="242"/>
      <c r="IZ837" s="242"/>
      <c r="JA837" s="242"/>
      <c r="JB837" s="242"/>
      <c r="JC837" s="242"/>
      <c r="JD837" s="242"/>
      <c r="JE837" s="242"/>
      <c r="JF837" s="242"/>
      <c r="JG837" s="242"/>
      <c r="JH837" s="242"/>
      <c r="JI837" s="242"/>
      <c r="JJ837" s="242"/>
      <c r="JK837" s="242"/>
      <c r="JL837" s="242"/>
      <c r="JM837" s="242"/>
      <c r="JN837" s="242"/>
      <c r="JO837" s="242"/>
      <c r="JP837" s="242"/>
      <c r="JQ837" s="242"/>
      <c r="JR837" s="242"/>
      <c r="JS837" s="242"/>
      <c r="JT837" s="242"/>
      <c r="JU837" s="242"/>
      <c r="JV837" s="242"/>
      <c r="JW837" s="242"/>
      <c r="JX837" s="242"/>
      <c r="JY837" s="242"/>
      <c r="JZ837" s="242"/>
      <c r="KA837" s="242"/>
      <c r="KB837" s="242"/>
      <c r="KC837" s="242"/>
      <c r="KD837" s="242"/>
      <c r="KE837" s="242"/>
      <c r="KF837" s="242"/>
      <c r="KG837" s="242"/>
      <c r="KH837" s="242"/>
      <c r="KI837" s="242"/>
      <c r="KJ837" s="242"/>
      <c r="KK837" s="242"/>
      <c r="KL837" s="242"/>
      <c r="KM837" s="242"/>
      <c r="KN837" s="242"/>
      <c r="KO837" s="242"/>
      <c r="KP837" s="242"/>
      <c r="KQ837" s="242"/>
      <c r="KR837" s="242"/>
      <c r="KS837" s="242"/>
      <c r="KT837" s="242"/>
      <c r="KU837" s="242"/>
      <c r="KV837" s="242"/>
      <c r="KW837" s="242"/>
      <c r="KX837" s="242"/>
      <c r="KY837" s="242"/>
      <c r="KZ837" s="242"/>
      <c r="LA837" s="242"/>
      <c r="LB837" s="242"/>
      <c r="LC837" s="242"/>
      <c r="LD837" s="242"/>
      <c r="LE837" s="242"/>
      <c r="LF837" s="242"/>
      <c r="LG837" s="242"/>
      <c r="LH837" s="242"/>
      <c r="LI837" s="242"/>
      <c r="LJ837" s="242"/>
      <c r="LK837" s="242"/>
      <c r="LL837" s="242"/>
      <c r="LM837" s="242"/>
      <c r="LN837" s="242"/>
      <c r="LO837" s="242"/>
      <c r="LP837" s="242"/>
      <c r="LQ837" s="242"/>
      <c r="LR837" s="242"/>
      <c r="LS837" s="242"/>
      <c r="LT837" s="242"/>
      <c r="LU837" s="242"/>
      <c r="LV837" s="242"/>
      <c r="LW837" s="242"/>
      <c r="LX837" s="242"/>
      <c r="LY837" s="242"/>
      <c r="LZ837" s="242"/>
      <c r="MA837" s="242"/>
      <c r="MB837" s="242"/>
      <c r="MC837" s="242"/>
      <c r="MD837" s="242"/>
      <c r="ME837" s="242"/>
      <c r="MF837" s="242"/>
      <c r="MG837" s="242"/>
      <c r="MH837" s="242"/>
      <c r="MI837" s="242"/>
      <c r="MJ837" s="242"/>
      <c r="MK837" s="242"/>
      <c r="ML837" s="242"/>
      <c r="MM837" s="242"/>
      <c r="MN837" s="242"/>
      <c r="MO837" s="242"/>
      <c r="MP837" s="242"/>
      <c r="MQ837" s="242"/>
      <c r="MR837" s="242"/>
      <c r="MS837" s="242"/>
      <c r="MT837" s="242"/>
      <c r="MU837" s="242"/>
      <c r="MV837" s="242"/>
      <c r="MW837" s="242"/>
      <c r="MX837" s="242"/>
      <c r="MY837" s="242"/>
      <c r="MZ837" s="242"/>
      <c r="NA837" s="242"/>
      <c r="NB837" s="242"/>
      <c r="NC837" s="242"/>
      <c r="ND837" s="242"/>
      <c r="NE837" s="242"/>
      <c r="NF837" s="242"/>
      <c r="NG837" s="242"/>
      <c r="NH837" s="242"/>
      <c r="NI837" s="242"/>
      <c r="NJ837" s="242"/>
      <c r="NK837" s="242"/>
      <c r="NL837" s="242"/>
      <c r="NM837" s="242"/>
      <c r="NN837" s="242"/>
      <c r="NO837" s="242"/>
      <c r="NP837" s="242"/>
      <c r="NQ837" s="242"/>
      <c r="NR837" s="242"/>
      <c r="NS837" s="242"/>
      <c r="NT837" s="242"/>
      <c r="NU837" s="242"/>
      <c r="NV837" s="242"/>
      <c r="NW837" s="242"/>
      <c r="NX837" s="242"/>
      <c r="NY837" s="242"/>
      <c r="NZ837" s="242"/>
      <c r="OA837" s="242"/>
      <c r="OB837" s="242"/>
      <c r="OC837" s="242"/>
      <c r="OD837" s="242"/>
      <c r="OE837" s="242"/>
      <c r="OF837" s="242"/>
      <c r="OG837" s="242"/>
      <c r="OH837" s="242"/>
      <c r="OI837" s="242"/>
      <c r="OJ837" s="242"/>
      <c r="OK837" s="242"/>
      <c r="OL837" s="242"/>
      <c r="OM837" s="242"/>
      <c r="ON837" s="242"/>
      <c r="OO837" s="242"/>
      <c r="OP837" s="242"/>
      <c r="OQ837" s="242"/>
      <c r="OR837" s="242"/>
      <c r="OS837" s="242"/>
      <c r="OT837" s="242"/>
      <c r="OU837" s="242"/>
      <c r="OV837" s="242"/>
      <c r="OW837" s="242"/>
      <c r="OX837" s="242"/>
      <c r="OY837" s="242"/>
      <c r="OZ837" s="242"/>
      <c r="PA837" s="242"/>
      <c r="PB837" s="242"/>
      <c r="PC837" s="242"/>
      <c r="PD837" s="242"/>
      <c r="PE837" s="242"/>
      <c r="PF837" s="242"/>
      <c r="PG837" s="242"/>
      <c r="PH837" s="242"/>
      <c r="PI837" s="242"/>
      <c r="PJ837" s="242"/>
      <c r="PK837" s="242"/>
      <c r="PL837" s="242"/>
      <c r="PM837" s="242"/>
      <c r="PN837" s="242"/>
      <c r="PO837" s="242"/>
      <c r="PP837" s="242"/>
      <c r="PQ837" s="242"/>
      <c r="PR837" s="242"/>
      <c r="PS837" s="242"/>
      <c r="PT837" s="242"/>
      <c r="PU837" s="242"/>
      <c r="PV837" s="242"/>
      <c r="PW837" s="242"/>
      <c r="PX837" s="242"/>
      <c r="PY837" s="242"/>
      <c r="PZ837" s="242"/>
      <c r="QA837" s="242"/>
      <c r="QB837" s="242"/>
      <c r="QC837" s="242"/>
      <c r="QD837" s="242"/>
      <c r="QE837" s="242"/>
      <c r="QF837" s="242"/>
      <c r="QG837" s="242"/>
      <c r="QH837" s="242"/>
      <c r="QI837" s="242"/>
      <c r="QJ837" s="242"/>
      <c r="QK837" s="242"/>
      <c r="QL837" s="242"/>
      <c r="QM837" s="242"/>
      <c r="QN837" s="242"/>
      <c r="QO837" s="242"/>
      <c r="QP837" s="242"/>
      <c r="QQ837" s="242"/>
      <c r="QR837" s="242"/>
      <c r="QS837" s="242"/>
      <c r="QT837" s="242"/>
      <c r="QU837" s="242"/>
      <c r="QV837" s="242"/>
      <c r="QW837" s="242"/>
      <c r="QX837" s="242"/>
      <c r="QY837" s="242"/>
      <c r="QZ837" s="242"/>
      <c r="RA837" s="242"/>
      <c r="RB837" s="242"/>
      <c r="RC837" s="242"/>
      <c r="RD837" s="242"/>
      <c r="RE837" s="242"/>
      <c r="RF837" s="242"/>
      <c r="RG837" s="242"/>
      <c r="RH837" s="242"/>
      <c r="RI837" s="242"/>
      <c r="RJ837" s="242"/>
      <c r="RK837" s="242"/>
      <c r="RL837" s="242"/>
      <c r="RM837" s="242"/>
      <c r="RN837" s="242"/>
      <c r="RO837" s="242"/>
      <c r="RP837" s="242"/>
      <c r="RQ837" s="242"/>
      <c r="RR837" s="242"/>
      <c r="RS837" s="242"/>
      <c r="RT837" s="242"/>
      <c r="RU837" s="242"/>
      <c r="RV837" s="242"/>
      <c r="RW837" s="242"/>
      <c r="RX837" s="242"/>
      <c r="RY837" s="242"/>
      <c r="RZ837" s="242"/>
      <c r="SA837" s="242"/>
      <c r="SB837" s="242"/>
    </row>
    <row r="838" spans="1:496" s="249" customFormat="1" ht="15" customHeight="1" x14ac:dyDescent="0.2">
      <c r="A838" s="247"/>
      <c r="B838" s="247"/>
      <c r="D838" s="247"/>
      <c r="F838" s="242"/>
      <c r="G838" s="242"/>
      <c r="H838" s="242"/>
      <c r="I838" s="242"/>
      <c r="J838" s="242"/>
      <c r="K838" s="242"/>
      <c r="L838" s="242"/>
      <c r="M838" s="242"/>
      <c r="N838" s="242"/>
      <c r="O838" s="242"/>
      <c r="P838" s="242"/>
      <c r="Q838" s="242"/>
      <c r="R838" s="242"/>
      <c r="S838" s="242"/>
      <c r="T838" s="242"/>
      <c r="U838" s="242"/>
      <c r="V838" s="242"/>
      <c r="W838" s="242"/>
      <c r="X838" s="242"/>
      <c r="Y838" s="242"/>
      <c r="Z838" s="242"/>
      <c r="AA838" s="242"/>
      <c r="AB838" s="242"/>
      <c r="AC838" s="242"/>
      <c r="AD838" s="242"/>
      <c r="AE838" s="242"/>
      <c r="AF838" s="242"/>
      <c r="AG838" s="242"/>
      <c r="AH838" s="242"/>
      <c r="AI838" s="242"/>
      <c r="AJ838" s="242"/>
      <c r="AK838" s="242"/>
      <c r="AL838" s="242"/>
      <c r="AM838" s="242"/>
      <c r="AN838" s="242"/>
      <c r="AO838" s="242"/>
      <c r="AP838" s="242"/>
      <c r="AQ838" s="242"/>
      <c r="AR838" s="242"/>
      <c r="AS838" s="242"/>
      <c r="AT838" s="242"/>
      <c r="AU838" s="242"/>
      <c r="AV838" s="242"/>
      <c r="AW838" s="242"/>
      <c r="AX838" s="242"/>
      <c r="AY838" s="242"/>
      <c r="AZ838" s="242"/>
      <c r="BA838" s="242"/>
      <c r="BB838" s="242"/>
      <c r="BC838" s="242"/>
      <c r="BD838" s="242"/>
      <c r="BE838" s="242"/>
      <c r="BF838" s="242"/>
      <c r="BG838" s="242"/>
      <c r="BH838" s="242"/>
      <c r="BI838" s="242"/>
      <c r="BJ838" s="242"/>
      <c r="BK838" s="242"/>
      <c r="BL838" s="242"/>
      <c r="BM838" s="242"/>
      <c r="BN838" s="242"/>
      <c r="BO838" s="242"/>
      <c r="BP838" s="242"/>
      <c r="BQ838" s="242"/>
      <c r="BR838" s="242"/>
      <c r="BS838" s="242"/>
      <c r="BT838" s="242"/>
      <c r="BU838" s="242"/>
      <c r="BV838" s="242"/>
      <c r="BW838" s="242"/>
      <c r="BX838" s="242"/>
      <c r="BY838" s="242"/>
      <c r="BZ838" s="242"/>
      <c r="CA838" s="242"/>
      <c r="CB838" s="242"/>
      <c r="CC838" s="242"/>
      <c r="CD838" s="242"/>
      <c r="CE838" s="242"/>
      <c r="CF838" s="242"/>
      <c r="CG838" s="242"/>
      <c r="CH838" s="242"/>
      <c r="CI838" s="242"/>
      <c r="CJ838" s="242"/>
      <c r="CK838" s="242"/>
      <c r="CL838" s="242"/>
      <c r="CM838" s="242"/>
      <c r="CN838" s="242"/>
      <c r="CO838" s="242"/>
      <c r="CP838" s="242"/>
      <c r="CQ838" s="242"/>
      <c r="CR838" s="242"/>
      <c r="CS838" s="242"/>
      <c r="CT838" s="242"/>
      <c r="CU838" s="242"/>
      <c r="CV838" s="242"/>
      <c r="CW838" s="242"/>
      <c r="CX838" s="242"/>
      <c r="CY838" s="242"/>
      <c r="CZ838" s="242"/>
      <c r="DA838" s="242"/>
      <c r="DB838" s="242"/>
      <c r="DC838" s="242"/>
      <c r="DD838" s="242"/>
      <c r="DE838" s="242"/>
      <c r="DF838" s="242"/>
      <c r="DG838" s="242"/>
      <c r="DH838" s="242"/>
      <c r="DI838" s="242"/>
      <c r="DJ838" s="242"/>
      <c r="DK838" s="242"/>
      <c r="DL838" s="242"/>
      <c r="DM838" s="242"/>
      <c r="DN838" s="242"/>
      <c r="DO838" s="242"/>
      <c r="DP838" s="242"/>
      <c r="DQ838" s="242"/>
      <c r="DR838" s="242"/>
      <c r="DS838" s="242"/>
      <c r="DT838" s="242"/>
      <c r="DU838" s="242"/>
      <c r="DV838" s="242"/>
      <c r="DW838" s="242"/>
      <c r="DX838" s="242"/>
      <c r="DY838" s="242"/>
      <c r="DZ838" s="242"/>
      <c r="EA838" s="242"/>
      <c r="EB838" s="242"/>
      <c r="EC838" s="242"/>
      <c r="ED838" s="242"/>
      <c r="EE838" s="242"/>
      <c r="EF838" s="242"/>
      <c r="EG838" s="242"/>
      <c r="EH838" s="242"/>
      <c r="EI838" s="242"/>
      <c r="EJ838" s="242"/>
      <c r="EK838" s="242"/>
      <c r="EL838" s="242"/>
      <c r="EM838" s="242"/>
      <c r="EN838" s="242"/>
      <c r="EO838" s="242"/>
      <c r="EP838" s="242"/>
      <c r="EQ838" s="242"/>
      <c r="ER838" s="242"/>
      <c r="ES838" s="242"/>
      <c r="ET838" s="242"/>
      <c r="EU838" s="242"/>
      <c r="EV838" s="242"/>
      <c r="EW838" s="242"/>
      <c r="EX838" s="242"/>
      <c r="EY838" s="242"/>
      <c r="EZ838" s="242"/>
      <c r="FA838" s="242"/>
      <c r="FB838" s="242"/>
      <c r="FC838" s="242"/>
      <c r="FD838" s="242"/>
      <c r="FE838" s="242"/>
      <c r="FF838" s="242"/>
      <c r="FG838" s="242"/>
      <c r="FH838" s="242"/>
      <c r="FI838" s="242"/>
      <c r="FJ838" s="242"/>
      <c r="FK838" s="242"/>
      <c r="FL838" s="242"/>
      <c r="FM838" s="242"/>
      <c r="FN838" s="242"/>
      <c r="FO838" s="242"/>
      <c r="FP838" s="242"/>
      <c r="FQ838" s="242"/>
      <c r="FR838" s="242"/>
      <c r="FS838" s="242"/>
      <c r="FT838" s="242"/>
      <c r="FU838" s="242"/>
      <c r="FV838" s="242"/>
      <c r="FW838" s="242"/>
      <c r="FX838" s="242"/>
      <c r="FY838" s="242"/>
      <c r="FZ838" s="242"/>
      <c r="GA838" s="242"/>
      <c r="GB838" s="242"/>
      <c r="GC838" s="242"/>
      <c r="GD838" s="242"/>
      <c r="GE838" s="242"/>
      <c r="GF838" s="242"/>
      <c r="GG838" s="242"/>
      <c r="GH838" s="242"/>
      <c r="GI838" s="242"/>
      <c r="GJ838" s="242"/>
      <c r="GK838" s="242"/>
      <c r="GL838" s="242"/>
      <c r="GM838" s="242"/>
      <c r="GN838" s="242"/>
      <c r="GO838" s="242"/>
      <c r="GP838" s="242"/>
      <c r="GQ838" s="242"/>
      <c r="GR838" s="242"/>
      <c r="GS838" s="242"/>
      <c r="GT838" s="242"/>
      <c r="GU838" s="242"/>
      <c r="GV838" s="242"/>
      <c r="GW838" s="242"/>
      <c r="GX838" s="242"/>
      <c r="GY838" s="242"/>
      <c r="GZ838" s="242"/>
      <c r="HA838" s="242"/>
      <c r="HB838" s="242"/>
      <c r="HC838" s="242"/>
      <c r="HD838" s="242"/>
      <c r="HE838" s="242"/>
      <c r="HF838" s="242"/>
      <c r="HG838" s="242"/>
      <c r="HH838" s="242"/>
      <c r="HI838" s="242"/>
      <c r="HJ838" s="242"/>
      <c r="HK838" s="242"/>
      <c r="HL838" s="242"/>
      <c r="HM838" s="242"/>
      <c r="HN838" s="242"/>
      <c r="HO838" s="242"/>
      <c r="HP838" s="242"/>
      <c r="HQ838" s="242"/>
      <c r="HR838" s="242"/>
      <c r="HS838" s="242"/>
      <c r="HT838" s="242"/>
      <c r="HU838" s="242"/>
      <c r="HV838" s="242"/>
      <c r="HW838" s="242"/>
      <c r="HX838" s="242"/>
      <c r="HY838" s="242"/>
      <c r="HZ838" s="242"/>
      <c r="IA838" s="242"/>
      <c r="IB838" s="242"/>
      <c r="IC838" s="242"/>
      <c r="ID838" s="242"/>
      <c r="IE838" s="242"/>
      <c r="IF838" s="242"/>
      <c r="IG838" s="242"/>
      <c r="IH838" s="242"/>
      <c r="II838" s="242"/>
      <c r="IJ838" s="242"/>
      <c r="IK838" s="242"/>
      <c r="IL838" s="242"/>
      <c r="IM838" s="242"/>
      <c r="IN838" s="242"/>
      <c r="IO838" s="242"/>
      <c r="IP838" s="242"/>
      <c r="IQ838" s="242"/>
      <c r="IR838" s="242"/>
      <c r="IS838" s="242"/>
      <c r="IT838" s="242"/>
      <c r="IU838" s="242"/>
      <c r="IV838" s="242"/>
      <c r="IW838" s="242"/>
      <c r="IX838" s="242"/>
      <c r="IY838" s="242"/>
      <c r="IZ838" s="242"/>
      <c r="JA838" s="242"/>
      <c r="JB838" s="242"/>
      <c r="JC838" s="242"/>
      <c r="JD838" s="242"/>
      <c r="JE838" s="242"/>
      <c r="JF838" s="242"/>
      <c r="JG838" s="242"/>
      <c r="JH838" s="242"/>
      <c r="JI838" s="242"/>
      <c r="JJ838" s="242"/>
      <c r="JK838" s="242"/>
      <c r="JL838" s="242"/>
      <c r="JM838" s="242"/>
      <c r="JN838" s="242"/>
      <c r="JO838" s="242"/>
      <c r="JP838" s="242"/>
      <c r="JQ838" s="242"/>
      <c r="JR838" s="242"/>
      <c r="JS838" s="242"/>
      <c r="JT838" s="242"/>
      <c r="JU838" s="242"/>
      <c r="JV838" s="242"/>
      <c r="JW838" s="242"/>
      <c r="JX838" s="242"/>
      <c r="JY838" s="242"/>
      <c r="JZ838" s="242"/>
      <c r="KA838" s="242"/>
      <c r="KB838" s="242"/>
      <c r="KC838" s="242"/>
      <c r="KD838" s="242"/>
      <c r="KE838" s="242"/>
      <c r="KF838" s="242"/>
      <c r="KG838" s="242"/>
      <c r="KH838" s="242"/>
      <c r="KI838" s="242"/>
      <c r="KJ838" s="242"/>
      <c r="KK838" s="242"/>
      <c r="KL838" s="242"/>
      <c r="KM838" s="242"/>
      <c r="KN838" s="242"/>
      <c r="KO838" s="242"/>
      <c r="KP838" s="242"/>
      <c r="KQ838" s="242"/>
      <c r="KR838" s="242"/>
      <c r="KS838" s="242"/>
      <c r="KT838" s="242"/>
      <c r="KU838" s="242"/>
      <c r="KV838" s="242"/>
      <c r="KW838" s="242"/>
      <c r="KX838" s="242"/>
      <c r="KY838" s="242"/>
      <c r="KZ838" s="242"/>
      <c r="LA838" s="242"/>
      <c r="LB838" s="242"/>
      <c r="LC838" s="242"/>
      <c r="LD838" s="242"/>
      <c r="LE838" s="242"/>
      <c r="LF838" s="242"/>
      <c r="LG838" s="242"/>
      <c r="LH838" s="242"/>
      <c r="LI838" s="242"/>
      <c r="LJ838" s="242"/>
      <c r="LK838" s="242"/>
      <c r="LL838" s="242"/>
      <c r="LM838" s="242"/>
      <c r="LN838" s="242"/>
      <c r="LO838" s="242"/>
      <c r="LP838" s="242"/>
      <c r="LQ838" s="242"/>
      <c r="LR838" s="242"/>
      <c r="LS838" s="242"/>
      <c r="LT838" s="242"/>
      <c r="LU838" s="242"/>
      <c r="LV838" s="242"/>
      <c r="LW838" s="242"/>
      <c r="LX838" s="242"/>
      <c r="LY838" s="242"/>
      <c r="LZ838" s="242"/>
      <c r="MA838" s="242"/>
      <c r="MB838" s="242"/>
      <c r="MC838" s="242"/>
      <c r="MD838" s="242"/>
      <c r="ME838" s="242"/>
      <c r="MF838" s="242"/>
      <c r="MG838" s="242"/>
      <c r="MH838" s="242"/>
      <c r="MI838" s="242"/>
      <c r="MJ838" s="242"/>
      <c r="MK838" s="242"/>
      <c r="ML838" s="242"/>
      <c r="MM838" s="242"/>
      <c r="MN838" s="242"/>
      <c r="MO838" s="242"/>
      <c r="MP838" s="242"/>
      <c r="MQ838" s="242"/>
      <c r="MR838" s="242"/>
      <c r="MS838" s="242"/>
      <c r="MT838" s="242"/>
      <c r="MU838" s="242"/>
      <c r="MV838" s="242"/>
      <c r="MW838" s="242"/>
      <c r="MX838" s="242"/>
      <c r="MY838" s="242"/>
      <c r="MZ838" s="242"/>
      <c r="NA838" s="242"/>
      <c r="NB838" s="242"/>
      <c r="NC838" s="242"/>
      <c r="ND838" s="242"/>
      <c r="NE838" s="242"/>
      <c r="NF838" s="242"/>
      <c r="NG838" s="242"/>
      <c r="NH838" s="242"/>
      <c r="NI838" s="242"/>
      <c r="NJ838" s="242"/>
      <c r="NK838" s="242"/>
      <c r="NL838" s="242"/>
      <c r="NM838" s="242"/>
      <c r="NN838" s="242"/>
      <c r="NO838" s="242"/>
      <c r="NP838" s="242"/>
      <c r="NQ838" s="242"/>
      <c r="NR838" s="242"/>
      <c r="NS838" s="242"/>
      <c r="NT838" s="242"/>
      <c r="NU838" s="242"/>
      <c r="NV838" s="242"/>
      <c r="NW838" s="242"/>
      <c r="NX838" s="242"/>
      <c r="NY838" s="242"/>
      <c r="NZ838" s="242"/>
      <c r="OA838" s="242"/>
      <c r="OB838" s="242"/>
      <c r="OC838" s="242"/>
      <c r="OD838" s="242"/>
      <c r="OE838" s="242"/>
      <c r="OF838" s="242"/>
      <c r="OG838" s="242"/>
      <c r="OH838" s="242"/>
      <c r="OI838" s="242"/>
      <c r="OJ838" s="242"/>
      <c r="OK838" s="242"/>
      <c r="OL838" s="242"/>
      <c r="OM838" s="242"/>
      <c r="ON838" s="242"/>
      <c r="OO838" s="242"/>
      <c r="OP838" s="242"/>
      <c r="OQ838" s="242"/>
      <c r="OR838" s="242"/>
      <c r="OS838" s="242"/>
      <c r="OT838" s="242"/>
      <c r="OU838" s="242"/>
      <c r="OV838" s="242"/>
      <c r="OW838" s="242"/>
      <c r="OX838" s="242"/>
      <c r="OY838" s="242"/>
      <c r="OZ838" s="242"/>
      <c r="PA838" s="242"/>
      <c r="PB838" s="242"/>
      <c r="PC838" s="242"/>
      <c r="PD838" s="242"/>
      <c r="PE838" s="242"/>
      <c r="PF838" s="242"/>
      <c r="PG838" s="242"/>
      <c r="PH838" s="242"/>
      <c r="PI838" s="242"/>
      <c r="PJ838" s="242"/>
      <c r="PK838" s="242"/>
      <c r="PL838" s="242"/>
      <c r="PM838" s="242"/>
      <c r="PN838" s="242"/>
      <c r="PO838" s="242"/>
      <c r="PP838" s="242"/>
      <c r="PQ838" s="242"/>
      <c r="PR838" s="242"/>
      <c r="PS838" s="242"/>
      <c r="PT838" s="242"/>
      <c r="PU838" s="242"/>
      <c r="PV838" s="242"/>
      <c r="PW838" s="242"/>
      <c r="PX838" s="242"/>
      <c r="PY838" s="242"/>
      <c r="PZ838" s="242"/>
      <c r="QA838" s="242"/>
      <c r="QB838" s="242"/>
      <c r="QC838" s="242"/>
      <c r="QD838" s="242"/>
      <c r="QE838" s="242"/>
      <c r="QF838" s="242"/>
      <c r="QG838" s="242"/>
      <c r="QH838" s="242"/>
      <c r="QI838" s="242"/>
      <c r="QJ838" s="242"/>
      <c r="QK838" s="242"/>
      <c r="QL838" s="242"/>
      <c r="QM838" s="242"/>
      <c r="QN838" s="242"/>
      <c r="QO838" s="242"/>
      <c r="QP838" s="242"/>
      <c r="QQ838" s="242"/>
      <c r="QR838" s="242"/>
      <c r="QS838" s="242"/>
      <c r="QT838" s="242"/>
      <c r="QU838" s="242"/>
      <c r="QV838" s="242"/>
      <c r="QW838" s="242"/>
      <c r="QX838" s="242"/>
      <c r="QY838" s="242"/>
      <c r="QZ838" s="242"/>
      <c r="RA838" s="242"/>
      <c r="RB838" s="242"/>
      <c r="RC838" s="242"/>
      <c r="RD838" s="242"/>
      <c r="RE838" s="242"/>
      <c r="RF838" s="242"/>
      <c r="RG838" s="242"/>
      <c r="RH838" s="242"/>
      <c r="RI838" s="242"/>
      <c r="RJ838" s="242"/>
      <c r="RK838" s="242"/>
      <c r="RL838" s="242"/>
      <c r="RM838" s="242"/>
      <c r="RN838" s="242"/>
      <c r="RO838" s="242"/>
      <c r="RP838" s="242"/>
      <c r="RQ838" s="242"/>
      <c r="RR838" s="242"/>
      <c r="RS838" s="242"/>
      <c r="RT838" s="242"/>
      <c r="RU838" s="242"/>
      <c r="RV838" s="242"/>
      <c r="RW838" s="242"/>
      <c r="RX838" s="242"/>
      <c r="RY838" s="242"/>
      <c r="RZ838" s="242"/>
      <c r="SA838" s="242"/>
      <c r="SB838" s="242"/>
    </row>
    <row r="839" spans="1:496" s="249" customFormat="1" ht="15" customHeight="1" x14ac:dyDescent="0.2">
      <c r="A839" s="247"/>
      <c r="B839" s="247"/>
      <c r="D839" s="247"/>
      <c r="F839" s="242"/>
      <c r="G839" s="242"/>
      <c r="H839" s="242"/>
      <c r="I839" s="242"/>
      <c r="J839" s="242"/>
      <c r="K839" s="242"/>
      <c r="L839" s="242"/>
      <c r="M839" s="242"/>
      <c r="N839" s="242"/>
      <c r="O839" s="242"/>
      <c r="P839" s="242"/>
      <c r="Q839" s="242"/>
      <c r="R839" s="242"/>
      <c r="S839" s="242"/>
      <c r="T839" s="242"/>
      <c r="U839" s="242"/>
      <c r="V839" s="242"/>
      <c r="W839" s="242"/>
      <c r="X839" s="242"/>
      <c r="Y839" s="242"/>
      <c r="Z839" s="242"/>
      <c r="AA839" s="242"/>
      <c r="AB839" s="242"/>
      <c r="AC839" s="242"/>
      <c r="AD839" s="242"/>
      <c r="AE839" s="242"/>
      <c r="AF839" s="242"/>
      <c r="AG839" s="242"/>
      <c r="AH839" s="242"/>
      <c r="AI839" s="242"/>
      <c r="AJ839" s="242"/>
      <c r="AK839" s="242"/>
      <c r="AL839" s="242"/>
      <c r="AM839" s="242"/>
      <c r="AN839" s="242"/>
      <c r="AO839" s="242"/>
      <c r="AP839" s="242"/>
      <c r="AQ839" s="242"/>
      <c r="AR839" s="242"/>
      <c r="AS839" s="242"/>
      <c r="AT839" s="242"/>
      <c r="AU839" s="242"/>
      <c r="AV839" s="242"/>
      <c r="AW839" s="242"/>
      <c r="AX839" s="242"/>
      <c r="AY839" s="242"/>
      <c r="AZ839" s="242"/>
      <c r="BA839" s="242"/>
      <c r="BB839" s="242"/>
      <c r="BC839" s="242"/>
      <c r="BD839" s="242"/>
      <c r="BE839" s="242"/>
      <c r="BF839" s="242"/>
      <c r="BG839" s="242"/>
      <c r="BH839" s="242"/>
      <c r="BI839" s="242"/>
      <c r="BJ839" s="242"/>
      <c r="BK839" s="242"/>
      <c r="BL839" s="242"/>
      <c r="BM839" s="242"/>
      <c r="BN839" s="242"/>
      <c r="BO839" s="242"/>
      <c r="BP839" s="242"/>
      <c r="BQ839" s="242"/>
      <c r="BR839" s="242"/>
      <c r="BS839" s="242"/>
      <c r="BT839" s="242"/>
      <c r="BU839" s="242"/>
      <c r="BV839" s="242"/>
      <c r="BW839" s="242"/>
      <c r="BX839" s="242"/>
      <c r="BY839" s="242"/>
      <c r="BZ839" s="242"/>
      <c r="CA839" s="242"/>
      <c r="CB839" s="242"/>
      <c r="CC839" s="242"/>
      <c r="CD839" s="242"/>
      <c r="CE839" s="242"/>
      <c r="CF839" s="242"/>
      <c r="CG839" s="242"/>
      <c r="CH839" s="242"/>
      <c r="CI839" s="242"/>
      <c r="CJ839" s="242"/>
      <c r="CK839" s="242"/>
      <c r="CL839" s="242"/>
      <c r="CM839" s="242"/>
      <c r="CN839" s="242"/>
      <c r="CO839" s="242"/>
      <c r="CP839" s="242"/>
      <c r="CQ839" s="242"/>
      <c r="CR839" s="242"/>
      <c r="CS839" s="242"/>
      <c r="CT839" s="242"/>
      <c r="CU839" s="242"/>
      <c r="CV839" s="242"/>
      <c r="CW839" s="242"/>
      <c r="CX839" s="242"/>
      <c r="CY839" s="242"/>
      <c r="CZ839" s="242"/>
      <c r="DA839" s="242"/>
      <c r="DB839" s="242"/>
      <c r="DC839" s="242"/>
      <c r="DD839" s="242"/>
      <c r="DE839" s="242"/>
      <c r="DF839" s="242"/>
      <c r="DG839" s="242"/>
      <c r="DH839" s="242"/>
      <c r="DI839" s="242"/>
      <c r="DJ839" s="242"/>
      <c r="DK839" s="242"/>
      <c r="DL839" s="242"/>
      <c r="DM839" s="242"/>
      <c r="DN839" s="242"/>
      <c r="DO839" s="242"/>
      <c r="DP839" s="242"/>
      <c r="DQ839" s="242"/>
      <c r="DR839" s="242"/>
      <c r="DS839" s="242"/>
      <c r="DT839" s="242"/>
      <c r="DU839" s="242"/>
      <c r="DV839" s="242"/>
      <c r="DW839" s="242"/>
      <c r="DX839" s="242"/>
      <c r="DY839" s="242"/>
      <c r="DZ839" s="242"/>
      <c r="EA839" s="242"/>
      <c r="EB839" s="242"/>
      <c r="EC839" s="242"/>
      <c r="ED839" s="242"/>
      <c r="EE839" s="242"/>
      <c r="EF839" s="242"/>
      <c r="EG839" s="242"/>
      <c r="EH839" s="242"/>
      <c r="EI839" s="242"/>
      <c r="EJ839" s="242"/>
      <c r="EK839" s="242"/>
      <c r="EL839" s="242"/>
      <c r="EM839" s="242"/>
      <c r="EN839" s="242"/>
      <c r="EO839" s="242"/>
      <c r="EP839" s="242"/>
      <c r="EQ839" s="242"/>
      <c r="ER839" s="242"/>
      <c r="ES839" s="242"/>
      <c r="ET839" s="242"/>
      <c r="EU839" s="242"/>
      <c r="EV839" s="242"/>
      <c r="EW839" s="242"/>
      <c r="EX839" s="242"/>
      <c r="EY839" s="242"/>
      <c r="EZ839" s="242"/>
      <c r="FA839" s="242"/>
      <c r="FB839" s="242"/>
      <c r="FC839" s="242"/>
      <c r="FD839" s="242"/>
      <c r="FE839" s="242"/>
      <c r="FF839" s="242"/>
      <c r="FG839" s="242"/>
      <c r="FH839" s="242"/>
      <c r="FI839" s="242"/>
      <c r="FJ839" s="242"/>
      <c r="FK839" s="242"/>
      <c r="FL839" s="242"/>
      <c r="FM839" s="242"/>
      <c r="FN839" s="242"/>
      <c r="FO839" s="242"/>
      <c r="FP839" s="242"/>
      <c r="FQ839" s="242"/>
      <c r="FR839" s="242"/>
      <c r="FS839" s="242"/>
      <c r="FT839" s="242"/>
      <c r="FU839" s="242"/>
      <c r="FV839" s="242"/>
      <c r="FW839" s="242"/>
      <c r="FX839" s="242"/>
      <c r="FY839" s="242"/>
      <c r="FZ839" s="242"/>
      <c r="GA839" s="242"/>
      <c r="GB839" s="242"/>
      <c r="GC839" s="242"/>
      <c r="GD839" s="242"/>
      <c r="GE839" s="242"/>
      <c r="GF839" s="242"/>
      <c r="GG839" s="242"/>
      <c r="GH839" s="242"/>
      <c r="GI839" s="242"/>
      <c r="GJ839" s="242"/>
      <c r="GK839" s="242"/>
      <c r="GL839" s="242"/>
      <c r="GM839" s="242"/>
      <c r="GN839" s="242"/>
      <c r="GO839" s="242"/>
      <c r="GP839" s="242"/>
      <c r="GQ839" s="242"/>
      <c r="GR839" s="242"/>
      <c r="GS839" s="242"/>
      <c r="GT839" s="242"/>
      <c r="GU839" s="242"/>
      <c r="GV839" s="242"/>
      <c r="GW839" s="242"/>
      <c r="GX839" s="242"/>
      <c r="GY839" s="242"/>
      <c r="GZ839" s="242"/>
      <c r="HA839" s="242"/>
      <c r="HB839" s="242"/>
      <c r="HC839" s="242"/>
      <c r="HD839" s="242"/>
      <c r="HE839" s="242"/>
      <c r="HF839" s="242"/>
      <c r="HG839" s="242"/>
      <c r="HH839" s="242"/>
      <c r="HI839" s="242"/>
      <c r="HJ839" s="242"/>
      <c r="HK839" s="242"/>
      <c r="HL839" s="242"/>
      <c r="HM839" s="242"/>
      <c r="HN839" s="242"/>
      <c r="HO839" s="242"/>
      <c r="HP839" s="242"/>
      <c r="HQ839" s="242"/>
      <c r="HR839" s="242"/>
      <c r="HS839" s="242"/>
      <c r="HT839" s="242"/>
      <c r="HU839" s="242"/>
      <c r="HV839" s="242"/>
      <c r="HW839" s="242"/>
      <c r="HX839" s="242"/>
      <c r="HY839" s="242"/>
      <c r="HZ839" s="242"/>
      <c r="IA839" s="242"/>
      <c r="IB839" s="242"/>
      <c r="IC839" s="242"/>
      <c r="ID839" s="242"/>
      <c r="IE839" s="242"/>
      <c r="IF839" s="242"/>
      <c r="IG839" s="242"/>
      <c r="IH839" s="242"/>
      <c r="II839" s="242"/>
      <c r="IJ839" s="242"/>
      <c r="IK839" s="242"/>
      <c r="IL839" s="242"/>
      <c r="IM839" s="242"/>
      <c r="IN839" s="242"/>
      <c r="IO839" s="242"/>
      <c r="IP839" s="242"/>
      <c r="IQ839" s="242"/>
      <c r="IR839" s="242"/>
      <c r="IS839" s="242"/>
      <c r="IT839" s="242"/>
      <c r="IU839" s="242"/>
      <c r="IV839" s="242"/>
      <c r="IW839" s="242"/>
      <c r="IX839" s="242"/>
      <c r="IY839" s="242"/>
      <c r="IZ839" s="242"/>
      <c r="JA839" s="242"/>
      <c r="JB839" s="242"/>
      <c r="JC839" s="242"/>
      <c r="JD839" s="242"/>
      <c r="JE839" s="242"/>
      <c r="JF839" s="242"/>
      <c r="JG839" s="242"/>
      <c r="JH839" s="242"/>
      <c r="JI839" s="242"/>
      <c r="JJ839" s="242"/>
      <c r="JK839" s="242"/>
      <c r="JL839" s="242"/>
      <c r="JM839" s="242"/>
      <c r="JN839" s="242"/>
      <c r="JO839" s="242"/>
      <c r="JP839" s="242"/>
      <c r="JQ839" s="242"/>
      <c r="JR839" s="242"/>
      <c r="JS839" s="242"/>
      <c r="JT839" s="242"/>
      <c r="JU839" s="242"/>
      <c r="JV839" s="242"/>
      <c r="JW839" s="242"/>
      <c r="JX839" s="242"/>
      <c r="JY839" s="242"/>
      <c r="JZ839" s="242"/>
      <c r="KA839" s="242"/>
      <c r="KB839" s="242"/>
      <c r="KC839" s="242"/>
      <c r="KD839" s="242"/>
      <c r="KE839" s="242"/>
      <c r="KF839" s="242"/>
      <c r="KG839" s="242"/>
      <c r="KH839" s="242"/>
      <c r="KI839" s="242"/>
      <c r="KJ839" s="242"/>
      <c r="KK839" s="242"/>
      <c r="KL839" s="242"/>
      <c r="KM839" s="242"/>
      <c r="KN839" s="242"/>
      <c r="KO839" s="242"/>
      <c r="KP839" s="242"/>
      <c r="KQ839" s="242"/>
      <c r="KR839" s="242"/>
      <c r="KS839" s="242"/>
      <c r="KT839" s="242"/>
      <c r="KU839" s="242"/>
      <c r="KV839" s="242"/>
      <c r="KW839" s="242"/>
      <c r="KX839" s="242"/>
      <c r="KY839" s="242"/>
      <c r="KZ839" s="242"/>
      <c r="LA839" s="242"/>
      <c r="LB839" s="242"/>
      <c r="LC839" s="242"/>
      <c r="LD839" s="242"/>
      <c r="LE839" s="242"/>
      <c r="LF839" s="242"/>
      <c r="LG839" s="242"/>
      <c r="LH839" s="242"/>
      <c r="LI839" s="242"/>
      <c r="LJ839" s="242"/>
      <c r="LK839" s="242"/>
      <c r="LL839" s="242"/>
      <c r="LM839" s="242"/>
      <c r="LN839" s="242"/>
      <c r="LO839" s="242"/>
      <c r="LP839" s="242"/>
      <c r="LQ839" s="242"/>
      <c r="LR839" s="242"/>
      <c r="LS839" s="242"/>
      <c r="LT839" s="242"/>
      <c r="LU839" s="242"/>
      <c r="LV839" s="242"/>
      <c r="LW839" s="242"/>
      <c r="LX839" s="242"/>
      <c r="LY839" s="242"/>
      <c r="LZ839" s="242"/>
      <c r="MA839" s="242"/>
      <c r="MB839" s="242"/>
      <c r="MC839" s="242"/>
      <c r="MD839" s="242"/>
      <c r="ME839" s="242"/>
      <c r="MF839" s="242"/>
      <c r="MG839" s="242"/>
      <c r="MH839" s="242"/>
      <c r="MI839" s="242"/>
      <c r="MJ839" s="242"/>
      <c r="MK839" s="242"/>
      <c r="ML839" s="242"/>
      <c r="MM839" s="242"/>
      <c r="MN839" s="242"/>
      <c r="MO839" s="242"/>
      <c r="MP839" s="242"/>
      <c r="MQ839" s="242"/>
      <c r="MR839" s="242"/>
      <c r="MS839" s="242"/>
      <c r="MT839" s="242"/>
      <c r="MU839" s="242"/>
      <c r="MV839" s="242"/>
      <c r="MW839" s="242"/>
      <c r="MX839" s="242"/>
      <c r="MY839" s="242"/>
      <c r="MZ839" s="242"/>
      <c r="NA839" s="242"/>
      <c r="NB839" s="242"/>
      <c r="NC839" s="242"/>
      <c r="ND839" s="242"/>
      <c r="NE839" s="242"/>
      <c r="NF839" s="242"/>
      <c r="NG839" s="242"/>
      <c r="NH839" s="242"/>
      <c r="NI839" s="242"/>
      <c r="NJ839" s="242"/>
      <c r="NK839" s="242"/>
      <c r="NL839" s="242"/>
      <c r="NM839" s="242"/>
      <c r="NN839" s="242"/>
      <c r="NO839" s="242"/>
      <c r="NP839" s="242"/>
      <c r="NQ839" s="242"/>
      <c r="NR839" s="242"/>
      <c r="NS839" s="242"/>
      <c r="NT839" s="242"/>
      <c r="NU839" s="242"/>
      <c r="NV839" s="242"/>
      <c r="NW839" s="242"/>
      <c r="NX839" s="242"/>
      <c r="NY839" s="242"/>
      <c r="NZ839" s="242"/>
      <c r="OA839" s="242"/>
      <c r="OB839" s="242"/>
      <c r="OC839" s="242"/>
      <c r="OD839" s="242"/>
      <c r="OE839" s="242"/>
      <c r="OF839" s="242"/>
      <c r="OG839" s="242"/>
      <c r="OH839" s="242"/>
      <c r="OI839" s="242"/>
      <c r="OJ839" s="242"/>
      <c r="OK839" s="242"/>
      <c r="OL839" s="242"/>
      <c r="OM839" s="242"/>
      <c r="ON839" s="242"/>
      <c r="OO839" s="242"/>
      <c r="OP839" s="242"/>
      <c r="OQ839" s="242"/>
      <c r="OR839" s="242"/>
      <c r="OS839" s="242"/>
      <c r="OT839" s="242"/>
      <c r="OU839" s="242"/>
      <c r="OV839" s="242"/>
      <c r="OW839" s="242"/>
      <c r="OX839" s="242"/>
      <c r="OY839" s="242"/>
      <c r="OZ839" s="242"/>
      <c r="PA839" s="242"/>
      <c r="PB839" s="242"/>
      <c r="PC839" s="242"/>
      <c r="PD839" s="242"/>
      <c r="PE839" s="242"/>
      <c r="PF839" s="242"/>
      <c r="PG839" s="242"/>
      <c r="PH839" s="242"/>
      <c r="PI839" s="242"/>
      <c r="PJ839" s="242"/>
      <c r="PK839" s="242"/>
      <c r="PL839" s="242"/>
      <c r="PM839" s="242"/>
      <c r="PN839" s="242"/>
      <c r="PO839" s="242"/>
      <c r="PP839" s="242"/>
      <c r="PQ839" s="242"/>
      <c r="PR839" s="242"/>
      <c r="PS839" s="242"/>
      <c r="PT839" s="242"/>
      <c r="PU839" s="242"/>
      <c r="PV839" s="242"/>
      <c r="PW839" s="242"/>
      <c r="PX839" s="242"/>
      <c r="PY839" s="242"/>
      <c r="PZ839" s="242"/>
      <c r="QA839" s="242"/>
      <c r="QB839" s="242"/>
      <c r="QC839" s="242"/>
      <c r="QD839" s="242"/>
      <c r="QE839" s="242"/>
      <c r="QF839" s="242"/>
      <c r="QG839" s="242"/>
      <c r="QH839" s="242"/>
      <c r="QI839" s="242"/>
      <c r="QJ839" s="242"/>
      <c r="QK839" s="242"/>
      <c r="QL839" s="242"/>
      <c r="QM839" s="242"/>
      <c r="QN839" s="242"/>
      <c r="QO839" s="242"/>
      <c r="QP839" s="242"/>
      <c r="QQ839" s="242"/>
      <c r="QR839" s="242"/>
      <c r="QS839" s="242"/>
      <c r="QT839" s="242"/>
      <c r="QU839" s="242"/>
      <c r="QV839" s="242"/>
      <c r="QW839" s="242"/>
      <c r="QX839" s="242"/>
      <c r="QY839" s="242"/>
      <c r="QZ839" s="242"/>
      <c r="RA839" s="242"/>
      <c r="RB839" s="242"/>
      <c r="RC839" s="242"/>
      <c r="RD839" s="242"/>
      <c r="RE839" s="242"/>
      <c r="RF839" s="242"/>
      <c r="RG839" s="242"/>
      <c r="RH839" s="242"/>
      <c r="RI839" s="242"/>
      <c r="RJ839" s="242"/>
      <c r="RK839" s="242"/>
      <c r="RL839" s="242"/>
      <c r="RM839" s="242"/>
      <c r="RN839" s="242"/>
      <c r="RO839" s="242"/>
      <c r="RP839" s="242"/>
      <c r="RQ839" s="242"/>
      <c r="RR839" s="242"/>
      <c r="RS839" s="242"/>
      <c r="RT839" s="242"/>
      <c r="RU839" s="242"/>
      <c r="RV839" s="242"/>
      <c r="RW839" s="242"/>
      <c r="RX839" s="242"/>
      <c r="RY839" s="242"/>
      <c r="RZ839" s="242"/>
      <c r="SA839" s="242"/>
      <c r="SB839" s="242"/>
    </row>
    <row r="840" spans="1:496" s="249" customFormat="1" ht="15" customHeight="1" x14ac:dyDescent="0.2">
      <c r="A840" s="247"/>
      <c r="B840" s="247"/>
      <c r="D840" s="247"/>
      <c r="F840" s="242"/>
      <c r="G840" s="242"/>
      <c r="H840" s="242"/>
      <c r="I840" s="242"/>
      <c r="J840" s="242"/>
      <c r="K840" s="242"/>
      <c r="L840" s="242"/>
      <c r="M840" s="242"/>
      <c r="N840" s="242"/>
      <c r="O840" s="242"/>
      <c r="P840" s="242"/>
      <c r="Q840" s="242"/>
      <c r="R840" s="242"/>
      <c r="S840" s="242"/>
      <c r="T840" s="242"/>
      <c r="U840" s="242"/>
      <c r="V840" s="242"/>
      <c r="W840" s="242"/>
      <c r="X840" s="242"/>
      <c r="Y840" s="242"/>
      <c r="Z840" s="242"/>
      <c r="AA840" s="242"/>
      <c r="AB840" s="242"/>
      <c r="AC840" s="242"/>
      <c r="AD840" s="242"/>
      <c r="AE840" s="242"/>
      <c r="AF840" s="242"/>
      <c r="AG840" s="242"/>
      <c r="AH840" s="242"/>
      <c r="AI840" s="242"/>
      <c r="AJ840" s="242"/>
      <c r="AK840" s="242"/>
      <c r="AL840" s="242"/>
      <c r="AM840" s="242"/>
      <c r="AN840" s="242"/>
      <c r="AO840" s="242"/>
      <c r="AP840" s="242"/>
      <c r="AQ840" s="242"/>
      <c r="AR840" s="242"/>
      <c r="AS840" s="242"/>
      <c r="AT840" s="242"/>
      <c r="AU840" s="242"/>
      <c r="AV840" s="242"/>
      <c r="AW840" s="242"/>
      <c r="AX840" s="242"/>
      <c r="AY840" s="242"/>
      <c r="AZ840" s="242"/>
      <c r="BA840" s="242"/>
      <c r="BB840" s="242"/>
      <c r="BC840" s="242"/>
      <c r="BD840" s="242"/>
      <c r="BE840" s="242"/>
      <c r="BF840" s="242"/>
      <c r="BG840" s="242"/>
      <c r="BH840" s="242"/>
      <c r="BI840" s="242"/>
      <c r="BJ840" s="242"/>
      <c r="BK840" s="242"/>
      <c r="BL840" s="242"/>
      <c r="BM840" s="242"/>
      <c r="BN840" s="242"/>
      <c r="BO840" s="242"/>
      <c r="BP840" s="242"/>
      <c r="BQ840" s="242"/>
      <c r="BR840" s="242"/>
      <c r="BS840" s="242"/>
      <c r="BT840" s="242"/>
      <c r="BU840" s="242"/>
      <c r="BV840" s="242"/>
      <c r="BW840" s="242"/>
      <c r="BX840" s="242"/>
      <c r="BY840" s="242"/>
      <c r="BZ840" s="242"/>
      <c r="CA840" s="242"/>
      <c r="CB840" s="242"/>
      <c r="CC840" s="242"/>
      <c r="CD840" s="242"/>
      <c r="CE840" s="242"/>
      <c r="CF840" s="242"/>
      <c r="CG840" s="242"/>
      <c r="CH840" s="242"/>
      <c r="CI840" s="242"/>
      <c r="CJ840" s="242"/>
      <c r="CK840" s="242"/>
      <c r="CL840" s="242"/>
      <c r="CM840" s="242"/>
      <c r="CN840" s="242"/>
      <c r="CO840" s="242"/>
      <c r="CP840" s="242"/>
      <c r="CQ840" s="242"/>
      <c r="CR840" s="242"/>
      <c r="CS840" s="242"/>
      <c r="CT840" s="242"/>
      <c r="CU840" s="242"/>
      <c r="CV840" s="242"/>
      <c r="CW840" s="242"/>
      <c r="CX840" s="242"/>
      <c r="CY840" s="242"/>
      <c r="CZ840" s="242"/>
      <c r="DA840" s="242"/>
      <c r="DB840" s="242"/>
      <c r="DC840" s="242"/>
      <c r="DD840" s="242"/>
      <c r="DE840" s="242"/>
      <c r="DF840" s="242"/>
      <c r="DG840" s="242"/>
      <c r="DH840" s="242"/>
      <c r="DI840" s="242"/>
      <c r="DJ840" s="242"/>
      <c r="DK840" s="242"/>
      <c r="DL840" s="242"/>
      <c r="DM840" s="242"/>
      <c r="DN840" s="242"/>
      <c r="DO840" s="242"/>
      <c r="DP840" s="242"/>
      <c r="DQ840" s="242"/>
      <c r="DR840" s="242"/>
      <c r="DS840" s="242"/>
      <c r="DT840" s="242"/>
      <c r="DU840" s="242"/>
      <c r="DV840" s="242"/>
      <c r="DW840" s="242"/>
      <c r="DX840" s="242"/>
      <c r="DY840" s="242"/>
      <c r="DZ840" s="242"/>
      <c r="EA840" s="242"/>
      <c r="EB840" s="242"/>
      <c r="EC840" s="242"/>
      <c r="ED840" s="242"/>
      <c r="EE840" s="242"/>
      <c r="EF840" s="242"/>
      <c r="EG840" s="242"/>
      <c r="EH840" s="242"/>
      <c r="EI840" s="242"/>
      <c r="EJ840" s="242"/>
      <c r="EK840" s="242"/>
      <c r="EL840" s="242"/>
      <c r="EM840" s="242"/>
      <c r="EN840" s="242"/>
      <c r="EO840" s="242"/>
      <c r="EP840" s="242"/>
      <c r="EQ840" s="242"/>
      <c r="ER840" s="242"/>
      <c r="ES840" s="242"/>
      <c r="ET840" s="242"/>
      <c r="EU840" s="242"/>
      <c r="EV840" s="242"/>
      <c r="EW840" s="242"/>
      <c r="EX840" s="242"/>
      <c r="EY840" s="242"/>
      <c r="EZ840" s="242"/>
      <c r="FA840" s="242"/>
      <c r="FB840" s="242"/>
      <c r="FC840" s="242"/>
      <c r="FD840" s="242"/>
      <c r="FE840" s="242"/>
      <c r="FF840" s="242"/>
      <c r="FG840" s="242"/>
      <c r="FH840" s="242"/>
      <c r="FI840" s="242"/>
      <c r="FJ840" s="242"/>
      <c r="FK840" s="242"/>
      <c r="FL840" s="242"/>
      <c r="FM840" s="242"/>
      <c r="FN840" s="242"/>
      <c r="FO840" s="242"/>
      <c r="FP840" s="242"/>
      <c r="FQ840" s="242"/>
      <c r="FR840" s="242"/>
      <c r="FS840" s="242"/>
      <c r="FT840" s="242"/>
      <c r="FU840" s="242"/>
      <c r="FV840" s="242"/>
      <c r="FW840" s="242"/>
      <c r="FX840" s="242"/>
      <c r="FY840" s="242"/>
      <c r="FZ840" s="242"/>
      <c r="GA840" s="242"/>
      <c r="GB840" s="242"/>
      <c r="GC840" s="242"/>
      <c r="GD840" s="242"/>
      <c r="GE840" s="242"/>
      <c r="GF840" s="242"/>
      <c r="GG840" s="242"/>
      <c r="GH840" s="242"/>
      <c r="GI840" s="242"/>
      <c r="GJ840" s="242"/>
      <c r="GK840" s="242"/>
      <c r="GL840" s="242"/>
      <c r="GM840" s="242"/>
      <c r="GN840" s="242"/>
      <c r="GO840" s="242"/>
      <c r="GP840" s="242"/>
      <c r="GQ840" s="242"/>
      <c r="GR840" s="242"/>
      <c r="GS840" s="242"/>
      <c r="GT840" s="242"/>
      <c r="GU840" s="242"/>
      <c r="GV840" s="242"/>
      <c r="GW840" s="242"/>
      <c r="GX840" s="242"/>
      <c r="GY840" s="242"/>
      <c r="GZ840" s="242"/>
      <c r="HA840" s="242"/>
      <c r="HB840" s="242"/>
      <c r="HC840" s="242"/>
      <c r="HD840" s="242"/>
      <c r="HE840" s="242"/>
      <c r="HF840" s="242"/>
      <c r="HG840" s="242"/>
      <c r="HH840" s="242"/>
      <c r="HI840" s="242"/>
      <c r="HJ840" s="242"/>
      <c r="HK840" s="242"/>
      <c r="HL840" s="242"/>
      <c r="HM840" s="242"/>
      <c r="HN840" s="242"/>
      <c r="HO840" s="242"/>
      <c r="HP840" s="242"/>
      <c r="HQ840" s="242"/>
      <c r="HR840" s="242"/>
      <c r="HS840" s="242"/>
      <c r="HT840" s="242"/>
      <c r="HU840" s="242"/>
      <c r="HV840" s="242"/>
      <c r="HW840" s="242"/>
      <c r="HX840" s="242"/>
      <c r="HY840" s="242"/>
      <c r="HZ840" s="242"/>
      <c r="IA840" s="242"/>
      <c r="IB840" s="242"/>
      <c r="IC840" s="242"/>
      <c r="ID840" s="242"/>
      <c r="IE840" s="242"/>
      <c r="IF840" s="242"/>
      <c r="IG840" s="242"/>
      <c r="IH840" s="242"/>
      <c r="II840" s="242"/>
      <c r="IJ840" s="242"/>
      <c r="IK840" s="242"/>
      <c r="IL840" s="242"/>
      <c r="IM840" s="242"/>
      <c r="IN840" s="242"/>
      <c r="IO840" s="242"/>
      <c r="IP840" s="242"/>
      <c r="IQ840" s="242"/>
      <c r="IR840" s="242"/>
      <c r="IS840" s="242"/>
      <c r="IT840" s="242"/>
      <c r="IU840" s="242"/>
      <c r="IV840" s="242"/>
      <c r="IW840" s="242"/>
      <c r="IX840" s="242"/>
      <c r="IY840" s="242"/>
      <c r="IZ840" s="242"/>
      <c r="JA840" s="242"/>
      <c r="JB840" s="242"/>
      <c r="JC840" s="242"/>
      <c r="JD840" s="242"/>
      <c r="JE840" s="242"/>
      <c r="JF840" s="242"/>
      <c r="JG840" s="242"/>
      <c r="JH840" s="242"/>
      <c r="JI840" s="242"/>
      <c r="JJ840" s="242"/>
      <c r="JK840" s="242"/>
      <c r="JL840" s="242"/>
      <c r="JM840" s="242"/>
      <c r="JN840" s="242"/>
      <c r="JO840" s="242"/>
      <c r="JP840" s="242"/>
      <c r="JQ840" s="242"/>
      <c r="JR840" s="242"/>
      <c r="JS840" s="242"/>
      <c r="JT840" s="242"/>
      <c r="JU840" s="242"/>
      <c r="JV840" s="242"/>
      <c r="JW840" s="242"/>
      <c r="JX840" s="242"/>
      <c r="JY840" s="242"/>
      <c r="JZ840" s="242"/>
      <c r="KA840" s="242"/>
      <c r="KB840" s="242"/>
      <c r="KC840" s="242"/>
      <c r="KD840" s="242"/>
      <c r="KE840" s="242"/>
      <c r="KF840" s="242"/>
      <c r="KG840" s="242"/>
      <c r="KH840" s="242"/>
      <c r="KI840" s="242"/>
      <c r="KJ840" s="242"/>
      <c r="KK840" s="242"/>
      <c r="KL840" s="242"/>
      <c r="KM840" s="242"/>
      <c r="KN840" s="242"/>
      <c r="KO840" s="242"/>
      <c r="KP840" s="242"/>
      <c r="KQ840" s="242"/>
      <c r="KR840" s="242"/>
      <c r="KS840" s="242"/>
      <c r="KT840" s="242"/>
      <c r="KU840" s="242"/>
      <c r="KV840" s="242"/>
      <c r="KW840" s="242"/>
      <c r="KX840" s="242"/>
      <c r="KY840" s="242"/>
      <c r="KZ840" s="242"/>
      <c r="LA840" s="242"/>
      <c r="LB840" s="242"/>
      <c r="LC840" s="242"/>
      <c r="LD840" s="242"/>
      <c r="LE840" s="242"/>
      <c r="LF840" s="242"/>
      <c r="LG840" s="242"/>
      <c r="LH840" s="242"/>
      <c r="LI840" s="242"/>
      <c r="LJ840" s="242"/>
      <c r="LK840" s="242"/>
      <c r="LL840" s="242"/>
      <c r="LM840" s="242"/>
      <c r="LN840" s="242"/>
      <c r="LO840" s="242"/>
      <c r="LP840" s="242"/>
      <c r="LQ840" s="242"/>
      <c r="LR840" s="242"/>
      <c r="LS840" s="242"/>
      <c r="LT840" s="242"/>
      <c r="LU840" s="242"/>
      <c r="LV840" s="242"/>
      <c r="LW840" s="242"/>
      <c r="LX840" s="242"/>
      <c r="LY840" s="242"/>
      <c r="LZ840" s="242"/>
      <c r="MA840" s="242"/>
      <c r="MB840" s="242"/>
      <c r="MC840" s="242"/>
      <c r="MD840" s="242"/>
      <c r="ME840" s="242"/>
      <c r="MF840" s="242"/>
      <c r="MG840" s="242"/>
      <c r="MH840" s="242"/>
      <c r="MI840" s="242"/>
      <c r="MJ840" s="242"/>
      <c r="MK840" s="242"/>
      <c r="ML840" s="242"/>
      <c r="MM840" s="242"/>
      <c r="MN840" s="242"/>
      <c r="MO840" s="242"/>
      <c r="MP840" s="242"/>
      <c r="MQ840" s="242"/>
      <c r="MR840" s="242"/>
      <c r="MS840" s="242"/>
      <c r="MT840" s="242"/>
      <c r="MU840" s="242"/>
      <c r="MV840" s="242"/>
      <c r="MW840" s="242"/>
      <c r="MX840" s="242"/>
      <c r="MY840" s="242"/>
      <c r="MZ840" s="242"/>
      <c r="NA840" s="242"/>
      <c r="NB840" s="242"/>
      <c r="NC840" s="242"/>
      <c r="ND840" s="242"/>
      <c r="NE840" s="242"/>
      <c r="NF840" s="242"/>
      <c r="NG840" s="242"/>
      <c r="NH840" s="242"/>
      <c r="NI840" s="242"/>
      <c r="NJ840" s="242"/>
      <c r="NK840" s="242"/>
      <c r="NL840" s="242"/>
      <c r="NM840" s="242"/>
      <c r="NN840" s="242"/>
      <c r="NO840" s="242"/>
      <c r="NP840" s="242"/>
      <c r="NQ840" s="242"/>
      <c r="NR840" s="242"/>
      <c r="NS840" s="242"/>
      <c r="NT840" s="242"/>
      <c r="NU840" s="242"/>
      <c r="NV840" s="242"/>
      <c r="NW840" s="242"/>
      <c r="NX840" s="242"/>
      <c r="NY840" s="242"/>
      <c r="NZ840" s="242"/>
      <c r="OA840" s="242"/>
      <c r="OB840" s="242"/>
      <c r="OC840" s="242"/>
      <c r="OD840" s="242"/>
      <c r="OE840" s="242"/>
      <c r="OF840" s="242"/>
      <c r="OG840" s="242"/>
      <c r="OH840" s="242"/>
      <c r="OI840" s="242"/>
      <c r="OJ840" s="242"/>
      <c r="OK840" s="242"/>
      <c r="OL840" s="242"/>
      <c r="OM840" s="242"/>
      <c r="ON840" s="242"/>
      <c r="OO840" s="242"/>
      <c r="OP840" s="242"/>
      <c r="OQ840" s="242"/>
      <c r="OR840" s="242"/>
      <c r="OS840" s="242"/>
      <c r="OT840" s="242"/>
      <c r="OU840" s="242"/>
      <c r="OV840" s="242"/>
      <c r="OW840" s="242"/>
      <c r="OX840" s="242"/>
      <c r="OY840" s="242"/>
      <c r="OZ840" s="242"/>
      <c r="PA840" s="242"/>
      <c r="PB840" s="242"/>
      <c r="PC840" s="242"/>
      <c r="PD840" s="242"/>
      <c r="PE840" s="242"/>
      <c r="PF840" s="242"/>
      <c r="PG840" s="242"/>
      <c r="PH840" s="242"/>
      <c r="PI840" s="242"/>
      <c r="PJ840" s="242"/>
      <c r="PK840" s="242"/>
      <c r="PL840" s="242"/>
      <c r="PM840" s="242"/>
      <c r="PN840" s="242"/>
      <c r="PO840" s="242"/>
      <c r="PP840" s="242"/>
      <c r="PQ840" s="242"/>
      <c r="PR840" s="242"/>
      <c r="PS840" s="242"/>
      <c r="PT840" s="242"/>
      <c r="PU840" s="242"/>
      <c r="PV840" s="242"/>
      <c r="PW840" s="242"/>
      <c r="PX840" s="242"/>
      <c r="PY840" s="242"/>
      <c r="PZ840" s="242"/>
      <c r="QA840" s="242"/>
      <c r="QB840" s="242"/>
      <c r="QC840" s="242"/>
      <c r="QD840" s="242"/>
      <c r="QE840" s="242"/>
      <c r="QF840" s="242"/>
      <c r="QG840" s="242"/>
      <c r="QH840" s="242"/>
      <c r="QI840" s="242"/>
      <c r="QJ840" s="242"/>
      <c r="QK840" s="242"/>
      <c r="QL840" s="242"/>
      <c r="QM840" s="242"/>
      <c r="QN840" s="242"/>
      <c r="QO840" s="242"/>
      <c r="QP840" s="242"/>
      <c r="QQ840" s="242"/>
      <c r="QR840" s="242"/>
      <c r="QS840" s="242"/>
      <c r="QT840" s="242"/>
      <c r="QU840" s="242"/>
      <c r="QV840" s="242"/>
      <c r="QW840" s="242"/>
      <c r="QX840" s="242"/>
      <c r="QY840" s="242"/>
      <c r="QZ840" s="242"/>
      <c r="RA840" s="242"/>
      <c r="RB840" s="242"/>
      <c r="RC840" s="242"/>
      <c r="RD840" s="242"/>
      <c r="RE840" s="242"/>
      <c r="RF840" s="242"/>
      <c r="RG840" s="242"/>
      <c r="RH840" s="242"/>
      <c r="RI840" s="242"/>
      <c r="RJ840" s="242"/>
      <c r="RK840" s="242"/>
      <c r="RL840" s="242"/>
      <c r="RM840" s="242"/>
      <c r="RN840" s="242"/>
      <c r="RO840" s="242"/>
      <c r="RP840" s="242"/>
      <c r="RQ840" s="242"/>
      <c r="RR840" s="242"/>
      <c r="RS840" s="242"/>
      <c r="RT840" s="242"/>
      <c r="RU840" s="242"/>
      <c r="RV840" s="242"/>
      <c r="RW840" s="242"/>
      <c r="RX840" s="242"/>
      <c r="RY840" s="242"/>
      <c r="RZ840" s="242"/>
      <c r="SA840" s="242"/>
      <c r="SB840" s="242"/>
    </row>
    <row r="841" spans="1:496" ht="15" customHeight="1" x14ac:dyDescent="0.2">
      <c r="A841" s="243"/>
    </row>
    <row r="842" spans="1:496" ht="15" customHeight="1" x14ac:dyDescent="0.2">
      <c r="A842" s="243" t="s">
        <v>1107</v>
      </c>
      <c r="B842" s="243">
        <v>212</v>
      </c>
      <c r="E842" s="242" t="s">
        <v>758</v>
      </c>
    </row>
    <row r="843" spans="1:496" ht="15" customHeight="1" x14ac:dyDescent="0.2">
      <c r="A843" s="243" t="s">
        <v>1108</v>
      </c>
      <c r="B843" s="243">
        <v>212001</v>
      </c>
      <c r="E843" s="242" t="s">
        <v>536</v>
      </c>
    </row>
    <row r="844" spans="1:496" ht="15" customHeight="1" x14ac:dyDescent="0.2">
      <c r="A844" s="243" t="s">
        <v>1109</v>
      </c>
      <c r="B844" s="243">
        <v>212002</v>
      </c>
      <c r="E844" s="242" t="s">
        <v>537</v>
      </c>
    </row>
    <row r="845" spans="1:496" s="249" customFormat="1" ht="15" customHeight="1" x14ac:dyDescent="0.2">
      <c r="A845" s="247"/>
      <c r="B845" s="247"/>
      <c r="D845" s="247"/>
      <c r="F845" s="242"/>
      <c r="G845" s="242"/>
      <c r="H845" s="242"/>
      <c r="I845" s="242"/>
      <c r="J845" s="242"/>
      <c r="K845" s="242"/>
      <c r="L845" s="242"/>
      <c r="M845" s="242"/>
      <c r="N845" s="242"/>
      <c r="O845" s="242"/>
      <c r="P845" s="242"/>
      <c r="Q845" s="242"/>
      <c r="R845" s="242"/>
      <c r="S845" s="242"/>
      <c r="T845" s="242"/>
      <c r="U845" s="242"/>
      <c r="V845" s="242"/>
      <c r="W845" s="242"/>
      <c r="X845" s="242"/>
      <c r="Y845" s="242"/>
      <c r="Z845" s="242"/>
      <c r="AA845" s="242"/>
      <c r="AB845" s="242"/>
      <c r="AC845" s="242"/>
      <c r="AD845" s="242"/>
      <c r="AE845" s="242"/>
      <c r="AF845" s="242"/>
      <c r="AG845" s="242"/>
      <c r="AH845" s="242"/>
      <c r="AI845" s="242"/>
      <c r="AJ845" s="242"/>
      <c r="AK845" s="242"/>
      <c r="AL845" s="242"/>
      <c r="AM845" s="242"/>
      <c r="AN845" s="242"/>
      <c r="AO845" s="242"/>
      <c r="AP845" s="242"/>
      <c r="AQ845" s="242"/>
      <c r="AR845" s="242"/>
      <c r="AS845" s="242"/>
      <c r="AT845" s="242"/>
      <c r="AU845" s="242"/>
      <c r="AV845" s="242"/>
      <c r="AW845" s="242"/>
      <c r="AX845" s="242"/>
      <c r="AY845" s="242"/>
      <c r="AZ845" s="242"/>
      <c r="BA845" s="242"/>
      <c r="BB845" s="242"/>
      <c r="BC845" s="242"/>
      <c r="BD845" s="242"/>
      <c r="BE845" s="242"/>
      <c r="BF845" s="242"/>
      <c r="BG845" s="242"/>
      <c r="BH845" s="242"/>
      <c r="BI845" s="242"/>
      <c r="BJ845" s="242"/>
      <c r="BK845" s="242"/>
      <c r="BL845" s="242"/>
      <c r="BM845" s="242"/>
      <c r="BN845" s="242"/>
      <c r="BO845" s="242"/>
      <c r="BP845" s="242"/>
      <c r="BQ845" s="242"/>
      <c r="BR845" s="242"/>
      <c r="BS845" s="242"/>
      <c r="BT845" s="242"/>
      <c r="BU845" s="242"/>
      <c r="BV845" s="242"/>
      <c r="BW845" s="242"/>
      <c r="BX845" s="242"/>
      <c r="BY845" s="242"/>
      <c r="BZ845" s="242"/>
      <c r="CA845" s="242"/>
      <c r="CB845" s="242"/>
      <c r="CC845" s="242"/>
      <c r="CD845" s="242"/>
      <c r="CE845" s="242"/>
      <c r="CF845" s="242"/>
      <c r="CG845" s="242"/>
      <c r="CH845" s="242"/>
      <c r="CI845" s="242"/>
      <c r="CJ845" s="242"/>
      <c r="CK845" s="242"/>
      <c r="CL845" s="242"/>
      <c r="CM845" s="242"/>
      <c r="CN845" s="242"/>
      <c r="CO845" s="242"/>
      <c r="CP845" s="242"/>
      <c r="CQ845" s="242"/>
      <c r="CR845" s="242"/>
      <c r="CS845" s="242"/>
      <c r="CT845" s="242"/>
      <c r="CU845" s="242"/>
      <c r="CV845" s="242"/>
      <c r="CW845" s="242"/>
      <c r="CX845" s="242"/>
      <c r="CY845" s="242"/>
      <c r="CZ845" s="242"/>
      <c r="DA845" s="242"/>
      <c r="DB845" s="242"/>
      <c r="DC845" s="242"/>
      <c r="DD845" s="242"/>
      <c r="DE845" s="242"/>
      <c r="DF845" s="242"/>
      <c r="DG845" s="242"/>
      <c r="DH845" s="242"/>
      <c r="DI845" s="242"/>
      <c r="DJ845" s="242"/>
      <c r="DK845" s="242"/>
      <c r="DL845" s="242"/>
      <c r="DM845" s="242"/>
      <c r="DN845" s="242"/>
      <c r="DO845" s="242"/>
      <c r="DP845" s="242"/>
      <c r="DQ845" s="242"/>
      <c r="DR845" s="242"/>
      <c r="DS845" s="242"/>
      <c r="DT845" s="242"/>
      <c r="DU845" s="242"/>
      <c r="DV845" s="242"/>
      <c r="DW845" s="242"/>
      <c r="DX845" s="242"/>
      <c r="DY845" s="242"/>
      <c r="DZ845" s="242"/>
      <c r="EA845" s="242"/>
      <c r="EB845" s="242"/>
      <c r="EC845" s="242"/>
      <c r="ED845" s="242"/>
      <c r="EE845" s="242"/>
      <c r="EF845" s="242"/>
      <c r="EG845" s="242"/>
      <c r="EH845" s="242"/>
      <c r="EI845" s="242"/>
      <c r="EJ845" s="242"/>
      <c r="EK845" s="242"/>
      <c r="EL845" s="242"/>
      <c r="EM845" s="242"/>
      <c r="EN845" s="242"/>
      <c r="EO845" s="242"/>
      <c r="EP845" s="242"/>
      <c r="EQ845" s="242"/>
      <c r="ER845" s="242"/>
      <c r="ES845" s="242"/>
      <c r="ET845" s="242"/>
      <c r="EU845" s="242"/>
      <c r="EV845" s="242"/>
      <c r="EW845" s="242"/>
      <c r="EX845" s="242"/>
      <c r="EY845" s="242"/>
      <c r="EZ845" s="242"/>
      <c r="FA845" s="242"/>
      <c r="FB845" s="242"/>
      <c r="FC845" s="242"/>
      <c r="FD845" s="242"/>
      <c r="FE845" s="242"/>
      <c r="FF845" s="242"/>
      <c r="FG845" s="242"/>
      <c r="FH845" s="242"/>
      <c r="FI845" s="242"/>
      <c r="FJ845" s="242"/>
      <c r="FK845" s="242"/>
      <c r="FL845" s="242"/>
      <c r="FM845" s="242"/>
      <c r="FN845" s="242"/>
      <c r="FO845" s="242"/>
      <c r="FP845" s="242"/>
      <c r="FQ845" s="242"/>
      <c r="FR845" s="242"/>
      <c r="FS845" s="242"/>
      <c r="FT845" s="242"/>
      <c r="FU845" s="242"/>
      <c r="FV845" s="242"/>
      <c r="FW845" s="242"/>
      <c r="FX845" s="242"/>
      <c r="FY845" s="242"/>
      <c r="FZ845" s="242"/>
      <c r="GA845" s="242"/>
      <c r="GB845" s="242"/>
      <c r="GC845" s="242"/>
      <c r="GD845" s="242"/>
      <c r="GE845" s="242"/>
      <c r="GF845" s="242"/>
      <c r="GG845" s="242"/>
      <c r="GH845" s="242"/>
      <c r="GI845" s="242"/>
      <c r="GJ845" s="242"/>
      <c r="GK845" s="242"/>
      <c r="GL845" s="242"/>
      <c r="GM845" s="242"/>
      <c r="GN845" s="242"/>
      <c r="GO845" s="242"/>
      <c r="GP845" s="242"/>
      <c r="GQ845" s="242"/>
      <c r="GR845" s="242"/>
      <c r="GS845" s="242"/>
      <c r="GT845" s="242"/>
      <c r="GU845" s="242"/>
      <c r="GV845" s="242"/>
      <c r="GW845" s="242"/>
      <c r="GX845" s="242"/>
      <c r="GY845" s="242"/>
      <c r="GZ845" s="242"/>
      <c r="HA845" s="242"/>
      <c r="HB845" s="242"/>
      <c r="HC845" s="242"/>
      <c r="HD845" s="242"/>
      <c r="HE845" s="242"/>
      <c r="HF845" s="242"/>
      <c r="HG845" s="242"/>
      <c r="HH845" s="242"/>
      <c r="HI845" s="242"/>
      <c r="HJ845" s="242"/>
      <c r="HK845" s="242"/>
      <c r="HL845" s="242"/>
      <c r="HM845" s="242"/>
      <c r="HN845" s="242"/>
      <c r="HO845" s="242"/>
      <c r="HP845" s="242"/>
      <c r="HQ845" s="242"/>
      <c r="HR845" s="242"/>
      <c r="HS845" s="242"/>
      <c r="HT845" s="242"/>
      <c r="HU845" s="242"/>
      <c r="HV845" s="242"/>
      <c r="HW845" s="242"/>
      <c r="HX845" s="242"/>
      <c r="HY845" s="242"/>
      <c r="HZ845" s="242"/>
      <c r="IA845" s="242"/>
      <c r="IB845" s="242"/>
      <c r="IC845" s="242"/>
      <c r="ID845" s="242"/>
      <c r="IE845" s="242"/>
      <c r="IF845" s="242"/>
      <c r="IG845" s="242"/>
      <c r="IH845" s="242"/>
      <c r="II845" s="242"/>
      <c r="IJ845" s="242"/>
      <c r="IK845" s="242"/>
      <c r="IL845" s="242"/>
      <c r="IM845" s="242"/>
      <c r="IN845" s="242"/>
      <c r="IO845" s="242"/>
      <c r="IP845" s="242"/>
      <c r="IQ845" s="242"/>
      <c r="IR845" s="242"/>
      <c r="IS845" s="242"/>
      <c r="IT845" s="242"/>
      <c r="IU845" s="242"/>
      <c r="IV845" s="242"/>
      <c r="IW845" s="242"/>
      <c r="IX845" s="242"/>
      <c r="IY845" s="242"/>
      <c r="IZ845" s="242"/>
      <c r="JA845" s="242"/>
      <c r="JB845" s="242"/>
      <c r="JC845" s="242"/>
      <c r="JD845" s="242"/>
      <c r="JE845" s="242"/>
      <c r="JF845" s="242"/>
      <c r="JG845" s="242"/>
      <c r="JH845" s="242"/>
      <c r="JI845" s="242"/>
      <c r="JJ845" s="242"/>
      <c r="JK845" s="242"/>
      <c r="JL845" s="242"/>
      <c r="JM845" s="242"/>
      <c r="JN845" s="242"/>
      <c r="JO845" s="242"/>
      <c r="JP845" s="242"/>
      <c r="JQ845" s="242"/>
      <c r="JR845" s="242"/>
      <c r="JS845" s="242"/>
      <c r="JT845" s="242"/>
      <c r="JU845" s="242"/>
      <c r="JV845" s="242"/>
      <c r="JW845" s="242"/>
      <c r="JX845" s="242"/>
      <c r="JY845" s="242"/>
      <c r="JZ845" s="242"/>
      <c r="KA845" s="242"/>
      <c r="KB845" s="242"/>
      <c r="KC845" s="242"/>
      <c r="KD845" s="242"/>
      <c r="KE845" s="242"/>
      <c r="KF845" s="242"/>
      <c r="KG845" s="242"/>
      <c r="KH845" s="242"/>
      <c r="KI845" s="242"/>
      <c r="KJ845" s="242"/>
      <c r="KK845" s="242"/>
      <c r="KL845" s="242"/>
      <c r="KM845" s="242"/>
      <c r="KN845" s="242"/>
      <c r="KO845" s="242"/>
      <c r="KP845" s="242"/>
      <c r="KQ845" s="242"/>
      <c r="KR845" s="242"/>
      <c r="KS845" s="242"/>
      <c r="KT845" s="242"/>
      <c r="KU845" s="242"/>
      <c r="KV845" s="242"/>
      <c r="KW845" s="242"/>
      <c r="KX845" s="242"/>
      <c r="KY845" s="242"/>
      <c r="KZ845" s="242"/>
      <c r="LA845" s="242"/>
      <c r="LB845" s="242"/>
      <c r="LC845" s="242"/>
      <c r="LD845" s="242"/>
      <c r="LE845" s="242"/>
      <c r="LF845" s="242"/>
      <c r="LG845" s="242"/>
      <c r="LH845" s="242"/>
      <c r="LI845" s="242"/>
      <c r="LJ845" s="242"/>
      <c r="LK845" s="242"/>
      <c r="LL845" s="242"/>
      <c r="LM845" s="242"/>
      <c r="LN845" s="242"/>
      <c r="LO845" s="242"/>
      <c r="LP845" s="242"/>
      <c r="LQ845" s="242"/>
      <c r="LR845" s="242"/>
      <c r="LS845" s="242"/>
      <c r="LT845" s="242"/>
      <c r="LU845" s="242"/>
      <c r="LV845" s="242"/>
      <c r="LW845" s="242"/>
      <c r="LX845" s="242"/>
      <c r="LY845" s="242"/>
      <c r="LZ845" s="242"/>
      <c r="MA845" s="242"/>
      <c r="MB845" s="242"/>
      <c r="MC845" s="242"/>
      <c r="MD845" s="242"/>
      <c r="ME845" s="242"/>
      <c r="MF845" s="242"/>
      <c r="MG845" s="242"/>
      <c r="MH845" s="242"/>
      <c r="MI845" s="242"/>
      <c r="MJ845" s="242"/>
      <c r="MK845" s="242"/>
      <c r="ML845" s="242"/>
      <c r="MM845" s="242"/>
      <c r="MN845" s="242"/>
      <c r="MO845" s="242"/>
      <c r="MP845" s="242"/>
      <c r="MQ845" s="242"/>
      <c r="MR845" s="242"/>
      <c r="MS845" s="242"/>
      <c r="MT845" s="242"/>
      <c r="MU845" s="242"/>
      <c r="MV845" s="242"/>
      <c r="MW845" s="242"/>
      <c r="MX845" s="242"/>
      <c r="MY845" s="242"/>
      <c r="MZ845" s="242"/>
      <c r="NA845" s="242"/>
      <c r="NB845" s="242"/>
      <c r="NC845" s="242"/>
      <c r="ND845" s="242"/>
      <c r="NE845" s="242"/>
      <c r="NF845" s="242"/>
      <c r="NG845" s="242"/>
      <c r="NH845" s="242"/>
      <c r="NI845" s="242"/>
      <c r="NJ845" s="242"/>
      <c r="NK845" s="242"/>
      <c r="NL845" s="242"/>
      <c r="NM845" s="242"/>
      <c r="NN845" s="242"/>
      <c r="NO845" s="242"/>
      <c r="NP845" s="242"/>
      <c r="NQ845" s="242"/>
      <c r="NR845" s="242"/>
      <c r="NS845" s="242"/>
      <c r="NT845" s="242"/>
      <c r="NU845" s="242"/>
      <c r="NV845" s="242"/>
      <c r="NW845" s="242"/>
      <c r="NX845" s="242"/>
      <c r="NY845" s="242"/>
      <c r="NZ845" s="242"/>
      <c r="OA845" s="242"/>
      <c r="OB845" s="242"/>
      <c r="OC845" s="242"/>
      <c r="OD845" s="242"/>
      <c r="OE845" s="242"/>
      <c r="OF845" s="242"/>
      <c r="OG845" s="242"/>
      <c r="OH845" s="242"/>
      <c r="OI845" s="242"/>
      <c r="OJ845" s="242"/>
      <c r="OK845" s="242"/>
      <c r="OL845" s="242"/>
      <c r="OM845" s="242"/>
      <c r="ON845" s="242"/>
      <c r="OO845" s="242"/>
      <c r="OP845" s="242"/>
      <c r="OQ845" s="242"/>
      <c r="OR845" s="242"/>
      <c r="OS845" s="242"/>
      <c r="OT845" s="242"/>
      <c r="OU845" s="242"/>
      <c r="OV845" s="242"/>
      <c r="OW845" s="242"/>
      <c r="OX845" s="242"/>
      <c r="OY845" s="242"/>
      <c r="OZ845" s="242"/>
      <c r="PA845" s="242"/>
      <c r="PB845" s="242"/>
      <c r="PC845" s="242"/>
      <c r="PD845" s="242"/>
      <c r="PE845" s="242"/>
      <c r="PF845" s="242"/>
      <c r="PG845" s="242"/>
      <c r="PH845" s="242"/>
      <c r="PI845" s="242"/>
      <c r="PJ845" s="242"/>
      <c r="PK845" s="242"/>
      <c r="PL845" s="242"/>
      <c r="PM845" s="242"/>
      <c r="PN845" s="242"/>
      <c r="PO845" s="242"/>
      <c r="PP845" s="242"/>
      <c r="PQ845" s="242"/>
      <c r="PR845" s="242"/>
      <c r="PS845" s="242"/>
      <c r="PT845" s="242"/>
      <c r="PU845" s="242"/>
      <c r="PV845" s="242"/>
      <c r="PW845" s="242"/>
      <c r="PX845" s="242"/>
      <c r="PY845" s="242"/>
      <c r="PZ845" s="242"/>
      <c r="QA845" s="242"/>
      <c r="QB845" s="242"/>
      <c r="QC845" s="242"/>
      <c r="QD845" s="242"/>
      <c r="QE845" s="242"/>
      <c r="QF845" s="242"/>
      <c r="QG845" s="242"/>
      <c r="QH845" s="242"/>
      <c r="QI845" s="242"/>
      <c r="QJ845" s="242"/>
      <c r="QK845" s="242"/>
      <c r="QL845" s="242"/>
      <c r="QM845" s="242"/>
      <c r="QN845" s="242"/>
      <c r="QO845" s="242"/>
      <c r="QP845" s="242"/>
      <c r="QQ845" s="242"/>
      <c r="QR845" s="242"/>
      <c r="QS845" s="242"/>
      <c r="QT845" s="242"/>
      <c r="QU845" s="242"/>
      <c r="QV845" s="242"/>
      <c r="QW845" s="242"/>
      <c r="QX845" s="242"/>
      <c r="QY845" s="242"/>
      <c r="QZ845" s="242"/>
      <c r="RA845" s="242"/>
      <c r="RB845" s="242"/>
      <c r="RC845" s="242"/>
      <c r="RD845" s="242"/>
      <c r="RE845" s="242"/>
      <c r="RF845" s="242"/>
      <c r="RG845" s="242"/>
      <c r="RH845" s="242"/>
      <c r="RI845" s="242"/>
      <c r="RJ845" s="242"/>
      <c r="RK845" s="242"/>
      <c r="RL845" s="242"/>
      <c r="RM845" s="242"/>
      <c r="RN845" s="242"/>
      <c r="RO845" s="242"/>
      <c r="RP845" s="242"/>
      <c r="RQ845" s="242"/>
      <c r="RR845" s="242"/>
      <c r="RS845" s="242"/>
      <c r="RT845" s="242"/>
      <c r="RU845" s="242"/>
      <c r="RV845" s="242"/>
      <c r="RW845" s="242"/>
      <c r="RX845" s="242"/>
      <c r="RY845" s="242"/>
      <c r="RZ845" s="242"/>
      <c r="SA845" s="242"/>
      <c r="SB845" s="242"/>
    </row>
    <row r="846" spans="1:496" ht="15" customHeight="1" x14ac:dyDescent="0.2">
      <c r="A846" s="243" t="s">
        <v>1110</v>
      </c>
      <c r="B846" s="243">
        <v>212004</v>
      </c>
      <c r="E846" s="242" t="s">
        <v>538</v>
      </c>
    </row>
    <row r="847" spans="1:496" ht="15" customHeight="1" x14ac:dyDescent="0.2">
      <c r="A847" s="243"/>
    </row>
    <row r="848" spans="1:496" ht="15" customHeight="1" x14ac:dyDescent="0.2">
      <c r="A848" s="243" t="s">
        <v>1111</v>
      </c>
      <c r="B848" s="243">
        <v>213</v>
      </c>
      <c r="E848" s="242" t="s">
        <v>759</v>
      </c>
    </row>
    <row r="849" spans="1:5" ht="15" customHeight="1" x14ac:dyDescent="0.2">
      <c r="A849" s="243" t="s">
        <v>1112</v>
      </c>
      <c r="B849" s="243">
        <v>213001</v>
      </c>
      <c r="E849" s="242" t="s">
        <v>539</v>
      </c>
    </row>
    <row r="850" spans="1:5" ht="15" customHeight="1" x14ac:dyDescent="0.2">
      <c r="A850" s="243" t="s">
        <v>1113</v>
      </c>
      <c r="B850" s="243">
        <v>213002</v>
      </c>
      <c r="E850" s="242" t="s">
        <v>540</v>
      </c>
    </row>
    <row r="851" spans="1:5" ht="15" customHeight="1" x14ac:dyDescent="0.2">
      <c r="A851" s="243" t="s">
        <v>1114</v>
      </c>
      <c r="B851" s="243">
        <v>213003</v>
      </c>
      <c r="E851" s="242" t="s">
        <v>541</v>
      </c>
    </row>
    <row r="852" spans="1:5" ht="15" customHeight="1" x14ac:dyDescent="0.2">
      <c r="A852" s="243" t="s">
        <v>1115</v>
      </c>
      <c r="B852" s="243">
        <v>213004</v>
      </c>
      <c r="E852" s="242" t="s">
        <v>542</v>
      </c>
    </row>
    <row r="853" spans="1:5" ht="15" customHeight="1" x14ac:dyDescent="0.2">
      <c r="A853" s="243" t="s">
        <v>1116</v>
      </c>
      <c r="B853" s="243">
        <v>213005</v>
      </c>
      <c r="E853" s="242" t="s">
        <v>543</v>
      </c>
    </row>
    <row r="854" spans="1:5" ht="15" customHeight="1" x14ac:dyDescent="0.2">
      <c r="A854" s="243" t="s">
        <v>1117</v>
      </c>
      <c r="B854" s="243">
        <v>213006</v>
      </c>
      <c r="E854" s="242" t="s">
        <v>544</v>
      </c>
    </row>
    <row r="855" spans="1:5" ht="15" customHeight="1" x14ac:dyDescent="0.2">
      <c r="A855" s="243" t="s">
        <v>1118</v>
      </c>
      <c r="B855" s="243">
        <v>213007</v>
      </c>
      <c r="E855" s="242" t="s">
        <v>545</v>
      </c>
    </row>
    <row r="856" spans="1:5" ht="15" customHeight="1" x14ac:dyDescent="0.2">
      <c r="A856" s="243" t="s">
        <v>1119</v>
      </c>
      <c r="B856" s="243">
        <v>213008</v>
      </c>
      <c r="E856" s="242" t="s">
        <v>546</v>
      </c>
    </row>
    <row r="857" spans="1:5" ht="15" customHeight="1" x14ac:dyDescent="0.2">
      <c r="A857" s="243"/>
    </row>
    <row r="858" spans="1:5" ht="15" customHeight="1" x14ac:dyDescent="0.2">
      <c r="A858" s="243" t="s">
        <v>1120</v>
      </c>
      <c r="B858" s="243">
        <v>214</v>
      </c>
      <c r="E858" s="242" t="s">
        <v>760</v>
      </c>
    </row>
    <row r="859" spans="1:5" ht="15" customHeight="1" x14ac:dyDescent="0.2">
      <c r="A859" s="243" t="s">
        <v>1121</v>
      </c>
      <c r="B859" s="243">
        <v>214001</v>
      </c>
      <c r="E859" s="242" t="s">
        <v>547</v>
      </c>
    </row>
    <row r="860" spans="1:5" ht="15" customHeight="1" x14ac:dyDescent="0.2">
      <c r="A860" s="243" t="s">
        <v>1122</v>
      </c>
      <c r="B860" s="243">
        <v>214002</v>
      </c>
      <c r="E860" s="242" t="s">
        <v>548</v>
      </c>
    </row>
    <row r="861" spans="1:5" ht="15" customHeight="1" x14ac:dyDescent="0.2">
      <c r="A861" s="243" t="s">
        <v>1123</v>
      </c>
      <c r="B861" s="243">
        <v>214003</v>
      </c>
      <c r="E861" s="242" t="s">
        <v>549</v>
      </c>
    </row>
    <row r="862" spans="1:5" ht="15" customHeight="1" x14ac:dyDescent="0.2">
      <c r="A862" s="243" t="s">
        <v>1124</v>
      </c>
      <c r="B862" s="243">
        <v>214004</v>
      </c>
      <c r="E862" s="242" t="s">
        <v>550</v>
      </c>
    </row>
    <row r="863" spans="1:5" ht="15" customHeight="1" x14ac:dyDescent="0.2">
      <c r="A863" s="243" t="s">
        <v>1125</v>
      </c>
      <c r="B863" s="243">
        <v>214005</v>
      </c>
      <c r="E863" s="242" t="s">
        <v>551</v>
      </c>
    </row>
    <row r="864" spans="1:5" ht="15" customHeight="1" x14ac:dyDescent="0.2">
      <c r="A864" s="243" t="s">
        <v>1126</v>
      </c>
      <c r="B864" s="243">
        <v>214006</v>
      </c>
      <c r="E864" s="242" t="s">
        <v>552</v>
      </c>
    </row>
    <row r="865" spans="1:496" ht="15" customHeight="1" x14ac:dyDescent="0.2">
      <c r="A865" s="243"/>
    </row>
    <row r="866" spans="1:496" ht="15" customHeight="1" x14ac:dyDescent="0.2">
      <c r="A866" s="243" t="s">
        <v>1127</v>
      </c>
      <c r="B866" s="243">
        <v>215</v>
      </c>
      <c r="E866" s="242" t="s">
        <v>761</v>
      </c>
    </row>
    <row r="867" spans="1:496" s="249" customFormat="1" ht="15" customHeight="1" x14ac:dyDescent="0.2">
      <c r="A867" s="247"/>
      <c r="B867" s="247"/>
      <c r="D867" s="247"/>
      <c r="F867" s="242"/>
      <c r="G867" s="242"/>
      <c r="H867" s="242"/>
      <c r="I867" s="242"/>
      <c r="J867" s="242"/>
      <c r="K867" s="242"/>
      <c r="L867" s="242"/>
      <c r="M867" s="242"/>
      <c r="N867" s="242"/>
      <c r="O867" s="242"/>
      <c r="P867" s="242"/>
      <c r="Q867" s="242"/>
      <c r="R867" s="242"/>
      <c r="S867" s="242"/>
      <c r="T867" s="242"/>
      <c r="U867" s="242"/>
      <c r="V867" s="242"/>
      <c r="W867" s="242"/>
      <c r="X867" s="242"/>
      <c r="Y867" s="242"/>
      <c r="Z867" s="242"/>
      <c r="AA867" s="242"/>
      <c r="AB867" s="242"/>
      <c r="AC867" s="242"/>
      <c r="AD867" s="242"/>
      <c r="AE867" s="242"/>
      <c r="AF867" s="242"/>
      <c r="AG867" s="242"/>
      <c r="AH867" s="242"/>
      <c r="AI867" s="242"/>
      <c r="AJ867" s="242"/>
      <c r="AK867" s="242"/>
      <c r="AL867" s="242"/>
      <c r="AM867" s="242"/>
      <c r="AN867" s="242"/>
      <c r="AO867" s="242"/>
      <c r="AP867" s="242"/>
      <c r="AQ867" s="242"/>
      <c r="AR867" s="242"/>
      <c r="AS867" s="242"/>
      <c r="AT867" s="242"/>
      <c r="AU867" s="242"/>
      <c r="AV867" s="242"/>
      <c r="AW867" s="242"/>
      <c r="AX867" s="242"/>
      <c r="AY867" s="242"/>
      <c r="AZ867" s="242"/>
      <c r="BA867" s="242"/>
      <c r="BB867" s="242"/>
      <c r="BC867" s="242"/>
      <c r="BD867" s="242"/>
      <c r="BE867" s="242"/>
      <c r="BF867" s="242"/>
      <c r="BG867" s="242"/>
      <c r="BH867" s="242"/>
      <c r="BI867" s="242"/>
      <c r="BJ867" s="242"/>
      <c r="BK867" s="242"/>
      <c r="BL867" s="242"/>
      <c r="BM867" s="242"/>
      <c r="BN867" s="242"/>
      <c r="BO867" s="242"/>
      <c r="BP867" s="242"/>
      <c r="BQ867" s="242"/>
      <c r="BR867" s="242"/>
      <c r="BS867" s="242"/>
      <c r="BT867" s="242"/>
      <c r="BU867" s="242"/>
      <c r="BV867" s="242"/>
      <c r="BW867" s="242"/>
      <c r="BX867" s="242"/>
      <c r="BY867" s="242"/>
      <c r="BZ867" s="242"/>
      <c r="CA867" s="242"/>
      <c r="CB867" s="242"/>
      <c r="CC867" s="242"/>
      <c r="CD867" s="242"/>
      <c r="CE867" s="242"/>
      <c r="CF867" s="242"/>
      <c r="CG867" s="242"/>
      <c r="CH867" s="242"/>
      <c r="CI867" s="242"/>
      <c r="CJ867" s="242"/>
      <c r="CK867" s="242"/>
      <c r="CL867" s="242"/>
      <c r="CM867" s="242"/>
      <c r="CN867" s="242"/>
      <c r="CO867" s="242"/>
      <c r="CP867" s="242"/>
      <c r="CQ867" s="242"/>
      <c r="CR867" s="242"/>
      <c r="CS867" s="242"/>
      <c r="CT867" s="242"/>
      <c r="CU867" s="242"/>
      <c r="CV867" s="242"/>
      <c r="CW867" s="242"/>
      <c r="CX867" s="242"/>
      <c r="CY867" s="242"/>
      <c r="CZ867" s="242"/>
      <c r="DA867" s="242"/>
      <c r="DB867" s="242"/>
      <c r="DC867" s="242"/>
      <c r="DD867" s="242"/>
      <c r="DE867" s="242"/>
      <c r="DF867" s="242"/>
      <c r="DG867" s="242"/>
      <c r="DH867" s="242"/>
      <c r="DI867" s="242"/>
      <c r="DJ867" s="242"/>
      <c r="DK867" s="242"/>
      <c r="DL867" s="242"/>
      <c r="DM867" s="242"/>
      <c r="DN867" s="242"/>
      <c r="DO867" s="242"/>
      <c r="DP867" s="242"/>
      <c r="DQ867" s="242"/>
      <c r="DR867" s="242"/>
      <c r="DS867" s="242"/>
      <c r="DT867" s="242"/>
      <c r="DU867" s="242"/>
      <c r="DV867" s="242"/>
      <c r="DW867" s="242"/>
      <c r="DX867" s="242"/>
      <c r="DY867" s="242"/>
      <c r="DZ867" s="242"/>
      <c r="EA867" s="242"/>
      <c r="EB867" s="242"/>
      <c r="EC867" s="242"/>
      <c r="ED867" s="242"/>
      <c r="EE867" s="242"/>
      <c r="EF867" s="242"/>
      <c r="EG867" s="242"/>
      <c r="EH867" s="242"/>
      <c r="EI867" s="242"/>
      <c r="EJ867" s="242"/>
      <c r="EK867" s="242"/>
      <c r="EL867" s="242"/>
      <c r="EM867" s="242"/>
      <c r="EN867" s="242"/>
      <c r="EO867" s="242"/>
      <c r="EP867" s="242"/>
      <c r="EQ867" s="242"/>
      <c r="ER867" s="242"/>
      <c r="ES867" s="242"/>
      <c r="ET867" s="242"/>
      <c r="EU867" s="242"/>
      <c r="EV867" s="242"/>
      <c r="EW867" s="242"/>
      <c r="EX867" s="242"/>
      <c r="EY867" s="242"/>
      <c r="EZ867" s="242"/>
      <c r="FA867" s="242"/>
      <c r="FB867" s="242"/>
      <c r="FC867" s="242"/>
      <c r="FD867" s="242"/>
      <c r="FE867" s="242"/>
      <c r="FF867" s="242"/>
      <c r="FG867" s="242"/>
      <c r="FH867" s="242"/>
      <c r="FI867" s="242"/>
      <c r="FJ867" s="242"/>
      <c r="FK867" s="242"/>
      <c r="FL867" s="242"/>
      <c r="FM867" s="242"/>
      <c r="FN867" s="242"/>
      <c r="FO867" s="242"/>
      <c r="FP867" s="242"/>
      <c r="FQ867" s="242"/>
      <c r="FR867" s="242"/>
      <c r="FS867" s="242"/>
      <c r="FT867" s="242"/>
      <c r="FU867" s="242"/>
      <c r="FV867" s="242"/>
      <c r="FW867" s="242"/>
      <c r="FX867" s="242"/>
      <c r="FY867" s="242"/>
      <c r="FZ867" s="242"/>
      <c r="GA867" s="242"/>
      <c r="GB867" s="242"/>
      <c r="GC867" s="242"/>
      <c r="GD867" s="242"/>
      <c r="GE867" s="242"/>
      <c r="GF867" s="242"/>
      <c r="GG867" s="242"/>
      <c r="GH867" s="242"/>
      <c r="GI867" s="242"/>
      <c r="GJ867" s="242"/>
      <c r="GK867" s="242"/>
      <c r="GL867" s="242"/>
      <c r="GM867" s="242"/>
      <c r="GN867" s="242"/>
      <c r="GO867" s="242"/>
      <c r="GP867" s="242"/>
      <c r="GQ867" s="242"/>
      <c r="GR867" s="242"/>
      <c r="GS867" s="242"/>
      <c r="GT867" s="242"/>
      <c r="GU867" s="242"/>
      <c r="GV867" s="242"/>
      <c r="GW867" s="242"/>
      <c r="GX867" s="242"/>
      <c r="GY867" s="242"/>
      <c r="GZ867" s="242"/>
      <c r="HA867" s="242"/>
      <c r="HB867" s="242"/>
      <c r="HC867" s="242"/>
      <c r="HD867" s="242"/>
      <c r="HE867" s="242"/>
      <c r="HF867" s="242"/>
      <c r="HG867" s="242"/>
      <c r="HH867" s="242"/>
      <c r="HI867" s="242"/>
      <c r="HJ867" s="242"/>
      <c r="HK867" s="242"/>
      <c r="HL867" s="242"/>
      <c r="HM867" s="242"/>
      <c r="HN867" s="242"/>
      <c r="HO867" s="242"/>
      <c r="HP867" s="242"/>
      <c r="HQ867" s="242"/>
      <c r="HR867" s="242"/>
      <c r="HS867" s="242"/>
      <c r="HT867" s="242"/>
      <c r="HU867" s="242"/>
      <c r="HV867" s="242"/>
      <c r="HW867" s="242"/>
      <c r="HX867" s="242"/>
      <c r="HY867" s="242"/>
      <c r="HZ867" s="242"/>
      <c r="IA867" s="242"/>
      <c r="IB867" s="242"/>
      <c r="IC867" s="242"/>
      <c r="ID867" s="242"/>
      <c r="IE867" s="242"/>
      <c r="IF867" s="242"/>
      <c r="IG867" s="242"/>
      <c r="IH867" s="242"/>
      <c r="II867" s="242"/>
      <c r="IJ867" s="242"/>
      <c r="IK867" s="242"/>
      <c r="IL867" s="242"/>
      <c r="IM867" s="242"/>
      <c r="IN867" s="242"/>
      <c r="IO867" s="242"/>
      <c r="IP867" s="242"/>
      <c r="IQ867" s="242"/>
      <c r="IR867" s="242"/>
      <c r="IS867" s="242"/>
      <c r="IT867" s="242"/>
      <c r="IU867" s="242"/>
      <c r="IV867" s="242"/>
      <c r="IW867" s="242"/>
      <c r="IX867" s="242"/>
      <c r="IY867" s="242"/>
      <c r="IZ867" s="242"/>
      <c r="JA867" s="242"/>
      <c r="JB867" s="242"/>
      <c r="JC867" s="242"/>
      <c r="JD867" s="242"/>
      <c r="JE867" s="242"/>
      <c r="JF867" s="242"/>
      <c r="JG867" s="242"/>
      <c r="JH867" s="242"/>
      <c r="JI867" s="242"/>
      <c r="JJ867" s="242"/>
      <c r="JK867" s="242"/>
      <c r="JL867" s="242"/>
      <c r="JM867" s="242"/>
      <c r="JN867" s="242"/>
      <c r="JO867" s="242"/>
      <c r="JP867" s="242"/>
      <c r="JQ867" s="242"/>
      <c r="JR867" s="242"/>
      <c r="JS867" s="242"/>
      <c r="JT867" s="242"/>
      <c r="JU867" s="242"/>
      <c r="JV867" s="242"/>
      <c r="JW867" s="242"/>
      <c r="JX867" s="242"/>
      <c r="JY867" s="242"/>
      <c r="JZ867" s="242"/>
      <c r="KA867" s="242"/>
      <c r="KB867" s="242"/>
      <c r="KC867" s="242"/>
      <c r="KD867" s="242"/>
      <c r="KE867" s="242"/>
      <c r="KF867" s="242"/>
      <c r="KG867" s="242"/>
      <c r="KH867" s="242"/>
      <c r="KI867" s="242"/>
      <c r="KJ867" s="242"/>
      <c r="KK867" s="242"/>
      <c r="KL867" s="242"/>
      <c r="KM867" s="242"/>
      <c r="KN867" s="242"/>
      <c r="KO867" s="242"/>
      <c r="KP867" s="242"/>
      <c r="KQ867" s="242"/>
      <c r="KR867" s="242"/>
      <c r="KS867" s="242"/>
      <c r="KT867" s="242"/>
      <c r="KU867" s="242"/>
      <c r="KV867" s="242"/>
      <c r="KW867" s="242"/>
      <c r="KX867" s="242"/>
      <c r="KY867" s="242"/>
      <c r="KZ867" s="242"/>
      <c r="LA867" s="242"/>
      <c r="LB867" s="242"/>
      <c r="LC867" s="242"/>
      <c r="LD867" s="242"/>
      <c r="LE867" s="242"/>
      <c r="LF867" s="242"/>
      <c r="LG867" s="242"/>
      <c r="LH867" s="242"/>
      <c r="LI867" s="242"/>
      <c r="LJ867" s="242"/>
      <c r="LK867" s="242"/>
      <c r="LL867" s="242"/>
      <c r="LM867" s="242"/>
      <c r="LN867" s="242"/>
      <c r="LO867" s="242"/>
      <c r="LP867" s="242"/>
      <c r="LQ867" s="242"/>
      <c r="LR867" s="242"/>
      <c r="LS867" s="242"/>
      <c r="LT867" s="242"/>
      <c r="LU867" s="242"/>
      <c r="LV867" s="242"/>
      <c r="LW867" s="242"/>
      <c r="LX867" s="242"/>
      <c r="LY867" s="242"/>
      <c r="LZ867" s="242"/>
      <c r="MA867" s="242"/>
      <c r="MB867" s="242"/>
      <c r="MC867" s="242"/>
      <c r="MD867" s="242"/>
      <c r="ME867" s="242"/>
      <c r="MF867" s="242"/>
      <c r="MG867" s="242"/>
      <c r="MH867" s="242"/>
      <c r="MI867" s="242"/>
      <c r="MJ867" s="242"/>
      <c r="MK867" s="242"/>
      <c r="ML867" s="242"/>
      <c r="MM867" s="242"/>
      <c r="MN867" s="242"/>
      <c r="MO867" s="242"/>
      <c r="MP867" s="242"/>
      <c r="MQ867" s="242"/>
      <c r="MR867" s="242"/>
      <c r="MS867" s="242"/>
      <c r="MT867" s="242"/>
      <c r="MU867" s="242"/>
      <c r="MV867" s="242"/>
      <c r="MW867" s="242"/>
      <c r="MX867" s="242"/>
      <c r="MY867" s="242"/>
      <c r="MZ867" s="242"/>
      <c r="NA867" s="242"/>
      <c r="NB867" s="242"/>
      <c r="NC867" s="242"/>
      <c r="ND867" s="242"/>
      <c r="NE867" s="242"/>
      <c r="NF867" s="242"/>
      <c r="NG867" s="242"/>
      <c r="NH867" s="242"/>
      <c r="NI867" s="242"/>
      <c r="NJ867" s="242"/>
      <c r="NK867" s="242"/>
      <c r="NL867" s="242"/>
      <c r="NM867" s="242"/>
      <c r="NN867" s="242"/>
      <c r="NO867" s="242"/>
      <c r="NP867" s="242"/>
      <c r="NQ867" s="242"/>
      <c r="NR867" s="242"/>
      <c r="NS867" s="242"/>
      <c r="NT867" s="242"/>
      <c r="NU867" s="242"/>
      <c r="NV867" s="242"/>
      <c r="NW867" s="242"/>
      <c r="NX867" s="242"/>
      <c r="NY867" s="242"/>
      <c r="NZ867" s="242"/>
      <c r="OA867" s="242"/>
      <c r="OB867" s="242"/>
      <c r="OC867" s="242"/>
      <c r="OD867" s="242"/>
      <c r="OE867" s="242"/>
      <c r="OF867" s="242"/>
      <c r="OG867" s="242"/>
      <c r="OH867" s="242"/>
      <c r="OI867" s="242"/>
      <c r="OJ867" s="242"/>
      <c r="OK867" s="242"/>
      <c r="OL867" s="242"/>
      <c r="OM867" s="242"/>
      <c r="ON867" s="242"/>
      <c r="OO867" s="242"/>
      <c r="OP867" s="242"/>
      <c r="OQ867" s="242"/>
      <c r="OR867" s="242"/>
      <c r="OS867" s="242"/>
      <c r="OT867" s="242"/>
      <c r="OU867" s="242"/>
      <c r="OV867" s="242"/>
      <c r="OW867" s="242"/>
      <c r="OX867" s="242"/>
      <c r="OY867" s="242"/>
      <c r="OZ867" s="242"/>
      <c r="PA867" s="242"/>
      <c r="PB867" s="242"/>
      <c r="PC867" s="242"/>
      <c r="PD867" s="242"/>
      <c r="PE867" s="242"/>
      <c r="PF867" s="242"/>
      <c r="PG867" s="242"/>
      <c r="PH867" s="242"/>
      <c r="PI867" s="242"/>
      <c r="PJ867" s="242"/>
      <c r="PK867" s="242"/>
      <c r="PL867" s="242"/>
      <c r="PM867" s="242"/>
      <c r="PN867" s="242"/>
      <c r="PO867" s="242"/>
      <c r="PP867" s="242"/>
      <c r="PQ867" s="242"/>
      <c r="PR867" s="242"/>
      <c r="PS867" s="242"/>
      <c r="PT867" s="242"/>
      <c r="PU867" s="242"/>
      <c r="PV867" s="242"/>
      <c r="PW867" s="242"/>
      <c r="PX867" s="242"/>
      <c r="PY867" s="242"/>
      <c r="PZ867" s="242"/>
      <c r="QA867" s="242"/>
      <c r="QB867" s="242"/>
      <c r="QC867" s="242"/>
      <c r="QD867" s="242"/>
      <c r="QE867" s="242"/>
      <c r="QF867" s="242"/>
      <c r="QG867" s="242"/>
      <c r="QH867" s="242"/>
      <c r="QI867" s="242"/>
      <c r="QJ867" s="242"/>
      <c r="QK867" s="242"/>
      <c r="QL867" s="242"/>
      <c r="QM867" s="242"/>
      <c r="QN867" s="242"/>
      <c r="QO867" s="242"/>
      <c r="QP867" s="242"/>
      <c r="QQ867" s="242"/>
      <c r="QR867" s="242"/>
      <c r="QS867" s="242"/>
      <c r="QT867" s="242"/>
      <c r="QU867" s="242"/>
      <c r="QV867" s="242"/>
      <c r="QW867" s="242"/>
      <c r="QX867" s="242"/>
      <c r="QY867" s="242"/>
      <c r="QZ867" s="242"/>
      <c r="RA867" s="242"/>
      <c r="RB867" s="242"/>
      <c r="RC867" s="242"/>
      <c r="RD867" s="242"/>
      <c r="RE867" s="242"/>
      <c r="RF867" s="242"/>
      <c r="RG867" s="242"/>
      <c r="RH867" s="242"/>
      <c r="RI867" s="242"/>
      <c r="RJ867" s="242"/>
      <c r="RK867" s="242"/>
      <c r="RL867" s="242"/>
      <c r="RM867" s="242"/>
      <c r="RN867" s="242"/>
      <c r="RO867" s="242"/>
      <c r="RP867" s="242"/>
      <c r="RQ867" s="242"/>
      <c r="RR867" s="242"/>
      <c r="RS867" s="242"/>
      <c r="RT867" s="242"/>
      <c r="RU867" s="242"/>
      <c r="RV867" s="242"/>
      <c r="RW867" s="242"/>
      <c r="RX867" s="242"/>
      <c r="RY867" s="242"/>
      <c r="RZ867" s="242"/>
      <c r="SA867" s="242"/>
      <c r="SB867" s="242"/>
    </row>
    <row r="868" spans="1:496" s="249" customFormat="1" ht="15" customHeight="1" x14ac:dyDescent="0.2">
      <c r="A868" s="247"/>
      <c r="B868" s="247"/>
      <c r="D868" s="247"/>
      <c r="F868" s="242"/>
      <c r="G868" s="242"/>
      <c r="H868" s="242"/>
      <c r="I868" s="242"/>
      <c r="J868" s="242"/>
      <c r="K868" s="242"/>
      <c r="L868" s="242"/>
      <c r="M868" s="242"/>
      <c r="N868" s="242"/>
      <c r="O868" s="242"/>
      <c r="P868" s="242"/>
      <c r="Q868" s="242"/>
      <c r="R868" s="242"/>
      <c r="S868" s="242"/>
      <c r="T868" s="242"/>
      <c r="U868" s="242"/>
      <c r="V868" s="242"/>
      <c r="W868" s="242"/>
      <c r="X868" s="242"/>
      <c r="Y868" s="242"/>
      <c r="Z868" s="242"/>
      <c r="AA868" s="242"/>
      <c r="AB868" s="242"/>
      <c r="AC868" s="242"/>
      <c r="AD868" s="242"/>
      <c r="AE868" s="242"/>
      <c r="AF868" s="242"/>
      <c r="AG868" s="242"/>
      <c r="AH868" s="242"/>
      <c r="AI868" s="242"/>
      <c r="AJ868" s="242"/>
      <c r="AK868" s="242"/>
      <c r="AL868" s="242"/>
      <c r="AM868" s="242"/>
      <c r="AN868" s="242"/>
      <c r="AO868" s="242"/>
      <c r="AP868" s="242"/>
      <c r="AQ868" s="242"/>
      <c r="AR868" s="242"/>
      <c r="AS868" s="242"/>
      <c r="AT868" s="242"/>
      <c r="AU868" s="242"/>
      <c r="AV868" s="242"/>
      <c r="AW868" s="242"/>
      <c r="AX868" s="242"/>
      <c r="AY868" s="242"/>
      <c r="AZ868" s="242"/>
      <c r="BA868" s="242"/>
      <c r="BB868" s="242"/>
      <c r="BC868" s="242"/>
      <c r="BD868" s="242"/>
      <c r="BE868" s="242"/>
      <c r="BF868" s="242"/>
      <c r="BG868" s="242"/>
      <c r="BH868" s="242"/>
      <c r="BI868" s="242"/>
      <c r="BJ868" s="242"/>
      <c r="BK868" s="242"/>
      <c r="BL868" s="242"/>
      <c r="BM868" s="242"/>
      <c r="BN868" s="242"/>
      <c r="BO868" s="242"/>
      <c r="BP868" s="242"/>
      <c r="BQ868" s="242"/>
      <c r="BR868" s="242"/>
      <c r="BS868" s="242"/>
      <c r="BT868" s="242"/>
      <c r="BU868" s="242"/>
      <c r="BV868" s="242"/>
      <c r="BW868" s="242"/>
      <c r="BX868" s="242"/>
      <c r="BY868" s="242"/>
      <c r="BZ868" s="242"/>
      <c r="CA868" s="242"/>
      <c r="CB868" s="242"/>
      <c r="CC868" s="242"/>
      <c r="CD868" s="242"/>
      <c r="CE868" s="242"/>
      <c r="CF868" s="242"/>
      <c r="CG868" s="242"/>
      <c r="CH868" s="242"/>
      <c r="CI868" s="242"/>
      <c r="CJ868" s="242"/>
      <c r="CK868" s="242"/>
      <c r="CL868" s="242"/>
      <c r="CM868" s="242"/>
      <c r="CN868" s="242"/>
      <c r="CO868" s="242"/>
      <c r="CP868" s="242"/>
      <c r="CQ868" s="242"/>
      <c r="CR868" s="242"/>
      <c r="CS868" s="242"/>
      <c r="CT868" s="242"/>
      <c r="CU868" s="242"/>
      <c r="CV868" s="242"/>
      <c r="CW868" s="242"/>
      <c r="CX868" s="242"/>
      <c r="CY868" s="242"/>
      <c r="CZ868" s="242"/>
      <c r="DA868" s="242"/>
      <c r="DB868" s="242"/>
      <c r="DC868" s="242"/>
      <c r="DD868" s="242"/>
      <c r="DE868" s="242"/>
      <c r="DF868" s="242"/>
      <c r="DG868" s="242"/>
      <c r="DH868" s="242"/>
      <c r="DI868" s="242"/>
      <c r="DJ868" s="242"/>
      <c r="DK868" s="242"/>
      <c r="DL868" s="242"/>
      <c r="DM868" s="242"/>
      <c r="DN868" s="242"/>
      <c r="DO868" s="242"/>
      <c r="DP868" s="242"/>
      <c r="DQ868" s="242"/>
      <c r="DR868" s="242"/>
      <c r="DS868" s="242"/>
      <c r="DT868" s="242"/>
      <c r="DU868" s="242"/>
      <c r="DV868" s="242"/>
      <c r="DW868" s="242"/>
      <c r="DX868" s="242"/>
      <c r="DY868" s="242"/>
      <c r="DZ868" s="242"/>
      <c r="EA868" s="242"/>
      <c r="EB868" s="242"/>
      <c r="EC868" s="242"/>
      <c r="ED868" s="242"/>
      <c r="EE868" s="242"/>
      <c r="EF868" s="242"/>
      <c r="EG868" s="242"/>
      <c r="EH868" s="242"/>
      <c r="EI868" s="242"/>
      <c r="EJ868" s="242"/>
      <c r="EK868" s="242"/>
      <c r="EL868" s="242"/>
      <c r="EM868" s="242"/>
      <c r="EN868" s="242"/>
      <c r="EO868" s="242"/>
      <c r="EP868" s="242"/>
      <c r="EQ868" s="242"/>
      <c r="ER868" s="242"/>
      <c r="ES868" s="242"/>
      <c r="ET868" s="242"/>
      <c r="EU868" s="242"/>
      <c r="EV868" s="242"/>
      <c r="EW868" s="242"/>
      <c r="EX868" s="242"/>
      <c r="EY868" s="242"/>
      <c r="EZ868" s="242"/>
      <c r="FA868" s="242"/>
      <c r="FB868" s="242"/>
      <c r="FC868" s="242"/>
      <c r="FD868" s="242"/>
      <c r="FE868" s="242"/>
      <c r="FF868" s="242"/>
      <c r="FG868" s="242"/>
      <c r="FH868" s="242"/>
      <c r="FI868" s="242"/>
      <c r="FJ868" s="242"/>
      <c r="FK868" s="242"/>
      <c r="FL868" s="242"/>
      <c r="FM868" s="242"/>
      <c r="FN868" s="242"/>
      <c r="FO868" s="242"/>
      <c r="FP868" s="242"/>
      <c r="FQ868" s="242"/>
      <c r="FR868" s="242"/>
      <c r="FS868" s="242"/>
      <c r="FT868" s="242"/>
      <c r="FU868" s="242"/>
      <c r="FV868" s="242"/>
      <c r="FW868" s="242"/>
      <c r="FX868" s="242"/>
      <c r="FY868" s="242"/>
      <c r="FZ868" s="242"/>
      <c r="GA868" s="242"/>
      <c r="GB868" s="242"/>
      <c r="GC868" s="242"/>
      <c r="GD868" s="242"/>
      <c r="GE868" s="242"/>
      <c r="GF868" s="242"/>
      <c r="GG868" s="242"/>
      <c r="GH868" s="242"/>
      <c r="GI868" s="242"/>
      <c r="GJ868" s="242"/>
      <c r="GK868" s="242"/>
      <c r="GL868" s="242"/>
      <c r="GM868" s="242"/>
      <c r="GN868" s="242"/>
      <c r="GO868" s="242"/>
      <c r="GP868" s="242"/>
      <c r="GQ868" s="242"/>
      <c r="GR868" s="242"/>
      <c r="GS868" s="242"/>
      <c r="GT868" s="242"/>
      <c r="GU868" s="242"/>
      <c r="GV868" s="242"/>
      <c r="GW868" s="242"/>
      <c r="GX868" s="242"/>
      <c r="GY868" s="242"/>
      <c r="GZ868" s="242"/>
      <c r="HA868" s="242"/>
      <c r="HB868" s="242"/>
      <c r="HC868" s="242"/>
      <c r="HD868" s="242"/>
      <c r="HE868" s="242"/>
      <c r="HF868" s="242"/>
      <c r="HG868" s="242"/>
      <c r="HH868" s="242"/>
      <c r="HI868" s="242"/>
      <c r="HJ868" s="242"/>
      <c r="HK868" s="242"/>
      <c r="HL868" s="242"/>
      <c r="HM868" s="242"/>
      <c r="HN868" s="242"/>
      <c r="HO868" s="242"/>
      <c r="HP868" s="242"/>
      <c r="HQ868" s="242"/>
      <c r="HR868" s="242"/>
      <c r="HS868" s="242"/>
      <c r="HT868" s="242"/>
      <c r="HU868" s="242"/>
      <c r="HV868" s="242"/>
      <c r="HW868" s="242"/>
      <c r="HX868" s="242"/>
      <c r="HY868" s="242"/>
      <c r="HZ868" s="242"/>
      <c r="IA868" s="242"/>
      <c r="IB868" s="242"/>
      <c r="IC868" s="242"/>
      <c r="ID868" s="242"/>
      <c r="IE868" s="242"/>
      <c r="IF868" s="242"/>
      <c r="IG868" s="242"/>
      <c r="IH868" s="242"/>
      <c r="II868" s="242"/>
      <c r="IJ868" s="242"/>
      <c r="IK868" s="242"/>
      <c r="IL868" s="242"/>
      <c r="IM868" s="242"/>
      <c r="IN868" s="242"/>
      <c r="IO868" s="242"/>
      <c r="IP868" s="242"/>
      <c r="IQ868" s="242"/>
      <c r="IR868" s="242"/>
      <c r="IS868" s="242"/>
      <c r="IT868" s="242"/>
      <c r="IU868" s="242"/>
      <c r="IV868" s="242"/>
      <c r="IW868" s="242"/>
      <c r="IX868" s="242"/>
      <c r="IY868" s="242"/>
      <c r="IZ868" s="242"/>
      <c r="JA868" s="242"/>
      <c r="JB868" s="242"/>
      <c r="JC868" s="242"/>
      <c r="JD868" s="242"/>
      <c r="JE868" s="242"/>
      <c r="JF868" s="242"/>
      <c r="JG868" s="242"/>
      <c r="JH868" s="242"/>
      <c r="JI868" s="242"/>
      <c r="JJ868" s="242"/>
      <c r="JK868" s="242"/>
      <c r="JL868" s="242"/>
      <c r="JM868" s="242"/>
      <c r="JN868" s="242"/>
      <c r="JO868" s="242"/>
      <c r="JP868" s="242"/>
      <c r="JQ868" s="242"/>
      <c r="JR868" s="242"/>
      <c r="JS868" s="242"/>
      <c r="JT868" s="242"/>
      <c r="JU868" s="242"/>
      <c r="JV868" s="242"/>
      <c r="JW868" s="242"/>
      <c r="JX868" s="242"/>
      <c r="JY868" s="242"/>
      <c r="JZ868" s="242"/>
      <c r="KA868" s="242"/>
      <c r="KB868" s="242"/>
      <c r="KC868" s="242"/>
      <c r="KD868" s="242"/>
      <c r="KE868" s="242"/>
      <c r="KF868" s="242"/>
      <c r="KG868" s="242"/>
      <c r="KH868" s="242"/>
      <c r="KI868" s="242"/>
      <c r="KJ868" s="242"/>
      <c r="KK868" s="242"/>
      <c r="KL868" s="242"/>
      <c r="KM868" s="242"/>
      <c r="KN868" s="242"/>
      <c r="KO868" s="242"/>
      <c r="KP868" s="242"/>
      <c r="KQ868" s="242"/>
      <c r="KR868" s="242"/>
      <c r="KS868" s="242"/>
      <c r="KT868" s="242"/>
      <c r="KU868" s="242"/>
      <c r="KV868" s="242"/>
      <c r="KW868" s="242"/>
      <c r="KX868" s="242"/>
      <c r="KY868" s="242"/>
      <c r="KZ868" s="242"/>
      <c r="LA868" s="242"/>
      <c r="LB868" s="242"/>
      <c r="LC868" s="242"/>
      <c r="LD868" s="242"/>
      <c r="LE868" s="242"/>
      <c r="LF868" s="242"/>
      <c r="LG868" s="242"/>
      <c r="LH868" s="242"/>
      <c r="LI868" s="242"/>
      <c r="LJ868" s="242"/>
      <c r="LK868" s="242"/>
      <c r="LL868" s="242"/>
      <c r="LM868" s="242"/>
      <c r="LN868" s="242"/>
      <c r="LO868" s="242"/>
      <c r="LP868" s="242"/>
      <c r="LQ868" s="242"/>
      <c r="LR868" s="242"/>
      <c r="LS868" s="242"/>
      <c r="LT868" s="242"/>
      <c r="LU868" s="242"/>
      <c r="LV868" s="242"/>
      <c r="LW868" s="242"/>
      <c r="LX868" s="242"/>
      <c r="LY868" s="242"/>
      <c r="LZ868" s="242"/>
      <c r="MA868" s="242"/>
      <c r="MB868" s="242"/>
      <c r="MC868" s="242"/>
      <c r="MD868" s="242"/>
      <c r="ME868" s="242"/>
      <c r="MF868" s="242"/>
      <c r="MG868" s="242"/>
      <c r="MH868" s="242"/>
      <c r="MI868" s="242"/>
      <c r="MJ868" s="242"/>
      <c r="MK868" s="242"/>
      <c r="ML868" s="242"/>
      <c r="MM868" s="242"/>
      <c r="MN868" s="242"/>
      <c r="MO868" s="242"/>
      <c r="MP868" s="242"/>
      <c r="MQ868" s="242"/>
      <c r="MR868" s="242"/>
      <c r="MS868" s="242"/>
      <c r="MT868" s="242"/>
      <c r="MU868" s="242"/>
      <c r="MV868" s="242"/>
      <c r="MW868" s="242"/>
      <c r="MX868" s="242"/>
      <c r="MY868" s="242"/>
      <c r="MZ868" s="242"/>
      <c r="NA868" s="242"/>
      <c r="NB868" s="242"/>
      <c r="NC868" s="242"/>
      <c r="ND868" s="242"/>
      <c r="NE868" s="242"/>
      <c r="NF868" s="242"/>
      <c r="NG868" s="242"/>
      <c r="NH868" s="242"/>
      <c r="NI868" s="242"/>
      <c r="NJ868" s="242"/>
      <c r="NK868" s="242"/>
      <c r="NL868" s="242"/>
      <c r="NM868" s="242"/>
      <c r="NN868" s="242"/>
      <c r="NO868" s="242"/>
      <c r="NP868" s="242"/>
      <c r="NQ868" s="242"/>
      <c r="NR868" s="242"/>
      <c r="NS868" s="242"/>
      <c r="NT868" s="242"/>
      <c r="NU868" s="242"/>
      <c r="NV868" s="242"/>
      <c r="NW868" s="242"/>
      <c r="NX868" s="242"/>
      <c r="NY868" s="242"/>
      <c r="NZ868" s="242"/>
      <c r="OA868" s="242"/>
      <c r="OB868" s="242"/>
      <c r="OC868" s="242"/>
      <c r="OD868" s="242"/>
      <c r="OE868" s="242"/>
      <c r="OF868" s="242"/>
      <c r="OG868" s="242"/>
      <c r="OH868" s="242"/>
      <c r="OI868" s="242"/>
      <c r="OJ868" s="242"/>
      <c r="OK868" s="242"/>
      <c r="OL868" s="242"/>
      <c r="OM868" s="242"/>
      <c r="ON868" s="242"/>
      <c r="OO868" s="242"/>
      <c r="OP868" s="242"/>
      <c r="OQ868" s="242"/>
      <c r="OR868" s="242"/>
      <c r="OS868" s="242"/>
      <c r="OT868" s="242"/>
      <c r="OU868" s="242"/>
      <c r="OV868" s="242"/>
      <c r="OW868" s="242"/>
      <c r="OX868" s="242"/>
      <c r="OY868" s="242"/>
      <c r="OZ868" s="242"/>
      <c r="PA868" s="242"/>
      <c r="PB868" s="242"/>
      <c r="PC868" s="242"/>
      <c r="PD868" s="242"/>
      <c r="PE868" s="242"/>
      <c r="PF868" s="242"/>
      <c r="PG868" s="242"/>
      <c r="PH868" s="242"/>
      <c r="PI868" s="242"/>
      <c r="PJ868" s="242"/>
      <c r="PK868" s="242"/>
      <c r="PL868" s="242"/>
      <c r="PM868" s="242"/>
      <c r="PN868" s="242"/>
      <c r="PO868" s="242"/>
      <c r="PP868" s="242"/>
      <c r="PQ868" s="242"/>
      <c r="PR868" s="242"/>
      <c r="PS868" s="242"/>
      <c r="PT868" s="242"/>
      <c r="PU868" s="242"/>
      <c r="PV868" s="242"/>
      <c r="PW868" s="242"/>
      <c r="PX868" s="242"/>
      <c r="PY868" s="242"/>
      <c r="PZ868" s="242"/>
      <c r="QA868" s="242"/>
      <c r="QB868" s="242"/>
      <c r="QC868" s="242"/>
      <c r="QD868" s="242"/>
      <c r="QE868" s="242"/>
      <c r="QF868" s="242"/>
      <c r="QG868" s="242"/>
      <c r="QH868" s="242"/>
      <c r="QI868" s="242"/>
      <c r="QJ868" s="242"/>
      <c r="QK868" s="242"/>
      <c r="QL868" s="242"/>
      <c r="QM868" s="242"/>
      <c r="QN868" s="242"/>
      <c r="QO868" s="242"/>
      <c r="QP868" s="242"/>
      <c r="QQ868" s="242"/>
      <c r="QR868" s="242"/>
      <c r="QS868" s="242"/>
      <c r="QT868" s="242"/>
      <c r="QU868" s="242"/>
      <c r="QV868" s="242"/>
      <c r="QW868" s="242"/>
      <c r="QX868" s="242"/>
      <c r="QY868" s="242"/>
      <c r="QZ868" s="242"/>
      <c r="RA868" s="242"/>
      <c r="RB868" s="242"/>
      <c r="RC868" s="242"/>
      <c r="RD868" s="242"/>
      <c r="RE868" s="242"/>
      <c r="RF868" s="242"/>
      <c r="RG868" s="242"/>
      <c r="RH868" s="242"/>
      <c r="RI868" s="242"/>
      <c r="RJ868" s="242"/>
      <c r="RK868" s="242"/>
      <c r="RL868" s="242"/>
      <c r="RM868" s="242"/>
      <c r="RN868" s="242"/>
      <c r="RO868" s="242"/>
      <c r="RP868" s="242"/>
      <c r="RQ868" s="242"/>
      <c r="RR868" s="242"/>
      <c r="RS868" s="242"/>
      <c r="RT868" s="242"/>
      <c r="RU868" s="242"/>
      <c r="RV868" s="242"/>
      <c r="RW868" s="242"/>
      <c r="RX868" s="242"/>
      <c r="RY868" s="242"/>
      <c r="RZ868" s="242"/>
      <c r="SA868" s="242"/>
      <c r="SB868" s="242"/>
    </row>
    <row r="869" spans="1:496" s="249" customFormat="1" ht="15" customHeight="1" x14ac:dyDescent="0.2">
      <c r="A869" s="247"/>
      <c r="B869" s="247"/>
      <c r="D869" s="247"/>
      <c r="F869" s="242"/>
      <c r="G869" s="242"/>
      <c r="H869" s="242"/>
      <c r="I869" s="242"/>
      <c r="J869" s="242"/>
      <c r="K869" s="242"/>
      <c r="L869" s="242"/>
      <c r="M869" s="242"/>
      <c r="N869" s="242"/>
      <c r="O869" s="242"/>
      <c r="P869" s="242"/>
      <c r="Q869" s="242"/>
      <c r="R869" s="242"/>
      <c r="S869" s="242"/>
      <c r="T869" s="242"/>
      <c r="U869" s="242"/>
      <c r="V869" s="242"/>
      <c r="W869" s="242"/>
      <c r="X869" s="242"/>
      <c r="Y869" s="242"/>
      <c r="Z869" s="242"/>
      <c r="AA869" s="242"/>
      <c r="AB869" s="242"/>
      <c r="AC869" s="242"/>
      <c r="AD869" s="242"/>
      <c r="AE869" s="242"/>
      <c r="AF869" s="242"/>
      <c r="AG869" s="242"/>
      <c r="AH869" s="242"/>
      <c r="AI869" s="242"/>
      <c r="AJ869" s="242"/>
      <c r="AK869" s="242"/>
      <c r="AL869" s="242"/>
      <c r="AM869" s="242"/>
      <c r="AN869" s="242"/>
      <c r="AO869" s="242"/>
      <c r="AP869" s="242"/>
      <c r="AQ869" s="242"/>
      <c r="AR869" s="242"/>
      <c r="AS869" s="242"/>
      <c r="AT869" s="242"/>
      <c r="AU869" s="242"/>
      <c r="AV869" s="242"/>
      <c r="AW869" s="242"/>
      <c r="AX869" s="242"/>
      <c r="AY869" s="242"/>
      <c r="AZ869" s="242"/>
      <c r="BA869" s="242"/>
      <c r="BB869" s="242"/>
      <c r="BC869" s="242"/>
      <c r="BD869" s="242"/>
      <c r="BE869" s="242"/>
      <c r="BF869" s="242"/>
      <c r="BG869" s="242"/>
      <c r="BH869" s="242"/>
      <c r="BI869" s="242"/>
      <c r="BJ869" s="242"/>
      <c r="BK869" s="242"/>
      <c r="BL869" s="242"/>
      <c r="BM869" s="242"/>
      <c r="BN869" s="242"/>
      <c r="BO869" s="242"/>
      <c r="BP869" s="242"/>
      <c r="BQ869" s="242"/>
      <c r="BR869" s="242"/>
      <c r="BS869" s="242"/>
      <c r="BT869" s="242"/>
      <c r="BU869" s="242"/>
      <c r="BV869" s="242"/>
      <c r="BW869" s="242"/>
      <c r="BX869" s="242"/>
      <c r="BY869" s="242"/>
      <c r="BZ869" s="242"/>
      <c r="CA869" s="242"/>
      <c r="CB869" s="242"/>
      <c r="CC869" s="242"/>
      <c r="CD869" s="242"/>
      <c r="CE869" s="242"/>
      <c r="CF869" s="242"/>
      <c r="CG869" s="242"/>
      <c r="CH869" s="242"/>
      <c r="CI869" s="242"/>
      <c r="CJ869" s="242"/>
      <c r="CK869" s="242"/>
      <c r="CL869" s="242"/>
      <c r="CM869" s="242"/>
      <c r="CN869" s="242"/>
      <c r="CO869" s="242"/>
      <c r="CP869" s="242"/>
      <c r="CQ869" s="242"/>
      <c r="CR869" s="242"/>
      <c r="CS869" s="242"/>
      <c r="CT869" s="242"/>
      <c r="CU869" s="242"/>
      <c r="CV869" s="242"/>
      <c r="CW869" s="242"/>
      <c r="CX869" s="242"/>
      <c r="CY869" s="242"/>
      <c r="CZ869" s="242"/>
      <c r="DA869" s="242"/>
      <c r="DB869" s="242"/>
      <c r="DC869" s="242"/>
      <c r="DD869" s="242"/>
      <c r="DE869" s="242"/>
      <c r="DF869" s="242"/>
      <c r="DG869" s="242"/>
      <c r="DH869" s="242"/>
      <c r="DI869" s="242"/>
      <c r="DJ869" s="242"/>
      <c r="DK869" s="242"/>
      <c r="DL869" s="242"/>
      <c r="DM869" s="242"/>
      <c r="DN869" s="242"/>
      <c r="DO869" s="242"/>
      <c r="DP869" s="242"/>
      <c r="DQ869" s="242"/>
      <c r="DR869" s="242"/>
      <c r="DS869" s="242"/>
      <c r="DT869" s="242"/>
      <c r="DU869" s="242"/>
      <c r="DV869" s="242"/>
      <c r="DW869" s="242"/>
      <c r="DX869" s="242"/>
      <c r="DY869" s="242"/>
      <c r="DZ869" s="242"/>
      <c r="EA869" s="242"/>
      <c r="EB869" s="242"/>
      <c r="EC869" s="242"/>
      <c r="ED869" s="242"/>
      <c r="EE869" s="242"/>
      <c r="EF869" s="242"/>
      <c r="EG869" s="242"/>
      <c r="EH869" s="242"/>
      <c r="EI869" s="242"/>
      <c r="EJ869" s="242"/>
      <c r="EK869" s="242"/>
      <c r="EL869" s="242"/>
      <c r="EM869" s="242"/>
      <c r="EN869" s="242"/>
      <c r="EO869" s="242"/>
      <c r="EP869" s="242"/>
      <c r="EQ869" s="242"/>
      <c r="ER869" s="242"/>
      <c r="ES869" s="242"/>
      <c r="ET869" s="242"/>
      <c r="EU869" s="242"/>
      <c r="EV869" s="242"/>
      <c r="EW869" s="242"/>
      <c r="EX869" s="242"/>
      <c r="EY869" s="242"/>
      <c r="EZ869" s="242"/>
      <c r="FA869" s="242"/>
      <c r="FB869" s="242"/>
      <c r="FC869" s="242"/>
      <c r="FD869" s="242"/>
      <c r="FE869" s="242"/>
      <c r="FF869" s="242"/>
      <c r="FG869" s="242"/>
      <c r="FH869" s="242"/>
      <c r="FI869" s="242"/>
      <c r="FJ869" s="242"/>
      <c r="FK869" s="242"/>
      <c r="FL869" s="242"/>
      <c r="FM869" s="242"/>
      <c r="FN869" s="242"/>
      <c r="FO869" s="242"/>
      <c r="FP869" s="242"/>
      <c r="FQ869" s="242"/>
      <c r="FR869" s="242"/>
      <c r="FS869" s="242"/>
      <c r="FT869" s="242"/>
      <c r="FU869" s="242"/>
      <c r="FV869" s="242"/>
      <c r="FW869" s="242"/>
      <c r="FX869" s="242"/>
      <c r="FY869" s="242"/>
      <c r="FZ869" s="242"/>
      <c r="GA869" s="242"/>
      <c r="GB869" s="242"/>
      <c r="GC869" s="242"/>
      <c r="GD869" s="242"/>
      <c r="GE869" s="242"/>
      <c r="GF869" s="242"/>
      <c r="GG869" s="242"/>
      <c r="GH869" s="242"/>
      <c r="GI869" s="242"/>
      <c r="GJ869" s="242"/>
      <c r="GK869" s="242"/>
      <c r="GL869" s="242"/>
      <c r="GM869" s="242"/>
      <c r="GN869" s="242"/>
      <c r="GO869" s="242"/>
      <c r="GP869" s="242"/>
      <c r="GQ869" s="242"/>
      <c r="GR869" s="242"/>
      <c r="GS869" s="242"/>
      <c r="GT869" s="242"/>
      <c r="GU869" s="242"/>
      <c r="GV869" s="242"/>
      <c r="GW869" s="242"/>
      <c r="GX869" s="242"/>
      <c r="GY869" s="242"/>
      <c r="GZ869" s="242"/>
      <c r="HA869" s="242"/>
      <c r="HB869" s="242"/>
      <c r="HC869" s="242"/>
      <c r="HD869" s="242"/>
      <c r="HE869" s="242"/>
      <c r="HF869" s="242"/>
      <c r="HG869" s="242"/>
      <c r="HH869" s="242"/>
      <c r="HI869" s="242"/>
      <c r="HJ869" s="242"/>
      <c r="HK869" s="242"/>
      <c r="HL869" s="242"/>
      <c r="HM869" s="242"/>
      <c r="HN869" s="242"/>
      <c r="HO869" s="242"/>
      <c r="HP869" s="242"/>
      <c r="HQ869" s="242"/>
      <c r="HR869" s="242"/>
      <c r="HS869" s="242"/>
      <c r="HT869" s="242"/>
      <c r="HU869" s="242"/>
      <c r="HV869" s="242"/>
      <c r="HW869" s="242"/>
      <c r="HX869" s="242"/>
      <c r="HY869" s="242"/>
      <c r="HZ869" s="242"/>
      <c r="IA869" s="242"/>
      <c r="IB869" s="242"/>
      <c r="IC869" s="242"/>
      <c r="ID869" s="242"/>
      <c r="IE869" s="242"/>
      <c r="IF869" s="242"/>
      <c r="IG869" s="242"/>
      <c r="IH869" s="242"/>
      <c r="II869" s="242"/>
      <c r="IJ869" s="242"/>
      <c r="IK869" s="242"/>
      <c r="IL869" s="242"/>
      <c r="IM869" s="242"/>
      <c r="IN869" s="242"/>
      <c r="IO869" s="242"/>
      <c r="IP869" s="242"/>
      <c r="IQ869" s="242"/>
      <c r="IR869" s="242"/>
      <c r="IS869" s="242"/>
      <c r="IT869" s="242"/>
      <c r="IU869" s="242"/>
      <c r="IV869" s="242"/>
      <c r="IW869" s="242"/>
      <c r="IX869" s="242"/>
      <c r="IY869" s="242"/>
      <c r="IZ869" s="242"/>
      <c r="JA869" s="242"/>
      <c r="JB869" s="242"/>
      <c r="JC869" s="242"/>
      <c r="JD869" s="242"/>
      <c r="JE869" s="242"/>
      <c r="JF869" s="242"/>
      <c r="JG869" s="242"/>
      <c r="JH869" s="242"/>
      <c r="JI869" s="242"/>
      <c r="JJ869" s="242"/>
      <c r="JK869" s="242"/>
      <c r="JL869" s="242"/>
      <c r="JM869" s="242"/>
      <c r="JN869" s="242"/>
      <c r="JO869" s="242"/>
      <c r="JP869" s="242"/>
      <c r="JQ869" s="242"/>
      <c r="JR869" s="242"/>
      <c r="JS869" s="242"/>
      <c r="JT869" s="242"/>
      <c r="JU869" s="242"/>
      <c r="JV869" s="242"/>
      <c r="JW869" s="242"/>
      <c r="JX869" s="242"/>
      <c r="JY869" s="242"/>
      <c r="JZ869" s="242"/>
      <c r="KA869" s="242"/>
      <c r="KB869" s="242"/>
      <c r="KC869" s="242"/>
      <c r="KD869" s="242"/>
      <c r="KE869" s="242"/>
      <c r="KF869" s="242"/>
      <c r="KG869" s="242"/>
      <c r="KH869" s="242"/>
      <c r="KI869" s="242"/>
      <c r="KJ869" s="242"/>
      <c r="KK869" s="242"/>
      <c r="KL869" s="242"/>
      <c r="KM869" s="242"/>
      <c r="KN869" s="242"/>
      <c r="KO869" s="242"/>
      <c r="KP869" s="242"/>
      <c r="KQ869" s="242"/>
      <c r="KR869" s="242"/>
      <c r="KS869" s="242"/>
      <c r="KT869" s="242"/>
      <c r="KU869" s="242"/>
      <c r="KV869" s="242"/>
      <c r="KW869" s="242"/>
      <c r="KX869" s="242"/>
      <c r="KY869" s="242"/>
      <c r="KZ869" s="242"/>
      <c r="LA869" s="242"/>
      <c r="LB869" s="242"/>
      <c r="LC869" s="242"/>
      <c r="LD869" s="242"/>
      <c r="LE869" s="242"/>
      <c r="LF869" s="242"/>
      <c r="LG869" s="242"/>
      <c r="LH869" s="242"/>
      <c r="LI869" s="242"/>
      <c r="LJ869" s="242"/>
      <c r="LK869" s="242"/>
      <c r="LL869" s="242"/>
      <c r="LM869" s="242"/>
      <c r="LN869" s="242"/>
      <c r="LO869" s="242"/>
      <c r="LP869" s="242"/>
      <c r="LQ869" s="242"/>
      <c r="LR869" s="242"/>
      <c r="LS869" s="242"/>
      <c r="LT869" s="242"/>
      <c r="LU869" s="242"/>
      <c r="LV869" s="242"/>
      <c r="LW869" s="242"/>
      <c r="LX869" s="242"/>
      <c r="LY869" s="242"/>
      <c r="LZ869" s="242"/>
      <c r="MA869" s="242"/>
      <c r="MB869" s="242"/>
      <c r="MC869" s="242"/>
      <c r="MD869" s="242"/>
      <c r="ME869" s="242"/>
      <c r="MF869" s="242"/>
      <c r="MG869" s="242"/>
      <c r="MH869" s="242"/>
      <c r="MI869" s="242"/>
      <c r="MJ869" s="242"/>
      <c r="MK869" s="242"/>
      <c r="ML869" s="242"/>
      <c r="MM869" s="242"/>
      <c r="MN869" s="242"/>
      <c r="MO869" s="242"/>
      <c r="MP869" s="242"/>
      <c r="MQ869" s="242"/>
      <c r="MR869" s="242"/>
      <c r="MS869" s="242"/>
      <c r="MT869" s="242"/>
      <c r="MU869" s="242"/>
      <c r="MV869" s="242"/>
      <c r="MW869" s="242"/>
      <c r="MX869" s="242"/>
      <c r="MY869" s="242"/>
      <c r="MZ869" s="242"/>
      <c r="NA869" s="242"/>
      <c r="NB869" s="242"/>
      <c r="NC869" s="242"/>
      <c r="ND869" s="242"/>
      <c r="NE869" s="242"/>
      <c r="NF869" s="242"/>
      <c r="NG869" s="242"/>
      <c r="NH869" s="242"/>
      <c r="NI869" s="242"/>
      <c r="NJ869" s="242"/>
      <c r="NK869" s="242"/>
      <c r="NL869" s="242"/>
      <c r="NM869" s="242"/>
      <c r="NN869" s="242"/>
      <c r="NO869" s="242"/>
      <c r="NP869" s="242"/>
      <c r="NQ869" s="242"/>
      <c r="NR869" s="242"/>
      <c r="NS869" s="242"/>
      <c r="NT869" s="242"/>
      <c r="NU869" s="242"/>
      <c r="NV869" s="242"/>
      <c r="NW869" s="242"/>
      <c r="NX869" s="242"/>
      <c r="NY869" s="242"/>
      <c r="NZ869" s="242"/>
      <c r="OA869" s="242"/>
      <c r="OB869" s="242"/>
      <c r="OC869" s="242"/>
      <c r="OD869" s="242"/>
      <c r="OE869" s="242"/>
      <c r="OF869" s="242"/>
      <c r="OG869" s="242"/>
      <c r="OH869" s="242"/>
      <c r="OI869" s="242"/>
      <c r="OJ869" s="242"/>
      <c r="OK869" s="242"/>
      <c r="OL869" s="242"/>
      <c r="OM869" s="242"/>
      <c r="ON869" s="242"/>
      <c r="OO869" s="242"/>
      <c r="OP869" s="242"/>
      <c r="OQ869" s="242"/>
      <c r="OR869" s="242"/>
      <c r="OS869" s="242"/>
      <c r="OT869" s="242"/>
      <c r="OU869" s="242"/>
      <c r="OV869" s="242"/>
      <c r="OW869" s="242"/>
      <c r="OX869" s="242"/>
      <c r="OY869" s="242"/>
      <c r="OZ869" s="242"/>
      <c r="PA869" s="242"/>
      <c r="PB869" s="242"/>
      <c r="PC869" s="242"/>
      <c r="PD869" s="242"/>
      <c r="PE869" s="242"/>
      <c r="PF869" s="242"/>
      <c r="PG869" s="242"/>
      <c r="PH869" s="242"/>
      <c r="PI869" s="242"/>
      <c r="PJ869" s="242"/>
      <c r="PK869" s="242"/>
      <c r="PL869" s="242"/>
      <c r="PM869" s="242"/>
      <c r="PN869" s="242"/>
      <c r="PO869" s="242"/>
      <c r="PP869" s="242"/>
      <c r="PQ869" s="242"/>
      <c r="PR869" s="242"/>
      <c r="PS869" s="242"/>
      <c r="PT869" s="242"/>
      <c r="PU869" s="242"/>
      <c r="PV869" s="242"/>
      <c r="PW869" s="242"/>
      <c r="PX869" s="242"/>
      <c r="PY869" s="242"/>
      <c r="PZ869" s="242"/>
      <c r="QA869" s="242"/>
      <c r="QB869" s="242"/>
      <c r="QC869" s="242"/>
      <c r="QD869" s="242"/>
      <c r="QE869" s="242"/>
      <c r="QF869" s="242"/>
      <c r="QG869" s="242"/>
      <c r="QH869" s="242"/>
      <c r="QI869" s="242"/>
      <c r="QJ869" s="242"/>
      <c r="QK869" s="242"/>
      <c r="QL869" s="242"/>
      <c r="QM869" s="242"/>
      <c r="QN869" s="242"/>
      <c r="QO869" s="242"/>
      <c r="QP869" s="242"/>
      <c r="QQ869" s="242"/>
      <c r="QR869" s="242"/>
      <c r="QS869" s="242"/>
      <c r="QT869" s="242"/>
      <c r="QU869" s="242"/>
      <c r="QV869" s="242"/>
      <c r="QW869" s="242"/>
      <c r="QX869" s="242"/>
      <c r="QY869" s="242"/>
      <c r="QZ869" s="242"/>
      <c r="RA869" s="242"/>
      <c r="RB869" s="242"/>
      <c r="RC869" s="242"/>
      <c r="RD869" s="242"/>
      <c r="RE869" s="242"/>
      <c r="RF869" s="242"/>
      <c r="RG869" s="242"/>
      <c r="RH869" s="242"/>
      <c r="RI869" s="242"/>
      <c r="RJ869" s="242"/>
      <c r="RK869" s="242"/>
      <c r="RL869" s="242"/>
      <c r="RM869" s="242"/>
      <c r="RN869" s="242"/>
      <c r="RO869" s="242"/>
      <c r="RP869" s="242"/>
      <c r="RQ869" s="242"/>
      <c r="RR869" s="242"/>
      <c r="RS869" s="242"/>
      <c r="RT869" s="242"/>
      <c r="RU869" s="242"/>
      <c r="RV869" s="242"/>
      <c r="RW869" s="242"/>
      <c r="RX869" s="242"/>
      <c r="RY869" s="242"/>
      <c r="RZ869" s="242"/>
      <c r="SA869" s="242"/>
      <c r="SB869" s="242"/>
    </row>
    <row r="870" spans="1:496" ht="15" customHeight="1" x14ac:dyDescent="0.2">
      <c r="A870" s="243" t="s">
        <v>1128</v>
      </c>
      <c r="B870" s="243">
        <v>215004</v>
      </c>
      <c r="E870" s="242" t="s">
        <v>553</v>
      </c>
    </row>
    <row r="871" spans="1:496" ht="15" customHeight="1" x14ac:dyDescent="0.2">
      <c r="A871" s="243" t="s">
        <v>1129</v>
      </c>
      <c r="B871" s="243">
        <v>215005</v>
      </c>
      <c r="E871" s="242" t="s">
        <v>554</v>
      </c>
    </row>
    <row r="872" spans="1:496" ht="15" customHeight="1" x14ac:dyDescent="0.2">
      <c r="A872" s="243" t="s">
        <v>1130</v>
      </c>
      <c r="B872" s="243">
        <v>215006</v>
      </c>
      <c r="E872" s="242" t="s">
        <v>555</v>
      </c>
    </row>
    <row r="873" spans="1:496" ht="15" customHeight="1" x14ac:dyDescent="0.2">
      <c r="A873" s="243"/>
    </row>
    <row r="874" spans="1:496" ht="15" customHeight="1" x14ac:dyDescent="0.2">
      <c r="A874" s="243" t="s">
        <v>1131</v>
      </c>
      <c r="B874" s="243">
        <v>216</v>
      </c>
      <c r="E874" s="242" t="s">
        <v>762</v>
      </c>
    </row>
    <row r="875" spans="1:496" ht="15" customHeight="1" x14ac:dyDescent="0.2">
      <c r="A875" s="243" t="s">
        <v>1132</v>
      </c>
      <c r="B875" s="243">
        <v>216001</v>
      </c>
      <c r="E875" s="242" t="s">
        <v>556</v>
      </c>
    </row>
    <row r="876" spans="1:496" ht="15" customHeight="1" x14ac:dyDescent="0.2">
      <c r="A876" s="243" t="s">
        <v>1133</v>
      </c>
      <c r="B876" s="243">
        <v>216002</v>
      </c>
      <c r="E876" s="242" t="s">
        <v>557</v>
      </c>
    </row>
    <row r="877" spans="1:496" ht="15" customHeight="1" x14ac:dyDescent="0.2">
      <c r="A877" s="243" t="s">
        <v>1134</v>
      </c>
      <c r="B877" s="243">
        <v>216003</v>
      </c>
      <c r="E877" s="242" t="s">
        <v>558</v>
      </c>
    </row>
    <row r="878" spans="1:496" ht="15" customHeight="1" x14ac:dyDescent="0.2">
      <c r="A878" s="243" t="s">
        <v>1135</v>
      </c>
      <c r="B878" s="243">
        <v>216004</v>
      </c>
      <c r="E878" s="242" t="s">
        <v>559</v>
      </c>
    </row>
    <row r="879" spans="1:496" ht="15" customHeight="1" x14ac:dyDescent="0.2">
      <c r="A879" s="243" t="s">
        <v>1136</v>
      </c>
      <c r="B879" s="243">
        <v>216005</v>
      </c>
      <c r="E879" s="242" t="s">
        <v>560</v>
      </c>
    </row>
    <row r="880" spans="1:496" ht="15" customHeight="1" x14ac:dyDescent="0.2">
      <c r="A880" s="243"/>
    </row>
    <row r="881" spans="1:5" ht="15" customHeight="1" x14ac:dyDescent="0.2">
      <c r="A881" s="243" t="s">
        <v>1137</v>
      </c>
      <c r="B881" s="243">
        <v>217</v>
      </c>
      <c r="E881" s="242" t="s">
        <v>763</v>
      </c>
    </row>
    <row r="882" spans="1:5" ht="15" customHeight="1" x14ac:dyDescent="0.2">
      <c r="A882" s="243" t="s">
        <v>1138</v>
      </c>
      <c r="B882" s="243">
        <v>217001</v>
      </c>
      <c r="E882" s="242" t="s">
        <v>561</v>
      </c>
    </row>
    <row r="883" spans="1:5" ht="15" customHeight="1" x14ac:dyDescent="0.2">
      <c r="A883" s="243" t="s">
        <v>1139</v>
      </c>
      <c r="B883" s="243">
        <v>217002</v>
      </c>
      <c r="E883" s="242" t="s">
        <v>562</v>
      </c>
    </row>
    <row r="884" spans="1:5" ht="15" customHeight="1" x14ac:dyDescent="0.2">
      <c r="A884" s="243"/>
    </row>
    <row r="885" spans="1:5" ht="15" customHeight="1" x14ac:dyDescent="0.2">
      <c r="A885" s="243" t="s">
        <v>1140</v>
      </c>
      <c r="B885" s="243">
        <v>218</v>
      </c>
      <c r="E885" s="242" t="s">
        <v>718</v>
      </c>
    </row>
    <row r="886" spans="1:5" ht="15" customHeight="1" x14ac:dyDescent="0.2">
      <c r="A886" s="243" t="s">
        <v>1141</v>
      </c>
      <c r="B886" s="243">
        <v>218001</v>
      </c>
      <c r="E886" s="242" t="s">
        <v>563</v>
      </c>
    </row>
    <row r="887" spans="1:5" ht="15" customHeight="1" x14ac:dyDescent="0.2">
      <c r="A887" s="243" t="s">
        <v>1142</v>
      </c>
      <c r="B887" s="243">
        <v>218002</v>
      </c>
      <c r="E887" s="242" t="s">
        <v>564</v>
      </c>
    </row>
    <row r="888" spans="1:5" ht="15" customHeight="1" x14ac:dyDescent="0.2">
      <c r="A888" s="243" t="s">
        <v>1143</v>
      </c>
      <c r="B888" s="243">
        <v>218003</v>
      </c>
      <c r="E888" s="242" t="s">
        <v>565</v>
      </c>
    </row>
    <row r="889" spans="1:5" ht="15" customHeight="1" x14ac:dyDescent="0.2">
      <c r="A889" s="243"/>
    </row>
    <row r="890" spans="1:5" ht="15" customHeight="1" x14ac:dyDescent="0.2">
      <c r="A890" s="243" t="s">
        <v>1144</v>
      </c>
      <c r="B890" s="243">
        <v>219</v>
      </c>
      <c r="E890" s="242" t="s">
        <v>764</v>
      </c>
    </row>
    <row r="891" spans="1:5" ht="15" customHeight="1" x14ac:dyDescent="0.2">
      <c r="A891" s="243" t="s">
        <v>1145</v>
      </c>
      <c r="B891" s="243">
        <v>219001</v>
      </c>
      <c r="E891" s="242" t="s">
        <v>765</v>
      </c>
    </row>
    <row r="892" spans="1:5" ht="15" customHeight="1" x14ac:dyDescent="0.2">
      <c r="A892" s="243" t="s">
        <v>1146</v>
      </c>
      <c r="B892" s="243">
        <v>219002</v>
      </c>
      <c r="E892" s="242" t="s">
        <v>766</v>
      </c>
    </row>
    <row r="893" spans="1:5" ht="15" customHeight="1" x14ac:dyDescent="0.2">
      <c r="A893" s="243" t="s">
        <v>1147</v>
      </c>
      <c r="B893" s="243">
        <v>219003</v>
      </c>
      <c r="E893" s="242" t="s">
        <v>767</v>
      </c>
    </row>
    <row r="894" spans="1:5" ht="15" customHeight="1" x14ac:dyDescent="0.2">
      <c r="A894" s="243" t="s">
        <v>1148</v>
      </c>
      <c r="B894" s="243">
        <v>219004</v>
      </c>
      <c r="E894" s="242" t="s">
        <v>768</v>
      </c>
    </row>
    <row r="895" spans="1:5" ht="15" customHeight="1" x14ac:dyDescent="0.2">
      <c r="A895" s="243" t="s">
        <v>1149</v>
      </c>
      <c r="B895" s="243">
        <v>219005</v>
      </c>
      <c r="E895" s="242" t="s">
        <v>769</v>
      </c>
    </row>
    <row r="896" spans="1:5" ht="15" customHeight="1" x14ac:dyDescent="0.2">
      <c r="A896" s="243"/>
    </row>
    <row r="897" spans="1:496" ht="15" customHeight="1" x14ac:dyDescent="0.2">
      <c r="A897" s="243" t="s">
        <v>1150</v>
      </c>
      <c r="B897" s="243">
        <v>220</v>
      </c>
      <c r="E897" s="242" t="s">
        <v>770</v>
      </c>
    </row>
    <row r="898" spans="1:496" s="249" customFormat="1" ht="15" customHeight="1" x14ac:dyDescent="0.2">
      <c r="A898" s="247"/>
      <c r="B898" s="247"/>
      <c r="D898" s="247"/>
      <c r="F898" s="242"/>
      <c r="G898" s="242"/>
      <c r="H898" s="242"/>
      <c r="I898" s="242"/>
      <c r="J898" s="242"/>
      <c r="K898" s="242"/>
      <c r="L898" s="242"/>
      <c r="M898" s="242"/>
      <c r="N898" s="242"/>
      <c r="O898" s="242"/>
      <c r="P898" s="242"/>
      <c r="Q898" s="242"/>
      <c r="R898" s="242"/>
      <c r="S898" s="242"/>
      <c r="T898" s="242"/>
      <c r="U898" s="242"/>
      <c r="V898" s="242"/>
      <c r="W898" s="242"/>
      <c r="X898" s="242"/>
      <c r="Y898" s="242"/>
      <c r="Z898" s="242"/>
      <c r="AA898" s="242"/>
      <c r="AB898" s="242"/>
      <c r="AC898" s="242"/>
      <c r="AD898" s="242"/>
      <c r="AE898" s="242"/>
      <c r="AF898" s="242"/>
      <c r="AG898" s="242"/>
      <c r="AH898" s="242"/>
      <c r="AI898" s="242"/>
      <c r="AJ898" s="242"/>
      <c r="AK898" s="242"/>
      <c r="AL898" s="242"/>
      <c r="AM898" s="242"/>
      <c r="AN898" s="242"/>
      <c r="AO898" s="242"/>
      <c r="AP898" s="242"/>
      <c r="AQ898" s="242"/>
      <c r="AR898" s="242"/>
      <c r="AS898" s="242"/>
      <c r="AT898" s="242"/>
      <c r="AU898" s="242"/>
      <c r="AV898" s="242"/>
      <c r="AW898" s="242"/>
      <c r="AX898" s="242"/>
      <c r="AY898" s="242"/>
      <c r="AZ898" s="242"/>
      <c r="BA898" s="242"/>
      <c r="BB898" s="242"/>
      <c r="BC898" s="242"/>
      <c r="BD898" s="242"/>
      <c r="BE898" s="242"/>
      <c r="BF898" s="242"/>
      <c r="BG898" s="242"/>
      <c r="BH898" s="242"/>
      <c r="BI898" s="242"/>
      <c r="BJ898" s="242"/>
      <c r="BK898" s="242"/>
      <c r="BL898" s="242"/>
      <c r="BM898" s="242"/>
      <c r="BN898" s="242"/>
      <c r="BO898" s="242"/>
      <c r="BP898" s="242"/>
      <c r="BQ898" s="242"/>
      <c r="BR898" s="242"/>
      <c r="BS898" s="242"/>
      <c r="BT898" s="242"/>
      <c r="BU898" s="242"/>
      <c r="BV898" s="242"/>
      <c r="BW898" s="242"/>
      <c r="BX898" s="242"/>
      <c r="BY898" s="242"/>
      <c r="BZ898" s="242"/>
      <c r="CA898" s="242"/>
      <c r="CB898" s="242"/>
      <c r="CC898" s="242"/>
      <c r="CD898" s="242"/>
      <c r="CE898" s="242"/>
      <c r="CF898" s="242"/>
      <c r="CG898" s="242"/>
      <c r="CH898" s="242"/>
      <c r="CI898" s="242"/>
      <c r="CJ898" s="242"/>
      <c r="CK898" s="242"/>
      <c r="CL898" s="242"/>
      <c r="CM898" s="242"/>
      <c r="CN898" s="242"/>
      <c r="CO898" s="242"/>
      <c r="CP898" s="242"/>
      <c r="CQ898" s="242"/>
      <c r="CR898" s="242"/>
      <c r="CS898" s="242"/>
      <c r="CT898" s="242"/>
      <c r="CU898" s="242"/>
      <c r="CV898" s="242"/>
      <c r="CW898" s="242"/>
      <c r="CX898" s="242"/>
      <c r="CY898" s="242"/>
      <c r="CZ898" s="242"/>
      <c r="DA898" s="242"/>
      <c r="DB898" s="242"/>
      <c r="DC898" s="242"/>
      <c r="DD898" s="242"/>
      <c r="DE898" s="242"/>
      <c r="DF898" s="242"/>
      <c r="DG898" s="242"/>
      <c r="DH898" s="242"/>
      <c r="DI898" s="242"/>
      <c r="DJ898" s="242"/>
      <c r="DK898" s="242"/>
      <c r="DL898" s="242"/>
      <c r="DM898" s="242"/>
      <c r="DN898" s="242"/>
      <c r="DO898" s="242"/>
      <c r="DP898" s="242"/>
      <c r="DQ898" s="242"/>
      <c r="DR898" s="242"/>
      <c r="DS898" s="242"/>
      <c r="DT898" s="242"/>
      <c r="DU898" s="242"/>
      <c r="DV898" s="242"/>
      <c r="DW898" s="242"/>
      <c r="DX898" s="242"/>
      <c r="DY898" s="242"/>
      <c r="DZ898" s="242"/>
      <c r="EA898" s="242"/>
      <c r="EB898" s="242"/>
      <c r="EC898" s="242"/>
      <c r="ED898" s="242"/>
      <c r="EE898" s="242"/>
      <c r="EF898" s="242"/>
      <c r="EG898" s="242"/>
      <c r="EH898" s="242"/>
      <c r="EI898" s="242"/>
      <c r="EJ898" s="242"/>
      <c r="EK898" s="242"/>
      <c r="EL898" s="242"/>
      <c r="EM898" s="242"/>
      <c r="EN898" s="242"/>
      <c r="EO898" s="242"/>
      <c r="EP898" s="242"/>
      <c r="EQ898" s="242"/>
      <c r="ER898" s="242"/>
      <c r="ES898" s="242"/>
      <c r="ET898" s="242"/>
      <c r="EU898" s="242"/>
      <c r="EV898" s="242"/>
      <c r="EW898" s="242"/>
      <c r="EX898" s="242"/>
      <c r="EY898" s="242"/>
      <c r="EZ898" s="242"/>
      <c r="FA898" s="242"/>
      <c r="FB898" s="242"/>
      <c r="FC898" s="242"/>
      <c r="FD898" s="242"/>
      <c r="FE898" s="242"/>
      <c r="FF898" s="242"/>
      <c r="FG898" s="242"/>
      <c r="FH898" s="242"/>
      <c r="FI898" s="242"/>
      <c r="FJ898" s="242"/>
      <c r="FK898" s="242"/>
      <c r="FL898" s="242"/>
      <c r="FM898" s="242"/>
      <c r="FN898" s="242"/>
      <c r="FO898" s="242"/>
      <c r="FP898" s="242"/>
      <c r="FQ898" s="242"/>
      <c r="FR898" s="242"/>
      <c r="FS898" s="242"/>
      <c r="FT898" s="242"/>
      <c r="FU898" s="242"/>
      <c r="FV898" s="242"/>
      <c r="FW898" s="242"/>
      <c r="FX898" s="242"/>
      <c r="FY898" s="242"/>
      <c r="FZ898" s="242"/>
      <c r="GA898" s="242"/>
      <c r="GB898" s="242"/>
      <c r="GC898" s="242"/>
      <c r="GD898" s="242"/>
      <c r="GE898" s="242"/>
      <c r="GF898" s="242"/>
      <c r="GG898" s="242"/>
      <c r="GH898" s="242"/>
      <c r="GI898" s="242"/>
      <c r="GJ898" s="242"/>
      <c r="GK898" s="242"/>
      <c r="GL898" s="242"/>
      <c r="GM898" s="242"/>
      <c r="GN898" s="242"/>
      <c r="GO898" s="242"/>
      <c r="GP898" s="242"/>
      <c r="GQ898" s="242"/>
      <c r="GR898" s="242"/>
      <c r="GS898" s="242"/>
      <c r="GT898" s="242"/>
      <c r="GU898" s="242"/>
      <c r="GV898" s="242"/>
      <c r="GW898" s="242"/>
      <c r="GX898" s="242"/>
      <c r="GY898" s="242"/>
      <c r="GZ898" s="242"/>
      <c r="HA898" s="242"/>
      <c r="HB898" s="242"/>
      <c r="HC898" s="242"/>
      <c r="HD898" s="242"/>
      <c r="HE898" s="242"/>
      <c r="HF898" s="242"/>
      <c r="HG898" s="242"/>
      <c r="HH898" s="242"/>
      <c r="HI898" s="242"/>
      <c r="HJ898" s="242"/>
      <c r="HK898" s="242"/>
      <c r="HL898" s="242"/>
      <c r="HM898" s="242"/>
      <c r="HN898" s="242"/>
      <c r="HO898" s="242"/>
      <c r="HP898" s="242"/>
      <c r="HQ898" s="242"/>
      <c r="HR898" s="242"/>
      <c r="HS898" s="242"/>
      <c r="HT898" s="242"/>
      <c r="HU898" s="242"/>
      <c r="HV898" s="242"/>
      <c r="HW898" s="242"/>
      <c r="HX898" s="242"/>
      <c r="HY898" s="242"/>
      <c r="HZ898" s="242"/>
      <c r="IA898" s="242"/>
      <c r="IB898" s="242"/>
      <c r="IC898" s="242"/>
      <c r="ID898" s="242"/>
      <c r="IE898" s="242"/>
      <c r="IF898" s="242"/>
      <c r="IG898" s="242"/>
      <c r="IH898" s="242"/>
      <c r="II898" s="242"/>
      <c r="IJ898" s="242"/>
      <c r="IK898" s="242"/>
      <c r="IL898" s="242"/>
      <c r="IM898" s="242"/>
      <c r="IN898" s="242"/>
      <c r="IO898" s="242"/>
      <c r="IP898" s="242"/>
      <c r="IQ898" s="242"/>
      <c r="IR898" s="242"/>
      <c r="IS898" s="242"/>
      <c r="IT898" s="242"/>
      <c r="IU898" s="242"/>
      <c r="IV898" s="242"/>
      <c r="IW898" s="242"/>
      <c r="IX898" s="242"/>
      <c r="IY898" s="242"/>
      <c r="IZ898" s="242"/>
      <c r="JA898" s="242"/>
      <c r="JB898" s="242"/>
      <c r="JC898" s="242"/>
      <c r="JD898" s="242"/>
      <c r="JE898" s="242"/>
      <c r="JF898" s="242"/>
      <c r="JG898" s="242"/>
      <c r="JH898" s="242"/>
      <c r="JI898" s="242"/>
      <c r="JJ898" s="242"/>
      <c r="JK898" s="242"/>
      <c r="JL898" s="242"/>
      <c r="JM898" s="242"/>
      <c r="JN898" s="242"/>
      <c r="JO898" s="242"/>
      <c r="JP898" s="242"/>
      <c r="JQ898" s="242"/>
      <c r="JR898" s="242"/>
      <c r="JS898" s="242"/>
      <c r="JT898" s="242"/>
      <c r="JU898" s="242"/>
      <c r="JV898" s="242"/>
      <c r="JW898" s="242"/>
      <c r="JX898" s="242"/>
      <c r="JY898" s="242"/>
      <c r="JZ898" s="242"/>
      <c r="KA898" s="242"/>
      <c r="KB898" s="242"/>
      <c r="KC898" s="242"/>
      <c r="KD898" s="242"/>
      <c r="KE898" s="242"/>
      <c r="KF898" s="242"/>
      <c r="KG898" s="242"/>
      <c r="KH898" s="242"/>
      <c r="KI898" s="242"/>
      <c r="KJ898" s="242"/>
      <c r="KK898" s="242"/>
      <c r="KL898" s="242"/>
      <c r="KM898" s="242"/>
      <c r="KN898" s="242"/>
      <c r="KO898" s="242"/>
      <c r="KP898" s="242"/>
      <c r="KQ898" s="242"/>
      <c r="KR898" s="242"/>
      <c r="KS898" s="242"/>
      <c r="KT898" s="242"/>
      <c r="KU898" s="242"/>
      <c r="KV898" s="242"/>
      <c r="KW898" s="242"/>
      <c r="KX898" s="242"/>
      <c r="KY898" s="242"/>
      <c r="KZ898" s="242"/>
      <c r="LA898" s="242"/>
      <c r="LB898" s="242"/>
      <c r="LC898" s="242"/>
      <c r="LD898" s="242"/>
      <c r="LE898" s="242"/>
      <c r="LF898" s="242"/>
      <c r="LG898" s="242"/>
      <c r="LH898" s="242"/>
      <c r="LI898" s="242"/>
      <c r="LJ898" s="242"/>
      <c r="LK898" s="242"/>
      <c r="LL898" s="242"/>
      <c r="LM898" s="242"/>
      <c r="LN898" s="242"/>
      <c r="LO898" s="242"/>
      <c r="LP898" s="242"/>
      <c r="LQ898" s="242"/>
      <c r="LR898" s="242"/>
      <c r="LS898" s="242"/>
      <c r="LT898" s="242"/>
      <c r="LU898" s="242"/>
      <c r="LV898" s="242"/>
      <c r="LW898" s="242"/>
      <c r="LX898" s="242"/>
      <c r="LY898" s="242"/>
      <c r="LZ898" s="242"/>
      <c r="MA898" s="242"/>
      <c r="MB898" s="242"/>
      <c r="MC898" s="242"/>
      <c r="MD898" s="242"/>
      <c r="ME898" s="242"/>
      <c r="MF898" s="242"/>
      <c r="MG898" s="242"/>
      <c r="MH898" s="242"/>
      <c r="MI898" s="242"/>
      <c r="MJ898" s="242"/>
      <c r="MK898" s="242"/>
      <c r="ML898" s="242"/>
      <c r="MM898" s="242"/>
      <c r="MN898" s="242"/>
      <c r="MO898" s="242"/>
      <c r="MP898" s="242"/>
      <c r="MQ898" s="242"/>
      <c r="MR898" s="242"/>
      <c r="MS898" s="242"/>
      <c r="MT898" s="242"/>
      <c r="MU898" s="242"/>
      <c r="MV898" s="242"/>
      <c r="MW898" s="242"/>
      <c r="MX898" s="242"/>
      <c r="MY898" s="242"/>
      <c r="MZ898" s="242"/>
      <c r="NA898" s="242"/>
      <c r="NB898" s="242"/>
      <c r="NC898" s="242"/>
      <c r="ND898" s="242"/>
      <c r="NE898" s="242"/>
      <c r="NF898" s="242"/>
      <c r="NG898" s="242"/>
      <c r="NH898" s="242"/>
      <c r="NI898" s="242"/>
      <c r="NJ898" s="242"/>
      <c r="NK898" s="242"/>
      <c r="NL898" s="242"/>
      <c r="NM898" s="242"/>
      <c r="NN898" s="242"/>
      <c r="NO898" s="242"/>
      <c r="NP898" s="242"/>
      <c r="NQ898" s="242"/>
      <c r="NR898" s="242"/>
      <c r="NS898" s="242"/>
      <c r="NT898" s="242"/>
      <c r="NU898" s="242"/>
      <c r="NV898" s="242"/>
      <c r="NW898" s="242"/>
      <c r="NX898" s="242"/>
      <c r="NY898" s="242"/>
      <c r="NZ898" s="242"/>
      <c r="OA898" s="242"/>
      <c r="OB898" s="242"/>
      <c r="OC898" s="242"/>
      <c r="OD898" s="242"/>
      <c r="OE898" s="242"/>
      <c r="OF898" s="242"/>
      <c r="OG898" s="242"/>
      <c r="OH898" s="242"/>
      <c r="OI898" s="242"/>
      <c r="OJ898" s="242"/>
      <c r="OK898" s="242"/>
      <c r="OL898" s="242"/>
      <c r="OM898" s="242"/>
      <c r="ON898" s="242"/>
      <c r="OO898" s="242"/>
      <c r="OP898" s="242"/>
      <c r="OQ898" s="242"/>
      <c r="OR898" s="242"/>
      <c r="OS898" s="242"/>
      <c r="OT898" s="242"/>
      <c r="OU898" s="242"/>
      <c r="OV898" s="242"/>
      <c r="OW898" s="242"/>
      <c r="OX898" s="242"/>
      <c r="OY898" s="242"/>
      <c r="OZ898" s="242"/>
      <c r="PA898" s="242"/>
      <c r="PB898" s="242"/>
      <c r="PC898" s="242"/>
      <c r="PD898" s="242"/>
      <c r="PE898" s="242"/>
      <c r="PF898" s="242"/>
      <c r="PG898" s="242"/>
      <c r="PH898" s="242"/>
      <c r="PI898" s="242"/>
      <c r="PJ898" s="242"/>
      <c r="PK898" s="242"/>
      <c r="PL898" s="242"/>
      <c r="PM898" s="242"/>
      <c r="PN898" s="242"/>
      <c r="PO898" s="242"/>
      <c r="PP898" s="242"/>
      <c r="PQ898" s="242"/>
      <c r="PR898" s="242"/>
      <c r="PS898" s="242"/>
      <c r="PT898" s="242"/>
      <c r="PU898" s="242"/>
      <c r="PV898" s="242"/>
      <c r="PW898" s="242"/>
      <c r="PX898" s="242"/>
      <c r="PY898" s="242"/>
      <c r="PZ898" s="242"/>
      <c r="QA898" s="242"/>
      <c r="QB898" s="242"/>
      <c r="QC898" s="242"/>
      <c r="QD898" s="242"/>
      <c r="QE898" s="242"/>
      <c r="QF898" s="242"/>
      <c r="QG898" s="242"/>
      <c r="QH898" s="242"/>
      <c r="QI898" s="242"/>
      <c r="QJ898" s="242"/>
      <c r="QK898" s="242"/>
      <c r="QL898" s="242"/>
      <c r="QM898" s="242"/>
      <c r="QN898" s="242"/>
      <c r="QO898" s="242"/>
      <c r="QP898" s="242"/>
      <c r="QQ898" s="242"/>
      <c r="QR898" s="242"/>
      <c r="QS898" s="242"/>
      <c r="QT898" s="242"/>
      <c r="QU898" s="242"/>
      <c r="QV898" s="242"/>
      <c r="QW898" s="242"/>
      <c r="QX898" s="242"/>
      <c r="QY898" s="242"/>
      <c r="QZ898" s="242"/>
      <c r="RA898" s="242"/>
      <c r="RB898" s="242"/>
      <c r="RC898" s="242"/>
      <c r="RD898" s="242"/>
      <c r="RE898" s="242"/>
      <c r="RF898" s="242"/>
      <c r="RG898" s="242"/>
      <c r="RH898" s="242"/>
      <c r="RI898" s="242"/>
      <c r="RJ898" s="242"/>
      <c r="RK898" s="242"/>
      <c r="RL898" s="242"/>
      <c r="RM898" s="242"/>
      <c r="RN898" s="242"/>
      <c r="RO898" s="242"/>
      <c r="RP898" s="242"/>
      <c r="RQ898" s="242"/>
      <c r="RR898" s="242"/>
      <c r="RS898" s="242"/>
      <c r="RT898" s="242"/>
      <c r="RU898" s="242"/>
      <c r="RV898" s="242"/>
      <c r="RW898" s="242"/>
      <c r="RX898" s="242"/>
      <c r="RY898" s="242"/>
      <c r="RZ898" s="242"/>
      <c r="SA898" s="242"/>
      <c r="SB898" s="242"/>
    </row>
    <row r="899" spans="1:496" s="249" customFormat="1" ht="15" customHeight="1" x14ac:dyDescent="0.2">
      <c r="A899" s="247"/>
      <c r="B899" s="247"/>
      <c r="D899" s="247"/>
      <c r="F899" s="242"/>
      <c r="G899" s="242"/>
      <c r="H899" s="242"/>
      <c r="I899" s="242"/>
      <c r="J899" s="242"/>
      <c r="K899" s="242"/>
      <c r="L899" s="242"/>
      <c r="M899" s="242"/>
      <c r="N899" s="242"/>
      <c r="O899" s="242"/>
      <c r="P899" s="242"/>
      <c r="Q899" s="242"/>
      <c r="R899" s="242"/>
      <c r="S899" s="242"/>
      <c r="T899" s="242"/>
      <c r="U899" s="242"/>
      <c r="V899" s="242"/>
      <c r="W899" s="242"/>
      <c r="X899" s="242"/>
      <c r="Y899" s="242"/>
      <c r="Z899" s="242"/>
      <c r="AA899" s="242"/>
      <c r="AB899" s="242"/>
      <c r="AC899" s="242"/>
      <c r="AD899" s="242"/>
      <c r="AE899" s="242"/>
      <c r="AF899" s="242"/>
      <c r="AG899" s="242"/>
      <c r="AH899" s="242"/>
      <c r="AI899" s="242"/>
      <c r="AJ899" s="242"/>
      <c r="AK899" s="242"/>
      <c r="AL899" s="242"/>
      <c r="AM899" s="242"/>
      <c r="AN899" s="242"/>
      <c r="AO899" s="242"/>
      <c r="AP899" s="242"/>
      <c r="AQ899" s="242"/>
      <c r="AR899" s="242"/>
      <c r="AS899" s="242"/>
      <c r="AT899" s="242"/>
      <c r="AU899" s="242"/>
      <c r="AV899" s="242"/>
      <c r="AW899" s="242"/>
      <c r="AX899" s="242"/>
      <c r="AY899" s="242"/>
      <c r="AZ899" s="242"/>
      <c r="BA899" s="242"/>
      <c r="BB899" s="242"/>
      <c r="BC899" s="242"/>
      <c r="BD899" s="242"/>
      <c r="BE899" s="242"/>
      <c r="BF899" s="242"/>
      <c r="BG899" s="242"/>
      <c r="BH899" s="242"/>
      <c r="BI899" s="242"/>
      <c r="BJ899" s="242"/>
      <c r="BK899" s="242"/>
      <c r="BL899" s="242"/>
      <c r="BM899" s="242"/>
      <c r="BN899" s="242"/>
      <c r="BO899" s="242"/>
      <c r="BP899" s="242"/>
      <c r="BQ899" s="242"/>
      <c r="BR899" s="242"/>
      <c r="BS899" s="242"/>
      <c r="BT899" s="242"/>
      <c r="BU899" s="242"/>
      <c r="BV899" s="242"/>
      <c r="BW899" s="242"/>
      <c r="BX899" s="242"/>
      <c r="BY899" s="242"/>
      <c r="BZ899" s="242"/>
      <c r="CA899" s="242"/>
      <c r="CB899" s="242"/>
      <c r="CC899" s="242"/>
      <c r="CD899" s="242"/>
      <c r="CE899" s="242"/>
      <c r="CF899" s="242"/>
      <c r="CG899" s="242"/>
      <c r="CH899" s="242"/>
      <c r="CI899" s="242"/>
      <c r="CJ899" s="242"/>
      <c r="CK899" s="242"/>
      <c r="CL899" s="242"/>
      <c r="CM899" s="242"/>
      <c r="CN899" s="242"/>
      <c r="CO899" s="242"/>
      <c r="CP899" s="242"/>
      <c r="CQ899" s="242"/>
      <c r="CR899" s="242"/>
      <c r="CS899" s="242"/>
      <c r="CT899" s="242"/>
      <c r="CU899" s="242"/>
      <c r="CV899" s="242"/>
      <c r="CW899" s="242"/>
      <c r="CX899" s="242"/>
      <c r="CY899" s="242"/>
      <c r="CZ899" s="242"/>
      <c r="DA899" s="242"/>
      <c r="DB899" s="242"/>
      <c r="DC899" s="242"/>
      <c r="DD899" s="242"/>
      <c r="DE899" s="242"/>
      <c r="DF899" s="242"/>
      <c r="DG899" s="242"/>
      <c r="DH899" s="242"/>
      <c r="DI899" s="242"/>
      <c r="DJ899" s="242"/>
      <c r="DK899" s="242"/>
      <c r="DL899" s="242"/>
      <c r="DM899" s="242"/>
      <c r="DN899" s="242"/>
      <c r="DO899" s="242"/>
      <c r="DP899" s="242"/>
      <c r="DQ899" s="242"/>
      <c r="DR899" s="242"/>
      <c r="DS899" s="242"/>
      <c r="DT899" s="242"/>
      <c r="DU899" s="242"/>
      <c r="DV899" s="242"/>
      <c r="DW899" s="242"/>
      <c r="DX899" s="242"/>
      <c r="DY899" s="242"/>
      <c r="DZ899" s="242"/>
      <c r="EA899" s="242"/>
      <c r="EB899" s="242"/>
      <c r="EC899" s="242"/>
      <c r="ED899" s="242"/>
      <c r="EE899" s="242"/>
      <c r="EF899" s="242"/>
      <c r="EG899" s="242"/>
      <c r="EH899" s="242"/>
      <c r="EI899" s="242"/>
      <c r="EJ899" s="242"/>
      <c r="EK899" s="242"/>
      <c r="EL899" s="242"/>
      <c r="EM899" s="242"/>
      <c r="EN899" s="242"/>
      <c r="EO899" s="242"/>
      <c r="EP899" s="242"/>
      <c r="EQ899" s="242"/>
      <c r="ER899" s="242"/>
      <c r="ES899" s="242"/>
      <c r="ET899" s="242"/>
      <c r="EU899" s="242"/>
      <c r="EV899" s="242"/>
      <c r="EW899" s="242"/>
      <c r="EX899" s="242"/>
      <c r="EY899" s="242"/>
      <c r="EZ899" s="242"/>
      <c r="FA899" s="242"/>
      <c r="FB899" s="242"/>
      <c r="FC899" s="242"/>
      <c r="FD899" s="242"/>
      <c r="FE899" s="242"/>
      <c r="FF899" s="242"/>
      <c r="FG899" s="242"/>
      <c r="FH899" s="242"/>
      <c r="FI899" s="242"/>
      <c r="FJ899" s="242"/>
      <c r="FK899" s="242"/>
      <c r="FL899" s="242"/>
      <c r="FM899" s="242"/>
      <c r="FN899" s="242"/>
      <c r="FO899" s="242"/>
      <c r="FP899" s="242"/>
      <c r="FQ899" s="242"/>
      <c r="FR899" s="242"/>
      <c r="FS899" s="242"/>
      <c r="FT899" s="242"/>
      <c r="FU899" s="242"/>
      <c r="FV899" s="242"/>
      <c r="FW899" s="242"/>
      <c r="FX899" s="242"/>
      <c r="FY899" s="242"/>
      <c r="FZ899" s="242"/>
      <c r="GA899" s="242"/>
      <c r="GB899" s="242"/>
      <c r="GC899" s="242"/>
      <c r="GD899" s="242"/>
      <c r="GE899" s="242"/>
      <c r="GF899" s="242"/>
      <c r="GG899" s="242"/>
      <c r="GH899" s="242"/>
      <c r="GI899" s="242"/>
      <c r="GJ899" s="242"/>
      <c r="GK899" s="242"/>
      <c r="GL899" s="242"/>
      <c r="GM899" s="242"/>
      <c r="GN899" s="242"/>
      <c r="GO899" s="242"/>
      <c r="GP899" s="242"/>
      <c r="GQ899" s="242"/>
      <c r="GR899" s="242"/>
      <c r="GS899" s="242"/>
      <c r="GT899" s="242"/>
      <c r="GU899" s="242"/>
      <c r="GV899" s="242"/>
      <c r="GW899" s="242"/>
      <c r="GX899" s="242"/>
      <c r="GY899" s="242"/>
      <c r="GZ899" s="242"/>
      <c r="HA899" s="242"/>
      <c r="HB899" s="242"/>
      <c r="HC899" s="242"/>
      <c r="HD899" s="242"/>
      <c r="HE899" s="242"/>
      <c r="HF899" s="242"/>
      <c r="HG899" s="242"/>
      <c r="HH899" s="242"/>
      <c r="HI899" s="242"/>
      <c r="HJ899" s="242"/>
      <c r="HK899" s="242"/>
      <c r="HL899" s="242"/>
      <c r="HM899" s="242"/>
      <c r="HN899" s="242"/>
      <c r="HO899" s="242"/>
      <c r="HP899" s="242"/>
      <c r="HQ899" s="242"/>
      <c r="HR899" s="242"/>
      <c r="HS899" s="242"/>
      <c r="HT899" s="242"/>
      <c r="HU899" s="242"/>
      <c r="HV899" s="242"/>
      <c r="HW899" s="242"/>
      <c r="HX899" s="242"/>
      <c r="HY899" s="242"/>
      <c r="HZ899" s="242"/>
      <c r="IA899" s="242"/>
      <c r="IB899" s="242"/>
      <c r="IC899" s="242"/>
      <c r="ID899" s="242"/>
      <c r="IE899" s="242"/>
      <c r="IF899" s="242"/>
      <c r="IG899" s="242"/>
      <c r="IH899" s="242"/>
      <c r="II899" s="242"/>
      <c r="IJ899" s="242"/>
      <c r="IK899" s="242"/>
      <c r="IL899" s="242"/>
      <c r="IM899" s="242"/>
      <c r="IN899" s="242"/>
      <c r="IO899" s="242"/>
      <c r="IP899" s="242"/>
      <c r="IQ899" s="242"/>
      <c r="IR899" s="242"/>
      <c r="IS899" s="242"/>
      <c r="IT899" s="242"/>
      <c r="IU899" s="242"/>
      <c r="IV899" s="242"/>
      <c r="IW899" s="242"/>
      <c r="IX899" s="242"/>
      <c r="IY899" s="242"/>
      <c r="IZ899" s="242"/>
      <c r="JA899" s="242"/>
      <c r="JB899" s="242"/>
      <c r="JC899" s="242"/>
      <c r="JD899" s="242"/>
      <c r="JE899" s="242"/>
      <c r="JF899" s="242"/>
      <c r="JG899" s="242"/>
      <c r="JH899" s="242"/>
      <c r="JI899" s="242"/>
      <c r="JJ899" s="242"/>
      <c r="JK899" s="242"/>
      <c r="JL899" s="242"/>
      <c r="JM899" s="242"/>
      <c r="JN899" s="242"/>
      <c r="JO899" s="242"/>
      <c r="JP899" s="242"/>
      <c r="JQ899" s="242"/>
      <c r="JR899" s="242"/>
      <c r="JS899" s="242"/>
      <c r="JT899" s="242"/>
      <c r="JU899" s="242"/>
      <c r="JV899" s="242"/>
      <c r="JW899" s="242"/>
      <c r="JX899" s="242"/>
      <c r="JY899" s="242"/>
      <c r="JZ899" s="242"/>
      <c r="KA899" s="242"/>
      <c r="KB899" s="242"/>
      <c r="KC899" s="242"/>
      <c r="KD899" s="242"/>
      <c r="KE899" s="242"/>
      <c r="KF899" s="242"/>
      <c r="KG899" s="242"/>
      <c r="KH899" s="242"/>
      <c r="KI899" s="242"/>
      <c r="KJ899" s="242"/>
      <c r="KK899" s="242"/>
      <c r="KL899" s="242"/>
      <c r="KM899" s="242"/>
      <c r="KN899" s="242"/>
      <c r="KO899" s="242"/>
      <c r="KP899" s="242"/>
      <c r="KQ899" s="242"/>
      <c r="KR899" s="242"/>
      <c r="KS899" s="242"/>
      <c r="KT899" s="242"/>
      <c r="KU899" s="242"/>
      <c r="KV899" s="242"/>
      <c r="KW899" s="242"/>
      <c r="KX899" s="242"/>
      <c r="KY899" s="242"/>
      <c r="KZ899" s="242"/>
      <c r="LA899" s="242"/>
      <c r="LB899" s="242"/>
      <c r="LC899" s="242"/>
      <c r="LD899" s="242"/>
      <c r="LE899" s="242"/>
      <c r="LF899" s="242"/>
      <c r="LG899" s="242"/>
      <c r="LH899" s="242"/>
      <c r="LI899" s="242"/>
      <c r="LJ899" s="242"/>
      <c r="LK899" s="242"/>
      <c r="LL899" s="242"/>
      <c r="LM899" s="242"/>
      <c r="LN899" s="242"/>
      <c r="LO899" s="242"/>
      <c r="LP899" s="242"/>
      <c r="LQ899" s="242"/>
      <c r="LR899" s="242"/>
      <c r="LS899" s="242"/>
      <c r="LT899" s="242"/>
      <c r="LU899" s="242"/>
      <c r="LV899" s="242"/>
      <c r="LW899" s="242"/>
      <c r="LX899" s="242"/>
      <c r="LY899" s="242"/>
      <c r="LZ899" s="242"/>
      <c r="MA899" s="242"/>
      <c r="MB899" s="242"/>
      <c r="MC899" s="242"/>
      <c r="MD899" s="242"/>
      <c r="ME899" s="242"/>
      <c r="MF899" s="242"/>
      <c r="MG899" s="242"/>
      <c r="MH899" s="242"/>
      <c r="MI899" s="242"/>
      <c r="MJ899" s="242"/>
      <c r="MK899" s="242"/>
      <c r="ML899" s="242"/>
      <c r="MM899" s="242"/>
      <c r="MN899" s="242"/>
      <c r="MO899" s="242"/>
      <c r="MP899" s="242"/>
      <c r="MQ899" s="242"/>
      <c r="MR899" s="242"/>
      <c r="MS899" s="242"/>
      <c r="MT899" s="242"/>
      <c r="MU899" s="242"/>
      <c r="MV899" s="242"/>
      <c r="MW899" s="242"/>
      <c r="MX899" s="242"/>
      <c r="MY899" s="242"/>
      <c r="MZ899" s="242"/>
      <c r="NA899" s="242"/>
      <c r="NB899" s="242"/>
      <c r="NC899" s="242"/>
      <c r="ND899" s="242"/>
      <c r="NE899" s="242"/>
      <c r="NF899" s="242"/>
      <c r="NG899" s="242"/>
      <c r="NH899" s="242"/>
      <c r="NI899" s="242"/>
      <c r="NJ899" s="242"/>
      <c r="NK899" s="242"/>
      <c r="NL899" s="242"/>
      <c r="NM899" s="242"/>
      <c r="NN899" s="242"/>
      <c r="NO899" s="242"/>
      <c r="NP899" s="242"/>
      <c r="NQ899" s="242"/>
      <c r="NR899" s="242"/>
      <c r="NS899" s="242"/>
      <c r="NT899" s="242"/>
      <c r="NU899" s="242"/>
      <c r="NV899" s="242"/>
      <c r="NW899" s="242"/>
      <c r="NX899" s="242"/>
      <c r="NY899" s="242"/>
      <c r="NZ899" s="242"/>
      <c r="OA899" s="242"/>
      <c r="OB899" s="242"/>
      <c r="OC899" s="242"/>
      <c r="OD899" s="242"/>
      <c r="OE899" s="242"/>
      <c r="OF899" s="242"/>
      <c r="OG899" s="242"/>
      <c r="OH899" s="242"/>
      <c r="OI899" s="242"/>
      <c r="OJ899" s="242"/>
      <c r="OK899" s="242"/>
      <c r="OL899" s="242"/>
      <c r="OM899" s="242"/>
      <c r="ON899" s="242"/>
      <c r="OO899" s="242"/>
      <c r="OP899" s="242"/>
      <c r="OQ899" s="242"/>
      <c r="OR899" s="242"/>
      <c r="OS899" s="242"/>
      <c r="OT899" s="242"/>
      <c r="OU899" s="242"/>
      <c r="OV899" s="242"/>
      <c r="OW899" s="242"/>
      <c r="OX899" s="242"/>
      <c r="OY899" s="242"/>
      <c r="OZ899" s="242"/>
      <c r="PA899" s="242"/>
      <c r="PB899" s="242"/>
      <c r="PC899" s="242"/>
      <c r="PD899" s="242"/>
      <c r="PE899" s="242"/>
      <c r="PF899" s="242"/>
      <c r="PG899" s="242"/>
      <c r="PH899" s="242"/>
      <c r="PI899" s="242"/>
      <c r="PJ899" s="242"/>
      <c r="PK899" s="242"/>
      <c r="PL899" s="242"/>
      <c r="PM899" s="242"/>
      <c r="PN899" s="242"/>
      <c r="PO899" s="242"/>
      <c r="PP899" s="242"/>
      <c r="PQ899" s="242"/>
      <c r="PR899" s="242"/>
      <c r="PS899" s="242"/>
      <c r="PT899" s="242"/>
      <c r="PU899" s="242"/>
      <c r="PV899" s="242"/>
      <c r="PW899" s="242"/>
      <c r="PX899" s="242"/>
      <c r="PY899" s="242"/>
      <c r="PZ899" s="242"/>
      <c r="QA899" s="242"/>
      <c r="QB899" s="242"/>
      <c r="QC899" s="242"/>
      <c r="QD899" s="242"/>
      <c r="QE899" s="242"/>
      <c r="QF899" s="242"/>
      <c r="QG899" s="242"/>
      <c r="QH899" s="242"/>
      <c r="QI899" s="242"/>
      <c r="QJ899" s="242"/>
      <c r="QK899" s="242"/>
      <c r="QL899" s="242"/>
      <c r="QM899" s="242"/>
      <c r="QN899" s="242"/>
      <c r="QO899" s="242"/>
      <c r="QP899" s="242"/>
      <c r="QQ899" s="242"/>
      <c r="QR899" s="242"/>
      <c r="QS899" s="242"/>
      <c r="QT899" s="242"/>
      <c r="QU899" s="242"/>
      <c r="QV899" s="242"/>
      <c r="QW899" s="242"/>
      <c r="QX899" s="242"/>
      <c r="QY899" s="242"/>
      <c r="QZ899" s="242"/>
      <c r="RA899" s="242"/>
      <c r="RB899" s="242"/>
      <c r="RC899" s="242"/>
      <c r="RD899" s="242"/>
      <c r="RE899" s="242"/>
      <c r="RF899" s="242"/>
      <c r="RG899" s="242"/>
      <c r="RH899" s="242"/>
      <c r="RI899" s="242"/>
      <c r="RJ899" s="242"/>
      <c r="RK899" s="242"/>
      <c r="RL899" s="242"/>
      <c r="RM899" s="242"/>
      <c r="RN899" s="242"/>
      <c r="RO899" s="242"/>
      <c r="RP899" s="242"/>
      <c r="RQ899" s="242"/>
      <c r="RR899" s="242"/>
      <c r="RS899" s="242"/>
      <c r="RT899" s="242"/>
      <c r="RU899" s="242"/>
      <c r="RV899" s="242"/>
      <c r="RW899" s="242"/>
      <c r="RX899" s="242"/>
      <c r="RY899" s="242"/>
      <c r="RZ899" s="242"/>
      <c r="SA899" s="242"/>
      <c r="SB899" s="242"/>
    </row>
    <row r="900" spans="1:496" s="249" customFormat="1" ht="15" customHeight="1" x14ac:dyDescent="0.2">
      <c r="A900" s="247"/>
      <c r="B900" s="247"/>
      <c r="D900" s="247"/>
      <c r="F900" s="242"/>
      <c r="G900" s="242"/>
      <c r="H900" s="242"/>
      <c r="I900" s="242"/>
      <c r="J900" s="242"/>
      <c r="K900" s="242"/>
      <c r="L900" s="242"/>
      <c r="M900" s="242"/>
      <c r="N900" s="242"/>
      <c r="O900" s="242"/>
      <c r="P900" s="242"/>
      <c r="Q900" s="242"/>
      <c r="R900" s="242"/>
      <c r="S900" s="242"/>
      <c r="T900" s="242"/>
      <c r="U900" s="242"/>
      <c r="V900" s="242"/>
      <c r="W900" s="242"/>
      <c r="X900" s="242"/>
      <c r="Y900" s="242"/>
      <c r="Z900" s="242"/>
      <c r="AA900" s="242"/>
      <c r="AB900" s="242"/>
      <c r="AC900" s="242"/>
      <c r="AD900" s="242"/>
      <c r="AE900" s="242"/>
      <c r="AF900" s="242"/>
      <c r="AG900" s="242"/>
      <c r="AH900" s="242"/>
      <c r="AI900" s="242"/>
      <c r="AJ900" s="242"/>
      <c r="AK900" s="242"/>
      <c r="AL900" s="242"/>
      <c r="AM900" s="242"/>
      <c r="AN900" s="242"/>
      <c r="AO900" s="242"/>
      <c r="AP900" s="242"/>
      <c r="AQ900" s="242"/>
      <c r="AR900" s="242"/>
      <c r="AS900" s="242"/>
      <c r="AT900" s="242"/>
      <c r="AU900" s="242"/>
      <c r="AV900" s="242"/>
      <c r="AW900" s="242"/>
      <c r="AX900" s="242"/>
      <c r="AY900" s="242"/>
      <c r="AZ900" s="242"/>
      <c r="BA900" s="242"/>
      <c r="BB900" s="242"/>
      <c r="BC900" s="242"/>
      <c r="BD900" s="242"/>
      <c r="BE900" s="242"/>
      <c r="BF900" s="242"/>
      <c r="BG900" s="242"/>
      <c r="BH900" s="242"/>
      <c r="BI900" s="242"/>
      <c r="BJ900" s="242"/>
      <c r="BK900" s="242"/>
      <c r="BL900" s="242"/>
      <c r="BM900" s="242"/>
      <c r="BN900" s="242"/>
      <c r="BO900" s="242"/>
      <c r="BP900" s="242"/>
      <c r="BQ900" s="242"/>
      <c r="BR900" s="242"/>
      <c r="BS900" s="242"/>
      <c r="BT900" s="242"/>
      <c r="BU900" s="242"/>
      <c r="BV900" s="242"/>
      <c r="BW900" s="242"/>
      <c r="BX900" s="242"/>
      <c r="BY900" s="242"/>
      <c r="BZ900" s="242"/>
      <c r="CA900" s="242"/>
      <c r="CB900" s="242"/>
      <c r="CC900" s="242"/>
      <c r="CD900" s="242"/>
      <c r="CE900" s="242"/>
      <c r="CF900" s="242"/>
      <c r="CG900" s="242"/>
      <c r="CH900" s="242"/>
      <c r="CI900" s="242"/>
      <c r="CJ900" s="242"/>
      <c r="CK900" s="242"/>
      <c r="CL900" s="242"/>
      <c r="CM900" s="242"/>
      <c r="CN900" s="242"/>
      <c r="CO900" s="242"/>
      <c r="CP900" s="242"/>
      <c r="CQ900" s="242"/>
      <c r="CR900" s="242"/>
      <c r="CS900" s="242"/>
      <c r="CT900" s="242"/>
      <c r="CU900" s="242"/>
      <c r="CV900" s="242"/>
      <c r="CW900" s="242"/>
      <c r="CX900" s="242"/>
      <c r="CY900" s="242"/>
      <c r="CZ900" s="242"/>
      <c r="DA900" s="242"/>
      <c r="DB900" s="242"/>
      <c r="DC900" s="242"/>
      <c r="DD900" s="242"/>
      <c r="DE900" s="242"/>
      <c r="DF900" s="242"/>
      <c r="DG900" s="242"/>
      <c r="DH900" s="242"/>
      <c r="DI900" s="242"/>
      <c r="DJ900" s="242"/>
      <c r="DK900" s="242"/>
      <c r="DL900" s="242"/>
      <c r="DM900" s="242"/>
      <c r="DN900" s="242"/>
      <c r="DO900" s="242"/>
      <c r="DP900" s="242"/>
      <c r="DQ900" s="242"/>
      <c r="DR900" s="242"/>
      <c r="DS900" s="242"/>
      <c r="DT900" s="242"/>
      <c r="DU900" s="242"/>
      <c r="DV900" s="242"/>
      <c r="DW900" s="242"/>
      <c r="DX900" s="242"/>
      <c r="DY900" s="242"/>
      <c r="DZ900" s="242"/>
      <c r="EA900" s="242"/>
      <c r="EB900" s="242"/>
      <c r="EC900" s="242"/>
      <c r="ED900" s="242"/>
      <c r="EE900" s="242"/>
      <c r="EF900" s="242"/>
      <c r="EG900" s="242"/>
      <c r="EH900" s="242"/>
      <c r="EI900" s="242"/>
      <c r="EJ900" s="242"/>
      <c r="EK900" s="242"/>
      <c r="EL900" s="242"/>
      <c r="EM900" s="242"/>
      <c r="EN900" s="242"/>
      <c r="EO900" s="242"/>
      <c r="EP900" s="242"/>
      <c r="EQ900" s="242"/>
      <c r="ER900" s="242"/>
      <c r="ES900" s="242"/>
      <c r="ET900" s="242"/>
      <c r="EU900" s="242"/>
      <c r="EV900" s="242"/>
      <c r="EW900" s="242"/>
      <c r="EX900" s="242"/>
      <c r="EY900" s="242"/>
      <c r="EZ900" s="242"/>
      <c r="FA900" s="242"/>
      <c r="FB900" s="242"/>
      <c r="FC900" s="242"/>
      <c r="FD900" s="242"/>
      <c r="FE900" s="242"/>
      <c r="FF900" s="242"/>
      <c r="FG900" s="242"/>
      <c r="FH900" s="242"/>
      <c r="FI900" s="242"/>
      <c r="FJ900" s="242"/>
      <c r="FK900" s="242"/>
      <c r="FL900" s="242"/>
      <c r="FM900" s="242"/>
      <c r="FN900" s="242"/>
      <c r="FO900" s="242"/>
      <c r="FP900" s="242"/>
      <c r="FQ900" s="242"/>
      <c r="FR900" s="242"/>
      <c r="FS900" s="242"/>
      <c r="FT900" s="242"/>
      <c r="FU900" s="242"/>
      <c r="FV900" s="242"/>
      <c r="FW900" s="242"/>
      <c r="FX900" s="242"/>
      <c r="FY900" s="242"/>
      <c r="FZ900" s="242"/>
      <c r="GA900" s="242"/>
      <c r="GB900" s="242"/>
      <c r="GC900" s="242"/>
      <c r="GD900" s="242"/>
      <c r="GE900" s="242"/>
      <c r="GF900" s="242"/>
      <c r="GG900" s="242"/>
      <c r="GH900" s="242"/>
      <c r="GI900" s="242"/>
      <c r="GJ900" s="242"/>
      <c r="GK900" s="242"/>
      <c r="GL900" s="242"/>
      <c r="GM900" s="242"/>
      <c r="GN900" s="242"/>
      <c r="GO900" s="242"/>
      <c r="GP900" s="242"/>
      <c r="GQ900" s="242"/>
      <c r="GR900" s="242"/>
      <c r="GS900" s="242"/>
      <c r="GT900" s="242"/>
      <c r="GU900" s="242"/>
      <c r="GV900" s="242"/>
      <c r="GW900" s="242"/>
      <c r="GX900" s="242"/>
      <c r="GY900" s="242"/>
      <c r="GZ900" s="242"/>
      <c r="HA900" s="242"/>
      <c r="HB900" s="242"/>
      <c r="HC900" s="242"/>
      <c r="HD900" s="242"/>
      <c r="HE900" s="242"/>
      <c r="HF900" s="242"/>
      <c r="HG900" s="242"/>
      <c r="HH900" s="242"/>
      <c r="HI900" s="242"/>
      <c r="HJ900" s="242"/>
      <c r="HK900" s="242"/>
      <c r="HL900" s="242"/>
      <c r="HM900" s="242"/>
      <c r="HN900" s="242"/>
      <c r="HO900" s="242"/>
      <c r="HP900" s="242"/>
      <c r="HQ900" s="242"/>
      <c r="HR900" s="242"/>
      <c r="HS900" s="242"/>
      <c r="HT900" s="242"/>
      <c r="HU900" s="242"/>
      <c r="HV900" s="242"/>
      <c r="HW900" s="242"/>
      <c r="HX900" s="242"/>
      <c r="HY900" s="242"/>
      <c r="HZ900" s="242"/>
      <c r="IA900" s="242"/>
      <c r="IB900" s="242"/>
      <c r="IC900" s="242"/>
      <c r="ID900" s="242"/>
      <c r="IE900" s="242"/>
      <c r="IF900" s="242"/>
      <c r="IG900" s="242"/>
      <c r="IH900" s="242"/>
      <c r="II900" s="242"/>
      <c r="IJ900" s="242"/>
      <c r="IK900" s="242"/>
      <c r="IL900" s="242"/>
      <c r="IM900" s="242"/>
      <c r="IN900" s="242"/>
      <c r="IO900" s="242"/>
      <c r="IP900" s="242"/>
      <c r="IQ900" s="242"/>
      <c r="IR900" s="242"/>
      <c r="IS900" s="242"/>
      <c r="IT900" s="242"/>
      <c r="IU900" s="242"/>
      <c r="IV900" s="242"/>
      <c r="IW900" s="242"/>
      <c r="IX900" s="242"/>
      <c r="IY900" s="242"/>
      <c r="IZ900" s="242"/>
      <c r="JA900" s="242"/>
      <c r="JB900" s="242"/>
      <c r="JC900" s="242"/>
      <c r="JD900" s="242"/>
      <c r="JE900" s="242"/>
      <c r="JF900" s="242"/>
      <c r="JG900" s="242"/>
      <c r="JH900" s="242"/>
      <c r="JI900" s="242"/>
      <c r="JJ900" s="242"/>
      <c r="JK900" s="242"/>
      <c r="JL900" s="242"/>
      <c r="JM900" s="242"/>
      <c r="JN900" s="242"/>
      <c r="JO900" s="242"/>
      <c r="JP900" s="242"/>
      <c r="JQ900" s="242"/>
      <c r="JR900" s="242"/>
      <c r="JS900" s="242"/>
      <c r="JT900" s="242"/>
      <c r="JU900" s="242"/>
      <c r="JV900" s="242"/>
      <c r="JW900" s="242"/>
      <c r="JX900" s="242"/>
      <c r="JY900" s="242"/>
      <c r="JZ900" s="242"/>
      <c r="KA900" s="242"/>
      <c r="KB900" s="242"/>
      <c r="KC900" s="242"/>
      <c r="KD900" s="242"/>
      <c r="KE900" s="242"/>
      <c r="KF900" s="242"/>
      <c r="KG900" s="242"/>
      <c r="KH900" s="242"/>
      <c r="KI900" s="242"/>
      <c r="KJ900" s="242"/>
      <c r="KK900" s="242"/>
      <c r="KL900" s="242"/>
      <c r="KM900" s="242"/>
      <c r="KN900" s="242"/>
      <c r="KO900" s="242"/>
      <c r="KP900" s="242"/>
      <c r="KQ900" s="242"/>
      <c r="KR900" s="242"/>
      <c r="KS900" s="242"/>
      <c r="KT900" s="242"/>
      <c r="KU900" s="242"/>
      <c r="KV900" s="242"/>
      <c r="KW900" s="242"/>
      <c r="KX900" s="242"/>
      <c r="KY900" s="242"/>
      <c r="KZ900" s="242"/>
      <c r="LA900" s="242"/>
      <c r="LB900" s="242"/>
      <c r="LC900" s="242"/>
      <c r="LD900" s="242"/>
      <c r="LE900" s="242"/>
      <c r="LF900" s="242"/>
      <c r="LG900" s="242"/>
      <c r="LH900" s="242"/>
      <c r="LI900" s="242"/>
      <c r="LJ900" s="242"/>
      <c r="LK900" s="242"/>
      <c r="LL900" s="242"/>
      <c r="LM900" s="242"/>
      <c r="LN900" s="242"/>
      <c r="LO900" s="242"/>
      <c r="LP900" s="242"/>
      <c r="LQ900" s="242"/>
      <c r="LR900" s="242"/>
      <c r="LS900" s="242"/>
      <c r="LT900" s="242"/>
      <c r="LU900" s="242"/>
      <c r="LV900" s="242"/>
      <c r="LW900" s="242"/>
      <c r="LX900" s="242"/>
      <c r="LY900" s="242"/>
      <c r="LZ900" s="242"/>
      <c r="MA900" s="242"/>
      <c r="MB900" s="242"/>
      <c r="MC900" s="242"/>
      <c r="MD900" s="242"/>
      <c r="ME900" s="242"/>
      <c r="MF900" s="242"/>
      <c r="MG900" s="242"/>
      <c r="MH900" s="242"/>
      <c r="MI900" s="242"/>
      <c r="MJ900" s="242"/>
      <c r="MK900" s="242"/>
      <c r="ML900" s="242"/>
      <c r="MM900" s="242"/>
      <c r="MN900" s="242"/>
      <c r="MO900" s="242"/>
      <c r="MP900" s="242"/>
      <c r="MQ900" s="242"/>
      <c r="MR900" s="242"/>
      <c r="MS900" s="242"/>
      <c r="MT900" s="242"/>
      <c r="MU900" s="242"/>
      <c r="MV900" s="242"/>
      <c r="MW900" s="242"/>
      <c r="MX900" s="242"/>
      <c r="MY900" s="242"/>
      <c r="MZ900" s="242"/>
      <c r="NA900" s="242"/>
      <c r="NB900" s="242"/>
      <c r="NC900" s="242"/>
      <c r="ND900" s="242"/>
      <c r="NE900" s="242"/>
      <c r="NF900" s="242"/>
      <c r="NG900" s="242"/>
      <c r="NH900" s="242"/>
      <c r="NI900" s="242"/>
      <c r="NJ900" s="242"/>
      <c r="NK900" s="242"/>
      <c r="NL900" s="242"/>
      <c r="NM900" s="242"/>
      <c r="NN900" s="242"/>
      <c r="NO900" s="242"/>
      <c r="NP900" s="242"/>
      <c r="NQ900" s="242"/>
      <c r="NR900" s="242"/>
      <c r="NS900" s="242"/>
      <c r="NT900" s="242"/>
      <c r="NU900" s="242"/>
      <c r="NV900" s="242"/>
      <c r="NW900" s="242"/>
      <c r="NX900" s="242"/>
      <c r="NY900" s="242"/>
      <c r="NZ900" s="242"/>
      <c r="OA900" s="242"/>
      <c r="OB900" s="242"/>
      <c r="OC900" s="242"/>
      <c r="OD900" s="242"/>
      <c r="OE900" s="242"/>
      <c r="OF900" s="242"/>
      <c r="OG900" s="242"/>
      <c r="OH900" s="242"/>
      <c r="OI900" s="242"/>
      <c r="OJ900" s="242"/>
      <c r="OK900" s="242"/>
      <c r="OL900" s="242"/>
      <c r="OM900" s="242"/>
      <c r="ON900" s="242"/>
      <c r="OO900" s="242"/>
      <c r="OP900" s="242"/>
      <c r="OQ900" s="242"/>
      <c r="OR900" s="242"/>
      <c r="OS900" s="242"/>
      <c r="OT900" s="242"/>
      <c r="OU900" s="242"/>
      <c r="OV900" s="242"/>
      <c r="OW900" s="242"/>
      <c r="OX900" s="242"/>
      <c r="OY900" s="242"/>
      <c r="OZ900" s="242"/>
      <c r="PA900" s="242"/>
      <c r="PB900" s="242"/>
      <c r="PC900" s="242"/>
      <c r="PD900" s="242"/>
      <c r="PE900" s="242"/>
      <c r="PF900" s="242"/>
      <c r="PG900" s="242"/>
      <c r="PH900" s="242"/>
      <c r="PI900" s="242"/>
      <c r="PJ900" s="242"/>
      <c r="PK900" s="242"/>
      <c r="PL900" s="242"/>
      <c r="PM900" s="242"/>
      <c r="PN900" s="242"/>
      <c r="PO900" s="242"/>
      <c r="PP900" s="242"/>
      <c r="PQ900" s="242"/>
      <c r="PR900" s="242"/>
      <c r="PS900" s="242"/>
      <c r="PT900" s="242"/>
      <c r="PU900" s="242"/>
      <c r="PV900" s="242"/>
      <c r="PW900" s="242"/>
      <c r="PX900" s="242"/>
      <c r="PY900" s="242"/>
      <c r="PZ900" s="242"/>
      <c r="QA900" s="242"/>
      <c r="QB900" s="242"/>
      <c r="QC900" s="242"/>
      <c r="QD900" s="242"/>
      <c r="QE900" s="242"/>
      <c r="QF900" s="242"/>
      <c r="QG900" s="242"/>
      <c r="QH900" s="242"/>
      <c r="QI900" s="242"/>
      <c r="QJ900" s="242"/>
      <c r="QK900" s="242"/>
      <c r="QL900" s="242"/>
      <c r="QM900" s="242"/>
      <c r="QN900" s="242"/>
      <c r="QO900" s="242"/>
      <c r="QP900" s="242"/>
      <c r="QQ900" s="242"/>
      <c r="QR900" s="242"/>
      <c r="QS900" s="242"/>
      <c r="QT900" s="242"/>
      <c r="QU900" s="242"/>
      <c r="QV900" s="242"/>
      <c r="QW900" s="242"/>
      <c r="QX900" s="242"/>
      <c r="QY900" s="242"/>
      <c r="QZ900" s="242"/>
      <c r="RA900" s="242"/>
      <c r="RB900" s="242"/>
      <c r="RC900" s="242"/>
      <c r="RD900" s="242"/>
      <c r="RE900" s="242"/>
      <c r="RF900" s="242"/>
      <c r="RG900" s="242"/>
      <c r="RH900" s="242"/>
      <c r="RI900" s="242"/>
      <c r="RJ900" s="242"/>
      <c r="RK900" s="242"/>
      <c r="RL900" s="242"/>
      <c r="RM900" s="242"/>
      <c r="RN900" s="242"/>
      <c r="RO900" s="242"/>
      <c r="RP900" s="242"/>
      <c r="RQ900" s="242"/>
      <c r="RR900" s="242"/>
      <c r="RS900" s="242"/>
      <c r="RT900" s="242"/>
      <c r="RU900" s="242"/>
      <c r="RV900" s="242"/>
      <c r="RW900" s="242"/>
      <c r="RX900" s="242"/>
      <c r="RY900" s="242"/>
      <c r="RZ900" s="242"/>
      <c r="SA900" s="242"/>
      <c r="SB900" s="242"/>
    </row>
    <row r="901" spans="1:496" ht="15" customHeight="1" x14ac:dyDescent="0.2">
      <c r="A901" s="243" t="s">
        <v>1151</v>
      </c>
      <c r="B901" s="243">
        <v>220004</v>
      </c>
      <c r="E901" s="242" t="s">
        <v>566</v>
      </c>
    </row>
    <row r="902" spans="1:496" ht="15" customHeight="1" x14ac:dyDescent="0.2">
      <c r="A902" s="243" t="s">
        <v>1152</v>
      </c>
      <c r="B902" s="243">
        <v>220005</v>
      </c>
      <c r="E902" s="242" t="s">
        <v>567</v>
      </c>
    </row>
    <row r="903" spans="1:496" ht="15" customHeight="1" x14ac:dyDescent="0.2">
      <c r="A903" s="243" t="s">
        <v>1153</v>
      </c>
      <c r="B903" s="243">
        <v>220006</v>
      </c>
      <c r="E903" s="242" t="s">
        <v>568</v>
      </c>
    </row>
    <row r="904" spans="1:496" ht="15" customHeight="1" x14ac:dyDescent="0.2">
      <c r="A904" s="243"/>
    </row>
    <row r="905" spans="1:496" ht="15" customHeight="1" x14ac:dyDescent="0.2">
      <c r="A905" s="243" t="s">
        <v>1154</v>
      </c>
      <c r="B905" s="243">
        <v>221</v>
      </c>
      <c r="E905" s="242" t="s">
        <v>771</v>
      </c>
    </row>
    <row r="906" spans="1:496" ht="15" customHeight="1" x14ac:dyDescent="0.2">
      <c r="A906" s="243" t="s">
        <v>1155</v>
      </c>
      <c r="B906" s="243">
        <v>221001</v>
      </c>
      <c r="E906" s="242" t="s">
        <v>569</v>
      </c>
    </row>
    <row r="907" spans="1:496" ht="15" customHeight="1" x14ac:dyDescent="0.2">
      <c r="A907" s="243" t="s">
        <v>1156</v>
      </c>
      <c r="B907" s="243">
        <v>221002</v>
      </c>
      <c r="E907" s="242" t="s">
        <v>570</v>
      </c>
    </row>
    <row r="908" spans="1:496" ht="15" customHeight="1" x14ac:dyDescent="0.2">
      <c r="A908" s="243" t="s">
        <v>1157</v>
      </c>
      <c r="B908" s="243">
        <v>221003</v>
      </c>
      <c r="E908" s="242" t="s">
        <v>571</v>
      </c>
    </row>
    <row r="909" spans="1:496" s="249" customFormat="1" ht="15" customHeight="1" x14ac:dyDescent="0.2">
      <c r="A909" s="247"/>
      <c r="B909" s="247"/>
      <c r="D909" s="247"/>
      <c r="F909" s="242"/>
      <c r="G909" s="242"/>
      <c r="H909" s="242"/>
      <c r="I909" s="242"/>
      <c r="J909" s="242"/>
      <c r="K909" s="242"/>
      <c r="L909" s="242"/>
      <c r="M909" s="242"/>
      <c r="N909" s="242"/>
      <c r="O909" s="242"/>
      <c r="P909" s="242"/>
      <c r="Q909" s="242"/>
      <c r="R909" s="242"/>
      <c r="S909" s="242"/>
      <c r="T909" s="242"/>
      <c r="U909" s="242"/>
      <c r="V909" s="242"/>
      <c r="W909" s="242"/>
      <c r="X909" s="242"/>
      <c r="Y909" s="242"/>
      <c r="Z909" s="242"/>
      <c r="AA909" s="242"/>
      <c r="AB909" s="242"/>
      <c r="AC909" s="242"/>
      <c r="AD909" s="242"/>
      <c r="AE909" s="242"/>
      <c r="AF909" s="242"/>
      <c r="AG909" s="242"/>
      <c r="AH909" s="242"/>
      <c r="AI909" s="242"/>
      <c r="AJ909" s="242"/>
      <c r="AK909" s="242"/>
      <c r="AL909" s="242"/>
      <c r="AM909" s="242"/>
      <c r="AN909" s="242"/>
      <c r="AO909" s="242"/>
      <c r="AP909" s="242"/>
      <c r="AQ909" s="242"/>
      <c r="AR909" s="242"/>
      <c r="AS909" s="242"/>
      <c r="AT909" s="242"/>
      <c r="AU909" s="242"/>
      <c r="AV909" s="242"/>
      <c r="AW909" s="242"/>
      <c r="AX909" s="242"/>
      <c r="AY909" s="242"/>
      <c r="AZ909" s="242"/>
      <c r="BA909" s="242"/>
      <c r="BB909" s="242"/>
      <c r="BC909" s="242"/>
      <c r="BD909" s="242"/>
      <c r="BE909" s="242"/>
      <c r="BF909" s="242"/>
      <c r="BG909" s="242"/>
      <c r="BH909" s="242"/>
      <c r="BI909" s="242"/>
      <c r="BJ909" s="242"/>
      <c r="BK909" s="242"/>
      <c r="BL909" s="242"/>
      <c r="BM909" s="242"/>
      <c r="BN909" s="242"/>
      <c r="BO909" s="242"/>
      <c r="BP909" s="242"/>
      <c r="BQ909" s="242"/>
      <c r="BR909" s="242"/>
      <c r="BS909" s="242"/>
      <c r="BT909" s="242"/>
      <c r="BU909" s="242"/>
      <c r="BV909" s="242"/>
      <c r="BW909" s="242"/>
      <c r="BX909" s="242"/>
      <c r="BY909" s="242"/>
      <c r="BZ909" s="242"/>
      <c r="CA909" s="242"/>
      <c r="CB909" s="242"/>
      <c r="CC909" s="242"/>
      <c r="CD909" s="242"/>
      <c r="CE909" s="242"/>
      <c r="CF909" s="242"/>
      <c r="CG909" s="242"/>
      <c r="CH909" s="242"/>
      <c r="CI909" s="242"/>
      <c r="CJ909" s="242"/>
      <c r="CK909" s="242"/>
      <c r="CL909" s="242"/>
      <c r="CM909" s="242"/>
      <c r="CN909" s="242"/>
      <c r="CO909" s="242"/>
      <c r="CP909" s="242"/>
      <c r="CQ909" s="242"/>
      <c r="CR909" s="242"/>
      <c r="CS909" s="242"/>
      <c r="CT909" s="242"/>
      <c r="CU909" s="242"/>
      <c r="CV909" s="242"/>
      <c r="CW909" s="242"/>
      <c r="CX909" s="242"/>
      <c r="CY909" s="242"/>
      <c r="CZ909" s="242"/>
      <c r="DA909" s="242"/>
      <c r="DB909" s="242"/>
      <c r="DC909" s="242"/>
      <c r="DD909" s="242"/>
      <c r="DE909" s="242"/>
      <c r="DF909" s="242"/>
      <c r="DG909" s="242"/>
      <c r="DH909" s="242"/>
      <c r="DI909" s="242"/>
      <c r="DJ909" s="242"/>
      <c r="DK909" s="242"/>
      <c r="DL909" s="242"/>
      <c r="DM909" s="242"/>
      <c r="DN909" s="242"/>
      <c r="DO909" s="242"/>
      <c r="DP909" s="242"/>
      <c r="DQ909" s="242"/>
      <c r="DR909" s="242"/>
      <c r="DS909" s="242"/>
      <c r="DT909" s="242"/>
      <c r="DU909" s="242"/>
      <c r="DV909" s="242"/>
      <c r="DW909" s="242"/>
      <c r="DX909" s="242"/>
      <c r="DY909" s="242"/>
      <c r="DZ909" s="242"/>
      <c r="EA909" s="242"/>
      <c r="EB909" s="242"/>
      <c r="EC909" s="242"/>
      <c r="ED909" s="242"/>
      <c r="EE909" s="242"/>
      <c r="EF909" s="242"/>
      <c r="EG909" s="242"/>
      <c r="EH909" s="242"/>
      <c r="EI909" s="242"/>
      <c r="EJ909" s="242"/>
      <c r="EK909" s="242"/>
      <c r="EL909" s="242"/>
      <c r="EM909" s="242"/>
      <c r="EN909" s="242"/>
      <c r="EO909" s="242"/>
      <c r="EP909" s="242"/>
      <c r="EQ909" s="242"/>
      <c r="ER909" s="242"/>
      <c r="ES909" s="242"/>
      <c r="ET909" s="242"/>
      <c r="EU909" s="242"/>
      <c r="EV909" s="242"/>
      <c r="EW909" s="242"/>
      <c r="EX909" s="242"/>
      <c r="EY909" s="242"/>
      <c r="EZ909" s="242"/>
      <c r="FA909" s="242"/>
      <c r="FB909" s="242"/>
      <c r="FC909" s="242"/>
      <c r="FD909" s="242"/>
      <c r="FE909" s="242"/>
      <c r="FF909" s="242"/>
      <c r="FG909" s="242"/>
      <c r="FH909" s="242"/>
      <c r="FI909" s="242"/>
      <c r="FJ909" s="242"/>
      <c r="FK909" s="242"/>
      <c r="FL909" s="242"/>
      <c r="FM909" s="242"/>
      <c r="FN909" s="242"/>
      <c r="FO909" s="242"/>
      <c r="FP909" s="242"/>
      <c r="FQ909" s="242"/>
      <c r="FR909" s="242"/>
      <c r="FS909" s="242"/>
      <c r="FT909" s="242"/>
      <c r="FU909" s="242"/>
      <c r="FV909" s="242"/>
      <c r="FW909" s="242"/>
      <c r="FX909" s="242"/>
      <c r="FY909" s="242"/>
      <c r="FZ909" s="242"/>
      <c r="GA909" s="242"/>
      <c r="GB909" s="242"/>
      <c r="GC909" s="242"/>
      <c r="GD909" s="242"/>
      <c r="GE909" s="242"/>
      <c r="GF909" s="242"/>
      <c r="GG909" s="242"/>
      <c r="GH909" s="242"/>
      <c r="GI909" s="242"/>
      <c r="GJ909" s="242"/>
      <c r="GK909" s="242"/>
      <c r="GL909" s="242"/>
      <c r="GM909" s="242"/>
      <c r="GN909" s="242"/>
      <c r="GO909" s="242"/>
      <c r="GP909" s="242"/>
      <c r="GQ909" s="242"/>
      <c r="GR909" s="242"/>
      <c r="GS909" s="242"/>
      <c r="GT909" s="242"/>
      <c r="GU909" s="242"/>
      <c r="GV909" s="242"/>
      <c r="GW909" s="242"/>
      <c r="GX909" s="242"/>
      <c r="GY909" s="242"/>
      <c r="GZ909" s="242"/>
      <c r="HA909" s="242"/>
      <c r="HB909" s="242"/>
      <c r="HC909" s="242"/>
      <c r="HD909" s="242"/>
      <c r="HE909" s="242"/>
      <c r="HF909" s="242"/>
      <c r="HG909" s="242"/>
      <c r="HH909" s="242"/>
      <c r="HI909" s="242"/>
      <c r="HJ909" s="242"/>
      <c r="HK909" s="242"/>
      <c r="HL909" s="242"/>
      <c r="HM909" s="242"/>
      <c r="HN909" s="242"/>
      <c r="HO909" s="242"/>
      <c r="HP909" s="242"/>
      <c r="HQ909" s="242"/>
      <c r="HR909" s="242"/>
      <c r="HS909" s="242"/>
      <c r="HT909" s="242"/>
      <c r="HU909" s="242"/>
      <c r="HV909" s="242"/>
      <c r="HW909" s="242"/>
      <c r="HX909" s="242"/>
      <c r="HY909" s="242"/>
      <c r="HZ909" s="242"/>
      <c r="IA909" s="242"/>
      <c r="IB909" s="242"/>
      <c r="IC909" s="242"/>
      <c r="ID909" s="242"/>
      <c r="IE909" s="242"/>
      <c r="IF909" s="242"/>
      <c r="IG909" s="242"/>
      <c r="IH909" s="242"/>
      <c r="II909" s="242"/>
      <c r="IJ909" s="242"/>
      <c r="IK909" s="242"/>
      <c r="IL909" s="242"/>
      <c r="IM909" s="242"/>
      <c r="IN909" s="242"/>
      <c r="IO909" s="242"/>
      <c r="IP909" s="242"/>
      <c r="IQ909" s="242"/>
      <c r="IR909" s="242"/>
      <c r="IS909" s="242"/>
      <c r="IT909" s="242"/>
      <c r="IU909" s="242"/>
      <c r="IV909" s="242"/>
      <c r="IW909" s="242"/>
      <c r="IX909" s="242"/>
      <c r="IY909" s="242"/>
      <c r="IZ909" s="242"/>
      <c r="JA909" s="242"/>
      <c r="JB909" s="242"/>
      <c r="JC909" s="242"/>
      <c r="JD909" s="242"/>
      <c r="JE909" s="242"/>
      <c r="JF909" s="242"/>
      <c r="JG909" s="242"/>
      <c r="JH909" s="242"/>
      <c r="JI909" s="242"/>
      <c r="JJ909" s="242"/>
      <c r="JK909" s="242"/>
      <c r="JL909" s="242"/>
      <c r="JM909" s="242"/>
      <c r="JN909" s="242"/>
      <c r="JO909" s="242"/>
      <c r="JP909" s="242"/>
      <c r="JQ909" s="242"/>
      <c r="JR909" s="242"/>
      <c r="JS909" s="242"/>
      <c r="JT909" s="242"/>
      <c r="JU909" s="242"/>
      <c r="JV909" s="242"/>
      <c r="JW909" s="242"/>
      <c r="JX909" s="242"/>
      <c r="JY909" s="242"/>
      <c r="JZ909" s="242"/>
      <c r="KA909" s="242"/>
      <c r="KB909" s="242"/>
      <c r="KC909" s="242"/>
      <c r="KD909" s="242"/>
      <c r="KE909" s="242"/>
      <c r="KF909" s="242"/>
      <c r="KG909" s="242"/>
      <c r="KH909" s="242"/>
      <c r="KI909" s="242"/>
      <c r="KJ909" s="242"/>
      <c r="KK909" s="242"/>
      <c r="KL909" s="242"/>
      <c r="KM909" s="242"/>
      <c r="KN909" s="242"/>
      <c r="KO909" s="242"/>
      <c r="KP909" s="242"/>
      <c r="KQ909" s="242"/>
      <c r="KR909" s="242"/>
      <c r="KS909" s="242"/>
      <c r="KT909" s="242"/>
      <c r="KU909" s="242"/>
      <c r="KV909" s="242"/>
      <c r="KW909" s="242"/>
      <c r="KX909" s="242"/>
      <c r="KY909" s="242"/>
      <c r="KZ909" s="242"/>
      <c r="LA909" s="242"/>
      <c r="LB909" s="242"/>
      <c r="LC909" s="242"/>
      <c r="LD909" s="242"/>
      <c r="LE909" s="242"/>
      <c r="LF909" s="242"/>
      <c r="LG909" s="242"/>
      <c r="LH909" s="242"/>
      <c r="LI909" s="242"/>
      <c r="LJ909" s="242"/>
      <c r="LK909" s="242"/>
      <c r="LL909" s="242"/>
      <c r="LM909" s="242"/>
      <c r="LN909" s="242"/>
      <c r="LO909" s="242"/>
      <c r="LP909" s="242"/>
      <c r="LQ909" s="242"/>
      <c r="LR909" s="242"/>
      <c r="LS909" s="242"/>
      <c r="LT909" s="242"/>
      <c r="LU909" s="242"/>
      <c r="LV909" s="242"/>
      <c r="LW909" s="242"/>
      <c r="LX909" s="242"/>
      <c r="LY909" s="242"/>
      <c r="LZ909" s="242"/>
      <c r="MA909" s="242"/>
      <c r="MB909" s="242"/>
      <c r="MC909" s="242"/>
      <c r="MD909" s="242"/>
      <c r="ME909" s="242"/>
      <c r="MF909" s="242"/>
      <c r="MG909" s="242"/>
      <c r="MH909" s="242"/>
      <c r="MI909" s="242"/>
      <c r="MJ909" s="242"/>
      <c r="MK909" s="242"/>
      <c r="ML909" s="242"/>
      <c r="MM909" s="242"/>
      <c r="MN909" s="242"/>
      <c r="MO909" s="242"/>
      <c r="MP909" s="242"/>
      <c r="MQ909" s="242"/>
      <c r="MR909" s="242"/>
      <c r="MS909" s="242"/>
      <c r="MT909" s="242"/>
      <c r="MU909" s="242"/>
      <c r="MV909" s="242"/>
      <c r="MW909" s="242"/>
      <c r="MX909" s="242"/>
      <c r="MY909" s="242"/>
      <c r="MZ909" s="242"/>
      <c r="NA909" s="242"/>
      <c r="NB909" s="242"/>
      <c r="NC909" s="242"/>
      <c r="ND909" s="242"/>
      <c r="NE909" s="242"/>
      <c r="NF909" s="242"/>
      <c r="NG909" s="242"/>
      <c r="NH909" s="242"/>
      <c r="NI909" s="242"/>
      <c r="NJ909" s="242"/>
      <c r="NK909" s="242"/>
      <c r="NL909" s="242"/>
      <c r="NM909" s="242"/>
      <c r="NN909" s="242"/>
      <c r="NO909" s="242"/>
      <c r="NP909" s="242"/>
      <c r="NQ909" s="242"/>
      <c r="NR909" s="242"/>
      <c r="NS909" s="242"/>
      <c r="NT909" s="242"/>
      <c r="NU909" s="242"/>
      <c r="NV909" s="242"/>
      <c r="NW909" s="242"/>
      <c r="NX909" s="242"/>
      <c r="NY909" s="242"/>
      <c r="NZ909" s="242"/>
      <c r="OA909" s="242"/>
      <c r="OB909" s="242"/>
      <c r="OC909" s="242"/>
      <c r="OD909" s="242"/>
      <c r="OE909" s="242"/>
      <c r="OF909" s="242"/>
      <c r="OG909" s="242"/>
      <c r="OH909" s="242"/>
      <c r="OI909" s="242"/>
      <c r="OJ909" s="242"/>
      <c r="OK909" s="242"/>
      <c r="OL909" s="242"/>
      <c r="OM909" s="242"/>
      <c r="ON909" s="242"/>
      <c r="OO909" s="242"/>
      <c r="OP909" s="242"/>
      <c r="OQ909" s="242"/>
      <c r="OR909" s="242"/>
      <c r="OS909" s="242"/>
      <c r="OT909" s="242"/>
      <c r="OU909" s="242"/>
      <c r="OV909" s="242"/>
      <c r="OW909" s="242"/>
      <c r="OX909" s="242"/>
      <c r="OY909" s="242"/>
      <c r="OZ909" s="242"/>
      <c r="PA909" s="242"/>
      <c r="PB909" s="242"/>
      <c r="PC909" s="242"/>
      <c r="PD909" s="242"/>
      <c r="PE909" s="242"/>
      <c r="PF909" s="242"/>
      <c r="PG909" s="242"/>
      <c r="PH909" s="242"/>
      <c r="PI909" s="242"/>
      <c r="PJ909" s="242"/>
      <c r="PK909" s="242"/>
      <c r="PL909" s="242"/>
      <c r="PM909" s="242"/>
      <c r="PN909" s="242"/>
      <c r="PO909" s="242"/>
      <c r="PP909" s="242"/>
      <c r="PQ909" s="242"/>
      <c r="PR909" s="242"/>
      <c r="PS909" s="242"/>
      <c r="PT909" s="242"/>
      <c r="PU909" s="242"/>
      <c r="PV909" s="242"/>
      <c r="PW909" s="242"/>
      <c r="PX909" s="242"/>
      <c r="PY909" s="242"/>
      <c r="PZ909" s="242"/>
      <c r="QA909" s="242"/>
      <c r="QB909" s="242"/>
      <c r="QC909" s="242"/>
      <c r="QD909" s="242"/>
      <c r="QE909" s="242"/>
      <c r="QF909" s="242"/>
      <c r="QG909" s="242"/>
      <c r="QH909" s="242"/>
      <c r="QI909" s="242"/>
      <c r="QJ909" s="242"/>
      <c r="QK909" s="242"/>
      <c r="QL909" s="242"/>
      <c r="QM909" s="242"/>
      <c r="QN909" s="242"/>
      <c r="QO909" s="242"/>
      <c r="QP909" s="242"/>
      <c r="QQ909" s="242"/>
      <c r="QR909" s="242"/>
      <c r="QS909" s="242"/>
      <c r="QT909" s="242"/>
      <c r="QU909" s="242"/>
      <c r="QV909" s="242"/>
      <c r="QW909" s="242"/>
      <c r="QX909" s="242"/>
      <c r="QY909" s="242"/>
      <c r="QZ909" s="242"/>
      <c r="RA909" s="242"/>
      <c r="RB909" s="242"/>
      <c r="RC909" s="242"/>
      <c r="RD909" s="242"/>
      <c r="RE909" s="242"/>
      <c r="RF909" s="242"/>
      <c r="RG909" s="242"/>
      <c r="RH909" s="242"/>
      <c r="RI909" s="242"/>
      <c r="RJ909" s="242"/>
      <c r="RK909" s="242"/>
      <c r="RL909" s="242"/>
      <c r="RM909" s="242"/>
      <c r="RN909" s="242"/>
      <c r="RO909" s="242"/>
      <c r="RP909" s="242"/>
      <c r="RQ909" s="242"/>
      <c r="RR909" s="242"/>
      <c r="RS909" s="242"/>
      <c r="RT909" s="242"/>
      <c r="RU909" s="242"/>
      <c r="RV909" s="242"/>
      <c r="RW909" s="242"/>
      <c r="RX909" s="242"/>
      <c r="RY909" s="242"/>
      <c r="RZ909" s="242"/>
      <c r="SA909" s="242"/>
      <c r="SB909" s="242"/>
    </row>
    <row r="910" spans="1:496" s="249" customFormat="1" ht="15" customHeight="1" x14ac:dyDescent="0.2">
      <c r="A910" s="247"/>
      <c r="B910" s="247"/>
      <c r="D910" s="247"/>
      <c r="F910" s="242"/>
      <c r="G910" s="242"/>
      <c r="H910" s="242"/>
      <c r="I910" s="242"/>
      <c r="J910" s="242"/>
      <c r="K910" s="242"/>
      <c r="L910" s="242"/>
      <c r="M910" s="242"/>
      <c r="N910" s="242"/>
      <c r="O910" s="242"/>
      <c r="P910" s="242"/>
      <c r="Q910" s="242"/>
      <c r="R910" s="242"/>
      <c r="S910" s="242"/>
      <c r="T910" s="242"/>
      <c r="U910" s="242"/>
      <c r="V910" s="242"/>
      <c r="W910" s="242"/>
      <c r="X910" s="242"/>
      <c r="Y910" s="242"/>
      <c r="Z910" s="242"/>
      <c r="AA910" s="242"/>
      <c r="AB910" s="242"/>
      <c r="AC910" s="242"/>
      <c r="AD910" s="242"/>
      <c r="AE910" s="242"/>
      <c r="AF910" s="242"/>
      <c r="AG910" s="242"/>
      <c r="AH910" s="242"/>
      <c r="AI910" s="242"/>
      <c r="AJ910" s="242"/>
      <c r="AK910" s="242"/>
      <c r="AL910" s="242"/>
      <c r="AM910" s="242"/>
      <c r="AN910" s="242"/>
      <c r="AO910" s="242"/>
      <c r="AP910" s="242"/>
      <c r="AQ910" s="242"/>
      <c r="AR910" s="242"/>
      <c r="AS910" s="242"/>
      <c r="AT910" s="242"/>
      <c r="AU910" s="242"/>
      <c r="AV910" s="242"/>
      <c r="AW910" s="242"/>
      <c r="AX910" s="242"/>
      <c r="AY910" s="242"/>
      <c r="AZ910" s="242"/>
      <c r="BA910" s="242"/>
      <c r="BB910" s="242"/>
      <c r="BC910" s="242"/>
      <c r="BD910" s="242"/>
      <c r="BE910" s="242"/>
      <c r="BF910" s="242"/>
      <c r="BG910" s="242"/>
      <c r="BH910" s="242"/>
      <c r="BI910" s="242"/>
      <c r="BJ910" s="242"/>
      <c r="BK910" s="242"/>
      <c r="BL910" s="242"/>
      <c r="BM910" s="242"/>
      <c r="BN910" s="242"/>
      <c r="BO910" s="242"/>
      <c r="BP910" s="242"/>
      <c r="BQ910" s="242"/>
      <c r="BR910" s="242"/>
      <c r="BS910" s="242"/>
      <c r="BT910" s="242"/>
      <c r="BU910" s="242"/>
      <c r="BV910" s="242"/>
      <c r="BW910" s="242"/>
      <c r="BX910" s="242"/>
      <c r="BY910" s="242"/>
      <c r="BZ910" s="242"/>
      <c r="CA910" s="242"/>
      <c r="CB910" s="242"/>
      <c r="CC910" s="242"/>
      <c r="CD910" s="242"/>
      <c r="CE910" s="242"/>
      <c r="CF910" s="242"/>
      <c r="CG910" s="242"/>
      <c r="CH910" s="242"/>
      <c r="CI910" s="242"/>
      <c r="CJ910" s="242"/>
      <c r="CK910" s="242"/>
      <c r="CL910" s="242"/>
      <c r="CM910" s="242"/>
      <c r="CN910" s="242"/>
      <c r="CO910" s="242"/>
      <c r="CP910" s="242"/>
      <c r="CQ910" s="242"/>
      <c r="CR910" s="242"/>
      <c r="CS910" s="242"/>
      <c r="CT910" s="242"/>
      <c r="CU910" s="242"/>
      <c r="CV910" s="242"/>
      <c r="CW910" s="242"/>
      <c r="CX910" s="242"/>
      <c r="CY910" s="242"/>
      <c r="CZ910" s="242"/>
      <c r="DA910" s="242"/>
      <c r="DB910" s="242"/>
      <c r="DC910" s="242"/>
      <c r="DD910" s="242"/>
      <c r="DE910" s="242"/>
      <c r="DF910" s="242"/>
      <c r="DG910" s="242"/>
      <c r="DH910" s="242"/>
      <c r="DI910" s="242"/>
      <c r="DJ910" s="242"/>
      <c r="DK910" s="242"/>
      <c r="DL910" s="242"/>
      <c r="DM910" s="242"/>
      <c r="DN910" s="242"/>
      <c r="DO910" s="242"/>
      <c r="DP910" s="242"/>
      <c r="DQ910" s="242"/>
      <c r="DR910" s="242"/>
      <c r="DS910" s="242"/>
      <c r="DT910" s="242"/>
      <c r="DU910" s="242"/>
      <c r="DV910" s="242"/>
      <c r="DW910" s="242"/>
      <c r="DX910" s="242"/>
      <c r="DY910" s="242"/>
      <c r="DZ910" s="242"/>
      <c r="EA910" s="242"/>
      <c r="EB910" s="242"/>
      <c r="EC910" s="242"/>
      <c r="ED910" s="242"/>
      <c r="EE910" s="242"/>
      <c r="EF910" s="242"/>
      <c r="EG910" s="242"/>
      <c r="EH910" s="242"/>
      <c r="EI910" s="242"/>
      <c r="EJ910" s="242"/>
      <c r="EK910" s="242"/>
      <c r="EL910" s="242"/>
      <c r="EM910" s="242"/>
      <c r="EN910" s="242"/>
      <c r="EO910" s="242"/>
      <c r="EP910" s="242"/>
      <c r="EQ910" s="242"/>
      <c r="ER910" s="242"/>
      <c r="ES910" s="242"/>
      <c r="ET910" s="242"/>
      <c r="EU910" s="242"/>
      <c r="EV910" s="242"/>
      <c r="EW910" s="242"/>
      <c r="EX910" s="242"/>
      <c r="EY910" s="242"/>
      <c r="EZ910" s="242"/>
      <c r="FA910" s="242"/>
      <c r="FB910" s="242"/>
      <c r="FC910" s="242"/>
      <c r="FD910" s="242"/>
      <c r="FE910" s="242"/>
      <c r="FF910" s="242"/>
      <c r="FG910" s="242"/>
      <c r="FH910" s="242"/>
      <c r="FI910" s="242"/>
      <c r="FJ910" s="242"/>
      <c r="FK910" s="242"/>
      <c r="FL910" s="242"/>
      <c r="FM910" s="242"/>
      <c r="FN910" s="242"/>
      <c r="FO910" s="242"/>
      <c r="FP910" s="242"/>
      <c r="FQ910" s="242"/>
      <c r="FR910" s="242"/>
      <c r="FS910" s="242"/>
      <c r="FT910" s="242"/>
      <c r="FU910" s="242"/>
      <c r="FV910" s="242"/>
      <c r="FW910" s="242"/>
      <c r="FX910" s="242"/>
      <c r="FY910" s="242"/>
      <c r="FZ910" s="242"/>
      <c r="GA910" s="242"/>
      <c r="GB910" s="242"/>
      <c r="GC910" s="242"/>
      <c r="GD910" s="242"/>
      <c r="GE910" s="242"/>
      <c r="GF910" s="242"/>
      <c r="GG910" s="242"/>
      <c r="GH910" s="242"/>
      <c r="GI910" s="242"/>
      <c r="GJ910" s="242"/>
      <c r="GK910" s="242"/>
      <c r="GL910" s="242"/>
      <c r="GM910" s="242"/>
      <c r="GN910" s="242"/>
      <c r="GO910" s="242"/>
      <c r="GP910" s="242"/>
      <c r="GQ910" s="242"/>
      <c r="GR910" s="242"/>
      <c r="GS910" s="242"/>
      <c r="GT910" s="242"/>
      <c r="GU910" s="242"/>
      <c r="GV910" s="242"/>
      <c r="GW910" s="242"/>
      <c r="GX910" s="242"/>
      <c r="GY910" s="242"/>
      <c r="GZ910" s="242"/>
      <c r="HA910" s="242"/>
      <c r="HB910" s="242"/>
      <c r="HC910" s="242"/>
      <c r="HD910" s="242"/>
      <c r="HE910" s="242"/>
      <c r="HF910" s="242"/>
      <c r="HG910" s="242"/>
      <c r="HH910" s="242"/>
      <c r="HI910" s="242"/>
      <c r="HJ910" s="242"/>
      <c r="HK910" s="242"/>
      <c r="HL910" s="242"/>
      <c r="HM910" s="242"/>
      <c r="HN910" s="242"/>
      <c r="HO910" s="242"/>
      <c r="HP910" s="242"/>
      <c r="HQ910" s="242"/>
      <c r="HR910" s="242"/>
      <c r="HS910" s="242"/>
      <c r="HT910" s="242"/>
      <c r="HU910" s="242"/>
      <c r="HV910" s="242"/>
      <c r="HW910" s="242"/>
      <c r="HX910" s="242"/>
      <c r="HY910" s="242"/>
      <c r="HZ910" s="242"/>
      <c r="IA910" s="242"/>
      <c r="IB910" s="242"/>
      <c r="IC910" s="242"/>
      <c r="ID910" s="242"/>
      <c r="IE910" s="242"/>
      <c r="IF910" s="242"/>
      <c r="IG910" s="242"/>
      <c r="IH910" s="242"/>
      <c r="II910" s="242"/>
      <c r="IJ910" s="242"/>
      <c r="IK910" s="242"/>
      <c r="IL910" s="242"/>
      <c r="IM910" s="242"/>
      <c r="IN910" s="242"/>
      <c r="IO910" s="242"/>
      <c r="IP910" s="242"/>
      <c r="IQ910" s="242"/>
      <c r="IR910" s="242"/>
      <c r="IS910" s="242"/>
      <c r="IT910" s="242"/>
      <c r="IU910" s="242"/>
      <c r="IV910" s="242"/>
      <c r="IW910" s="242"/>
      <c r="IX910" s="242"/>
      <c r="IY910" s="242"/>
      <c r="IZ910" s="242"/>
      <c r="JA910" s="242"/>
      <c r="JB910" s="242"/>
      <c r="JC910" s="242"/>
      <c r="JD910" s="242"/>
      <c r="JE910" s="242"/>
      <c r="JF910" s="242"/>
      <c r="JG910" s="242"/>
      <c r="JH910" s="242"/>
      <c r="JI910" s="242"/>
      <c r="JJ910" s="242"/>
      <c r="JK910" s="242"/>
      <c r="JL910" s="242"/>
      <c r="JM910" s="242"/>
      <c r="JN910" s="242"/>
      <c r="JO910" s="242"/>
      <c r="JP910" s="242"/>
      <c r="JQ910" s="242"/>
      <c r="JR910" s="242"/>
      <c r="JS910" s="242"/>
      <c r="JT910" s="242"/>
      <c r="JU910" s="242"/>
      <c r="JV910" s="242"/>
      <c r="JW910" s="242"/>
      <c r="JX910" s="242"/>
      <c r="JY910" s="242"/>
      <c r="JZ910" s="242"/>
      <c r="KA910" s="242"/>
      <c r="KB910" s="242"/>
      <c r="KC910" s="242"/>
      <c r="KD910" s="242"/>
      <c r="KE910" s="242"/>
      <c r="KF910" s="242"/>
      <c r="KG910" s="242"/>
      <c r="KH910" s="242"/>
      <c r="KI910" s="242"/>
      <c r="KJ910" s="242"/>
      <c r="KK910" s="242"/>
      <c r="KL910" s="242"/>
      <c r="KM910" s="242"/>
      <c r="KN910" s="242"/>
      <c r="KO910" s="242"/>
      <c r="KP910" s="242"/>
      <c r="KQ910" s="242"/>
      <c r="KR910" s="242"/>
      <c r="KS910" s="242"/>
      <c r="KT910" s="242"/>
      <c r="KU910" s="242"/>
      <c r="KV910" s="242"/>
      <c r="KW910" s="242"/>
      <c r="KX910" s="242"/>
      <c r="KY910" s="242"/>
      <c r="KZ910" s="242"/>
      <c r="LA910" s="242"/>
      <c r="LB910" s="242"/>
      <c r="LC910" s="242"/>
      <c r="LD910" s="242"/>
      <c r="LE910" s="242"/>
      <c r="LF910" s="242"/>
      <c r="LG910" s="242"/>
      <c r="LH910" s="242"/>
      <c r="LI910" s="242"/>
      <c r="LJ910" s="242"/>
      <c r="LK910" s="242"/>
      <c r="LL910" s="242"/>
      <c r="LM910" s="242"/>
      <c r="LN910" s="242"/>
      <c r="LO910" s="242"/>
      <c r="LP910" s="242"/>
      <c r="LQ910" s="242"/>
      <c r="LR910" s="242"/>
      <c r="LS910" s="242"/>
      <c r="LT910" s="242"/>
      <c r="LU910" s="242"/>
      <c r="LV910" s="242"/>
      <c r="LW910" s="242"/>
      <c r="LX910" s="242"/>
      <c r="LY910" s="242"/>
      <c r="LZ910" s="242"/>
      <c r="MA910" s="242"/>
      <c r="MB910" s="242"/>
      <c r="MC910" s="242"/>
      <c r="MD910" s="242"/>
      <c r="ME910" s="242"/>
      <c r="MF910" s="242"/>
      <c r="MG910" s="242"/>
      <c r="MH910" s="242"/>
      <c r="MI910" s="242"/>
      <c r="MJ910" s="242"/>
      <c r="MK910" s="242"/>
      <c r="ML910" s="242"/>
      <c r="MM910" s="242"/>
      <c r="MN910" s="242"/>
      <c r="MO910" s="242"/>
      <c r="MP910" s="242"/>
      <c r="MQ910" s="242"/>
      <c r="MR910" s="242"/>
      <c r="MS910" s="242"/>
      <c r="MT910" s="242"/>
      <c r="MU910" s="242"/>
      <c r="MV910" s="242"/>
      <c r="MW910" s="242"/>
      <c r="MX910" s="242"/>
      <c r="MY910" s="242"/>
      <c r="MZ910" s="242"/>
      <c r="NA910" s="242"/>
      <c r="NB910" s="242"/>
      <c r="NC910" s="242"/>
      <c r="ND910" s="242"/>
      <c r="NE910" s="242"/>
      <c r="NF910" s="242"/>
      <c r="NG910" s="242"/>
      <c r="NH910" s="242"/>
      <c r="NI910" s="242"/>
      <c r="NJ910" s="242"/>
      <c r="NK910" s="242"/>
      <c r="NL910" s="242"/>
      <c r="NM910" s="242"/>
      <c r="NN910" s="242"/>
      <c r="NO910" s="242"/>
      <c r="NP910" s="242"/>
      <c r="NQ910" s="242"/>
      <c r="NR910" s="242"/>
      <c r="NS910" s="242"/>
      <c r="NT910" s="242"/>
      <c r="NU910" s="242"/>
      <c r="NV910" s="242"/>
      <c r="NW910" s="242"/>
      <c r="NX910" s="242"/>
      <c r="NY910" s="242"/>
      <c r="NZ910" s="242"/>
      <c r="OA910" s="242"/>
      <c r="OB910" s="242"/>
      <c r="OC910" s="242"/>
      <c r="OD910" s="242"/>
      <c r="OE910" s="242"/>
      <c r="OF910" s="242"/>
      <c r="OG910" s="242"/>
      <c r="OH910" s="242"/>
      <c r="OI910" s="242"/>
      <c r="OJ910" s="242"/>
      <c r="OK910" s="242"/>
      <c r="OL910" s="242"/>
      <c r="OM910" s="242"/>
      <c r="ON910" s="242"/>
      <c r="OO910" s="242"/>
      <c r="OP910" s="242"/>
      <c r="OQ910" s="242"/>
      <c r="OR910" s="242"/>
      <c r="OS910" s="242"/>
      <c r="OT910" s="242"/>
      <c r="OU910" s="242"/>
      <c r="OV910" s="242"/>
      <c r="OW910" s="242"/>
      <c r="OX910" s="242"/>
      <c r="OY910" s="242"/>
      <c r="OZ910" s="242"/>
      <c r="PA910" s="242"/>
      <c r="PB910" s="242"/>
      <c r="PC910" s="242"/>
      <c r="PD910" s="242"/>
      <c r="PE910" s="242"/>
      <c r="PF910" s="242"/>
      <c r="PG910" s="242"/>
      <c r="PH910" s="242"/>
      <c r="PI910" s="242"/>
      <c r="PJ910" s="242"/>
      <c r="PK910" s="242"/>
      <c r="PL910" s="242"/>
      <c r="PM910" s="242"/>
      <c r="PN910" s="242"/>
      <c r="PO910" s="242"/>
      <c r="PP910" s="242"/>
      <c r="PQ910" s="242"/>
      <c r="PR910" s="242"/>
      <c r="PS910" s="242"/>
      <c r="PT910" s="242"/>
      <c r="PU910" s="242"/>
      <c r="PV910" s="242"/>
      <c r="PW910" s="242"/>
      <c r="PX910" s="242"/>
      <c r="PY910" s="242"/>
      <c r="PZ910" s="242"/>
      <c r="QA910" s="242"/>
      <c r="QB910" s="242"/>
      <c r="QC910" s="242"/>
      <c r="QD910" s="242"/>
      <c r="QE910" s="242"/>
      <c r="QF910" s="242"/>
      <c r="QG910" s="242"/>
      <c r="QH910" s="242"/>
      <c r="QI910" s="242"/>
      <c r="QJ910" s="242"/>
      <c r="QK910" s="242"/>
      <c r="QL910" s="242"/>
      <c r="QM910" s="242"/>
      <c r="QN910" s="242"/>
      <c r="QO910" s="242"/>
      <c r="QP910" s="242"/>
      <c r="QQ910" s="242"/>
      <c r="QR910" s="242"/>
      <c r="QS910" s="242"/>
      <c r="QT910" s="242"/>
      <c r="QU910" s="242"/>
      <c r="QV910" s="242"/>
      <c r="QW910" s="242"/>
      <c r="QX910" s="242"/>
      <c r="QY910" s="242"/>
      <c r="QZ910" s="242"/>
      <c r="RA910" s="242"/>
      <c r="RB910" s="242"/>
      <c r="RC910" s="242"/>
      <c r="RD910" s="242"/>
      <c r="RE910" s="242"/>
      <c r="RF910" s="242"/>
      <c r="RG910" s="242"/>
      <c r="RH910" s="242"/>
      <c r="RI910" s="242"/>
      <c r="RJ910" s="242"/>
      <c r="RK910" s="242"/>
      <c r="RL910" s="242"/>
      <c r="RM910" s="242"/>
      <c r="RN910" s="242"/>
      <c r="RO910" s="242"/>
      <c r="RP910" s="242"/>
      <c r="RQ910" s="242"/>
      <c r="RR910" s="242"/>
      <c r="RS910" s="242"/>
      <c r="RT910" s="242"/>
      <c r="RU910" s="242"/>
      <c r="RV910" s="242"/>
      <c r="RW910" s="242"/>
      <c r="RX910" s="242"/>
      <c r="RY910" s="242"/>
      <c r="RZ910" s="242"/>
      <c r="SA910" s="242"/>
      <c r="SB910" s="242"/>
    </row>
    <row r="911" spans="1:496" ht="15" customHeight="1" x14ac:dyDescent="0.2">
      <c r="A911" s="243" t="s">
        <v>1158</v>
      </c>
      <c r="B911" s="243">
        <v>221006</v>
      </c>
      <c r="E911" s="242" t="s">
        <v>572</v>
      </c>
    </row>
    <row r="912" spans="1:496" ht="15" customHeight="1" x14ac:dyDescent="0.2">
      <c r="A912" s="243"/>
    </row>
    <row r="913" spans="1:5" ht="15" customHeight="1" x14ac:dyDescent="0.2">
      <c r="A913" s="243" t="s">
        <v>1159</v>
      </c>
      <c r="B913" s="243">
        <v>222</v>
      </c>
      <c r="E913" s="242" t="s">
        <v>772</v>
      </c>
    </row>
    <row r="914" spans="1:5" ht="15" customHeight="1" x14ac:dyDescent="0.2">
      <c r="A914" s="243" t="s">
        <v>1160</v>
      </c>
      <c r="B914" s="243">
        <v>222001</v>
      </c>
      <c r="E914" s="242" t="s">
        <v>573</v>
      </c>
    </row>
    <row r="915" spans="1:5" ht="15" customHeight="1" x14ac:dyDescent="0.2">
      <c r="A915" s="243" t="s">
        <v>1161</v>
      </c>
      <c r="B915" s="243">
        <v>222002</v>
      </c>
      <c r="E915" s="242" t="s">
        <v>574</v>
      </c>
    </row>
    <row r="916" spans="1:5" ht="15" customHeight="1" x14ac:dyDescent="0.2">
      <c r="A916" s="243" t="s">
        <v>1162</v>
      </c>
      <c r="B916" s="243">
        <v>222003</v>
      </c>
      <c r="E916" s="242" t="s">
        <v>575</v>
      </c>
    </row>
    <row r="917" spans="1:5" ht="15" customHeight="1" x14ac:dyDescent="0.2">
      <c r="A917" s="243" t="s">
        <v>1163</v>
      </c>
      <c r="B917" s="243">
        <v>222004</v>
      </c>
      <c r="E917" s="242" t="s">
        <v>576</v>
      </c>
    </row>
    <row r="918" spans="1:5" ht="15" customHeight="1" x14ac:dyDescent="0.2">
      <c r="A918" s="243" t="s">
        <v>1164</v>
      </c>
      <c r="B918" s="243">
        <v>222005</v>
      </c>
      <c r="E918" s="242" t="s">
        <v>577</v>
      </c>
    </row>
    <row r="919" spans="1:5" ht="15" customHeight="1" x14ac:dyDescent="0.2">
      <c r="A919" s="243" t="s">
        <v>1165</v>
      </c>
      <c r="B919" s="243">
        <v>222006</v>
      </c>
      <c r="E919" s="242" t="s">
        <v>578</v>
      </c>
    </row>
    <row r="920" spans="1:5" ht="15" customHeight="1" x14ac:dyDescent="0.2">
      <c r="A920" s="243" t="s">
        <v>1166</v>
      </c>
      <c r="B920" s="243">
        <v>222007</v>
      </c>
      <c r="E920" s="242" t="s">
        <v>579</v>
      </c>
    </row>
    <row r="921" spans="1:5" ht="15" customHeight="1" x14ac:dyDescent="0.2">
      <c r="A921" s="243" t="s">
        <v>1167</v>
      </c>
      <c r="B921" s="243">
        <v>222008</v>
      </c>
      <c r="E921" s="242" t="s">
        <v>580</v>
      </c>
    </row>
    <row r="922" spans="1:5" ht="15" customHeight="1" x14ac:dyDescent="0.2">
      <c r="A922" s="243" t="s">
        <v>1168</v>
      </c>
      <c r="B922" s="243">
        <v>222009</v>
      </c>
      <c r="E922" s="242" t="s">
        <v>581</v>
      </c>
    </row>
    <row r="923" spans="1:5" ht="15" customHeight="1" x14ac:dyDescent="0.2">
      <c r="A923" s="243" t="s">
        <v>1169</v>
      </c>
      <c r="B923" s="243">
        <v>222010</v>
      </c>
      <c r="E923" s="242" t="s">
        <v>582</v>
      </c>
    </row>
    <row r="924" spans="1:5" ht="15" customHeight="1" x14ac:dyDescent="0.2">
      <c r="A924" s="243" t="s">
        <v>1170</v>
      </c>
      <c r="B924" s="243">
        <v>222011</v>
      </c>
      <c r="E924" s="242" t="s">
        <v>583</v>
      </c>
    </row>
    <row r="925" spans="1:5" ht="15" customHeight="1" x14ac:dyDescent="0.2">
      <c r="A925" s="243" t="s">
        <v>1171</v>
      </c>
      <c r="B925" s="243">
        <v>222012</v>
      </c>
      <c r="E925" s="242" t="s">
        <v>584</v>
      </c>
    </row>
    <row r="926" spans="1:5" ht="15" customHeight="1" x14ac:dyDescent="0.2">
      <c r="A926" s="243" t="s">
        <v>1172</v>
      </c>
      <c r="B926" s="243">
        <v>222013</v>
      </c>
      <c r="E926" s="242" t="s">
        <v>585</v>
      </c>
    </row>
    <row r="927" spans="1:5" ht="15" customHeight="1" x14ac:dyDescent="0.2">
      <c r="A927" s="243" t="s">
        <v>1173</v>
      </c>
      <c r="B927" s="243">
        <v>222014</v>
      </c>
      <c r="E927" s="242" t="s">
        <v>586</v>
      </c>
    </row>
    <row r="928" spans="1:5" ht="15" customHeight="1" x14ac:dyDescent="0.2">
      <c r="A928" s="243" t="s">
        <v>1174</v>
      </c>
      <c r="B928" s="243">
        <v>222015</v>
      </c>
      <c r="E928" s="242" t="s">
        <v>587</v>
      </c>
    </row>
    <row r="929" spans="1:496" ht="15" customHeight="1" x14ac:dyDescent="0.2">
      <c r="A929" s="243" t="s">
        <v>1175</v>
      </c>
      <c r="B929" s="243">
        <v>222016</v>
      </c>
      <c r="E929" s="242" t="s">
        <v>588</v>
      </c>
    </row>
    <row r="930" spans="1:496" ht="15" customHeight="1" x14ac:dyDescent="0.2">
      <c r="A930" s="243"/>
    </row>
    <row r="931" spans="1:496" ht="15" customHeight="1" x14ac:dyDescent="0.2">
      <c r="A931" s="243" t="s">
        <v>1176</v>
      </c>
      <c r="B931" s="243">
        <v>223</v>
      </c>
      <c r="E931" s="242" t="s">
        <v>773</v>
      </c>
    </row>
    <row r="932" spans="1:496" ht="15" customHeight="1" x14ac:dyDescent="0.2">
      <c r="A932" s="243" t="s">
        <v>1177</v>
      </c>
      <c r="B932" s="243">
        <v>223001</v>
      </c>
      <c r="E932" s="242" t="s">
        <v>589</v>
      </c>
    </row>
    <row r="933" spans="1:496" ht="15" customHeight="1" x14ac:dyDescent="0.2">
      <c r="A933" s="243" t="s">
        <v>1178</v>
      </c>
      <c r="B933" s="243">
        <v>223002</v>
      </c>
      <c r="E933" s="242" t="s">
        <v>590</v>
      </c>
    </row>
    <row r="934" spans="1:496" s="249" customFormat="1" ht="15" customHeight="1" x14ac:dyDescent="0.2">
      <c r="A934" s="247"/>
      <c r="B934" s="247"/>
      <c r="D934" s="247"/>
      <c r="F934" s="242"/>
      <c r="G934" s="242"/>
      <c r="H934" s="242"/>
      <c r="I934" s="242"/>
      <c r="J934" s="242"/>
      <c r="K934" s="242"/>
      <c r="L934" s="242"/>
      <c r="M934" s="242"/>
      <c r="N934" s="242"/>
      <c r="O934" s="242"/>
      <c r="P934" s="242"/>
      <c r="Q934" s="242"/>
      <c r="R934" s="242"/>
      <c r="S934" s="242"/>
      <c r="T934" s="242"/>
      <c r="U934" s="242"/>
      <c r="V934" s="242"/>
      <c r="W934" s="242"/>
      <c r="X934" s="242"/>
      <c r="Y934" s="242"/>
      <c r="Z934" s="242"/>
      <c r="AA934" s="242"/>
      <c r="AB934" s="242"/>
      <c r="AC934" s="242"/>
      <c r="AD934" s="242"/>
      <c r="AE934" s="242"/>
      <c r="AF934" s="242"/>
      <c r="AG934" s="242"/>
      <c r="AH934" s="242"/>
      <c r="AI934" s="242"/>
      <c r="AJ934" s="242"/>
      <c r="AK934" s="242"/>
      <c r="AL934" s="242"/>
      <c r="AM934" s="242"/>
      <c r="AN934" s="242"/>
      <c r="AO934" s="242"/>
      <c r="AP934" s="242"/>
      <c r="AQ934" s="242"/>
      <c r="AR934" s="242"/>
      <c r="AS934" s="242"/>
      <c r="AT934" s="242"/>
      <c r="AU934" s="242"/>
      <c r="AV934" s="242"/>
      <c r="AW934" s="242"/>
      <c r="AX934" s="242"/>
      <c r="AY934" s="242"/>
      <c r="AZ934" s="242"/>
      <c r="BA934" s="242"/>
      <c r="BB934" s="242"/>
      <c r="BC934" s="242"/>
      <c r="BD934" s="242"/>
      <c r="BE934" s="242"/>
      <c r="BF934" s="242"/>
      <c r="BG934" s="242"/>
      <c r="BH934" s="242"/>
      <c r="BI934" s="242"/>
      <c r="BJ934" s="242"/>
      <c r="BK934" s="242"/>
      <c r="BL934" s="242"/>
      <c r="BM934" s="242"/>
      <c r="BN934" s="242"/>
      <c r="BO934" s="242"/>
      <c r="BP934" s="242"/>
      <c r="BQ934" s="242"/>
      <c r="BR934" s="242"/>
      <c r="BS934" s="242"/>
      <c r="BT934" s="242"/>
      <c r="BU934" s="242"/>
      <c r="BV934" s="242"/>
      <c r="BW934" s="242"/>
      <c r="BX934" s="242"/>
      <c r="BY934" s="242"/>
      <c r="BZ934" s="242"/>
      <c r="CA934" s="242"/>
      <c r="CB934" s="242"/>
      <c r="CC934" s="242"/>
      <c r="CD934" s="242"/>
      <c r="CE934" s="242"/>
      <c r="CF934" s="242"/>
      <c r="CG934" s="242"/>
      <c r="CH934" s="242"/>
      <c r="CI934" s="242"/>
      <c r="CJ934" s="242"/>
      <c r="CK934" s="242"/>
      <c r="CL934" s="242"/>
      <c r="CM934" s="242"/>
      <c r="CN934" s="242"/>
      <c r="CO934" s="242"/>
      <c r="CP934" s="242"/>
      <c r="CQ934" s="242"/>
      <c r="CR934" s="242"/>
      <c r="CS934" s="242"/>
      <c r="CT934" s="242"/>
      <c r="CU934" s="242"/>
      <c r="CV934" s="242"/>
      <c r="CW934" s="242"/>
      <c r="CX934" s="242"/>
      <c r="CY934" s="242"/>
      <c r="CZ934" s="242"/>
      <c r="DA934" s="242"/>
      <c r="DB934" s="242"/>
      <c r="DC934" s="242"/>
      <c r="DD934" s="242"/>
      <c r="DE934" s="242"/>
      <c r="DF934" s="242"/>
      <c r="DG934" s="242"/>
      <c r="DH934" s="242"/>
      <c r="DI934" s="242"/>
      <c r="DJ934" s="242"/>
      <c r="DK934" s="242"/>
      <c r="DL934" s="242"/>
      <c r="DM934" s="242"/>
      <c r="DN934" s="242"/>
      <c r="DO934" s="242"/>
      <c r="DP934" s="242"/>
      <c r="DQ934" s="242"/>
      <c r="DR934" s="242"/>
      <c r="DS934" s="242"/>
      <c r="DT934" s="242"/>
      <c r="DU934" s="242"/>
      <c r="DV934" s="242"/>
      <c r="DW934" s="242"/>
      <c r="DX934" s="242"/>
      <c r="DY934" s="242"/>
      <c r="DZ934" s="242"/>
      <c r="EA934" s="242"/>
      <c r="EB934" s="242"/>
      <c r="EC934" s="242"/>
      <c r="ED934" s="242"/>
      <c r="EE934" s="242"/>
      <c r="EF934" s="242"/>
      <c r="EG934" s="242"/>
      <c r="EH934" s="242"/>
      <c r="EI934" s="242"/>
      <c r="EJ934" s="242"/>
      <c r="EK934" s="242"/>
      <c r="EL934" s="242"/>
      <c r="EM934" s="242"/>
      <c r="EN934" s="242"/>
      <c r="EO934" s="242"/>
      <c r="EP934" s="242"/>
      <c r="EQ934" s="242"/>
      <c r="ER934" s="242"/>
      <c r="ES934" s="242"/>
      <c r="ET934" s="242"/>
      <c r="EU934" s="242"/>
      <c r="EV934" s="242"/>
      <c r="EW934" s="242"/>
      <c r="EX934" s="242"/>
      <c r="EY934" s="242"/>
      <c r="EZ934" s="242"/>
      <c r="FA934" s="242"/>
      <c r="FB934" s="242"/>
      <c r="FC934" s="242"/>
      <c r="FD934" s="242"/>
      <c r="FE934" s="242"/>
      <c r="FF934" s="242"/>
      <c r="FG934" s="242"/>
      <c r="FH934" s="242"/>
      <c r="FI934" s="242"/>
      <c r="FJ934" s="242"/>
      <c r="FK934" s="242"/>
      <c r="FL934" s="242"/>
      <c r="FM934" s="242"/>
      <c r="FN934" s="242"/>
      <c r="FO934" s="242"/>
      <c r="FP934" s="242"/>
      <c r="FQ934" s="242"/>
      <c r="FR934" s="242"/>
      <c r="FS934" s="242"/>
      <c r="FT934" s="242"/>
      <c r="FU934" s="242"/>
      <c r="FV934" s="242"/>
      <c r="FW934" s="242"/>
      <c r="FX934" s="242"/>
      <c r="FY934" s="242"/>
      <c r="FZ934" s="242"/>
      <c r="GA934" s="242"/>
      <c r="GB934" s="242"/>
      <c r="GC934" s="242"/>
      <c r="GD934" s="242"/>
      <c r="GE934" s="242"/>
      <c r="GF934" s="242"/>
      <c r="GG934" s="242"/>
      <c r="GH934" s="242"/>
      <c r="GI934" s="242"/>
      <c r="GJ934" s="242"/>
      <c r="GK934" s="242"/>
      <c r="GL934" s="242"/>
      <c r="GM934" s="242"/>
      <c r="GN934" s="242"/>
      <c r="GO934" s="242"/>
      <c r="GP934" s="242"/>
      <c r="GQ934" s="242"/>
      <c r="GR934" s="242"/>
      <c r="GS934" s="242"/>
      <c r="GT934" s="242"/>
      <c r="GU934" s="242"/>
      <c r="GV934" s="242"/>
      <c r="GW934" s="242"/>
      <c r="GX934" s="242"/>
      <c r="GY934" s="242"/>
      <c r="GZ934" s="242"/>
      <c r="HA934" s="242"/>
      <c r="HB934" s="242"/>
      <c r="HC934" s="242"/>
      <c r="HD934" s="242"/>
      <c r="HE934" s="242"/>
      <c r="HF934" s="242"/>
      <c r="HG934" s="242"/>
      <c r="HH934" s="242"/>
      <c r="HI934" s="242"/>
      <c r="HJ934" s="242"/>
      <c r="HK934" s="242"/>
      <c r="HL934" s="242"/>
      <c r="HM934" s="242"/>
      <c r="HN934" s="242"/>
      <c r="HO934" s="242"/>
      <c r="HP934" s="242"/>
      <c r="HQ934" s="242"/>
      <c r="HR934" s="242"/>
      <c r="HS934" s="242"/>
      <c r="HT934" s="242"/>
      <c r="HU934" s="242"/>
      <c r="HV934" s="242"/>
      <c r="HW934" s="242"/>
      <c r="HX934" s="242"/>
      <c r="HY934" s="242"/>
      <c r="HZ934" s="242"/>
      <c r="IA934" s="242"/>
      <c r="IB934" s="242"/>
      <c r="IC934" s="242"/>
      <c r="ID934" s="242"/>
      <c r="IE934" s="242"/>
      <c r="IF934" s="242"/>
      <c r="IG934" s="242"/>
      <c r="IH934" s="242"/>
      <c r="II934" s="242"/>
      <c r="IJ934" s="242"/>
      <c r="IK934" s="242"/>
      <c r="IL934" s="242"/>
      <c r="IM934" s="242"/>
      <c r="IN934" s="242"/>
      <c r="IO934" s="242"/>
      <c r="IP934" s="242"/>
      <c r="IQ934" s="242"/>
      <c r="IR934" s="242"/>
      <c r="IS934" s="242"/>
      <c r="IT934" s="242"/>
      <c r="IU934" s="242"/>
      <c r="IV934" s="242"/>
      <c r="IW934" s="242"/>
      <c r="IX934" s="242"/>
      <c r="IY934" s="242"/>
      <c r="IZ934" s="242"/>
      <c r="JA934" s="242"/>
      <c r="JB934" s="242"/>
      <c r="JC934" s="242"/>
      <c r="JD934" s="242"/>
      <c r="JE934" s="242"/>
      <c r="JF934" s="242"/>
      <c r="JG934" s="242"/>
      <c r="JH934" s="242"/>
      <c r="JI934" s="242"/>
      <c r="JJ934" s="242"/>
      <c r="JK934" s="242"/>
      <c r="JL934" s="242"/>
      <c r="JM934" s="242"/>
      <c r="JN934" s="242"/>
      <c r="JO934" s="242"/>
      <c r="JP934" s="242"/>
      <c r="JQ934" s="242"/>
      <c r="JR934" s="242"/>
      <c r="JS934" s="242"/>
      <c r="JT934" s="242"/>
      <c r="JU934" s="242"/>
      <c r="JV934" s="242"/>
      <c r="JW934" s="242"/>
      <c r="JX934" s="242"/>
      <c r="JY934" s="242"/>
      <c r="JZ934" s="242"/>
      <c r="KA934" s="242"/>
      <c r="KB934" s="242"/>
      <c r="KC934" s="242"/>
      <c r="KD934" s="242"/>
      <c r="KE934" s="242"/>
      <c r="KF934" s="242"/>
      <c r="KG934" s="242"/>
      <c r="KH934" s="242"/>
      <c r="KI934" s="242"/>
      <c r="KJ934" s="242"/>
      <c r="KK934" s="242"/>
      <c r="KL934" s="242"/>
      <c r="KM934" s="242"/>
      <c r="KN934" s="242"/>
      <c r="KO934" s="242"/>
      <c r="KP934" s="242"/>
      <c r="KQ934" s="242"/>
      <c r="KR934" s="242"/>
      <c r="KS934" s="242"/>
      <c r="KT934" s="242"/>
      <c r="KU934" s="242"/>
      <c r="KV934" s="242"/>
      <c r="KW934" s="242"/>
      <c r="KX934" s="242"/>
      <c r="KY934" s="242"/>
      <c r="KZ934" s="242"/>
      <c r="LA934" s="242"/>
      <c r="LB934" s="242"/>
      <c r="LC934" s="242"/>
      <c r="LD934" s="242"/>
      <c r="LE934" s="242"/>
      <c r="LF934" s="242"/>
      <c r="LG934" s="242"/>
      <c r="LH934" s="242"/>
      <c r="LI934" s="242"/>
      <c r="LJ934" s="242"/>
      <c r="LK934" s="242"/>
      <c r="LL934" s="242"/>
      <c r="LM934" s="242"/>
      <c r="LN934" s="242"/>
      <c r="LO934" s="242"/>
      <c r="LP934" s="242"/>
      <c r="LQ934" s="242"/>
      <c r="LR934" s="242"/>
      <c r="LS934" s="242"/>
      <c r="LT934" s="242"/>
      <c r="LU934" s="242"/>
      <c r="LV934" s="242"/>
      <c r="LW934" s="242"/>
      <c r="LX934" s="242"/>
      <c r="LY934" s="242"/>
      <c r="LZ934" s="242"/>
      <c r="MA934" s="242"/>
      <c r="MB934" s="242"/>
      <c r="MC934" s="242"/>
      <c r="MD934" s="242"/>
      <c r="ME934" s="242"/>
      <c r="MF934" s="242"/>
      <c r="MG934" s="242"/>
      <c r="MH934" s="242"/>
      <c r="MI934" s="242"/>
      <c r="MJ934" s="242"/>
      <c r="MK934" s="242"/>
      <c r="ML934" s="242"/>
      <c r="MM934" s="242"/>
      <c r="MN934" s="242"/>
      <c r="MO934" s="242"/>
      <c r="MP934" s="242"/>
      <c r="MQ934" s="242"/>
      <c r="MR934" s="242"/>
      <c r="MS934" s="242"/>
      <c r="MT934" s="242"/>
      <c r="MU934" s="242"/>
      <c r="MV934" s="242"/>
      <c r="MW934" s="242"/>
      <c r="MX934" s="242"/>
      <c r="MY934" s="242"/>
      <c r="MZ934" s="242"/>
      <c r="NA934" s="242"/>
      <c r="NB934" s="242"/>
      <c r="NC934" s="242"/>
      <c r="ND934" s="242"/>
      <c r="NE934" s="242"/>
      <c r="NF934" s="242"/>
      <c r="NG934" s="242"/>
      <c r="NH934" s="242"/>
      <c r="NI934" s="242"/>
      <c r="NJ934" s="242"/>
      <c r="NK934" s="242"/>
      <c r="NL934" s="242"/>
      <c r="NM934" s="242"/>
      <c r="NN934" s="242"/>
      <c r="NO934" s="242"/>
      <c r="NP934" s="242"/>
      <c r="NQ934" s="242"/>
      <c r="NR934" s="242"/>
      <c r="NS934" s="242"/>
      <c r="NT934" s="242"/>
      <c r="NU934" s="242"/>
      <c r="NV934" s="242"/>
      <c r="NW934" s="242"/>
      <c r="NX934" s="242"/>
      <c r="NY934" s="242"/>
      <c r="NZ934" s="242"/>
      <c r="OA934" s="242"/>
      <c r="OB934" s="242"/>
      <c r="OC934" s="242"/>
      <c r="OD934" s="242"/>
      <c r="OE934" s="242"/>
      <c r="OF934" s="242"/>
      <c r="OG934" s="242"/>
      <c r="OH934" s="242"/>
      <c r="OI934" s="242"/>
      <c r="OJ934" s="242"/>
      <c r="OK934" s="242"/>
      <c r="OL934" s="242"/>
      <c r="OM934" s="242"/>
      <c r="ON934" s="242"/>
      <c r="OO934" s="242"/>
      <c r="OP934" s="242"/>
      <c r="OQ934" s="242"/>
      <c r="OR934" s="242"/>
      <c r="OS934" s="242"/>
      <c r="OT934" s="242"/>
      <c r="OU934" s="242"/>
      <c r="OV934" s="242"/>
      <c r="OW934" s="242"/>
      <c r="OX934" s="242"/>
      <c r="OY934" s="242"/>
      <c r="OZ934" s="242"/>
      <c r="PA934" s="242"/>
      <c r="PB934" s="242"/>
      <c r="PC934" s="242"/>
      <c r="PD934" s="242"/>
      <c r="PE934" s="242"/>
      <c r="PF934" s="242"/>
      <c r="PG934" s="242"/>
      <c r="PH934" s="242"/>
      <c r="PI934" s="242"/>
      <c r="PJ934" s="242"/>
      <c r="PK934" s="242"/>
      <c r="PL934" s="242"/>
      <c r="PM934" s="242"/>
      <c r="PN934" s="242"/>
      <c r="PO934" s="242"/>
      <c r="PP934" s="242"/>
      <c r="PQ934" s="242"/>
      <c r="PR934" s="242"/>
      <c r="PS934" s="242"/>
      <c r="PT934" s="242"/>
      <c r="PU934" s="242"/>
      <c r="PV934" s="242"/>
      <c r="PW934" s="242"/>
      <c r="PX934" s="242"/>
      <c r="PY934" s="242"/>
      <c r="PZ934" s="242"/>
      <c r="QA934" s="242"/>
      <c r="QB934" s="242"/>
      <c r="QC934" s="242"/>
      <c r="QD934" s="242"/>
      <c r="QE934" s="242"/>
      <c r="QF934" s="242"/>
      <c r="QG934" s="242"/>
      <c r="QH934" s="242"/>
      <c r="QI934" s="242"/>
      <c r="QJ934" s="242"/>
      <c r="QK934" s="242"/>
      <c r="QL934" s="242"/>
      <c r="QM934" s="242"/>
      <c r="QN934" s="242"/>
      <c r="QO934" s="242"/>
      <c r="QP934" s="242"/>
      <c r="QQ934" s="242"/>
      <c r="QR934" s="242"/>
      <c r="QS934" s="242"/>
      <c r="QT934" s="242"/>
      <c r="QU934" s="242"/>
      <c r="QV934" s="242"/>
      <c r="QW934" s="242"/>
      <c r="QX934" s="242"/>
      <c r="QY934" s="242"/>
      <c r="QZ934" s="242"/>
      <c r="RA934" s="242"/>
      <c r="RB934" s="242"/>
      <c r="RC934" s="242"/>
      <c r="RD934" s="242"/>
      <c r="RE934" s="242"/>
      <c r="RF934" s="242"/>
      <c r="RG934" s="242"/>
      <c r="RH934" s="242"/>
      <c r="RI934" s="242"/>
      <c r="RJ934" s="242"/>
      <c r="RK934" s="242"/>
      <c r="RL934" s="242"/>
      <c r="RM934" s="242"/>
      <c r="RN934" s="242"/>
      <c r="RO934" s="242"/>
      <c r="RP934" s="242"/>
      <c r="RQ934" s="242"/>
      <c r="RR934" s="242"/>
      <c r="RS934" s="242"/>
      <c r="RT934" s="242"/>
      <c r="RU934" s="242"/>
      <c r="RV934" s="242"/>
      <c r="RW934" s="242"/>
      <c r="RX934" s="242"/>
      <c r="RY934" s="242"/>
      <c r="RZ934" s="242"/>
      <c r="SA934" s="242"/>
      <c r="SB934" s="242"/>
    </row>
    <row r="935" spans="1:496" ht="15" customHeight="1" x14ac:dyDescent="0.2">
      <c r="A935" s="243" t="s">
        <v>1179</v>
      </c>
      <c r="B935" s="243">
        <v>223004</v>
      </c>
      <c r="E935" s="242" t="s">
        <v>591</v>
      </c>
    </row>
    <row r="936" spans="1:496" ht="15" customHeight="1" x14ac:dyDescent="0.2">
      <c r="A936" s="243" t="s">
        <v>1180</v>
      </c>
      <c r="B936" s="243">
        <v>223005</v>
      </c>
      <c r="E936" s="242" t="s">
        <v>592</v>
      </c>
    </row>
    <row r="937" spans="1:496" ht="15" customHeight="1" x14ac:dyDescent="0.2">
      <c r="A937" s="243" t="s">
        <v>1181</v>
      </c>
      <c r="B937" s="243">
        <v>223006</v>
      </c>
      <c r="E937" s="242" t="s">
        <v>593</v>
      </c>
    </row>
    <row r="938" spans="1:496" ht="15" customHeight="1" x14ac:dyDescent="0.2">
      <c r="A938" s="243" t="s">
        <v>1182</v>
      </c>
      <c r="B938" s="243">
        <v>223007</v>
      </c>
      <c r="E938" s="242" t="s">
        <v>594</v>
      </c>
    </row>
    <row r="939" spans="1:496" ht="15" customHeight="1" x14ac:dyDescent="0.2">
      <c r="A939" s="243" t="s">
        <v>1183</v>
      </c>
      <c r="B939" s="243">
        <v>223008</v>
      </c>
      <c r="E939" s="242" t="s">
        <v>595</v>
      </c>
    </row>
    <row r="940" spans="1:496" ht="15" customHeight="1" x14ac:dyDescent="0.2">
      <c r="A940" s="243" t="s">
        <v>1184</v>
      </c>
      <c r="B940" s="243">
        <v>223009</v>
      </c>
      <c r="E940" s="242" t="s">
        <v>596</v>
      </c>
    </row>
    <row r="941" spans="1:496" ht="15" customHeight="1" x14ac:dyDescent="0.2">
      <c r="A941" s="243" t="s">
        <v>1185</v>
      </c>
      <c r="B941" s="243">
        <v>223010</v>
      </c>
      <c r="E941" s="242" t="s">
        <v>597</v>
      </c>
    </row>
    <row r="942" spans="1:496" ht="15" customHeight="1" x14ac:dyDescent="0.2">
      <c r="A942" s="243"/>
    </row>
    <row r="943" spans="1:496" ht="15" customHeight="1" x14ac:dyDescent="0.2">
      <c r="A943" s="243" t="s">
        <v>1186</v>
      </c>
      <c r="B943" s="243">
        <v>224</v>
      </c>
      <c r="E943" s="242" t="s">
        <v>277</v>
      </c>
    </row>
    <row r="944" spans="1:496" s="249" customFormat="1" ht="15" customHeight="1" x14ac:dyDescent="0.2">
      <c r="A944" s="247"/>
      <c r="B944" s="247"/>
      <c r="D944" s="247"/>
      <c r="F944" s="242"/>
      <c r="G944" s="242"/>
      <c r="H944" s="242"/>
      <c r="I944" s="242"/>
      <c r="J944" s="242"/>
      <c r="K944" s="242"/>
      <c r="L944" s="242"/>
      <c r="M944" s="242"/>
      <c r="N944" s="242"/>
      <c r="O944" s="242"/>
      <c r="P944" s="242"/>
      <c r="Q944" s="242"/>
      <c r="R944" s="242"/>
      <c r="S944" s="242"/>
      <c r="T944" s="242"/>
      <c r="U944" s="242"/>
      <c r="V944" s="242"/>
      <c r="W944" s="242"/>
      <c r="X944" s="242"/>
      <c r="Y944" s="242"/>
      <c r="Z944" s="242"/>
      <c r="AA944" s="242"/>
      <c r="AB944" s="242"/>
      <c r="AC944" s="242"/>
      <c r="AD944" s="242"/>
      <c r="AE944" s="242"/>
      <c r="AF944" s="242"/>
      <c r="AG944" s="242"/>
      <c r="AH944" s="242"/>
      <c r="AI944" s="242"/>
      <c r="AJ944" s="242"/>
      <c r="AK944" s="242"/>
      <c r="AL944" s="242"/>
      <c r="AM944" s="242"/>
      <c r="AN944" s="242"/>
      <c r="AO944" s="242"/>
      <c r="AP944" s="242"/>
      <c r="AQ944" s="242"/>
      <c r="AR944" s="242"/>
      <c r="AS944" s="242"/>
      <c r="AT944" s="242"/>
      <c r="AU944" s="242"/>
      <c r="AV944" s="242"/>
      <c r="AW944" s="242"/>
      <c r="AX944" s="242"/>
      <c r="AY944" s="242"/>
      <c r="AZ944" s="242"/>
      <c r="BA944" s="242"/>
      <c r="BB944" s="242"/>
      <c r="BC944" s="242"/>
      <c r="BD944" s="242"/>
      <c r="BE944" s="242"/>
      <c r="BF944" s="242"/>
      <c r="BG944" s="242"/>
      <c r="BH944" s="242"/>
      <c r="BI944" s="242"/>
      <c r="BJ944" s="242"/>
      <c r="BK944" s="242"/>
      <c r="BL944" s="242"/>
      <c r="BM944" s="242"/>
      <c r="BN944" s="242"/>
      <c r="BO944" s="242"/>
      <c r="BP944" s="242"/>
      <c r="BQ944" s="242"/>
      <c r="BR944" s="242"/>
      <c r="BS944" s="242"/>
      <c r="BT944" s="242"/>
      <c r="BU944" s="242"/>
      <c r="BV944" s="242"/>
      <c r="BW944" s="242"/>
      <c r="BX944" s="242"/>
      <c r="BY944" s="242"/>
      <c r="BZ944" s="242"/>
      <c r="CA944" s="242"/>
      <c r="CB944" s="242"/>
      <c r="CC944" s="242"/>
      <c r="CD944" s="242"/>
      <c r="CE944" s="242"/>
      <c r="CF944" s="242"/>
      <c r="CG944" s="242"/>
      <c r="CH944" s="242"/>
      <c r="CI944" s="242"/>
      <c r="CJ944" s="242"/>
      <c r="CK944" s="242"/>
      <c r="CL944" s="242"/>
      <c r="CM944" s="242"/>
      <c r="CN944" s="242"/>
      <c r="CO944" s="242"/>
      <c r="CP944" s="242"/>
      <c r="CQ944" s="242"/>
      <c r="CR944" s="242"/>
      <c r="CS944" s="242"/>
      <c r="CT944" s="242"/>
      <c r="CU944" s="242"/>
      <c r="CV944" s="242"/>
      <c r="CW944" s="242"/>
      <c r="CX944" s="242"/>
      <c r="CY944" s="242"/>
      <c r="CZ944" s="242"/>
      <c r="DA944" s="242"/>
      <c r="DB944" s="242"/>
      <c r="DC944" s="242"/>
      <c r="DD944" s="242"/>
      <c r="DE944" s="242"/>
      <c r="DF944" s="242"/>
      <c r="DG944" s="242"/>
      <c r="DH944" s="242"/>
      <c r="DI944" s="242"/>
      <c r="DJ944" s="242"/>
      <c r="DK944" s="242"/>
      <c r="DL944" s="242"/>
      <c r="DM944" s="242"/>
      <c r="DN944" s="242"/>
      <c r="DO944" s="242"/>
      <c r="DP944" s="242"/>
      <c r="DQ944" s="242"/>
      <c r="DR944" s="242"/>
      <c r="DS944" s="242"/>
      <c r="DT944" s="242"/>
      <c r="DU944" s="242"/>
      <c r="DV944" s="242"/>
      <c r="DW944" s="242"/>
      <c r="DX944" s="242"/>
      <c r="DY944" s="242"/>
      <c r="DZ944" s="242"/>
      <c r="EA944" s="242"/>
      <c r="EB944" s="242"/>
      <c r="EC944" s="242"/>
      <c r="ED944" s="242"/>
      <c r="EE944" s="242"/>
      <c r="EF944" s="242"/>
      <c r="EG944" s="242"/>
      <c r="EH944" s="242"/>
      <c r="EI944" s="242"/>
      <c r="EJ944" s="242"/>
      <c r="EK944" s="242"/>
      <c r="EL944" s="242"/>
      <c r="EM944" s="242"/>
      <c r="EN944" s="242"/>
      <c r="EO944" s="242"/>
      <c r="EP944" s="242"/>
      <c r="EQ944" s="242"/>
      <c r="ER944" s="242"/>
      <c r="ES944" s="242"/>
      <c r="ET944" s="242"/>
      <c r="EU944" s="242"/>
      <c r="EV944" s="242"/>
      <c r="EW944" s="242"/>
      <c r="EX944" s="242"/>
      <c r="EY944" s="242"/>
      <c r="EZ944" s="242"/>
      <c r="FA944" s="242"/>
      <c r="FB944" s="242"/>
      <c r="FC944" s="242"/>
      <c r="FD944" s="242"/>
      <c r="FE944" s="242"/>
      <c r="FF944" s="242"/>
      <c r="FG944" s="242"/>
      <c r="FH944" s="242"/>
      <c r="FI944" s="242"/>
      <c r="FJ944" s="242"/>
      <c r="FK944" s="242"/>
      <c r="FL944" s="242"/>
      <c r="FM944" s="242"/>
      <c r="FN944" s="242"/>
      <c r="FO944" s="242"/>
      <c r="FP944" s="242"/>
      <c r="FQ944" s="242"/>
      <c r="FR944" s="242"/>
      <c r="FS944" s="242"/>
      <c r="FT944" s="242"/>
      <c r="FU944" s="242"/>
      <c r="FV944" s="242"/>
      <c r="FW944" s="242"/>
      <c r="FX944" s="242"/>
      <c r="FY944" s="242"/>
      <c r="FZ944" s="242"/>
      <c r="GA944" s="242"/>
      <c r="GB944" s="242"/>
      <c r="GC944" s="242"/>
      <c r="GD944" s="242"/>
      <c r="GE944" s="242"/>
      <c r="GF944" s="242"/>
      <c r="GG944" s="242"/>
      <c r="GH944" s="242"/>
      <c r="GI944" s="242"/>
      <c r="GJ944" s="242"/>
      <c r="GK944" s="242"/>
      <c r="GL944" s="242"/>
      <c r="GM944" s="242"/>
      <c r="GN944" s="242"/>
      <c r="GO944" s="242"/>
      <c r="GP944" s="242"/>
      <c r="GQ944" s="242"/>
      <c r="GR944" s="242"/>
      <c r="GS944" s="242"/>
      <c r="GT944" s="242"/>
      <c r="GU944" s="242"/>
      <c r="GV944" s="242"/>
      <c r="GW944" s="242"/>
      <c r="GX944" s="242"/>
      <c r="GY944" s="242"/>
      <c r="GZ944" s="242"/>
      <c r="HA944" s="242"/>
      <c r="HB944" s="242"/>
      <c r="HC944" s="242"/>
      <c r="HD944" s="242"/>
      <c r="HE944" s="242"/>
      <c r="HF944" s="242"/>
      <c r="HG944" s="242"/>
      <c r="HH944" s="242"/>
      <c r="HI944" s="242"/>
      <c r="HJ944" s="242"/>
      <c r="HK944" s="242"/>
      <c r="HL944" s="242"/>
      <c r="HM944" s="242"/>
      <c r="HN944" s="242"/>
      <c r="HO944" s="242"/>
      <c r="HP944" s="242"/>
      <c r="HQ944" s="242"/>
      <c r="HR944" s="242"/>
      <c r="HS944" s="242"/>
      <c r="HT944" s="242"/>
      <c r="HU944" s="242"/>
      <c r="HV944" s="242"/>
      <c r="HW944" s="242"/>
      <c r="HX944" s="242"/>
      <c r="HY944" s="242"/>
      <c r="HZ944" s="242"/>
      <c r="IA944" s="242"/>
      <c r="IB944" s="242"/>
      <c r="IC944" s="242"/>
      <c r="ID944" s="242"/>
      <c r="IE944" s="242"/>
      <c r="IF944" s="242"/>
      <c r="IG944" s="242"/>
      <c r="IH944" s="242"/>
      <c r="II944" s="242"/>
      <c r="IJ944" s="242"/>
      <c r="IK944" s="242"/>
      <c r="IL944" s="242"/>
      <c r="IM944" s="242"/>
      <c r="IN944" s="242"/>
      <c r="IO944" s="242"/>
      <c r="IP944" s="242"/>
      <c r="IQ944" s="242"/>
      <c r="IR944" s="242"/>
      <c r="IS944" s="242"/>
      <c r="IT944" s="242"/>
      <c r="IU944" s="242"/>
      <c r="IV944" s="242"/>
      <c r="IW944" s="242"/>
      <c r="IX944" s="242"/>
      <c r="IY944" s="242"/>
      <c r="IZ944" s="242"/>
      <c r="JA944" s="242"/>
      <c r="JB944" s="242"/>
      <c r="JC944" s="242"/>
      <c r="JD944" s="242"/>
      <c r="JE944" s="242"/>
      <c r="JF944" s="242"/>
      <c r="JG944" s="242"/>
      <c r="JH944" s="242"/>
      <c r="JI944" s="242"/>
      <c r="JJ944" s="242"/>
      <c r="JK944" s="242"/>
      <c r="JL944" s="242"/>
      <c r="JM944" s="242"/>
      <c r="JN944" s="242"/>
      <c r="JO944" s="242"/>
      <c r="JP944" s="242"/>
      <c r="JQ944" s="242"/>
      <c r="JR944" s="242"/>
      <c r="JS944" s="242"/>
      <c r="JT944" s="242"/>
      <c r="JU944" s="242"/>
      <c r="JV944" s="242"/>
      <c r="JW944" s="242"/>
      <c r="JX944" s="242"/>
      <c r="JY944" s="242"/>
      <c r="JZ944" s="242"/>
      <c r="KA944" s="242"/>
      <c r="KB944" s="242"/>
      <c r="KC944" s="242"/>
      <c r="KD944" s="242"/>
      <c r="KE944" s="242"/>
      <c r="KF944" s="242"/>
      <c r="KG944" s="242"/>
      <c r="KH944" s="242"/>
      <c r="KI944" s="242"/>
      <c r="KJ944" s="242"/>
      <c r="KK944" s="242"/>
      <c r="KL944" s="242"/>
      <c r="KM944" s="242"/>
      <c r="KN944" s="242"/>
      <c r="KO944" s="242"/>
      <c r="KP944" s="242"/>
      <c r="KQ944" s="242"/>
      <c r="KR944" s="242"/>
      <c r="KS944" s="242"/>
      <c r="KT944" s="242"/>
      <c r="KU944" s="242"/>
      <c r="KV944" s="242"/>
      <c r="KW944" s="242"/>
      <c r="KX944" s="242"/>
      <c r="KY944" s="242"/>
      <c r="KZ944" s="242"/>
      <c r="LA944" s="242"/>
      <c r="LB944" s="242"/>
      <c r="LC944" s="242"/>
      <c r="LD944" s="242"/>
      <c r="LE944" s="242"/>
      <c r="LF944" s="242"/>
      <c r="LG944" s="242"/>
      <c r="LH944" s="242"/>
      <c r="LI944" s="242"/>
      <c r="LJ944" s="242"/>
      <c r="LK944" s="242"/>
      <c r="LL944" s="242"/>
      <c r="LM944" s="242"/>
      <c r="LN944" s="242"/>
      <c r="LO944" s="242"/>
      <c r="LP944" s="242"/>
      <c r="LQ944" s="242"/>
      <c r="LR944" s="242"/>
      <c r="LS944" s="242"/>
      <c r="LT944" s="242"/>
      <c r="LU944" s="242"/>
      <c r="LV944" s="242"/>
      <c r="LW944" s="242"/>
      <c r="LX944" s="242"/>
      <c r="LY944" s="242"/>
      <c r="LZ944" s="242"/>
      <c r="MA944" s="242"/>
      <c r="MB944" s="242"/>
      <c r="MC944" s="242"/>
      <c r="MD944" s="242"/>
      <c r="ME944" s="242"/>
      <c r="MF944" s="242"/>
      <c r="MG944" s="242"/>
      <c r="MH944" s="242"/>
      <c r="MI944" s="242"/>
      <c r="MJ944" s="242"/>
      <c r="MK944" s="242"/>
      <c r="ML944" s="242"/>
      <c r="MM944" s="242"/>
      <c r="MN944" s="242"/>
      <c r="MO944" s="242"/>
      <c r="MP944" s="242"/>
      <c r="MQ944" s="242"/>
      <c r="MR944" s="242"/>
      <c r="MS944" s="242"/>
      <c r="MT944" s="242"/>
      <c r="MU944" s="242"/>
      <c r="MV944" s="242"/>
      <c r="MW944" s="242"/>
      <c r="MX944" s="242"/>
      <c r="MY944" s="242"/>
      <c r="MZ944" s="242"/>
      <c r="NA944" s="242"/>
      <c r="NB944" s="242"/>
      <c r="NC944" s="242"/>
      <c r="ND944" s="242"/>
      <c r="NE944" s="242"/>
      <c r="NF944" s="242"/>
      <c r="NG944" s="242"/>
      <c r="NH944" s="242"/>
      <c r="NI944" s="242"/>
      <c r="NJ944" s="242"/>
      <c r="NK944" s="242"/>
      <c r="NL944" s="242"/>
      <c r="NM944" s="242"/>
      <c r="NN944" s="242"/>
      <c r="NO944" s="242"/>
      <c r="NP944" s="242"/>
      <c r="NQ944" s="242"/>
      <c r="NR944" s="242"/>
      <c r="NS944" s="242"/>
      <c r="NT944" s="242"/>
      <c r="NU944" s="242"/>
      <c r="NV944" s="242"/>
      <c r="NW944" s="242"/>
      <c r="NX944" s="242"/>
      <c r="NY944" s="242"/>
      <c r="NZ944" s="242"/>
      <c r="OA944" s="242"/>
      <c r="OB944" s="242"/>
      <c r="OC944" s="242"/>
      <c r="OD944" s="242"/>
      <c r="OE944" s="242"/>
      <c r="OF944" s="242"/>
      <c r="OG944" s="242"/>
      <c r="OH944" s="242"/>
      <c r="OI944" s="242"/>
      <c r="OJ944" s="242"/>
      <c r="OK944" s="242"/>
      <c r="OL944" s="242"/>
      <c r="OM944" s="242"/>
      <c r="ON944" s="242"/>
      <c r="OO944" s="242"/>
      <c r="OP944" s="242"/>
      <c r="OQ944" s="242"/>
      <c r="OR944" s="242"/>
      <c r="OS944" s="242"/>
      <c r="OT944" s="242"/>
      <c r="OU944" s="242"/>
      <c r="OV944" s="242"/>
      <c r="OW944" s="242"/>
      <c r="OX944" s="242"/>
      <c r="OY944" s="242"/>
      <c r="OZ944" s="242"/>
      <c r="PA944" s="242"/>
      <c r="PB944" s="242"/>
      <c r="PC944" s="242"/>
      <c r="PD944" s="242"/>
      <c r="PE944" s="242"/>
      <c r="PF944" s="242"/>
      <c r="PG944" s="242"/>
      <c r="PH944" s="242"/>
      <c r="PI944" s="242"/>
      <c r="PJ944" s="242"/>
      <c r="PK944" s="242"/>
      <c r="PL944" s="242"/>
      <c r="PM944" s="242"/>
      <c r="PN944" s="242"/>
      <c r="PO944" s="242"/>
      <c r="PP944" s="242"/>
      <c r="PQ944" s="242"/>
      <c r="PR944" s="242"/>
      <c r="PS944" s="242"/>
      <c r="PT944" s="242"/>
      <c r="PU944" s="242"/>
      <c r="PV944" s="242"/>
      <c r="PW944" s="242"/>
      <c r="PX944" s="242"/>
      <c r="PY944" s="242"/>
      <c r="PZ944" s="242"/>
      <c r="QA944" s="242"/>
      <c r="QB944" s="242"/>
      <c r="QC944" s="242"/>
      <c r="QD944" s="242"/>
      <c r="QE944" s="242"/>
      <c r="QF944" s="242"/>
      <c r="QG944" s="242"/>
      <c r="QH944" s="242"/>
      <c r="QI944" s="242"/>
      <c r="QJ944" s="242"/>
      <c r="QK944" s="242"/>
      <c r="QL944" s="242"/>
      <c r="QM944" s="242"/>
      <c r="QN944" s="242"/>
      <c r="QO944" s="242"/>
      <c r="QP944" s="242"/>
      <c r="QQ944" s="242"/>
      <c r="QR944" s="242"/>
      <c r="QS944" s="242"/>
      <c r="QT944" s="242"/>
      <c r="QU944" s="242"/>
      <c r="QV944" s="242"/>
      <c r="QW944" s="242"/>
      <c r="QX944" s="242"/>
      <c r="QY944" s="242"/>
      <c r="QZ944" s="242"/>
      <c r="RA944" s="242"/>
      <c r="RB944" s="242"/>
      <c r="RC944" s="242"/>
      <c r="RD944" s="242"/>
      <c r="RE944" s="242"/>
      <c r="RF944" s="242"/>
      <c r="RG944" s="242"/>
      <c r="RH944" s="242"/>
      <c r="RI944" s="242"/>
      <c r="RJ944" s="242"/>
      <c r="RK944" s="242"/>
      <c r="RL944" s="242"/>
      <c r="RM944" s="242"/>
      <c r="RN944" s="242"/>
      <c r="RO944" s="242"/>
      <c r="RP944" s="242"/>
      <c r="RQ944" s="242"/>
      <c r="RR944" s="242"/>
      <c r="RS944" s="242"/>
      <c r="RT944" s="242"/>
      <c r="RU944" s="242"/>
      <c r="RV944" s="242"/>
      <c r="RW944" s="242"/>
      <c r="RX944" s="242"/>
      <c r="RY944" s="242"/>
      <c r="RZ944" s="242"/>
      <c r="SA944" s="242"/>
      <c r="SB944" s="242"/>
    </row>
    <row r="945" spans="1:496" s="249" customFormat="1" ht="15" customHeight="1" x14ac:dyDescent="0.2">
      <c r="A945" s="247"/>
      <c r="B945" s="247"/>
      <c r="D945" s="247"/>
      <c r="F945" s="242"/>
      <c r="G945" s="242"/>
      <c r="H945" s="242"/>
      <c r="I945" s="242"/>
      <c r="J945" s="242"/>
      <c r="K945" s="242"/>
      <c r="L945" s="242"/>
      <c r="M945" s="242"/>
      <c r="N945" s="242"/>
      <c r="O945" s="242"/>
      <c r="P945" s="242"/>
      <c r="Q945" s="242"/>
      <c r="R945" s="242"/>
      <c r="S945" s="242"/>
      <c r="T945" s="242"/>
      <c r="U945" s="242"/>
      <c r="V945" s="242"/>
      <c r="W945" s="242"/>
      <c r="X945" s="242"/>
      <c r="Y945" s="242"/>
      <c r="Z945" s="242"/>
      <c r="AA945" s="242"/>
      <c r="AB945" s="242"/>
      <c r="AC945" s="242"/>
      <c r="AD945" s="242"/>
      <c r="AE945" s="242"/>
      <c r="AF945" s="242"/>
      <c r="AG945" s="242"/>
      <c r="AH945" s="242"/>
      <c r="AI945" s="242"/>
      <c r="AJ945" s="242"/>
      <c r="AK945" s="242"/>
      <c r="AL945" s="242"/>
      <c r="AM945" s="242"/>
      <c r="AN945" s="242"/>
      <c r="AO945" s="242"/>
      <c r="AP945" s="242"/>
      <c r="AQ945" s="242"/>
      <c r="AR945" s="242"/>
      <c r="AS945" s="242"/>
      <c r="AT945" s="242"/>
      <c r="AU945" s="242"/>
      <c r="AV945" s="242"/>
      <c r="AW945" s="242"/>
      <c r="AX945" s="242"/>
      <c r="AY945" s="242"/>
      <c r="AZ945" s="242"/>
      <c r="BA945" s="242"/>
      <c r="BB945" s="242"/>
      <c r="BC945" s="242"/>
      <c r="BD945" s="242"/>
      <c r="BE945" s="242"/>
      <c r="BF945" s="242"/>
      <c r="BG945" s="242"/>
      <c r="BH945" s="242"/>
      <c r="BI945" s="242"/>
      <c r="BJ945" s="242"/>
      <c r="BK945" s="242"/>
      <c r="BL945" s="242"/>
      <c r="BM945" s="242"/>
      <c r="BN945" s="242"/>
      <c r="BO945" s="242"/>
      <c r="BP945" s="242"/>
      <c r="BQ945" s="242"/>
      <c r="BR945" s="242"/>
      <c r="BS945" s="242"/>
      <c r="BT945" s="242"/>
      <c r="BU945" s="242"/>
      <c r="BV945" s="242"/>
      <c r="BW945" s="242"/>
      <c r="BX945" s="242"/>
      <c r="BY945" s="242"/>
      <c r="BZ945" s="242"/>
      <c r="CA945" s="242"/>
      <c r="CB945" s="242"/>
      <c r="CC945" s="242"/>
      <c r="CD945" s="242"/>
      <c r="CE945" s="242"/>
      <c r="CF945" s="242"/>
      <c r="CG945" s="242"/>
      <c r="CH945" s="242"/>
      <c r="CI945" s="242"/>
      <c r="CJ945" s="242"/>
      <c r="CK945" s="242"/>
      <c r="CL945" s="242"/>
      <c r="CM945" s="242"/>
      <c r="CN945" s="242"/>
      <c r="CO945" s="242"/>
      <c r="CP945" s="242"/>
      <c r="CQ945" s="242"/>
      <c r="CR945" s="242"/>
      <c r="CS945" s="242"/>
      <c r="CT945" s="242"/>
      <c r="CU945" s="242"/>
      <c r="CV945" s="242"/>
      <c r="CW945" s="242"/>
      <c r="CX945" s="242"/>
      <c r="CY945" s="242"/>
      <c r="CZ945" s="242"/>
      <c r="DA945" s="242"/>
      <c r="DB945" s="242"/>
      <c r="DC945" s="242"/>
      <c r="DD945" s="242"/>
      <c r="DE945" s="242"/>
      <c r="DF945" s="242"/>
      <c r="DG945" s="242"/>
      <c r="DH945" s="242"/>
      <c r="DI945" s="242"/>
      <c r="DJ945" s="242"/>
      <c r="DK945" s="242"/>
      <c r="DL945" s="242"/>
      <c r="DM945" s="242"/>
      <c r="DN945" s="242"/>
      <c r="DO945" s="242"/>
      <c r="DP945" s="242"/>
      <c r="DQ945" s="242"/>
      <c r="DR945" s="242"/>
      <c r="DS945" s="242"/>
      <c r="DT945" s="242"/>
      <c r="DU945" s="242"/>
      <c r="DV945" s="242"/>
      <c r="DW945" s="242"/>
      <c r="DX945" s="242"/>
      <c r="DY945" s="242"/>
      <c r="DZ945" s="242"/>
      <c r="EA945" s="242"/>
      <c r="EB945" s="242"/>
      <c r="EC945" s="242"/>
      <c r="ED945" s="242"/>
      <c r="EE945" s="242"/>
      <c r="EF945" s="242"/>
      <c r="EG945" s="242"/>
      <c r="EH945" s="242"/>
      <c r="EI945" s="242"/>
      <c r="EJ945" s="242"/>
      <c r="EK945" s="242"/>
      <c r="EL945" s="242"/>
      <c r="EM945" s="242"/>
      <c r="EN945" s="242"/>
      <c r="EO945" s="242"/>
      <c r="EP945" s="242"/>
      <c r="EQ945" s="242"/>
      <c r="ER945" s="242"/>
      <c r="ES945" s="242"/>
      <c r="ET945" s="242"/>
      <c r="EU945" s="242"/>
      <c r="EV945" s="242"/>
      <c r="EW945" s="242"/>
      <c r="EX945" s="242"/>
      <c r="EY945" s="242"/>
      <c r="EZ945" s="242"/>
      <c r="FA945" s="242"/>
      <c r="FB945" s="242"/>
      <c r="FC945" s="242"/>
      <c r="FD945" s="242"/>
      <c r="FE945" s="242"/>
      <c r="FF945" s="242"/>
      <c r="FG945" s="242"/>
      <c r="FH945" s="242"/>
      <c r="FI945" s="242"/>
      <c r="FJ945" s="242"/>
      <c r="FK945" s="242"/>
      <c r="FL945" s="242"/>
      <c r="FM945" s="242"/>
      <c r="FN945" s="242"/>
      <c r="FO945" s="242"/>
      <c r="FP945" s="242"/>
      <c r="FQ945" s="242"/>
      <c r="FR945" s="242"/>
      <c r="FS945" s="242"/>
      <c r="FT945" s="242"/>
      <c r="FU945" s="242"/>
      <c r="FV945" s="242"/>
      <c r="FW945" s="242"/>
      <c r="FX945" s="242"/>
      <c r="FY945" s="242"/>
      <c r="FZ945" s="242"/>
      <c r="GA945" s="242"/>
      <c r="GB945" s="242"/>
      <c r="GC945" s="242"/>
      <c r="GD945" s="242"/>
      <c r="GE945" s="242"/>
      <c r="GF945" s="242"/>
      <c r="GG945" s="242"/>
      <c r="GH945" s="242"/>
      <c r="GI945" s="242"/>
      <c r="GJ945" s="242"/>
      <c r="GK945" s="242"/>
      <c r="GL945" s="242"/>
      <c r="GM945" s="242"/>
      <c r="GN945" s="242"/>
      <c r="GO945" s="242"/>
      <c r="GP945" s="242"/>
      <c r="GQ945" s="242"/>
      <c r="GR945" s="242"/>
      <c r="GS945" s="242"/>
      <c r="GT945" s="242"/>
      <c r="GU945" s="242"/>
      <c r="GV945" s="242"/>
      <c r="GW945" s="242"/>
      <c r="GX945" s="242"/>
      <c r="GY945" s="242"/>
      <c r="GZ945" s="242"/>
      <c r="HA945" s="242"/>
      <c r="HB945" s="242"/>
      <c r="HC945" s="242"/>
      <c r="HD945" s="242"/>
      <c r="HE945" s="242"/>
      <c r="HF945" s="242"/>
      <c r="HG945" s="242"/>
      <c r="HH945" s="242"/>
      <c r="HI945" s="242"/>
      <c r="HJ945" s="242"/>
      <c r="HK945" s="242"/>
      <c r="HL945" s="242"/>
      <c r="HM945" s="242"/>
      <c r="HN945" s="242"/>
      <c r="HO945" s="242"/>
      <c r="HP945" s="242"/>
      <c r="HQ945" s="242"/>
      <c r="HR945" s="242"/>
      <c r="HS945" s="242"/>
      <c r="HT945" s="242"/>
      <c r="HU945" s="242"/>
      <c r="HV945" s="242"/>
      <c r="HW945" s="242"/>
      <c r="HX945" s="242"/>
      <c r="HY945" s="242"/>
      <c r="HZ945" s="242"/>
      <c r="IA945" s="242"/>
      <c r="IB945" s="242"/>
      <c r="IC945" s="242"/>
      <c r="ID945" s="242"/>
      <c r="IE945" s="242"/>
      <c r="IF945" s="242"/>
      <c r="IG945" s="242"/>
      <c r="IH945" s="242"/>
      <c r="II945" s="242"/>
      <c r="IJ945" s="242"/>
      <c r="IK945" s="242"/>
      <c r="IL945" s="242"/>
      <c r="IM945" s="242"/>
      <c r="IN945" s="242"/>
      <c r="IO945" s="242"/>
      <c r="IP945" s="242"/>
      <c r="IQ945" s="242"/>
      <c r="IR945" s="242"/>
      <c r="IS945" s="242"/>
      <c r="IT945" s="242"/>
      <c r="IU945" s="242"/>
      <c r="IV945" s="242"/>
      <c r="IW945" s="242"/>
      <c r="IX945" s="242"/>
      <c r="IY945" s="242"/>
      <c r="IZ945" s="242"/>
      <c r="JA945" s="242"/>
      <c r="JB945" s="242"/>
      <c r="JC945" s="242"/>
      <c r="JD945" s="242"/>
      <c r="JE945" s="242"/>
      <c r="JF945" s="242"/>
      <c r="JG945" s="242"/>
      <c r="JH945" s="242"/>
      <c r="JI945" s="242"/>
      <c r="JJ945" s="242"/>
      <c r="JK945" s="242"/>
      <c r="JL945" s="242"/>
      <c r="JM945" s="242"/>
      <c r="JN945" s="242"/>
      <c r="JO945" s="242"/>
      <c r="JP945" s="242"/>
      <c r="JQ945" s="242"/>
      <c r="JR945" s="242"/>
      <c r="JS945" s="242"/>
      <c r="JT945" s="242"/>
      <c r="JU945" s="242"/>
      <c r="JV945" s="242"/>
      <c r="JW945" s="242"/>
      <c r="JX945" s="242"/>
      <c r="JY945" s="242"/>
      <c r="JZ945" s="242"/>
      <c r="KA945" s="242"/>
      <c r="KB945" s="242"/>
      <c r="KC945" s="242"/>
      <c r="KD945" s="242"/>
      <c r="KE945" s="242"/>
      <c r="KF945" s="242"/>
      <c r="KG945" s="242"/>
      <c r="KH945" s="242"/>
      <c r="KI945" s="242"/>
      <c r="KJ945" s="242"/>
      <c r="KK945" s="242"/>
      <c r="KL945" s="242"/>
      <c r="KM945" s="242"/>
      <c r="KN945" s="242"/>
      <c r="KO945" s="242"/>
      <c r="KP945" s="242"/>
      <c r="KQ945" s="242"/>
      <c r="KR945" s="242"/>
      <c r="KS945" s="242"/>
      <c r="KT945" s="242"/>
      <c r="KU945" s="242"/>
      <c r="KV945" s="242"/>
      <c r="KW945" s="242"/>
      <c r="KX945" s="242"/>
      <c r="KY945" s="242"/>
      <c r="KZ945" s="242"/>
      <c r="LA945" s="242"/>
      <c r="LB945" s="242"/>
      <c r="LC945" s="242"/>
      <c r="LD945" s="242"/>
      <c r="LE945" s="242"/>
      <c r="LF945" s="242"/>
      <c r="LG945" s="242"/>
      <c r="LH945" s="242"/>
      <c r="LI945" s="242"/>
      <c r="LJ945" s="242"/>
      <c r="LK945" s="242"/>
      <c r="LL945" s="242"/>
      <c r="LM945" s="242"/>
      <c r="LN945" s="242"/>
      <c r="LO945" s="242"/>
      <c r="LP945" s="242"/>
      <c r="LQ945" s="242"/>
      <c r="LR945" s="242"/>
      <c r="LS945" s="242"/>
      <c r="LT945" s="242"/>
      <c r="LU945" s="242"/>
      <c r="LV945" s="242"/>
      <c r="LW945" s="242"/>
      <c r="LX945" s="242"/>
      <c r="LY945" s="242"/>
      <c r="LZ945" s="242"/>
      <c r="MA945" s="242"/>
      <c r="MB945" s="242"/>
      <c r="MC945" s="242"/>
      <c r="MD945" s="242"/>
      <c r="ME945" s="242"/>
      <c r="MF945" s="242"/>
      <c r="MG945" s="242"/>
      <c r="MH945" s="242"/>
      <c r="MI945" s="242"/>
      <c r="MJ945" s="242"/>
      <c r="MK945" s="242"/>
      <c r="ML945" s="242"/>
      <c r="MM945" s="242"/>
      <c r="MN945" s="242"/>
      <c r="MO945" s="242"/>
      <c r="MP945" s="242"/>
      <c r="MQ945" s="242"/>
      <c r="MR945" s="242"/>
      <c r="MS945" s="242"/>
      <c r="MT945" s="242"/>
      <c r="MU945" s="242"/>
      <c r="MV945" s="242"/>
      <c r="MW945" s="242"/>
      <c r="MX945" s="242"/>
      <c r="MY945" s="242"/>
      <c r="MZ945" s="242"/>
      <c r="NA945" s="242"/>
      <c r="NB945" s="242"/>
      <c r="NC945" s="242"/>
      <c r="ND945" s="242"/>
      <c r="NE945" s="242"/>
      <c r="NF945" s="242"/>
      <c r="NG945" s="242"/>
      <c r="NH945" s="242"/>
      <c r="NI945" s="242"/>
      <c r="NJ945" s="242"/>
      <c r="NK945" s="242"/>
      <c r="NL945" s="242"/>
      <c r="NM945" s="242"/>
      <c r="NN945" s="242"/>
      <c r="NO945" s="242"/>
      <c r="NP945" s="242"/>
      <c r="NQ945" s="242"/>
      <c r="NR945" s="242"/>
      <c r="NS945" s="242"/>
      <c r="NT945" s="242"/>
      <c r="NU945" s="242"/>
      <c r="NV945" s="242"/>
      <c r="NW945" s="242"/>
      <c r="NX945" s="242"/>
      <c r="NY945" s="242"/>
      <c r="NZ945" s="242"/>
      <c r="OA945" s="242"/>
      <c r="OB945" s="242"/>
      <c r="OC945" s="242"/>
      <c r="OD945" s="242"/>
      <c r="OE945" s="242"/>
      <c r="OF945" s="242"/>
      <c r="OG945" s="242"/>
      <c r="OH945" s="242"/>
      <c r="OI945" s="242"/>
      <c r="OJ945" s="242"/>
      <c r="OK945" s="242"/>
      <c r="OL945" s="242"/>
      <c r="OM945" s="242"/>
      <c r="ON945" s="242"/>
      <c r="OO945" s="242"/>
      <c r="OP945" s="242"/>
      <c r="OQ945" s="242"/>
      <c r="OR945" s="242"/>
      <c r="OS945" s="242"/>
      <c r="OT945" s="242"/>
      <c r="OU945" s="242"/>
      <c r="OV945" s="242"/>
      <c r="OW945" s="242"/>
      <c r="OX945" s="242"/>
      <c r="OY945" s="242"/>
      <c r="OZ945" s="242"/>
      <c r="PA945" s="242"/>
      <c r="PB945" s="242"/>
      <c r="PC945" s="242"/>
      <c r="PD945" s="242"/>
      <c r="PE945" s="242"/>
      <c r="PF945" s="242"/>
      <c r="PG945" s="242"/>
      <c r="PH945" s="242"/>
      <c r="PI945" s="242"/>
      <c r="PJ945" s="242"/>
      <c r="PK945" s="242"/>
      <c r="PL945" s="242"/>
      <c r="PM945" s="242"/>
      <c r="PN945" s="242"/>
      <c r="PO945" s="242"/>
      <c r="PP945" s="242"/>
      <c r="PQ945" s="242"/>
      <c r="PR945" s="242"/>
      <c r="PS945" s="242"/>
      <c r="PT945" s="242"/>
      <c r="PU945" s="242"/>
      <c r="PV945" s="242"/>
      <c r="PW945" s="242"/>
      <c r="PX945" s="242"/>
      <c r="PY945" s="242"/>
      <c r="PZ945" s="242"/>
      <c r="QA945" s="242"/>
      <c r="QB945" s="242"/>
      <c r="QC945" s="242"/>
      <c r="QD945" s="242"/>
      <c r="QE945" s="242"/>
      <c r="QF945" s="242"/>
      <c r="QG945" s="242"/>
      <c r="QH945" s="242"/>
      <c r="QI945" s="242"/>
      <c r="QJ945" s="242"/>
      <c r="QK945" s="242"/>
      <c r="QL945" s="242"/>
      <c r="QM945" s="242"/>
      <c r="QN945" s="242"/>
      <c r="QO945" s="242"/>
      <c r="QP945" s="242"/>
      <c r="QQ945" s="242"/>
      <c r="QR945" s="242"/>
      <c r="QS945" s="242"/>
      <c r="QT945" s="242"/>
      <c r="QU945" s="242"/>
      <c r="QV945" s="242"/>
      <c r="QW945" s="242"/>
      <c r="QX945" s="242"/>
      <c r="QY945" s="242"/>
      <c r="QZ945" s="242"/>
      <c r="RA945" s="242"/>
      <c r="RB945" s="242"/>
      <c r="RC945" s="242"/>
      <c r="RD945" s="242"/>
      <c r="RE945" s="242"/>
      <c r="RF945" s="242"/>
      <c r="RG945" s="242"/>
      <c r="RH945" s="242"/>
      <c r="RI945" s="242"/>
      <c r="RJ945" s="242"/>
      <c r="RK945" s="242"/>
      <c r="RL945" s="242"/>
      <c r="RM945" s="242"/>
      <c r="RN945" s="242"/>
      <c r="RO945" s="242"/>
      <c r="RP945" s="242"/>
      <c r="RQ945" s="242"/>
      <c r="RR945" s="242"/>
      <c r="RS945" s="242"/>
      <c r="RT945" s="242"/>
      <c r="RU945" s="242"/>
      <c r="RV945" s="242"/>
      <c r="RW945" s="242"/>
      <c r="RX945" s="242"/>
      <c r="RY945" s="242"/>
      <c r="RZ945" s="242"/>
      <c r="SA945" s="242"/>
      <c r="SB945" s="242"/>
    </row>
    <row r="946" spans="1:496" ht="15" customHeight="1" x14ac:dyDescent="0.2">
      <c r="A946" s="243"/>
    </row>
    <row r="947" spans="1:496" ht="15" customHeight="1" x14ac:dyDescent="0.2">
      <c r="A947" s="243" t="s">
        <v>1187</v>
      </c>
      <c r="B947" s="243">
        <v>225</v>
      </c>
      <c r="E947" s="242" t="s">
        <v>774</v>
      </c>
    </row>
    <row r="948" spans="1:496" s="249" customFormat="1" ht="15" customHeight="1" x14ac:dyDescent="0.2">
      <c r="A948" s="247"/>
      <c r="B948" s="247"/>
      <c r="D948" s="247"/>
      <c r="F948" s="242"/>
      <c r="G948" s="242"/>
      <c r="H948" s="242"/>
      <c r="I948" s="242"/>
      <c r="J948" s="242"/>
      <c r="K948" s="242"/>
      <c r="L948" s="242"/>
      <c r="M948" s="242"/>
      <c r="N948" s="242"/>
      <c r="O948" s="242"/>
      <c r="P948" s="242"/>
      <c r="Q948" s="242"/>
      <c r="R948" s="242"/>
      <c r="S948" s="242"/>
      <c r="T948" s="242"/>
      <c r="U948" s="242"/>
      <c r="V948" s="242"/>
      <c r="W948" s="242"/>
      <c r="X948" s="242"/>
      <c r="Y948" s="242"/>
      <c r="Z948" s="242"/>
      <c r="AA948" s="242"/>
      <c r="AB948" s="242"/>
      <c r="AC948" s="242"/>
      <c r="AD948" s="242"/>
      <c r="AE948" s="242"/>
      <c r="AF948" s="242"/>
      <c r="AG948" s="242"/>
      <c r="AH948" s="242"/>
      <c r="AI948" s="242"/>
      <c r="AJ948" s="242"/>
      <c r="AK948" s="242"/>
      <c r="AL948" s="242"/>
      <c r="AM948" s="242"/>
      <c r="AN948" s="242"/>
      <c r="AO948" s="242"/>
      <c r="AP948" s="242"/>
      <c r="AQ948" s="242"/>
      <c r="AR948" s="242"/>
      <c r="AS948" s="242"/>
      <c r="AT948" s="242"/>
      <c r="AU948" s="242"/>
      <c r="AV948" s="242"/>
      <c r="AW948" s="242"/>
      <c r="AX948" s="242"/>
      <c r="AY948" s="242"/>
      <c r="AZ948" s="242"/>
      <c r="BA948" s="242"/>
      <c r="BB948" s="242"/>
      <c r="BC948" s="242"/>
      <c r="BD948" s="242"/>
      <c r="BE948" s="242"/>
      <c r="BF948" s="242"/>
      <c r="BG948" s="242"/>
      <c r="BH948" s="242"/>
      <c r="BI948" s="242"/>
      <c r="BJ948" s="242"/>
      <c r="BK948" s="242"/>
      <c r="BL948" s="242"/>
      <c r="BM948" s="242"/>
      <c r="BN948" s="242"/>
      <c r="BO948" s="242"/>
      <c r="BP948" s="242"/>
      <c r="BQ948" s="242"/>
      <c r="BR948" s="242"/>
      <c r="BS948" s="242"/>
      <c r="BT948" s="242"/>
      <c r="BU948" s="242"/>
      <c r="BV948" s="242"/>
      <c r="BW948" s="242"/>
      <c r="BX948" s="242"/>
      <c r="BY948" s="242"/>
      <c r="BZ948" s="242"/>
      <c r="CA948" s="242"/>
      <c r="CB948" s="242"/>
      <c r="CC948" s="242"/>
      <c r="CD948" s="242"/>
      <c r="CE948" s="242"/>
      <c r="CF948" s="242"/>
      <c r="CG948" s="242"/>
      <c r="CH948" s="242"/>
      <c r="CI948" s="242"/>
      <c r="CJ948" s="242"/>
      <c r="CK948" s="242"/>
      <c r="CL948" s="242"/>
      <c r="CM948" s="242"/>
      <c r="CN948" s="242"/>
      <c r="CO948" s="242"/>
      <c r="CP948" s="242"/>
      <c r="CQ948" s="242"/>
      <c r="CR948" s="242"/>
      <c r="CS948" s="242"/>
      <c r="CT948" s="242"/>
      <c r="CU948" s="242"/>
      <c r="CV948" s="242"/>
      <c r="CW948" s="242"/>
      <c r="CX948" s="242"/>
      <c r="CY948" s="242"/>
      <c r="CZ948" s="242"/>
      <c r="DA948" s="242"/>
      <c r="DB948" s="242"/>
      <c r="DC948" s="242"/>
      <c r="DD948" s="242"/>
      <c r="DE948" s="242"/>
      <c r="DF948" s="242"/>
      <c r="DG948" s="242"/>
      <c r="DH948" s="242"/>
      <c r="DI948" s="242"/>
      <c r="DJ948" s="242"/>
      <c r="DK948" s="242"/>
      <c r="DL948" s="242"/>
      <c r="DM948" s="242"/>
      <c r="DN948" s="242"/>
      <c r="DO948" s="242"/>
      <c r="DP948" s="242"/>
      <c r="DQ948" s="242"/>
      <c r="DR948" s="242"/>
      <c r="DS948" s="242"/>
      <c r="DT948" s="242"/>
      <c r="DU948" s="242"/>
      <c r="DV948" s="242"/>
      <c r="DW948" s="242"/>
      <c r="DX948" s="242"/>
      <c r="DY948" s="242"/>
      <c r="DZ948" s="242"/>
      <c r="EA948" s="242"/>
      <c r="EB948" s="242"/>
      <c r="EC948" s="242"/>
      <c r="ED948" s="242"/>
      <c r="EE948" s="242"/>
      <c r="EF948" s="242"/>
      <c r="EG948" s="242"/>
      <c r="EH948" s="242"/>
      <c r="EI948" s="242"/>
      <c r="EJ948" s="242"/>
      <c r="EK948" s="242"/>
      <c r="EL948" s="242"/>
      <c r="EM948" s="242"/>
      <c r="EN948" s="242"/>
      <c r="EO948" s="242"/>
      <c r="EP948" s="242"/>
      <c r="EQ948" s="242"/>
      <c r="ER948" s="242"/>
      <c r="ES948" s="242"/>
      <c r="ET948" s="242"/>
      <c r="EU948" s="242"/>
      <c r="EV948" s="242"/>
      <c r="EW948" s="242"/>
      <c r="EX948" s="242"/>
      <c r="EY948" s="242"/>
      <c r="EZ948" s="242"/>
      <c r="FA948" s="242"/>
      <c r="FB948" s="242"/>
      <c r="FC948" s="242"/>
      <c r="FD948" s="242"/>
      <c r="FE948" s="242"/>
      <c r="FF948" s="242"/>
      <c r="FG948" s="242"/>
      <c r="FH948" s="242"/>
      <c r="FI948" s="242"/>
      <c r="FJ948" s="242"/>
      <c r="FK948" s="242"/>
      <c r="FL948" s="242"/>
      <c r="FM948" s="242"/>
      <c r="FN948" s="242"/>
      <c r="FO948" s="242"/>
      <c r="FP948" s="242"/>
      <c r="FQ948" s="242"/>
      <c r="FR948" s="242"/>
      <c r="FS948" s="242"/>
      <c r="FT948" s="242"/>
      <c r="FU948" s="242"/>
      <c r="FV948" s="242"/>
      <c r="FW948" s="242"/>
      <c r="FX948" s="242"/>
      <c r="FY948" s="242"/>
      <c r="FZ948" s="242"/>
      <c r="GA948" s="242"/>
      <c r="GB948" s="242"/>
      <c r="GC948" s="242"/>
      <c r="GD948" s="242"/>
      <c r="GE948" s="242"/>
      <c r="GF948" s="242"/>
      <c r="GG948" s="242"/>
      <c r="GH948" s="242"/>
      <c r="GI948" s="242"/>
      <c r="GJ948" s="242"/>
      <c r="GK948" s="242"/>
      <c r="GL948" s="242"/>
      <c r="GM948" s="242"/>
      <c r="GN948" s="242"/>
      <c r="GO948" s="242"/>
      <c r="GP948" s="242"/>
      <c r="GQ948" s="242"/>
      <c r="GR948" s="242"/>
      <c r="GS948" s="242"/>
      <c r="GT948" s="242"/>
      <c r="GU948" s="242"/>
      <c r="GV948" s="242"/>
      <c r="GW948" s="242"/>
      <c r="GX948" s="242"/>
      <c r="GY948" s="242"/>
      <c r="GZ948" s="242"/>
      <c r="HA948" s="242"/>
      <c r="HB948" s="242"/>
      <c r="HC948" s="242"/>
      <c r="HD948" s="242"/>
      <c r="HE948" s="242"/>
      <c r="HF948" s="242"/>
      <c r="HG948" s="242"/>
      <c r="HH948" s="242"/>
      <c r="HI948" s="242"/>
      <c r="HJ948" s="242"/>
      <c r="HK948" s="242"/>
      <c r="HL948" s="242"/>
      <c r="HM948" s="242"/>
      <c r="HN948" s="242"/>
      <c r="HO948" s="242"/>
      <c r="HP948" s="242"/>
      <c r="HQ948" s="242"/>
      <c r="HR948" s="242"/>
      <c r="HS948" s="242"/>
      <c r="HT948" s="242"/>
      <c r="HU948" s="242"/>
      <c r="HV948" s="242"/>
      <c r="HW948" s="242"/>
      <c r="HX948" s="242"/>
      <c r="HY948" s="242"/>
      <c r="HZ948" s="242"/>
      <c r="IA948" s="242"/>
      <c r="IB948" s="242"/>
      <c r="IC948" s="242"/>
      <c r="ID948" s="242"/>
      <c r="IE948" s="242"/>
      <c r="IF948" s="242"/>
      <c r="IG948" s="242"/>
      <c r="IH948" s="242"/>
      <c r="II948" s="242"/>
      <c r="IJ948" s="242"/>
      <c r="IK948" s="242"/>
      <c r="IL948" s="242"/>
      <c r="IM948" s="242"/>
      <c r="IN948" s="242"/>
      <c r="IO948" s="242"/>
      <c r="IP948" s="242"/>
      <c r="IQ948" s="242"/>
      <c r="IR948" s="242"/>
      <c r="IS948" s="242"/>
      <c r="IT948" s="242"/>
      <c r="IU948" s="242"/>
      <c r="IV948" s="242"/>
      <c r="IW948" s="242"/>
      <c r="IX948" s="242"/>
      <c r="IY948" s="242"/>
      <c r="IZ948" s="242"/>
      <c r="JA948" s="242"/>
      <c r="JB948" s="242"/>
      <c r="JC948" s="242"/>
      <c r="JD948" s="242"/>
      <c r="JE948" s="242"/>
      <c r="JF948" s="242"/>
      <c r="JG948" s="242"/>
      <c r="JH948" s="242"/>
      <c r="JI948" s="242"/>
      <c r="JJ948" s="242"/>
      <c r="JK948" s="242"/>
      <c r="JL948" s="242"/>
      <c r="JM948" s="242"/>
      <c r="JN948" s="242"/>
      <c r="JO948" s="242"/>
      <c r="JP948" s="242"/>
      <c r="JQ948" s="242"/>
      <c r="JR948" s="242"/>
      <c r="JS948" s="242"/>
      <c r="JT948" s="242"/>
      <c r="JU948" s="242"/>
      <c r="JV948" s="242"/>
      <c r="JW948" s="242"/>
      <c r="JX948" s="242"/>
      <c r="JY948" s="242"/>
      <c r="JZ948" s="242"/>
      <c r="KA948" s="242"/>
      <c r="KB948" s="242"/>
      <c r="KC948" s="242"/>
      <c r="KD948" s="242"/>
      <c r="KE948" s="242"/>
      <c r="KF948" s="242"/>
      <c r="KG948" s="242"/>
      <c r="KH948" s="242"/>
      <c r="KI948" s="242"/>
      <c r="KJ948" s="242"/>
      <c r="KK948" s="242"/>
      <c r="KL948" s="242"/>
      <c r="KM948" s="242"/>
      <c r="KN948" s="242"/>
      <c r="KO948" s="242"/>
      <c r="KP948" s="242"/>
      <c r="KQ948" s="242"/>
      <c r="KR948" s="242"/>
      <c r="KS948" s="242"/>
      <c r="KT948" s="242"/>
      <c r="KU948" s="242"/>
      <c r="KV948" s="242"/>
      <c r="KW948" s="242"/>
      <c r="KX948" s="242"/>
      <c r="KY948" s="242"/>
      <c r="KZ948" s="242"/>
      <c r="LA948" s="242"/>
      <c r="LB948" s="242"/>
      <c r="LC948" s="242"/>
      <c r="LD948" s="242"/>
      <c r="LE948" s="242"/>
      <c r="LF948" s="242"/>
      <c r="LG948" s="242"/>
      <c r="LH948" s="242"/>
      <c r="LI948" s="242"/>
      <c r="LJ948" s="242"/>
      <c r="LK948" s="242"/>
      <c r="LL948" s="242"/>
      <c r="LM948" s="242"/>
      <c r="LN948" s="242"/>
      <c r="LO948" s="242"/>
      <c r="LP948" s="242"/>
      <c r="LQ948" s="242"/>
      <c r="LR948" s="242"/>
      <c r="LS948" s="242"/>
      <c r="LT948" s="242"/>
      <c r="LU948" s="242"/>
      <c r="LV948" s="242"/>
      <c r="LW948" s="242"/>
      <c r="LX948" s="242"/>
      <c r="LY948" s="242"/>
      <c r="LZ948" s="242"/>
      <c r="MA948" s="242"/>
      <c r="MB948" s="242"/>
      <c r="MC948" s="242"/>
      <c r="MD948" s="242"/>
      <c r="ME948" s="242"/>
      <c r="MF948" s="242"/>
      <c r="MG948" s="242"/>
      <c r="MH948" s="242"/>
      <c r="MI948" s="242"/>
      <c r="MJ948" s="242"/>
      <c r="MK948" s="242"/>
      <c r="ML948" s="242"/>
      <c r="MM948" s="242"/>
      <c r="MN948" s="242"/>
      <c r="MO948" s="242"/>
      <c r="MP948" s="242"/>
      <c r="MQ948" s="242"/>
      <c r="MR948" s="242"/>
      <c r="MS948" s="242"/>
      <c r="MT948" s="242"/>
      <c r="MU948" s="242"/>
      <c r="MV948" s="242"/>
      <c r="MW948" s="242"/>
      <c r="MX948" s="242"/>
      <c r="MY948" s="242"/>
      <c r="MZ948" s="242"/>
      <c r="NA948" s="242"/>
      <c r="NB948" s="242"/>
      <c r="NC948" s="242"/>
      <c r="ND948" s="242"/>
      <c r="NE948" s="242"/>
      <c r="NF948" s="242"/>
      <c r="NG948" s="242"/>
      <c r="NH948" s="242"/>
      <c r="NI948" s="242"/>
      <c r="NJ948" s="242"/>
      <c r="NK948" s="242"/>
      <c r="NL948" s="242"/>
      <c r="NM948" s="242"/>
      <c r="NN948" s="242"/>
      <c r="NO948" s="242"/>
      <c r="NP948" s="242"/>
      <c r="NQ948" s="242"/>
      <c r="NR948" s="242"/>
      <c r="NS948" s="242"/>
      <c r="NT948" s="242"/>
      <c r="NU948" s="242"/>
      <c r="NV948" s="242"/>
      <c r="NW948" s="242"/>
      <c r="NX948" s="242"/>
      <c r="NY948" s="242"/>
      <c r="NZ948" s="242"/>
      <c r="OA948" s="242"/>
      <c r="OB948" s="242"/>
      <c r="OC948" s="242"/>
      <c r="OD948" s="242"/>
      <c r="OE948" s="242"/>
      <c r="OF948" s="242"/>
      <c r="OG948" s="242"/>
      <c r="OH948" s="242"/>
      <c r="OI948" s="242"/>
      <c r="OJ948" s="242"/>
      <c r="OK948" s="242"/>
      <c r="OL948" s="242"/>
      <c r="OM948" s="242"/>
      <c r="ON948" s="242"/>
      <c r="OO948" s="242"/>
      <c r="OP948" s="242"/>
      <c r="OQ948" s="242"/>
      <c r="OR948" s="242"/>
      <c r="OS948" s="242"/>
      <c r="OT948" s="242"/>
      <c r="OU948" s="242"/>
      <c r="OV948" s="242"/>
      <c r="OW948" s="242"/>
      <c r="OX948" s="242"/>
      <c r="OY948" s="242"/>
      <c r="OZ948" s="242"/>
      <c r="PA948" s="242"/>
      <c r="PB948" s="242"/>
      <c r="PC948" s="242"/>
      <c r="PD948" s="242"/>
      <c r="PE948" s="242"/>
      <c r="PF948" s="242"/>
      <c r="PG948" s="242"/>
      <c r="PH948" s="242"/>
      <c r="PI948" s="242"/>
      <c r="PJ948" s="242"/>
      <c r="PK948" s="242"/>
      <c r="PL948" s="242"/>
      <c r="PM948" s="242"/>
      <c r="PN948" s="242"/>
      <c r="PO948" s="242"/>
      <c r="PP948" s="242"/>
      <c r="PQ948" s="242"/>
      <c r="PR948" s="242"/>
      <c r="PS948" s="242"/>
      <c r="PT948" s="242"/>
      <c r="PU948" s="242"/>
      <c r="PV948" s="242"/>
      <c r="PW948" s="242"/>
      <c r="PX948" s="242"/>
      <c r="PY948" s="242"/>
      <c r="PZ948" s="242"/>
      <c r="QA948" s="242"/>
      <c r="QB948" s="242"/>
      <c r="QC948" s="242"/>
      <c r="QD948" s="242"/>
      <c r="QE948" s="242"/>
      <c r="QF948" s="242"/>
      <c r="QG948" s="242"/>
      <c r="QH948" s="242"/>
      <c r="QI948" s="242"/>
      <c r="QJ948" s="242"/>
      <c r="QK948" s="242"/>
      <c r="QL948" s="242"/>
      <c r="QM948" s="242"/>
      <c r="QN948" s="242"/>
      <c r="QO948" s="242"/>
      <c r="QP948" s="242"/>
      <c r="QQ948" s="242"/>
      <c r="QR948" s="242"/>
      <c r="QS948" s="242"/>
      <c r="QT948" s="242"/>
      <c r="QU948" s="242"/>
      <c r="QV948" s="242"/>
      <c r="QW948" s="242"/>
      <c r="QX948" s="242"/>
      <c r="QY948" s="242"/>
      <c r="QZ948" s="242"/>
      <c r="RA948" s="242"/>
      <c r="RB948" s="242"/>
      <c r="RC948" s="242"/>
      <c r="RD948" s="242"/>
      <c r="RE948" s="242"/>
      <c r="RF948" s="242"/>
      <c r="RG948" s="242"/>
      <c r="RH948" s="242"/>
      <c r="RI948" s="242"/>
      <c r="RJ948" s="242"/>
      <c r="RK948" s="242"/>
      <c r="RL948" s="242"/>
      <c r="RM948" s="242"/>
      <c r="RN948" s="242"/>
      <c r="RO948" s="242"/>
      <c r="RP948" s="242"/>
      <c r="RQ948" s="242"/>
      <c r="RR948" s="242"/>
      <c r="RS948" s="242"/>
      <c r="RT948" s="242"/>
      <c r="RU948" s="242"/>
      <c r="RV948" s="242"/>
      <c r="RW948" s="242"/>
      <c r="RX948" s="242"/>
      <c r="RY948" s="242"/>
      <c r="RZ948" s="242"/>
      <c r="SA948" s="242"/>
      <c r="SB948" s="242"/>
    </row>
    <row r="949" spans="1:496" s="249" customFormat="1" ht="15" customHeight="1" x14ac:dyDescent="0.2">
      <c r="A949" s="247"/>
      <c r="B949" s="247"/>
      <c r="D949" s="247"/>
      <c r="F949" s="242"/>
      <c r="G949" s="242"/>
      <c r="H949" s="242"/>
      <c r="I949" s="242"/>
      <c r="J949" s="242"/>
      <c r="K949" s="242"/>
      <c r="L949" s="242"/>
      <c r="M949" s="242"/>
      <c r="N949" s="242"/>
      <c r="O949" s="242"/>
      <c r="P949" s="242"/>
      <c r="Q949" s="242"/>
      <c r="R949" s="242"/>
      <c r="S949" s="242"/>
      <c r="T949" s="242"/>
      <c r="U949" s="242"/>
      <c r="V949" s="242"/>
      <c r="W949" s="242"/>
      <c r="X949" s="242"/>
      <c r="Y949" s="242"/>
      <c r="Z949" s="242"/>
      <c r="AA949" s="242"/>
      <c r="AB949" s="242"/>
      <c r="AC949" s="242"/>
      <c r="AD949" s="242"/>
      <c r="AE949" s="242"/>
      <c r="AF949" s="242"/>
      <c r="AG949" s="242"/>
      <c r="AH949" s="242"/>
      <c r="AI949" s="242"/>
      <c r="AJ949" s="242"/>
      <c r="AK949" s="242"/>
      <c r="AL949" s="242"/>
      <c r="AM949" s="242"/>
      <c r="AN949" s="242"/>
      <c r="AO949" s="242"/>
      <c r="AP949" s="242"/>
      <c r="AQ949" s="242"/>
      <c r="AR949" s="242"/>
      <c r="AS949" s="242"/>
      <c r="AT949" s="242"/>
      <c r="AU949" s="242"/>
      <c r="AV949" s="242"/>
      <c r="AW949" s="242"/>
      <c r="AX949" s="242"/>
      <c r="AY949" s="242"/>
      <c r="AZ949" s="242"/>
      <c r="BA949" s="242"/>
      <c r="BB949" s="242"/>
      <c r="BC949" s="242"/>
      <c r="BD949" s="242"/>
      <c r="BE949" s="242"/>
      <c r="BF949" s="242"/>
      <c r="BG949" s="242"/>
      <c r="BH949" s="242"/>
      <c r="BI949" s="242"/>
      <c r="BJ949" s="242"/>
      <c r="BK949" s="242"/>
      <c r="BL949" s="242"/>
      <c r="BM949" s="242"/>
      <c r="BN949" s="242"/>
      <c r="BO949" s="242"/>
      <c r="BP949" s="242"/>
      <c r="BQ949" s="242"/>
      <c r="BR949" s="242"/>
      <c r="BS949" s="242"/>
      <c r="BT949" s="242"/>
      <c r="BU949" s="242"/>
      <c r="BV949" s="242"/>
      <c r="BW949" s="242"/>
      <c r="BX949" s="242"/>
      <c r="BY949" s="242"/>
      <c r="BZ949" s="242"/>
      <c r="CA949" s="242"/>
      <c r="CB949" s="242"/>
      <c r="CC949" s="242"/>
      <c r="CD949" s="242"/>
      <c r="CE949" s="242"/>
      <c r="CF949" s="242"/>
      <c r="CG949" s="242"/>
      <c r="CH949" s="242"/>
      <c r="CI949" s="242"/>
      <c r="CJ949" s="242"/>
      <c r="CK949" s="242"/>
      <c r="CL949" s="242"/>
      <c r="CM949" s="242"/>
      <c r="CN949" s="242"/>
      <c r="CO949" s="242"/>
      <c r="CP949" s="242"/>
      <c r="CQ949" s="242"/>
      <c r="CR949" s="242"/>
      <c r="CS949" s="242"/>
      <c r="CT949" s="242"/>
      <c r="CU949" s="242"/>
      <c r="CV949" s="242"/>
      <c r="CW949" s="242"/>
      <c r="CX949" s="242"/>
      <c r="CY949" s="242"/>
      <c r="CZ949" s="242"/>
      <c r="DA949" s="242"/>
      <c r="DB949" s="242"/>
      <c r="DC949" s="242"/>
      <c r="DD949" s="242"/>
      <c r="DE949" s="242"/>
      <c r="DF949" s="242"/>
      <c r="DG949" s="242"/>
      <c r="DH949" s="242"/>
      <c r="DI949" s="242"/>
      <c r="DJ949" s="242"/>
      <c r="DK949" s="242"/>
      <c r="DL949" s="242"/>
      <c r="DM949" s="242"/>
      <c r="DN949" s="242"/>
      <c r="DO949" s="242"/>
      <c r="DP949" s="242"/>
      <c r="DQ949" s="242"/>
      <c r="DR949" s="242"/>
      <c r="DS949" s="242"/>
      <c r="DT949" s="242"/>
      <c r="DU949" s="242"/>
      <c r="DV949" s="242"/>
      <c r="DW949" s="242"/>
      <c r="DX949" s="242"/>
      <c r="DY949" s="242"/>
      <c r="DZ949" s="242"/>
      <c r="EA949" s="242"/>
      <c r="EB949" s="242"/>
      <c r="EC949" s="242"/>
      <c r="ED949" s="242"/>
      <c r="EE949" s="242"/>
      <c r="EF949" s="242"/>
      <c r="EG949" s="242"/>
      <c r="EH949" s="242"/>
      <c r="EI949" s="242"/>
      <c r="EJ949" s="242"/>
      <c r="EK949" s="242"/>
      <c r="EL949" s="242"/>
      <c r="EM949" s="242"/>
      <c r="EN949" s="242"/>
      <c r="EO949" s="242"/>
      <c r="EP949" s="242"/>
      <c r="EQ949" s="242"/>
      <c r="ER949" s="242"/>
      <c r="ES949" s="242"/>
      <c r="ET949" s="242"/>
      <c r="EU949" s="242"/>
      <c r="EV949" s="242"/>
      <c r="EW949" s="242"/>
      <c r="EX949" s="242"/>
      <c r="EY949" s="242"/>
      <c r="EZ949" s="242"/>
      <c r="FA949" s="242"/>
      <c r="FB949" s="242"/>
      <c r="FC949" s="242"/>
      <c r="FD949" s="242"/>
      <c r="FE949" s="242"/>
      <c r="FF949" s="242"/>
      <c r="FG949" s="242"/>
      <c r="FH949" s="242"/>
      <c r="FI949" s="242"/>
      <c r="FJ949" s="242"/>
      <c r="FK949" s="242"/>
      <c r="FL949" s="242"/>
      <c r="FM949" s="242"/>
      <c r="FN949" s="242"/>
      <c r="FO949" s="242"/>
      <c r="FP949" s="242"/>
      <c r="FQ949" s="242"/>
      <c r="FR949" s="242"/>
      <c r="FS949" s="242"/>
      <c r="FT949" s="242"/>
      <c r="FU949" s="242"/>
      <c r="FV949" s="242"/>
      <c r="FW949" s="242"/>
      <c r="FX949" s="242"/>
      <c r="FY949" s="242"/>
      <c r="FZ949" s="242"/>
      <c r="GA949" s="242"/>
      <c r="GB949" s="242"/>
      <c r="GC949" s="242"/>
      <c r="GD949" s="242"/>
      <c r="GE949" s="242"/>
      <c r="GF949" s="242"/>
      <c r="GG949" s="242"/>
      <c r="GH949" s="242"/>
      <c r="GI949" s="242"/>
      <c r="GJ949" s="242"/>
      <c r="GK949" s="242"/>
      <c r="GL949" s="242"/>
      <c r="GM949" s="242"/>
      <c r="GN949" s="242"/>
      <c r="GO949" s="242"/>
      <c r="GP949" s="242"/>
      <c r="GQ949" s="242"/>
      <c r="GR949" s="242"/>
      <c r="GS949" s="242"/>
      <c r="GT949" s="242"/>
      <c r="GU949" s="242"/>
      <c r="GV949" s="242"/>
      <c r="GW949" s="242"/>
      <c r="GX949" s="242"/>
      <c r="GY949" s="242"/>
      <c r="GZ949" s="242"/>
      <c r="HA949" s="242"/>
      <c r="HB949" s="242"/>
      <c r="HC949" s="242"/>
      <c r="HD949" s="242"/>
      <c r="HE949" s="242"/>
      <c r="HF949" s="242"/>
      <c r="HG949" s="242"/>
      <c r="HH949" s="242"/>
      <c r="HI949" s="242"/>
      <c r="HJ949" s="242"/>
      <c r="HK949" s="242"/>
      <c r="HL949" s="242"/>
      <c r="HM949" s="242"/>
      <c r="HN949" s="242"/>
      <c r="HO949" s="242"/>
      <c r="HP949" s="242"/>
      <c r="HQ949" s="242"/>
      <c r="HR949" s="242"/>
      <c r="HS949" s="242"/>
      <c r="HT949" s="242"/>
      <c r="HU949" s="242"/>
      <c r="HV949" s="242"/>
      <c r="HW949" s="242"/>
      <c r="HX949" s="242"/>
      <c r="HY949" s="242"/>
      <c r="HZ949" s="242"/>
      <c r="IA949" s="242"/>
      <c r="IB949" s="242"/>
      <c r="IC949" s="242"/>
      <c r="ID949" s="242"/>
      <c r="IE949" s="242"/>
      <c r="IF949" s="242"/>
      <c r="IG949" s="242"/>
      <c r="IH949" s="242"/>
      <c r="II949" s="242"/>
      <c r="IJ949" s="242"/>
      <c r="IK949" s="242"/>
      <c r="IL949" s="242"/>
      <c r="IM949" s="242"/>
      <c r="IN949" s="242"/>
      <c r="IO949" s="242"/>
      <c r="IP949" s="242"/>
      <c r="IQ949" s="242"/>
      <c r="IR949" s="242"/>
      <c r="IS949" s="242"/>
      <c r="IT949" s="242"/>
      <c r="IU949" s="242"/>
      <c r="IV949" s="242"/>
      <c r="IW949" s="242"/>
      <c r="IX949" s="242"/>
      <c r="IY949" s="242"/>
      <c r="IZ949" s="242"/>
      <c r="JA949" s="242"/>
      <c r="JB949" s="242"/>
      <c r="JC949" s="242"/>
      <c r="JD949" s="242"/>
      <c r="JE949" s="242"/>
      <c r="JF949" s="242"/>
      <c r="JG949" s="242"/>
      <c r="JH949" s="242"/>
      <c r="JI949" s="242"/>
      <c r="JJ949" s="242"/>
      <c r="JK949" s="242"/>
      <c r="JL949" s="242"/>
      <c r="JM949" s="242"/>
      <c r="JN949" s="242"/>
      <c r="JO949" s="242"/>
      <c r="JP949" s="242"/>
      <c r="JQ949" s="242"/>
      <c r="JR949" s="242"/>
      <c r="JS949" s="242"/>
      <c r="JT949" s="242"/>
      <c r="JU949" s="242"/>
      <c r="JV949" s="242"/>
      <c r="JW949" s="242"/>
      <c r="JX949" s="242"/>
      <c r="JY949" s="242"/>
      <c r="JZ949" s="242"/>
      <c r="KA949" s="242"/>
      <c r="KB949" s="242"/>
      <c r="KC949" s="242"/>
      <c r="KD949" s="242"/>
      <c r="KE949" s="242"/>
      <c r="KF949" s="242"/>
      <c r="KG949" s="242"/>
      <c r="KH949" s="242"/>
      <c r="KI949" s="242"/>
      <c r="KJ949" s="242"/>
      <c r="KK949" s="242"/>
      <c r="KL949" s="242"/>
      <c r="KM949" s="242"/>
      <c r="KN949" s="242"/>
      <c r="KO949" s="242"/>
      <c r="KP949" s="242"/>
      <c r="KQ949" s="242"/>
      <c r="KR949" s="242"/>
      <c r="KS949" s="242"/>
      <c r="KT949" s="242"/>
      <c r="KU949" s="242"/>
      <c r="KV949" s="242"/>
      <c r="KW949" s="242"/>
      <c r="KX949" s="242"/>
      <c r="KY949" s="242"/>
      <c r="KZ949" s="242"/>
      <c r="LA949" s="242"/>
      <c r="LB949" s="242"/>
      <c r="LC949" s="242"/>
      <c r="LD949" s="242"/>
      <c r="LE949" s="242"/>
      <c r="LF949" s="242"/>
      <c r="LG949" s="242"/>
      <c r="LH949" s="242"/>
      <c r="LI949" s="242"/>
      <c r="LJ949" s="242"/>
      <c r="LK949" s="242"/>
      <c r="LL949" s="242"/>
      <c r="LM949" s="242"/>
      <c r="LN949" s="242"/>
      <c r="LO949" s="242"/>
      <c r="LP949" s="242"/>
      <c r="LQ949" s="242"/>
      <c r="LR949" s="242"/>
      <c r="LS949" s="242"/>
      <c r="LT949" s="242"/>
      <c r="LU949" s="242"/>
      <c r="LV949" s="242"/>
      <c r="LW949" s="242"/>
      <c r="LX949" s="242"/>
      <c r="LY949" s="242"/>
      <c r="LZ949" s="242"/>
      <c r="MA949" s="242"/>
      <c r="MB949" s="242"/>
      <c r="MC949" s="242"/>
      <c r="MD949" s="242"/>
      <c r="ME949" s="242"/>
      <c r="MF949" s="242"/>
      <c r="MG949" s="242"/>
      <c r="MH949" s="242"/>
      <c r="MI949" s="242"/>
      <c r="MJ949" s="242"/>
      <c r="MK949" s="242"/>
      <c r="ML949" s="242"/>
      <c r="MM949" s="242"/>
      <c r="MN949" s="242"/>
      <c r="MO949" s="242"/>
      <c r="MP949" s="242"/>
      <c r="MQ949" s="242"/>
      <c r="MR949" s="242"/>
      <c r="MS949" s="242"/>
      <c r="MT949" s="242"/>
      <c r="MU949" s="242"/>
      <c r="MV949" s="242"/>
      <c r="MW949" s="242"/>
      <c r="MX949" s="242"/>
      <c r="MY949" s="242"/>
      <c r="MZ949" s="242"/>
      <c r="NA949" s="242"/>
      <c r="NB949" s="242"/>
      <c r="NC949" s="242"/>
      <c r="ND949" s="242"/>
      <c r="NE949" s="242"/>
      <c r="NF949" s="242"/>
      <c r="NG949" s="242"/>
      <c r="NH949" s="242"/>
      <c r="NI949" s="242"/>
      <c r="NJ949" s="242"/>
      <c r="NK949" s="242"/>
      <c r="NL949" s="242"/>
      <c r="NM949" s="242"/>
      <c r="NN949" s="242"/>
      <c r="NO949" s="242"/>
      <c r="NP949" s="242"/>
      <c r="NQ949" s="242"/>
      <c r="NR949" s="242"/>
      <c r="NS949" s="242"/>
      <c r="NT949" s="242"/>
      <c r="NU949" s="242"/>
      <c r="NV949" s="242"/>
      <c r="NW949" s="242"/>
      <c r="NX949" s="242"/>
      <c r="NY949" s="242"/>
      <c r="NZ949" s="242"/>
      <c r="OA949" s="242"/>
      <c r="OB949" s="242"/>
      <c r="OC949" s="242"/>
      <c r="OD949" s="242"/>
      <c r="OE949" s="242"/>
      <c r="OF949" s="242"/>
      <c r="OG949" s="242"/>
      <c r="OH949" s="242"/>
      <c r="OI949" s="242"/>
      <c r="OJ949" s="242"/>
      <c r="OK949" s="242"/>
      <c r="OL949" s="242"/>
      <c r="OM949" s="242"/>
      <c r="ON949" s="242"/>
      <c r="OO949" s="242"/>
      <c r="OP949" s="242"/>
      <c r="OQ949" s="242"/>
      <c r="OR949" s="242"/>
      <c r="OS949" s="242"/>
      <c r="OT949" s="242"/>
      <c r="OU949" s="242"/>
      <c r="OV949" s="242"/>
      <c r="OW949" s="242"/>
      <c r="OX949" s="242"/>
      <c r="OY949" s="242"/>
      <c r="OZ949" s="242"/>
      <c r="PA949" s="242"/>
      <c r="PB949" s="242"/>
      <c r="PC949" s="242"/>
      <c r="PD949" s="242"/>
      <c r="PE949" s="242"/>
      <c r="PF949" s="242"/>
      <c r="PG949" s="242"/>
      <c r="PH949" s="242"/>
      <c r="PI949" s="242"/>
      <c r="PJ949" s="242"/>
      <c r="PK949" s="242"/>
      <c r="PL949" s="242"/>
      <c r="PM949" s="242"/>
      <c r="PN949" s="242"/>
      <c r="PO949" s="242"/>
      <c r="PP949" s="242"/>
      <c r="PQ949" s="242"/>
      <c r="PR949" s="242"/>
      <c r="PS949" s="242"/>
      <c r="PT949" s="242"/>
      <c r="PU949" s="242"/>
      <c r="PV949" s="242"/>
      <c r="PW949" s="242"/>
      <c r="PX949" s="242"/>
      <c r="PY949" s="242"/>
      <c r="PZ949" s="242"/>
      <c r="QA949" s="242"/>
      <c r="QB949" s="242"/>
      <c r="QC949" s="242"/>
      <c r="QD949" s="242"/>
      <c r="QE949" s="242"/>
      <c r="QF949" s="242"/>
      <c r="QG949" s="242"/>
      <c r="QH949" s="242"/>
      <c r="QI949" s="242"/>
      <c r="QJ949" s="242"/>
      <c r="QK949" s="242"/>
      <c r="QL949" s="242"/>
      <c r="QM949" s="242"/>
      <c r="QN949" s="242"/>
      <c r="QO949" s="242"/>
      <c r="QP949" s="242"/>
      <c r="QQ949" s="242"/>
      <c r="QR949" s="242"/>
      <c r="QS949" s="242"/>
      <c r="QT949" s="242"/>
      <c r="QU949" s="242"/>
      <c r="QV949" s="242"/>
      <c r="QW949" s="242"/>
      <c r="QX949" s="242"/>
      <c r="QY949" s="242"/>
      <c r="QZ949" s="242"/>
      <c r="RA949" s="242"/>
      <c r="RB949" s="242"/>
      <c r="RC949" s="242"/>
      <c r="RD949" s="242"/>
      <c r="RE949" s="242"/>
      <c r="RF949" s="242"/>
      <c r="RG949" s="242"/>
      <c r="RH949" s="242"/>
      <c r="RI949" s="242"/>
      <c r="RJ949" s="242"/>
      <c r="RK949" s="242"/>
      <c r="RL949" s="242"/>
      <c r="RM949" s="242"/>
      <c r="RN949" s="242"/>
      <c r="RO949" s="242"/>
      <c r="RP949" s="242"/>
      <c r="RQ949" s="242"/>
      <c r="RR949" s="242"/>
      <c r="RS949" s="242"/>
      <c r="RT949" s="242"/>
      <c r="RU949" s="242"/>
      <c r="RV949" s="242"/>
      <c r="RW949" s="242"/>
      <c r="RX949" s="242"/>
      <c r="RY949" s="242"/>
      <c r="RZ949" s="242"/>
      <c r="SA949" s="242"/>
      <c r="SB949" s="242"/>
    </row>
    <row r="950" spans="1:496" ht="15" customHeight="1" x14ac:dyDescent="0.2">
      <c r="A950" s="243"/>
    </row>
    <row r="951" spans="1:496" ht="15" customHeight="1" x14ac:dyDescent="0.2">
      <c r="A951" s="243" t="s">
        <v>1188</v>
      </c>
      <c r="B951" s="243">
        <v>226</v>
      </c>
      <c r="E951" s="242" t="s">
        <v>775</v>
      </c>
    </row>
    <row r="952" spans="1:496" s="249" customFormat="1" ht="15" customHeight="1" x14ac:dyDescent="0.2">
      <c r="A952" s="247"/>
      <c r="B952" s="247"/>
      <c r="D952" s="247"/>
      <c r="F952" s="242"/>
      <c r="G952" s="242"/>
      <c r="H952" s="242"/>
      <c r="I952" s="242"/>
      <c r="J952" s="242"/>
      <c r="K952" s="242"/>
      <c r="L952" s="242"/>
      <c r="M952" s="242"/>
      <c r="N952" s="242"/>
      <c r="O952" s="242"/>
      <c r="P952" s="242"/>
      <c r="Q952" s="242"/>
      <c r="R952" s="242"/>
      <c r="S952" s="242"/>
      <c r="T952" s="242"/>
      <c r="U952" s="242"/>
      <c r="V952" s="242"/>
      <c r="W952" s="242"/>
      <c r="X952" s="242"/>
      <c r="Y952" s="242"/>
      <c r="Z952" s="242"/>
      <c r="AA952" s="242"/>
      <c r="AB952" s="242"/>
      <c r="AC952" s="242"/>
      <c r="AD952" s="242"/>
      <c r="AE952" s="242"/>
      <c r="AF952" s="242"/>
      <c r="AG952" s="242"/>
      <c r="AH952" s="242"/>
      <c r="AI952" s="242"/>
      <c r="AJ952" s="242"/>
      <c r="AK952" s="242"/>
      <c r="AL952" s="242"/>
      <c r="AM952" s="242"/>
      <c r="AN952" s="242"/>
      <c r="AO952" s="242"/>
      <c r="AP952" s="242"/>
      <c r="AQ952" s="242"/>
      <c r="AR952" s="242"/>
      <c r="AS952" s="242"/>
      <c r="AT952" s="242"/>
      <c r="AU952" s="242"/>
      <c r="AV952" s="242"/>
      <c r="AW952" s="242"/>
      <c r="AX952" s="242"/>
      <c r="AY952" s="242"/>
      <c r="AZ952" s="242"/>
      <c r="BA952" s="242"/>
      <c r="BB952" s="242"/>
      <c r="BC952" s="242"/>
      <c r="BD952" s="242"/>
      <c r="BE952" s="242"/>
      <c r="BF952" s="242"/>
      <c r="BG952" s="242"/>
      <c r="BH952" s="242"/>
      <c r="BI952" s="242"/>
      <c r="BJ952" s="242"/>
      <c r="BK952" s="242"/>
      <c r="BL952" s="242"/>
      <c r="BM952" s="242"/>
      <c r="BN952" s="242"/>
      <c r="BO952" s="242"/>
      <c r="BP952" s="242"/>
      <c r="BQ952" s="242"/>
      <c r="BR952" s="242"/>
      <c r="BS952" s="242"/>
      <c r="BT952" s="242"/>
      <c r="BU952" s="242"/>
      <c r="BV952" s="242"/>
      <c r="BW952" s="242"/>
      <c r="BX952" s="242"/>
      <c r="BY952" s="242"/>
      <c r="BZ952" s="242"/>
      <c r="CA952" s="242"/>
      <c r="CB952" s="242"/>
      <c r="CC952" s="242"/>
      <c r="CD952" s="242"/>
      <c r="CE952" s="242"/>
      <c r="CF952" s="242"/>
      <c r="CG952" s="242"/>
      <c r="CH952" s="242"/>
      <c r="CI952" s="242"/>
      <c r="CJ952" s="242"/>
      <c r="CK952" s="242"/>
      <c r="CL952" s="242"/>
      <c r="CM952" s="242"/>
      <c r="CN952" s="242"/>
      <c r="CO952" s="242"/>
      <c r="CP952" s="242"/>
      <c r="CQ952" s="242"/>
      <c r="CR952" s="242"/>
      <c r="CS952" s="242"/>
      <c r="CT952" s="242"/>
      <c r="CU952" s="242"/>
      <c r="CV952" s="242"/>
      <c r="CW952" s="242"/>
      <c r="CX952" s="242"/>
      <c r="CY952" s="242"/>
      <c r="CZ952" s="242"/>
      <c r="DA952" s="242"/>
      <c r="DB952" s="242"/>
      <c r="DC952" s="242"/>
      <c r="DD952" s="242"/>
      <c r="DE952" s="242"/>
      <c r="DF952" s="242"/>
      <c r="DG952" s="242"/>
      <c r="DH952" s="242"/>
      <c r="DI952" s="242"/>
      <c r="DJ952" s="242"/>
      <c r="DK952" s="242"/>
      <c r="DL952" s="242"/>
      <c r="DM952" s="242"/>
      <c r="DN952" s="242"/>
      <c r="DO952" s="242"/>
      <c r="DP952" s="242"/>
      <c r="DQ952" s="242"/>
      <c r="DR952" s="242"/>
      <c r="DS952" s="242"/>
      <c r="DT952" s="242"/>
      <c r="DU952" s="242"/>
      <c r="DV952" s="242"/>
      <c r="DW952" s="242"/>
      <c r="DX952" s="242"/>
      <c r="DY952" s="242"/>
      <c r="DZ952" s="242"/>
      <c r="EA952" s="242"/>
      <c r="EB952" s="242"/>
      <c r="EC952" s="242"/>
      <c r="ED952" s="242"/>
      <c r="EE952" s="242"/>
      <c r="EF952" s="242"/>
      <c r="EG952" s="242"/>
      <c r="EH952" s="242"/>
      <c r="EI952" s="242"/>
      <c r="EJ952" s="242"/>
      <c r="EK952" s="242"/>
      <c r="EL952" s="242"/>
      <c r="EM952" s="242"/>
      <c r="EN952" s="242"/>
      <c r="EO952" s="242"/>
      <c r="EP952" s="242"/>
      <c r="EQ952" s="242"/>
      <c r="ER952" s="242"/>
      <c r="ES952" s="242"/>
      <c r="ET952" s="242"/>
      <c r="EU952" s="242"/>
      <c r="EV952" s="242"/>
      <c r="EW952" s="242"/>
      <c r="EX952" s="242"/>
      <c r="EY952" s="242"/>
      <c r="EZ952" s="242"/>
      <c r="FA952" s="242"/>
      <c r="FB952" s="242"/>
      <c r="FC952" s="242"/>
      <c r="FD952" s="242"/>
      <c r="FE952" s="242"/>
      <c r="FF952" s="242"/>
      <c r="FG952" s="242"/>
      <c r="FH952" s="242"/>
      <c r="FI952" s="242"/>
      <c r="FJ952" s="242"/>
      <c r="FK952" s="242"/>
      <c r="FL952" s="242"/>
      <c r="FM952" s="242"/>
      <c r="FN952" s="242"/>
      <c r="FO952" s="242"/>
      <c r="FP952" s="242"/>
      <c r="FQ952" s="242"/>
      <c r="FR952" s="242"/>
      <c r="FS952" s="242"/>
      <c r="FT952" s="242"/>
      <c r="FU952" s="242"/>
      <c r="FV952" s="242"/>
      <c r="FW952" s="242"/>
      <c r="FX952" s="242"/>
      <c r="FY952" s="242"/>
      <c r="FZ952" s="242"/>
      <c r="GA952" s="242"/>
      <c r="GB952" s="242"/>
      <c r="GC952" s="242"/>
      <c r="GD952" s="242"/>
      <c r="GE952" s="242"/>
      <c r="GF952" s="242"/>
      <c r="GG952" s="242"/>
      <c r="GH952" s="242"/>
      <c r="GI952" s="242"/>
      <c r="GJ952" s="242"/>
      <c r="GK952" s="242"/>
      <c r="GL952" s="242"/>
      <c r="GM952" s="242"/>
      <c r="GN952" s="242"/>
      <c r="GO952" s="242"/>
      <c r="GP952" s="242"/>
      <c r="GQ952" s="242"/>
      <c r="GR952" s="242"/>
      <c r="GS952" s="242"/>
      <c r="GT952" s="242"/>
      <c r="GU952" s="242"/>
      <c r="GV952" s="242"/>
      <c r="GW952" s="242"/>
      <c r="GX952" s="242"/>
      <c r="GY952" s="242"/>
      <c r="GZ952" s="242"/>
      <c r="HA952" s="242"/>
      <c r="HB952" s="242"/>
      <c r="HC952" s="242"/>
      <c r="HD952" s="242"/>
      <c r="HE952" s="242"/>
      <c r="HF952" s="242"/>
      <c r="HG952" s="242"/>
      <c r="HH952" s="242"/>
      <c r="HI952" s="242"/>
      <c r="HJ952" s="242"/>
      <c r="HK952" s="242"/>
      <c r="HL952" s="242"/>
      <c r="HM952" s="242"/>
      <c r="HN952" s="242"/>
      <c r="HO952" s="242"/>
      <c r="HP952" s="242"/>
      <c r="HQ952" s="242"/>
      <c r="HR952" s="242"/>
      <c r="HS952" s="242"/>
      <c r="HT952" s="242"/>
      <c r="HU952" s="242"/>
      <c r="HV952" s="242"/>
      <c r="HW952" s="242"/>
      <c r="HX952" s="242"/>
      <c r="HY952" s="242"/>
      <c r="HZ952" s="242"/>
      <c r="IA952" s="242"/>
      <c r="IB952" s="242"/>
      <c r="IC952" s="242"/>
      <c r="ID952" s="242"/>
      <c r="IE952" s="242"/>
      <c r="IF952" s="242"/>
      <c r="IG952" s="242"/>
      <c r="IH952" s="242"/>
      <c r="II952" s="242"/>
      <c r="IJ952" s="242"/>
      <c r="IK952" s="242"/>
      <c r="IL952" s="242"/>
      <c r="IM952" s="242"/>
      <c r="IN952" s="242"/>
      <c r="IO952" s="242"/>
      <c r="IP952" s="242"/>
      <c r="IQ952" s="242"/>
      <c r="IR952" s="242"/>
      <c r="IS952" s="242"/>
      <c r="IT952" s="242"/>
      <c r="IU952" s="242"/>
      <c r="IV952" s="242"/>
      <c r="IW952" s="242"/>
      <c r="IX952" s="242"/>
      <c r="IY952" s="242"/>
      <c r="IZ952" s="242"/>
      <c r="JA952" s="242"/>
      <c r="JB952" s="242"/>
      <c r="JC952" s="242"/>
      <c r="JD952" s="242"/>
      <c r="JE952" s="242"/>
      <c r="JF952" s="242"/>
      <c r="JG952" s="242"/>
      <c r="JH952" s="242"/>
      <c r="JI952" s="242"/>
      <c r="JJ952" s="242"/>
      <c r="JK952" s="242"/>
      <c r="JL952" s="242"/>
      <c r="JM952" s="242"/>
      <c r="JN952" s="242"/>
      <c r="JO952" s="242"/>
      <c r="JP952" s="242"/>
      <c r="JQ952" s="242"/>
      <c r="JR952" s="242"/>
      <c r="JS952" s="242"/>
      <c r="JT952" s="242"/>
      <c r="JU952" s="242"/>
      <c r="JV952" s="242"/>
      <c r="JW952" s="242"/>
      <c r="JX952" s="242"/>
      <c r="JY952" s="242"/>
      <c r="JZ952" s="242"/>
      <c r="KA952" s="242"/>
      <c r="KB952" s="242"/>
      <c r="KC952" s="242"/>
      <c r="KD952" s="242"/>
      <c r="KE952" s="242"/>
      <c r="KF952" s="242"/>
      <c r="KG952" s="242"/>
      <c r="KH952" s="242"/>
      <c r="KI952" s="242"/>
      <c r="KJ952" s="242"/>
      <c r="KK952" s="242"/>
      <c r="KL952" s="242"/>
      <c r="KM952" s="242"/>
      <c r="KN952" s="242"/>
      <c r="KO952" s="242"/>
      <c r="KP952" s="242"/>
      <c r="KQ952" s="242"/>
      <c r="KR952" s="242"/>
      <c r="KS952" s="242"/>
      <c r="KT952" s="242"/>
      <c r="KU952" s="242"/>
      <c r="KV952" s="242"/>
      <c r="KW952" s="242"/>
      <c r="KX952" s="242"/>
      <c r="KY952" s="242"/>
      <c r="KZ952" s="242"/>
      <c r="LA952" s="242"/>
      <c r="LB952" s="242"/>
      <c r="LC952" s="242"/>
      <c r="LD952" s="242"/>
      <c r="LE952" s="242"/>
      <c r="LF952" s="242"/>
      <c r="LG952" s="242"/>
      <c r="LH952" s="242"/>
      <c r="LI952" s="242"/>
      <c r="LJ952" s="242"/>
      <c r="LK952" s="242"/>
      <c r="LL952" s="242"/>
      <c r="LM952" s="242"/>
      <c r="LN952" s="242"/>
      <c r="LO952" s="242"/>
      <c r="LP952" s="242"/>
      <c r="LQ952" s="242"/>
      <c r="LR952" s="242"/>
      <c r="LS952" s="242"/>
      <c r="LT952" s="242"/>
      <c r="LU952" s="242"/>
      <c r="LV952" s="242"/>
      <c r="LW952" s="242"/>
      <c r="LX952" s="242"/>
      <c r="LY952" s="242"/>
      <c r="LZ952" s="242"/>
      <c r="MA952" s="242"/>
      <c r="MB952" s="242"/>
      <c r="MC952" s="242"/>
      <c r="MD952" s="242"/>
      <c r="ME952" s="242"/>
      <c r="MF952" s="242"/>
      <c r="MG952" s="242"/>
      <c r="MH952" s="242"/>
      <c r="MI952" s="242"/>
      <c r="MJ952" s="242"/>
      <c r="MK952" s="242"/>
      <c r="ML952" s="242"/>
      <c r="MM952" s="242"/>
      <c r="MN952" s="242"/>
      <c r="MO952" s="242"/>
      <c r="MP952" s="242"/>
      <c r="MQ952" s="242"/>
      <c r="MR952" s="242"/>
      <c r="MS952" s="242"/>
      <c r="MT952" s="242"/>
      <c r="MU952" s="242"/>
      <c r="MV952" s="242"/>
      <c r="MW952" s="242"/>
      <c r="MX952" s="242"/>
      <c r="MY952" s="242"/>
      <c r="MZ952" s="242"/>
      <c r="NA952" s="242"/>
      <c r="NB952" s="242"/>
      <c r="NC952" s="242"/>
      <c r="ND952" s="242"/>
      <c r="NE952" s="242"/>
      <c r="NF952" s="242"/>
      <c r="NG952" s="242"/>
      <c r="NH952" s="242"/>
      <c r="NI952" s="242"/>
      <c r="NJ952" s="242"/>
      <c r="NK952" s="242"/>
      <c r="NL952" s="242"/>
      <c r="NM952" s="242"/>
      <c r="NN952" s="242"/>
      <c r="NO952" s="242"/>
      <c r="NP952" s="242"/>
      <c r="NQ952" s="242"/>
      <c r="NR952" s="242"/>
      <c r="NS952" s="242"/>
      <c r="NT952" s="242"/>
      <c r="NU952" s="242"/>
      <c r="NV952" s="242"/>
      <c r="NW952" s="242"/>
      <c r="NX952" s="242"/>
      <c r="NY952" s="242"/>
      <c r="NZ952" s="242"/>
      <c r="OA952" s="242"/>
      <c r="OB952" s="242"/>
      <c r="OC952" s="242"/>
      <c r="OD952" s="242"/>
      <c r="OE952" s="242"/>
      <c r="OF952" s="242"/>
      <c r="OG952" s="242"/>
      <c r="OH952" s="242"/>
      <c r="OI952" s="242"/>
      <c r="OJ952" s="242"/>
      <c r="OK952" s="242"/>
      <c r="OL952" s="242"/>
      <c r="OM952" s="242"/>
      <c r="ON952" s="242"/>
      <c r="OO952" s="242"/>
      <c r="OP952" s="242"/>
      <c r="OQ952" s="242"/>
      <c r="OR952" s="242"/>
      <c r="OS952" s="242"/>
      <c r="OT952" s="242"/>
      <c r="OU952" s="242"/>
      <c r="OV952" s="242"/>
      <c r="OW952" s="242"/>
      <c r="OX952" s="242"/>
      <c r="OY952" s="242"/>
      <c r="OZ952" s="242"/>
      <c r="PA952" s="242"/>
      <c r="PB952" s="242"/>
      <c r="PC952" s="242"/>
      <c r="PD952" s="242"/>
      <c r="PE952" s="242"/>
      <c r="PF952" s="242"/>
      <c r="PG952" s="242"/>
      <c r="PH952" s="242"/>
      <c r="PI952" s="242"/>
      <c r="PJ952" s="242"/>
      <c r="PK952" s="242"/>
      <c r="PL952" s="242"/>
      <c r="PM952" s="242"/>
      <c r="PN952" s="242"/>
      <c r="PO952" s="242"/>
      <c r="PP952" s="242"/>
      <c r="PQ952" s="242"/>
      <c r="PR952" s="242"/>
      <c r="PS952" s="242"/>
      <c r="PT952" s="242"/>
      <c r="PU952" s="242"/>
      <c r="PV952" s="242"/>
      <c r="PW952" s="242"/>
      <c r="PX952" s="242"/>
      <c r="PY952" s="242"/>
      <c r="PZ952" s="242"/>
      <c r="QA952" s="242"/>
      <c r="QB952" s="242"/>
      <c r="QC952" s="242"/>
      <c r="QD952" s="242"/>
      <c r="QE952" s="242"/>
      <c r="QF952" s="242"/>
      <c r="QG952" s="242"/>
      <c r="QH952" s="242"/>
      <c r="QI952" s="242"/>
      <c r="QJ952" s="242"/>
      <c r="QK952" s="242"/>
      <c r="QL952" s="242"/>
      <c r="QM952" s="242"/>
      <c r="QN952" s="242"/>
      <c r="QO952" s="242"/>
      <c r="QP952" s="242"/>
      <c r="QQ952" s="242"/>
      <c r="QR952" s="242"/>
      <c r="QS952" s="242"/>
      <c r="QT952" s="242"/>
      <c r="QU952" s="242"/>
      <c r="QV952" s="242"/>
      <c r="QW952" s="242"/>
      <c r="QX952" s="242"/>
      <c r="QY952" s="242"/>
      <c r="QZ952" s="242"/>
      <c r="RA952" s="242"/>
      <c r="RB952" s="242"/>
      <c r="RC952" s="242"/>
      <c r="RD952" s="242"/>
      <c r="RE952" s="242"/>
      <c r="RF952" s="242"/>
      <c r="RG952" s="242"/>
      <c r="RH952" s="242"/>
      <c r="RI952" s="242"/>
      <c r="RJ952" s="242"/>
      <c r="RK952" s="242"/>
      <c r="RL952" s="242"/>
      <c r="RM952" s="242"/>
      <c r="RN952" s="242"/>
      <c r="RO952" s="242"/>
      <c r="RP952" s="242"/>
      <c r="RQ952" s="242"/>
      <c r="RR952" s="242"/>
      <c r="RS952" s="242"/>
      <c r="RT952" s="242"/>
      <c r="RU952" s="242"/>
      <c r="RV952" s="242"/>
      <c r="RW952" s="242"/>
      <c r="RX952" s="242"/>
      <c r="RY952" s="242"/>
      <c r="RZ952" s="242"/>
      <c r="SA952" s="242"/>
      <c r="SB952" s="242"/>
    </row>
    <row r="953" spans="1:496" s="249" customFormat="1" ht="15" customHeight="1" x14ac:dyDescent="0.2">
      <c r="A953" s="247"/>
      <c r="B953" s="247"/>
      <c r="D953" s="247"/>
      <c r="F953" s="242"/>
      <c r="G953" s="242"/>
      <c r="H953" s="242"/>
      <c r="I953" s="242"/>
      <c r="J953" s="242"/>
      <c r="K953" s="242"/>
      <c r="L953" s="242"/>
      <c r="M953" s="242"/>
      <c r="N953" s="242"/>
      <c r="O953" s="242"/>
      <c r="P953" s="242"/>
      <c r="Q953" s="242"/>
      <c r="R953" s="242"/>
      <c r="S953" s="242"/>
      <c r="T953" s="242"/>
      <c r="U953" s="242"/>
      <c r="V953" s="242"/>
      <c r="W953" s="242"/>
      <c r="X953" s="242"/>
      <c r="Y953" s="242"/>
      <c r="Z953" s="242"/>
      <c r="AA953" s="242"/>
      <c r="AB953" s="242"/>
      <c r="AC953" s="242"/>
      <c r="AD953" s="242"/>
      <c r="AE953" s="242"/>
      <c r="AF953" s="242"/>
      <c r="AG953" s="242"/>
      <c r="AH953" s="242"/>
      <c r="AI953" s="242"/>
      <c r="AJ953" s="242"/>
      <c r="AK953" s="242"/>
      <c r="AL953" s="242"/>
      <c r="AM953" s="242"/>
      <c r="AN953" s="242"/>
      <c r="AO953" s="242"/>
      <c r="AP953" s="242"/>
      <c r="AQ953" s="242"/>
      <c r="AR953" s="242"/>
      <c r="AS953" s="242"/>
      <c r="AT953" s="242"/>
      <c r="AU953" s="242"/>
      <c r="AV953" s="242"/>
      <c r="AW953" s="242"/>
      <c r="AX953" s="242"/>
      <c r="AY953" s="242"/>
      <c r="AZ953" s="242"/>
      <c r="BA953" s="242"/>
      <c r="BB953" s="242"/>
      <c r="BC953" s="242"/>
      <c r="BD953" s="242"/>
      <c r="BE953" s="242"/>
      <c r="BF953" s="242"/>
      <c r="BG953" s="242"/>
      <c r="BH953" s="242"/>
      <c r="BI953" s="242"/>
      <c r="BJ953" s="242"/>
      <c r="BK953" s="242"/>
      <c r="BL953" s="242"/>
      <c r="BM953" s="242"/>
      <c r="BN953" s="242"/>
      <c r="BO953" s="242"/>
      <c r="BP953" s="242"/>
      <c r="BQ953" s="242"/>
      <c r="BR953" s="242"/>
      <c r="BS953" s="242"/>
      <c r="BT953" s="242"/>
      <c r="BU953" s="242"/>
      <c r="BV953" s="242"/>
      <c r="BW953" s="242"/>
      <c r="BX953" s="242"/>
      <c r="BY953" s="242"/>
      <c r="BZ953" s="242"/>
      <c r="CA953" s="242"/>
      <c r="CB953" s="242"/>
      <c r="CC953" s="242"/>
      <c r="CD953" s="242"/>
      <c r="CE953" s="242"/>
      <c r="CF953" s="242"/>
      <c r="CG953" s="242"/>
      <c r="CH953" s="242"/>
      <c r="CI953" s="242"/>
      <c r="CJ953" s="242"/>
      <c r="CK953" s="242"/>
      <c r="CL953" s="242"/>
      <c r="CM953" s="242"/>
      <c r="CN953" s="242"/>
      <c r="CO953" s="242"/>
      <c r="CP953" s="242"/>
      <c r="CQ953" s="242"/>
      <c r="CR953" s="242"/>
      <c r="CS953" s="242"/>
      <c r="CT953" s="242"/>
      <c r="CU953" s="242"/>
      <c r="CV953" s="242"/>
      <c r="CW953" s="242"/>
      <c r="CX953" s="242"/>
      <c r="CY953" s="242"/>
      <c r="CZ953" s="242"/>
      <c r="DA953" s="242"/>
      <c r="DB953" s="242"/>
      <c r="DC953" s="242"/>
      <c r="DD953" s="242"/>
      <c r="DE953" s="242"/>
      <c r="DF953" s="242"/>
      <c r="DG953" s="242"/>
      <c r="DH953" s="242"/>
      <c r="DI953" s="242"/>
      <c r="DJ953" s="242"/>
      <c r="DK953" s="242"/>
      <c r="DL953" s="242"/>
      <c r="DM953" s="242"/>
      <c r="DN953" s="242"/>
      <c r="DO953" s="242"/>
      <c r="DP953" s="242"/>
      <c r="DQ953" s="242"/>
      <c r="DR953" s="242"/>
      <c r="DS953" s="242"/>
      <c r="DT953" s="242"/>
      <c r="DU953" s="242"/>
      <c r="DV953" s="242"/>
      <c r="DW953" s="242"/>
      <c r="DX953" s="242"/>
      <c r="DY953" s="242"/>
      <c r="DZ953" s="242"/>
      <c r="EA953" s="242"/>
      <c r="EB953" s="242"/>
      <c r="EC953" s="242"/>
      <c r="ED953" s="242"/>
      <c r="EE953" s="242"/>
      <c r="EF953" s="242"/>
      <c r="EG953" s="242"/>
      <c r="EH953" s="242"/>
      <c r="EI953" s="242"/>
      <c r="EJ953" s="242"/>
      <c r="EK953" s="242"/>
      <c r="EL953" s="242"/>
      <c r="EM953" s="242"/>
      <c r="EN953" s="242"/>
      <c r="EO953" s="242"/>
      <c r="EP953" s="242"/>
      <c r="EQ953" s="242"/>
      <c r="ER953" s="242"/>
      <c r="ES953" s="242"/>
      <c r="ET953" s="242"/>
      <c r="EU953" s="242"/>
      <c r="EV953" s="242"/>
      <c r="EW953" s="242"/>
      <c r="EX953" s="242"/>
      <c r="EY953" s="242"/>
      <c r="EZ953" s="242"/>
      <c r="FA953" s="242"/>
      <c r="FB953" s="242"/>
      <c r="FC953" s="242"/>
      <c r="FD953" s="242"/>
      <c r="FE953" s="242"/>
      <c r="FF953" s="242"/>
      <c r="FG953" s="242"/>
      <c r="FH953" s="242"/>
      <c r="FI953" s="242"/>
      <c r="FJ953" s="242"/>
      <c r="FK953" s="242"/>
      <c r="FL953" s="242"/>
      <c r="FM953" s="242"/>
      <c r="FN953" s="242"/>
      <c r="FO953" s="242"/>
      <c r="FP953" s="242"/>
      <c r="FQ953" s="242"/>
      <c r="FR953" s="242"/>
      <c r="FS953" s="242"/>
      <c r="FT953" s="242"/>
      <c r="FU953" s="242"/>
      <c r="FV953" s="242"/>
      <c r="FW953" s="242"/>
      <c r="FX953" s="242"/>
      <c r="FY953" s="242"/>
      <c r="FZ953" s="242"/>
      <c r="GA953" s="242"/>
      <c r="GB953" s="242"/>
      <c r="GC953" s="242"/>
      <c r="GD953" s="242"/>
      <c r="GE953" s="242"/>
      <c r="GF953" s="242"/>
      <c r="GG953" s="242"/>
      <c r="GH953" s="242"/>
      <c r="GI953" s="242"/>
      <c r="GJ953" s="242"/>
      <c r="GK953" s="242"/>
      <c r="GL953" s="242"/>
      <c r="GM953" s="242"/>
      <c r="GN953" s="242"/>
      <c r="GO953" s="242"/>
      <c r="GP953" s="242"/>
      <c r="GQ953" s="242"/>
      <c r="GR953" s="242"/>
      <c r="GS953" s="242"/>
      <c r="GT953" s="242"/>
      <c r="GU953" s="242"/>
      <c r="GV953" s="242"/>
      <c r="GW953" s="242"/>
      <c r="GX953" s="242"/>
      <c r="GY953" s="242"/>
      <c r="GZ953" s="242"/>
      <c r="HA953" s="242"/>
      <c r="HB953" s="242"/>
      <c r="HC953" s="242"/>
      <c r="HD953" s="242"/>
      <c r="HE953" s="242"/>
      <c r="HF953" s="242"/>
      <c r="HG953" s="242"/>
      <c r="HH953" s="242"/>
      <c r="HI953" s="242"/>
      <c r="HJ953" s="242"/>
      <c r="HK953" s="242"/>
      <c r="HL953" s="242"/>
      <c r="HM953" s="242"/>
      <c r="HN953" s="242"/>
      <c r="HO953" s="242"/>
      <c r="HP953" s="242"/>
      <c r="HQ953" s="242"/>
      <c r="HR953" s="242"/>
      <c r="HS953" s="242"/>
      <c r="HT953" s="242"/>
      <c r="HU953" s="242"/>
      <c r="HV953" s="242"/>
      <c r="HW953" s="242"/>
      <c r="HX953" s="242"/>
      <c r="HY953" s="242"/>
      <c r="HZ953" s="242"/>
      <c r="IA953" s="242"/>
      <c r="IB953" s="242"/>
      <c r="IC953" s="242"/>
      <c r="ID953" s="242"/>
      <c r="IE953" s="242"/>
      <c r="IF953" s="242"/>
      <c r="IG953" s="242"/>
      <c r="IH953" s="242"/>
      <c r="II953" s="242"/>
      <c r="IJ953" s="242"/>
      <c r="IK953" s="242"/>
      <c r="IL953" s="242"/>
      <c r="IM953" s="242"/>
      <c r="IN953" s="242"/>
      <c r="IO953" s="242"/>
      <c r="IP953" s="242"/>
      <c r="IQ953" s="242"/>
      <c r="IR953" s="242"/>
      <c r="IS953" s="242"/>
      <c r="IT953" s="242"/>
      <c r="IU953" s="242"/>
      <c r="IV953" s="242"/>
      <c r="IW953" s="242"/>
      <c r="IX953" s="242"/>
      <c r="IY953" s="242"/>
      <c r="IZ953" s="242"/>
      <c r="JA953" s="242"/>
      <c r="JB953" s="242"/>
      <c r="JC953" s="242"/>
      <c r="JD953" s="242"/>
      <c r="JE953" s="242"/>
      <c r="JF953" s="242"/>
      <c r="JG953" s="242"/>
      <c r="JH953" s="242"/>
      <c r="JI953" s="242"/>
      <c r="JJ953" s="242"/>
      <c r="JK953" s="242"/>
      <c r="JL953" s="242"/>
      <c r="JM953" s="242"/>
      <c r="JN953" s="242"/>
      <c r="JO953" s="242"/>
      <c r="JP953" s="242"/>
      <c r="JQ953" s="242"/>
      <c r="JR953" s="242"/>
      <c r="JS953" s="242"/>
      <c r="JT953" s="242"/>
      <c r="JU953" s="242"/>
      <c r="JV953" s="242"/>
      <c r="JW953" s="242"/>
      <c r="JX953" s="242"/>
      <c r="JY953" s="242"/>
      <c r="JZ953" s="242"/>
      <c r="KA953" s="242"/>
      <c r="KB953" s="242"/>
      <c r="KC953" s="242"/>
      <c r="KD953" s="242"/>
      <c r="KE953" s="242"/>
      <c r="KF953" s="242"/>
      <c r="KG953" s="242"/>
      <c r="KH953" s="242"/>
      <c r="KI953" s="242"/>
      <c r="KJ953" s="242"/>
      <c r="KK953" s="242"/>
      <c r="KL953" s="242"/>
      <c r="KM953" s="242"/>
      <c r="KN953" s="242"/>
      <c r="KO953" s="242"/>
      <c r="KP953" s="242"/>
      <c r="KQ953" s="242"/>
      <c r="KR953" s="242"/>
      <c r="KS953" s="242"/>
      <c r="KT953" s="242"/>
      <c r="KU953" s="242"/>
      <c r="KV953" s="242"/>
      <c r="KW953" s="242"/>
      <c r="KX953" s="242"/>
      <c r="KY953" s="242"/>
      <c r="KZ953" s="242"/>
      <c r="LA953" s="242"/>
      <c r="LB953" s="242"/>
      <c r="LC953" s="242"/>
      <c r="LD953" s="242"/>
      <c r="LE953" s="242"/>
      <c r="LF953" s="242"/>
      <c r="LG953" s="242"/>
      <c r="LH953" s="242"/>
      <c r="LI953" s="242"/>
      <c r="LJ953" s="242"/>
      <c r="LK953" s="242"/>
      <c r="LL953" s="242"/>
      <c r="LM953" s="242"/>
      <c r="LN953" s="242"/>
      <c r="LO953" s="242"/>
      <c r="LP953" s="242"/>
      <c r="LQ953" s="242"/>
      <c r="LR953" s="242"/>
      <c r="LS953" s="242"/>
      <c r="LT953" s="242"/>
      <c r="LU953" s="242"/>
      <c r="LV953" s="242"/>
      <c r="LW953" s="242"/>
      <c r="LX953" s="242"/>
      <c r="LY953" s="242"/>
      <c r="LZ953" s="242"/>
      <c r="MA953" s="242"/>
      <c r="MB953" s="242"/>
      <c r="MC953" s="242"/>
      <c r="MD953" s="242"/>
      <c r="ME953" s="242"/>
      <c r="MF953" s="242"/>
      <c r="MG953" s="242"/>
      <c r="MH953" s="242"/>
      <c r="MI953" s="242"/>
      <c r="MJ953" s="242"/>
      <c r="MK953" s="242"/>
      <c r="ML953" s="242"/>
      <c r="MM953" s="242"/>
      <c r="MN953" s="242"/>
      <c r="MO953" s="242"/>
      <c r="MP953" s="242"/>
      <c r="MQ953" s="242"/>
      <c r="MR953" s="242"/>
      <c r="MS953" s="242"/>
      <c r="MT953" s="242"/>
      <c r="MU953" s="242"/>
      <c r="MV953" s="242"/>
      <c r="MW953" s="242"/>
      <c r="MX953" s="242"/>
      <c r="MY953" s="242"/>
      <c r="MZ953" s="242"/>
      <c r="NA953" s="242"/>
      <c r="NB953" s="242"/>
      <c r="NC953" s="242"/>
      <c r="ND953" s="242"/>
      <c r="NE953" s="242"/>
      <c r="NF953" s="242"/>
      <c r="NG953" s="242"/>
      <c r="NH953" s="242"/>
      <c r="NI953" s="242"/>
      <c r="NJ953" s="242"/>
      <c r="NK953" s="242"/>
      <c r="NL953" s="242"/>
      <c r="NM953" s="242"/>
      <c r="NN953" s="242"/>
      <c r="NO953" s="242"/>
      <c r="NP953" s="242"/>
      <c r="NQ953" s="242"/>
      <c r="NR953" s="242"/>
      <c r="NS953" s="242"/>
      <c r="NT953" s="242"/>
      <c r="NU953" s="242"/>
      <c r="NV953" s="242"/>
      <c r="NW953" s="242"/>
      <c r="NX953" s="242"/>
      <c r="NY953" s="242"/>
      <c r="NZ953" s="242"/>
      <c r="OA953" s="242"/>
      <c r="OB953" s="242"/>
      <c r="OC953" s="242"/>
      <c r="OD953" s="242"/>
      <c r="OE953" s="242"/>
      <c r="OF953" s="242"/>
      <c r="OG953" s="242"/>
      <c r="OH953" s="242"/>
      <c r="OI953" s="242"/>
      <c r="OJ953" s="242"/>
      <c r="OK953" s="242"/>
      <c r="OL953" s="242"/>
      <c r="OM953" s="242"/>
      <c r="ON953" s="242"/>
      <c r="OO953" s="242"/>
      <c r="OP953" s="242"/>
      <c r="OQ953" s="242"/>
      <c r="OR953" s="242"/>
      <c r="OS953" s="242"/>
      <c r="OT953" s="242"/>
      <c r="OU953" s="242"/>
      <c r="OV953" s="242"/>
      <c r="OW953" s="242"/>
      <c r="OX953" s="242"/>
      <c r="OY953" s="242"/>
      <c r="OZ953" s="242"/>
      <c r="PA953" s="242"/>
      <c r="PB953" s="242"/>
      <c r="PC953" s="242"/>
      <c r="PD953" s="242"/>
      <c r="PE953" s="242"/>
      <c r="PF953" s="242"/>
      <c r="PG953" s="242"/>
      <c r="PH953" s="242"/>
      <c r="PI953" s="242"/>
      <c r="PJ953" s="242"/>
      <c r="PK953" s="242"/>
      <c r="PL953" s="242"/>
      <c r="PM953" s="242"/>
      <c r="PN953" s="242"/>
      <c r="PO953" s="242"/>
      <c r="PP953" s="242"/>
      <c r="PQ953" s="242"/>
      <c r="PR953" s="242"/>
      <c r="PS953" s="242"/>
      <c r="PT953" s="242"/>
      <c r="PU953" s="242"/>
      <c r="PV953" s="242"/>
      <c r="PW953" s="242"/>
      <c r="PX953" s="242"/>
      <c r="PY953" s="242"/>
      <c r="PZ953" s="242"/>
      <c r="QA953" s="242"/>
      <c r="QB953" s="242"/>
      <c r="QC953" s="242"/>
      <c r="QD953" s="242"/>
      <c r="QE953" s="242"/>
      <c r="QF953" s="242"/>
      <c r="QG953" s="242"/>
      <c r="QH953" s="242"/>
      <c r="QI953" s="242"/>
      <c r="QJ953" s="242"/>
      <c r="QK953" s="242"/>
      <c r="QL953" s="242"/>
      <c r="QM953" s="242"/>
      <c r="QN953" s="242"/>
      <c r="QO953" s="242"/>
      <c r="QP953" s="242"/>
      <c r="QQ953" s="242"/>
      <c r="QR953" s="242"/>
      <c r="QS953" s="242"/>
      <c r="QT953" s="242"/>
      <c r="QU953" s="242"/>
      <c r="QV953" s="242"/>
      <c r="QW953" s="242"/>
      <c r="QX953" s="242"/>
      <c r="QY953" s="242"/>
      <c r="QZ953" s="242"/>
      <c r="RA953" s="242"/>
      <c r="RB953" s="242"/>
      <c r="RC953" s="242"/>
      <c r="RD953" s="242"/>
      <c r="RE953" s="242"/>
      <c r="RF953" s="242"/>
      <c r="RG953" s="242"/>
      <c r="RH953" s="242"/>
      <c r="RI953" s="242"/>
      <c r="RJ953" s="242"/>
      <c r="RK953" s="242"/>
      <c r="RL953" s="242"/>
      <c r="RM953" s="242"/>
      <c r="RN953" s="242"/>
      <c r="RO953" s="242"/>
      <c r="RP953" s="242"/>
      <c r="RQ953" s="242"/>
      <c r="RR953" s="242"/>
      <c r="RS953" s="242"/>
      <c r="RT953" s="242"/>
      <c r="RU953" s="242"/>
      <c r="RV953" s="242"/>
      <c r="RW953" s="242"/>
      <c r="RX953" s="242"/>
      <c r="RY953" s="242"/>
      <c r="RZ953" s="242"/>
      <c r="SA953" s="242"/>
      <c r="SB953" s="242"/>
    </row>
    <row r="954" spans="1:496" s="249" customFormat="1" ht="15" customHeight="1" x14ac:dyDescent="0.2">
      <c r="A954" s="247"/>
      <c r="B954" s="247"/>
      <c r="D954" s="247"/>
      <c r="F954" s="242"/>
      <c r="G954" s="242"/>
      <c r="H954" s="242"/>
      <c r="I954" s="242"/>
      <c r="J954" s="242"/>
      <c r="K954" s="242"/>
      <c r="L954" s="242"/>
      <c r="M954" s="242"/>
      <c r="N954" s="242"/>
      <c r="O954" s="242"/>
      <c r="P954" s="242"/>
      <c r="Q954" s="242"/>
      <c r="R954" s="242"/>
      <c r="S954" s="242"/>
      <c r="T954" s="242"/>
      <c r="U954" s="242"/>
      <c r="V954" s="242"/>
      <c r="W954" s="242"/>
      <c r="X954" s="242"/>
      <c r="Y954" s="242"/>
      <c r="Z954" s="242"/>
      <c r="AA954" s="242"/>
      <c r="AB954" s="242"/>
      <c r="AC954" s="242"/>
      <c r="AD954" s="242"/>
      <c r="AE954" s="242"/>
      <c r="AF954" s="242"/>
      <c r="AG954" s="242"/>
      <c r="AH954" s="242"/>
      <c r="AI954" s="242"/>
      <c r="AJ954" s="242"/>
      <c r="AK954" s="242"/>
      <c r="AL954" s="242"/>
      <c r="AM954" s="242"/>
      <c r="AN954" s="242"/>
      <c r="AO954" s="242"/>
      <c r="AP954" s="242"/>
      <c r="AQ954" s="242"/>
      <c r="AR954" s="242"/>
      <c r="AS954" s="242"/>
      <c r="AT954" s="242"/>
      <c r="AU954" s="242"/>
      <c r="AV954" s="242"/>
      <c r="AW954" s="242"/>
      <c r="AX954" s="242"/>
      <c r="AY954" s="242"/>
      <c r="AZ954" s="242"/>
      <c r="BA954" s="242"/>
      <c r="BB954" s="242"/>
      <c r="BC954" s="242"/>
      <c r="BD954" s="242"/>
      <c r="BE954" s="242"/>
      <c r="BF954" s="242"/>
      <c r="BG954" s="242"/>
      <c r="BH954" s="242"/>
      <c r="BI954" s="242"/>
      <c r="BJ954" s="242"/>
      <c r="BK954" s="242"/>
      <c r="BL954" s="242"/>
      <c r="BM954" s="242"/>
      <c r="BN954" s="242"/>
      <c r="BO954" s="242"/>
      <c r="BP954" s="242"/>
      <c r="BQ954" s="242"/>
      <c r="BR954" s="242"/>
      <c r="BS954" s="242"/>
      <c r="BT954" s="242"/>
      <c r="BU954" s="242"/>
      <c r="BV954" s="242"/>
      <c r="BW954" s="242"/>
      <c r="BX954" s="242"/>
      <c r="BY954" s="242"/>
      <c r="BZ954" s="242"/>
      <c r="CA954" s="242"/>
      <c r="CB954" s="242"/>
      <c r="CC954" s="242"/>
      <c r="CD954" s="242"/>
      <c r="CE954" s="242"/>
      <c r="CF954" s="242"/>
      <c r="CG954" s="242"/>
      <c r="CH954" s="242"/>
      <c r="CI954" s="242"/>
      <c r="CJ954" s="242"/>
      <c r="CK954" s="242"/>
      <c r="CL954" s="242"/>
      <c r="CM954" s="242"/>
      <c r="CN954" s="242"/>
      <c r="CO954" s="242"/>
      <c r="CP954" s="242"/>
      <c r="CQ954" s="242"/>
      <c r="CR954" s="242"/>
      <c r="CS954" s="242"/>
      <c r="CT954" s="242"/>
      <c r="CU954" s="242"/>
      <c r="CV954" s="242"/>
      <c r="CW954" s="242"/>
      <c r="CX954" s="242"/>
      <c r="CY954" s="242"/>
      <c r="CZ954" s="242"/>
      <c r="DA954" s="242"/>
      <c r="DB954" s="242"/>
      <c r="DC954" s="242"/>
      <c r="DD954" s="242"/>
      <c r="DE954" s="242"/>
      <c r="DF954" s="242"/>
      <c r="DG954" s="242"/>
      <c r="DH954" s="242"/>
      <c r="DI954" s="242"/>
      <c r="DJ954" s="242"/>
      <c r="DK954" s="242"/>
      <c r="DL954" s="242"/>
      <c r="DM954" s="242"/>
      <c r="DN954" s="242"/>
      <c r="DO954" s="242"/>
      <c r="DP954" s="242"/>
      <c r="DQ954" s="242"/>
      <c r="DR954" s="242"/>
      <c r="DS954" s="242"/>
      <c r="DT954" s="242"/>
      <c r="DU954" s="242"/>
      <c r="DV954" s="242"/>
      <c r="DW954" s="242"/>
      <c r="DX954" s="242"/>
      <c r="DY954" s="242"/>
      <c r="DZ954" s="242"/>
      <c r="EA954" s="242"/>
      <c r="EB954" s="242"/>
      <c r="EC954" s="242"/>
      <c r="ED954" s="242"/>
      <c r="EE954" s="242"/>
      <c r="EF954" s="242"/>
      <c r="EG954" s="242"/>
      <c r="EH954" s="242"/>
      <c r="EI954" s="242"/>
      <c r="EJ954" s="242"/>
      <c r="EK954" s="242"/>
      <c r="EL954" s="242"/>
      <c r="EM954" s="242"/>
      <c r="EN954" s="242"/>
      <c r="EO954" s="242"/>
      <c r="EP954" s="242"/>
      <c r="EQ954" s="242"/>
      <c r="ER954" s="242"/>
      <c r="ES954" s="242"/>
      <c r="ET954" s="242"/>
      <c r="EU954" s="242"/>
      <c r="EV954" s="242"/>
      <c r="EW954" s="242"/>
      <c r="EX954" s="242"/>
      <c r="EY954" s="242"/>
      <c r="EZ954" s="242"/>
      <c r="FA954" s="242"/>
      <c r="FB954" s="242"/>
      <c r="FC954" s="242"/>
      <c r="FD954" s="242"/>
      <c r="FE954" s="242"/>
      <c r="FF954" s="242"/>
      <c r="FG954" s="242"/>
      <c r="FH954" s="242"/>
      <c r="FI954" s="242"/>
      <c r="FJ954" s="242"/>
      <c r="FK954" s="242"/>
      <c r="FL954" s="242"/>
      <c r="FM954" s="242"/>
      <c r="FN954" s="242"/>
      <c r="FO954" s="242"/>
      <c r="FP954" s="242"/>
      <c r="FQ954" s="242"/>
      <c r="FR954" s="242"/>
      <c r="FS954" s="242"/>
      <c r="FT954" s="242"/>
      <c r="FU954" s="242"/>
      <c r="FV954" s="242"/>
      <c r="FW954" s="242"/>
      <c r="FX954" s="242"/>
      <c r="FY954" s="242"/>
      <c r="FZ954" s="242"/>
      <c r="GA954" s="242"/>
      <c r="GB954" s="242"/>
      <c r="GC954" s="242"/>
      <c r="GD954" s="242"/>
      <c r="GE954" s="242"/>
      <c r="GF954" s="242"/>
      <c r="GG954" s="242"/>
      <c r="GH954" s="242"/>
      <c r="GI954" s="242"/>
      <c r="GJ954" s="242"/>
      <c r="GK954" s="242"/>
      <c r="GL954" s="242"/>
      <c r="GM954" s="242"/>
      <c r="GN954" s="242"/>
      <c r="GO954" s="242"/>
      <c r="GP954" s="242"/>
      <c r="GQ954" s="242"/>
      <c r="GR954" s="242"/>
      <c r="GS954" s="242"/>
      <c r="GT954" s="242"/>
      <c r="GU954" s="242"/>
      <c r="GV954" s="242"/>
      <c r="GW954" s="242"/>
      <c r="GX954" s="242"/>
      <c r="GY954" s="242"/>
      <c r="GZ954" s="242"/>
      <c r="HA954" s="242"/>
      <c r="HB954" s="242"/>
      <c r="HC954" s="242"/>
      <c r="HD954" s="242"/>
      <c r="HE954" s="242"/>
      <c r="HF954" s="242"/>
      <c r="HG954" s="242"/>
      <c r="HH954" s="242"/>
      <c r="HI954" s="242"/>
      <c r="HJ954" s="242"/>
      <c r="HK954" s="242"/>
      <c r="HL954" s="242"/>
      <c r="HM954" s="242"/>
      <c r="HN954" s="242"/>
      <c r="HO954" s="242"/>
      <c r="HP954" s="242"/>
      <c r="HQ954" s="242"/>
      <c r="HR954" s="242"/>
      <c r="HS954" s="242"/>
      <c r="HT954" s="242"/>
      <c r="HU954" s="242"/>
      <c r="HV954" s="242"/>
      <c r="HW954" s="242"/>
      <c r="HX954" s="242"/>
      <c r="HY954" s="242"/>
      <c r="HZ954" s="242"/>
      <c r="IA954" s="242"/>
      <c r="IB954" s="242"/>
      <c r="IC954" s="242"/>
      <c r="ID954" s="242"/>
      <c r="IE954" s="242"/>
      <c r="IF954" s="242"/>
      <c r="IG954" s="242"/>
      <c r="IH954" s="242"/>
      <c r="II954" s="242"/>
      <c r="IJ954" s="242"/>
      <c r="IK954" s="242"/>
      <c r="IL954" s="242"/>
      <c r="IM954" s="242"/>
      <c r="IN954" s="242"/>
      <c r="IO954" s="242"/>
      <c r="IP954" s="242"/>
      <c r="IQ954" s="242"/>
      <c r="IR954" s="242"/>
      <c r="IS954" s="242"/>
      <c r="IT954" s="242"/>
      <c r="IU954" s="242"/>
      <c r="IV954" s="242"/>
      <c r="IW954" s="242"/>
      <c r="IX954" s="242"/>
      <c r="IY954" s="242"/>
      <c r="IZ954" s="242"/>
      <c r="JA954" s="242"/>
      <c r="JB954" s="242"/>
      <c r="JC954" s="242"/>
      <c r="JD954" s="242"/>
      <c r="JE954" s="242"/>
      <c r="JF954" s="242"/>
      <c r="JG954" s="242"/>
      <c r="JH954" s="242"/>
      <c r="JI954" s="242"/>
      <c r="JJ954" s="242"/>
      <c r="JK954" s="242"/>
      <c r="JL954" s="242"/>
      <c r="JM954" s="242"/>
      <c r="JN954" s="242"/>
      <c r="JO954" s="242"/>
      <c r="JP954" s="242"/>
      <c r="JQ954" s="242"/>
      <c r="JR954" s="242"/>
      <c r="JS954" s="242"/>
      <c r="JT954" s="242"/>
      <c r="JU954" s="242"/>
      <c r="JV954" s="242"/>
      <c r="JW954" s="242"/>
      <c r="JX954" s="242"/>
      <c r="JY954" s="242"/>
      <c r="JZ954" s="242"/>
      <c r="KA954" s="242"/>
      <c r="KB954" s="242"/>
      <c r="KC954" s="242"/>
      <c r="KD954" s="242"/>
      <c r="KE954" s="242"/>
      <c r="KF954" s="242"/>
      <c r="KG954" s="242"/>
      <c r="KH954" s="242"/>
      <c r="KI954" s="242"/>
      <c r="KJ954" s="242"/>
      <c r="KK954" s="242"/>
      <c r="KL954" s="242"/>
      <c r="KM954" s="242"/>
      <c r="KN954" s="242"/>
      <c r="KO954" s="242"/>
      <c r="KP954" s="242"/>
      <c r="KQ954" s="242"/>
      <c r="KR954" s="242"/>
      <c r="KS954" s="242"/>
      <c r="KT954" s="242"/>
      <c r="KU954" s="242"/>
      <c r="KV954" s="242"/>
      <c r="KW954" s="242"/>
      <c r="KX954" s="242"/>
      <c r="KY954" s="242"/>
      <c r="KZ954" s="242"/>
      <c r="LA954" s="242"/>
      <c r="LB954" s="242"/>
      <c r="LC954" s="242"/>
      <c r="LD954" s="242"/>
      <c r="LE954" s="242"/>
      <c r="LF954" s="242"/>
      <c r="LG954" s="242"/>
      <c r="LH954" s="242"/>
      <c r="LI954" s="242"/>
      <c r="LJ954" s="242"/>
      <c r="LK954" s="242"/>
      <c r="LL954" s="242"/>
      <c r="LM954" s="242"/>
      <c r="LN954" s="242"/>
      <c r="LO954" s="242"/>
      <c r="LP954" s="242"/>
      <c r="LQ954" s="242"/>
      <c r="LR954" s="242"/>
      <c r="LS954" s="242"/>
      <c r="LT954" s="242"/>
      <c r="LU954" s="242"/>
      <c r="LV954" s="242"/>
      <c r="LW954" s="242"/>
      <c r="LX954" s="242"/>
      <c r="LY954" s="242"/>
      <c r="LZ954" s="242"/>
      <c r="MA954" s="242"/>
      <c r="MB954" s="242"/>
      <c r="MC954" s="242"/>
      <c r="MD954" s="242"/>
      <c r="ME954" s="242"/>
      <c r="MF954" s="242"/>
      <c r="MG954" s="242"/>
      <c r="MH954" s="242"/>
      <c r="MI954" s="242"/>
      <c r="MJ954" s="242"/>
      <c r="MK954" s="242"/>
      <c r="ML954" s="242"/>
      <c r="MM954" s="242"/>
      <c r="MN954" s="242"/>
      <c r="MO954" s="242"/>
      <c r="MP954" s="242"/>
      <c r="MQ954" s="242"/>
      <c r="MR954" s="242"/>
      <c r="MS954" s="242"/>
      <c r="MT954" s="242"/>
      <c r="MU954" s="242"/>
      <c r="MV954" s="242"/>
      <c r="MW954" s="242"/>
      <c r="MX954" s="242"/>
      <c r="MY954" s="242"/>
      <c r="MZ954" s="242"/>
      <c r="NA954" s="242"/>
      <c r="NB954" s="242"/>
      <c r="NC954" s="242"/>
      <c r="ND954" s="242"/>
      <c r="NE954" s="242"/>
      <c r="NF954" s="242"/>
      <c r="NG954" s="242"/>
      <c r="NH954" s="242"/>
      <c r="NI954" s="242"/>
      <c r="NJ954" s="242"/>
      <c r="NK954" s="242"/>
      <c r="NL954" s="242"/>
      <c r="NM954" s="242"/>
      <c r="NN954" s="242"/>
      <c r="NO954" s="242"/>
      <c r="NP954" s="242"/>
      <c r="NQ954" s="242"/>
      <c r="NR954" s="242"/>
      <c r="NS954" s="242"/>
      <c r="NT954" s="242"/>
      <c r="NU954" s="242"/>
      <c r="NV954" s="242"/>
      <c r="NW954" s="242"/>
      <c r="NX954" s="242"/>
      <c r="NY954" s="242"/>
      <c r="NZ954" s="242"/>
      <c r="OA954" s="242"/>
      <c r="OB954" s="242"/>
      <c r="OC954" s="242"/>
      <c r="OD954" s="242"/>
      <c r="OE954" s="242"/>
      <c r="OF954" s="242"/>
      <c r="OG954" s="242"/>
      <c r="OH954" s="242"/>
      <c r="OI954" s="242"/>
      <c r="OJ954" s="242"/>
      <c r="OK954" s="242"/>
      <c r="OL954" s="242"/>
      <c r="OM954" s="242"/>
      <c r="ON954" s="242"/>
      <c r="OO954" s="242"/>
      <c r="OP954" s="242"/>
      <c r="OQ954" s="242"/>
      <c r="OR954" s="242"/>
      <c r="OS954" s="242"/>
      <c r="OT954" s="242"/>
      <c r="OU954" s="242"/>
      <c r="OV954" s="242"/>
      <c r="OW954" s="242"/>
      <c r="OX954" s="242"/>
      <c r="OY954" s="242"/>
      <c r="OZ954" s="242"/>
      <c r="PA954" s="242"/>
      <c r="PB954" s="242"/>
      <c r="PC954" s="242"/>
      <c r="PD954" s="242"/>
      <c r="PE954" s="242"/>
      <c r="PF954" s="242"/>
      <c r="PG954" s="242"/>
      <c r="PH954" s="242"/>
      <c r="PI954" s="242"/>
      <c r="PJ954" s="242"/>
      <c r="PK954" s="242"/>
      <c r="PL954" s="242"/>
      <c r="PM954" s="242"/>
      <c r="PN954" s="242"/>
      <c r="PO954" s="242"/>
      <c r="PP954" s="242"/>
      <c r="PQ954" s="242"/>
      <c r="PR954" s="242"/>
      <c r="PS954" s="242"/>
      <c r="PT954" s="242"/>
      <c r="PU954" s="242"/>
      <c r="PV954" s="242"/>
      <c r="PW954" s="242"/>
      <c r="PX954" s="242"/>
      <c r="PY954" s="242"/>
      <c r="PZ954" s="242"/>
      <c r="QA954" s="242"/>
      <c r="QB954" s="242"/>
      <c r="QC954" s="242"/>
      <c r="QD954" s="242"/>
      <c r="QE954" s="242"/>
      <c r="QF954" s="242"/>
      <c r="QG954" s="242"/>
      <c r="QH954" s="242"/>
      <c r="QI954" s="242"/>
      <c r="QJ954" s="242"/>
      <c r="QK954" s="242"/>
      <c r="QL954" s="242"/>
      <c r="QM954" s="242"/>
      <c r="QN954" s="242"/>
      <c r="QO954" s="242"/>
      <c r="QP954" s="242"/>
      <c r="QQ954" s="242"/>
      <c r="QR954" s="242"/>
      <c r="QS954" s="242"/>
      <c r="QT954" s="242"/>
      <c r="QU954" s="242"/>
      <c r="QV954" s="242"/>
      <c r="QW954" s="242"/>
      <c r="QX954" s="242"/>
      <c r="QY954" s="242"/>
      <c r="QZ954" s="242"/>
      <c r="RA954" s="242"/>
      <c r="RB954" s="242"/>
      <c r="RC954" s="242"/>
      <c r="RD954" s="242"/>
      <c r="RE954" s="242"/>
      <c r="RF954" s="242"/>
      <c r="RG954" s="242"/>
      <c r="RH954" s="242"/>
      <c r="RI954" s="242"/>
      <c r="RJ954" s="242"/>
      <c r="RK954" s="242"/>
      <c r="RL954" s="242"/>
      <c r="RM954" s="242"/>
      <c r="RN954" s="242"/>
      <c r="RO954" s="242"/>
      <c r="RP954" s="242"/>
      <c r="RQ954" s="242"/>
      <c r="RR954" s="242"/>
      <c r="RS954" s="242"/>
      <c r="RT954" s="242"/>
      <c r="RU954" s="242"/>
      <c r="RV954" s="242"/>
      <c r="RW954" s="242"/>
      <c r="RX954" s="242"/>
      <c r="RY954" s="242"/>
      <c r="RZ954" s="242"/>
      <c r="SA954" s="242"/>
      <c r="SB954" s="242"/>
    </row>
    <row r="955" spans="1:496" ht="15" customHeight="1" x14ac:dyDescent="0.2">
      <c r="A955" s="243"/>
    </row>
    <row r="956" spans="1:496" ht="15" customHeight="1" x14ac:dyDescent="0.2">
      <c r="A956" s="243" t="s">
        <v>1189</v>
      </c>
      <c r="B956" s="243">
        <v>227</v>
      </c>
      <c r="E956" s="242" t="s">
        <v>776</v>
      </c>
    </row>
    <row r="957" spans="1:496" s="249" customFormat="1" ht="15" customHeight="1" x14ac:dyDescent="0.2">
      <c r="A957" s="247"/>
      <c r="B957" s="247"/>
      <c r="D957" s="247"/>
      <c r="F957" s="242"/>
      <c r="G957" s="242"/>
      <c r="H957" s="242"/>
      <c r="I957" s="242"/>
      <c r="J957" s="242"/>
      <c r="K957" s="242"/>
      <c r="L957" s="242"/>
      <c r="M957" s="242"/>
      <c r="N957" s="242"/>
      <c r="O957" s="242"/>
      <c r="P957" s="242"/>
      <c r="Q957" s="242"/>
      <c r="R957" s="242"/>
      <c r="S957" s="242"/>
      <c r="T957" s="242"/>
      <c r="U957" s="242"/>
      <c r="V957" s="242"/>
      <c r="W957" s="242"/>
      <c r="X957" s="242"/>
      <c r="Y957" s="242"/>
      <c r="Z957" s="242"/>
      <c r="AA957" s="242"/>
      <c r="AB957" s="242"/>
      <c r="AC957" s="242"/>
      <c r="AD957" s="242"/>
      <c r="AE957" s="242"/>
      <c r="AF957" s="242"/>
      <c r="AG957" s="242"/>
      <c r="AH957" s="242"/>
      <c r="AI957" s="242"/>
      <c r="AJ957" s="242"/>
      <c r="AK957" s="242"/>
      <c r="AL957" s="242"/>
      <c r="AM957" s="242"/>
      <c r="AN957" s="242"/>
      <c r="AO957" s="242"/>
      <c r="AP957" s="242"/>
      <c r="AQ957" s="242"/>
      <c r="AR957" s="242"/>
      <c r="AS957" s="242"/>
      <c r="AT957" s="242"/>
      <c r="AU957" s="242"/>
      <c r="AV957" s="242"/>
      <c r="AW957" s="242"/>
      <c r="AX957" s="242"/>
      <c r="AY957" s="242"/>
      <c r="AZ957" s="242"/>
      <c r="BA957" s="242"/>
      <c r="BB957" s="242"/>
      <c r="BC957" s="242"/>
      <c r="BD957" s="242"/>
      <c r="BE957" s="242"/>
      <c r="BF957" s="242"/>
      <c r="BG957" s="242"/>
      <c r="BH957" s="242"/>
      <c r="BI957" s="242"/>
      <c r="BJ957" s="242"/>
      <c r="BK957" s="242"/>
      <c r="BL957" s="242"/>
      <c r="BM957" s="242"/>
      <c r="BN957" s="242"/>
      <c r="BO957" s="242"/>
      <c r="BP957" s="242"/>
      <c r="BQ957" s="242"/>
      <c r="BR957" s="242"/>
      <c r="BS957" s="242"/>
      <c r="BT957" s="242"/>
      <c r="BU957" s="242"/>
      <c r="BV957" s="242"/>
      <c r="BW957" s="242"/>
      <c r="BX957" s="242"/>
      <c r="BY957" s="242"/>
      <c r="BZ957" s="242"/>
      <c r="CA957" s="242"/>
      <c r="CB957" s="242"/>
      <c r="CC957" s="242"/>
      <c r="CD957" s="242"/>
      <c r="CE957" s="242"/>
      <c r="CF957" s="242"/>
      <c r="CG957" s="242"/>
      <c r="CH957" s="242"/>
      <c r="CI957" s="242"/>
      <c r="CJ957" s="242"/>
      <c r="CK957" s="242"/>
      <c r="CL957" s="242"/>
      <c r="CM957" s="242"/>
      <c r="CN957" s="242"/>
      <c r="CO957" s="242"/>
      <c r="CP957" s="242"/>
      <c r="CQ957" s="242"/>
      <c r="CR957" s="242"/>
      <c r="CS957" s="242"/>
      <c r="CT957" s="242"/>
      <c r="CU957" s="242"/>
      <c r="CV957" s="242"/>
      <c r="CW957" s="242"/>
      <c r="CX957" s="242"/>
      <c r="CY957" s="242"/>
      <c r="CZ957" s="242"/>
      <c r="DA957" s="242"/>
      <c r="DB957" s="242"/>
      <c r="DC957" s="242"/>
      <c r="DD957" s="242"/>
      <c r="DE957" s="242"/>
      <c r="DF957" s="242"/>
      <c r="DG957" s="242"/>
      <c r="DH957" s="242"/>
      <c r="DI957" s="242"/>
      <c r="DJ957" s="242"/>
      <c r="DK957" s="242"/>
      <c r="DL957" s="242"/>
      <c r="DM957" s="242"/>
      <c r="DN957" s="242"/>
      <c r="DO957" s="242"/>
      <c r="DP957" s="242"/>
      <c r="DQ957" s="242"/>
      <c r="DR957" s="242"/>
      <c r="DS957" s="242"/>
      <c r="DT957" s="242"/>
      <c r="DU957" s="242"/>
      <c r="DV957" s="242"/>
      <c r="DW957" s="242"/>
      <c r="DX957" s="242"/>
      <c r="DY957" s="242"/>
      <c r="DZ957" s="242"/>
      <c r="EA957" s="242"/>
      <c r="EB957" s="242"/>
      <c r="EC957" s="242"/>
      <c r="ED957" s="242"/>
      <c r="EE957" s="242"/>
      <c r="EF957" s="242"/>
      <c r="EG957" s="242"/>
      <c r="EH957" s="242"/>
      <c r="EI957" s="242"/>
      <c r="EJ957" s="242"/>
      <c r="EK957" s="242"/>
      <c r="EL957" s="242"/>
      <c r="EM957" s="242"/>
      <c r="EN957" s="242"/>
      <c r="EO957" s="242"/>
      <c r="EP957" s="242"/>
      <c r="EQ957" s="242"/>
      <c r="ER957" s="242"/>
      <c r="ES957" s="242"/>
      <c r="ET957" s="242"/>
      <c r="EU957" s="242"/>
      <c r="EV957" s="242"/>
      <c r="EW957" s="242"/>
      <c r="EX957" s="242"/>
      <c r="EY957" s="242"/>
      <c r="EZ957" s="242"/>
      <c r="FA957" s="242"/>
      <c r="FB957" s="242"/>
      <c r="FC957" s="242"/>
      <c r="FD957" s="242"/>
      <c r="FE957" s="242"/>
      <c r="FF957" s="242"/>
      <c r="FG957" s="242"/>
      <c r="FH957" s="242"/>
      <c r="FI957" s="242"/>
      <c r="FJ957" s="242"/>
      <c r="FK957" s="242"/>
      <c r="FL957" s="242"/>
      <c r="FM957" s="242"/>
      <c r="FN957" s="242"/>
      <c r="FO957" s="242"/>
      <c r="FP957" s="242"/>
      <c r="FQ957" s="242"/>
      <c r="FR957" s="242"/>
      <c r="FS957" s="242"/>
      <c r="FT957" s="242"/>
      <c r="FU957" s="242"/>
      <c r="FV957" s="242"/>
      <c r="FW957" s="242"/>
      <c r="FX957" s="242"/>
      <c r="FY957" s="242"/>
      <c r="FZ957" s="242"/>
      <c r="GA957" s="242"/>
      <c r="GB957" s="242"/>
      <c r="GC957" s="242"/>
      <c r="GD957" s="242"/>
      <c r="GE957" s="242"/>
      <c r="GF957" s="242"/>
      <c r="GG957" s="242"/>
      <c r="GH957" s="242"/>
      <c r="GI957" s="242"/>
      <c r="GJ957" s="242"/>
      <c r="GK957" s="242"/>
      <c r="GL957" s="242"/>
      <c r="GM957" s="242"/>
      <c r="GN957" s="242"/>
      <c r="GO957" s="242"/>
      <c r="GP957" s="242"/>
      <c r="GQ957" s="242"/>
      <c r="GR957" s="242"/>
      <c r="GS957" s="242"/>
      <c r="GT957" s="242"/>
      <c r="GU957" s="242"/>
      <c r="GV957" s="242"/>
      <c r="GW957" s="242"/>
      <c r="GX957" s="242"/>
      <c r="GY957" s="242"/>
      <c r="GZ957" s="242"/>
      <c r="HA957" s="242"/>
      <c r="HB957" s="242"/>
      <c r="HC957" s="242"/>
      <c r="HD957" s="242"/>
      <c r="HE957" s="242"/>
      <c r="HF957" s="242"/>
      <c r="HG957" s="242"/>
      <c r="HH957" s="242"/>
      <c r="HI957" s="242"/>
      <c r="HJ957" s="242"/>
      <c r="HK957" s="242"/>
      <c r="HL957" s="242"/>
      <c r="HM957" s="242"/>
      <c r="HN957" s="242"/>
      <c r="HO957" s="242"/>
      <c r="HP957" s="242"/>
      <c r="HQ957" s="242"/>
      <c r="HR957" s="242"/>
      <c r="HS957" s="242"/>
      <c r="HT957" s="242"/>
      <c r="HU957" s="242"/>
      <c r="HV957" s="242"/>
      <c r="HW957" s="242"/>
      <c r="HX957" s="242"/>
      <c r="HY957" s="242"/>
      <c r="HZ957" s="242"/>
      <c r="IA957" s="242"/>
      <c r="IB957" s="242"/>
      <c r="IC957" s="242"/>
      <c r="ID957" s="242"/>
      <c r="IE957" s="242"/>
      <c r="IF957" s="242"/>
      <c r="IG957" s="242"/>
      <c r="IH957" s="242"/>
      <c r="II957" s="242"/>
      <c r="IJ957" s="242"/>
      <c r="IK957" s="242"/>
      <c r="IL957" s="242"/>
      <c r="IM957" s="242"/>
      <c r="IN957" s="242"/>
      <c r="IO957" s="242"/>
      <c r="IP957" s="242"/>
      <c r="IQ957" s="242"/>
      <c r="IR957" s="242"/>
      <c r="IS957" s="242"/>
      <c r="IT957" s="242"/>
      <c r="IU957" s="242"/>
      <c r="IV957" s="242"/>
      <c r="IW957" s="242"/>
      <c r="IX957" s="242"/>
      <c r="IY957" s="242"/>
      <c r="IZ957" s="242"/>
      <c r="JA957" s="242"/>
      <c r="JB957" s="242"/>
      <c r="JC957" s="242"/>
      <c r="JD957" s="242"/>
      <c r="JE957" s="242"/>
      <c r="JF957" s="242"/>
      <c r="JG957" s="242"/>
      <c r="JH957" s="242"/>
      <c r="JI957" s="242"/>
      <c r="JJ957" s="242"/>
      <c r="JK957" s="242"/>
      <c r="JL957" s="242"/>
      <c r="JM957" s="242"/>
      <c r="JN957" s="242"/>
      <c r="JO957" s="242"/>
      <c r="JP957" s="242"/>
      <c r="JQ957" s="242"/>
      <c r="JR957" s="242"/>
      <c r="JS957" s="242"/>
      <c r="JT957" s="242"/>
      <c r="JU957" s="242"/>
      <c r="JV957" s="242"/>
      <c r="JW957" s="242"/>
      <c r="JX957" s="242"/>
      <c r="JY957" s="242"/>
      <c r="JZ957" s="242"/>
      <c r="KA957" s="242"/>
      <c r="KB957" s="242"/>
      <c r="KC957" s="242"/>
      <c r="KD957" s="242"/>
      <c r="KE957" s="242"/>
      <c r="KF957" s="242"/>
      <c r="KG957" s="242"/>
      <c r="KH957" s="242"/>
      <c r="KI957" s="242"/>
      <c r="KJ957" s="242"/>
      <c r="KK957" s="242"/>
      <c r="KL957" s="242"/>
      <c r="KM957" s="242"/>
      <c r="KN957" s="242"/>
      <c r="KO957" s="242"/>
      <c r="KP957" s="242"/>
      <c r="KQ957" s="242"/>
      <c r="KR957" s="242"/>
      <c r="KS957" s="242"/>
      <c r="KT957" s="242"/>
      <c r="KU957" s="242"/>
      <c r="KV957" s="242"/>
      <c r="KW957" s="242"/>
      <c r="KX957" s="242"/>
      <c r="KY957" s="242"/>
      <c r="KZ957" s="242"/>
      <c r="LA957" s="242"/>
      <c r="LB957" s="242"/>
      <c r="LC957" s="242"/>
      <c r="LD957" s="242"/>
      <c r="LE957" s="242"/>
      <c r="LF957" s="242"/>
      <c r="LG957" s="242"/>
      <c r="LH957" s="242"/>
      <c r="LI957" s="242"/>
      <c r="LJ957" s="242"/>
      <c r="LK957" s="242"/>
      <c r="LL957" s="242"/>
      <c r="LM957" s="242"/>
      <c r="LN957" s="242"/>
      <c r="LO957" s="242"/>
      <c r="LP957" s="242"/>
      <c r="LQ957" s="242"/>
      <c r="LR957" s="242"/>
      <c r="LS957" s="242"/>
      <c r="LT957" s="242"/>
      <c r="LU957" s="242"/>
      <c r="LV957" s="242"/>
      <c r="LW957" s="242"/>
      <c r="LX957" s="242"/>
      <c r="LY957" s="242"/>
      <c r="LZ957" s="242"/>
      <c r="MA957" s="242"/>
      <c r="MB957" s="242"/>
      <c r="MC957" s="242"/>
      <c r="MD957" s="242"/>
      <c r="ME957" s="242"/>
      <c r="MF957" s="242"/>
      <c r="MG957" s="242"/>
      <c r="MH957" s="242"/>
      <c r="MI957" s="242"/>
      <c r="MJ957" s="242"/>
      <c r="MK957" s="242"/>
      <c r="ML957" s="242"/>
      <c r="MM957" s="242"/>
      <c r="MN957" s="242"/>
      <c r="MO957" s="242"/>
      <c r="MP957" s="242"/>
      <c r="MQ957" s="242"/>
      <c r="MR957" s="242"/>
      <c r="MS957" s="242"/>
      <c r="MT957" s="242"/>
      <c r="MU957" s="242"/>
      <c r="MV957" s="242"/>
      <c r="MW957" s="242"/>
      <c r="MX957" s="242"/>
      <c r="MY957" s="242"/>
      <c r="MZ957" s="242"/>
      <c r="NA957" s="242"/>
      <c r="NB957" s="242"/>
      <c r="NC957" s="242"/>
      <c r="ND957" s="242"/>
      <c r="NE957" s="242"/>
      <c r="NF957" s="242"/>
      <c r="NG957" s="242"/>
      <c r="NH957" s="242"/>
      <c r="NI957" s="242"/>
      <c r="NJ957" s="242"/>
      <c r="NK957" s="242"/>
      <c r="NL957" s="242"/>
      <c r="NM957" s="242"/>
      <c r="NN957" s="242"/>
      <c r="NO957" s="242"/>
      <c r="NP957" s="242"/>
      <c r="NQ957" s="242"/>
      <c r="NR957" s="242"/>
      <c r="NS957" s="242"/>
      <c r="NT957" s="242"/>
      <c r="NU957" s="242"/>
      <c r="NV957" s="242"/>
      <c r="NW957" s="242"/>
      <c r="NX957" s="242"/>
      <c r="NY957" s="242"/>
      <c r="NZ957" s="242"/>
      <c r="OA957" s="242"/>
      <c r="OB957" s="242"/>
      <c r="OC957" s="242"/>
      <c r="OD957" s="242"/>
      <c r="OE957" s="242"/>
      <c r="OF957" s="242"/>
      <c r="OG957" s="242"/>
      <c r="OH957" s="242"/>
      <c r="OI957" s="242"/>
      <c r="OJ957" s="242"/>
      <c r="OK957" s="242"/>
      <c r="OL957" s="242"/>
      <c r="OM957" s="242"/>
      <c r="ON957" s="242"/>
      <c r="OO957" s="242"/>
      <c r="OP957" s="242"/>
      <c r="OQ957" s="242"/>
      <c r="OR957" s="242"/>
      <c r="OS957" s="242"/>
      <c r="OT957" s="242"/>
      <c r="OU957" s="242"/>
      <c r="OV957" s="242"/>
      <c r="OW957" s="242"/>
      <c r="OX957" s="242"/>
      <c r="OY957" s="242"/>
      <c r="OZ957" s="242"/>
      <c r="PA957" s="242"/>
      <c r="PB957" s="242"/>
      <c r="PC957" s="242"/>
      <c r="PD957" s="242"/>
      <c r="PE957" s="242"/>
      <c r="PF957" s="242"/>
      <c r="PG957" s="242"/>
      <c r="PH957" s="242"/>
      <c r="PI957" s="242"/>
      <c r="PJ957" s="242"/>
      <c r="PK957" s="242"/>
      <c r="PL957" s="242"/>
      <c r="PM957" s="242"/>
      <c r="PN957" s="242"/>
      <c r="PO957" s="242"/>
      <c r="PP957" s="242"/>
      <c r="PQ957" s="242"/>
      <c r="PR957" s="242"/>
      <c r="PS957" s="242"/>
      <c r="PT957" s="242"/>
      <c r="PU957" s="242"/>
      <c r="PV957" s="242"/>
      <c r="PW957" s="242"/>
      <c r="PX957" s="242"/>
      <c r="PY957" s="242"/>
      <c r="PZ957" s="242"/>
      <c r="QA957" s="242"/>
      <c r="QB957" s="242"/>
      <c r="QC957" s="242"/>
      <c r="QD957" s="242"/>
      <c r="QE957" s="242"/>
      <c r="QF957" s="242"/>
      <c r="QG957" s="242"/>
      <c r="QH957" s="242"/>
      <c r="QI957" s="242"/>
      <c r="QJ957" s="242"/>
      <c r="QK957" s="242"/>
      <c r="QL957" s="242"/>
      <c r="QM957" s="242"/>
      <c r="QN957" s="242"/>
      <c r="QO957" s="242"/>
      <c r="QP957" s="242"/>
      <c r="QQ957" s="242"/>
      <c r="QR957" s="242"/>
      <c r="QS957" s="242"/>
      <c r="QT957" s="242"/>
      <c r="QU957" s="242"/>
      <c r="QV957" s="242"/>
      <c r="QW957" s="242"/>
      <c r="QX957" s="242"/>
      <c r="QY957" s="242"/>
      <c r="QZ957" s="242"/>
      <c r="RA957" s="242"/>
      <c r="RB957" s="242"/>
      <c r="RC957" s="242"/>
      <c r="RD957" s="242"/>
      <c r="RE957" s="242"/>
      <c r="RF957" s="242"/>
      <c r="RG957" s="242"/>
      <c r="RH957" s="242"/>
      <c r="RI957" s="242"/>
      <c r="RJ957" s="242"/>
      <c r="RK957" s="242"/>
      <c r="RL957" s="242"/>
      <c r="RM957" s="242"/>
      <c r="RN957" s="242"/>
      <c r="RO957" s="242"/>
      <c r="RP957" s="242"/>
      <c r="RQ957" s="242"/>
      <c r="RR957" s="242"/>
      <c r="RS957" s="242"/>
      <c r="RT957" s="242"/>
      <c r="RU957" s="242"/>
      <c r="RV957" s="242"/>
      <c r="RW957" s="242"/>
      <c r="RX957" s="242"/>
      <c r="RY957" s="242"/>
      <c r="RZ957" s="242"/>
      <c r="SA957" s="242"/>
      <c r="SB957" s="242"/>
    </row>
    <row r="958" spans="1:496" s="249" customFormat="1" ht="15" customHeight="1" x14ac:dyDescent="0.2">
      <c r="A958" s="247"/>
      <c r="B958" s="247"/>
      <c r="D958" s="247"/>
      <c r="F958" s="242"/>
      <c r="G958" s="242"/>
      <c r="H958" s="242"/>
      <c r="I958" s="242"/>
      <c r="J958" s="242"/>
      <c r="K958" s="242"/>
      <c r="L958" s="242"/>
      <c r="M958" s="242"/>
      <c r="N958" s="242"/>
      <c r="O958" s="242"/>
      <c r="P958" s="242"/>
      <c r="Q958" s="242"/>
      <c r="R958" s="242"/>
      <c r="S958" s="242"/>
      <c r="T958" s="242"/>
      <c r="U958" s="242"/>
      <c r="V958" s="242"/>
      <c r="W958" s="242"/>
      <c r="X958" s="242"/>
      <c r="Y958" s="242"/>
      <c r="Z958" s="242"/>
      <c r="AA958" s="242"/>
      <c r="AB958" s="242"/>
      <c r="AC958" s="242"/>
      <c r="AD958" s="242"/>
      <c r="AE958" s="242"/>
      <c r="AF958" s="242"/>
      <c r="AG958" s="242"/>
      <c r="AH958" s="242"/>
      <c r="AI958" s="242"/>
      <c r="AJ958" s="242"/>
      <c r="AK958" s="242"/>
      <c r="AL958" s="242"/>
      <c r="AM958" s="242"/>
      <c r="AN958" s="242"/>
      <c r="AO958" s="242"/>
      <c r="AP958" s="242"/>
      <c r="AQ958" s="242"/>
      <c r="AR958" s="242"/>
      <c r="AS958" s="242"/>
      <c r="AT958" s="242"/>
      <c r="AU958" s="242"/>
      <c r="AV958" s="242"/>
      <c r="AW958" s="242"/>
      <c r="AX958" s="242"/>
      <c r="AY958" s="242"/>
      <c r="AZ958" s="242"/>
      <c r="BA958" s="242"/>
      <c r="BB958" s="242"/>
      <c r="BC958" s="242"/>
      <c r="BD958" s="242"/>
      <c r="BE958" s="242"/>
      <c r="BF958" s="242"/>
      <c r="BG958" s="242"/>
      <c r="BH958" s="242"/>
      <c r="BI958" s="242"/>
      <c r="BJ958" s="242"/>
      <c r="BK958" s="242"/>
      <c r="BL958" s="242"/>
      <c r="BM958" s="242"/>
      <c r="BN958" s="242"/>
      <c r="BO958" s="242"/>
      <c r="BP958" s="242"/>
      <c r="BQ958" s="242"/>
      <c r="BR958" s="242"/>
      <c r="BS958" s="242"/>
      <c r="BT958" s="242"/>
      <c r="BU958" s="242"/>
      <c r="BV958" s="242"/>
      <c r="BW958" s="242"/>
      <c r="BX958" s="242"/>
      <c r="BY958" s="242"/>
      <c r="BZ958" s="242"/>
      <c r="CA958" s="242"/>
      <c r="CB958" s="242"/>
      <c r="CC958" s="242"/>
      <c r="CD958" s="242"/>
      <c r="CE958" s="242"/>
      <c r="CF958" s="242"/>
      <c r="CG958" s="242"/>
      <c r="CH958" s="242"/>
      <c r="CI958" s="242"/>
      <c r="CJ958" s="242"/>
      <c r="CK958" s="242"/>
      <c r="CL958" s="242"/>
      <c r="CM958" s="242"/>
      <c r="CN958" s="242"/>
      <c r="CO958" s="242"/>
      <c r="CP958" s="242"/>
      <c r="CQ958" s="242"/>
      <c r="CR958" s="242"/>
      <c r="CS958" s="242"/>
      <c r="CT958" s="242"/>
      <c r="CU958" s="242"/>
      <c r="CV958" s="242"/>
      <c r="CW958" s="242"/>
      <c r="CX958" s="242"/>
      <c r="CY958" s="242"/>
      <c r="CZ958" s="242"/>
      <c r="DA958" s="242"/>
      <c r="DB958" s="242"/>
      <c r="DC958" s="242"/>
      <c r="DD958" s="242"/>
      <c r="DE958" s="242"/>
      <c r="DF958" s="242"/>
      <c r="DG958" s="242"/>
      <c r="DH958" s="242"/>
      <c r="DI958" s="242"/>
      <c r="DJ958" s="242"/>
      <c r="DK958" s="242"/>
      <c r="DL958" s="242"/>
      <c r="DM958" s="242"/>
      <c r="DN958" s="242"/>
      <c r="DO958" s="242"/>
      <c r="DP958" s="242"/>
      <c r="DQ958" s="242"/>
      <c r="DR958" s="242"/>
      <c r="DS958" s="242"/>
      <c r="DT958" s="242"/>
      <c r="DU958" s="242"/>
      <c r="DV958" s="242"/>
      <c r="DW958" s="242"/>
      <c r="DX958" s="242"/>
      <c r="DY958" s="242"/>
      <c r="DZ958" s="242"/>
      <c r="EA958" s="242"/>
      <c r="EB958" s="242"/>
      <c r="EC958" s="242"/>
      <c r="ED958" s="242"/>
      <c r="EE958" s="242"/>
      <c r="EF958" s="242"/>
      <c r="EG958" s="242"/>
      <c r="EH958" s="242"/>
      <c r="EI958" s="242"/>
      <c r="EJ958" s="242"/>
      <c r="EK958" s="242"/>
      <c r="EL958" s="242"/>
      <c r="EM958" s="242"/>
      <c r="EN958" s="242"/>
      <c r="EO958" s="242"/>
      <c r="EP958" s="242"/>
      <c r="EQ958" s="242"/>
      <c r="ER958" s="242"/>
      <c r="ES958" s="242"/>
      <c r="ET958" s="242"/>
      <c r="EU958" s="242"/>
      <c r="EV958" s="242"/>
      <c r="EW958" s="242"/>
      <c r="EX958" s="242"/>
      <c r="EY958" s="242"/>
      <c r="EZ958" s="242"/>
      <c r="FA958" s="242"/>
      <c r="FB958" s="242"/>
      <c r="FC958" s="242"/>
      <c r="FD958" s="242"/>
      <c r="FE958" s="242"/>
      <c r="FF958" s="242"/>
      <c r="FG958" s="242"/>
      <c r="FH958" s="242"/>
      <c r="FI958" s="242"/>
      <c r="FJ958" s="242"/>
      <c r="FK958" s="242"/>
      <c r="FL958" s="242"/>
      <c r="FM958" s="242"/>
      <c r="FN958" s="242"/>
      <c r="FO958" s="242"/>
      <c r="FP958" s="242"/>
      <c r="FQ958" s="242"/>
      <c r="FR958" s="242"/>
      <c r="FS958" s="242"/>
      <c r="FT958" s="242"/>
      <c r="FU958" s="242"/>
      <c r="FV958" s="242"/>
      <c r="FW958" s="242"/>
      <c r="FX958" s="242"/>
      <c r="FY958" s="242"/>
      <c r="FZ958" s="242"/>
      <c r="GA958" s="242"/>
      <c r="GB958" s="242"/>
      <c r="GC958" s="242"/>
      <c r="GD958" s="242"/>
      <c r="GE958" s="242"/>
      <c r="GF958" s="242"/>
      <c r="GG958" s="242"/>
      <c r="GH958" s="242"/>
      <c r="GI958" s="242"/>
      <c r="GJ958" s="242"/>
      <c r="GK958" s="242"/>
      <c r="GL958" s="242"/>
      <c r="GM958" s="242"/>
      <c r="GN958" s="242"/>
      <c r="GO958" s="242"/>
      <c r="GP958" s="242"/>
      <c r="GQ958" s="242"/>
      <c r="GR958" s="242"/>
      <c r="GS958" s="242"/>
      <c r="GT958" s="242"/>
      <c r="GU958" s="242"/>
      <c r="GV958" s="242"/>
      <c r="GW958" s="242"/>
      <c r="GX958" s="242"/>
      <c r="GY958" s="242"/>
      <c r="GZ958" s="242"/>
      <c r="HA958" s="242"/>
      <c r="HB958" s="242"/>
      <c r="HC958" s="242"/>
      <c r="HD958" s="242"/>
      <c r="HE958" s="242"/>
      <c r="HF958" s="242"/>
      <c r="HG958" s="242"/>
      <c r="HH958" s="242"/>
      <c r="HI958" s="242"/>
      <c r="HJ958" s="242"/>
      <c r="HK958" s="242"/>
      <c r="HL958" s="242"/>
      <c r="HM958" s="242"/>
      <c r="HN958" s="242"/>
      <c r="HO958" s="242"/>
      <c r="HP958" s="242"/>
      <c r="HQ958" s="242"/>
      <c r="HR958" s="242"/>
      <c r="HS958" s="242"/>
      <c r="HT958" s="242"/>
      <c r="HU958" s="242"/>
      <c r="HV958" s="242"/>
      <c r="HW958" s="242"/>
      <c r="HX958" s="242"/>
      <c r="HY958" s="242"/>
      <c r="HZ958" s="242"/>
      <c r="IA958" s="242"/>
      <c r="IB958" s="242"/>
      <c r="IC958" s="242"/>
      <c r="ID958" s="242"/>
      <c r="IE958" s="242"/>
      <c r="IF958" s="242"/>
      <c r="IG958" s="242"/>
      <c r="IH958" s="242"/>
      <c r="II958" s="242"/>
      <c r="IJ958" s="242"/>
      <c r="IK958" s="242"/>
      <c r="IL958" s="242"/>
      <c r="IM958" s="242"/>
      <c r="IN958" s="242"/>
      <c r="IO958" s="242"/>
      <c r="IP958" s="242"/>
      <c r="IQ958" s="242"/>
      <c r="IR958" s="242"/>
      <c r="IS958" s="242"/>
      <c r="IT958" s="242"/>
      <c r="IU958" s="242"/>
      <c r="IV958" s="242"/>
      <c r="IW958" s="242"/>
      <c r="IX958" s="242"/>
      <c r="IY958" s="242"/>
      <c r="IZ958" s="242"/>
      <c r="JA958" s="242"/>
      <c r="JB958" s="242"/>
      <c r="JC958" s="242"/>
      <c r="JD958" s="242"/>
      <c r="JE958" s="242"/>
      <c r="JF958" s="242"/>
      <c r="JG958" s="242"/>
      <c r="JH958" s="242"/>
      <c r="JI958" s="242"/>
      <c r="JJ958" s="242"/>
      <c r="JK958" s="242"/>
      <c r="JL958" s="242"/>
      <c r="JM958" s="242"/>
      <c r="JN958" s="242"/>
      <c r="JO958" s="242"/>
      <c r="JP958" s="242"/>
      <c r="JQ958" s="242"/>
      <c r="JR958" s="242"/>
      <c r="JS958" s="242"/>
      <c r="JT958" s="242"/>
      <c r="JU958" s="242"/>
      <c r="JV958" s="242"/>
      <c r="JW958" s="242"/>
      <c r="JX958" s="242"/>
      <c r="JY958" s="242"/>
      <c r="JZ958" s="242"/>
      <c r="KA958" s="242"/>
      <c r="KB958" s="242"/>
      <c r="KC958" s="242"/>
      <c r="KD958" s="242"/>
      <c r="KE958" s="242"/>
      <c r="KF958" s="242"/>
      <c r="KG958" s="242"/>
      <c r="KH958" s="242"/>
      <c r="KI958" s="242"/>
      <c r="KJ958" s="242"/>
      <c r="KK958" s="242"/>
      <c r="KL958" s="242"/>
      <c r="KM958" s="242"/>
      <c r="KN958" s="242"/>
      <c r="KO958" s="242"/>
      <c r="KP958" s="242"/>
      <c r="KQ958" s="242"/>
      <c r="KR958" s="242"/>
      <c r="KS958" s="242"/>
      <c r="KT958" s="242"/>
      <c r="KU958" s="242"/>
      <c r="KV958" s="242"/>
      <c r="KW958" s="242"/>
      <c r="KX958" s="242"/>
      <c r="KY958" s="242"/>
      <c r="KZ958" s="242"/>
      <c r="LA958" s="242"/>
      <c r="LB958" s="242"/>
      <c r="LC958" s="242"/>
      <c r="LD958" s="242"/>
      <c r="LE958" s="242"/>
      <c r="LF958" s="242"/>
      <c r="LG958" s="242"/>
      <c r="LH958" s="242"/>
      <c r="LI958" s="242"/>
      <c r="LJ958" s="242"/>
      <c r="LK958" s="242"/>
      <c r="LL958" s="242"/>
      <c r="LM958" s="242"/>
      <c r="LN958" s="242"/>
      <c r="LO958" s="242"/>
      <c r="LP958" s="242"/>
      <c r="LQ958" s="242"/>
      <c r="LR958" s="242"/>
      <c r="LS958" s="242"/>
      <c r="LT958" s="242"/>
      <c r="LU958" s="242"/>
      <c r="LV958" s="242"/>
      <c r="LW958" s="242"/>
      <c r="LX958" s="242"/>
      <c r="LY958" s="242"/>
      <c r="LZ958" s="242"/>
      <c r="MA958" s="242"/>
      <c r="MB958" s="242"/>
      <c r="MC958" s="242"/>
      <c r="MD958" s="242"/>
      <c r="ME958" s="242"/>
      <c r="MF958" s="242"/>
      <c r="MG958" s="242"/>
      <c r="MH958" s="242"/>
      <c r="MI958" s="242"/>
      <c r="MJ958" s="242"/>
      <c r="MK958" s="242"/>
      <c r="ML958" s="242"/>
      <c r="MM958" s="242"/>
      <c r="MN958" s="242"/>
      <c r="MO958" s="242"/>
      <c r="MP958" s="242"/>
      <c r="MQ958" s="242"/>
      <c r="MR958" s="242"/>
      <c r="MS958" s="242"/>
      <c r="MT958" s="242"/>
      <c r="MU958" s="242"/>
      <c r="MV958" s="242"/>
      <c r="MW958" s="242"/>
      <c r="MX958" s="242"/>
      <c r="MY958" s="242"/>
      <c r="MZ958" s="242"/>
      <c r="NA958" s="242"/>
      <c r="NB958" s="242"/>
      <c r="NC958" s="242"/>
      <c r="ND958" s="242"/>
      <c r="NE958" s="242"/>
      <c r="NF958" s="242"/>
      <c r="NG958" s="242"/>
      <c r="NH958" s="242"/>
      <c r="NI958" s="242"/>
      <c r="NJ958" s="242"/>
      <c r="NK958" s="242"/>
      <c r="NL958" s="242"/>
      <c r="NM958" s="242"/>
      <c r="NN958" s="242"/>
      <c r="NO958" s="242"/>
      <c r="NP958" s="242"/>
      <c r="NQ958" s="242"/>
      <c r="NR958" s="242"/>
      <c r="NS958" s="242"/>
      <c r="NT958" s="242"/>
      <c r="NU958" s="242"/>
      <c r="NV958" s="242"/>
      <c r="NW958" s="242"/>
      <c r="NX958" s="242"/>
      <c r="NY958" s="242"/>
      <c r="NZ958" s="242"/>
      <c r="OA958" s="242"/>
      <c r="OB958" s="242"/>
      <c r="OC958" s="242"/>
      <c r="OD958" s="242"/>
      <c r="OE958" s="242"/>
      <c r="OF958" s="242"/>
      <c r="OG958" s="242"/>
      <c r="OH958" s="242"/>
      <c r="OI958" s="242"/>
      <c r="OJ958" s="242"/>
      <c r="OK958" s="242"/>
      <c r="OL958" s="242"/>
      <c r="OM958" s="242"/>
      <c r="ON958" s="242"/>
      <c r="OO958" s="242"/>
      <c r="OP958" s="242"/>
      <c r="OQ958" s="242"/>
      <c r="OR958" s="242"/>
      <c r="OS958" s="242"/>
      <c r="OT958" s="242"/>
      <c r="OU958" s="242"/>
      <c r="OV958" s="242"/>
      <c r="OW958" s="242"/>
      <c r="OX958" s="242"/>
      <c r="OY958" s="242"/>
      <c r="OZ958" s="242"/>
      <c r="PA958" s="242"/>
      <c r="PB958" s="242"/>
      <c r="PC958" s="242"/>
      <c r="PD958" s="242"/>
      <c r="PE958" s="242"/>
      <c r="PF958" s="242"/>
      <c r="PG958" s="242"/>
      <c r="PH958" s="242"/>
      <c r="PI958" s="242"/>
      <c r="PJ958" s="242"/>
      <c r="PK958" s="242"/>
      <c r="PL958" s="242"/>
      <c r="PM958" s="242"/>
      <c r="PN958" s="242"/>
      <c r="PO958" s="242"/>
      <c r="PP958" s="242"/>
      <c r="PQ958" s="242"/>
      <c r="PR958" s="242"/>
      <c r="PS958" s="242"/>
      <c r="PT958" s="242"/>
      <c r="PU958" s="242"/>
      <c r="PV958" s="242"/>
      <c r="PW958" s="242"/>
      <c r="PX958" s="242"/>
      <c r="PY958" s="242"/>
      <c r="PZ958" s="242"/>
      <c r="QA958" s="242"/>
      <c r="QB958" s="242"/>
      <c r="QC958" s="242"/>
      <c r="QD958" s="242"/>
      <c r="QE958" s="242"/>
      <c r="QF958" s="242"/>
      <c r="QG958" s="242"/>
      <c r="QH958" s="242"/>
      <c r="QI958" s="242"/>
      <c r="QJ958" s="242"/>
      <c r="QK958" s="242"/>
      <c r="QL958" s="242"/>
      <c r="QM958" s="242"/>
      <c r="QN958" s="242"/>
      <c r="QO958" s="242"/>
      <c r="QP958" s="242"/>
      <c r="QQ958" s="242"/>
      <c r="QR958" s="242"/>
      <c r="QS958" s="242"/>
      <c r="QT958" s="242"/>
      <c r="QU958" s="242"/>
      <c r="QV958" s="242"/>
      <c r="QW958" s="242"/>
      <c r="QX958" s="242"/>
      <c r="QY958" s="242"/>
      <c r="QZ958" s="242"/>
      <c r="RA958" s="242"/>
      <c r="RB958" s="242"/>
      <c r="RC958" s="242"/>
      <c r="RD958" s="242"/>
      <c r="RE958" s="242"/>
      <c r="RF958" s="242"/>
      <c r="RG958" s="242"/>
      <c r="RH958" s="242"/>
      <c r="RI958" s="242"/>
      <c r="RJ958" s="242"/>
      <c r="RK958" s="242"/>
      <c r="RL958" s="242"/>
      <c r="RM958" s="242"/>
      <c r="RN958" s="242"/>
      <c r="RO958" s="242"/>
      <c r="RP958" s="242"/>
      <c r="RQ958" s="242"/>
      <c r="RR958" s="242"/>
      <c r="RS958" s="242"/>
      <c r="RT958" s="242"/>
      <c r="RU958" s="242"/>
      <c r="RV958" s="242"/>
      <c r="RW958" s="242"/>
      <c r="RX958" s="242"/>
      <c r="RY958" s="242"/>
      <c r="RZ958" s="242"/>
      <c r="SA958" s="242"/>
      <c r="SB958" s="242"/>
    </row>
    <row r="959" spans="1:496" s="249" customFormat="1" ht="15" customHeight="1" x14ac:dyDescent="0.2">
      <c r="A959" s="247"/>
      <c r="B959" s="247"/>
      <c r="D959" s="247"/>
      <c r="F959" s="242"/>
      <c r="G959" s="242"/>
      <c r="H959" s="242"/>
      <c r="I959" s="242"/>
      <c r="J959" s="242"/>
      <c r="K959" s="242"/>
      <c r="L959" s="242"/>
      <c r="M959" s="242"/>
      <c r="N959" s="242"/>
      <c r="O959" s="242"/>
      <c r="P959" s="242"/>
      <c r="Q959" s="242"/>
      <c r="R959" s="242"/>
      <c r="S959" s="242"/>
      <c r="T959" s="242"/>
      <c r="U959" s="242"/>
      <c r="V959" s="242"/>
      <c r="W959" s="242"/>
      <c r="X959" s="242"/>
      <c r="Y959" s="242"/>
      <c r="Z959" s="242"/>
      <c r="AA959" s="242"/>
      <c r="AB959" s="242"/>
      <c r="AC959" s="242"/>
      <c r="AD959" s="242"/>
      <c r="AE959" s="242"/>
      <c r="AF959" s="242"/>
      <c r="AG959" s="242"/>
      <c r="AH959" s="242"/>
      <c r="AI959" s="242"/>
      <c r="AJ959" s="242"/>
      <c r="AK959" s="242"/>
      <c r="AL959" s="242"/>
      <c r="AM959" s="242"/>
      <c r="AN959" s="242"/>
      <c r="AO959" s="242"/>
      <c r="AP959" s="242"/>
      <c r="AQ959" s="242"/>
      <c r="AR959" s="242"/>
      <c r="AS959" s="242"/>
      <c r="AT959" s="242"/>
      <c r="AU959" s="242"/>
      <c r="AV959" s="242"/>
      <c r="AW959" s="242"/>
      <c r="AX959" s="242"/>
      <c r="AY959" s="242"/>
      <c r="AZ959" s="242"/>
      <c r="BA959" s="242"/>
      <c r="BB959" s="242"/>
      <c r="BC959" s="242"/>
      <c r="BD959" s="242"/>
      <c r="BE959" s="242"/>
      <c r="BF959" s="242"/>
      <c r="BG959" s="242"/>
      <c r="BH959" s="242"/>
      <c r="BI959" s="242"/>
      <c r="BJ959" s="242"/>
      <c r="BK959" s="242"/>
      <c r="BL959" s="242"/>
      <c r="BM959" s="242"/>
      <c r="BN959" s="242"/>
      <c r="BO959" s="242"/>
      <c r="BP959" s="242"/>
      <c r="BQ959" s="242"/>
      <c r="BR959" s="242"/>
      <c r="BS959" s="242"/>
      <c r="BT959" s="242"/>
      <c r="BU959" s="242"/>
      <c r="BV959" s="242"/>
      <c r="BW959" s="242"/>
      <c r="BX959" s="242"/>
      <c r="BY959" s="242"/>
      <c r="BZ959" s="242"/>
      <c r="CA959" s="242"/>
      <c r="CB959" s="242"/>
      <c r="CC959" s="242"/>
      <c r="CD959" s="242"/>
      <c r="CE959" s="242"/>
      <c r="CF959" s="242"/>
      <c r="CG959" s="242"/>
      <c r="CH959" s="242"/>
      <c r="CI959" s="242"/>
      <c r="CJ959" s="242"/>
      <c r="CK959" s="242"/>
      <c r="CL959" s="242"/>
      <c r="CM959" s="242"/>
      <c r="CN959" s="242"/>
      <c r="CO959" s="242"/>
      <c r="CP959" s="242"/>
      <c r="CQ959" s="242"/>
      <c r="CR959" s="242"/>
      <c r="CS959" s="242"/>
      <c r="CT959" s="242"/>
      <c r="CU959" s="242"/>
      <c r="CV959" s="242"/>
      <c r="CW959" s="242"/>
      <c r="CX959" s="242"/>
      <c r="CY959" s="242"/>
      <c r="CZ959" s="242"/>
      <c r="DA959" s="242"/>
      <c r="DB959" s="242"/>
      <c r="DC959" s="242"/>
      <c r="DD959" s="242"/>
      <c r="DE959" s="242"/>
      <c r="DF959" s="242"/>
      <c r="DG959" s="242"/>
      <c r="DH959" s="242"/>
      <c r="DI959" s="242"/>
      <c r="DJ959" s="242"/>
      <c r="DK959" s="242"/>
      <c r="DL959" s="242"/>
      <c r="DM959" s="242"/>
      <c r="DN959" s="242"/>
      <c r="DO959" s="242"/>
      <c r="DP959" s="242"/>
      <c r="DQ959" s="242"/>
      <c r="DR959" s="242"/>
      <c r="DS959" s="242"/>
      <c r="DT959" s="242"/>
      <c r="DU959" s="242"/>
      <c r="DV959" s="242"/>
      <c r="DW959" s="242"/>
      <c r="DX959" s="242"/>
      <c r="DY959" s="242"/>
      <c r="DZ959" s="242"/>
      <c r="EA959" s="242"/>
      <c r="EB959" s="242"/>
      <c r="EC959" s="242"/>
      <c r="ED959" s="242"/>
      <c r="EE959" s="242"/>
      <c r="EF959" s="242"/>
      <c r="EG959" s="242"/>
      <c r="EH959" s="242"/>
      <c r="EI959" s="242"/>
      <c r="EJ959" s="242"/>
      <c r="EK959" s="242"/>
      <c r="EL959" s="242"/>
      <c r="EM959" s="242"/>
      <c r="EN959" s="242"/>
      <c r="EO959" s="242"/>
      <c r="EP959" s="242"/>
      <c r="EQ959" s="242"/>
      <c r="ER959" s="242"/>
      <c r="ES959" s="242"/>
      <c r="ET959" s="242"/>
      <c r="EU959" s="242"/>
      <c r="EV959" s="242"/>
      <c r="EW959" s="242"/>
      <c r="EX959" s="242"/>
      <c r="EY959" s="242"/>
      <c r="EZ959" s="242"/>
      <c r="FA959" s="242"/>
      <c r="FB959" s="242"/>
      <c r="FC959" s="242"/>
      <c r="FD959" s="242"/>
      <c r="FE959" s="242"/>
      <c r="FF959" s="242"/>
      <c r="FG959" s="242"/>
      <c r="FH959" s="242"/>
      <c r="FI959" s="242"/>
      <c r="FJ959" s="242"/>
      <c r="FK959" s="242"/>
      <c r="FL959" s="242"/>
      <c r="FM959" s="242"/>
      <c r="FN959" s="242"/>
      <c r="FO959" s="242"/>
      <c r="FP959" s="242"/>
      <c r="FQ959" s="242"/>
      <c r="FR959" s="242"/>
      <c r="FS959" s="242"/>
      <c r="FT959" s="242"/>
      <c r="FU959" s="242"/>
      <c r="FV959" s="242"/>
      <c r="FW959" s="242"/>
      <c r="FX959" s="242"/>
      <c r="FY959" s="242"/>
      <c r="FZ959" s="242"/>
      <c r="GA959" s="242"/>
      <c r="GB959" s="242"/>
      <c r="GC959" s="242"/>
      <c r="GD959" s="242"/>
      <c r="GE959" s="242"/>
      <c r="GF959" s="242"/>
      <c r="GG959" s="242"/>
      <c r="GH959" s="242"/>
      <c r="GI959" s="242"/>
      <c r="GJ959" s="242"/>
      <c r="GK959" s="242"/>
      <c r="GL959" s="242"/>
      <c r="GM959" s="242"/>
      <c r="GN959" s="242"/>
      <c r="GO959" s="242"/>
      <c r="GP959" s="242"/>
      <c r="GQ959" s="242"/>
      <c r="GR959" s="242"/>
      <c r="GS959" s="242"/>
      <c r="GT959" s="242"/>
      <c r="GU959" s="242"/>
      <c r="GV959" s="242"/>
      <c r="GW959" s="242"/>
      <c r="GX959" s="242"/>
      <c r="GY959" s="242"/>
      <c r="GZ959" s="242"/>
      <c r="HA959" s="242"/>
      <c r="HB959" s="242"/>
      <c r="HC959" s="242"/>
      <c r="HD959" s="242"/>
      <c r="HE959" s="242"/>
      <c r="HF959" s="242"/>
      <c r="HG959" s="242"/>
      <c r="HH959" s="242"/>
      <c r="HI959" s="242"/>
      <c r="HJ959" s="242"/>
      <c r="HK959" s="242"/>
      <c r="HL959" s="242"/>
      <c r="HM959" s="242"/>
      <c r="HN959" s="242"/>
      <c r="HO959" s="242"/>
      <c r="HP959" s="242"/>
      <c r="HQ959" s="242"/>
      <c r="HR959" s="242"/>
      <c r="HS959" s="242"/>
      <c r="HT959" s="242"/>
      <c r="HU959" s="242"/>
      <c r="HV959" s="242"/>
      <c r="HW959" s="242"/>
      <c r="HX959" s="242"/>
      <c r="HY959" s="242"/>
      <c r="HZ959" s="242"/>
      <c r="IA959" s="242"/>
      <c r="IB959" s="242"/>
      <c r="IC959" s="242"/>
      <c r="ID959" s="242"/>
      <c r="IE959" s="242"/>
      <c r="IF959" s="242"/>
      <c r="IG959" s="242"/>
      <c r="IH959" s="242"/>
      <c r="II959" s="242"/>
      <c r="IJ959" s="242"/>
      <c r="IK959" s="242"/>
      <c r="IL959" s="242"/>
      <c r="IM959" s="242"/>
      <c r="IN959" s="242"/>
      <c r="IO959" s="242"/>
      <c r="IP959" s="242"/>
      <c r="IQ959" s="242"/>
      <c r="IR959" s="242"/>
      <c r="IS959" s="242"/>
      <c r="IT959" s="242"/>
      <c r="IU959" s="242"/>
      <c r="IV959" s="242"/>
      <c r="IW959" s="242"/>
      <c r="IX959" s="242"/>
      <c r="IY959" s="242"/>
      <c r="IZ959" s="242"/>
      <c r="JA959" s="242"/>
      <c r="JB959" s="242"/>
      <c r="JC959" s="242"/>
      <c r="JD959" s="242"/>
      <c r="JE959" s="242"/>
      <c r="JF959" s="242"/>
      <c r="JG959" s="242"/>
      <c r="JH959" s="242"/>
      <c r="JI959" s="242"/>
      <c r="JJ959" s="242"/>
      <c r="JK959" s="242"/>
      <c r="JL959" s="242"/>
      <c r="JM959" s="242"/>
      <c r="JN959" s="242"/>
      <c r="JO959" s="242"/>
      <c r="JP959" s="242"/>
      <c r="JQ959" s="242"/>
      <c r="JR959" s="242"/>
      <c r="JS959" s="242"/>
      <c r="JT959" s="242"/>
      <c r="JU959" s="242"/>
      <c r="JV959" s="242"/>
      <c r="JW959" s="242"/>
      <c r="JX959" s="242"/>
      <c r="JY959" s="242"/>
      <c r="JZ959" s="242"/>
      <c r="KA959" s="242"/>
      <c r="KB959" s="242"/>
      <c r="KC959" s="242"/>
      <c r="KD959" s="242"/>
      <c r="KE959" s="242"/>
      <c r="KF959" s="242"/>
      <c r="KG959" s="242"/>
      <c r="KH959" s="242"/>
      <c r="KI959" s="242"/>
      <c r="KJ959" s="242"/>
      <c r="KK959" s="242"/>
      <c r="KL959" s="242"/>
      <c r="KM959" s="242"/>
      <c r="KN959" s="242"/>
      <c r="KO959" s="242"/>
      <c r="KP959" s="242"/>
      <c r="KQ959" s="242"/>
      <c r="KR959" s="242"/>
      <c r="KS959" s="242"/>
      <c r="KT959" s="242"/>
      <c r="KU959" s="242"/>
      <c r="KV959" s="242"/>
      <c r="KW959" s="242"/>
      <c r="KX959" s="242"/>
      <c r="KY959" s="242"/>
      <c r="KZ959" s="242"/>
      <c r="LA959" s="242"/>
      <c r="LB959" s="242"/>
      <c r="LC959" s="242"/>
      <c r="LD959" s="242"/>
      <c r="LE959" s="242"/>
      <c r="LF959" s="242"/>
      <c r="LG959" s="242"/>
      <c r="LH959" s="242"/>
      <c r="LI959" s="242"/>
      <c r="LJ959" s="242"/>
      <c r="LK959" s="242"/>
      <c r="LL959" s="242"/>
      <c r="LM959" s="242"/>
      <c r="LN959" s="242"/>
      <c r="LO959" s="242"/>
      <c r="LP959" s="242"/>
      <c r="LQ959" s="242"/>
      <c r="LR959" s="242"/>
      <c r="LS959" s="242"/>
      <c r="LT959" s="242"/>
      <c r="LU959" s="242"/>
      <c r="LV959" s="242"/>
      <c r="LW959" s="242"/>
      <c r="LX959" s="242"/>
      <c r="LY959" s="242"/>
      <c r="LZ959" s="242"/>
      <c r="MA959" s="242"/>
      <c r="MB959" s="242"/>
      <c r="MC959" s="242"/>
      <c r="MD959" s="242"/>
      <c r="ME959" s="242"/>
      <c r="MF959" s="242"/>
      <c r="MG959" s="242"/>
      <c r="MH959" s="242"/>
      <c r="MI959" s="242"/>
      <c r="MJ959" s="242"/>
      <c r="MK959" s="242"/>
      <c r="ML959" s="242"/>
      <c r="MM959" s="242"/>
      <c r="MN959" s="242"/>
      <c r="MO959" s="242"/>
      <c r="MP959" s="242"/>
      <c r="MQ959" s="242"/>
      <c r="MR959" s="242"/>
      <c r="MS959" s="242"/>
      <c r="MT959" s="242"/>
      <c r="MU959" s="242"/>
      <c r="MV959" s="242"/>
      <c r="MW959" s="242"/>
      <c r="MX959" s="242"/>
      <c r="MY959" s="242"/>
      <c r="MZ959" s="242"/>
      <c r="NA959" s="242"/>
      <c r="NB959" s="242"/>
      <c r="NC959" s="242"/>
      <c r="ND959" s="242"/>
      <c r="NE959" s="242"/>
      <c r="NF959" s="242"/>
      <c r="NG959" s="242"/>
      <c r="NH959" s="242"/>
      <c r="NI959" s="242"/>
      <c r="NJ959" s="242"/>
      <c r="NK959" s="242"/>
      <c r="NL959" s="242"/>
      <c r="NM959" s="242"/>
      <c r="NN959" s="242"/>
      <c r="NO959" s="242"/>
      <c r="NP959" s="242"/>
      <c r="NQ959" s="242"/>
      <c r="NR959" s="242"/>
      <c r="NS959" s="242"/>
      <c r="NT959" s="242"/>
      <c r="NU959" s="242"/>
      <c r="NV959" s="242"/>
      <c r="NW959" s="242"/>
      <c r="NX959" s="242"/>
      <c r="NY959" s="242"/>
      <c r="NZ959" s="242"/>
      <c r="OA959" s="242"/>
      <c r="OB959" s="242"/>
      <c r="OC959" s="242"/>
      <c r="OD959" s="242"/>
      <c r="OE959" s="242"/>
      <c r="OF959" s="242"/>
      <c r="OG959" s="242"/>
      <c r="OH959" s="242"/>
      <c r="OI959" s="242"/>
      <c r="OJ959" s="242"/>
      <c r="OK959" s="242"/>
      <c r="OL959" s="242"/>
      <c r="OM959" s="242"/>
      <c r="ON959" s="242"/>
      <c r="OO959" s="242"/>
      <c r="OP959" s="242"/>
      <c r="OQ959" s="242"/>
      <c r="OR959" s="242"/>
      <c r="OS959" s="242"/>
      <c r="OT959" s="242"/>
      <c r="OU959" s="242"/>
      <c r="OV959" s="242"/>
      <c r="OW959" s="242"/>
      <c r="OX959" s="242"/>
      <c r="OY959" s="242"/>
      <c r="OZ959" s="242"/>
      <c r="PA959" s="242"/>
      <c r="PB959" s="242"/>
      <c r="PC959" s="242"/>
      <c r="PD959" s="242"/>
      <c r="PE959" s="242"/>
      <c r="PF959" s="242"/>
      <c r="PG959" s="242"/>
      <c r="PH959" s="242"/>
      <c r="PI959" s="242"/>
      <c r="PJ959" s="242"/>
      <c r="PK959" s="242"/>
      <c r="PL959" s="242"/>
      <c r="PM959" s="242"/>
      <c r="PN959" s="242"/>
      <c r="PO959" s="242"/>
      <c r="PP959" s="242"/>
      <c r="PQ959" s="242"/>
      <c r="PR959" s="242"/>
      <c r="PS959" s="242"/>
      <c r="PT959" s="242"/>
      <c r="PU959" s="242"/>
      <c r="PV959" s="242"/>
      <c r="PW959" s="242"/>
      <c r="PX959" s="242"/>
      <c r="PY959" s="242"/>
      <c r="PZ959" s="242"/>
      <c r="QA959" s="242"/>
      <c r="QB959" s="242"/>
      <c r="QC959" s="242"/>
      <c r="QD959" s="242"/>
      <c r="QE959" s="242"/>
      <c r="QF959" s="242"/>
      <c r="QG959" s="242"/>
      <c r="QH959" s="242"/>
      <c r="QI959" s="242"/>
      <c r="QJ959" s="242"/>
      <c r="QK959" s="242"/>
      <c r="QL959" s="242"/>
      <c r="QM959" s="242"/>
      <c r="QN959" s="242"/>
      <c r="QO959" s="242"/>
      <c r="QP959" s="242"/>
      <c r="QQ959" s="242"/>
      <c r="QR959" s="242"/>
      <c r="QS959" s="242"/>
      <c r="QT959" s="242"/>
      <c r="QU959" s="242"/>
      <c r="QV959" s="242"/>
      <c r="QW959" s="242"/>
      <c r="QX959" s="242"/>
      <c r="QY959" s="242"/>
      <c r="QZ959" s="242"/>
      <c r="RA959" s="242"/>
      <c r="RB959" s="242"/>
      <c r="RC959" s="242"/>
      <c r="RD959" s="242"/>
      <c r="RE959" s="242"/>
      <c r="RF959" s="242"/>
      <c r="RG959" s="242"/>
      <c r="RH959" s="242"/>
      <c r="RI959" s="242"/>
      <c r="RJ959" s="242"/>
      <c r="RK959" s="242"/>
      <c r="RL959" s="242"/>
      <c r="RM959" s="242"/>
      <c r="RN959" s="242"/>
      <c r="RO959" s="242"/>
      <c r="RP959" s="242"/>
      <c r="RQ959" s="242"/>
      <c r="RR959" s="242"/>
      <c r="RS959" s="242"/>
      <c r="RT959" s="242"/>
      <c r="RU959" s="242"/>
      <c r="RV959" s="242"/>
      <c r="RW959" s="242"/>
      <c r="RX959" s="242"/>
      <c r="RY959" s="242"/>
      <c r="RZ959" s="242"/>
      <c r="SA959" s="242"/>
      <c r="SB959" s="242"/>
    </row>
    <row r="960" spans="1:496" s="249" customFormat="1" ht="15" customHeight="1" x14ac:dyDescent="0.2">
      <c r="A960" s="247"/>
      <c r="B960" s="247"/>
      <c r="D960" s="247"/>
      <c r="F960" s="242"/>
      <c r="G960" s="242"/>
      <c r="H960" s="242"/>
      <c r="I960" s="242"/>
      <c r="J960" s="242"/>
      <c r="K960" s="242"/>
      <c r="L960" s="242"/>
      <c r="M960" s="242"/>
      <c r="N960" s="242"/>
      <c r="O960" s="242"/>
      <c r="P960" s="242"/>
      <c r="Q960" s="242"/>
      <c r="R960" s="242"/>
      <c r="S960" s="242"/>
      <c r="T960" s="242"/>
      <c r="U960" s="242"/>
      <c r="V960" s="242"/>
      <c r="W960" s="242"/>
      <c r="X960" s="242"/>
      <c r="Y960" s="242"/>
      <c r="Z960" s="242"/>
      <c r="AA960" s="242"/>
      <c r="AB960" s="242"/>
      <c r="AC960" s="242"/>
      <c r="AD960" s="242"/>
      <c r="AE960" s="242"/>
      <c r="AF960" s="242"/>
      <c r="AG960" s="242"/>
      <c r="AH960" s="242"/>
      <c r="AI960" s="242"/>
      <c r="AJ960" s="242"/>
      <c r="AK960" s="242"/>
      <c r="AL960" s="242"/>
      <c r="AM960" s="242"/>
      <c r="AN960" s="242"/>
      <c r="AO960" s="242"/>
      <c r="AP960" s="242"/>
      <c r="AQ960" s="242"/>
      <c r="AR960" s="242"/>
      <c r="AS960" s="242"/>
      <c r="AT960" s="242"/>
      <c r="AU960" s="242"/>
      <c r="AV960" s="242"/>
      <c r="AW960" s="242"/>
      <c r="AX960" s="242"/>
      <c r="AY960" s="242"/>
      <c r="AZ960" s="242"/>
      <c r="BA960" s="242"/>
      <c r="BB960" s="242"/>
      <c r="BC960" s="242"/>
      <c r="BD960" s="242"/>
      <c r="BE960" s="242"/>
      <c r="BF960" s="242"/>
      <c r="BG960" s="242"/>
      <c r="BH960" s="242"/>
      <c r="BI960" s="242"/>
      <c r="BJ960" s="242"/>
      <c r="BK960" s="242"/>
      <c r="BL960" s="242"/>
      <c r="BM960" s="242"/>
      <c r="BN960" s="242"/>
      <c r="BO960" s="242"/>
      <c r="BP960" s="242"/>
      <c r="BQ960" s="242"/>
      <c r="BR960" s="242"/>
      <c r="BS960" s="242"/>
      <c r="BT960" s="242"/>
      <c r="BU960" s="242"/>
      <c r="BV960" s="242"/>
      <c r="BW960" s="242"/>
      <c r="BX960" s="242"/>
      <c r="BY960" s="242"/>
      <c r="BZ960" s="242"/>
      <c r="CA960" s="242"/>
      <c r="CB960" s="242"/>
      <c r="CC960" s="242"/>
      <c r="CD960" s="242"/>
      <c r="CE960" s="242"/>
      <c r="CF960" s="242"/>
      <c r="CG960" s="242"/>
      <c r="CH960" s="242"/>
      <c r="CI960" s="242"/>
      <c r="CJ960" s="242"/>
      <c r="CK960" s="242"/>
      <c r="CL960" s="242"/>
      <c r="CM960" s="242"/>
      <c r="CN960" s="242"/>
      <c r="CO960" s="242"/>
      <c r="CP960" s="242"/>
      <c r="CQ960" s="242"/>
      <c r="CR960" s="242"/>
      <c r="CS960" s="242"/>
      <c r="CT960" s="242"/>
      <c r="CU960" s="242"/>
      <c r="CV960" s="242"/>
      <c r="CW960" s="242"/>
      <c r="CX960" s="242"/>
      <c r="CY960" s="242"/>
      <c r="CZ960" s="242"/>
      <c r="DA960" s="242"/>
      <c r="DB960" s="242"/>
      <c r="DC960" s="242"/>
      <c r="DD960" s="242"/>
      <c r="DE960" s="242"/>
      <c r="DF960" s="242"/>
      <c r="DG960" s="242"/>
      <c r="DH960" s="242"/>
      <c r="DI960" s="242"/>
      <c r="DJ960" s="242"/>
      <c r="DK960" s="242"/>
      <c r="DL960" s="242"/>
      <c r="DM960" s="242"/>
      <c r="DN960" s="242"/>
      <c r="DO960" s="242"/>
      <c r="DP960" s="242"/>
      <c r="DQ960" s="242"/>
      <c r="DR960" s="242"/>
      <c r="DS960" s="242"/>
      <c r="DT960" s="242"/>
      <c r="DU960" s="242"/>
      <c r="DV960" s="242"/>
      <c r="DW960" s="242"/>
      <c r="DX960" s="242"/>
      <c r="DY960" s="242"/>
      <c r="DZ960" s="242"/>
      <c r="EA960" s="242"/>
      <c r="EB960" s="242"/>
      <c r="EC960" s="242"/>
      <c r="ED960" s="242"/>
      <c r="EE960" s="242"/>
      <c r="EF960" s="242"/>
      <c r="EG960" s="242"/>
      <c r="EH960" s="242"/>
      <c r="EI960" s="242"/>
      <c r="EJ960" s="242"/>
      <c r="EK960" s="242"/>
      <c r="EL960" s="242"/>
      <c r="EM960" s="242"/>
      <c r="EN960" s="242"/>
      <c r="EO960" s="242"/>
      <c r="EP960" s="242"/>
      <c r="EQ960" s="242"/>
      <c r="ER960" s="242"/>
      <c r="ES960" s="242"/>
      <c r="ET960" s="242"/>
      <c r="EU960" s="242"/>
      <c r="EV960" s="242"/>
      <c r="EW960" s="242"/>
      <c r="EX960" s="242"/>
      <c r="EY960" s="242"/>
      <c r="EZ960" s="242"/>
      <c r="FA960" s="242"/>
      <c r="FB960" s="242"/>
      <c r="FC960" s="242"/>
      <c r="FD960" s="242"/>
      <c r="FE960" s="242"/>
      <c r="FF960" s="242"/>
      <c r="FG960" s="242"/>
      <c r="FH960" s="242"/>
      <c r="FI960" s="242"/>
      <c r="FJ960" s="242"/>
      <c r="FK960" s="242"/>
      <c r="FL960" s="242"/>
      <c r="FM960" s="242"/>
      <c r="FN960" s="242"/>
      <c r="FO960" s="242"/>
      <c r="FP960" s="242"/>
      <c r="FQ960" s="242"/>
      <c r="FR960" s="242"/>
      <c r="FS960" s="242"/>
      <c r="FT960" s="242"/>
      <c r="FU960" s="242"/>
      <c r="FV960" s="242"/>
      <c r="FW960" s="242"/>
      <c r="FX960" s="242"/>
      <c r="FY960" s="242"/>
      <c r="FZ960" s="242"/>
      <c r="GA960" s="242"/>
      <c r="GB960" s="242"/>
      <c r="GC960" s="242"/>
      <c r="GD960" s="242"/>
      <c r="GE960" s="242"/>
      <c r="GF960" s="242"/>
      <c r="GG960" s="242"/>
      <c r="GH960" s="242"/>
      <c r="GI960" s="242"/>
      <c r="GJ960" s="242"/>
      <c r="GK960" s="242"/>
      <c r="GL960" s="242"/>
      <c r="GM960" s="242"/>
      <c r="GN960" s="242"/>
      <c r="GO960" s="242"/>
      <c r="GP960" s="242"/>
      <c r="GQ960" s="242"/>
      <c r="GR960" s="242"/>
      <c r="GS960" s="242"/>
      <c r="GT960" s="242"/>
      <c r="GU960" s="242"/>
      <c r="GV960" s="242"/>
      <c r="GW960" s="242"/>
      <c r="GX960" s="242"/>
      <c r="GY960" s="242"/>
      <c r="GZ960" s="242"/>
      <c r="HA960" s="242"/>
      <c r="HB960" s="242"/>
      <c r="HC960" s="242"/>
      <c r="HD960" s="242"/>
      <c r="HE960" s="242"/>
      <c r="HF960" s="242"/>
      <c r="HG960" s="242"/>
      <c r="HH960" s="242"/>
      <c r="HI960" s="242"/>
      <c r="HJ960" s="242"/>
      <c r="HK960" s="242"/>
      <c r="HL960" s="242"/>
      <c r="HM960" s="242"/>
      <c r="HN960" s="242"/>
      <c r="HO960" s="242"/>
      <c r="HP960" s="242"/>
      <c r="HQ960" s="242"/>
      <c r="HR960" s="242"/>
      <c r="HS960" s="242"/>
      <c r="HT960" s="242"/>
      <c r="HU960" s="242"/>
      <c r="HV960" s="242"/>
      <c r="HW960" s="242"/>
      <c r="HX960" s="242"/>
      <c r="HY960" s="242"/>
      <c r="HZ960" s="242"/>
      <c r="IA960" s="242"/>
      <c r="IB960" s="242"/>
      <c r="IC960" s="242"/>
      <c r="ID960" s="242"/>
      <c r="IE960" s="242"/>
      <c r="IF960" s="242"/>
      <c r="IG960" s="242"/>
      <c r="IH960" s="242"/>
      <c r="II960" s="242"/>
      <c r="IJ960" s="242"/>
      <c r="IK960" s="242"/>
      <c r="IL960" s="242"/>
      <c r="IM960" s="242"/>
      <c r="IN960" s="242"/>
      <c r="IO960" s="242"/>
      <c r="IP960" s="242"/>
      <c r="IQ960" s="242"/>
      <c r="IR960" s="242"/>
      <c r="IS960" s="242"/>
      <c r="IT960" s="242"/>
      <c r="IU960" s="242"/>
      <c r="IV960" s="242"/>
      <c r="IW960" s="242"/>
      <c r="IX960" s="242"/>
      <c r="IY960" s="242"/>
      <c r="IZ960" s="242"/>
      <c r="JA960" s="242"/>
      <c r="JB960" s="242"/>
      <c r="JC960" s="242"/>
      <c r="JD960" s="242"/>
      <c r="JE960" s="242"/>
      <c r="JF960" s="242"/>
      <c r="JG960" s="242"/>
      <c r="JH960" s="242"/>
      <c r="JI960" s="242"/>
      <c r="JJ960" s="242"/>
      <c r="JK960" s="242"/>
      <c r="JL960" s="242"/>
      <c r="JM960" s="242"/>
      <c r="JN960" s="242"/>
      <c r="JO960" s="242"/>
      <c r="JP960" s="242"/>
      <c r="JQ960" s="242"/>
      <c r="JR960" s="242"/>
      <c r="JS960" s="242"/>
      <c r="JT960" s="242"/>
      <c r="JU960" s="242"/>
      <c r="JV960" s="242"/>
      <c r="JW960" s="242"/>
      <c r="JX960" s="242"/>
      <c r="JY960" s="242"/>
      <c r="JZ960" s="242"/>
      <c r="KA960" s="242"/>
      <c r="KB960" s="242"/>
      <c r="KC960" s="242"/>
      <c r="KD960" s="242"/>
      <c r="KE960" s="242"/>
      <c r="KF960" s="242"/>
      <c r="KG960" s="242"/>
      <c r="KH960" s="242"/>
      <c r="KI960" s="242"/>
      <c r="KJ960" s="242"/>
      <c r="KK960" s="242"/>
      <c r="KL960" s="242"/>
      <c r="KM960" s="242"/>
      <c r="KN960" s="242"/>
      <c r="KO960" s="242"/>
      <c r="KP960" s="242"/>
      <c r="KQ960" s="242"/>
      <c r="KR960" s="242"/>
      <c r="KS960" s="242"/>
      <c r="KT960" s="242"/>
      <c r="KU960" s="242"/>
      <c r="KV960" s="242"/>
      <c r="KW960" s="242"/>
      <c r="KX960" s="242"/>
      <c r="KY960" s="242"/>
      <c r="KZ960" s="242"/>
      <c r="LA960" s="242"/>
      <c r="LB960" s="242"/>
      <c r="LC960" s="242"/>
      <c r="LD960" s="242"/>
      <c r="LE960" s="242"/>
      <c r="LF960" s="242"/>
      <c r="LG960" s="242"/>
      <c r="LH960" s="242"/>
      <c r="LI960" s="242"/>
      <c r="LJ960" s="242"/>
      <c r="LK960" s="242"/>
      <c r="LL960" s="242"/>
      <c r="LM960" s="242"/>
      <c r="LN960" s="242"/>
      <c r="LO960" s="242"/>
      <c r="LP960" s="242"/>
      <c r="LQ960" s="242"/>
      <c r="LR960" s="242"/>
      <c r="LS960" s="242"/>
      <c r="LT960" s="242"/>
      <c r="LU960" s="242"/>
      <c r="LV960" s="242"/>
      <c r="LW960" s="242"/>
      <c r="LX960" s="242"/>
      <c r="LY960" s="242"/>
      <c r="LZ960" s="242"/>
      <c r="MA960" s="242"/>
      <c r="MB960" s="242"/>
      <c r="MC960" s="242"/>
      <c r="MD960" s="242"/>
      <c r="ME960" s="242"/>
      <c r="MF960" s="242"/>
      <c r="MG960" s="242"/>
      <c r="MH960" s="242"/>
      <c r="MI960" s="242"/>
      <c r="MJ960" s="242"/>
      <c r="MK960" s="242"/>
      <c r="ML960" s="242"/>
      <c r="MM960" s="242"/>
      <c r="MN960" s="242"/>
      <c r="MO960" s="242"/>
      <c r="MP960" s="242"/>
      <c r="MQ960" s="242"/>
      <c r="MR960" s="242"/>
      <c r="MS960" s="242"/>
      <c r="MT960" s="242"/>
      <c r="MU960" s="242"/>
      <c r="MV960" s="242"/>
      <c r="MW960" s="242"/>
      <c r="MX960" s="242"/>
      <c r="MY960" s="242"/>
      <c r="MZ960" s="242"/>
      <c r="NA960" s="242"/>
      <c r="NB960" s="242"/>
      <c r="NC960" s="242"/>
      <c r="ND960" s="242"/>
      <c r="NE960" s="242"/>
      <c r="NF960" s="242"/>
      <c r="NG960" s="242"/>
      <c r="NH960" s="242"/>
      <c r="NI960" s="242"/>
      <c r="NJ960" s="242"/>
      <c r="NK960" s="242"/>
      <c r="NL960" s="242"/>
      <c r="NM960" s="242"/>
      <c r="NN960" s="242"/>
      <c r="NO960" s="242"/>
      <c r="NP960" s="242"/>
      <c r="NQ960" s="242"/>
      <c r="NR960" s="242"/>
      <c r="NS960" s="242"/>
      <c r="NT960" s="242"/>
      <c r="NU960" s="242"/>
      <c r="NV960" s="242"/>
      <c r="NW960" s="242"/>
      <c r="NX960" s="242"/>
      <c r="NY960" s="242"/>
      <c r="NZ960" s="242"/>
      <c r="OA960" s="242"/>
      <c r="OB960" s="242"/>
      <c r="OC960" s="242"/>
      <c r="OD960" s="242"/>
      <c r="OE960" s="242"/>
      <c r="OF960" s="242"/>
      <c r="OG960" s="242"/>
      <c r="OH960" s="242"/>
      <c r="OI960" s="242"/>
      <c r="OJ960" s="242"/>
      <c r="OK960" s="242"/>
      <c r="OL960" s="242"/>
      <c r="OM960" s="242"/>
      <c r="ON960" s="242"/>
      <c r="OO960" s="242"/>
      <c r="OP960" s="242"/>
      <c r="OQ960" s="242"/>
      <c r="OR960" s="242"/>
      <c r="OS960" s="242"/>
      <c r="OT960" s="242"/>
      <c r="OU960" s="242"/>
      <c r="OV960" s="242"/>
      <c r="OW960" s="242"/>
      <c r="OX960" s="242"/>
      <c r="OY960" s="242"/>
      <c r="OZ960" s="242"/>
      <c r="PA960" s="242"/>
      <c r="PB960" s="242"/>
      <c r="PC960" s="242"/>
      <c r="PD960" s="242"/>
      <c r="PE960" s="242"/>
      <c r="PF960" s="242"/>
      <c r="PG960" s="242"/>
      <c r="PH960" s="242"/>
      <c r="PI960" s="242"/>
      <c r="PJ960" s="242"/>
      <c r="PK960" s="242"/>
      <c r="PL960" s="242"/>
      <c r="PM960" s="242"/>
      <c r="PN960" s="242"/>
      <c r="PO960" s="242"/>
      <c r="PP960" s="242"/>
      <c r="PQ960" s="242"/>
      <c r="PR960" s="242"/>
      <c r="PS960" s="242"/>
      <c r="PT960" s="242"/>
      <c r="PU960" s="242"/>
      <c r="PV960" s="242"/>
      <c r="PW960" s="242"/>
      <c r="PX960" s="242"/>
      <c r="PY960" s="242"/>
      <c r="PZ960" s="242"/>
      <c r="QA960" s="242"/>
      <c r="QB960" s="242"/>
      <c r="QC960" s="242"/>
      <c r="QD960" s="242"/>
      <c r="QE960" s="242"/>
      <c r="QF960" s="242"/>
      <c r="QG960" s="242"/>
      <c r="QH960" s="242"/>
      <c r="QI960" s="242"/>
      <c r="QJ960" s="242"/>
      <c r="QK960" s="242"/>
      <c r="QL960" s="242"/>
      <c r="QM960" s="242"/>
      <c r="QN960" s="242"/>
      <c r="QO960" s="242"/>
      <c r="QP960" s="242"/>
      <c r="QQ960" s="242"/>
      <c r="QR960" s="242"/>
      <c r="QS960" s="242"/>
      <c r="QT960" s="242"/>
      <c r="QU960" s="242"/>
      <c r="QV960" s="242"/>
      <c r="QW960" s="242"/>
      <c r="QX960" s="242"/>
      <c r="QY960" s="242"/>
      <c r="QZ960" s="242"/>
      <c r="RA960" s="242"/>
      <c r="RB960" s="242"/>
      <c r="RC960" s="242"/>
      <c r="RD960" s="242"/>
      <c r="RE960" s="242"/>
      <c r="RF960" s="242"/>
      <c r="RG960" s="242"/>
      <c r="RH960" s="242"/>
      <c r="RI960" s="242"/>
      <c r="RJ960" s="242"/>
      <c r="RK960" s="242"/>
      <c r="RL960" s="242"/>
      <c r="RM960" s="242"/>
      <c r="RN960" s="242"/>
      <c r="RO960" s="242"/>
      <c r="RP960" s="242"/>
      <c r="RQ960" s="242"/>
      <c r="RR960" s="242"/>
      <c r="RS960" s="242"/>
      <c r="RT960" s="242"/>
      <c r="RU960" s="242"/>
      <c r="RV960" s="242"/>
      <c r="RW960" s="242"/>
      <c r="RX960" s="242"/>
      <c r="RY960" s="242"/>
      <c r="RZ960" s="242"/>
      <c r="SA960" s="242"/>
      <c r="SB960" s="242"/>
    </row>
    <row r="961" spans="1:496" s="249" customFormat="1" ht="15" customHeight="1" x14ac:dyDescent="0.2">
      <c r="A961" s="247"/>
      <c r="B961" s="247"/>
      <c r="D961" s="247"/>
      <c r="F961" s="242"/>
      <c r="G961" s="242"/>
      <c r="H961" s="242"/>
      <c r="I961" s="242"/>
      <c r="J961" s="242"/>
      <c r="K961" s="242"/>
      <c r="L961" s="242"/>
      <c r="M961" s="242"/>
      <c r="N961" s="242"/>
      <c r="O961" s="242"/>
      <c r="P961" s="242"/>
      <c r="Q961" s="242"/>
      <c r="R961" s="242"/>
      <c r="S961" s="242"/>
      <c r="T961" s="242"/>
      <c r="U961" s="242"/>
      <c r="V961" s="242"/>
      <c r="W961" s="242"/>
      <c r="X961" s="242"/>
      <c r="Y961" s="242"/>
      <c r="Z961" s="242"/>
      <c r="AA961" s="242"/>
      <c r="AB961" s="242"/>
      <c r="AC961" s="242"/>
      <c r="AD961" s="242"/>
      <c r="AE961" s="242"/>
      <c r="AF961" s="242"/>
      <c r="AG961" s="242"/>
      <c r="AH961" s="242"/>
      <c r="AI961" s="242"/>
      <c r="AJ961" s="242"/>
      <c r="AK961" s="242"/>
      <c r="AL961" s="242"/>
      <c r="AM961" s="242"/>
      <c r="AN961" s="242"/>
      <c r="AO961" s="242"/>
      <c r="AP961" s="242"/>
      <c r="AQ961" s="242"/>
      <c r="AR961" s="242"/>
      <c r="AS961" s="242"/>
      <c r="AT961" s="242"/>
      <c r="AU961" s="242"/>
      <c r="AV961" s="242"/>
      <c r="AW961" s="242"/>
      <c r="AX961" s="242"/>
      <c r="AY961" s="242"/>
      <c r="AZ961" s="242"/>
      <c r="BA961" s="242"/>
      <c r="BB961" s="242"/>
      <c r="BC961" s="242"/>
      <c r="BD961" s="242"/>
      <c r="BE961" s="242"/>
      <c r="BF961" s="242"/>
      <c r="BG961" s="242"/>
      <c r="BH961" s="242"/>
      <c r="BI961" s="242"/>
      <c r="BJ961" s="242"/>
      <c r="BK961" s="242"/>
      <c r="BL961" s="242"/>
      <c r="BM961" s="242"/>
      <c r="BN961" s="242"/>
      <c r="BO961" s="242"/>
      <c r="BP961" s="242"/>
      <c r="BQ961" s="242"/>
      <c r="BR961" s="242"/>
      <c r="BS961" s="242"/>
      <c r="BT961" s="242"/>
      <c r="BU961" s="242"/>
      <c r="BV961" s="242"/>
      <c r="BW961" s="242"/>
      <c r="BX961" s="242"/>
      <c r="BY961" s="242"/>
      <c r="BZ961" s="242"/>
      <c r="CA961" s="242"/>
      <c r="CB961" s="242"/>
      <c r="CC961" s="242"/>
      <c r="CD961" s="242"/>
      <c r="CE961" s="242"/>
      <c r="CF961" s="242"/>
      <c r="CG961" s="242"/>
      <c r="CH961" s="242"/>
      <c r="CI961" s="242"/>
      <c r="CJ961" s="242"/>
      <c r="CK961" s="242"/>
      <c r="CL961" s="242"/>
      <c r="CM961" s="242"/>
      <c r="CN961" s="242"/>
      <c r="CO961" s="242"/>
      <c r="CP961" s="242"/>
      <c r="CQ961" s="242"/>
      <c r="CR961" s="242"/>
      <c r="CS961" s="242"/>
      <c r="CT961" s="242"/>
      <c r="CU961" s="242"/>
      <c r="CV961" s="242"/>
      <c r="CW961" s="242"/>
      <c r="CX961" s="242"/>
      <c r="CY961" s="242"/>
      <c r="CZ961" s="242"/>
      <c r="DA961" s="242"/>
      <c r="DB961" s="242"/>
      <c r="DC961" s="242"/>
      <c r="DD961" s="242"/>
      <c r="DE961" s="242"/>
      <c r="DF961" s="242"/>
      <c r="DG961" s="242"/>
      <c r="DH961" s="242"/>
      <c r="DI961" s="242"/>
      <c r="DJ961" s="242"/>
      <c r="DK961" s="242"/>
      <c r="DL961" s="242"/>
      <c r="DM961" s="242"/>
      <c r="DN961" s="242"/>
      <c r="DO961" s="242"/>
      <c r="DP961" s="242"/>
      <c r="DQ961" s="242"/>
      <c r="DR961" s="242"/>
      <c r="DS961" s="242"/>
      <c r="DT961" s="242"/>
      <c r="DU961" s="242"/>
      <c r="DV961" s="242"/>
      <c r="DW961" s="242"/>
      <c r="DX961" s="242"/>
      <c r="DY961" s="242"/>
      <c r="DZ961" s="242"/>
      <c r="EA961" s="242"/>
      <c r="EB961" s="242"/>
      <c r="EC961" s="242"/>
      <c r="ED961" s="242"/>
      <c r="EE961" s="242"/>
      <c r="EF961" s="242"/>
      <c r="EG961" s="242"/>
      <c r="EH961" s="242"/>
      <c r="EI961" s="242"/>
      <c r="EJ961" s="242"/>
      <c r="EK961" s="242"/>
      <c r="EL961" s="242"/>
      <c r="EM961" s="242"/>
      <c r="EN961" s="242"/>
      <c r="EO961" s="242"/>
      <c r="EP961" s="242"/>
      <c r="EQ961" s="242"/>
      <c r="ER961" s="242"/>
      <c r="ES961" s="242"/>
      <c r="ET961" s="242"/>
      <c r="EU961" s="242"/>
      <c r="EV961" s="242"/>
      <c r="EW961" s="242"/>
      <c r="EX961" s="242"/>
      <c r="EY961" s="242"/>
      <c r="EZ961" s="242"/>
      <c r="FA961" s="242"/>
      <c r="FB961" s="242"/>
      <c r="FC961" s="242"/>
      <c r="FD961" s="242"/>
      <c r="FE961" s="242"/>
      <c r="FF961" s="242"/>
      <c r="FG961" s="242"/>
      <c r="FH961" s="242"/>
      <c r="FI961" s="242"/>
      <c r="FJ961" s="242"/>
      <c r="FK961" s="242"/>
      <c r="FL961" s="242"/>
      <c r="FM961" s="242"/>
      <c r="FN961" s="242"/>
      <c r="FO961" s="242"/>
      <c r="FP961" s="242"/>
      <c r="FQ961" s="242"/>
      <c r="FR961" s="242"/>
      <c r="FS961" s="242"/>
      <c r="FT961" s="242"/>
      <c r="FU961" s="242"/>
      <c r="FV961" s="242"/>
      <c r="FW961" s="242"/>
      <c r="FX961" s="242"/>
      <c r="FY961" s="242"/>
      <c r="FZ961" s="242"/>
      <c r="GA961" s="242"/>
      <c r="GB961" s="242"/>
      <c r="GC961" s="242"/>
      <c r="GD961" s="242"/>
      <c r="GE961" s="242"/>
      <c r="GF961" s="242"/>
      <c r="GG961" s="242"/>
      <c r="GH961" s="242"/>
      <c r="GI961" s="242"/>
      <c r="GJ961" s="242"/>
      <c r="GK961" s="242"/>
      <c r="GL961" s="242"/>
      <c r="GM961" s="242"/>
      <c r="GN961" s="242"/>
      <c r="GO961" s="242"/>
      <c r="GP961" s="242"/>
      <c r="GQ961" s="242"/>
      <c r="GR961" s="242"/>
      <c r="GS961" s="242"/>
      <c r="GT961" s="242"/>
      <c r="GU961" s="242"/>
      <c r="GV961" s="242"/>
      <c r="GW961" s="242"/>
      <c r="GX961" s="242"/>
      <c r="GY961" s="242"/>
      <c r="GZ961" s="242"/>
      <c r="HA961" s="242"/>
      <c r="HB961" s="242"/>
      <c r="HC961" s="242"/>
      <c r="HD961" s="242"/>
      <c r="HE961" s="242"/>
      <c r="HF961" s="242"/>
      <c r="HG961" s="242"/>
      <c r="HH961" s="242"/>
      <c r="HI961" s="242"/>
      <c r="HJ961" s="242"/>
      <c r="HK961" s="242"/>
      <c r="HL961" s="242"/>
      <c r="HM961" s="242"/>
      <c r="HN961" s="242"/>
      <c r="HO961" s="242"/>
      <c r="HP961" s="242"/>
      <c r="HQ961" s="242"/>
      <c r="HR961" s="242"/>
      <c r="HS961" s="242"/>
      <c r="HT961" s="242"/>
      <c r="HU961" s="242"/>
      <c r="HV961" s="242"/>
      <c r="HW961" s="242"/>
      <c r="HX961" s="242"/>
      <c r="HY961" s="242"/>
      <c r="HZ961" s="242"/>
      <c r="IA961" s="242"/>
      <c r="IB961" s="242"/>
      <c r="IC961" s="242"/>
      <c r="ID961" s="242"/>
      <c r="IE961" s="242"/>
      <c r="IF961" s="242"/>
      <c r="IG961" s="242"/>
      <c r="IH961" s="242"/>
      <c r="II961" s="242"/>
      <c r="IJ961" s="242"/>
      <c r="IK961" s="242"/>
      <c r="IL961" s="242"/>
      <c r="IM961" s="242"/>
      <c r="IN961" s="242"/>
      <c r="IO961" s="242"/>
      <c r="IP961" s="242"/>
      <c r="IQ961" s="242"/>
      <c r="IR961" s="242"/>
      <c r="IS961" s="242"/>
      <c r="IT961" s="242"/>
      <c r="IU961" s="242"/>
      <c r="IV961" s="242"/>
      <c r="IW961" s="242"/>
      <c r="IX961" s="242"/>
      <c r="IY961" s="242"/>
      <c r="IZ961" s="242"/>
      <c r="JA961" s="242"/>
      <c r="JB961" s="242"/>
      <c r="JC961" s="242"/>
      <c r="JD961" s="242"/>
      <c r="JE961" s="242"/>
      <c r="JF961" s="242"/>
      <c r="JG961" s="242"/>
      <c r="JH961" s="242"/>
      <c r="JI961" s="242"/>
      <c r="JJ961" s="242"/>
      <c r="JK961" s="242"/>
      <c r="JL961" s="242"/>
      <c r="JM961" s="242"/>
      <c r="JN961" s="242"/>
      <c r="JO961" s="242"/>
      <c r="JP961" s="242"/>
      <c r="JQ961" s="242"/>
      <c r="JR961" s="242"/>
      <c r="JS961" s="242"/>
      <c r="JT961" s="242"/>
      <c r="JU961" s="242"/>
      <c r="JV961" s="242"/>
      <c r="JW961" s="242"/>
      <c r="JX961" s="242"/>
      <c r="JY961" s="242"/>
      <c r="JZ961" s="242"/>
      <c r="KA961" s="242"/>
      <c r="KB961" s="242"/>
      <c r="KC961" s="242"/>
      <c r="KD961" s="242"/>
      <c r="KE961" s="242"/>
      <c r="KF961" s="242"/>
      <c r="KG961" s="242"/>
      <c r="KH961" s="242"/>
      <c r="KI961" s="242"/>
      <c r="KJ961" s="242"/>
      <c r="KK961" s="242"/>
      <c r="KL961" s="242"/>
      <c r="KM961" s="242"/>
      <c r="KN961" s="242"/>
      <c r="KO961" s="242"/>
      <c r="KP961" s="242"/>
      <c r="KQ961" s="242"/>
      <c r="KR961" s="242"/>
      <c r="KS961" s="242"/>
      <c r="KT961" s="242"/>
      <c r="KU961" s="242"/>
      <c r="KV961" s="242"/>
      <c r="KW961" s="242"/>
      <c r="KX961" s="242"/>
      <c r="KY961" s="242"/>
      <c r="KZ961" s="242"/>
      <c r="LA961" s="242"/>
      <c r="LB961" s="242"/>
      <c r="LC961" s="242"/>
      <c r="LD961" s="242"/>
      <c r="LE961" s="242"/>
      <c r="LF961" s="242"/>
      <c r="LG961" s="242"/>
      <c r="LH961" s="242"/>
      <c r="LI961" s="242"/>
      <c r="LJ961" s="242"/>
      <c r="LK961" s="242"/>
      <c r="LL961" s="242"/>
      <c r="LM961" s="242"/>
      <c r="LN961" s="242"/>
      <c r="LO961" s="242"/>
      <c r="LP961" s="242"/>
      <c r="LQ961" s="242"/>
      <c r="LR961" s="242"/>
      <c r="LS961" s="242"/>
      <c r="LT961" s="242"/>
      <c r="LU961" s="242"/>
      <c r="LV961" s="242"/>
      <c r="LW961" s="242"/>
      <c r="LX961" s="242"/>
      <c r="LY961" s="242"/>
      <c r="LZ961" s="242"/>
      <c r="MA961" s="242"/>
      <c r="MB961" s="242"/>
      <c r="MC961" s="242"/>
      <c r="MD961" s="242"/>
      <c r="ME961" s="242"/>
      <c r="MF961" s="242"/>
      <c r="MG961" s="242"/>
      <c r="MH961" s="242"/>
      <c r="MI961" s="242"/>
      <c r="MJ961" s="242"/>
      <c r="MK961" s="242"/>
      <c r="ML961" s="242"/>
      <c r="MM961" s="242"/>
      <c r="MN961" s="242"/>
      <c r="MO961" s="242"/>
      <c r="MP961" s="242"/>
      <c r="MQ961" s="242"/>
      <c r="MR961" s="242"/>
      <c r="MS961" s="242"/>
      <c r="MT961" s="242"/>
      <c r="MU961" s="242"/>
      <c r="MV961" s="242"/>
      <c r="MW961" s="242"/>
      <c r="MX961" s="242"/>
      <c r="MY961" s="242"/>
      <c r="MZ961" s="242"/>
      <c r="NA961" s="242"/>
      <c r="NB961" s="242"/>
      <c r="NC961" s="242"/>
      <c r="ND961" s="242"/>
      <c r="NE961" s="242"/>
      <c r="NF961" s="242"/>
      <c r="NG961" s="242"/>
      <c r="NH961" s="242"/>
      <c r="NI961" s="242"/>
      <c r="NJ961" s="242"/>
      <c r="NK961" s="242"/>
      <c r="NL961" s="242"/>
      <c r="NM961" s="242"/>
      <c r="NN961" s="242"/>
      <c r="NO961" s="242"/>
      <c r="NP961" s="242"/>
      <c r="NQ961" s="242"/>
      <c r="NR961" s="242"/>
      <c r="NS961" s="242"/>
      <c r="NT961" s="242"/>
      <c r="NU961" s="242"/>
      <c r="NV961" s="242"/>
      <c r="NW961" s="242"/>
      <c r="NX961" s="242"/>
      <c r="NY961" s="242"/>
      <c r="NZ961" s="242"/>
      <c r="OA961" s="242"/>
      <c r="OB961" s="242"/>
      <c r="OC961" s="242"/>
      <c r="OD961" s="242"/>
      <c r="OE961" s="242"/>
      <c r="OF961" s="242"/>
      <c r="OG961" s="242"/>
      <c r="OH961" s="242"/>
      <c r="OI961" s="242"/>
      <c r="OJ961" s="242"/>
      <c r="OK961" s="242"/>
      <c r="OL961" s="242"/>
      <c r="OM961" s="242"/>
      <c r="ON961" s="242"/>
      <c r="OO961" s="242"/>
      <c r="OP961" s="242"/>
      <c r="OQ961" s="242"/>
      <c r="OR961" s="242"/>
      <c r="OS961" s="242"/>
      <c r="OT961" s="242"/>
      <c r="OU961" s="242"/>
      <c r="OV961" s="242"/>
      <c r="OW961" s="242"/>
      <c r="OX961" s="242"/>
      <c r="OY961" s="242"/>
      <c r="OZ961" s="242"/>
      <c r="PA961" s="242"/>
      <c r="PB961" s="242"/>
      <c r="PC961" s="242"/>
      <c r="PD961" s="242"/>
      <c r="PE961" s="242"/>
      <c r="PF961" s="242"/>
      <c r="PG961" s="242"/>
      <c r="PH961" s="242"/>
      <c r="PI961" s="242"/>
      <c r="PJ961" s="242"/>
      <c r="PK961" s="242"/>
      <c r="PL961" s="242"/>
      <c r="PM961" s="242"/>
      <c r="PN961" s="242"/>
      <c r="PO961" s="242"/>
      <c r="PP961" s="242"/>
      <c r="PQ961" s="242"/>
      <c r="PR961" s="242"/>
      <c r="PS961" s="242"/>
      <c r="PT961" s="242"/>
      <c r="PU961" s="242"/>
      <c r="PV961" s="242"/>
      <c r="PW961" s="242"/>
      <c r="PX961" s="242"/>
      <c r="PY961" s="242"/>
      <c r="PZ961" s="242"/>
      <c r="QA961" s="242"/>
      <c r="QB961" s="242"/>
      <c r="QC961" s="242"/>
      <c r="QD961" s="242"/>
      <c r="QE961" s="242"/>
      <c r="QF961" s="242"/>
      <c r="QG961" s="242"/>
      <c r="QH961" s="242"/>
      <c r="QI961" s="242"/>
      <c r="QJ961" s="242"/>
      <c r="QK961" s="242"/>
      <c r="QL961" s="242"/>
      <c r="QM961" s="242"/>
      <c r="QN961" s="242"/>
      <c r="QO961" s="242"/>
      <c r="QP961" s="242"/>
      <c r="QQ961" s="242"/>
      <c r="QR961" s="242"/>
      <c r="QS961" s="242"/>
      <c r="QT961" s="242"/>
      <c r="QU961" s="242"/>
      <c r="QV961" s="242"/>
      <c r="QW961" s="242"/>
      <c r="QX961" s="242"/>
      <c r="QY961" s="242"/>
      <c r="QZ961" s="242"/>
      <c r="RA961" s="242"/>
      <c r="RB961" s="242"/>
      <c r="RC961" s="242"/>
      <c r="RD961" s="242"/>
      <c r="RE961" s="242"/>
      <c r="RF961" s="242"/>
      <c r="RG961" s="242"/>
      <c r="RH961" s="242"/>
      <c r="RI961" s="242"/>
      <c r="RJ961" s="242"/>
      <c r="RK961" s="242"/>
      <c r="RL961" s="242"/>
      <c r="RM961" s="242"/>
      <c r="RN961" s="242"/>
      <c r="RO961" s="242"/>
      <c r="RP961" s="242"/>
      <c r="RQ961" s="242"/>
      <c r="RR961" s="242"/>
      <c r="RS961" s="242"/>
      <c r="RT961" s="242"/>
      <c r="RU961" s="242"/>
      <c r="RV961" s="242"/>
      <c r="RW961" s="242"/>
      <c r="RX961" s="242"/>
      <c r="RY961" s="242"/>
      <c r="RZ961" s="242"/>
      <c r="SA961" s="242"/>
      <c r="SB961" s="242"/>
    </row>
    <row r="962" spans="1:496" s="249" customFormat="1" ht="15" customHeight="1" x14ac:dyDescent="0.2">
      <c r="A962" s="247"/>
      <c r="B962" s="247"/>
      <c r="D962" s="247"/>
      <c r="F962" s="242"/>
      <c r="G962" s="242"/>
      <c r="H962" s="242"/>
      <c r="I962" s="242"/>
      <c r="J962" s="242"/>
      <c r="K962" s="242"/>
      <c r="L962" s="242"/>
      <c r="M962" s="242"/>
      <c r="N962" s="242"/>
      <c r="O962" s="242"/>
      <c r="P962" s="242"/>
      <c r="Q962" s="242"/>
      <c r="R962" s="242"/>
      <c r="S962" s="242"/>
      <c r="T962" s="242"/>
      <c r="U962" s="242"/>
      <c r="V962" s="242"/>
      <c r="W962" s="242"/>
      <c r="X962" s="242"/>
      <c r="Y962" s="242"/>
      <c r="Z962" s="242"/>
      <c r="AA962" s="242"/>
      <c r="AB962" s="242"/>
      <c r="AC962" s="242"/>
      <c r="AD962" s="242"/>
      <c r="AE962" s="242"/>
      <c r="AF962" s="242"/>
      <c r="AG962" s="242"/>
      <c r="AH962" s="242"/>
      <c r="AI962" s="242"/>
      <c r="AJ962" s="242"/>
      <c r="AK962" s="242"/>
      <c r="AL962" s="242"/>
      <c r="AM962" s="242"/>
      <c r="AN962" s="242"/>
      <c r="AO962" s="242"/>
      <c r="AP962" s="242"/>
      <c r="AQ962" s="242"/>
      <c r="AR962" s="242"/>
      <c r="AS962" s="242"/>
      <c r="AT962" s="242"/>
      <c r="AU962" s="242"/>
      <c r="AV962" s="242"/>
      <c r="AW962" s="242"/>
      <c r="AX962" s="242"/>
      <c r="AY962" s="242"/>
      <c r="AZ962" s="242"/>
      <c r="BA962" s="242"/>
      <c r="BB962" s="242"/>
      <c r="BC962" s="242"/>
      <c r="BD962" s="242"/>
      <c r="BE962" s="242"/>
      <c r="BF962" s="242"/>
      <c r="BG962" s="242"/>
      <c r="BH962" s="242"/>
      <c r="BI962" s="242"/>
      <c r="BJ962" s="242"/>
      <c r="BK962" s="242"/>
      <c r="BL962" s="242"/>
      <c r="BM962" s="242"/>
      <c r="BN962" s="242"/>
      <c r="BO962" s="242"/>
      <c r="BP962" s="242"/>
      <c r="BQ962" s="242"/>
      <c r="BR962" s="242"/>
      <c r="BS962" s="242"/>
      <c r="BT962" s="242"/>
      <c r="BU962" s="242"/>
      <c r="BV962" s="242"/>
      <c r="BW962" s="242"/>
      <c r="BX962" s="242"/>
      <c r="BY962" s="242"/>
      <c r="BZ962" s="242"/>
      <c r="CA962" s="242"/>
      <c r="CB962" s="242"/>
      <c r="CC962" s="242"/>
      <c r="CD962" s="242"/>
      <c r="CE962" s="242"/>
      <c r="CF962" s="242"/>
      <c r="CG962" s="242"/>
      <c r="CH962" s="242"/>
      <c r="CI962" s="242"/>
      <c r="CJ962" s="242"/>
      <c r="CK962" s="242"/>
      <c r="CL962" s="242"/>
      <c r="CM962" s="242"/>
      <c r="CN962" s="242"/>
      <c r="CO962" s="242"/>
      <c r="CP962" s="242"/>
      <c r="CQ962" s="242"/>
      <c r="CR962" s="242"/>
      <c r="CS962" s="242"/>
      <c r="CT962" s="242"/>
      <c r="CU962" s="242"/>
      <c r="CV962" s="242"/>
      <c r="CW962" s="242"/>
      <c r="CX962" s="242"/>
      <c r="CY962" s="242"/>
      <c r="CZ962" s="242"/>
      <c r="DA962" s="242"/>
      <c r="DB962" s="242"/>
      <c r="DC962" s="242"/>
      <c r="DD962" s="242"/>
      <c r="DE962" s="242"/>
      <c r="DF962" s="242"/>
      <c r="DG962" s="242"/>
      <c r="DH962" s="242"/>
      <c r="DI962" s="242"/>
      <c r="DJ962" s="242"/>
      <c r="DK962" s="242"/>
      <c r="DL962" s="242"/>
      <c r="DM962" s="242"/>
      <c r="DN962" s="242"/>
      <c r="DO962" s="242"/>
      <c r="DP962" s="242"/>
      <c r="DQ962" s="242"/>
      <c r="DR962" s="242"/>
      <c r="DS962" s="242"/>
      <c r="DT962" s="242"/>
      <c r="DU962" s="242"/>
      <c r="DV962" s="242"/>
      <c r="DW962" s="242"/>
      <c r="DX962" s="242"/>
      <c r="DY962" s="242"/>
      <c r="DZ962" s="242"/>
      <c r="EA962" s="242"/>
      <c r="EB962" s="242"/>
      <c r="EC962" s="242"/>
      <c r="ED962" s="242"/>
      <c r="EE962" s="242"/>
      <c r="EF962" s="242"/>
      <c r="EG962" s="242"/>
      <c r="EH962" s="242"/>
      <c r="EI962" s="242"/>
      <c r="EJ962" s="242"/>
      <c r="EK962" s="242"/>
      <c r="EL962" s="242"/>
      <c r="EM962" s="242"/>
      <c r="EN962" s="242"/>
      <c r="EO962" s="242"/>
      <c r="EP962" s="242"/>
      <c r="EQ962" s="242"/>
      <c r="ER962" s="242"/>
      <c r="ES962" s="242"/>
      <c r="ET962" s="242"/>
      <c r="EU962" s="242"/>
      <c r="EV962" s="242"/>
      <c r="EW962" s="242"/>
      <c r="EX962" s="242"/>
      <c r="EY962" s="242"/>
      <c r="EZ962" s="242"/>
      <c r="FA962" s="242"/>
      <c r="FB962" s="242"/>
      <c r="FC962" s="242"/>
      <c r="FD962" s="242"/>
      <c r="FE962" s="242"/>
      <c r="FF962" s="242"/>
      <c r="FG962" s="242"/>
      <c r="FH962" s="242"/>
      <c r="FI962" s="242"/>
      <c r="FJ962" s="242"/>
      <c r="FK962" s="242"/>
      <c r="FL962" s="242"/>
      <c r="FM962" s="242"/>
      <c r="FN962" s="242"/>
      <c r="FO962" s="242"/>
      <c r="FP962" s="242"/>
      <c r="FQ962" s="242"/>
      <c r="FR962" s="242"/>
      <c r="FS962" s="242"/>
      <c r="FT962" s="242"/>
      <c r="FU962" s="242"/>
      <c r="FV962" s="242"/>
      <c r="FW962" s="242"/>
      <c r="FX962" s="242"/>
      <c r="FY962" s="242"/>
      <c r="FZ962" s="242"/>
      <c r="GA962" s="242"/>
      <c r="GB962" s="242"/>
      <c r="GC962" s="242"/>
      <c r="GD962" s="242"/>
      <c r="GE962" s="242"/>
      <c r="GF962" s="242"/>
      <c r="GG962" s="242"/>
      <c r="GH962" s="242"/>
      <c r="GI962" s="242"/>
      <c r="GJ962" s="242"/>
      <c r="GK962" s="242"/>
      <c r="GL962" s="242"/>
      <c r="GM962" s="242"/>
      <c r="GN962" s="242"/>
      <c r="GO962" s="242"/>
      <c r="GP962" s="242"/>
      <c r="GQ962" s="242"/>
      <c r="GR962" s="242"/>
      <c r="GS962" s="242"/>
      <c r="GT962" s="242"/>
      <c r="GU962" s="242"/>
      <c r="GV962" s="242"/>
      <c r="GW962" s="242"/>
      <c r="GX962" s="242"/>
      <c r="GY962" s="242"/>
      <c r="GZ962" s="242"/>
      <c r="HA962" s="242"/>
      <c r="HB962" s="242"/>
      <c r="HC962" s="242"/>
      <c r="HD962" s="242"/>
      <c r="HE962" s="242"/>
      <c r="HF962" s="242"/>
      <c r="HG962" s="242"/>
      <c r="HH962" s="242"/>
      <c r="HI962" s="242"/>
      <c r="HJ962" s="242"/>
      <c r="HK962" s="242"/>
      <c r="HL962" s="242"/>
      <c r="HM962" s="242"/>
      <c r="HN962" s="242"/>
      <c r="HO962" s="242"/>
      <c r="HP962" s="242"/>
      <c r="HQ962" s="242"/>
      <c r="HR962" s="242"/>
      <c r="HS962" s="242"/>
      <c r="HT962" s="242"/>
      <c r="HU962" s="242"/>
      <c r="HV962" s="242"/>
      <c r="HW962" s="242"/>
      <c r="HX962" s="242"/>
      <c r="HY962" s="242"/>
      <c r="HZ962" s="242"/>
      <c r="IA962" s="242"/>
      <c r="IB962" s="242"/>
      <c r="IC962" s="242"/>
      <c r="ID962" s="242"/>
      <c r="IE962" s="242"/>
      <c r="IF962" s="242"/>
      <c r="IG962" s="242"/>
      <c r="IH962" s="242"/>
      <c r="II962" s="242"/>
      <c r="IJ962" s="242"/>
      <c r="IK962" s="242"/>
      <c r="IL962" s="242"/>
      <c r="IM962" s="242"/>
      <c r="IN962" s="242"/>
      <c r="IO962" s="242"/>
      <c r="IP962" s="242"/>
      <c r="IQ962" s="242"/>
      <c r="IR962" s="242"/>
      <c r="IS962" s="242"/>
      <c r="IT962" s="242"/>
      <c r="IU962" s="242"/>
      <c r="IV962" s="242"/>
      <c r="IW962" s="242"/>
      <c r="IX962" s="242"/>
      <c r="IY962" s="242"/>
      <c r="IZ962" s="242"/>
      <c r="JA962" s="242"/>
      <c r="JB962" s="242"/>
      <c r="JC962" s="242"/>
      <c r="JD962" s="242"/>
      <c r="JE962" s="242"/>
      <c r="JF962" s="242"/>
      <c r="JG962" s="242"/>
      <c r="JH962" s="242"/>
      <c r="JI962" s="242"/>
      <c r="JJ962" s="242"/>
      <c r="JK962" s="242"/>
      <c r="JL962" s="242"/>
      <c r="JM962" s="242"/>
      <c r="JN962" s="242"/>
      <c r="JO962" s="242"/>
      <c r="JP962" s="242"/>
      <c r="JQ962" s="242"/>
      <c r="JR962" s="242"/>
      <c r="JS962" s="242"/>
      <c r="JT962" s="242"/>
      <c r="JU962" s="242"/>
      <c r="JV962" s="242"/>
      <c r="JW962" s="242"/>
      <c r="JX962" s="242"/>
      <c r="JY962" s="242"/>
      <c r="JZ962" s="242"/>
      <c r="KA962" s="242"/>
      <c r="KB962" s="242"/>
      <c r="KC962" s="242"/>
      <c r="KD962" s="242"/>
      <c r="KE962" s="242"/>
      <c r="KF962" s="242"/>
      <c r="KG962" s="242"/>
      <c r="KH962" s="242"/>
      <c r="KI962" s="242"/>
      <c r="KJ962" s="242"/>
      <c r="KK962" s="242"/>
      <c r="KL962" s="242"/>
      <c r="KM962" s="242"/>
      <c r="KN962" s="242"/>
      <c r="KO962" s="242"/>
      <c r="KP962" s="242"/>
      <c r="KQ962" s="242"/>
      <c r="KR962" s="242"/>
      <c r="KS962" s="242"/>
      <c r="KT962" s="242"/>
      <c r="KU962" s="242"/>
      <c r="KV962" s="242"/>
      <c r="KW962" s="242"/>
      <c r="KX962" s="242"/>
      <c r="KY962" s="242"/>
      <c r="KZ962" s="242"/>
      <c r="LA962" s="242"/>
      <c r="LB962" s="242"/>
      <c r="LC962" s="242"/>
      <c r="LD962" s="242"/>
      <c r="LE962" s="242"/>
      <c r="LF962" s="242"/>
      <c r="LG962" s="242"/>
      <c r="LH962" s="242"/>
      <c r="LI962" s="242"/>
      <c r="LJ962" s="242"/>
      <c r="LK962" s="242"/>
      <c r="LL962" s="242"/>
      <c r="LM962" s="242"/>
      <c r="LN962" s="242"/>
      <c r="LO962" s="242"/>
      <c r="LP962" s="242"/>
      <c r="LQ962" s="242"/>
      <c r="LR962" s="242"/>
      <c r="LS962" s="242"/>
      <c r="LT962" s="242"/>
      <c r="LU962" s="242"/>
      <c r="LV962" s="242"/>
      <c r="LW962" s="242"/>
      <c r="LX962" s="242"/>
      <c r="LY962" s="242"/>
      <c r="LZ962" s="242"/>
      <c r="MA962" s="242"/>
      <c r="MB962" s="242"/>
      <c r="MC962" s="242"/>
      <c r="MD962" s="242"/>
      <c r="ME962" s="242"/>
      <c r="MF962" s="242"/>
      <c r="MG962" s="242"/>
      <c r="MH962" s="242"/>
      <c r="MI962" s="242"/>
      <c r="MJ962" s="242"/>
      <c r="MK962" s="242"/>
      <c r="ML962" s="242"/>
      <c r="MM962" s="242"/>
      <c r="MN962" s="242"/>
      <c r="MO962" s="242"/>
      <c r="MP962" s="242"/>
      <c r="MQ962" s="242"/>
      <c r="MR962" s="242"/>
      <c r="MS962" s="242"/>
      <c r="MT962" s="242"/>
      <c r="MU962" s="242"/>
      <c r="MV962" s="242"/>
      <c r="MW962" s="242"/>
      <c r="MX962" s="242"/>
      <c r="MY962" s="242"/>
      <c r="MZ962" s="242"/>
      <c r="NA962" s="242"/>
      <c r="NB962" s="242"/>
      <c r="NC962" s="242"/>
      <c r="ND962" s="242"/>
      <c r="NE962" s="242"/>
      <c r="NF962" s="242"/>
      <c r="NG962" s="242"/>
      <c r="NH962" s="242"/>
      <c r="NI962" s="242"/>
      <c r="NJ962" s="242"/>
      <c r="NK962" s="242"/>
      <c r="NL962" s="242"/>
      <c r="NM962" s="242"/>
      <c r="NN962" s="242"/>
      <c r="NO962" s="242"/>
      <c r="NP962" s="242"/>
      <c r="NQ962" s="242"/>
      <c r="NR962" s="242"/>
      <c r="NS962" s="242"/>
      <c r="NT962" s="242"/>
      <c r="NU962" s="242"/>
      <c r="NV962" s="242"/>
      <c r="NW962" s="242"/>
      <c r="NX962" s="242"/>
      <c r="NY962" s="242"/>
      <c r="NZ962" s="242"/>
      <c r="OA962" s="242"/>
      <c r="OB962" s="242"/>
      <c r="OC962" s="242"/>
      <c r="OD962" s="242"/>
      <c r="OE962" s="242"/>
      <c r="OF962" s="242"/>
      <c r="OG962" s="242"/>
      <c r="OH962" s="242"/>
      <c r="OI962" s="242"/>
      <c r="OJ962" s="242"/>
      <c r="OK962" s="242"/>
      <c r="OL962" s="242"/>
      <c r="OM962" s="242"/>
      <c r="ON962" s="242"/>
      <c r="OO962" s="242"/>
      <c r="OP962" s="242"/>
      <c r="OQ962" s="242"/>
      <c r="OR962" s="242"/>
      <c r="OS962" s="242"/>
      <c r="OT962" s="242"/>
      <c r="OU962" s="242"/>
      <c r="OV962" s="242"/>
      <c r="OW962" s="242"/>
      <c r="OX962" s="242"/>
      <c r="OY962" s="242"/>
      <c r="OZ962" s="242"/>
      <c r="PA962" s="242"/>
      <c r="PB962" s="242"/>
      <c r="PC962" s="242"/>
      <c r="PD962" s="242"/>
      <c r="PE962" s="242"/>
      <c r="PF962" s="242"/>
      <c r="PG962" s="242"/>
      <c r="PH962" s="242"/>
      <c r="PI962" s="242"/>
      <c r="PJ962" s="242"/>
      <c r="PK962" s="242"/>
      <c r="PL962" s="242"/>
      <c r="PM962" s="242"/>
      <c r="PN962" s="242"/>
      <c r="PO962" s="242"/>
      <c r="PP962" s="242"/>
      <c r="PQ962" s="242"/>
      <c r="PR962" s="242"/>
      <c r="PS962" s="242"/>
      <c r="PT962" s="242"/>
      <c r="PU962" s="242"/>
      <c r="PV962" s="242"/>
      <c r="PW962" s="242"/>
      <c r="PX962" s="242"/>
      <c r="PY962" s="242"/>
      <c r="PZ962" s="242"/>
      <c r="QA962" s="242"/>
      <c r="QB962" s="242"/>
      <c r="QC962" s="242"/>
      <c r="QD962" s="242"/>
      <c r="QE962" s="242"/>
      <c r="QF962" s="242"/>
      <c r="QG962" s="242"/>
      <c r="QH962" s="242"/>
      <c r="QI962" s="242"/>
      <c r="QJ962" s="242"/>
      <c r="QK962" s="242"/>
      <c r="QL962" s="242"/>
      <c r="QM962" s="242"/>
      <c r="QN962" s="242"/>
      <c r="QO962" s="242"/>
      <c r="QP962" s="242"/>
      <c r="QQ962" s="242"/>
      <c r="QR962" s="242"/>
      <c r="QS962" s="242"/>
      <c r="QT962" s="242"/>
      <c r="QU962" s="242"/>
      <c r="QV962" s="242"/>
      <c r="QW962" s="242"/>
      <c r="QX962" s="242"/>
      <c r="QY962" s="242"/>
      <c r="QZ962" s="242"/>
      <c r="RA962" s="242"/>
      <c r="RB962" s="242"/>
      <c r="RC962" s="242"/>
      <c r="RD962" s="242"/>
      <c r="RE962" s="242"/>
      <c r="RF962" s="242"/>
      <c r="RG962" s="242"/>
      <c r="RH962" s="242"/>
      <c r="RI962" s="242"/>
      <c r="RJ962" s="242"/>
      <c r="RK962" s="242"/>
      <c r="RL962" s="242"/>
      <c r="RM962" s="242"/>
      <c r="RN962" s="242"/>
      <c r="RO962" s="242"/>
      <c r="RP962" s="242"/>
      <c r="RQ962" s="242"/>
      <c r="RR962" s="242"/>
      <c r="RS962" s="242"/>
      <c r="RT962" s="242"/>
      <c r="RU962" s="242"/>
      <c r="RV962" s="242"/>
      <c r="RW962" s="242"/>
      <c r="RX962" s="242"/>
      <c r="RY962" s="242"/>
      <c r="RZ962" s="242"/>
      <c r="SA962" s="242"/>
      <c r="SB962" s="242"/>
    </row>
    <row r="963" spans="1:496" s="249" customFormat="1" ht="15" customHeight="1" x14ac:dyDescent="0.2">
      <c r="A963" s="247"/>
      <c r="B963" s="247"/>
      <c r="D963" s="247"/>
      <c r="F963" s="242"/>
      <c r="G963" s="242"/>
      <c r="H963" s="242"/>
      <c r="I963" s="242"/>
      <c r="J963" s="242"/>
      <c r="K963" s="242"/>
      <c r="L963" s="242"/>
      <c r="M963" s="242"/>
      <c r="N963" s="242"/>
      <c r="O963" s="242"/>
      <c r="P963" s="242"/>
      <c r="Q963" s="242"/>
      <c r="R963" s="242"/>
      <c r="S963" s="242"/>
      <c r="T963" s="242"/>
      <c r="U963" s="242"/>
      <c r="V963" s="242"/>
      <c r="W963" s="242"/>
      <c r="X963" s="242"/>
      <c r="Y963" s="242"/>
      <c r="Z963" s="242"/>
      <c r="AA963" s="242"/>
      <c r="AB963" s="242"/>
      <c r="AC963" s="242"/>
      <c r="AD963" s="242"/>
      <c r="AE963" s="242"/>
      <c r="AF963" s="242"/>
      <c r="AG963" s="242"/>
      <c r="AH963" s="242"/>
      <c r="AI963" s="242"/>
      <c r="AJ963" s="242"/>
      <c r="AK963" s="242"/>
      <c r="AL963" s="242"/>
      <c r="AM963" s="242"/>
      <c r="AN963" s="242"/>
      <c r="AO963" s="242"/>
      <c r="AP963" s="242"/>
      <c r="AQ963" s="242"/>
      <c r="AR963" s="242"/>
      <c r="AS963" s="242"/>
      <c r="AT963" s="242"/>
      <c r="AU963" s="242"/>
      <c r="AV963" s="242"/>
      <c r="AW963" s="242"/>
      <c r="AX963" s="242"/>
      <c r="AY963" s="242"/>
      <c r="AZ963" s="242"/>
      <c r="BA963" s="242"/>
      <c r="BB963" s="242"/>
      <c r="BC963" s="242"/>
      <c r="BD963" s="242"/>
      <c r="BE963" s="242"/>
      <c r="BF963" s="242"/>
      <c r="BG963" s="242"/>
      <c r="BH963" s="242"/>
      <c r="BI963" s="242"/>
      <c r="BJ963" s="242"/>
      <c r="BK963" s="242"/>
      <c r="BL963" s="242"/>
      <c r="BM963" s="242"/>
      <c r="BN963" s="242"/>
      <c r="BO963" s="242"/>
      <c r="BP963" s="242"/>
      <c r="BQ963" s="242"/>
      <c r="BR963" s="242"/>
      <c r="BS963" s="242"/>
      <c r="BT963" s="242"/>
      <c r="BU963" s="242"/>
      <c r="BV963" s="242"/>
      <c r="BW963" s="242"/>
      <c r="BX963" s="242"/>
      <c r="BY963" s="242"/>
      <c r="BZ963" s="242"/>
      <c r="CA963" s="242"/>
      <c r="CB963" s="242"/>
      <c r="CC963" s="242"/>
      <c r="CD963" s="242"/>
      <c r="CE963" s="242"/>
      <c r="CF963" s="242"/>
      <c r="CG963" s="242"/>
      <c r="CH963" s="242"/>
      <c r="CI963" s="242"/>
      <c r="CJ963" s="242"/>
      <c r="CK963" s="242"/>
      <c r="CL963" s="242"/>
      <c r="CM963" s="242"/>
      <c r="CN963" s="242"/>
      <c r="CO963" s="242"/>
      <c r="CP963" s="242"/>
      <c r="CQ963" s="242"/>
      <c r="CR963" s="242"/>
      <c r="CS963" s="242"/>
      <c r="CT963" s="242"/>
      <c r="CU963" s="242"/>
      <c r="CV963" s="242"/>
      <c r="CW963" s="242"/>
      <c r="CX963" s="242"/>
      <c r="CY963" s="242"/>
      <c r="CZ963" s="242"/>
      <c r="DA963" s="242"/>
      <c r="DB963" s="242"/>
      <c r="DC963" s="242"/>
      <c r="DD963" s="242"/>
      <c r="DE963" s="242"/>
      <c r="DF963" s="242"/>
      <c r="DG963" s="242"/>
      <c r="DH963" s="242"/>
      <c r="DI963" s="242"/>
      <c r="DJ963" s="242"/>
      <c r="DK963" s="242"/>
      <c r="DL963" s="242"/>
      <c r="DM963" s="242"/>
      <c r="DN963" s="242"/>
      <c r="DO963" s="242"/>
      <c r="DP963" s="242"/>
      <c r="DQ963" s="242"/>
      <c r="DR963" s="242"/>
      <c r="DS963" s="242"/>
      <c r="DT963" s="242"/>
      <c r="DU963" s="242"/>
      <c r="DV963" s="242"/>
      <c r="DW963" s="242"/>
      <c r="DX963" s="242"/>
      <c r="DY963" s="242"/>
      <c r="DZ963" s="242"/>
      <c r="EA963" s="242"/>
      <c r="EB963" s="242"/>
      <c r="EC963" s="242"/>
      <c r="ED963" s="242"/>
      <c r="EE963" s="242"/>
      <c r="EF963" s="242"/>
      <c r="EG963" s="242"/>
      <c r="EH963" s="242"/>
      <c r="EI963" s="242"/>
      <c r="EJ963" s="242"/>
      <c r="EK963" s="242"/>
      <c r="EL963" s="242"/>
      <c r="EM963" s="242"/>
      <c r="EN963" s="242"/>
      <c r="EO963" s="242"/>
      <c r="EP963" s="242"/>
      <c r="EQ963" s="242"/>
      <c r="ER963" s="242"/>
      <c r="ES963" s="242"/>
      <c r="ET963" s="242"/>
      <c r="EU963" s="242"/>
      <c r="EV963" s="242"/>
      <c r="EW963" s="242"/>
      <c r="EX963" s="242"/>
      <c r="EY963" s="242"/>
      <c r="EZ963" s="242"/>
      <c r="FA963" s="242"/>
      <c r="FB963" s="242"/>
      <c r="FC963" s="242"/>
      <c r="FD963" s="242"/>
      <c r="FE963" s="242"/>
      <c r="FF963" s="242"/>
      <c r="FG963" s="242"/>
      <c r="FH963" s="242"/>
      <c r="FI963" s="242"/>
      <c r="FJ963" s="242"/>
      <c r="FK963" s="242"/>
      <c r="FL963" s="242"/>
      <c r="FM963" s="242"/>
      <c r="FN963" s="242"/>
      <c r="FO963" s="242"/>
      <c r="FP963" s="242"/>
      <c r="FQ963" s="242"/>
      <c r="FR963" s="242"/>
      <c r="FS963" s="242"/>
      <c r="FT963" s="242"/>
      <c r="FU963" s="242"/>
      <c r="FV963" s="242"/>
      <c r="FW963" s="242"/>
      <c r="FX963" s="242"/>
      <c r="FY963" s="242"/>
      <c r="FZ963" s="242"/>
      <c r="GA963" s="242"/>
      <c r="GB963" s="242"/>
      <c r="GC963" s="242"/>
      <c r="GD963" s="242"/>
      <c r="GE963" s="242"/>
      <c r="GF963" s="242"/>
      <c r="GG963" s="242"/>
      <c r="GH963" s="242"/>
      <c r="GI963" s="242"/>
      <c r="GJ963" s="242"/>
      <c r="GK963" s="242"/>
      <c r="GL963" s="242"/>
      <c r="GM963" s="242"/>
      <c r="GN963" s="242"/>
      <c r="GO963" s="242"/>
      <c r="GP963" s="242"/>
      <c r="GQ963" s="242"/>
      <c r="GR963" s="242"/>
      <c r="GS963" s="242"/>
      <c r="GT963" s="242"/>
      <c r="GU963" s="242"/>
      <c r="GV963" s="242"/>
      <c r="GW963" s="242"/>
      <c r="GX963" s="242"/>
      <c r="GY963" s="242"/>
      <c r="GZ963" s="242"/>
      <c r="HA963" s="242"/>
      <c r="HB963" s="242"/>
      <c r="HC963" s="242"/>
      <c r="HD963" s="242"/>
      <c r="HE963" s="242"/>
      <c r="HF963" s="242"/>
      <c r="HG963" s="242"/>
      <c r="HH963" s="242"/>
      <c r="HI963" s="242"/>
      <c r="HJ963" s="242"/>
      <c r="HK963" s="242"/>
      <c r="HL963" s="242"/>
      <c r="HM963" s="242"/>
      <c r="HN963" s="242"/>
      <c r="HO963" s="242"/>
      <c r="HP963" s="242"/>
      <c r="HQ963" s="242"/>
      <c r="HR963" s="242"/>
      <c r="HS963" s="242"/>
      <c r="HT963" s="242"/>
      <c r="HU963" s="242"/>
      <c r="HV963" s="242"/>
      <c r="HW963" s="242"/>
      <c r="HX963" s="242"/>
      <c r="HY963" s="242"/>
      <c r="HZ963" s="242"/>
      <c r="IA963" s="242"/>
      <c r="IB963" s="242"/>
      <c r="IC963" s="242"/>
      <c r="ID963" s="242"/>
      <c r="IE963" s="242"/>
      <c r="IF963" s="242"/>
      <c r="IG963" s="242"/>
      <c r="IH963" s="242"/>
      <c r="II963" s="242"/>
      <c r="IJ963" s="242"/>
      <c r="IK963" s="242"/>
      <c r="IL963" s="242"/>
      <c r="IM963" s="242"/>
      <c r="IN963" s="242"/>
      <c r="IO963" s="242"/>
      <c r="IP963" s="242"/>
      <c r="IQ963" s="242"/>
      <c r="IR963" s="242"/>
      <c r="IS963" s="242"/>
      <c r="IT963" s="242"/>
      <c r="IU963" s="242"/>
      <c r="IV963" s="242"/>
      <c r="IW963" s="242"/>
      <c r="IX963" s="242"/>
      <c r="IY963" s="242"/>
      <c r="IZ963" s="242"/>
      <c r="JA963" s="242"/>
      <c r="JB963" s="242"/>
      <c r="JC963" s="242"/>
      <c r="JD963" s="242"/>
      <c r="JE963" s="242"/>
      <c r="JF963" s="242"/>
      <c r="JG963" s="242"/>
      <c r="JH963" s="242"/>
      <c r="JI963" s="242"/>
      <c r="JJ963" s="242"/>
      <c r="JK963" s="242"/>
      <c r="JL963" s="242"/>
      <c r="JM963" s="242"/>
      <c r="JN963" s="242"/>
      <c r="JO963" s="242"/>
      <c r="JP963" s="242"/>
      <c r="JQ963" s="242"/>
      <c r="JR963" s="242"/>
      <c r="JS963" s="242"/>
      <c r="JT963" s="242"/>
      <c r="JU963" s="242"/>
      <c r="JV963" s="242"/>
      <c r="JW963" s="242"/>
      <c r="JX963" s="242"/>
      <c r="JY963" s="242"/>
      <c r="JZ963" s="242"/>
      <c r="KA963" s="242"/>
      <c r="KB963" s="242"/>
      <c r="KC963" s="242"/>
      <c r="KD963" s="242"/>
      <c r="KE963" s="242"/>
      <c r="KF963" s="242"/>
      <c r="KG963" s="242"/>
      <c r="KH963" s="242"/>
      <c r="KI963" s="242"/>
      <c r="KJ963" s="242"/>
      <c r="KK963" s="242"/>
      <c r="KL963" s="242"/>
      <c r="KM963" s="242"/>
      <c r="KN963" s="242"/>
      <c r="KO963" s="242"/>
      <c r="KP963" s="242"/>
      <c r="KQ963" s="242"/>
      <c r="KR963" s="242"/>
      <c r="KS963" s="242"/>
      <c r="KT963" s="242"/>
      <c r="KU963" s="242"/>
      <c r="KV963" s="242"/>
      <c r="KW963" s="242"/>
      <c r="KX963" s="242"/>
      <c r="KY963" s="242"/>
      <c r="KZ963" s="242"/>
      <c r="LA963" s="242"/>
      <c r="LB963" s="242"/>
      <c r="LC963" s="242"/>
      <c r="LD963" s="242"/>
      <c r="LE963" s="242"/>
      <c r="LF963" s="242"/>
      <c r="LG963" s="242"/>
      <c r="LH963" s="242"/>
      <c r="LI963" s="242"/>
      <c r="LJ963" s="242"/>
      <c r="LK963" s="242"/>
      <c r="LL963" s="242"/>
      <c r="LM963" s="242"/>
      <c r="LN963" s="242"/>
      <c r="LO963" s="242"/>
      <c r="LP963" s="242"/>
      <c r="LQ963" s="242"/>
      <c r="LR963" s="242"/>
      <c r="LS963" s="242"/>
      <c r="LT963" s="242"/>
      <c r="LU963" s="242"/>
      <c r="LV963" s="242"/>
      <c r="LW963" s="242"/>
      <c r="LX963" s="242"/>
      <c r="LY963" s="242"/>
      <c r="LZ963" s="242"/>
      <c r="MA963" s="242"/>
      <c r="MB963" s="242"/>
      <c r="MC963" s="242"/>
      <c r="MD963" s="242"/>
      <c r="ME963" s="242"/>
      <c r="MF963" s="242"/>
      <c r="MG963" s="242"/>
      <c r="MH963" s="242"/>
      <c r="MI963" s="242"/>
      <c r="MJ963" s="242"/>
      <c r="MK963" s="242"/>
      <c r="ML963" s="242"/>
      <c r="MM963" s="242"/>
      <c r="MN963" s="242"/>
      <c r="MO963" s="242"/>
      <c r="MP963" s="242"/>
      <c r="MQ963" s="242"/>
      <c r="MR963" s="242"/>
      <c r="MS963" s="242"/>
      <c r="MT963" s="242"/>
      <c r="MU963" s="242"/>
      <c r="MV963" s="242"/>
      <c r="MW963" s="242"/>
      <c r="MX963" s="242"/>
      <c r="MY963" s="242"/>
      <c r="MZ963" s="242"/>
      <c r="NA963" s="242"/>
      <c r="NB963" s="242"/>
      <c r="NC963" s="242"/>
      <c r="ND963" s="242"/>
      <c r="NE963" s="242"/>
      <c r="NF963" s="242"/>
      <c r="NG963" s="242"/>
      <c r="NH963" s="242"/>
      <c r="NI963" s="242"/>
      <c r="NJ963" s="242"/>
      <c r="NK963" s="242"/>
      <c r="NL963" s="242"/>
      <c r="NM963" s="242"/>
      <c r="NN963" s="242"/>
      <c r="NO963" s="242"/>
      <c r="NP963" s="242"/>
      <c r="NQ963" s="242"/>
      <c r="NR963" s="242"/>
      <c r="NS963" s="242"/>
      <c r="NT963" s="242"/>
      <c r="NU963" s="242"/>
      <c r="NV963" s="242"/>
      <c r="NW963" s="242"/>
      <c r="NX963" s="242"/>
      <c r="NY963" s="242"/>
      <c r="NZ963" s="242"/>
      <c r="OA963" s="242"/>
      <c r="OB963" s="242"/>
      <c r="OC963" s="242"/>
      <c r="OD963" s="242"/>
      <c r="OE963" s="242"/>
      <c r="OF963" s="242"/>
      <c r="OG963" s="242"/>
      <c r="OH963" s="242"/>
      <c r="OI963" s="242"/>
      <c r="OJ963" s="242"/>
      <c r="OK963" s="242"/>
      <c r="OL963" s="242"/>
      <c r="OM963" s="242"/>
      <c r="ON963" s="242"/>
      <c r="OO963" s="242"/>
      <c r="OP963" s="242"/>
      <c r="OQ963" s="242"/>
      <c r="OR963" s="242"/>
      <c r="OS963" s="242"/>
      <c r="OT963" s="242"/>
      <c r="OU963" s="242"/>
      <c r="OV963" s="242"/>
      <c r="OW963" s="242"/>
      <c r="OX963" s="242"/>
      <c r="OY963" s="242"/>
      <c r="OZ963" s="242"/>
      <c r="PA963" s="242"/>
      <c r="PB963" s="242"/>
      <c r="PC963" s="242"/>
      <c r="PD963" s="242"/>
      <c r="PE963" s="242"/>
      <c r="PF963" s="242"/>
      <c r="PG963" s="242"/>
      <c r="PH963" s="242"/>
      <c r="PI963" s="242"/>
      <c r="PJ963" s="242"/>
      <c r="PK963" s="242"/>
      <c r="PL963" s="242"/>
      <c r="PM963" s="242"/>
      <c r="PN963" s="242"/>
      <c r="PO963" s="242"/>
      <c r="PP963" s="242"/>
      <c r="PQ963" s="242"/>
      <c r="PR963" s="242"/>
      <c r="PS963" s="242"/>
      <c r="PT963" s="242"/>
      <c r="PU963" s="242"/>
      <c r="PV963" s="242"/>
      <c r="PW963" s="242"/>
      <c r="PX963" s="242"/>
      <c r="PY963" s="242"/>
      <c r="PZ963" s="242"/>
      <c r="QA963" s="242"/>
      <c r="QB963" s="242"/>
      <c r="QC963" s="242"/>
      <c r="QD963" s="242"/>
      <c r="QE963" s="242"/>
      <c r="QF963" s="242"/>
      <c r="QG963" s="242"/>
      <c r="QH963" s="242"/>
      <c r="QI963" s="242"/>
      <c r="QJ963" s="242"/>
      <c r="QK963" s="242"/>
      <c r="QL963" s="242"/>
      <c r="QM963" s="242"/>
      <c r="QN963" s="242"/>
      <c r="QO963" s="242"/>
      <c r="QP963" s="242"/>
      <c r="QQ963" s="242"/>
      <c r="QR963" s="242"/>
      <c r="QS963" s="242"/>
      <c r="QT963" s="242"/>
      <c r="QU963" s="242"/>
      <c r="QV963" s="242"/>
      <c r="QW963" s="242"/>
      <c r="QX963" s="242"/>
      <c r="QY963" s="242"/>
      <c r="QZ963" s="242"/>
      <c r="RA963" s="242"/>
      <c r="RB963" s="242"/>
      <c r="RC963" s="242"/>
      <c r="RD963" s="242"/>
      <c r="RE963" s="242"/>
      <c r="RF963" s="242"/>
      <c r="RG963" s="242"/>
      <c r="RH963" s="242"/>
      <c r="RI963" s="242"/>
      <c r="RJ963" s="242"/>
      <c r="RK963" s="242"/>
      <c r="RL963" s="242"/>
      <c r="RM963" s="242"/>
      <c r="RN963" s="242"/>
      <c r="RO963" s="242"/>
      <c r="RP963" s="242"/>
      <c r="RQ963" s="242"/>
      <c r="RR963" s="242"/>
      <c r="RS963" s="242"/>
      <c r="RT963" s="242"/>
      <c r="RU963" s="242"/>
      <c r="RV963" s="242"/>
      <c r="RW963" s="242"/>
      <c r="RX963" s="242"/>
      <c r="RY963" s="242"/>
      <c r="RZ963" s="242"/>
      <c r="SA963" s="242"/>
      <c r="SB963" s="242"/>
    </row>
    <row r="964" spans="1:496" ht="15" customHeight="1" x14ac:dyDescent="0.2">
      <c r="A964" s="243"/>
    </row>
    <row r="965" spans="1:496" ht="15" customHeight="1" x14ac:dyDescent="0.2">
      <c r="B965" s="242"/>
      <c r="D965" s="242"/>
      <c r="E965" s="243"/>
    </row>
    <row r="966" spans="1:496" ht="15" customHeight="1" x14ac:dyDescent="0.2">
      <c r="B966" s="242"/>
      <c r="D966" s="242"/>
      <c r="E966" s="243"/>
    </row>
    <row r="967" spans="1:496" ht="15" customHeight="1" x14ac:dyDescent="0.2">
      <c r="B967" s="242"/>
      <c r="D967" s="242"/>
      <c r="E967" s="243"/>
    </row>
    <row r="968" spans="1:496" ht="15" customHeight="1" x14ac:dyDescent="0.2">
      <c r="B968" s="242"/>
      <c r="D968" s="242"/>
      <c r="E968" s="243"/>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zoomScale="90" zoomScaleNormal="90" workbookViewId="0">
      <selection activeCell="D4" sqref="D4:D6"/>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0" si="0">IFERROR(VLOOKUP(D4,Tabla_Indices,5,FALSE),"")</f>
        <v/>
      </c>
    </row>
    <row r="5" spans="1:5" x14ac:dyDescent="0.2">
      <c r="A5" s="83"/>
      <c r="B5" s="81"/>
      <c r="C5" s="86"/>
      <c r="D5" s="24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5"/>
      <c r="C21" s="87"/>
      <c r="D21" s="84"/>
      <c r="E21" s="83" t="str">
        <f t="shared" ref="E21:E23" si="1">IFERROR(VLOOKUP(D21,Tabla_Indices,5,FALSE),"")</f>
        <v/>
      </c>
    </row>
    <row r="22" spans="1:5" x14ac:dyDescent="0.2">
      <c r="A22" s="83"/>
      <c r="B22" s="85"/>
      <c r="C22" s="87"/>
      <c r="D22" s="84"/>
      <c r="E22" s="83" t="str">
        <f t="shared" si="1"/>
        <v/>
      </c>
    </row>
    <row r="23" spans="1:5" x14ac:dyDescent="0.2">
      <c r="A23" s="83"/>
      <c r="B23" s="85"/>
      <c r="C23" s="87"/>
      <c r="D23" s="84"/>
      <c r="E23" s="83" t="str">
        <f t="shared" si="1"/>
        <v/>
      </c>
    </row>
    <row r="24" spans="1:5" x14ac:dyDescent="0.2">
      <c r="A24" s="83"/>
      <c r="B24" s="81"/>
      <c r="C24" s="86"/>
      <c r="D24" s="83"/>
      <c r="E24" s="83" t="str">
        <f t="shared" ref="E24:E27" si="2">IFERROR(VLOOKUP(D24,Tabla_Indices,5,FALSE),"")</f>
        <v/>
      </c>
    </row>
    <row r="25" spans="1:5" x14ac:dyDescent="0.2">
      <c r="A25" s="83"/>
      <c r="B25" s="85"/>
      <c r="C25" s="87"/>
      <c r="D25" s="84"/>
      <c r="E25" s="83" t="str">
        <f t="shared" si="2"/>
        <v/>
      </c>
    </row>
    <row r="26" spans="1:5" x14ac:dyDescent="0.2">
      <c r="A26" s="83"/>
      <c r="B26" s="81"/>
      <c r="C26" s="86"/>
      <c r="D26" s="83"/>
      <c r="E26" s="83" t="str">
        <f t="shared" si="2"/>
        <v/>
      </c>
    </row>
    <row r="27" spans="1:5" x14ac:dyDescent="0.2">
      <c r="A27" s="83"/>
      <c r="B27" s="81"/>
      <c r="C27" s="86"/>
      <c r="D27" s="83"/>
      <c r="E27" s="83" t="str">
        <f t="shared" si="2"/>
        <v/>
      </c>
    </row>
    <row r="28" spans="1:5" x14ac:dyDescent="0.2">
      <c r="A28" s="83"/>
      <c r="B28" s="85"/>
      <c r="C28" s="87"/>
      <c r="D28" s="84"/>
      <c r="E28" s="83"/>
    </row>
    <row r="29" spans="1:5" x14ac:dyDescent="0.2">
      <c r="A29" s="83"/>
      <c r="B29" s="85"/>
      <c r="C29" s="87"/>
      <c r="D29" s="84"/>
      <c r="E29" s="83"/>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3"/>
      <c r="E46" s="83"/>
    </row>
    <row r="47" spans="1:5" x14ac:dyDescent="0.2">
      <c r="A47" s="83"/>
      <c r="B47" s="85"/>
      <c r="C47" s="87"/>
      <c r="D47" s="84"/>
      <c r="E47" s="83"/>
    </row>
    <row r="48" spans="1:5" x14ac:dyDescent="0.2">
      <c r="A48" s="83"/>
      <c r="B48" s="85"/>
      <c r="C48" s="87"/>
      <c r="D48" s="84"/>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t="str">
        <f t="shared" ref="E178:E189" si="3">IFERROR(VLOOKUP(D178,Tabla_Indices,5,FALSE),"")</f>
        <v/>
      </c>
    </row>
    <row r="179" spans="1:5" x14ac:dyDescent="0.2">
      <c r="A179" s="83"/>
      <c r="B179" s="85"/>
      <c r="C179" s="87"/>
      <c r="D179" s="84"/>
      <c r="E179" s="83" t="str">
        <f t="shared" si="3"/>
        <v/>
      </c>
    </row>
    <row r="180" spans="1:5" x14ac:dyDescent="0.2">
      <c r="A180" s="83"/>
      <c r="B180" s="85"/>
      <c r="C180" s="87"/>
      <c r="D180" s="84"/>
      <c r="E180" s="83" t="str">
        <f t="shared" si="3"/>
        <v/>
      </c>
    </row>
    <row r="181" spans="1:5" x14ac:dyDescent="0.2">
      <c r="A181" s="83"/>
      <c r="B181" s="85"/>
      <c r="C181" s="87"/>
      <c r="D181" s="84"/>
      <c r="E181" s="83" t="str">
        <f t="shared" si="3"/>
        <v/>
      </c>
    </row>
    <row r="182" spans="1:5" x14ac:dyDescent="0.2">
      <c r="A182" s="83"/>
      <c r="B182" s="85"/>
      <c r="C182" s="87"/>
      <c r="D182" s="84"/>
      <c r="E182" s="83" t="str">
        <f t="shared" si="3"/>
        <v/>
      </c>
    </row>
    <row r="183" spans="1:5" x14ac:dyDescent="0.2">
      <c r="A183" s="83"/>
      <c r="B183" s="85"/>
      <c r="C183" s="87"/>
      <c r="D183" s="84"/>
      <c r="E183" s="83" t="str">
        <f t="shared" si="3"/>
        <v/>
      </c>
    </row>
    <row r="184" spans="1:5" x14ac:dyDescent="0.2">
      <c r="A184" s="83"/>
      <c r="B184" s="85"/>
      <c r="C184" s="87"/>
      <c r="D184" s="84"/>
      <c r="E184" s="83" t="str">
        <f t="shared" si="3"/>
        <v/>
      </c>
    </row>
    <row r="185" spans="1:5" x14ac:dyDescent="0.2">
      <c r="A185" s="83"/>
      <c r="B185" s="85"/>
      <c r="C185" s="87"/>
      <c r="D185" s="84"/>
      <c r="E185" s="83" t="str">
        <f t="shared" si="3"/>
        <v/>
      </c>
    </row>
    <row r="186" spans="1:5" x14ac:dyDescent="0.2">
      <c r="A186" s="83"/>
      <c r="B186" s="85"/>
      <c r="C186" s="87"/>
      <c r="D186" s="84"/>
      <c r="E186" s="83" t="str">
        <f t="shared" si="3"/>
        <v/>
      </c>
    </row>
    <row r="187" spans="1:5" x14ac:dyDescent="0.2">
      <c r="A187" s="83"/>
      <c r="B187" s="85"/>
      <c r="C187" s="87"/>
      <c r="D187" s="84"/>
      <c r="E187" s="83" t="str">
        <f t="shared" si="3"/>
        <v/>
      </c>
    </row>
    <row r="188" spans="1:5" x14ac:dyDescent="0.2">
      <c r="A188" s="83"/>
      <c r="B188" s="85"/>
      <c r="C188" s="87"/>
      <c r="D188" s="84"/>
      <c r="E188" s="83" t="str">
        <f t="shared" si="3"/>
        <v/>
      </c>
    </row>
    <row r="189" spans="1:5" x14ac:dyDescent="0.2">
      <c r="A189" s="83"/>
      <c r="B189" s="85"/>
      <c r="C189" s="87"/>
      <c r="D189" s="84"/>
      <c r="E189" s="83" t="str">
        <f t="shared" si="3"/>
        <v/>
      </c>
    </row>
    <row r="190" spans="1:5" x14ac:dyDescent="0.2">
      <c r="A190" s="83"/>
      <c r="B190" s="85"/>
      <c r="C190" s="87"/>
      <c r="D190" s="84"/>
      <c r="E190" s="83" t="str">
        <f t="shared" ref="E190:E238" si="4">IFERROR(VLOOKUP(D190,Tabla_Indices,5,FALSE),"")</f>
        <v/>
      </c>
    </row>
    <row r="191" spans="1:5" x14ac:dyDescent="0.2">
      <c r="A191" s="83"/>
      <c r="B191" s="85"/>
      <c r="C191" s="87"/>
      <c r="D191" s="84"/>
      <c r="E191" s="83" t="str">
        <f t="shared" si="4"/>
        <v/>
      </c>
    </row>
    <row r="192" spans="1:5" x14ac:dyDescent="0.2">
      <c r="A192" s="83"/>
      <c r="B192" s="85"/>
      <c r="C192" s="87"/>
      <c r="D192" s="84"/>
      <c r="E192" s="83" t="str">
        <f t="shared" si="4"/>
        <v/>
      </c>
    </row>
    <row r="193" spans="1:5" x14ac:dyDescent="0.2">
      <c r="A193" s="83"/>
      <c r="B193" s="85"/>
      <c r="C193" s="87"/>
      <c r="D193" s="84"/>
      <c r="E193" s="83" t="str">
        <f t="shared" si="4"/>
        <v/>
      </c>
    </row>
    <row r="194" spans="1:5" x14ac:dyDescent="0.2">
      <c r="A194" s="83"/>
      <c r="B194" s="85"/>
      <c r="C194" s="87"/>
      <c r="D194" s="84"/>
      <c r="E194" s="83" t="str">
        <f t="shared" si="4"/>
        <v/>
      </c>
    </row>
    <row r="195" spans="1:5" x14ac:dyDescent="0.2">
      <c r="A195" s="83"/>
      <c r="B195" s="85"/>
      <c r="C195" s="87"/>
      <c r="D195" s="84"/>
      <c r="E195" s="83" t="str">
        <f t="shared" si="4"/>
        <v/>
      </c>
    </row>
    <row r="196" spans="1:5" x14ac:dyDescent="0.2">
      <c r="A196" s="83"/>
      <c r="B196" s="85"/>
      <c r="C196" s="87"/>
      <c r="D196" s="84"/>
      <c r="E196" s="83" t="str">
        <f t="shared" si="4"/>
        <v/>
      </c>
    </row>
    <row r="197" spans="1:5" x14ac:dyDescent="0.2">
      <c r="A197" s="83"/>
      <c r="B197" s="85"/>
      <c r="C197" s="87"/>
      <c r="D197" s="84"/>
      <c r="E197" s="83" t="str">
        <f t="shared" si="4"/>
        <v/>
      </c>
    </row>
    <row r="198" spans="1:5" x14ac:dyDescent="0.2">
      <c r="A198" s="83"/>
      <c r="B198" s="85"/>
      <c r="C198" s="87"/>
      <c r="D198" s="84"/>
      <c r="E198" s="83" t="str">
        <f t="shared" si="4"/>
        <v/>
      </c>
    </row>
    <row r="199" spans="1:5" x14ac:dyDescent="0.2">
      <c r="A199" s="83"/>
      <c r="B199" s="85"/>
      <c r="C199" s="87"/>
      <c r="D199" s="84"/>
      <c r="E199" s="83" t="str">
        <f t="shared" si="4"/>
        <v/>
      </c>
    </row>
    <row r="200" spans="1:5" x14ac:dyDescent="0.2">
      <c r="A200" s="83"/>
      <c r="B200" s="85"/>
      <c r="C200" s="87"/>
      <c r="D200" s="84"/>
      <c r="E200" s="83" t="str">
        <f t="shared" si="4"/>
        <v/>
      </c>
    </row>
    <row r="201" spans="1:5" x14ac:dyDescent="0.2">
      <c r="A201" s="83"/>
      <c r="B201" s="85"/>
      <c r="C201" s="87"/>
      <c r="D201" s="84"/>
      <c r="E201" s="83" t="str">
        <f t="shared" si="4"/>
        <v/>
      </c>
    </row>
    <row r="202" spans="1:5" x14ac:dyDescent="0.2">
      <c r="A202" s="83"/>
      <c r="B202" s="85"/>
      <c r="C202" s="87"/>
      <c r="D202" s="84"/>
      <c r="E202" s="83" t="str">
        <f t="shared" si="4"/>
        <v/>
      </c>
    </row>
    <row r="203" spans="1:5" x14ac:dyDescent="0.2">
      <c r="A203" s="83"/>
      <c r="B203" s="85"/>
      <c r="C203" s="87"/>
      <c r="D203" s="84"/>
      <c r="E203" s="83" t="str">
        <f t="shared" si="4"/>
        <v/>
      </c>
    </row>
    <row r="204" spans="1:5" x14ac:dyDescent="0.2">
      <c r="A204" s="83"/>
      <c r="B204" s="85"/>
      <c r="C204" s="87"/>
      <c r="D204" s="84"/>
      <c r="E204" s="83" t="str">
        <f t="shared" si="4"/>
        <v/>
      </c>
    </row>
    <row r="205" spans="1:5" x14ac:dyDescent="0.2">
      <c r="A205" s="83"/>
      <c r="B205" s="85"/>
      <c r="C205" s="87"/>
      <c r="D205" s="84"/>
      <c r="E205" s="83" t="str">
        <f t="shared" si="4"/>
        <v/>
      </c>
    </row>
    <row r="206" spans="1:5" x14ac:dyDescent="0.2">
      <c r="A206" s="83"/>
      <c r="B206" s="85"/>
      <c r="C206" s="87"/>
      <c r="D206" s="84"/>
      <c r="E206" s="83" t="str">
        <f t="shared" si="4"/>
        <v/>
      </c>
    </row>
    <row r="207" spans="1:5" x14ac:dyDescent="0.2">
      <c r="A207" s="83"/>
      <c r="B207" s="85"/>
      <c r="C207" s="87"/>
      <c r="D207" s="84"/>
      <c r="E207" s="83" t="str">
        <f t="shared" si="4"/>
        <v/>
      </c>
    </row>
    <row r="208" spans="1:5" x14ac:dyDescent="0.2">
      <c r="A208" s="83"/>
      <c r="B208" s="85"/>
      <c r="C208" s="87"/>
      <c r="D208" s="84"/>
      <c r="E208" s="83" t="str">
        <f t="shared" si="4"/>
        <v/>
      </c>
    </row>
    <row r="209" spans="1:5" x14ac:dyDescent="0.2">
      <c r="A209" s="83"/>
      <c r="B209" s="85"/>
      <c r="C209" s="87"/>
      <c r="D209" s="84"/>
      <c r="E209" s="83" t="str">
        <f t="shared" si="4"/>
        <v/>
      </c>
    </row>
    <row r="210" spans="1:5" x14ac:dyDescent="0.2">
      <c r="A210" s="83"/>
      <c r="B210" s="85"/>
      <c r="C210" s="87"/>
      <c r="D210" s="84"/>
      <c r="E210" s="83" t="str">
        <f t="shared" si="4"/>
        <v/>
      </c>
    </row>
    <row r="211" spans="1:5" x14ac:dyDescent="0.2">
      <c r="A211" s="83"/>
      <c r="B211" s="85"/>
      <c r="C211" s="87"/>
      <c r="D211" s="84"/>
      <c r="E211" s="83" t="str">
        <f t="shared" si="4"/>
        <v/>
      </c>
    </row>
    <row r="212" spans="1:5" x14ac:dyDescent="0.2">
      <c r="A212" s="83"/>
      <c r="B212" s="85"/>
      <c r="C212" s="87"/>
      <c r="D212" s="84"/>
      <c r="E212" s="83" t="str">
        <f t="shared" si="4"/>
        <v/>
      </c>
    </row>
    <row r="213" spans="1:5" x14ac:dyDescent="0.2">
      <c r="A213" s="83"/>
      <c r="B213" s="85"/>
      <c r="C213" s="87"/>
      <c r="D213" s="84"/>
      <c r="E213" s="83" t="str">
        <f t="shared" si="4"/>
        <v/>
      </c>
    </row>
    <row r="214" spans="1:5" x14ac:dyDescent="0.2">
      <c r="A214" s="83"/>
      <c r="B214" s="85"/>
      <c r="C214" s="87"/>
      <c r="D214" s="84"/>
      <c r="E214" s="83" t="str">
        <f t="shared" si="4"/>
        <v/>
      </c>
    </row>
    <row r="215" spans="1:5" x14ac:dyDescent="0.2">
      <c r="A215" s="83"/>
      <c r="B215" s="85"/>
      <c r="C215" s="87"/>
      <c r="D215" s="84"/>
      <c r="E215" s="83" t="str">
        <f t="shared" si="4"/>
        <v/>
      </c>
    </row>
    <row r="216" spans="1:5" x14ac:dyDescent="0.2">
      <c r="A216" s="83"/>
      <c r="B216" s="85"/>
      <c r="C216" s="87"/>
      <c r="D216" s="84"/>
      <c r="E216" s="83" t="str">
        <f t="shared" si="4"/>
        <v/>
      </c>
    </row>
    <row r="217" spans="1:5" x14ac:dyDescent="0.2">
      <c r="A217" s="83"/>
      <c r="B217" s="85"/>
      <c r="C217" s="87"/>
      <c r="D217" s="84"/>
      <c r="E217" s="83" t="str">
        <f t="shared" si="4"/>
        <v/>
      </c>
    </row>
    <row r="218" spans="1:5" x14ac:dyDescent="0.2">
      <c r="A218" s="83"/>
      <c r="B218" s="85"/>
      <c r="C218" s="87"/>
      <c r="D218" s="84"/>
      <c r="E218" s="83" t="str">
        <f t="shared" si="4"/>
        <v/>
      </c>
    </row>
    <row r="219" spans="1:5" x14ac:dyDescent="0.2">
      <c r="A219" s="83"/>
      <c r="B219" s="81"/>
      <c r="C219" s="86"/>
      <c r="D219" s="83"/>
      <c r="E219" s="83" t="str">
        <f t="shared" si="4"/>
        <v/>
      </c>
    </row>
    <row r="220" spans="1:5" x14ac:dyDescent="0.2">
      <c r="A220" s="83"/>
      <c r="B220" s="81"/>
      <c r="C220" s="86"/>
      <c r="D220" s="83"/>
      <c r="E220" s="83" t="str">
        <f t="shared" si="4"/>
        <v/>
      </c>
    </row>
    <row r="221" spans="1:5" x14ac:dyDescent="0.2">
      <c r="A221" s="83"/>
      <c r="B221" s="81"/>
      <c r="C221" s="86"/>
      <c r="D221" s="83"/>
      <c r="E221" s="83" t="str">
        <f t="shared" si="4"/>
        <v/>
      </c>
    </row>
    <row r="222" spans="1:5" x14ac:dyDescent="0.2">
      <c r="A222" s="83"/>
      <c r="B222" s="81"/>
      <c r="C222" s="86"/>
      <c r="D222" s="83"/>
      <c r="E222" s="83" t="str">
        <f t="shared" si="4"/>
        <v/>
      </c>
    </row>
    <row r="223" spans="1:5" x14ac:dyDescent="0.2">
      <c r="A223" s="83"/>
      <c r="B223" s="81"/>
      <c r="C223" s="86"/>
      <c r="D223" s="83"/>
      <c r="E223" s="83" t="str">
        <f t="shared" si="4"/>
        <v/>
      </c>
    </row>
    <row r="224" spans="1:5" x14ac:dyDescent="0.2">
      <c r="A224" s="83"/>
      <c r="B224" s="81"/>
      <c r="C224" s="86"/>
      <c r="D224" s="83"/>
      <c r="E224" s="83" t="str">
        <f t="shared" si="4"/>
        <v/>
      </c>
    </row>
    <row r="225" spans="1:5" x14ac:dyDescent="0.2">
      <c r="A225" s="83"/>
      <c r="B225" s="81"/>
      <c r="C225" s="86"/>
      <c r="D225" s="83"/>
      <c r="E225" s="83" t="str">
        <f t="shared" si="4"/>
        <v/>
      </c>
    </row>
    <row r="226" spans="1:5" x14ac:dyDescent="0.2">
      <c r="A226" s="83"/>
      <c r="B226" s="81"/>
      <c r="C226" s="86"/>
      <c r="D226" s="83"/>
      <c r="E226" s="83" t="str">
        <f t="shared" si="4"/>
        <v/>
      </c>
    </row>
    <row r="227" spans="1:5" x14ac:dyDescent="0.2">
      <c r="A227" s="83"/>
      <c r="B227" s="81"/>
      <c r="C227" s="86"/>
      <c r="D227" s="83"/>
      <c r="E227" s="83" t="str">
        <f t="shared" si="4"/>
        <v/>
      </c>
    </row>
    <row r="228" spans="1:5" x14ac:dyDescent="0.2">
      <c r="A228" s="83"/>
      <c r="B228" s="81"/>
      <c r="C228" s="86"/>
      <c r="D228" s="83"/>
      <c r="E228" s="83" t="str">
        <f t="shared" si="4"/>
        <v/>
      </c>
    </row>
    <row r="229" spans="1:5" x14ac:dyDescent="0.2">
      <c r="A229" s="83"/>
      <c r="B229" s="81"/>
      <c r="C229" s="86"/>
      <c r="D229" s="83"/>
      <c r="E229" s="83" t="str">
        <f t="shared" si="4"/>
        <v/>
      </c>
    </row>
    <row r="230" spans="1:5" x14ac:dyDescent="0.2">
      <c r="A230" s="83"/>
      <c r="B230" s="81"/>
      <c r="C230" s="86"/>
      <c r="D230" s="83"/>
      <c r="E230" s="83" t="str">
        <f t="shared" si="4"/>
        <v/>
      </c>
    </row>
    <row r="231" spans="1:5" x14ac:dyDescent="0.2">
      <c r="A231" s="83"/>
      <c r="B231" s="81"/>
      <c r="C231" s="86"/>
      <c r="D231" s="83"/>
      <c r="E231" s="83" t="str">
        <f t="shared" si="4"/>
        <v/>
      </c>
    </row>
    <row r="232" spans="1:5" x14ac:dyDescent="0.2">
      <c r="A232" s="83"/>
      <c r="B232" s="81"/>
      <c r="C232" s="86"/>
      <c r="D232" s="83"/>
      <c r="E232" s="83" t="str">
        <f t="shared" si="4"/>
        <v/>
      </c>
    </row>
    <row r="233" spans="1:5" x14ac:dyDescent="0.2">
      <c r="A233" s="83"/>
      <c r="B233" s="81"/>
      <c r="C233" s="86"/>
      <c r="D233" s="83"/>
      <c r="E233" s="83" t="str">
        <f t="shared" si="4"/>
        <v/>
      </c>
    </row>
    <row r="234" spans="1:5" x14ac:dyDescent="0.2">
      <c r="A234" s="83"/>
      <c r="B234" s="81"/>
      <c r="C234" s="86"/>
      <c r="D234" s="83"/>
      <c r="E234" s="83" t="str">
        <f t="shared" si="4"/>
        <v/>
      </c>
    </row>
    <row r="235" spans="1:5" x14ac:dyDescent="0.2">
      <c r="A235" s="83"/>
      <c r="B235" s="81"/>
      <c r="C235" s="86"/>
      <c r="D235" s="83"/>
      <c r="E235" s="83" t="str">
        <f t="shared" si="4"/>
        <v/>
      </c>
    </row>
    <row r="236" spans="1:5" x14ac:dyDescent="0.2">
      <c r="A236" s="83"/>
      <c r="B236" s="81"/>
      <c r="C236" s="86"/>
      <c r="D236" s="83"/>
      <c r="E236" s="83" t="str">
        <f t="shared" si="4"/>
        <v/>
      </c>
    </row>
    <row r="237" spans="1:5" x14ac:dyDescent="0.2">
      <c r="A237" s="83"/>
      <c r="B237" s="81"/>
      <c r="C237" s="86"/>
      <c r="D237" s="83"/>
      <c r="E237" s="83" t="str">
        <f t="shared" si="4"/>
        <v/>
      </c>
    </row>
    <row r="238" spans="1:5" x14ac:dyDescent="0.2">
      <c r="E238" s="83" t="str">
        <f t="shared" si="4"/>
        <v/>
      </c>
    </row>
  </sheetData>
  <sortState ref="A18:G176">
    <sortCondition ref="A18:A17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FF00"/>
  </sheetPr>
  <dimension ref="A1:F47"/>
  <sheetViews>
    <sheetView showGridLines="0" showZeros="0" workbookViewId="0">
      <selection activeCell="B13" sqref="B13"/>
    </sheetView>
  </sheetViews>
  <sheetFormatPr baseColWidth="10" defaultColWidth="11.42578125" defaultRowHeight="20.100000000000001" customHeight="1" x14ac:dyDescent="0.2"/>
  <cols>
    <col min="1" max="1" width="35.5703125" style="381" bestFit="1" customWidth="1"/>
    <col min="2" max="2" width="25.28515625" style="381" customWidth="1"/>
    <col min="3" max="3" width="20.7109375" style="381" customWidth="1"/>
    <col min="4" max="5" width="15.7109375" style="381" customWidth="1"/>
    <col min="6" max="16384" width="11.42578125" style="381"/>
  </cols>
  <sheetData>
    <row r="1" spans="1:6" ht="20.100000000000001" customHeight="1" x14ac:dyDescent="0.2">
      <c r="A1" s="407" t="s">
        <v>11</v>
      </c>
      <c r="B1" s="407" t="str">
        <f>Comitente</f>
        <v>DIRECCION PROVINCIAL DE REDES DE GAS</v>
      </c>
      <c r="E1" s="411"/>
    </row>
    <row r="2" spans="1:6" s="408" customFormat="1" ht="20.100000000000001" customHeight="1" x14ac:dyDescent="0.2">
      <c r="A2" s="409" t="s">
        <v>12</v>
      </c>
      <c r="B2" s="409">
        <f>Obra</f>
        <v>0</v>
      </c>
    </row>
    <row r="3" spans="1:6" s="408" customFormat="1" ht="20.100000000000001" customHeight="1" x14ac:dyDescent="0.2">
      <c r="A3" s="409" t="str">
        <f>+SECTOR</f>
        <v>SECTOR A:</v>
      </c>
      <c r="B3" s="409">
        <f>Tramo</f>
        <v>0</v>
      </c>
    </row>
    <row r="4" spans="1:6" s="408" customFormat="1" ht="20.100000000000001" customHeight="1" x14ac:dyDescent="0.2">
      <c r="A4" s="409" t="s">
        <v>16</v>
      </c>
      <c r="B4" s="409">
        <f>Ubicación</f>
        <v>0</v>
      </c>
    </row>
    <row r="5" spans="1:6" s="408" customFormat="1" ht="20.100000000000001" customHeight="1" x14ac:dyDescent="0.2">
      <c r="A5" s="409" t="s">
        <v>15</v>
      </c>
      <c r="B5" s="410">
        <f>Licitación_N°</f>
        <v>0</v>
      </c>
    </row>
    <row r="6" spans="1:6" s="408" customFormat="1" ht="20.100000000000001" customHeight="1" x14ac:dyDescent="0.2">
      <c r="A6" s="409" t="s">
        <v>13</v>
      </c>
      <c r="B6" s="409">
        <f>Contratista</f>
        <v>0</v>
      </c>
    </row>
    <row r="7" spans="1:6" ht="20.100000000000001" customHeight="1" x14ac:dyDescent="0.2">
      <c r="A7" s="407"/>
      <c r="B7" s="407"/>
      <c r="C7" s="407"/>
      <c r="D7" s="407"/>
      <c r="E7" s="407"/>
      <c r="F7" s="407"/>
    </row>
    <row r="8" spans="1:6" ht="20.100000000000001" customHeight="1" x14ac:dyDescent="0.2">
      <c r="A8" s="462" t="s">
        <v>40</v>
      </c>
      <c r="B8" s="463"/>
      <c r="C8" s="463"/>
      <c r="D8" s="463"/>
      <c r="E8" s="464"/>
    </row>
    <row r="9" spans="1:6" ht="20.100000000000001" customHeight="1" x14ac:dyDescent="0.2">
      <c r="A9" s="465" t="s">
        <v>599</v>
      </c>
      <c r="B9" s="466"/>
      <c r="C9" s="466"/>
      <c r="D9" s="466"/>
      <c r="E9" s="467"/>
    </row>
    <row r="11" spans="1:6" ht="20.100000000000001" customHeight="1" x14ac:dyDescent="0.2">
      <c r="A11" s="470"/>
      <c r="B11" s="471"/>
      <c r="C11" s="406" t="s">
        <v>44</v>
      </c>
      <c r="D11" s="406" t="s">
        <v>41</v>
      </c>
      <c r="E11" s="406" t="s">
        <v>42</v>
      </c>
    </row>
    <row r="12" spans="1:6" ht="20.100000000000001" customHeight="1" x14ac:dyDescent="0.2">
      <c r="A12" s="468" t="s">
        <v>1017</v>
      </c>
      <c r="B12" s="469"/>
      <c r="C12" s="387">
        <f>ROUND(SUBTOTAL(9,C13:C29),2)</f>
        <v>0</v>
      </c>
      <c r="D12" s="405">
        <f>SUBTOTAL(9,D13:D29)</f>
        <v>0</v>
      </c>
      <c r="E12" s="404"/>
    </row>
    <row r="13" spans="1:6" ht="20.100000000000001" customHeight="1" x14ac:dyDescent="0.2">
      <c r="A13" s="402"/>
      <c r="B13" s="403"/>
      <c r="C13" s="395"/>
      <c r="D13" s="390"/>
      <c r="E13" s="390"/>
    </row>
    <row r="14" spans="1:6" ht="20.100000000000001" customHeight="1" x14ac:dyDescent="0.2">
      <c r="A14" s="402"/>
      <c r="B14" s="403"/>
      <c r="C14" s="395"/>
      <c r="D14" s="390"/>
      <c r="E14" s="390"/>
    </row>
    <row r="15" spans="1:6" ht="20.100000000000001" customHeight="1" x14ac:dyDescent="0.2">
      <c r="A15" s="402"/>
      <c r="B15" s="403"/>
      <c r="C15" s="395"/>
      <c r="D15" s="390"/>
      <c r="E15" s="390"/>
    </row>
    <row r="16" spans="1:6" ht="20.100000000000001" customHeight="1" x14ac:dyDescent="0.2">
      <c r="A16" s="402"/>
      <c r="B16" s="403"/>
      <c r="C16" s="395"/>
      <c r="D16" s="390"/>
      <c r="E16" s="390"/>
    </row>
    <row r="17" spans="1:5" ht="20.100000000000001" customHeight="1" x14ac:dyDescent="0.2">
      <c r="A17" s="402"/>
      <c r="B17" s="403"/>
      <c r="C17" s="395"/>
      <c r="D17" s="390"/>
      <c r="E17" s="390"/>
    </row>
    <row r="18" spans="1:5" ht="20.100000000000001" customHeight="1" x14ac:dyDescent="0.2">
      <c r="A18" s="402"/>
      <c r="B18" s="400"/>
      <c r="C18" s="395"/>
      <c r="D18" s="390"/>
      <c r="E18" s="390"/>
    </row>
    <row r="19" spans="1:5" ht="20.100000000000001" customHeight="1" x14ac:dyDescent="0.2">
      <c r="A19" s="402"/>
      <c r="B19" s="400"/>
      <c r="C19" s="395"/>
      <c r="D19" s="390"/>
      <c r="E19" s="390"/>
    </row>
    <row r="20" spans="1:5" ht="20.100000000000001" customHeight="1" x14ac:dyDescent="0.2">
      <c r="A20" s="402"/>
      <c r="B20" s="400"/>
      <c r="C20" s="395"/>
      <c r="D20" s="390"/>
      <c r="E20" s="390"/>
    </row>
    <row r="21" spans="1:5" ht="20.100000000000001" customHeight="1" x14ac:dyDescent="0.2">
      <c r="A21" s="402"/>
      <c r="B21" s="400"/>
      <c r="C21" s="395"/>
      <c r="D21" s="390"/>
      <c r="E21" s="390"/>
    </row>
    <row r="22" spans="1:5" ht="20.100000000000001" customHeight="1" x14ac:dyDescent="0.2">
      <c r="A22" s="402"/>
      <c r="B22" s="400"/>
      <c r="C22" s="395"/>
      <c r="D22" s="390"/>
      <c r="E22" s="390"/>
    </row>
    <row r="23" spans="1:5" ht="20.100000000000001" customHeight="1" x14ac:dyDescent="0.2">
      <c r="A23" s="402"/>
      <c r="B23" s="400"/>
      <c r="C23" s="395"/>
      <c r="D23" s="390"/>
      <c r="E23" s="390"/>
    </row>
    <row r="24" spans="1:5" ht="20.100000000000001" customHeight="1" x14ac:dyDescent="0.2">
      <c r="A24" s="401"/>
      <c r="B24" s="400"/>
      <c r="C24" s="399"/>
      <c r="D24" s="390">
        <f t="shared" ref="D24:D29" si="0">IFERROR(C24/GG_Obra,0)</f>
        <v>0</v>
      </c>
      <c r="E24" s="390">
        <f t="shared" ref="E24:E29" si="1">IFERROR(C24/GG_Pesos,0)</f>
        <v>0</v>
      </c>
    </row>
    <row r="25" spans="1:5" ht="20.100000000000001" customHeight="1" x14ac:dyDescent="0.2">
      <c r="A25" s="401"/>
      <c r="B25" s="400"/>
      <c r="C25" s="399"/>
      <c r="D25" s="390">
        <f t="shared" si="0"/>
        <v>0</v>
      </c>
      <c r="E25" s="390">
        <f t="shared" si="1"/>
        <v>0</v>
      </c>
    </row>
    <row r="26" spans="1:5" ht="20.100000000000001" customHeight="1" x14ac:dyDescent="0.2">
      <c r="A26" s="401"/>
      <c r="B26" s="400"/>
      <c r="C26" s="399"/>
      <c r="D26" s="390">
        <f t="shared" si="0"/>
        <v>0</v>
      </c>
      <c r="E26" s="390">
        <f t="shared" si="1"/>
        <v>0</v>
      </c>
    </row>
    <row r="27" spans="1:5" ht="20.100000000000001" customHeight="1" x14ac:dyDescent="0.2">
      <c r="A27" s="401"/>
      <c r="B27" s="400"/>
      <c r="C27" s="399"/>
      <c r="D27" s="390">
        <f t="shared" si="0"/>
        <v>0</v>
      </c>
      <c r="E27" s="390">
        <f t="shared" si="1"/>
        <v>0</v>
      </c>
    </row>
    <row r="28" spans="1:5" ht="20.100000000000001" customHeight="1" x14ac:dyDescent="0.2">
      <c r="A28" s="401"/>
      <c r="B28" s="400"/>
      <c r="C28" s="399"/>
      <c r="D28" s="390">
        <f t="shared" si="0"/>
        <v>0</v>
      </c>
      <c r="E28" s="390">
        <f t="shared" si="1"/>
        <v>0</v>
      </c>
    </row>
    <row r="29" spans="1:5" ht="20.100000000000001" customHeight="1" x14ac:dyDescent="0.2">
      <c r="A29" s="401"/>
      <c r="B29" s="400"/>
      <c r="C29" s="399"/>
      <c r="D29" s="390">
        <f t="shared" si="0"/>
        <v>0</v>
      </c>
      <c r="E29" s="390">
        <f t="shared" si="1"/>
        <v>0</v>
      </c>
    </row>
    <row r="30" spans="1:5" ht="20.100000000000001" customHeight="1" x14ac:dyDescent="0.2">
      <c r="A30" s="389"/>
      <c r="E30" s="388"/>
    </row>
    <row r="31" spans="1:5" ht="20.100000000000001" customHeight="1" x14ac:dyDescent="0.2">
      <c r="A31" s="468" t="s">
        <v>43</v>
      </c>
      <c r="B31" s="469"/>
      <c r="C31" s="387">
        <f>ROUND(SUBTOTAL(9,C32:C42),2)</f>
        <v>0</v>
      </c>
      <c r="D31" s="398">
        <f>SUBTOTAL(9,D32:D49)</f>
        <v>0</v>
      </c>
      <c r="E31" s="388"/>
    </row>
    <row r="32" spans="1:5" ht="20.100000000000001" customHeight="1" x14ac:dyDescent="0.2">
      <c r="A32" s="396"/>
      <c r="B32" s="394"/>
      <c r="C32" s="395"/>
      <c r="D32" s="390"/>
      <c r="E32" s="390"/>
    </row>
    <row r="33" spans="1:5" ht="20.100000000000001" customHeight="1" x14ac:dyDescent="0.2">
      <c r="A33" s="396"/>
      <c r="B33" s="394"/>
      <c r="C33" s="395"/>
      <c r="D33" s="390"/>
      <c r="E33" s="390"/>
    </row>
    <row r="34" spans="1:5" ht="20.100000000000001" customHeight="1" x14ac:dyDescent="0.2">
      <c r="A34" s="396"/>
      <c r="B34" s="394"/>
      <c r="C34" s="395"/>
      <c r="D34" s="390"/>
      <c r="E34" s="390"/>
    </row>
    <row r="35" spans="1:5" ht="20.100000000000001" customHeight="1" x14ac:dyDescent="0.2">
      <c r="A35" s="397"/>
      <c r="B35" s="394"/>
      <c r="C35" s="395"/>
      <c r="D35" s="390"/>
      <c r="E35" s="390"/>
    </row>
    <row r="36" spans="1:5" ht="20.100000000000001" customHeight="1" x14ac:dyDescent="0.2">
      <c r="A36" s="397"/>
      <c r="B36" s="394"/>
      <c r="C36" s="395"/>
      <c r="D36" s="390"/>
      <c r="E36" s="390"/>
    </row>
    <row r="37" spans="1:5" ht="20.100000000000001" customHeight="1" x14ac:dyDescent="0.2">
      <c r="A37" s="396"/>
      <c r="B37" s="394"/>
      <c r="C37" s="395"/>
      <c r="D37" s="390"/>
      <c r="E37" s="390"/>
    </row>
    <row r="38" spans="1:5" ht="20.100000000000001" customHeight="1" x14ac:dyDescent="0.2">
      <c r="A38" s="393"/>
      <c r="B38" s="394"/>
      <c r="C38" s="391"/>
      <c r="D38" s="390">
        <f>IFERROR(C38/GG_Empresa,0)</f>
        <v>0</v>
      </c>
      <c r="E38" s="390">
        <f>IFERROR(C38/GG_Pesos,0)</f>
        <v>0</v>
      </c>
    </row>
    <row r="39" spans="1:5" ht="20.100000000000001" customHeight="1" x14ac:dyDescent="0.2">
      <c r="A39" s="393"/>
      <c r="B39" s="394"/>
      <c r="C39" s="391"/>
      <c r="D39" s="390">
        <f>IFERROR(C39/GG_Empresa,0)</f>
        <v>0</v>
      </c>
      <c r="E39" s="390">
        <f>IFERROR(C39/GG_Pesos,0)</f>
        <v>0</v>
      </c>
    </row>
    <row r="40" spans="1:5" ht="20.100000000000001" customHeight="1" x14ac:dyDescent="0.2">
      <c r="A40" s="393"/>
      <c r="B40" s="394"/>
      <c r="C40" s="391"/>
      <c r="D40" s="390">
        <f>IFERROR(C40/GG_Empresa,0)</f>
        <v>0</v>
      </c>
      <c r="E40" s="390">
        <f>IFERROR(C40/GG_Pesos,0)</f>
        <v>0</v>
      </c>
    </row>
    <row r="41" spans="1:5" ht="20.100000000000001" customHeight="1" x14ac:dyDescent="0.2">
      <c r="A41" s="393"/>
      <c r="B41" s="392"/>
      <c r="C41" s="391"/>
      <c r="D41" s="390">
        <f>IFERROR(C41/GG_Empresa,0)</f>
        <v>0</v>
      </c>
      <c r="E41" s="390">
        <f>IFERROR(C41/GG_Pesos,0)</f>
        <v>0</v>
      </c>
    </row>
    <row r="42" spans="1:5" ht="20.100000000000001" customHeight="1" x14ac:dyDescent="0.2">
      <c r="A42" s="393"/>
      <c r="B42" s="392"/>
      <c r="C42" s="391"/>
      <c r="D42" s="390">
        <f>IFERROR(C42/GG_Empresa,0)</f>
        <v>0</v>
      </c>
      <c r="E42" s="390">
        <f>IFERROR(C42/GG_Pesos,0)</f>
        <v>0</v>
      </c>
    </row>
    <row r="43" spans="1:5" ht="20.100000000000001" customHeight="1" x14ac:dyDescent="0.2">
      <c r="A43" s="389"/>
      <c r="E43" s="388"/>
    </row>
    <row r="44" spans="1:5" ht="20.100000000000001" customHeight="1" x14ac:dyDescent="0.2">
      <c r="A44" s="468" t="s">
        <v>600</v>
      </c>
      <c r="B44" s="469"/>
      <c r="C44" s="387">
        <f>ROUND(SUBTOTAL(9,C12:C42),2)</f>
        <v>0</v>
      </c>
      <c r="D44" s="386"/>
      <c r="E44" s="385">
        <f>SUBTOTAL(9,E12:E42)</f>
        <v>0</v>
      </c>
    </row>
    <row r="45" spans="1:5" ht="20.100000000000001" customHeight="1" x14ac:dyDescent="0.2">
      <c r="C45" s="382"/>
      <c r="E45" s="383"/>
    </row>
    <row r="46" spans="1:5" ht="20.100000000000001" customHeight="1" x14ac:dyDescent="0.2">
      <c r="A46" s="384" t="s">
        <v>1228</v>
      </c>
      <c r="D46" s="383"/>
    </row>
    <row r="47" spans="1:5" ht="20.100000000000001" customHeight="1" x14ac:dyDescent="0.2">
      <c r="C47" s="382"/>
    </row>
  </sheetData>
  <mergeCells count="6">
    <mergeCell ref="A8:E8"/>
    <mergeCell ref="A9:E9"/>
    <mergeCell ref="A12:B12"/>
    <mergeCell ref="A11:B11"/>
    <mergeCell ref="A44:B44"/>
    <mergeCell ref="A31:B3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72" t="str">
        <f>"OBRA: " &amp; UPPER(Obra)</f>
        <v>OBRA: RED DE MEDIA PRESIÓN BARRIO TALACASTO</v>
      </c>
      <c r="D1" s="472"/>
      <c r="E1" s="472"/>
      <c r="F1" s="472"/>
      <c r="G1" s="472"/>
      <c r="H1" s="472"/>
      <c r="I1" s="472"/>
      <c r="J1" s="472"/>
      <c r="K1" s="472"/>
      <c r="L1" s="472"/>
    </row>
    <row r="2" spans="3:12" ht="23.25" x14ac:dyDescent="0.35">
      <c r="C2" s="472" t="s">
        <v>1027</v>
      </c>
      <c r="D2" s="472"/>
      <c r="E2" s="472"/>
      <c r="F2" s="472"/>
      <c r="G2" s="472"/>
      <c r="H2" s="472"/>
      <c r="I2" s="472"/>
      <c r="J2" s="472"/>
      <c r="K2" s="472"/>
      <c r="L2" s="472"/>
    </row>
    <row r="3" spans="3:12" ht="23.25" x14ac:dyDescent="0.35">
      <c r="C3" s="472" t="s">
        <v>1028</v>
      </c>
      <c r="D3" s="472"/>
      <c r="E3" s="472"/>
      <c r="F3" s="472"/>
      <c r="G3" s="472"/>
      <c r="H3" s="472"/>
      <c r="I3" s="472"/>
      <c r="J3" s="472"/>
      <c r="K3" s="472"/>
      <c r="L3" s="47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73" t="str">
        <f>"OBRA: " &amp; UPPER(Obra)</f>
        <v>OBRA: RED DE MEDIA PRESIÓN BARRIO TALACASTO</v>
      </c>
      <c r="D1" s="473"/>
      <c r="E1" s="473"/>
      <c r="F1" s="473"/>
      <c r="G1" s="473"/>
      <c r="H1" s="473"/>
      <c r="I1" s="473"/>
      <c r="J1" s="473"/>
    </row>
    <row r="2" spans="3:10" ht="23.25" x14ac:dyDescent="0.35">
      <c r="C2" s="472" t="s">
        <v>1029</v>
      </c>
      <c r="D2" s="472"/>
      <c r="E2" s="472"/>
      <c r="F2" s="472"/>
      <c r="G2" s="472"/>
      <c r="H2" s="472"/>
      <c r="I2" s="472"/>
      <c r="J2" s="472"/>
    </row>
    <row r="3" spans="3:10" ht="23.25" x14ac:dyDescent="0.35">
      <c r="C3" s="472" t="s">
        <v>1030</v>
      </c>
      <c r="D3" s="472"/>
      <c r="E3" s="472"/>
      <c r="F3" s="472"/>
      <c r="G3" s="472"/>
      <c r="H3" s="472"/>
      <c r="I3" s="472"/>
      <c r="J3" s="47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5703125" style="2" customWidth="1"/>
    <col min="6" max="16384" width="11.42578125" style="2"/>
  </cols>
  <sheetData>
    <row r="1" spans="1:6" s="5" customFormat="1" ht="20.100000000000001" customHeight="1" x14ac:dyDescent="0.2">
      <c r="A1" s="3" t="s">
        <v>11</v>
      </c>
      <c r="B1" s="3" t="str">
        <f>Comitente</f>
        <v>DIRECCION PROVINCIAL DE REDES DE GAS</v>
      </c>
      <c r="E1" s="4"/>
    </row>
    <row r="2" spans="1:6" s="6" customFormat="1" ht="20.100000000000001" customHeight="1" x14ac:dyDescent="0.2">
      <c r="A2" s="13" t="s">
        <v>12</v>
      </c>
      <c r="B2" s="13" t="str">
        <f>Obra</f>
        <v>RED DE MEDIA PRESIÓN BARRIO TALACASTO</v>
      </c>
    </row>
    <row r="3" spans="1:6" s="6" customFormat="1" ht="20.100000000000001" customHeight="1" x14ac:dyDescent="0.2">
      <c r="A3" s="13" t="s">
        <v>16</v>
      </c>
      <c r="B3" s="13" t="str">
        <f>Ubicación</f>
        <v>Departamento Chimbas</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74" t="s">
        <v>40</v>
      </c>
      <c r="B7" s="475"/>
      <c r="C7" s="475"/>
      <c r="D7" s="475"/>
      <c r="E7" s="476"/>
    </row>
    <row r="8" spans="1:6" ht="20.100000000000001" customHeight="1" x14ac:dyDescent="0.2">
      <c r="A8" s="477" t="s">
        <v>599</v>
      </c>
      <c r="B8" s="478"/>
      <c r="C8" s="479"/>
      <c r="D8" s="479"/>
      <c r="E8" s="480"/>
    </row>
    <row r="10" spans="1:6" ht="20.100000000000001" customHeight="1" x14ac:dyDescent="0.2">
      <c r="A10" s="483"/>
      <c r="B10" s="484"/>
      <c r="C10" s="70" t="s">
        <v>44</v>
      </c>
      <c r="D10" s="71" t="s">
        <v>41</v>
      </c>
      <c r="E10" s="71" t="s">
        <v>42</v>
      </c>
    </row>
    <row r="11" spans="1:6" ht="20.100000000000001" customHeight="1" x14ac:dyDescent="0.2">
      <c r="A11" s="481" t="s">
        <v>1017</v>
      </c>
      <c r="B11" s="482"/>
      <c r="C11" s="94">
        <f>ROUND(SUBTOTAL(9,C12:C34),2)</f>
        <v>0</v>
      </c>
      <c r="D11" s="16">
        <f>SUBTOTAL(9,D12:D34)</f>
        <v>0</v>
      </c>
      <c r="E11" s="12"/>
    </row>
    <row r="12" spans="1:6" ht="20.100000000000001" customHeight="1" x14ac:dyDescent="0.2">
      <c r="A12" s="149"/>
      <c r="B12" s="150"/>
      <c r="C12" s="151"/>
      <c r="D12" s="15">
        <f t="shared" ref="D12:D34" si="0">IFERROR(C12/GG_Obra,0)</f>
        <v>0</v>
      </c>
      <c r="E12" s="15">
        <f t="shared" ref="E12:E34" si="1">IFERROR(C12/Gastos_Generales_Pesos,0)</f>
        <v>0</v>
      </c>
    </row>
    <row r="13" spans="1:6" ht="20.100000000000001" customHeight="1" x14ac:dyDescent="0.2">
      <c r="A13" s="149"/>
      <c r="B13" s="150"/>
      <c r="C13" s="151"/>
      <c r="D13" s="15">
        <f t="shared" si="0"/>
        <v>0</v>
      </c>
      <c r="E13" s="15">
        <f t="shared" si="1"/>
        <v>0</v>
      </c>
    </row>
    <row r="14" spans="1:6" ht="20.100000000000001" customHeight="1" x14ac:dyDescent="0.2">
      <c r="A14" s="149"/>
      <c r="B14" s="150"/>
      <c r="C14" s="151"/>
      <c r="D14" s="15">
        <f t="shared" si="0"/>
        <v>0</v>
      </c>
      <c r="E14" s="15">
        <f t="shared" si="1"/>
        <v>0</v>
      </c>
    </row>
    <row r="15" spans="1:6" ht="20.100000000000001" customHeight="1" x14ac:dyDescent="0.2">
      <c r="A15" s="149"/>
      <c r="B15" s="150"/>
      <c r="C15" s="151"/>
      <c r="D15" s="15">
        <f t="shared" si="0"/>
        <v>0</v>
      </c>
      <c r="E15" s="15">
        <f t="shared" si="1"/>
        <v>0</v>
      </c>
    </row>
    <row r="16" spans="1:6" ht="20.100000000000001" customHeight="1" x14ac:dyDescent="0.2">
      <c r="A16" s="149"/>
      <c r="B16" s="150"/>
      <c r="C16" s="151"/>
      <c r="D16" s="15">
        <f t="shared" si="0"/>
        <v>0</v>
      </c>
      <c r="E16" s="15">
        <f t="shared" si="1"/>
        <v>0</v>
      </c>
    </row>
    <row r="17" spans="1:5" ht="20.100000000000001" customHeight="1" x14ac:dyDescent="0.2">
      <c r="A17" s="483"/>
      <c r="B17" s="484"/>
      <c r="C17" s="95"/>
      <c r="D17" s="15">
        <f t="shared" si="0"/>
        <v>0</v>
      </c>
      <c r="E17" s="15">
        <f t="shared" si="1"/>
        <v>0</v>
      </c>
    </row>
    <row r="18" spans="1:5" ht="20.100000000000001" customHeight="1" x14ac:dyDescent="0.2">
      <c r="A18" s="483"/>
      <c r="B18" s="484"/>
      <c r="C18" s="95"/>
      <c r="D18" s="15">
        <f t="shared" si="0"/>
        <v>0</v>
      </c>
      <c r="E18" s="15">
        <f t="shared" si="1"/>
        <v>0</v>
      </c>
    </row>
    <row r="19" spans="1:5" ht="20.100000000000001" customHeight="1" x14ac:dyDescent="0.2">
      <c r="A19" s="483"/>
      <c r="B19" s="484"/>
      <c r="C19" s="95"/>
      <c r="D19" s="15">
        <f t="shared" si="0"/>
        <v>0</v>
      </c>
      <c r="E19" s="15">
        <f t="shared" si="1"/>
        <v>0</v>
      </c>
    </row>
    <row r="20" spans="1:5" ht="20.100000000000001" customHeight="1" x14ac:dyDescent="0.2">
      <c r="A20" s="483"/>
      <c r="B20" s="484"/>
      <c r="C20" s="95"/>
      <c r="D20" s="15">
        <f t="shared" si="0"/>
        <v>0</v>
      </c>
      <c r="E20" s="15">
        <f t="shared" si="1"/>
        <v>0</v>
      </c>
    </row>
    <row r="21" spans="1:5" ht="20.100000000000001" customHeight="1" x14ac:dyDescent="0.2">
      <c r="A21" s="483"/>
      <c r="B21" s="484"/>
      <c r="C21" s="95"/>
      <c r="D21" s="15">
        <f t="shared" si="0"/>
        <v>0</v>
      </c>
      <c r="E21" s="15">
        <f t="shared" si="1"/>
        <v>0</v>
      </c>
    </row>
    <row r="22" spans="1:5" ht="20.100000000000001" customHeight="1" x14ac:dyDescent="0.2">
      <c r="A22" s="483"/>
      <c r="B22" s="484"/>
      <c r="C22" s="95"/>
      <c r="D22" s="15">
        <f t="shared" si="0"/>
        <v>0</v>
      </c>
      <c r="E22" s="15">
        <f t="shared" si="1"/>
        <v>0</v>
      </c>
    </row>
    <row r="23" spans="1:5" ht="20.100000000000001" customHeight="1" x14ac:dyDescent="0.2">
      <c r="A23" s="483"/>
      <c r="B23" s="484"/>
      <c r="C23" s="95"/>
      <c r="D23" s="15">
        <f t="shared" si="0"/>
        <v>0</v>
      </c>
      <c r="E23" s="15">
        <f t="shared" si="1"/>
        <v>0</v>
      </c>
    </row>
    <row r="24" spans="1:5" ht="20.100000000000001" customHeight="1" x14ac:dyDescent="0.2">
      <c r="A24" s="483"/>
      <c r="B24" s="484"/>
      <c r="C24" s="95"/>
      <c r="D24" s="15">
        <f t="shared" si="0"/>
        <v>0</v>
      </c>
      <c r="E24" s="15">
        <f t="shared" si="1"/>
        <v>0</v>
      </c>
    </row>
    <row r="25" spans="1:5" ht="20.100000000000001" customHeight="1" x14ac:dyDescent="0.2">
      <c r="A25" s="483"/>
      <c r="B25" s="484"/>
      <c r="C25" s="95"/>
      <c r="D25" s="15">
        <f t="shared" ref="D25:D28" si="2">IFERROR(C25/GG_Obra,0)</f>
        <v>0</v>
      </c>
      <c r="E25" s="15">
        <f t="shared" ref="E25:E28" si="3">IFERROR(C25/Gastos_Generales_Pesos,0)</f>
        <v>0</v>
      </c>
    </row>
    <row r="26" spans="1:5" ht="20.100000000000001" customHeight="1" x14ac:dyDescent="0.2">
      <c r="A26" s="483"/>
      <c r="B26" s="484"/>
      <c r="C26" s="95"/>
      <c r="D26" s="15">
        <f t="shared" si="2"/>
        <v>0</v>
      </c>
      <c r="E26" s="15">
        <f t="shared" si="3"/>
        <v>0</v>
      </c>
    </row>
    <row r="27" spans="1:5" ht="20.100000000000001" customHeight="1" x14ac:dyDescent="0.2">
      <c r="A27" s="483"/>
      <c r="B27" s="484"/>
      <c r="C27" s="95"/>
      <c r="D27" s="15">
        <f t="shared" si="2"/>
        <v>0</v>
      </c>
      <c r="E27" s="15">
        <f t="shared" si="3"/>
        <v>0</v>
      </c>
    </row>
    <row r="28" spans="1:5" ht="20.100000000000001" customHeight="1" x14ac:dyDescent="0.2">
      <c r="A28" s="483"/>
      <c r="B28" s="484"/>
      <c r="C28" s="95"/>
      <c r="D28" s="15">
        <f t="shared" si="2"/>
        <v>0</v>
      </c>
      <c r="E28" s="15">
        <f t="shared" si="3"/>
        <v>0</v>
      </c>
    </row>
    <row r="29" spans="1:5" ht="20.100000000000001" customHeight="1" x14ac:dyDescent="0.2">
      <c r="A29" s="483"/>
      <c r="B29" s="484"/>
      <c r="C29" s="95"/>
      <c r="D29" s="15">
        <f t="shared" si="0"/>
        <v>0</v>
      </c>
      <c r="E29" s="15">
        <f t="shared" si="1"/>
        <v>0</v>
      </c>
    </row>
    <row r="30" spans="1:5" ht="20.100000000000001" customHeight="1" x14ac:dyDescent="0.2">
      <c r="A30" s="483"/>
      <c r="B30" s="484"/>
      <c r="C30" s="95"/>
      <c r="D30" s="15">
        <f t="shared" si="0"/>
        <v>0</v>
      </c>
      <c r="E30" s="15">
        <f t="shared" si="1"/>
        <v>0</v>
      </c>
    </row>
    <row r="31" spans="1:5" ht="20.100000000000001" customHeight="1" x14ac:dyDescent="0.2">
      <c r="A31" s="483"/>
      <c r="B31" s="484"/>
      <c r="C31" s="95"/>
      <c r="D31" s="15">
        <f t="shared" si="0"/>
        <v>0</v>
      </c>
      <c r="E31" s="15">
        <f t="shared" si="1"/>
        <v>0</v>
      </c>
    </row>
    <row r="32" spans="1:5" ht="20.100000000000001" customHeight="1" x14ac:dyDescent="0.2">
      <c r="A32" s="483"/>
      <c r="B32" s="484"/>
      <c r="C32" s="95"/>
      <c r="D32" s="15">
        <f t="shared" si="0"/>
        <v>0</v>
      </c>
      <c r="E32" s="15">
        <f t="shared" si="1"/>
        <v>0</v>
      </c>
    </row>
    <row r="33" spans="1:5" ht="20.100000000000001" customHeight="1" x14ac:dyDescent="0.2">
      <c r="A33" s="483"/>
      <c r="B33" s="484"/>
      <c r="C33" s="95"/>
      <c r="D33" s="15">
        <f t="shared" si="0"/>
        <v>0</v>
      </c>
      <c r="E33" s="15">
        <f t="shared" si="1"/>
        <v>0</v>
      </c>
    </row>
    <row r="34" spans="1:5" ht="20.100000000000001" customHeight="1" x14ac:dyDescent="0.2">
      <c r="A34" s="483"/>
      <c r="B34" s="484"/>
      <c r="C34" s="95"/>
      <c r="D34" s="15">
        <f t="shared" si="0"/>
        <v>0</v>
      </c>
      <c r="E34" s="15">
        <f t="shared" si="1"/>
        <v>0</v>
      </c>
    </row>
    <row r="35" spans="1:5" ht="20.100000000000001" customHeight="1" x14ac:dyDescent="0.2">
      <c r="A35" s="72"/>
      <c r="B35" s="5"/>
      <c r="C35" s="5"/>
      <c r="D35" s="5"/>
      <c r="E35" s="73"/>
    </row>
    <row r="36" spans="1:5" ht="20.100000000000001" customHeight="1" x14ac:dyDescent="0.2">
      <c r="A36" s="481" t="s">
        <v>43</v>
      </c>
      <c r="B36" s="482"/>
      <c r="C36" s="94">
        <f>ROUND(SUBTOTAL(9,C37:C73),2)</f>
        <v>0</v>
      </c>
      <c r="D36" s="67">
        <f>SUBTOTAL(9,D37:D80)</f>
        <v>0</v>
      </c>
      <c r="E36" s="73"/>
    </row>
    <row r="37" spans="1:5" ht="20.100000000000001" customHeight="1" x14ac:dyDescent="0.2">
      <c r="A37" s="145"/>
      <c r="B37" s="146"/>
      <c r="C37" s="147"/>
      <c r="D37" s="15">
        <f t="shared" ref="D37:D73" si="4">IFERROR(C37/GG_Empresa,0)</f>
        <v>0</v>
      </c>
      <c r="E37" s="15">
        <f t="shared" ref="E37:E73" si="5">IFERROR(C37/Gastos_Generales_Pesos,0)</f>
        <v>0</v>
      </c>
    </row>
    <row r="38" spans="1:5" ht="20.100000000000001" customHeight="1" x14ac:dyDescent="0.2">
      <c r="A38" s="145"/>
      <c r="B38" s="146"/>
      <c r="C38" s="147"/>
      <c r="D38" s="15">
        <f t="shared" si="4"/>
        <v>0</v>
      </c>
      <c r="E38" s="15">
        <f t="shared" si="5"/>
        <v>0</v>
      </c>
    </row>
    <row r="39" spans="1:5" ht="20.100000000000001" customHeight="1" x14ac:dyDescent="0.2">
      <c r="A39" s="145"/>
      <c r="B39" s="146"/>
      <c r="C39" s="147"/>
      <c r="D39" s="15">
        <f t="shared" si="4"/>
        <v>0</v>
      </c>
      <c r="E39" s="15">
        <f t="shared" si="5"/>
        <v>0</v>
      </c>
    </row>
    <row r="40" spans="1:5" ht="20.100000000000001" customHeight="1" x14ac:dyDescent="0.2">
      <c r="A40" s="145"/>
      <c r="B40" s="146"/>
      <c r="C40" s="147"/>
      <c r="D40" s="15">
        <f t="shared" si="4"/>
        <v>0</v>
      </c>
      <c r="E40" s="15">
        <f t="shared" si="5"/>
        <v>0</v>
      </c>
    </row>
    <row r="41" spans="1:5" ht="20.100000000000001" customHeight="1" x14ac:dyDescent="0.2">
      <c r="A41" s="145"/>
      <c r="B41" s="146"/>
      <c r="C41" s="147"/>
      <c r="D41" s="15">
        <f t="shared" ref="D41:D60" si="6">IFERROR(C41/GG_Empresa,0)</f>
        <v>0</v>
      </c>
      <c r="E41" s="15">
        <f t="shared" ref="E41:E60" si="7">IFERROR(C41/Gastos_Generales_Pesos,0)</f>
        <v>0</v>
      </c>
    </row>
    <row r="42" spans="1:5" ht="20.100000000000001" customHeight="1" x14ac:dyDescent="0.2">
      <c r="A42" s="145"/>
      <c r="B42" s="146"/>
      <c r="C42" s="147"/>
      <c r="D42" s="15">
        <f t="shared" si="6"/>
        <v>0</v>
      </c>
      <c r="E42" s="15">
        <f t="shared" si="7"/>
        <v>0</v>
      </c>
    </row>
    <row r="43" spans="1:5" ht="20.100000000000001" customHeight="1" x14ac:dyDescent="0.2">
      <c r="A43" s="145"/>
      <c r="B43" s="146"/>
      <c r="C43" s="147"/>
      <c r="D43" s="15">
        <f t="shared" si="6"/>
        <v>0</v>
      </c>
      <c r="E43" s="15">
        <f t="shared" si="7"/>
        <v>0</v>
      </c>
    </row>
    <row r="44" spans="1:5" ht="20.100000000000001" customHeight="1" x14ac:dyDescent="0.2">
      <c r="A44" s="145"/>
      <c r="B44" s="146"/>
      <c r="C44" s="147"/>
      <c r="D44" s="15">
        <f t="shared" si="6"/>
        <v>0</v>
      </c>
      <c r="E44" s="15">
        <f t="shared" si="7"/>
        <v>0</v>
      </c>
    </row>
    <row r="45" spans="1:5" ht="20.100000000000001" customHeight="1" x14ac:dyDescent="0.2">
      <c r="A45" s="145"/>
      <c r="B45" s="146"/>
      <c r="C45" s="147"/>
      <c r="D45" s="15">
        <f t="shared" si="6"/>
        <v>0</v>
      </c>
      <c r="E45" s="15">
        <f t="shared" si="7"/>
        <v>0</v>
      </c>
    </row>
    <row r="46" spans="1:5" ht="20.100000000000001" customHeight="1" x14ac:dyDescent="0.2">
      <c r="A46" s="145"/>
      <c r="B46" s="146"/>
      <c r="C46" s="147"/>
      <c r="D46" s="15">
        <f t="shared" si="6"/>
        <v>0</v>
      </c>
      <c r="E46" s="15">
        <f t="shared" si="7"/>
        <v>0</v>
      </c>
    </row>
    <row r="47" spans="1:5" ht="20.100000000000001" customHeight="1" x14ac:dyDescent="0.2">
      <c r="A47" s="145"/>
      <c r="B47" s="146"/>
      <c r="C47" s="147"/>
      <c r="D47" s="15">
        <f t="shared" si="6"/>
        <v>0</v>
      </c>
      <c r="E47" s="15">
        <f t="shared" si="7"/>
        <v>0</v>
      </c>
    </row>
    <row r="48" spans="1:5" ht="20.100000000000001" customHeight="1" x14ac:dyDescent="0.2">
      <c r="A48" s="145"/>
      <c r="B48" s="146"/>
      <c r="C48" s="147"/>
      <c r="D48" s="15">
        <f t="shared" si="6"/>
        <v>0</v>
      </c>
      <c r="E48" s="15">
        <f t="shared" si="7"/>
        <v>0</v>
      </c>
    </row>
    <row r="49" spans="1:5" ht="20.100000000000001" customHeight="1" x14ac:dyDescent="0.2">
      <c r="A49" s="145"/>
      <c r="B49" s="146"/>
      <c r="C49" s="147"/>
      <c r="D49" s="15">
        <f t="shared" si="6"/>
        <v>0</v>
      </c>
      <c r="E49" s="15">
        <f t="shared" si="7"/>
        <v>0</v>
      </c>
    </row>
    <row r="50" spans="1:5" ht="20.100000000000001" customHeight="1" x14ac:dyDescent="0.2">
      <c r="A50" s="145"/>
      <c r="B50" s="146"/>
      <c r="C50" s="147"/>
      <c r="D50" s="15">
        <f t="shared" si="6"/>
        <v>0</v>
      </c>
      <c r="E50" s="15">
        <f t="shared" si="7"/>
        <v>0</v>
      </c>
    </row>
    <row r="51" spans="1:5" ht="20.100000000000001" customHeight="1" x14ac:dyDescent="0.2">
      <c r="A51" s="145"/>
      <c r="B51" s="146"/>
      <c r="C51" s="147"/>
      <c r="D51" s="15">
        <f t="shared" si="6"/>
        <v>0</v>
      </c>
      <c r="E51" s="15">
        <f t="shared" si="7"/>
        <v>0</v>
      </c>
    </row>
    <row r="52" spans="1:5" ht="20.100000000000001" customHeight="1" x14ac:dyDescent="0.2">
      <c r="A52" s="145"/>
      <c r="B52" s="146"/>
      <c r="C52" s="147"/>
      <c r="D52" s="15">
        <f t="shared" si="6"/>
        <v>0</v>
      </c>
      <c r="E52" s="15">
        <f t="shared" si="7"/>
        <v>0</v>
      </c>
    </row>
    <row r="53" spans="1:5" ht="20.100000000000001" customHeight="1" x14ac:dyDescent="0.2">
      <c r="A53" s="145"/>
      <c r="B53" s="146"/>
      <c r="C53" s="147"/>
      <c r="D53" s="15">
        <f t="shared" si="6"/>
        <v>0</v>
      </c>
      <c r="E53" s="15">
        <f t="shared" si="7"/>
        <v>0</v>
      </c>
    </row>
    <row r="54" spans="1:5" ht="20.100000000000001" customHeight="1" x14ac:dyDescent="0.2">
      <c r="A54" s="145"/>
      <c r="B54" s="146"/>
      <c r="C54" s="147"/>
      <c r="D54" s="15">
        <f t="shared" si="6"/>
        <v>0</v>
      </c>
      <c r="E54" s="15">
        <f t="shared" si="7"/>
        <v>0</v>
      </c>
    </row>
    <row r="55" spans="1:5" ht="20.100000000000001" customHeight="1" x14ac:dyDescent="0.2">
      <c r="A55" s="145"/>
      <c r="B55" s="146"/>
      <c r="C55" s="147"/>
      <c r="D55" s="15">
        <f t="shared" si="6"/>
        <v>0</v>
      </c>
      <c r="E55" s="15">
        <f t="shared" si="7"/>
        <v>0</v>
      </c>
    </row>
    <row r="56" spans="1:5" ht="20.100000000000001" customHeight="1" x14ac:dyDescent="0.2">
      <c r="A56" s="145"/>
      <c r="B56" s="146"/>
      <c r="C56" s="147"/>
      <c r="D56" s="15">
        <f t="shared" si="6"/>
        <v>0</v>
      </c>
      <c r="E56" s="15">
        <f t="shared" si="7"/>
        <v>0</v>
      </c>
    </row>
    <row r="57" spans="1:5" ht="20.100000000000001" customHeight="1" x14ac:dyDescent="0.2">
      <c r="A57" s="145"/>
      <c r="B57" s="146"/>
      <c r="C57" s="147"/>
      <c r="D57" s="15">
        <f t="shared" si="6"/>
        <v>0</v>
      </c>
      <c r="E57" s="15">
        <f t="shared" si="7"/>
        <v>0</v>
      </c>
    </row>
    <row r="58" spans="1:5" ht="20.100000000000001" customHeight="1" x14ac:dyDescent="0.2">
      <c r="A58" s="145"/>
      <c r="B58" s="148"/>
      <c r="C58" s="147"/>
      <c r="D58" s="15">
        <f t="shared" si="6"/>
        <v>0</v>
      </c>
      <c r="E58" s="15">
        <f t="shared" si="7"/>
        <v>0</v>
      </c>
    </row>
    <row r="59" spans="1:5" ht="20.100000000000001" customHeight="1" x14ac:dyDescent="0.2">
      <c r="A59" s="145"/>
      <c r="B59" s="148"/>
      <c r="C59" s="147"/>
      <c r="D59" s="15">
        <f t="shared" si="6"/>
        <v>0</v>
      </c>
      <c r="E59" s="15">
        <f t="shared" si="7"/>
        <v>0</v>
      </c>
    </row>
    <row r="60" spans="1:5" ht="20.100000000000001" customHeight="1" x14ac:dyDescent="0.2">
      <c r="A60" s="145"/>
      <c r="B60" s="148"/>
      <c r="C60" s="147"/>
      <c r="D60" s="15">
        <f t="shared" si="6"/>
        <v>0</v>
      </c>
      <c r="E60" s="15">
        <f t="shared" si="7"/>
        <v>0</v>
      </c>
    </row>
    <row r="61" spans="1:5" ht="20.100000000000001" customHeight="1" x14ac:dyDescent="0.2">
      <c r="A61" s="145"/>
      <c r="B61" s="148"/>
      <c r="C61" s="147"/>
      <c r="D61" s="15">
        <f t="shared" si="4"/>
        <v>0</v>
      </c>
      <c r="E61" s="15">
        <f t="shared" si="5"/>
        <v>0</v>
      </c>
    </row>
    <row r="62" spans="1:5" ht="20.100000000000001" customHeight="1" x14ac:dyDescent="0.2">
      <c r="A62" s="145"/>
      <c r="B62" s="148"/>
      <c r="C62" s="147"/>
      <c r="D62" s="15">
        <f t="shared" si="4"/>
        <v>0</v>
      </c>
      <c r="E62" s="15">
        <f t="shared" si="5"/>
        <v>0</v>
      </c>
    </row>
    <row r="63" spans="1:5" ht="20.100000000000001" customHeight="1" x14ac:dyDescent="0.2">
      <c r="A63" s="145"/>
      <c r="B63" s="148"/>
      <c r="C63" s="147"/>
      <c r="D63" s="15">
        <f t="shared" si="4"/>
        <v>0</v>
      </c>
      <c r="E63" s="15">
        <f t="shared" si="5"/>
        <v>0</v>
      </c>
    </row>
    <row r="64" spans="1:5" ht="20.100000000000001" customHeight="1" x14ac:dyDescent="0.2">
      <c r="A64" s="145"/>
      <c r="B64" s="148"/>
      <c r="C64" s="147"/>
      <c r="D64" s="15">
        <f t="shared" si="4"/>
        <v>0</v>
      </c>
      <c r="E64" s="15">
        <f t="shared" si="5"/>
        <v>0</v>
      </c>
    </row>
    <row r="65" spans="1:5" ht="20.100000000000001" customHeight="1" x14ac:dyDescent="0.2">
      <c r="A65" s="145"/>
      <c r="B65" s="148"/>
      <c r="C65" s="147"/>
      <c r="D65" s="15">
        <f t="shared" si="4"/>
        <v>0</v>
      </c>
      <c r="E65" s="15">
        <f t="shared" si="5"/>
        <v>0</v>
      </c>
    </row>
    <row r="66" spans="1:5" ht="20.100000000000001" customHeight="1" x14ac:dyDescent="0.2">
      <c r="A66" s="145"/>
      <c r="B66" s="148"/>
      <c r="C66" s="147"/>
      <c r="D66" s="15">
        <f t="shared" si="4"/>
        <v>0</v>
      </c>
      <c r="E66" s="15">
        <f t="shared" si="5"/>
        <v>0</v>
      </c>
    </row>
    <row r="67" spans="1:5" ht="20.100000000000001" customHeight="1" x14ac:dyDescent="0.2">
      <c r="A67" s="145"/>
      <c r="B67" s="148"/>
      <c r="C67" s="147"/>
      <c r="D67" s="15">
        <f t="shared" si="4"/>
        <v>0</v>
      </c>
      <c r="E67" s="15">
        <f t="shared" si="5"/>
        <v>0</v>
      </c>
    </row>
    <row r="68" spans="1:5" ht="20.100000000000001" customHeight="1" x14ac:dyDescent="0.2">
      <c r="A68" s="145"/>
      <c r="B68" s="148"/>
      <c r="C68" s="147"/>
      <c r="D68" s="15">
        <f t="shared" si="4"/>
        <v>0</v>
      </c>
      <c r="E68" s="15">
        <f t="shared" si="5"/>
        <v>0</v>
      </c>
    </row>
    <row r="69" spans="1:5" ht="20.100000000000001" customHeight="1" x14ac:dyDescent="0.2">
      <c r="A69" s="145"/>
      <c r="B69" s="148"/>
      <c r="C69" s="147"/>
      <c r="D69" s="15">
        <f t="shared" si="4"/>
        <v>0</v>
      </c>
      <c r="E69" s="15">
        <f t="shared" si="5"/>
        <v>0</v>
      </c>
    </row>
    <row r="70" spans="1:5" ht="20.100000000000001" customHeight="1" x14ac:dyDescent="0.2">
      <c r="A70" s="145"/>
      <c r="B70" s="148"/>
      <c r="C70" s="147"/>
      <c r="D70" s="15">
        <f t="shared" ref="D70:D72" si="8">IFERROR(C70/GG_Empresa,0)</f>
        <v>0</v>
      </c>
      <c r="E70" s="15">
        <f t="shared" ref="E70:E72" si="9">IFERROR(C70/Gastos_Generales_Pesos,0)</f>
        <v>0</v>
      </c>
    </row>
    <row r="71" spans="1:5" ht="20.100000000000001" customHeight="1" x14ac:dyDescent="0.2">
      <c r="A71" s="145"/>
      <c r="B71" s="148"/>
      <c r="C71" s="147"/>
      <c r="D71" s="15">
        <f t="shared" si="8"/>
        <v>0</v>
      </c>
      <c r="E71" s="15">
        <f t="shared" si="9"/>
        <v>0</v>
      </c>
    </row>
    <row r="72" spans="1:5" ht="20.100000000000001" customHeight="1" x14ac:dyDescent="0.2">
      <c r="A72" s="145"/>
      <c r="B72" s="148"/>
      <c r="C72" s="147"/>
      <c r="D72" s="15">
        <f t="shared" si="8"/>
        <v>0</v>
      </c>
      <c r="E72" s="15">
        <f t="shared" si="9"/>
        <v>0</v>
      </c>
    </row>
    <row r="73" spans="1:5" ht="20.100000000000001" customHeight="1" x14ac:dyDescent="0.2">
      <c r="A73" s="145"/>
      <c r="B73" s="148"/>
      <c r="C73" s="147"/>
      <c r="D73" s="15">
        <f t="shared" si="4"/>
        <v>0</v>
      </c>
      <c r="E73" s="15">
        <f t="shared" si="5"/>
        <v>0</v>
      </c>
    </row>
    <row r="74" spans="1:5" ht="20.100000000000001" customHeight="1" x14ac:dyDescent="0.2">
      <c r="A74" s="72"/>
      <c r="B74" s="5"/>
      <c r="C74" s="5"/>
      <c r="D74" s="5"/>
      <c r="E74" s="73"/>
    </row>
    <row r="75" spans="1:5" ht="20.100000000000001" customHeight="1" x14ac:dyDescent="0.2">
      <c r="A75" s="481" t="s">
        <v>600</v>
      </c>
      <c r="B75" s="482"/>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12"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 workbookViewId="0">
      <selection activeCell="B49" sqref="B49"/>
    </sheetView>
  </sheetViews>
  <sheetFormatPr baseColWidth="10" defaultColWidth="11.42578125" defaultRowHeight="12.75" x14ac:dyDescent="0.2"/>
  <cols>
    <col min="1" max="1" width="148.5703125" style="141" customWidth="1"/>
    <col min="2" max="16384" width="11.42578125" style="141"/>
  </cols>
  <sheetData>
    <row r="1" spans="1:7" ht="30" customHeight="1" x14ac:dyDescent="0.2">
      <c r="A1" s="140" t="s">
        <v>1018</v>
      </c>
    </row>
    <row r="2" spans="1:7" ht="165" x14ac:dyDescent="0.2">
      <c r="A2" s="142" t="s">
        <v>1196</v>
      </c>
    </row>
    <row r="3" spans="1:7" ht="30" customHeight="1" x14ac:dyDescent="0.2">
      <c r="A3" s="140" t="s">
        <v>1019</v>
      </c>
    </row>
    <row r="4" spans="1:7" ht="30" customHeight="1" x14ac:dyDescent="0.2">
      <c r="A4" s="140" t="s">
        <v>1039</v>
      </c>
    </row>
    <row r="5" spans="1:7" ht="150" x14ac:dyDescent="0.2">
      <c r="A5" s="164" t="s">
        <v>1040</v>
      </c>
    </row>
    <row r="6" spans="1:7" ht="105.75" x14ac:dyDescent="0.2">
      <c r="A6" s="164" t="s">
        <v>1199</v>
      </c>
      <c r="B6" s="143"/>
      <c r="C6" s="143"/>
      <c r="D6" s="143"/>
      <c r="E6" s="143"/>
      <c r="F6" s="143"/>
      <c r="G6" s="143"/>
    </row>
    <row r="7" spans="1:7" ht="60" x14ac:dyDescent="0.2">
      <c r="A7" s="164" t="s">
        <v>1200</v>
      </c>
      <c r="B7" s="143"/>
      <c r="C7" s="143"/>
      <c r="D7" s="143"/>
      <c r="E7" s="143"/>
      <c r="F7" s="143"/>
      <c r="G7" s="143"/>
    </row>
    <row r="8" spans="1:7" ht="210" x14ac:dyDescent="0.2">
      <c r="A8" s="164" t="s">
        <v>1201</v>
      </c>
      <c r="B8" s="143"/>
      <c r="C8" s="143"/>
      <c r="D8" s="143"/>
      <c r="E8" s="143"/>
      <c r="F8" s="143"/>
      <c r="G8" s="143"/>
    </row>
    <row r="9" spans="1:7" ht="15" x14ac:dyDescent="0.2">
      <c r="A9" s="142" t="s">
        <v>1041</v>
      </c>
      <c r="B9" s="143"/>
      <c r="C9" s="143"/>
      <c r="D9" s="143"/>
      <c r="E9" s="143"/>
      <c r="F9" s="143"/>
      <c r="G9" s="143"/>
    </row>
    <row r="10" spans="1:7" ht="45" customHeight="1" x14ac:dyDescent="0.2">
      <c r="A10" s="142" t="s">
        <v>1042</v>
      </c>
      <c r="B10" s="143"/>
      <c r="C10" s="143"/>
      <c r="D10" s="143"/>
      <c r="E10" s="143"/>
      <c r="F10" s="143"/>
      <c r="G10" s="143"/>
    </row>
    <row r="11" spans="1:7" ht="30" x14ac:dyDescent="0.2">
      <c r="A11" s="142" t="s">
        <v>1044</v>
      </c>
      <c r="B11" s="143" t="s">
        <v>3</v>
      </c>
      <c r="C11" s="143"/>
      <c r="D11" s="143"/>
      <c r="E11" s="143"/>
      <c r="F11" s="143"/>
      <c r="G11" s="143"/>
    </row>
    <row r="12" spans="1:7" ht="15" x14ac:dyDescent="0.2">
      <c r="A12" s="142" t="s">
        <v>1198</v>
      </c>
      <c r="B12" s="143"/>
      <c r="C12" s="143"/>
      <c r="D12" s="143"/>
      <c r="E12" s="143"/>
      <c r="F12" s="143"/>
      <c r="G12" s="143"/>
    </row>
    <row r="13" spans="1:7" ht="47.25" x14ac:dyDescent="0.2">
      <c r="A13" s="313" t="s">
        <v>1206</v>
      </c>
      <c r="B13" s="143"/>
      <c r="C13" s="143"/>
      <c r="D13" s="143"/>
      <c r="E13" s="143"/>
      <c r="F13" s="143"/>
      <c r="G13" s="143"/>
    </row>
    <row r="14" spans="1:7" ht="30" customHeight="1" x14ac:dyDescent="0.2">
      <c r="A14" s="140" t="s">
        <v>1050</v>
      </c>
    </row>
    <row r="15" spans="1:7" ht="150" x14ac:dyDescent="0.2">
      <c r="A15" s="142" t="s">
        <v>1202</v>
      </c>
    </row>
    <row r="16" spans="1:7" ht="45" customHeight="1" x14ac:dyDescent="0.2">
      <c r="A16" s="142" t="s">
        <v>1203</v>
      </c>
      <c r="B16" s="143"/>
      <c r="C16" s="143"/>
      <c r="D16" s="143"/>
      <c r="E16" s="143"/>
      <c r="F16" s="143"/>
      <c r="G16" s="143"/>
    </row>
    <row r="17" spans="1:7" ht="30" customHeight="1" x14ac:dyDescent="0.2">
      <c r="A17" s="140" t="s">
        <v>1020</v>
      </c>
    </row>
    <row r="18" spans="1:7" ht="45" customHeight="1" x14ac:dyDescent="0.2">
      <c r="A18" s="142" t="s">
        <v>1204</v>
      </c>
      <c r="B18" s="143"/>
      <c r="C18" s="143"/>
      <c r="D18" s="143"/>
      <c r="E18" s="143"/>
      <c r="F18" s="143"/>
      <c r="G18" s="143"/>
    </row>
    <row r="19" spans="1:7" ht="45" customHeight="1" x14ac:dyDescent="0.2">
      <c r="A19" s="142" t="s">
        <v>1045</v>
      </c>
      <c r="B19" s="143"/>
      <c r="C19" s="143"/>
      <c r="D19" s="143"/>
      <c r="E19" s="143"/>
      <c r="F19" s="143"/>
      <c r="G19" s="143"/>
    </row>
    <row r="20" spans="1:7" ht="45" customHeight="1" x14ac:dyDescent="0.2">
      <c r="A20" s="142" t="s">
        <v>1205</v>
      </c>
      <c r="B20" s="143"/>
      <c r="C20" s="143"/>
      <c r="D20" s="143"/>
      <c r="E20" s="143"/>
      <c r="F20" s="143"/>
      <c r="G20" s="143"/>
    </row>
    <row r="21" spans="1:7" ht="30" x14ac:dyDescent="0.2">
      <c r="A21" s="142" t="s">
        <v>1043</v>
      </c>
      <c r="B21" s="143"/>
      <c r="C21" s="143"/>
      <c r="D21" s="143"/>
      <c r="E21" s="143"/>
      <c r="F21" s="143"/>
      <c r="G21" s="143"/>
    </row>
    <row r="22" spans="1:7" ht="15" x14ac:dyDescent="0.2">
      <c r="A22" s="142"/>
      <c r="B22" s="143"/>
      <c r="C22" s="143"/>
      <c r="D22" s="143"/>
      <c r="E22" s="143"/>
      <c r="F22" s="143"/>
      <c r="G22" s="143"/>
    </row>
    <row r="23" spans="1:7" ht="30" customHeight="1" x14ac:dyDescent="0.2">
      <c r="A23" s="140" t="s">
        <v>1021</v>
      </c>
    </row>
    <row r="24" spans="1:7" ht="45" x14ac:dyDescent="0.2">
      <c r="A24" s="142" t="s">
        <v>1207</v>
      </c>
      <c r="B24" s="143"/>
      <c r="C24" s="143"/>
      <c r="D24" s="143"/>
      <c r="E24" s="143"/>
      <c r="F24" s="143"/>
      <c r="G24" s="143"/>
    </row>
    <row r="25" spans="1:7" ht="15" x14ac:dyDescent="0.2">
      <c r="A25" s="142" t="s">
        <v>1046</v>
      </c>
      <c r="B25" s="143"/>
      <c r="C25" s="143"/>
      <c r="D25" s="143"/>
      <c r="E25" s="143"/>
      <c r="F25" s="143"/>
      <c r="G25" s="143"/>
    </row>
    <row r="26" spans="1:7" ht="30" x14ac:dyDescent="0.2">
      <c r="A26" s="142" t="s">
        <v>1208</v>
      </c>
      <c r="B26" s="143"/>
      <c r="C26" s="143"/>
      <c r="D26" s="143"/>
      <c r="E26" s="143"/>
      <c r="F26" s="143"/>
      <c r="G26" s="143"/>
    </row>
    <row r="27" spans="1:7" ht="30" x14ac:dyDescent="0.2">
      <c r="A27" s="142" t="s">
        <v>1209</v>
      </c>
      <c r="B27" s="143"/>
      <c r="C27" s="143"/>
      <c r="D27" s="143"/>
      <c r="E27" s="143"/>
      <c r="F27" s="143"/>
      <c r="G27" s="143"/>
    </row>
    <row r="28" spans="1:7" ht="30" x14ac:dyDescent="0.2">
      <c r="A28" s="142" t="s">
        <v>1210</v>
      </c>
    </row>
    <row r="29" spans="1:7" ht="45" x14ac:dyDescent="0.2">
      <c r="A29" s="142" t="s">
        <v>1052</v>
      </c>
    </row>
    <row r="30" spans="1:7" ht="30.75" x14ac:dyDescent="0.2">
      <c r="A30" s="142" t="s">
        <v>1211</v>
      </c>
    </row>
    <row r="31" spans="1:7" ht="135.75" x14ac:dyDescent="0.2">
      <c r="A31" s="142" t="s">
        <v>1212</v>
      </c>
    </row>
    <row r="32" spans="1:7" ht="30" customHeight="1" x14ac:dyDescent="0.2">
      <c r="A32" s="140" t="s">
        <v>1022</v>
      </c>
    </row>
    <row r="33" spans="1:7" ht="45" x14ac:dyDescent="0.2">
      <c r="A33" s="142" t="s">
        <v>1213</v>
      </c>
    </row>
    <row r="34" spans="1:7" ht="150" x14ac:dyDescent="0.2">
      <c r="A34" s="142" t="s">
        <v>1214</v>
      </c>
    </row>
    <row r="35" spans="1:7" ht="120" x14ac:dyDescent="0.2">
      <c r="A35" s="142" t="s">
        <v>1053</v>
      </c>
    </row>
    <row r="36" spans="1:7" ht="44.25" customHeight="1" x14ac:dyDescent="0.2">
      <c r="A36" s="142" t="s">
        <v>1023</v>
      </c>
    </row>
    <row r="37" spans="1:7" ht="15" x14ac:dyDescent="0.2">
      <c r="A37" s="142" t="s">
        <v>1056</v>
      </c>
    </row>
    <row r="38" spans="1:7" ht="30" customHeight="1" x14ac:dyDescent="0.2">
      <c r="A38" s="140" t="s">
        <v>1024</v>
      </c>
    </row>
    <row r="39" spans="1:7" ht="45" x14ac:dyDescent="0.2">
      <c r="A39" s="142" t="s">
        <v>1047</v>
      </c>
      <c r="B39" s="143"/>
      <c r="C39" s="143"/>
      <c r="D39" s="143"/>
      <c r="E39" s="143"/>
      <c r="F39" s="143"/>
      <c r="G39" s="143"/>
    </row>
    <row r="40" spans="1:7" ht="30" x14ac:dyDescent="0.2">
      <c r="A40" s="142" t="s">
        <v>1054</v>
      </c>
    </row>
    <row r="41" spans="1:7" ht="30" x14ac:dyDescent="0.2">
      <c r="A41" s="142" t="s">
        <v>1055</v>
      </c>
    </row>
    <row r="42" spans="1:7" ht="15.75" x14ac:dyDescent="0.2">
      <c r="A42" s="140" t="s">
        <v>1025</v>
      </c>
    </row>
    <row r="43" spans="1:7" ht="45" x14ac:dyDescent="0.2">
      <c r="A43" s="142" t="s">
        <v>1026</v>
      </c>
    </row>
    <row r="45" spans="1:7" ht="30" customHeight="1" x14ac:dyDescent="0.2">
      <c r="A45" s="140" t="s">
        <v>1048</v>
      </c>
    </row>
    <row r="46" spans="1:7" ht="45" x14ac:dyDescent="0.2">
      <c r="A46" s="142" t="s">
        <v>1049</v>
      </c>
    </row>
    <row r="47" spans="1:7" ht="30" x14ac:dyDescent="0.2">
      <c r="A47" s="142" t="s">
        <v>1051</v>
      </c>
    </row>
    <row r="48" spans="1:7" ht="25.5" x14ac:dyDescent="0.2">
      <c r="A48" s="314" t="s">
        <v>1215</v>
      </c>
    </row>
    <row r="49" spans="1:1" ht="15" x14ac:dyDescent="0.2">
      <c r="A49" s="14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zoomScale="90" zoomScaleNormal="90" zoomScaleSheetLayoutView="90" workbookViewId="0">
      <selection activeCell="C5" sqref="C5"/>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55" customWidth="1"/>
    <col min="5" max="5" width="14.7109375" style="91" customWidth="1"/>
    <col min="6" max="6" width="5.28515625" style="91" customWidth="1"/>
    <col min="7" max="7" width="62.7109375" style="91" bestFit="1" customWidth="1"/>
    <col min="8" max="9" width="14.7109375" style="91" customWidth="1"/>
    <col min="10" max="10" width="26.140625" style="91" customWidth="1"/>
    <col min="11" max="16384" width="11.42578125" style="91"/>
  </cols>
  <sheetData>
    <row r="1" spans="1:10" ht="20.100000000000001" customHeight="1" x14ac:dyDescent="0.2">
      <c r="A1" s="416" t="s">
        <v>1014</v>
      </c>
      <c r="B1" s="416"/>
      <c r="C1" s="416"/>
      <c r="D1" s="416"/>
      <c r="E1" s="416"/>
      <c r="F1" s="288"/>
      <c r="G1" s="124"/>
      <c r="J1" s="116"/>
    </row>
    <row r="2" spans="1:10" s="124" customFormat="1" ht="20.100000000000001" customHeight="1" x14ac:dyDescent="0.25">
      <c r="A2" s="90" t="s">
        <v>11</v>
      </c>
      <c r="C2" s="380" t="s">
        <v>1227</v>
      </c>
      <c r="D2" s="156"/>
      <c r="E2" s="90"/>
      <c r="F2" s="90"/>
      <c r="J2" s="90"/>
    </row>
    <row r="3" spans="1:10" s="126" customFormat="1" ht="20.100000000000001" customHeight="1" x14ac:dyDescent="0.2">
      <c r="A3" s="125" t="s">
        <v>12</v>
      </c>
      <c r="C3" s="127" t="s">
        <v>1270</v>
      </c>
      <c r="D3" s="157"/>
      <c r="E3" s="128"/>
      <c r="F3" s="128"/>
      <c r="J3" s="128"/>
    </row>
    <row r="4" spans="1:10" s="126" customFormat="1" ht="20.100000000000001" customHeight="1" x14ac:dyDescent="0.2">
      <c r="A4" s="125" t="s">
        <v>16</v>
      </c>
      <c r="C4" s="129" t="s">
        <v>1229</v>
      </c>
      <c r="D4" s="157"/>
      <c r="E4" s="128"/>
      <c r="F4" s="128"/>
      <c r="J4" s="128"/>
    </row>
    <row r="5" spans="1:10" s="126" customFormat="1" ht="20.100000000000001" customHeight="1" x14ac:dyDescent="0.2">
      <c r="A5" s="125" t="s">
        <v>15</v>
      </c>
      <c r="C5" s="130"/>
      <c r="D5" s="158"/>
    </row>
    <row r="6" spans="1:10" s="126" customFormat="1" ht="20.100000000000001" customHeight="1" x14ac:dyDescent="0.2">
      <c r="A6" s="125" t="s">
        <v>36</v>
      </c>
      <c r="C6" s="131"/>
      <c r="D6" s="158"/>
    </row>
    <row r="7" spans="1:10" s="126" customFormat="1" ht="20.100000000000001" customHeight="1" x14ac:dyDescent="0.2">
      <c r="A7" s="125" t="s">
        <v>18</v>
      </c>
      <c r="C7" s="132">
        <v>9191438</v>
      </c>
      <c r="D7" s="158"/>
    </row>
    <row r="8" spans="1:10" s="126" customFormat="1" ht="20.100000000000001" customHeight="1" x14ac:dyDescent="0.2">
      <c r="A8" s="125" t="s">
        <v>990</v>
      </c>
      <c r="C8" s="133"/>
      <c r="D8" s="158"/>
    </row>
    <row r="9" spans="1:10" s="126" customFormat="1" ht="20.100000000000001" customHeight="1" x14ac:dyDescent="0.2">
      <c r="A9" s="125" t="s">
        <v>989</v>
      </c>
      <c r="C9" s="134"/>
      <c r="D9" s="158"/>
    </row>
    <row r="10" spans="1:10" s="126" customFormat="1" ht="20.100000000000001" customHeight="1" x14ac:dyDescent="0.2">
      <c r="A10" s="125" t="s">
        <v>17</v>
      </c>
      <c r="C10" s="135" t="s">
        <v>1271</v>
      </c>
      <c r="D10" s="158"/>
    </row>
    <row r="11" spans="1:10" s="126" customFormat="1" ht="20.100000000000001" customHeight="1" x14ac:dyDescent="0.2">
      <c r="B11" s="125"/>
      <c r="C11" s="136"/>
      <c r="D11" s="158"/>
    </row>
    <row r="12" spans="1:10" ht="20.100000000000001" customHeight="1" x14ac:dyDescent="0.2">
      <c r="A12" s="416" t="s">
        <v>1015</v>
      </c>
      <c r="B12" s="416"/>
      <c r="C12" s="416"/>
      <c r="D12" s="416"/>
      <c r="E12" s="416"/>
      <c r="F12" s="116"/>
      <c r="J12" s="116"/>
    </row>
    <row r="13" spans="1:10" s="126" customFormat="1" ht="20.100000000000001" customHeight="1" x14ac:dyDescent="0.2">
      <c r="A13" s="125" t="s">
        <v>13</v>
      </c>
      <c r="C13" s="231"/>
      <c r="D13" s="158"/>
    </row>
    <row r="14" spans="1:10" s="126" customFormat="1" ht="20.100000000000001" customHeight="1" x14ac:dyDescent="0.2">
      <c r="A14" s="125" t="s">
        <v>1190</v>
      </c>
      <c r="C14" s="232">
        <v>0</v>
      </c>
      <c r="D14" s="158"/>
    </row>
    <row r="15" spans="1:10" ht="20.100000000000001" customHeight="1" x14ac:dyDescent="0.2">
      <c r="A15" s="125" t="s">
        <v>1009</v>
      </c>
      <c r="C15" s="287"/>
      <c r="D15" s="159"/>
      <c r="E15" s="374"/>
      <c r="F15" s="152"/>
      <c r="J15" s="152"/>
    </row>
    <row r="16" spans="1:10" ht="20.100000000000001" customHeight="1" x14ac:dyDescent="0.2">
      <c r="A16" s="125" t="s">
        <v>1008</v>
      </c>
      <c r="C16" s="232"/>
      <c r="D16" s="159"/>
    </row>
    <row r="17" spans="1:10" ht="20.100000000000001" customHeight="1" x14ac:dyDescent="0.2">
      <c r="A17" s="125" t="s">
        <v>1034</v>
      </c>
      <c r="C17" s="232"/>
      <c r="D17" s="159"/>
    </row>
    <row r="18" spans="1:10" ht="20.100000000000001" customHeight="1" x14ac:dyDescent="0.2">
      <c r="A18" s="125" t="s">
        <v>1007</v>
      </c>
      <c r="C18" s="232"/>
      <c r="D18" s="159"/>
    </row>
    <row r="19" spans="1:10" ht="20.100000000000001" customHeight="1" x14ac:dyDescent="0.2">
      <c r="A19" s="125" t="s">
        <v>1011</v>
      </c>
      <c r="C19" s="93">
        <f>PrecioUnitario(1,Costo_Financiero,Gasto_Generales_Porcentaje,Beneficio,Ingresos_Brutos,IVA)</f>
        <v>1</v>
      </c>
    </row>
    <row r="20" spans="1:10" ht="20.100000000000001" customHeight="1" x14ac:dyDescent="0.2">
      <c r="C20" s="93"/>
    </row>
    <row r="21" spans="1:10" ht="20.100000000000001" customHeight="1" x14ac:dyDescent="0.2">
      <c r="B21" s="420" t="s">
        <v>1033</v>
      </c>
      <c r="C21" s="421"/>
      <c r="D21" s="421"/>
      <c r="E21" s="422"/>
      <c r="F21" s="116"/>
      <c r="J21" s="116"/>
    </row>
    <row r="23" spans="1:10" ht="20.100000000000001" customHeight="1" x14ac:dyDescent="0.2">
      <c r="B23" s="423" t="s">
        <v>991</v>
      </c>
      <c r="C23" s="417" t="s">
        <v>0</v>
      </c>
      <c r="D23" s="424" t="s">
        <v>1</v>
      </c>
      <c r="E23" s="423" t="s">
        <v>2</v>
      </c>
      <c r="F23" s="162"/>
      <c r="G23" s="417" t="s">
        <v>1036</v>
      </c>
      <c r="H23" s="417"/>
      <c r="I23" s="282"/>
      <c r="J23" s="418" t="s">
        <v>1035</v>
      </c>
    </row>
    <row r="24" spans="1:10" ht="20.100000000000001" customHeight="1" x14ac:dyDescent="0.2">
      <c r="B24" s="423"/>
      <c r="C24" s="417"/>
      <c r="D24" s="424"/>
      <c r="E24" s="423"/>
      <c r="F24" s="162"/>
      <c r="G24" s="154" t="s">
        <v>1037</v>
      </c>
      <c r="H24" s="154" t="s">
        <v>1</v>
      </c>
      <c r="I24" s="283"/>
      <c r="J24" s="419"/>
    </row>
    <row r="25" spans="1:10" ht="20.100000000000001" customHeight="1" x14ac:dyDescent="0.2">
      <c r="B25" s="88"/>
      <c r="C25" s="153"/>
      <c r="D25" s="160"/>
      <c r="E25" s="88"/>
      <c r="F25" s="162"/>
      <c r="G25" s="284"/>
      <c r="H25" s="284"/>
      <c r="J25" s="137"/>
    </row>
    <row r="26" spans="1:10" ht="20.100000000000001" customHeight="1" x14ac:dyDescent="0.2">
      <c r="A26" s="91">
        <f>IF(D26=0,A25,A25+1)</f>
        <v>0</v>
      </c>
      <c r="B26" s="414">
        <v>1</v>
      </c>
      <c r="C26" s="413" t="str">
        <f t="shared" ref="C26:C57" si="0">IFERROR(VLOOKUP(J26,Tabla_Items,2,FALSE),G26)</f>
        <v>TRABAJOS PRELIMINARES</v>
      </c>
      <c r="D26" s="161">
        <f t="shared" ref="D26:D89" si="1">IFERROR(VLOOKUP(J26,Tabla_Items,3,FALSE),H26)</f>
        <v>0</v>
      </c>
      <c r="E26" s="138"/>
      <c r="F26" s="228"/>
      <c r="G26" s="412" t="s">
        <v>780</v>
      </c>
      <c r="H26" s="285"/>
      <c r="I26" s="155"/>
      <c r="J26" s="229"/>
    </row>
    <row r="27" spans="1:10" ht="20.100000000000001" customHeight="1" x14ac:dyDescent="0.2">
      <c r="A27" s="91">
        <f t="shared" ref="A27:A90" si="2">IF(D27=0,A26,A26+1)</f>
        <v>1</v>
      </c>
      <c r="B27" s="163" t="s">
        <v>1252</v>
      </c>
      <c r="C27" s="89" t="str">
        <f t="shared" si="0"/>
        <v>Presentación de la Documentación ante la Distribuidora de Gas Cuyana</v>
      </c>
      <c r="D27" s="161" t="str">
        <f t="shared" si="1"/>
        <v>GL</v>
      </c>
      <c r="E27" s="139">
        <v>1</v>
      </c>
      <c r="F27" s="230"/>
      <c r="G27" s="229" t="s">
        <v>1230</v>
      </c>
      <c r="H27" s="285" t="s">
        <v>1250</v>
      </c>
      <c r="I27" s="155"/>
      <c r="J27" s="229"/>
    </row>
    <row r="28" spans="1:10" ht="20.100000000000001" customHeight="1" x14ac:dyDescent="0.2">
      <c r="A28" s="91">
        <f t="shared" si="2"/>
        <v>2</v>
      </c>
      <c r="B28" s="163" t="s">
        <v>1253</v>
      </c>
      <c r="C28" s="89" t="str">
        <f t="shared" si="0"/>
        <v>Aprobación Proyecto Constructivo en Ecogas (Redes de Pe/Ac de Media Presión)</v>
      </c>
      <c r="D28" s="161" t="str">
        <f t="shared" si="1"/>
        <v>GL</v>
      </c>
      <c r="E28" s="139">
        <v>1</v>
      </c>
      <c r="F28" s="230"/>
      <c r="G28" s="229" t="s">
        <v>1231</v>
      </c>
      <c r="H28" s="285" t="s">
        <v>1250</v>
      </c>
      <c r="I28" s="155"/>
      <c r="J28" s="229"/>
    </row>
    <row r="29" spans="1:10" ht="20.100000000000001" customHeight="1" x14ac:dyDescent="0.2">
      <c r="A29" s="91">
        <f t="shared" si="2"/>
        <v>3</v>
      </c>
      <c r="B29" s="163" t="s">
        <v>1254</v>
      </c>
      <c r="C29" s="89" t="str">
        <f t="shared" si="0"/>
        <v xml:space="preserve">Cartel de Obra </v>
      </c>
      <c r="D29" s="161" t="str">
        <f t="shared" si="1"/>
        <v>GL</v>
      </c>
      <c r="E29" s="139">
        <v>1</v>
      </c>
      <c r="F29" s="230"/>
      <c r="G29" s="229" t="s">
        <v>1232</v>
      </c>
      <c r="H29" s="285" t="s">
        <v>1250</v>
      </c>
      <c r="I29" s="155"/>
      <c r="J29" s="229"/>
    </row>
    <row r="30" spans="1:10" ht="20.100000000000001" customHeight="1" x14ac:dyDescent="0.2">
      <c r="A30" s="91">
        <f t="shared" si="2"/>
        <v>3</v>
      </c>
      <c r="B30" s="414">
        <v>2</v>
      </c>
      <c r="C30" s="413" t="str">
        <f t="shared" si="0"/>
        <v>CAÑERÍAS</v>
      </c>
      <c r="D30" s="161">
        <f t="shared" si="1"/>
        <v>0</v>
      </c>
      <c r="E30" s="139"/>
      <c r="F30" s="230"/>
      <c r="G30" s="412" t="s">
        <v>1233</v>
      </c>
      <c r="H30" s="285"/>
      <c r="I30" s="155"/>
      <c r="J30" s="229"/>
    </row>
    <row r="31" spans="1:10" ht="20.100000000000001" customHeight="1" x14ac:dyDescent="0.2">
      <c r="A31" s="91">
        <f t="shared" si="2"/>
        <v>4</v>
      </c>
      <c r="B31" s="163" t="s">
        <v>1255</v>
      </c>
      <c r="C31" s="89" t="str">
        <f t="shared" si="0"/>
        <v xml:space="preserve">Provision y Colocación de  Caño PE p/red de media presion 50 mm diam. </v>
      </c>
      <c r="D31" s="161" t="str">
        <f t="shared" si="1"/>
        <v>m</v>
      </c>
      <c r="E31" s="139">
        <v>1259.77</v>
      </c>
      <c r="F31" s="230"/>
      <c r="G31" s="229" t="s">
        <v>1234</v>
      </c>
      <c r="H31" s="285" t="s">
        <v>1251</v>
      </c>
      <c r="I31" s="155"/>
      <c r="J31" s="229"/>
    </row>
    <row r="32" spans="1:10" ht="20.100000000000001" customHeight="1" x14ac:dyDescent="0.2">
      <c r="A32" s="91">
        <f t="shared" si="2"/>
        <v>5</v>
      </c>
      <c r="B32" s="163" t="s">
        <v>1256</v>
      </c>
      <c r="C32" s="89" t="str">
        <f t="shared" si="0"/>
        <v xml:space="preserve">Provision y Colocación de Caño PE p/red de media presion 63 mm diam. </v>
      </c>
      <c r="D32" s="161" t="str">
        <f t="shared" si="1"/>
        <v>m</v>
      </c>
      <c r="E32" s="139">
        <v>178.25</v>
      </c>
      <c r="F32" s="230"/>
      <c r="G32" s="229" t="s">
        <v>1235</v>
      </c>
      <c r="H32" s="285" t="s">
        <v>1251</v>
      </c>
      <c r="I32" s="155"/>
      <c r="J32" s="229"/>
    </row>
    <row r="33" spans="1:10" ht="20.100000000000001" customHeight="1" x14ac:dyDescent="0.2">
      <c r="A33" s="91">
        <f t="shared" si="2"/>
        <v>6</v>
      </c>
      <c r="B33" s="163" t="s">
        <v>1257</v>
      </c>
      <c r="C33" s="89" t="str">
        <f t="shared" si="0"/>
        <v xml:space="preserve">Provision y Colocación de Caño PE p/red de media presion 90 mm diam. </v>
      </c>
      <c r="D33" s="161" t="str">
        <f t="shared" si="1"/>
        <v>m</v>
      </c>
      <c r="E33" s="139">
        <v>173.4</v>
      </c>
      <c r="F33" s="230"/>
      <c r="G33" s="229" t="s">
        <v>1236</v>
      </c>
      <c r="H33" s="285" t="s">
        <v>1251</v>
      </c>
      <c r="I33" s="155"/>
      <c r="J33" s="229"/>
    </row>
    <row r="34" spans="1:10" ht="20.100000000000001" customHeight="1" x14ac:dyDescent="0.2">
      <c r="A34" s="91">
        <f t="shared" si="2"/>
        <v>7</v>
      </c>
      <c r="B34" s="163" t="s">
        <v>1261</v>
      </c>
      <c r="C34" s="89" t="str">
        <f t="shared" si="0"/>
        <v xml:space="preserve">Provisión y Colocación de Accesorios PE  (90, 63, 50) </v>
      </c>
      <c r="D34" s="161" t="str">
        <f t="shared" si="1"/>
        <v>GL</v>
      </c>
      <c r="E34" s="139">
        <v>1</v>
      </c>
      <c r="F34" s="230"/>
      <c r="G34" s="229" t="s">
        <v>1249</v>
      </c>
      <c r="H34" s="285" t="s">
        <v>1250</v>
      </c>
      <c r="I34" s="155"/>
      <c r="J34" s="229"/>
    </row>
    <row r="35" spans="1:10" ht="20.100000000000001" customHeight="1" x14ac:dyDescent="0.2">
      <c r="A35" s="91">
        <f t="shared" si="2"/>
        <v>8</v>
      </c>
      <c r="B35" s="163" t="s">
        <v>1262</v>
      </c>
      <c r="C35" s="89" t="str">
        <f t="shared" si="0"/>
        <v>Provisión y Colocación de Malla de advertencia 15 cm</v>
      </c>
      <c r="D35" s="161" t="str">
        <f t="shared" si="1"/>
        <v>m</v>
      </c>
      <c r="E35" s="139">
        <f>+E31+E32</f>
        <v>1438.02</v>
      </c>
      <c r="F35" s="230"/>
      <c r="G35" s="229" t="s">
        <v>1237</v>
      </c>
      <c r="H35" s="285" t="s">
        <v>1251</v>
      </c>
      <c r="I35" s="155"/>
      <c r="J35" s="229"/>
    </row>
    <row r="36" spans="1:10" ht="20.100000000000001" customHeight="1" x14ac:dyDescent="0.2">
      <c r="A36" s="91">
        <f t="shared" si="2"/>
        <v>9</v>
      </c>
      <c r="B36" s="163" t="s">
        <v>1263</v>
      </c>
      <c r="C36" s="89" t="str">
        <f t="shared" si="0"/>
        <v>Provisión y Colocación de Malla de advertencia 30 cm</v>
      </c>
      <c r="D36" s="161" t="str">
        <f t="shared" si="1"/>
        <v>m</v>
      </c>
      <c r="E36" s="139">
        <f>+E33</f>
        <v>173.4</v>
      </c>
      <c r="F36" s="230"/>
      <c r="G36" s="229" t="s">
        <v>1238</v>
      </c>
      <c r="H36" s="285" t="s">
        <v>1251</v>
      </c>
      <c r="I36" s="155"/>
      <c r="J36" s="229"/>
    </row>
    <row r="37" spans="1:10" ht="20.100000000000001" customHeight="1" x14ac:dyDescent="0.2">
      <c r="A37" s="91">
        <f t="shared" si="2"/>
        <v>10</v>
      </c>
      <c r="B37" s="163" t="s">
        <v>1264</v>
      </c>
      <c r="C37" s="89" t="str">
        <f t="shared" si="0"/>
        <v>Excavación de zanja para la instalación de cañeria PE -Red Media Presión</v>
      </c>
      <c r="D37" s="161" t="str">
        <f t="shared" si="1"/>
        <v>m</v>
      </c>
      <c r="E37" s="139">
        <f>+E31+E32+E33</f>
        <v>1611.42</v>
      </c>
      <c r="F37" s="230"/>
      <c r="G37" s="229" t="s">
        <v>1239</v>
      </c>
      <c r="H37" s="285" t="s">
        <v>1251</v>
      </c>
      <c r="I37" s="155"/>
      <c r="J37" s="229"/>
    </row>
    <row r="38" spans="1:10" ht="20.100000000000001" customHeight="1" x14ac:dyDescent="0.2">
      <c r="A38" s="91">
        <f t="shared" si="2"/>
        <v>11</v>
      </c>
      <c r="B38" s="163" t="s">
        <v>1265</v>
      </c>
      <c r="C38" s="89" t="str">
        <f t="shared" si="0"/>
        <v>Provisión e Instalación de Servicios Integrales Domiciliarios</v>
      </c>
      <c r="D38" s="161" t="str">
        <f t="shared" si="1"/>
        <v>un</v>
      </c>
      <c r="E38" s="139">
        <v>109</v>
      </c>
      <c r="F38" s="230"/>
      <c r="G38" s="229" t="s">
        <v>1240</v>
      </c>
      <c r="H38" s="285" t="s">
        <v>987</v>
      </c>
      <c r="I38" s="155"/>
      <c r="J38" s="229"/>
    </row>
    <row r="39" spans="1:10" ht="20.100000000000001" customHeight="1" x14ac:dyDescent="0.2">
      <c r="A39" s="91">
        <f t="shared" si="2"/>
        <v>12</v>
      </c>
      <c r="B39" s="163" t="s">
        <v>1266</v>
      </c>
      <c r="C39" s="89" t="str">
        <f t="shared" si="0"/>
        <v>Tapado  y Compactación de zanja cañeria PE Red media presión</v>
      </c>
      <c r="D39" s="161" t="str">
        <f t="shared" si="1"/>
        <v>m</v>
      </c>
      <c r="E39" s="139">
        <f>+E37</f>
        <v>1611.42</v>
      </c>
      <c r="F39" s="230"/>
      <c r="G39" s="229" t="s">
        <v>1241</v>
      </c>
      <c r="H39" s="285" t="s">
        <v>1251</v>
      </c>
      <c r="I39" s="155"/>
      <c r="J39" s="229"/>
    </row>
    <row r="40" spans="1:10" ht="20.100000000000001" customHeight="1" x14ac:dyDescent="0.2">
      <c r="A40" s="91">
        <f t="shared" si="2"/>
        <v>13</v>
      </c>
      <c r="B40" s="163" t="s">
        <v>1267</v>
      </c>
      <c r="C40" s="89" t="str">
        <f t="shared" si="0"/>
        <v>Rotura de calle de hormigon /  asfalto / veredas</v>
      </c>
      <c r="D40" s="161" t="str">
        <f t="shared" si="1"/>
        <v>m</v>
      </c>
      <c r="E40" s="139">
        <f>+E37</f>
        <v>1611.42</v>
      </c>
      <c r="F40" s="230"/>
      <c r="G40" s="229" t="s">
        <v>1242</v>
      </c>
      <c r="H40" s="285" t="s">
        <v>1251</v>
      </c>
      <c r="I40" s="155"/>
      <c r="J40" s="229"/>
    </row>
    <row r="41" spans="1:10" ht="20.100000000000001" customHeight="1" x14ac:dyDescent="0.2">
      <c r="A41" s="91">
        <f t="shared" si="2"/>
        <v>14</v>
      </c>
      <c r="B41" s="163" t="s">
        <v>1268</v>
      </c>
      <c r="C41" s="89" t="str">
        <f t="shared" si="0"/>
        <v>Reparacion de calle de hormigon / asfalto / veredas</v>
      </c>
      <c r="D41" s="161" t="str">
        <f t="shared" si="1"/>
        <v>m</v>
      </c>
      <c r="E41" s="139">
        <f>+E37</f>
        <v>1611.42</v>
      </c>
      <c r="F41" s="230"/>
      <c r="G41" s="229" t="s">
        <v>1243</v>
      </c>
      <c r="H41" s="285" t="s">
        <v>1251</v>
      </c>
      <c r="I41" s="155"/>
      <c r="J41" s="229"/>
    </row>
    <row r="42" spans="1:10" ht="20.100000000000001" customHeight="1" x14ac:dyDescent="0.2">
      <c r="A42" s="91">
        <f t="shared" si="2"/>
        <v>15</v>
      </c>
      <c r="B42" s="163" t="s">
        <v>1269</v>
      </c>
      <c r="C42" s="89" t="str">
        <f t="shared" si="0"/>
        <v>Prueba de hermeticidad cañeria PE - Red media presión</v>
      </c>
      <c r="D42" s="161" t="str">
        <f t="shared" si="1"/>
        <v>GL</v>
      </c>
      <c r="E42" s="139">
        <v>1</v>
      </c>
      <c r="F42" s="230"/>
      <c r="G42" s="229" t="s">
        <v>1244</v>
      </c>
      <c r="H42" s="285" t="s">
        <v>1250</v>
      </c>
      <c r="I42" s="155"/>
      <c r="J42" s="229"/>
    </row>
    <row r="43" spans="1:10" ht="20.100000000000001" customHeight="1" x14ac:dyDescent="0.2">
      <c r="A43" s="91">
        <f t="shared" si="2"/>
        <v>15</v>
      </c>
      <c r="B43" s="414">
        <v>3</v>
      </c>
      <c r="C43" s="413" t="str">
        <f t="shared" si="0"/>
        <v>TRABAJOS FINALES</v>
      </c>
      <c r="D43" s="161">
        <f t="shared" si="1"/>
        <v>0</v>
      </c>
      <c r="E43" s="139"/>
      <c r="F43" s="230"/>
      <c r="G43" s="412" t="s">
        <v>1245</v>
      </c>
      <c r="H43" s="285">
        <v>0</v>
      </c>
      <c r="I43" s="155"/>
      <c r="J43" s="229"/>
    </row>
    <row r="44" spans="1:10" ht="20.100000000000001" customHeight="1" x14ac:dyDescent="0.2">
      <c r="A44" s="91">
        <f t="shared" si="2"/>
        <v>16</v>
      </c>
      <c r="B44" s="163" t="s">
        <v>1258</v>
      </c>
      <c r="C44" s="89" t="str">
        <f t="shared" si="0"/>
        <v>Hablitacion de red media presion PE/Ac</v>
      </c>
      <c r="D44" s="161" t="str">
        <f t="shared" si="1"/>
        <v>GL</v>
      </c>
      <c r="E44" s="139">
        <v>1</v>
      </c>
      <c r="F44" s="230"/>
      <c r="G44" s="229" t="s">
        <v>1246</v>
      </c>
      <c r="H44" s="285" t="s">
        <v>1250</v>
      </c>
      <c r="I44" s="155"/>
      <c r="J44" s="229"/>
    </row>
    <row r="45" spans="1:10" ht="20.100000000000001" customHeight="1" x14ac:dyDescent="0.2">
      <c r="A45" s="91">
        <f t="shared" si="2"/>
        <v>17</v>
      </c>
      <c r="B45" s="163" t="s">
        <v>1259</v>
      </c>
      <c r="C45" s="89" t="str">
        <f t="shared" si="0"/>
        <v>Limpieza de Obra</v>
      </c>
      <c r="D45" s="161" t="str">
        <f t="shared" si="1"/>
        <v>GL</v>
      </c>
      <c r="E45" s="139">
        <v>1</v>
      </c>
      <c r="F45" s="230"/>
      <c r="G45" s="229" t="s">
        <v>1247</v>
      </c>
      <c r="H45" s="285" t="s">
        <v>1250</v>
      </c>
      <c r="I45" s="155"/>
      <c r="J45" s="229"/>
    </row>
    <row r="46" spans="1:10" ht="20.100000000000001" customHeight="1" x14ac:dyDescent="0.2">
      <c r="A46" s="91">
        <f t="shared" si="2"/>
        <v>18</v>
      </c>
      <c r="B46" s="163" t="s">
        <v>1260</v>
      </c>
      <c r="C46" s="89" t="str">
        <f t="shared" si="0"/>
        <v>Doc. conforme a obra Aprobada por Ecogas (Cañería PE/Ac Red Media Presión)</v>
      </c>
      <c r="D46" s="161" t="str">
        <f t="shared" si="1"/>
        <v>GL</v>
      </c>
      <c r="E46" s="139">
        <v>1</v>
      </c>
      <c r="F46" s="230"/>
      <c r="G46" s="229" t="s">
        <v>1248</v>
      </c>
      <c r="H46" s="285" t="s">
        <v>1250</v>
      </c>
      <c r="I46" s="155"/>
      <c r="J46" s="229"/>
    </row>
    <row r="47" spans="1:10" ht="20.100000000000001" customHeight="1" x14ac:dyDescent="0.2">
      <c r="A47" s="91">
        <f t="shared" si="2"/>
        <v>18</v>
      </c>
      <c r="B47" s="163">
        <v>22</v>
      </c>
      <c r="C47" s="89">
        <f t="shared" si="0"/>
        <v>0</v>
      </c>
      <c r="D47" s="161">
        <f t="shared" si="1"/>
        <v>0</v>
      </c>
      <c r="E47" s="139"/>
      <c r="F47" s="230"/>
      <c r="G47" s="229"/>
      <c r="H47" s="285"/>
      <c r="I47" s="155"/>
      <c r="J47" s="229"/>
    </row>
    <row r="48" spans="1:10" ht="20.100000000000001" customHeight="1" x14ac:dyDescent="0.2">
      <c r="A48" s="91">
        <f t="shared" si="2"/>
        <v>18</v>
      </c>
      <c r="B48" s="163">
        <v>23</v>
      </c>
      <c r="C48" s="89">
        <f t="shared" si="0"/>
        <v>0</v>
      </c>
      <c r="D48" s="161">
        <f t="shared" si="1"/>
        <v>0</v>
      </c>
      <c r="E48" s="139"/>
      <c r="F48" s="230"/>
      <c r="G48" s="229"/>
      <c r="H48" s="285"/>
      <c r="I48" s="155"/>
      <c r="J48" s="229"/>
    </row>
    <row r="49" spans="1:10" ht="20.100000000000001" customHeight="1" x14ac:dyDescent="0.2">
      <c r="A49" s="91">
        <f t="shared" si="2"/>
        <v>18</v>
      </c>
      <c r="B49" s="163">
        <v>24</v>
      </c>
      <c r="C49" s="89">
        <f t="shared" si="0"/>
        <v>0</v>
      </c>
      <c r="D49" s="161">
        <f t="shared" si="1"/>
        <v>0</v>
      </c>
      <c r="E49" s="139"/>
      <c r="F49" s="230"/>
      <c r="G49" s="229"/>
      <c r="H49" s="285"/>
      <c r="I49" s="155"/>
      <c r="J49" s="229"/>
    </row>
    <row r="50" spans="1:10" ht="20.100000000000001" customHeight="1" x14ac:dyDescent="0.2">
      <c r="A50" s="91">
        <f t="shared" si="2"/>
        <v>18</v>
      </c>
      <c r="B50" s="163">
        <v>25</v>
      </c>
      <c r="C50" s="89">
        <f t="shared" si="0"/>
        <v>0</v>
      </c>
      <c r="D50" s="161">
        <f t="shared" si="1"/>
        <v>0</v>
      </c>
      <c r="E50" s="139"/>
      <c r="F50" s="230"/>
      <c r="G50" s="229"/>
      <c r="H50" s="285"/>
      <c r="I50" s="155"/>
      <c r="J50" s="229"/>
    </row>
    <row r="51" spans="1:10" ht="20.100000000000001" customHeight="1" x14ac:dyDescent="0.2">
      <c r="A51" s="91">
        <f t="shared" si="2"/>
        <v>18</v>
      </c>
      <c r="B51" s="163">
        <v>26</v>
      </c>
      <c r="C51" s="89">
        <f t="shared" si="0"/>
        <v>0</v>
      </c>
      <c r="D51" s="161">
        <f t="shared" si="1"/>
        <v>0</v>
      </c>
      <c r="E51" s="139"/>
      <c r="F51" s="230"/>
      <c r="G51" s="229"/>
      <c r="H51" s="285"/>
      <c r="I51" s="155"/>
      <c r="J51" s="229"/>
    </row>
    <row r="52" spans="1:10" ht="20.100000000000001" customHeight="1" x14ac:dyDescent="0.2">
      <c r="A52" s="91">
        <f t="shared" si="2"/>
        <v>18</v>
      </c>
      <c r="B52" s="163">
        <v>27</v>
      </c>
      <c r="C52" s="89">
        <f t="shared" si="0"/>
        <v>0</v>
      </c>
      <c r="D52" s="161">
        <f t="shared" si="1"/>
        <v>0</v>
      </c>
      <c r="E52" s="139"/>
      <c r="F52" s="230"/>
      <c r="G52" s="229"/>
      <c r="H52" s="285"/>
      <c r="I52" s="155"/>
      <c r="J52" s="229"/>
    </row>
    <row r="53" spans="1:10" ht="20.100000000000001" customHeight="1" x14ac:dyDescent="0.2">
      <c r="A53" s="91">
        <f t="shared" si="2"/>
        <v>18</v>
      </c>
      <c r="B53" s="163">
        <v>28</v>
      </c>
      <c r="C53" s="89">
        <f t="shared" si="0"/>
        <v>0</v>
      </c>
      <c r="D53" s="161">
        <f t="shared" si="1"/>
        <v>0</v>
      </c>
      <c r="E53" s="139"/>
      <c r="F53" s="230"/>
      <c r="G53" s="229"/>
      <c r="H53" s="285"/>
      <c r="I53" s="155"/>
      <c r="J53" s="229"/>
    </row>
    <row r="54" spans="1:10" ht="20.100000000000001" customHeight="1" x14ac:dyDescent="0.2">
      <c r="A54" s="91">
        <f t="shared" si="2"/>
        <v>18</v>
      </c>
      <c r="B54" s="163">
        <v>29</v>
      </c>
      <c r="C54" s="89">
        <f t="shared" si="0"/>
        <v>0</v>
      </c>
      <c r="D54" s="161">
        <f t="shared" si="1"/>
        <v>0</v>
      </c>
      <c r="E54" s="139"/>
      <c r="F54" s="230"/>
      <c r="G54" s="229"/>
      <c r="H54" s="285"/>
      <c r="I54" s="155"/>
      <c r="J54" s="229"/>
    </row>
    <row r="55" spans="1:10" ht="20.100000000000001" customHeight="1" x14ac:dyDescent="0.2">
      <c r="A55" s="91">
        <f t="shared" si="2"/>
        <v>18</v>
      </c>
      <c r="B55" s="163">
        <v>30</v>
      </c>
      <c r="C55" s="89">
        <f t="shared" si="0"/>
        <v>0</v>
      </c>
      <c r="D55" s="161">
        <f t="shared" si="1"/>
        <v>0</v>
      </c>
      <c r="E55" s="139"/>
      <c r="F55" s="230"/>
      <c r="G55" s="229"/>
      <c r="H55" s="285"/>
      <c r="I55" s="155"/>
      <c r="J55" s="229"/>
    </row>
    <row r="56" spans="1:10" ht="20.100000000000001" customHeight="1" x14ac:dyDescent="0.2">
      <c r="A56" s="91">
        <f t="shared" si="2"/>
        <v>18</v>
      </c>
      <c r="B56" s="163">
        <v>31</v>
      </c>
      <c r="C56" s="89">
        <f t="shared" si="0"/>
        <v>0</v>
      </c>
      <c r="D56" s="161">
        <f t="shared" si="1"/>
        <v>0</v>
      </c>
      <c r="E56" s="139"/>
      <c r="F56" s="230"/>
      <c r="G56" s="229"/>
      <c r="H56" s="285"/>
      <c r="I56" s="155"/>
      <c r="J56" s="229"/>
    </row>
    <row r="57" spans="1:10" ht="20.100000000000001" customHeight="1" x14ac:dyDescent="0.2">
      <c r="A57" s="91">
        <f t="shared" si="2"/>
        <v>18</v>
      </c>
      <c r="B57" s="163">
        <v>32</v>
      </c>
      <c r="C57" s="89">
        <f t="shared" si="0"/>
        <v>0</v>
      </c>
      <c r="D57" s="161">
        <f t="shared" si="1"/>
        <v>0</v>
      </c>
      <c r="E57" s="139"/>
      <c r="F57" s="230"/>
      <c r="G57" s="229"/>
      <c r="H57" s="285"/>
      <c r="I57" s="155"/>
      <c r="J57" s="229"/>
    </row>
    <row r="58" spans="1:10" ht="20.100000000000001" customHeight="1" x14ac:dyDescent="0.2">
      <c r="A58" s="91">
        <f t="shared" si="2"/>
        <v>18</v>
      </c>
      <c r="B58" s="163">
        <v>33</v>
      </c>
      <c r="C58" s="89">
        <f t="shared" ref="C58:C89" si="3">IFERROR(VLOOKUP(J58,Tabla_Items,2,FALSE),G58)</f>
        <v>0</v>
      </c>
      <c r="D58" s="161">
        <f t="shared" si="1"/>
        <v>0</v>
      </c>
      <c r="E58" s="139"/>
      <c r="F58" s="230"/>
      <c r="G58" s="229"/>
      <c r="H58" s="285"/>
      <c r="I58" s="155"/>
      <c r="J58" s="229"/>
    </row>
    <row r="59" spans="1:10" ht="20.100000000000001" customHeight="1" x14ac:dyDescent="0.2">
      <c r="A59" s="91">
        <f t="shared" si="2"/>
        <v>18</v>
      </c>
      <c r="B59" s="163">
        <v>34</v>
      </c>
      <c r="C59" s="89">
        <f t="shared" si="3"/>
        <v>0</v>
      </c>
      <c r="D59" s="161">
        <f t="shared" si="1"/>
        <v>0</v>
      </c>
      <c r="E59" s="139"/>
      <c r="F59" s="230"/>
      <c r="G59" s="229"/>
      <c r="H59" s="285"/>
      <c r="I59" s="155"/>
      <c r="J59" s="229"/>
    </row>
    <row r="60" spans="1:10" ht="20.100000000000001" customHeight="1" x14ac:dyDescent="0.2">
      <c r="A60" s="91">
        <f t="shared" si="2"/>
        <v>18</v>
      </c>
      <c r="B60" s="163">
        <v>35</v>
      </c>
      <c r="C60" s="89">
        <f t="shared" si="3"/>
        <v>0</v>
      </c>
      <c r="D60" s="161">
        <f t="shared" si="1"/>
        <v>0</v>
      </c>
      <c r="E60" s="139"/>
      <c r="F60" s="230"/>
      <c r="G60" s="229"/>
      <c r="H60" s="285"/>
      <c r="I60" s="155"/>
      <c r="J60" s="229"/>
    </row>
    <row r="61" spans="1:10" ht="20.100000000000001" customHeight="1" x14ac:dyDescent="0.2">
      <c r="A61" s="91">
        <f t="shared" si="2"/>
        <v>18</v>
      </c>
      <c r="B61" s="163">
        <v>36</v>
      </c>
      <c r="C61" s="89">
        <f t="shared" si="3"/>
        <v>0</v>
      </c>
      <c r="D61" s="161">
        <f t="shared" si="1"/>
        <v>0</v>
      </c>
      <c r="E61" s="139"/>
      <c r="F61" s="230"/>
      <c r="G61" s="229"/>
      <c r="H61" s="285"/>
      <c r="I61" s="155"/>
      <c r="J61" s="229"/>
    </row>
    <row r="62" spans="1:10" ht="20.100000000000001" customHeight="1" x14ac:dyDescent="0.2">
      <c r="A62" s="91">
        <f t="shared" si="2"/>
        <v>18</v>
      </c>
      <c r="B62" s="163">
        <v>37</v>
      </c>
      <c r="C62" s="89">
        <f t="shared" si="3"/>
        <v>0</v>
      </c>
      <c r="D62" s="161">
        <f t="shared" si="1"/>
        <v>0</v>
      </c>
      <c r="E62" s="139"/>
      <c r="F62" s="230"/>
      <c r="G62" s="229"/>
      <c r="H62" s="285"/>
      <c r="I62" s="155"/>
      <c r="J62" s="229"/>
    </row>
    <row r="63" spans="1:10" ht="20.100000000000001" customHeight="1" x14ac:dyDescent="0.2">
      <c r="A63" s="91">
        <f t="shared" si="2"/>
        <v>18</v>
      </c>
      <c r="B63" s="163">
        <v>38</v>
      </c>
      <c r="C63" s="89">
        <f t="shared" si="3"/>
        <v>0</v>
      </c>
      <c r="D63" s="161">
        <f t="shared" si="1"/>
        <v>0</v>
      </c>
      <c r="E63" s="139"/>
      <c r="F63" s="230"/>
      <c r="G63" s="229"/>
      <c r="H63" s="285"/>
      <c r="I63" s="155"/>
      <c r="J63" s="229"/>
    </row>
    <row r="64" spans="1:10" ht="20.100000000000001" customHeight="1" x14ac:dyDescent="0.2">
      <c r="A64" s="91">
        <f t="shared" si="2"/>
        <v>18</v>
      </c>
      <c r="B64" s="163">
        <v>39</v>
      </c>
      <c r="C64" s="89">
        <f t="shared" si="3"/>
        <v>0</v>
      </c>
      <c r="D64" s="161">
        <f t="shared" si="1"/>
        <v>0</v>
      </c>
      <c r="E64" s="139"/>
      <c r="F64" s="230"/>
      <c r="G64" s="229"/>
      <c r="H64" s="285"/>
      <c r="I64" s="155"/>
      <c r="J64" s="229"/>
    </row>
    <row r="65" spans="1:10" ht="20.100000000000001" customHeight="1" x14ac:dyDescent="0.2">
      <c r="A65" s="91">
        <f t="shared" si="2"/>
        <v>18</v>
      </c>
      <c r="B65" s="163">
        <v>40</v>
      </c>
      <c r="C65" s="89">
        <f t="shared" si="3"/>
        <v>0</v>
      </c>
      <c r="D65" s="161">
        <f t="shared" si="1"/>
        <v>0</v>
      </c>
      <c r="E65" s="139"/>
      <c r="F65" s="230"/>
      <c r="G65" s="229"/>
      <c r="H65" s="285"/>
      <c r="I65" s="155"/>
      <c r="J65" s="229"/>
    </row>
    <row r="66" spans="1:10" ht="20.100000000000001" customHeight="1" x14ac:dyDescent="0.2">
      <c r="A66" s="91">
        <f t="shared" si="2"/>
        <v>18</v>
      </c>
      <c r="B66" s="163">
        <v>41</v>
      </c>
      <c r="C66" s="89">
        <f t="shared" si="3"/>
        <v>0</v>
      </c>
      <c r="D66" s="161">
        <f t="shared" si="1"/>
        <v>0</v>
      </c>
      <c r="E66" s="139"/>
      <c r="F66" s="230"/>
      <c r="G66" s="229"/>
      <c r="H66" s="285"/>
      <c r="I66" s="155"/>
      <c r="J66" s="229"/>
    </row>
    <row r="67" spans="1:10" ht="20.100000000000001" customHeight="1" x14ac:dyDescent="0.2">
      <c r="A67" s="91">
        <f t="shared" si="2"/>
        <v>18</v>
      </c>
      <c r="B67" s="163">
        <v>42</v>
      </c>
      <c r="C67" s="89">
        <f t="shared" si="3"/>
        <v>0</v>
      </c>
      <c r="D67" s="161">
        <f t="shared" si="1"/>
        <v>0</v>
      </c>
      <c r="E67" s="139"/>
      <c r="F67" s="230"/>
      <c r="G67" s="229"/>
      <c r="H67" s="285"/>
      <c r="I67" s="155"/>
      <c r="J67" s="229"/>
    </row>
    <row r="68" spans="1:10" ht="20.100000000000001" customHeight="1" x14ac:dyDescent="0.2">
      <c r="A68" s="91">
        <f t="shared" si="2"/>
        <v>18</v>
      </c>
      <c r="B68" s="163">
        <v>43</v>
      </c>
      <c r="C68" s="89">
        <f t="shared" si="3"/>
        <v>0</v>
      </c>
      <c r="D68" s="161">
        <f t="shared" si="1"/>
        <v>0</v>
      </c>
      <c r="E68" s="139"/>
      <c r="F68" s="230"/>
      <c r="G68" s="229"/>
      <c r="H68" s="285"/>
      <c r="I68" s="155"/>
      <c r="J68" s="229"/>
    </row>
    <row r="69" spans="1:10" ht="20.100000000000001" customHeight="1" x14ac:dyDescent="0.2">
      <c r="A69" s="91">
        <f t="shared" si="2"/>
        <v>18</v>
      </c>
      <c r="B69" s="163">
        <v>44</v>
      </c>
      <c r="C69" s="89">
        <f t="shared" si="3"/>
        <v>0</v>
      </c>
      <c r="D69" s="161">
        <f t="shared" si="1"/>
        <v>0</v>
      </c>
      <c r="E69" s="139"/>
      <c r="F69" s="230"/>
      <c r="G69" s="229"/>
      <c r="H69" s="285"/>
      <c r="I69" s="155"/>
      <c r="J69" s="229"/>
    </row>
    <row r="70" spans="1:10" ht="20.100000000000001" customHeight="1" x14ac:dyDescent="0.2">
      <c r="A70" s="91">
        <f t="shared" si="2"/>
        <v>18</v>
      </c>
      <c r="B70" s="163">
        <v>45</v>
      </c>
      <c r="C70" s="89">
        <f t="shared" si="3"/>
        <v>0</v>
      </c>
      <c r="D70" s="161">
        <f t="shared" si="1"/>
        <v>0</v>
      </c>
      <c r="E70" s="139"/>
      <c r="F70" s="230"/>
      <c r="G70" s="229"/>
      <c r="H70" s="285"/>
      <c r="I70" s="155"/>
      <c r="J70" s="229"/>
    </row>
    <row r="71" spans="1:10" ht="20.100000000000001" customHeight="1" x14ac:dyDescent="0.2">
      <c r="A71" s="91">
        <f t="shared" si="2"/>
        <v>18</v>
      </c>
      <c r="B71" s="163">
        <v>46</v>
      </c>
      <c r="C71" s="89">
        <f t="shared" si="3"/>
        <v>0</v>
      </c>
      <c r="D71" s="161">
        <f t="shared" si="1"/>
        <v>0</v>
      </c>
      <c r="E71" s="139"/>
      <c r="F71" s="230"/>
      <c r="G71" s="229"/>
      <c r="H71" s="285"/>
      <c r="I71" s="155"/>
      <c r="J71" s="229"/>
    </row>
    <row r="72" spans="1:10" ht="20.100000000000001" customHeight="1" x14ac:dyDescent="0.2">
      <c r="A72" s="91">
        <f t="shared" si="2"/>
        <v>18</v>
      </c>
      <c r="B72" s="163">
        <v>47</v>
      </c>
      <c r="C72" s="89">
        <f t="shared" si="3"/>
        <v>0</v>
      </c>
      <c r="D72" s="161">
        <f t="shared" si="1"/>
        <v>0</v>
      </c>
      <c r="E72" s="139"/>
      <c r="F72" s="230"/>
      <c r="G72" s="229"/>
      <c r="H72" s="285"/>
      <c r="I72" s="155"/>
      <c r="J72" s="229"/>
    </row>
    <row r="73" spans="1:10" ht="20.100000000000001" customHeight="1" x14ac:dyDescent="0.2">
      <c r="A73" s="91">
        <f t="shared" si="2"/>
        <v>18</v>
      </c>
      <c r="B73" s="163">
        <v>48</v>
      </c>
      <c r="C73" s="89">
        <f t="shared" si="3"/>
        <v>0</v>
      </c>
      <c r="D73" s="161">
        <f t="shared" si="1"/>
        <v>0</v>
      </c>
      <c r="E73" s="139"/>
      <c r="F73" s="230"/>
      <c r="G73" s="229"/>
      <c r="H73" s="285"/>
      <c r="I73" s="155"/>
      <c r="J73" s="229"/>
    </row>
    <row r="74" spans="1:10" ht="20.100000000000001" customHeight="1" x14ac:dyDescent="0.2">
      <c r="A74" s="91">
        <f t="shared" si="2"/>
        <v>18</v>
      </c>
      <c r="B74" s="163">
        <v>49</v>
      </c>
      <c r="C74" s="89">
        <f t="shared" si="3"/>
        <v>0</v>
      </c>
      <c r="D74" s="161">
        <f t="shared" si="1"/>
        <v>0</v>
      </c>
      <c r="E74" s="139"/>
      <c r="F74" s="230"/>
      <c r="G74" s="229"/>
      <c r="H74" s="285"/>
      <c r="I74" s="155"/>
      <c r="J74" s="229"/>
    </row>
    <row r="75" spans="1:10" ht="20.100000000000001" customHeight="1" x14ac:dyDescent="0.2">
      <c r="A75" s="91">
        <f t="shared" si="2"/>
        <v>18</v>
      </c>
      <c r="B75" s="163">
        <v>50</v>
      </c>
      <c r="C75" s="89">
        <f t="shared" si="3"/>
        <v>0</v>
      </c>
      <c r="D75" s="161">
        <f t="shared" si="1"/>
        <v>0</v>
      </c>
      <c r="E75" s="139"/>
      <c r="F75" s="230"/>
      <c r="G75" s="229"/>
      <c r="H75" s="285"/>
      <c r="I75" s="155"/>
      <c r="J75" s="229"/>
    </row>
    <row r="76" spans="1:10" ht="20.100000000000001" customHeight="1" x14ac:dyDescent="0.2">
      <c r="A76" s="91">
        <f t="shared" si="2"/>
        <v>18</v>
      </c>
      <c r="B76" s="163">
        <v>51</v>
      </c>
      <c r="C76" s="89">
        <f t="shared" si="3"/>
        <v>0</v>
      </c>
      <c r="D76" s="161">
        <f t="shared" si="1"/>
        <v>0</v>
      </c>
      <c r="E76" s="139"/>
      <c r="F76" s="230"/>
      <c r="G76" s="229"/>
      <c r="H76" s="285"/>
      <c r="I76" s="155"/>
      <c r="J76" s="229"/>
    </row>
    <row r="77" spans="1:10" ht="20.100000000000001" customHeight="1" x14ac:dyDescent="0.2">
      <c r="A77" s="91">
        <f t="shared" si="2"/>
        <v>18</v>
      </c>
      <c r="B77" s="163">
        <v>52</v>
      </c>
      <c r="C77" s="89">
        <f t="shared" si="3"/>
        <v>0</v>
      </c>
      <c r="D77" s="161">
        <f t="shared" si="1"/>
        <v>0</v>
      </c>
      <c r="E77" s="139"/>
      <c r="F77" s="230"/>
      <c r="G77" s="229"/>
      <c r="H77" s="285"/>
      <c r="I77" s="155"/>
      <c r="J77" s="229"/>
    </row>
    <row r="78" spans="1:10" ht="20.100000000000001" customHeight="1" x14ac:dyDescent="0.2">
      <c r="A78" s="91">
        <f t="shared" si="2"/>
        <v>18</v>
      </c>
      <c r="B78" s="163">
        <v>53</v>
      </c>
      <c r="C78" s="89">
        <f t="shared" si="3"/>
        <v>0</v>
      </c>
      <c r="D78" s="161">
        <f t="shared" si="1"/>
        <v>0</v>
      </c>
      <c r="E78" s="139"/>
      <c r="F78" s="230"/>
      <c r="G78" s="229"/>
      <c r="H78" s="285"/>
      <c r="I78" s="155"/>
      <c r="J78" s="229"/>
    </row>
    <row r="79" spans="1:10" ht="20.100000000000001" customHeight="1" x14ac:dyDescent="0.2">
      <c r="A79" s="91">
        <f t="shared" si="2"/>
        <v>18</v>
      </c>
      <c r="B79" s="163">
        <v>54</v>
      </c>
      <c r="C79" s="89">
        <f t="shared" si="3"/>
        <v>0</v>
      </c>
      <c r="D79" s="161">
        <f t="shared" si="1"/>
        <v>0</v>
      </c>
      <c r="E79" s="139"/>
      <c r="F79" s="230"/>
      <c r="G79" s="229"/>
      <c r="H79" s="285"/>
      <c r="I79" s="155"/>
      <c r="J79" s="229"/>
    </row>
    <row r="80" spans="1:10" ht="20.100000000000001" customHeight="1" x14ac:dyDescent="0.2">
      <c r="A80" s="91">
        <f t="shared" si="2"/>
        <v>18</v>
      </c>
      <c r="B80" s="163">
        <v>55</v>
      </c>
      <c r="C80" s="89">
        <f t="shared" si="3"/>
        <v>0</v>
      </c>
      <c r="D80" s="161">
        <f t="shared" si="1"/>
        <v>0</v>
      </c>
      <c r="E80" s="139"/>
      <c r="F80" s="230"/>
      <c r="G80" s="229"/>
      <c r="H80" s="285"/>
      <c r="I80" s="155"/>
      <c r="J80" s="229"/>
    </row>
    <row r="81" spans="1:10" ht="20.100000000000001" customHeight="1" x14ac:dyDescent="0.2">
      <c r="A81" s="91">
        <f t="shared" si="2"/>
        <v>18</v>
      </c>
      <c r="B81" s="163">
        <v>56</v>
      </c>
      <c r="C81" s="89">
        <f t="shared" si="3"/>
        <v>0</v>
      </c>
      <c r="D81" s="161">
        <f t="shared" si="1"/>
        <v>0</v>
      </c>
      <c r="E81" s="139"/>
      <c r="F81" s="230"/>
      <c r="G81" s="229"/>
      <c r="H81" s="285"/>
      <c r="I81" s="155"/>
      <c r="J81" s="229"/>
    </row>
    <row r="82" spans="1:10" ht="20.100000000000001" customHeight="1" x14ac:dyDescent="0.2">
      <c r="A82" s="91">
        <f t="shared" si="2"/>
        <v>18</v>
      </c>
      <c r="B82" s="163">
        <v>57</v>
      </c>
      <c r="C82" s="89">
        <f t="shared" si="3"/>
        <v>0</v>
      </c>
      <c r="D82" s="161">
        <f t="shared" si="1"/>
        <v>0</v>
      </c>
      <c r="E82" s="139"/>
      <c r="F82" s="230"/>
      <c r="G82" s="229"/>
      <c r="H82" s="285"/>
      <c r="I82" s="155"/>
      <c r="J82" s="229"/>
    </row>
    <row r="83" spans="1:10" ht="20.100000000000001" customHeight="1" x14ac:dyDescent="0.2">
      <c r="A83" s="91">
        <f t="shared" si="2"/>
        <v>18</v>
      </c>
      <c r="B83" s="163">
        <v>58</v>
      </c>
      <c r="C83" s="89">
        <f t="shared" si="3"/>
        <v>0</v>
      </c>
      <c r="D83" s="161">
        <f t="shared" si="1"/>
        <v>0</v>
      </c>
      <c r="E83" s="139"/>
      <c r="F83" s="230"/>
      <c r="G83" s="229"/>
      <c r="H83" s="285"/>
      <c r="I83" s="155"/>
      <c r="J83" s="229"/>
    </row>
    <row r="84" spans="1:10" ht="20.100000000000001" customHeight="1" x14ac:dyDescent="0.2">
      <c r="A84" s="91">
        <f t="shared" si="2"/>
        <v>18</v>
      </c>
      <c r="B84" s="163">
        <v>59</v>
      </c>
      <c r="C84" s="89">
        <f t="shared" si="3"/>
        <v>0</v>
      </c>
      <c r="D84" s="161">
        <f t="shared" si="1"/>
        <v>0</v>
      </c>
      <c r="E84" s="139"/>
      <c r="F84" s="230"/>
      <c r="G84" s="229"/>
      <c r="H84" s="285"/>
      <c r="I84" s="155"/>
      <c r="J84" s="229"/>
    </row>
    <row r="85" spans="1:10" ht="20.100000000000001" customHeight="1" x14ac:dyDescent="0.2">
      <c r="A85" s="91">
        <f t="shared" si="2"/>
        <v>18</v>
      </c>
      <c r="B85" s="163">
        <v>60</v>
      </c>
      <c r="C85" s="89">
        <f t="shared" si="3"/>
        <v>0</v>
      </c>
      <c r="D85" s="161">
        <f t="shared" si="1"/>
        <v>0</v>
      </c>
      <c r="E85" s="139"/>
      <c r="F85" s="230"/>
      <c r="G85" s="229"/>
      <c r="H85" s="285"/>
      <c r="I85" s="155"/>
      <c r="J85" s="229"/>
    </row>
    <row r="86" spans="1:10" ht="20.100000000000001" customHeight="1" x14ac:dyDescent="0.2">
      <c r="A86" s="91">
        <f t="shared" si="2"/>
        <v>18</v>
      </c>
      <c r="B86" s="163">
        <v>61</v>
      </c>
      <c r="C86" s="89">
        <f t="shared" si="3"/>
        <v>0</v>
      </c>
      <c r="D86" s="161">
        <f t="shared" si="1"/>
        <v>0</v>
      </c>
      <c r="E86" s="139"/>
      <c r="F86" s="230"/>
      <c r="G86" s="229"/>
      <c r="H86" s="285"/>
      <c r="I86" s="155"/>
      <c r="J86" s="229"/>
    </row>
    <row r="87" spans="1:10" ht="20.100000000000001" customHeight="1" x14ac:dyDescent="0.2">
      <c r="A87" s="91">
        <f t="shared" si="2"/>
        <v>18</v>
      </c>
      <c r="B87" s="163">
        <v>62</v>
      </c>
      <c r="C87" s="89">
        <f t="shared" si="3"/>
        <v>0</v>
      </c>
      <c r="D87" s="161">
        <f t="shared" si="1"/>
        <v>0</v>
      </c>
      <c r="E87" s="139"/>
      <c r="F87" s="230"/>
      <c r="G87" s="229"/>
      <c r="H87" s="285"/>
      <c r="I87" s="155"/>
      <c r="J87" s="229"/>
    </row>
    <row r="88" spans="1:10" ht="20.100000000000001" customHeight="1" x14ac:dyDescent="0.2">
      <c r="A88" s="91">
        <f t="shared" si="2"/>
        <v>18</v>
      </c>
      <c r="B88" s="163">
        <v>63</v>
      </c>
      <c r="C88" s="89">
        <f t="shared" si="3"/>
        <v>0</v>
      </c>
      <c r="D88" s="161">
        <f t="shared" si="1"/>
        <v>0</v>
      </c>
      <c r="E88" s="139"/>
      <c r="F88" s="230"/>
      <c r="G88" s="229"/>
      <c r="H88" s="285"/>
      <c r="I88" s="155"/>
      <c r="J88" s="229"/>
    </row>
    <row r="89" spans="1:10" ht="20.100000000000001" customHeight="1" x14ac:dyDescent="0.2">
      <c r="A89" s="91">
        <f t="shared" si="2"/>
        <v>18</v>
      </c>
      <c r="B89" s="163">
        <v>64</v>
      </c>
      <c r="C89" s="89">
        <f t="shared" si="3"/>
        <v>0</v>
      </c>
      <c r="D89" s="161">
        <f t="shared" si="1"/>
        <v>0</v>
      </c>
      <c r="E89" s="139"/>
      <c r="F89" s="230"/>
      <c r="G89" s="229"/>
      <c r="H89" s="285"/>
      <c r="I89" s="155"/>
      <c r="J89" s="229"/>
    </row>
    <row r="90" spans="1:10" ht="20.100000000000001" customHeight="1" x14ac:dyDescent="0.2">
      <c r="A90" s="91">
        <f t="shared" si="2"/>
        <v>18</v>
      </c>
      <c r="B90" s="163">
        <v>65</v>
      </c>
      <c r="C90" s="89">
        <f t="shared" ref="C90:C121" si="4">IFERROR(VLOOKUP(J90,Tabla_Items,2,FALSE),G90)</f>
        <v>0</v>
      </c>
      <c r="D90" s="161">
        <f t="shared" ref="D90:D153" si="5">IFERROR(VLOOKUP(J90,Tabla_Items,3,FALSE),H90)</f>
        <v>0</v>
      </c>
      <c r="E90" s="139"/>
      <c r="F90" s="230"/>
      <c r="G90" s="229"/>
      <c r="H90" s="285"/>
      <c r="I90" s="155"/>
      <c r="J90" s="229"/>
    </row>
    <row r="91" spans="1:10" ht="20.100000000000001" customHeight="1" x14ac:dyDescent="0.2">
      <c r="A91" s="91">
        <f t="shared" ref="A91:A154" si="6">IF(D91=0,A90,A90+1)</f>
        <v>18</v>
      </c>
      <c r="B91" s="163">
        <v>66</v>
      </c>
      <c r="C91" s="89">
        <f t="shared" si="4"/>
        <v>0</v>
      </c>
      <c r="D91" s="161">
        <f t="shared" si="5"/>
        <v>0</v>
      </c>
      <c r="E91" s="139"/>
      <c r="F91" s="230"/>
      <c r="G91" s="229"/>
      <c r="H91" s="285"/>
      <c r="I91" s="155"/>
      <c r="J91" s="229"/>
    </row>
    <row r="92" spans="1:10" ht="20.100000000000001" customHeight="1" x14ac:dyDescent="0.2">
      <c r="A92" s="91">
        <f t="shared" si="6"/>
        <v>18</v>
      </c>
      <c r="B92" s="163">
        <v>67</v>
      </c>
      <c r="C92" s="89">
        <f t="shared" si="4"/>
        <v>0</v>
      </c>
      <c r="D92" s="161">
        <f t="shared" si="5"/>
        <v>0</v>
      </c>
      <c r="E92" s="139"/>
      <c r="F92" s="230"/>
      <c r="G92" s="229"/>
      <c r="H92" s="285"/>
      <c r="I92" s="155"/>
      <c r="J92" s="229"/>
    </row>
    <row r="93" spans="1:10" ht="20.100000000000001" customHeight="1" x14ac:dyDescent="0.2">
      <c r="A93" s="91">
        <f t="shared" si="6"/>
        <v>18</v>
      </c>
      <c r="B93" s="163">
        <v>68</v>
      </c>
      <c r="C93" s="89">
        <f t="shared" si="4"/>
        <v>0</v>
      </c>
      <c r="D93" s="161">
        <f t="shared" si="5"/>
        <v>0</v>
      </c>
      <c r="E93" s="139"/>
      <c r="F93" s="230"/>
      <c r="G93" s="229"/>
      <c r="H93" s="285"/>
      <c r="I93" s="155"/>
      <c r="J93" s="229"/>
    </row>
    <row r="94" spans="1:10" ht="20.100000000000001" customHeight="1" x14ac:dyDescent="0.2">
      <c r="A94" s="91">
        <f t="shared" si="6"/>
        <v>18</v>
      </c>
      <c r="B94" s="163">
        <v>69</v>
      </c>
      <c r="C94" s="89">
        <f t="shared" si="4"/>
        <v>0</v>
      </c>
      <c r="D94" s="161">
        <f t="shared" si="5"/>
        <v>0</v>
      </c>
      <c r="E94" s="139"/>
      <c r="F94" s="230"/>
      <c r="G94" s="229"/>
      <c r="H94" s="285"/>
      <c r="I94" s="155"/>
      <c r="J94" s="229"/>
    </row>
    <row r="95" spans="1:10" ht="20.100000000000001" customHeight="1" x14ac:dyDescent="0.2">
      <c r="A95" s="91">
        <f t="shared" si="6"/>
        <v>18</v>
      </c>
      <c r="B95" s="163">
        <v>70</v>
      </c>
      <c r="C95" s="89">
        <f t="shared" si="4"/>
        <v>0</v>
      </c>
      <c r="D95" s="161">
        <f t="shared" si="5"/>
        <v>0</v>
      </c>
      <c r="E95" s="139"/>
      <c r="F95" s="230"/>
      <c r="G95" s="229"/>
      <c r="H95" s="285"/>
      <c r="I95" s="155"/>
      <c r="J95" s="229"/>
    </row>
    <row r="96" spans="1:10" ht="20.100000000000001" customHeight="1" x14ac:dyDescent="0.2">
      <c r="A96" s="91">
        <f t="shared" si="6"/>
        <v>18</v>
      </c>
      <c r="B96" s="163">
        <v>71</v>
      </c>
      <c r="C96" s="89">
        <f t="shared" si="4"/>
        <v>0</v>
      </c>
      <c r="D96" s="161">
        <f t="shared" si="5"/>
        <v>0</v>
      </c>
      <c r="E96" s="139"/>
      <c r="F96" s="230"/>
      <c r="G96" s="229"/>
      <c r="H96" s="285"/>
      <c r="I96" s="155"/>
      <c r="J96" s="229"/>
    </row>
    <row r="97" spans="1:10" ht="20.100000000000001" customHeight="1" x14ac:dyDescent="0.2">
      <c r="A97" s="91">
        <f t="shared" si="6"/>
        <v>18</v>
      </c>
      <c r="B97" s="163">
        <v>72</v>
      </c>
      <c r="C97" s="89">
        <f t="shared" si="4"/>
        <v>0</v>
      </c>
      <c r="D97" s="161">
        <f t="shared" si="5"/>
        <v>0</v>
      </c>
      <c r="E97" s="139"/>
      <c r="F97" s="230"/>
      <c r="G97" s="229"/>
      <c r="H97" s="285"/>
      <c r="I97" s="155"/>
      <c r="J97" s="229"/>
    </row>
    <row r="98" spans="1:10" ht="20.100000000000001" customHeight="1" x14ac:dyDescent="0.2">
      <c r="A98" s="91">
        <f t="shared" si="6"/>
        <v>18</v>
      </c>
      <c r="B98" s="163">
        <v>73</v>
      </c>
      <c r="C98" s="89">
        <f t="shared" si="4"/>
        <v>0</v>
      </c>
      <c r="D98" s="161">
        <f t="shared" si="5"/>
        <v>0</v>
      </c>
      <c r="E98" s="139"/>
      <c r="F98" s="230"/>
      <c r="G98" s="229"/>
      <c r="H98" s="285"/>
      <c r="I98" s="155"/>
      <c r="J98" s="229"/>
    </row>
    <row r="99" spans="1:10" ht="20.100000000000001" customHeight="1" x14ac:dyDescent="0.2">
      <c r="A99" s="91">
        <f t="shared" si="6"/>
        <v>18</v>
      </c>
      <c r="B99" s="163">
        <v>74</v>
      </c>
      <c r="C99" s="89">
        <f t="shared" si="4"/>
        <v>0</v>
      </c>
      <c r="D99" s="161">
        <f t="shared" si="5"/>
        <v>0</v>
      </c>
      <c r="E99" s="139"/>
      <c r="F99" s="230"/>
      <c r="G99" s="229"/>
      <c r="H99" s="285"/>
      <c r="I99" s="155"/>
      <c r="J99" s="229"/>
    </row>
    <row r="100" spans="1:10" ht="20.100000000000001" customHeight="1" x14ac:dyDescent="0.2">
      <c r="A100" s="91">
        <f t="shared" si="6"/>
        <v>18</v>
      </c>
      <c r="B100" s="163">
        <v>75</v>
      </c>
      <c r="C100" s="89">
        <f t="shared" si="4"/>
        <v>0</v>
      </c>
      <c r="D100" s="161">
        <f t="shared" si="5"/>
        <v>0</v>
      </c>
      <c r="E100" s="139"/>
      <c r="F100" s="230"/>
      <c r="G100" s="229"/>
      <c r="H100" s="285"/>
      <c r="I100" s="155"/>
      <c r="J100" s="229"/>
    </row>
    <row r="101" spans="1:10" ht="20.100000000000001" customHeight="1" x14ac:dyDescent="0.2">
      <c r="A101" s="91">
        <f t="shared" si="6"/>
        <v>18</v>
      </c>
      <c r="B101" s="163">
        <v>76</v>
      </c>
      <c r="C101" s="89">
        <f t="shared" si="4"/>
        <v>0</v>
      </c>
      <c r="D101" s="161">
        <f t="shared" si="5"/>
        <v>0</v>
      </c>
      <c r="E101" s="139"/>
      <c r="F101" s="230"/>
      <c r="G101" s="229"/>
      <c r="H101" s="285"/>
      <c r="I101" s="155"/>
      <c r="J101" s="229"/>
    </row>
    <row r="102" spans="1:10" ht="20.100000000000001" customHeight="1" x14ac:dyDescent="0.2">
      <c r="A102" s="91">
        <f t="shared" si="6"/>
        <v>18</v>
      </c>
      <c r="B102" s="163">
        <v>77</v>
      </c>
      <c r="C102" s="89">
        <f t="shared" si="4"/>
        <v>0</v>
      </c>
      <c r="D102" s="161">
        <f t="shared" si="5"/>
        <v>0</v>
      </c>
      <c r="E102" s="139"/>
      <c r="F102" s="230"/>
      <c r="G102" s="229"/>
      <c r="H102" s="285"/>
      <c r="I102" s="155"/>
      <c r="J102" s="229"/>
    </row>
    <row r="103" spans="1:10" ht="20.100000000000001" customHeight="1" x14ac:dyDescent="0.2">
      <c r="A103" s="91">
        <f t="shared" si="6"/>
        <v>18</v>
      </c>
      <c r="B103" s="163">
        <v>78</v>
      </c>
      <c r="C103" s="89">
        <f t="shared" si="4"/>
        <v>0</v>
      </c>
      <c r="D103" s="161">
        <f t="shared" si="5"/>
        <v>0</v>
      </c>
      <c r="E103" s="139"/>
      <c r="F103" s="230"/>
      <c r="G103" s="229"/>
      <c r="H103" s="285"/>
      <c r="I103" s="155"/>
      <c r="J103" s="229"/>
    </row>
    <row r="104" spans="1:10" ht="20.100000000000001" customHeight="1" x14ac:dyDescent="0.2">
      <c r="A104" s="91">
        <f t="shared" si="6"/>
        <v>18</v>
      </c>
      <c r="B104" s="163">
        <v>79</v>
      </c>
      <c r="C104" s="89">
        <f t="shared" si="4"/>
        <v>0</v>
      </c>
      <c r="D104" s="161">
        <f t="shared" si="5"/>
        <v>0</v>
      </c>
      <c r="E104" s="139"/>
      <c r="F104" s="230"/>
      <c r="G104" s="229"/>
      <c r="H104" s="285"/>
      <c r="I104" s="155"/>
      <c r="J104" s="229"/>
    </row>
    <row r="105" spans="1:10" ht="20.100000000000001" customHeight="1" x14ac:dyDescent="0.2">
      <c r="A105" s="91">
        <f t="shared" si="6"/>
        <v>18</v>
      </c>
      <c r="B105" s="163">
        <v>80</v>
      </c>
      <c r="C105" s="89">
        <f t="shared" si="4"/>
        <v>0</v>
      </c>
      <c r="D105" s="161">
        <f t="shared" si="5"/>
        <v>0</v>
      </c>
      <c r="E105" s="139"/>
      <c r="F105" s="230"/>
      <c r="G105" s="229"/>
      <c r="H105" s="285"/>
      <c r="I105" s="155"/>
      <c r="J105" s="229"/>
    </row>
    <row r="106" spans="1:10" ht="20.100000000000001" customHeight="1" x14ac:dyDescent="0.2">
      <c r="A106" s="91">
        <f t="shared" si="6"/>
        <v>18</v>
      </c>
      <c r="B106" s="163">
        <v>81</v>
      </c>
      <c r="C106" s="89">
        <f t="shared" si="4"/>
        <v>0</v>
      </c>
      <c r="D106" s="161">
        <f t="shared" si="5"/>
        <v>0</v>
      </c>
      <c r="E106" s="139"/>
      <c r="F106" s="230"/>
      <c r="G106" s="229"/>
      <c r="H106" s="285"/>
      <c r="I106" s="155"/>
      <c r="J106" s="229"/>
    </row>
    <row r="107" spans="1:10" ht="20.100000000000001" customHeight="1" x14ac:dyDescent="0.2">
      <c r="A107" s="91">
        <f t="shared" si="6"/>
        <v>18</v>
      </c>
      <c r="B107" s="163">
        <v>82</v>
      </c>
      <c r="C107" s="89">
        <f t="shared" si="4"/>
        <v>0</v>
      </c>
      <c r="D107" s="161">
        <f t="shared" si="5"/>
        <v>0</v>
      </c>
      <c r="E107" s="139"/>
      <c r="F107" s="230"/>
      <c r="G107" s="229"/>
      <c r="H107" s="285"/>
      <c r="I107" s="155"/>
      <c r="J107" s="229"/>
    </row>
    <row r="108" spans="1:10" ht="20.100000000000001" customHeight="1" x14ac:dyDescent="0.2">
      <c r="A108" s="91">
        <f t="shared" si="6"/>
        <v>18</v>
      </c>
      <c r="B108" s="163">
        <v>83</v>
      </c>
      <c r="C108" s="89">
        <f t="shared" si="4"/>
        <v>0</v>
      </c>
      <c r="D108" s="161">
        <f t="shared" si="5"/>
        <v>0</v>
      </c>
      <c r="E108" s="139"/>
      <c r="F108" s="230"/>
      <c r="G108" s="229"/>
      <c r="H108" s="285"/>
      <c r="I108" s="155"/>
      <c r="J108" s="229"/>
    </row>
    <row r="109" spans="1:10" ht="20.100000000000001" customHeight="1" x14ac:dyDescent="0.2">
      <c r="A109" s="91">
        <f t="shared" si="6"/>
        <v>18</v>
      </c>
      <c r="B109" s="163">
        <v>84</v>
      </c>
      <c r="C109" s="89">
        <f t="shared" si="4"/>
        <v>0</v>
      </c>
      <c r="D109" s="161">
        <f t="shared" si="5"/>
        <v>0</v>
      </c>
      <c r="E109" s="139"/>
      <c r="F109" s="230"/>
      <c r="G109" s="229"/>
      <c r="H109" s="285"/>
      <c r="I109" s="155"/>
      <c r="J109" s="229"/>
    </row>
    <row r="110" spans="1:10" ht="20.100000000000001" customHeight="1" x14ac:dyDescent="0.2">
      <c r="A110" s="91">
        <f t="shared" si="6"/>
        <v>18</v>
      </c>
      <c r="B110" s="163">
        <v>85</v>
      </c>
      <c r="C110" s="89">
        <f t="shared" si="4"/>
        <v>0</v>
      </c>
      <c r="D110" s="161">
        <f t="shared" si="5"/>
        <v>0</v>
      </c>
      <c r="E110" s="139"/>
      <c r="F110" s="230"/>
      <c r="G110" s="229"/>
      <c r="H110" s="285"/>
      <c r="I110" s="155"/>
      <c r="J110" s="229"/>
    </row>
    <row r="111" spans="1:10" ht="20.100000000000001" customHeight="1" x14ac:dyDescent="0.2">
      <c r="A111" s="91">
        <f t="shared" si="6"/>
        <v>18</v>
      </c>
      <c r="B111" s="163">
        <v>86</v>
      </c>
      <c r="C111" s="89">
        <f t="shared" si="4"/>
        <v>0</v>
      </c>
      <c r="D111" s="161">
        <f t="shared" si="5"/>
        <v>0</v>
      </c>
      <c r="E111" s="139"/>
      <c r="F111" s="230"/>
      <c r="G111" s="229"/>
      <c r="H111" s="285"/>
      <c r="I111" s="155"/>
      <c r="J111" s="229"/>
    </row>
    <row r="112" spans="1:10" ht="20.100000000000001" customHeight="1" x14ac:dyDescent="0.2">
      <c r="A112" s="91">
        <f t="shared" si="6"/>
        <v>18</v>
      </c>
      <c r="B112" s="163">
        <v>87</v>
      </c>
      <c r="C112" s="89">
        <f t="shared" si="4"/>
        <v>0</v>
      </c>
      <c r="D112" s="161">
        <f t="shared" si="5"/>
        <v>0</v>
      </c>
      <c r="E112" s="139"/>
      <c r="F112" s="230"/>
      <c r="G112" s="229"/>
      <c r="H112" s="285"/>
      <c r="I112" s="155"/>
      <c r="J112" s="229"/>
    </row>
    <row r="113" spans="1:10" ht="20.100000000000001" customHeight="1" x14ac:dyDescent="0.2">
      <c r="A113" s="91">
        <f t="shared" si="6"/>
        <v>18</v>
      </c>
      <c r="B113" s="163">
        <v>88</v>
      </c>
      <c r="C113" s="89">
        <f t="shared" si="4"/>
        <v>0</v>
      </c>
      <c r="D113" s="161">
        <f t="shared" si="5"/>
        <v>0</v>
      </c>
      <c r="E113" s="139"/>
      <c r="F113" s="230"/>
      <c r="G113" s="229"/>
      <c r="H113" s="285"/>
      <c r="I113" s="155"/>
      <c r="J113" s="229"/>
    </row>
    <row r="114" spans="1:10" ht="20.100000000000001" customHeight="1" x14ac:dyDescent="0.2">
      <c r="A114" s="91">
        <f t="shared" si="6"/>
        <v>18</v>
      </c>
      <c r="B114" s="163">
        <v>89</v>
      </c>
      <c r="C114" s="89">
        <f t="shared" si="4"/>
        <v>0</v>
      </c>
      <c r="D114" s="161">
        <f t="shared" si="5"/>
        <v>0</v>
      </c>
      <c r="E114" s="139"/>
      <c r="F114" s="230"/>
      <c r="G114" s="229"/>
      <c r="H114" s="285"/>
      <c r="I114" s="155"/>
      <c r="J114" s="229"/>
    </row>
    <row r="115" spans="1:10" ht="20.100000000000001" customHeight="1" x14ac:dyDescent="0.2">
      <c r="A115" s="91">
        <f t="shared" si="6"/>
        <v>18</v>
      </c>
      <c r="B115" s="163">
        <v>90</v>
      </c>
      <c r="C115" s="89">
        <f t="shared" si="4"/>
        <v>0</v>
      </c>
      <c r="D115" s="161">
        <f t="shared" si="5"/>
        <v>0</v>
      </c>
      <c r="E115" s="139"/>
      <c r="F115" s="230"/>
      <c r="G115" s="229"/>
      <c r="H115" s="285"/>
      <c r="I115" s="155"/>
      <c r="J115" s="229"/>
    </row>
    <row r="116" spans="1:10" ht="20.100000000000001" customHeight="1" x14ac:dyDescent="0.2">
      <c r="A116" s="91">
        <f t="shared" si="6"/>
        <v>18</v>
      </c>
      <c r="B116" s="163">
        <v>91</v>
      </c>
      <c r="C116" s="89">
        <f t="shared" si="4"/>
        <v>0</v>
      </c>
      <c r="D116" s="161">
        <f t="shared" si="5"/>
        <v>0</v>
      </c>
      <c r="E116" s="139"/>
      <c r="F116" s="230"/>
      <c r="G116" s="229"/>
      <c r="H116" s="285"/>
      <c r="I116" s="155"/>
      <c r="J116" s="229"/>
    </row>
    <row r="117" spans="1:10" ht="20.100000000000001" customHeight="1" x14ac:dyDescent="0.2">
      <c r="A117" s="91">
        <f t="shared" si="6"/>
        <v>18</v>
      </c>
      <c r="B117" s="163">
        <v>92</v>
      </c>
      <c r="C117" s="89">
        <f t="shared" si="4"/>
        <v>0</v>
      </c>
      <c r="D117" s="161">
        <f t="shared" si="5"/>
        <v>0</v>
      </c>
      <c r="E117" s="139"/>
      <c r="F117" s="230"/>
      <c r="G117" s="229"/>
      <c r="H117" s="285"/>
      <c r="I117" s="155"/>
      <c r="J117" s="229"/>
    </row>
    <row r="118" spans="1:10" ht="20.100000000000001" customHeight="1" x14ac:dyDescent="0.2">
      <c r="A118" s="91">
        <f t="shared" si="6"/>
        <v>18</v>
      </c>
      <c r="B118" s="163">
        <v>93</v>
      </c>
      <c r="C118" s="89">
        <f t="shared" si="4"/>
        <v>0</v>
      </c>
      <c r="D118" s="161">
        <f t="shared" si="5"/>
        <v>0</v>
      </c>
      <c r="E118" s="139"/>
      <c r="F118" s="230"/>
      <c r="G118" s="229"/>
      <c r="H118" s="285"/>
      <c r="I118" s="155"/>
      <c r="J118" s="229"/>
    </row>
    <row r="119" spans="1:10" ht="20.100000000000001" customHeight="1" x14ac:dyDescent="0.2">
      <c r="A119" s="91">
        <f t="shared" si="6"/>
        <v>18</v>
      </c>
      <c r="B119" s="163">
        <v>94</v>
      </c>
      <c r="C119" s="89">
        <f t="shared" si="4"/>
        <v>0</v>
      </c>
      <c r="D119" s="161">
        <f t="shared" si="5"/>
        <v>0</v>
      </c>
      <c r="E119" s="139"/>
      <c r="F119" s="230"/>
      <c r="G119" s="229"/>
      <c r="H119" s="285"/>
      <c r="I119" s="155"/>
      <c r="J119" s="229"/>
    </row>
    <row r="120" spans="1:10" ht="20.100000000000001" customHeight="1" x14ac:dyDescent="0.2">
      <c r="A120" s="91">
        <f t="shared" si="6"/>
        <v>18</v>
      </c>
      <c r="B120" s="163">
        <v>95</v>
      </c>
      <c r="C120" s="89">
        <f t="shared" si="4"/>
        <v>0</v>
      </c>
      <c r="D120" s="161">
        <f t="shared" si="5"/>
        <v>0</v>
      </c>
      <c r="E120" s="139"/>
      <c r="F120" s="230"/>
      <c r="G120" s="229"/>
      <c r="H120" s="285"/>
      <c r="I120" s="155"/>
      <c r="J120" s="229"/>
    </row>
    <row r="121" spans="1:10" ht="20.100000000000001" customHeight="1" x14ac:dyDescent="0.2">
      <c r="A121" s="91">
        <f t="shared" si="6"/>
        <v>18</v>
      </c>
      <c r="B121" s="163">
        <v>96</v>
      </c>
      <c r="C121" s="89">
        <f t="shared" si="4"/>
        <v>0</v>
      </c>
      <c r="D121" s="161">
        <f t="shared" si="5"/>
        <v>0</v>
      </c>
      <c r="E121" s="139"/>
      <c r="F121" s="230"/>
      <c r="G121" s="229"/>
      <c r="H121" s="285"/>
      <c r="I121" s="155"/>
      <c r="J121" s="229"/>
    </row>
    <row r="122" spans="1:10" ht="20.100000000000001" customHeight="1" x14ac:dyDescent="0.2">
      <c r="A122" s="91">
        <f t="shared" si="6"/>
        <v>18</v>
      </c>
      <c r="B122" s="163">
        <v>97</v>
      </c>
      <c r="C122" s="89">
        <f t="shared" ref="C122:C153" si="7">IFERROR(VLOOKUP(J122,Tabla_Items,2,FALSE),G122)</f>
        <v>0</v>
      </c>
      <c r="D122" s="161">
        <f t="shared" si="5"/>
        <v>0</v>
      </c>
      <c r="E122" s="139"/>
      <c r="F122" s="230"/>
      <c r="G122" s="229"/>
      <c r="H122" s="285"/>
      <c r="I122" s="155"/>
      <c r="J122" s="229"/>
    </row>
    <row r="123" spans="1:10" ht="20.100000000000001" customHeight="1" x14ac:dyDescent="0.2">
      <c r="A123" s="91">
        <f t="shared" si="6"/>
        <v>18</v>
      </c>
      <c r="B123" s="163">
        <v>98</v>
      </c>
      <c r="C123" s="89">
        <f t="shared" si="7"/>
        <v>0</v>
      </c>
      <c r="D123" s="161">
        <f t="shared" si="5"/>
        <v>0</v>
      </c>
      <c r="E123" s="139"/>
      <c r="F123" s="230"/>
      <c r="G123" s="229"/>
      <c r="H123" s="285"/>
      <c r="I123" s="155"/>
      <c r="J123" s="229"/>
    </row>
    <row r="124" spans="1:10" ht="20.100000000000001" customHeight="1" x14ac:dyDescent="0.2">
      <c r="A124" s="91">
        <f t="shared" si="6"/>
        <v>18</v>
      </c>
      <c r="B124" s="163">
        <v>99</v>
      </c>
      <c r="C124" s="89">
        <f t="shared" si="7"/>
        <v>0</v>
      </c>
      <c r="D124" s="161">
        <f t="shared" si="5"/>
        <v>0</v>
      </c>
      <c r="E124" s="139"/>
      <c r="F124" s="230"/>
      <c r="G124" s="229"/>
      <c r="H124" s="285"/>
      <c r="I124" s="155"/>
      <c r="J124" s="229"/>
    </row>
    <row r="125" spans="1:10" ht="20.100000000000001" customHeight="1" x14ac:dyDescent="0.2">
      <c r="A125" s="91">
        <f t="shared" si="6"/>
        <v>18</v>
      </c>
      <c r="B125" s="163">
        <v>100</v>
      </c>
      <c r="C125" s="89">
        <f t="shared" si="7"/>
        <v>0</v>
      </c>
      <c r="D125" s="161">
        <f t="shared" si="5"/>
        <v>0</v>
      </c>
      <c r="E125" s="139"/>
      <c r="F125" s="230"/>
      <c r="G125" s="229"/>
      <c r="H125" s="285"/>
      <c r="I125" s="155"/>
      <c r="J125" s="229"/>
    </row>
    <row r="126" spans="1:10" ht="20.100000000000001" customHeight="1" x14ac:dyDescent="0.2">
      <c r="A126" s="91">
        <f t="shared" si="6"/>
        <v>18</v>
      </c>
      <c r="B126" s="163">
        <v>101</v>
      </c>
      <c r="C126" s="89">
        <f t="shared" si="7"/>
        <v>0</v>
      </c>
      <c r="D126" s="161">
        <f t="shared" si="5"/>
        <v>0</v>
      </c>
      <c r="E126" s="139"/>
      <c r="F126" s="230"/>
      <c r="G126" s="229"/>
      <c r="H126" s="285"/>
      <c r="I126" s="155"/>
      <c r="J126" s="229"/>
    </row>
    <row r="127" spans="1:10" ht="20.100000000000001" customHeight="1" x14ac:dyDescent="0.2">
      <c r="A127" s="91">
        <f t="shared" si="6"/>
        <v>18</v>
      </c>
      <c r="B127" s="163">
        <v>102</v>
      </c>
      <c r="C127" s="89">
        <f t="shared" si="7"/>
        <v>0</v>
      </c>
      <c r="D127" s="161">
        <f t="shared" si="5"/>
        <v>0</v>
      </c>
      <c r="E127" s="139"/>
      <c r="F127" s="230"/>
      <c r="G127" s="229"/>
      <c r="H127" s="285"/>
      <c r="I127" s="155"/>
      <c r="J127" s="229"/>
    </row>
    <row r="128" spans="1:10" ht="20.100000000000001" customHeight="1" x14ac:dyDescent="0.2">
      <c r="A128" s="91">
        <f t="shared" si="6"/>
        <v>18</v>
      </c>
      <c r="B128" s="163">
        <v>103</v>
      </c>
      <c r="C128" s="89">
        <f t="shared" si="7"/>
        <v>0</v>
      </c>
      <c r="D128" s="161">
        <f t="shared" si="5"/>
        <v>0</v>
      </c>
      <c r="E128" s="139"/>
      <c r="F128" s="230"/>
      <c r="G128" s="229"/>
      <c r="H128" s="285"/>
      <c r="I128" s="155"/>
      <c r="J128" s="229"/>
    </row>
    <row r="129" spans="1:10" ht="20.100000000000001" customHeight="1" x14ac:dyDescent="0.2">
      <c r="A129" s="91">
        <f t="shared" si="6"/>
        <v>18</v>
      </c>
      <c r="B129" s="163">
        <v>104</v>
      </c>
      <c r="C129" s="89">
        <f t="shared" si="7"/>
        <v>0</v>
      </c>
      <c r="D129" s="161">
        <f t="shared" si="5"/>
        <v>0</v>
      </c>
      <c r="E129" s="139"/>
      <c r="F129" s="230"/>
      <c r="G129" s="229"/>
      <c r="H129" s="285"/>
      <c r="I129" s="155"/>
      <c r="J129" s="229"/>
    </row>
    <row r="130" spans="1:10" ht="20.100000000000001" customHeight="1" x14ac:dyDescent="0.2">
      <c r="A130" s="91">
        <f t="shared" si="6"/>
        <v>18</v>
      </c>
      <c r="B130" s="163">
        <v>105</v>
      </c>
      <c r="C130" s="89">
        <f t="shared" si="7"/>
        <v>0</v>
      </c>
      <c r="D130" s="161">
        <f t="shared" si="5"/>
        <v>0</v>
      </c>
      <c r="E130" s="139"/>
      <c r="F130" s="230"/>
      <c r="G130" s="229"/>
      <c r="H130" s="285"/>
      <c r="I130" s="155"/>
      <c r="J130" s="229"/>
    </row>
    <row r="131" spans="1:10" ht="20.100000000000001" customHeight="1" x14ac:dyDescent="0.2">
      <c r="A131" s="91">
        <f t="shared" si="6"/>
        <v>18</v>
      </c>
      <c r="B131" s="163">
        <v>106</v>
      </c>
      <c r="C131" s="89">
        <f t="shared" si="7"/>
        <v>0</v>
      </c>
      <c r="D131" s="161">
        <f t="shared" si="5"/>
        <v>0</v>
      </c>
      <c r="E131" s="139"/>
      <c r="F131" s="230"/>
      <c r="G131" s="229"/>
      <c r="H131" s="285"/>
      <c r="I131" s="155"/>
      <c r="J131" s="229"/>
    </row>
    <row r="132" spans="1:10" ht="20.100000000000001" customHeight="1" x14ac:dyDescent="0.2">
      <c r="A132" s="91">
        <f t="shared" si="6"/>
        <v>18</v>
      </c>
      <c r="B132" s="163">
        <v>107</v>
      </c>
      <c r="C132" s="89">
        <f t="shared" si="7"/>
        <v>0</v>
      </c>
      <c r="D132" s="161">
        <f t="shared" si="5"/>
        <v>0</v>
      </c>
      <c r="E132" s="139"/>
      <c r="F132" s="230"/>
      <c r="G132" s="229"/>
      <c r="H132" s="285"/>
      <c r="I132" s="155"/>
      <c r="J132" s="229"/>
    </row>
    <row r="133" spans="1:10" ht="20.100000000000001" customHeight="1" x14ac:dyDescent="0.2">
      <c r="A133" s="91">
        <f t="shared" si="6"/>
        <v>18</v>
      </c>
      <c r="B133" s="163">
        <v>108</v>
      </c>
      <c r="C133" s="89">
        <f t="shared" si="7"/>
        <v>0</v>
      </c>
      <c r="D133" s="161">
        <f t="shared" si="5"/>
        <v>0</v>
      </c>
      <c r="E133" s="139"/>
      <c r="F133" s="230"/>
      <c r="G133" s="229"/>
      <c r="H133" s="285"/>
      <c r="I133" s="155"/>
      <c r="J133" s="229"/>
    </row>
    <row r="134" spans="1:10" ht="20.100000000000001" customHeight="1" x14ac:dyDescent="0.2">
      <c r="A134" s="91">
        <f t="shared" si="6"/>
        <v>18</v>
      </c>
      <c r="B134" s="163">
        <v>109</v>
      </c>
      <c r="C134" s="89">
        <f t="shared" si="7"/>
        <v>0</v>
      </c>
      <c r="D134" s="161">
        <f t="shared" si="5"/>
        <v>0</v>
      </c>
      <c r="E134" s="139"/>
      <c r="F134" s="230"/>
      <c r="G134" s="229"/>
      <c r="H134" s="285"/>
      <c r="I134" s="155"/>
      <c r="J134" s="229"/>
    </row>
    <row r="135" spans="1:10" ht="20.100000000000001" customHeight="1" x14ac:dyDescent="0.2">
      <c r="A135" s="91">
        <f t="shared" si="6"/>
        <v>18</v>
      </c>
      <c r="B135" s="163">
        <v>110</v>
      </c>
      <c r="C135" s="89">
        <f t="shared" si="7"/>
        <v>0</v>
      </c>
      <c r="D135" s="161">
        <f t="shared" si="5"/>
        <v>0</v>
      </c>
      <c r="E135" s="139"/>
      <c r="F135" s="230"/>
      <c r="G135" s="229"/>
      <c r="H135" s="285"/>
      <c r="I135" s="155"/>
      <c r="J135" s="229"/>
    </row>
    <row r="136" spans="1:10" ht="20.100000000000001" customHeight="1" x14ac:dyDescent="0.2">
      <c r="A136" s="91">
        <f t="shared" si="6"/>
        <v>18</v>
      </c>
      <c r="B136" s="163">
        <v>111</v>
      </c>
      <c r="C136" s="89">
        <f t="shared" si="7"/>
        <v>0</v>
      </c>
      <c r="D136" s="161">
        <f t="shared" si="5"/>
        <v>0</v>
      </c>
      <c r="E136" s="139"/>
      <c r="F136" s="230"/>
      <c r="G136" s="229"/>
      <c r="H136" s="285"/>
      <c r="I136" s="155"/>
      <c r="J136" s="229"/>
    </row>
    <row r="137" spans="1:10" ht="20.100000000000001" customHeight="1" x14ac:dyDescent="0.2">
      <c r="A137" s="91">
        <f t="shared" si="6"/>
        <v>18</v>
      </c>
      <c r="B137" s="163">
        <v>112</v>
      </c>
      <c r="C137" s="89">
        <f t="shared" si="7"/>
        <v>0</v>
      </c>
      <c r="D137" s="161">
        <f t="shared" si="5"/>
        <v>0</v>
      </c>
      <c r="E137" s="139"/>
      <c r="F137" s="230"/>
      <c r="G137" s="229"/>
      <c r="H137" s="285"/>
      <c r="I137" s="155"/>
      <c r="J137" s="229"/>
    </row>
    <row r="138" spans="1:10" ht="20.100000000000001" customHeight="1" x14ac:dyDescent="0.2">
      <c r="A138" s="91">
        <f t="shared" si="6"/>
        <v>18</v>
      </c>
      <c r="B138" s="163">
        <v>113</v>
      </c>
      <c r="C138" s="89">
        <f t="shared" si="7"/>
        <v>0</v>
      </c>
      <c r="D138" s="161">
        <f t="shared" si="5"/>
        <v>0</v>
      </c>
      <c r="E138" s="139"/>
      <c r="F138" s="230"/>
      <c r="G138" s="229"/>
      <c r="H138" s="285"/>
      <c r="I138" s="155"/>
      <c r="J138" s="229"/>
    </row>
    <row r="139" spans="1:10" ht="20.100000000000001" customHeight="1" x14ac:dyDescent="0.2">
      <c r="A139" s="91">
        <f t="shared" si="6"/>
        <v>18</v>
      </c>
      <c r="B139" s="163">
        <v>114</v>
      </c>
      <c r="C139" s="89">
        <f t="shared" si="7"/>
        <v>0</v>
      </c>
      <c r="D139" s="161">
        <f t="shared" si="5"/>
        <v>0</v>
      </c>
      <c r="E139" s="139"/>
      <c r="F139" s="230"/>
      <c r="G139" s="229"/>
      <c r="H139" s="285"/>
      <c r="I139" s="155"/>
      <c r="J139" s="229"/>
    </row>
    <row r="140" spans="1:10" ht="20.100000000000001" customHeight="1" x14ac:dyDescent="0.2">
      <c r="A140" s="91">
        <f t="shared" si="6"/>
        <v>18</v>
      </c>
      <c r="B140" s="163">
        <v>115</v>
      </c>
      <c r="C140" s="89">
        <f t="shared" si="7"/>
        <v>0</v>
      </c>
      <c r="D140" s="161">
        <f t="shared" si="5"/>
        <v>0</v>
      </c>
      <c r="E140" s="139"/>
      <c r="F140" s="230"/>
      <c r="G140" s="229"/>
      <c r="H140" s="285"/>
      <c r="I140" s="155"/>
      <c r="J140" s="229"/>
    </row>
    <row r="141" spans="1:10" ht="20.100000000000001" customHeight="1" x14ac:dyDescent="0.2">
      <c r="A141" s="91">
        <f t="shared" si="6"/>
        <v>18</v>
      </c>
      <c r="B141" s="163">
        <v>116</v>
      </c>
      <c r="C141" s="89">
        <f t="shared" si="7"/>
        <v>0</v>
      </c>
      <c r="D141" s="161">
        <f t="shared" si="5"/>
        <v>0</v>
      </c>
      <c r="E141" s="139"/>
      <c r="F141" s="230"/>
      <c r="G141" s="229"/>
      <c r="H141" s="285"/>
      <c r="I141" s="155"/>
      <c r="J141" s="229"/>
    </row>
    <row r="142" spans="1:10" ht="20.100000000000001" customHeight="1" x14ac:dyDescent="0.2">
      <c r="A142" s="91">
        <f t="shared" si="6"/>
        <v>18</v>
      </c>
      <c r="B142" s="163">
        <v>117</v>
      </c>
      <c r="C142" s="89">
        <f t="shared" si="7"/>
        <v>0</v>
      </c>
      <c r="D142" s="161">
        <f t="shared" si="5"/>
        <v>0</v>
      </c>
      <c r="E142" s="139"/>
      <c r="F142" s="230"/>
      <c r="G142" s="229"/>
      <c r="H142" s="285"/>
      <c r="I142" s="155"/>
      <c r="J142" s="229"/>
    </row>
    <row r="143" spans="1:10" ht="20.100000000000001" customHeight="1" x14ac:dyDescent="0.2">
      <c r="A143" s="91">
        <f t="shared" si="6"/>
        <v>18</v>
      </c>
      <c r="B143" s="163">
        <v>118</v>
      </c>
      <c r="C143" s="89">
        <f t="shared" si="7"/>
        <v>0</v>
      </c>
      <c r="D143" s="161">
        <f t="shared" si="5"/>
        <v>0</v>
      </c>
      <c r="E143" s="139"/>
      <c r="F143" s="230"/>
      <c r="G143" s="229"/>
      <c r="H143" s="285"/>
      <c r="I143" s="155"/>
      <c r="J143" s="229"/>
    </row>
    <row r="144" spans="1:10" ht="20.100000000000001" customHeight="1" x14ac:dyDescent="0.2">
      <c r="A144" s="91">
        <f t="shared" si="6"/>
        <v>18</v>
      </c>
      <c r="B144" s="163">
        <v>119</v>
      </c>
      <c r="C144" s="89">
        <f t="shared" si="7"/>
        <v>0</v>
      </c>
      <c r="D144" s="161">
        <f t="shared" si="5"/>
        <v>0</v>
      </c>
      <c r="E144" s="139"/>
      <c r="F144" s="230"/>
      <c r="G144" s="229"/>
      <c r="H144" s="285"/>
      <c r="I144" s="155"/>
      <c r="J144" s="229"/>
    </row>
    <row r="145" spans="1:10" ht="20.100000000000001" customHeight="1" x14ac:dyDescent="0.2">
      <c r="A145" s="91">
        <f t="shared" si="6"/>
        <v>18</v>
      </c>
      <c r="B145" s="163">
        <v>120</v>
      </c>
      <c r="C145" s="89">
        <f t="shared" si="7"/>
        <v>0</v>
      </c>
      <c r="D145" s="161">
        <f t="shared" si="5"/>
        <v>0</v>
      </c>
      <c r="E145" s="139"/>
      <c r="F145" s="230"/>
      <c r="G145" s="229"/>
      <c r="H145" s="285"/>
      <c r="I145" s="155"/>
      <c r="J145" s="229"/>
    </row>
    <row r="146" spans="1:10" ht="20.100000000000001" customHeight="1" x14ac:dyDescent="0.2">
      <c r="A146" s="91">
        <f t="shared" si="6"/>
        <v>18</v>
      </c>
      <c r="B146" s="163">
        <v>121</v>
      </c>
      <c r="C146" s="89">
        <f t="shared" si="7"/>
        <v>0</v>
      </c>
      <c r="D146" s="161">
        <f t="shared" si="5"/>
        <v>0</v>
      </c>
      <c r="E146" s="139"/>
      <c r="F146" s="230"/>
      <c r="G146" s="229"/>
      <c r="H146" s="285"/>
      <c r="I146" s="155"/>
      <c r="J146" s="229"/>
    </row>
    <row r="147" spans="1:10" ht="20.100000000000001" customHeight="1" x14ac:dyDescent="0.2">
      <c r="A147" s="91">
        <f t="shared" si="6"/>
        <v>18</v>
      </c>
      <c r="B147" s="163">
        <v>122</v>
      </c>
      <c r="C147" s="89">
        <f t="shared" si="7"/>
        <v>0</v>
      </c>
      <c r="D147" s="161">
        <f t="shared" si="5"/>
        <v>0</v>
      </c>
      <c r="E147" s="139"/>
      <c r="F147" s="230"/>
      <c r="G147" s="229"/>
      <c r="H147" s="285"/>
      <c r="I147" s="155"/>
      <c r="J147" s="229"/>
    </row>
    <row r="148" spans="1:10" ht="20.100000000000001" customHeight="1" x14ac:dyDescent="0.2">
      <c r="A148" s="91">
        <f t="shared" si="6"/>
        <v>18</v>
      </c>
      <c r="B148" s="163">
        <v>123</v>
      </c>
      <c r="C148" s="89">
        <f t="shared" si="7"/>
        <v>0</v>
      </c>
      <c r="D148" s="161">
        <f t="shared" si="5"/>
        <v>0</v>
      </c>
      <c r="E148" s="139"/>
      <c r="F148" s="230"/>
      <c r="G148" s="229"/>
      <c r="H148" s="285"/>
      <c r="I148" s="155"/>
      <c r="J148" s="229"/>
    </row>
    <row r="149" spans="1:10" ht="20.100000000000001" customHeight="1" x14ac:dyDescent="0.2">
      <c r="A149" s="91">
        <f t="shared" si="6"/>
        <v>18</v>
      </c>
      <c r="B149" s="163">
        <v>124</v>
      </c>
      <c r="C149" s="89">
        <f t="shared" si="7"/>
        <v>0</v>
      </c>
      <c r="D149" s="161">
        <f t="shared" si="5"/>
        <v>0</v>
      </c>
      <c r="E149" s="139"/>
      <c r="F149" s="230"/>
      <c r="G149" s="229"/>
      <c r="H149" s="285"/>
      <c r="I149" s="155"/>
      <c r="J149" s="229"/>
    </row>
    <row r="150" spans="1:10" ht="20.100000000000001" customHeight="1" x14ac:dyDescent="0.2">
      <c r="A150" s="91">
        <f t="shared" si="6"/>
        <v>18</v>
      </c>
      <c r="B150" s="163">
        <v>125</v>
      </c>
      <c r="C150" s="89">
        <f t="shared" si="7"/>
        <v>0</v>
      </c>
      <c r="D150" s="161">
        <f t="shared" si="5"/>
        <v>0</v>
      </c>
      <c r="E150" s="139"/>
      <c r="F150" s="230"/>
      <c r="G150" s="229"/>
      <c r="H150" s="285"/>
      <c r="I150" s="155"/>
      <c r="J150" s="229"/>
    </row>
    <row r="151" spans="1:10" ht="20.100000000000001" customHeight="1" x14ac:dyDescent="0.2">
      <c r="A151" s="91">
        <f t="shared" si="6"/>
        <v>18</v>
      </c>
      <c r="B151" s="163">
        <v>126</v>
      </c>
      <c r="C151" s="89">
        <f t="shared" si="7"/>
        <v>0</v>
      </c>
      <c r="D151" s="161">
        <f t="shared" si="5"/>
        <v>0</v>
      </c>
      <c r="E151" s="139"/>
      <c r="F151" s="230"/>
      <c r="G151" s="229"/>
      <c r="H151" s="285"/>
      <c r="I151" s="155"/>
      <c r="J151" s="229"/>
    </row>
    <row r="152" spans="1:10" ht="20.100000000000001" customHeight="1" x14ac:dyDescent="0.2">
      <c r="A152" s="91">
        <f t="shared" si="6"/>
        <v>18</v>
      </c>
      <c r="B152" s="163">
        <v>127</v>
      </c>
      <c r="C152" s="89">
        <f t="shared" si="7"/>
        <v>0</v>
      </c>
      <c r="D152" s="161">
        <f t="shared" si="5"/>
        <v>0</v>
      </c>
      <c r="E152" s="139"/>
      <c r="F152" s="230"/>
      <c r="G152" s="229"/>
      <c r="H152" s="285"/>
      <c r="I152" s="155"/>
      <c r="J152" s="229"/>
    </row>
    <row r="153" spans="1:10" ht="20.100000000000001" customHeight="1" x14ac:dyDescent="0.2">
      <c r="A153" s="91">
        <f t="shared" si="6"/>
        <v>18</v>
      </c>
      <c r="B153" s="163">
        <v>128</v>
      </c>
      <c r="C153" s="89">
        <f t="shared" si="7"/>
        <v>0</v>
      </c>
      <c r="D153" s="161">
        <f t="shared" si="5"/>
        <v>0</v>
      </c>
      <c r="E153" s="139"/>
      <c r="F153" s="230"/>
      <c r="G153" s="229"/>
      <c r="H153" s="285"/>
      <c r="I153" s="155"/>
      <c r="J153" s="229"/>
    </row>
    <row r="154" spans="1:10" ht="20.100000000000001" customHeight="1" x14ac:dyDescent="0.2">
      <c r="A154" s="91">
        <f t="shared" si="6"/>
        <v>18</v>
      </c>
      <c r="B154" s="163">
        <v>129</v>
      </c>
      <c r="C154" s="89">
        <f t="shared" ref="C154:C185" si="8">IFERROR(VLOOKUP(J154,Tabla_Items,2,FALSE),G154)</f>
        <v>0</v>
      </c>
      <c r="D154" s="161">
        <f t="shared" ref="D154:D217" si="9">IFERROR(VLOOKUP(J154,Tabla_Items,3,FALSE),H154)</f>
        <v>0</v>
      </c>
      <c r="E154" s="139"/>
      <c r="F154" s="230"/>
      <c r="G154" s="229"/>
      <c r="H154" s="285"/>
      <c r="I154" s="155"/>
      <c r="J154" s="229"/>
    </row>
    <row r="155" spans="1:10" ht="20.100000000000001" customHeight="1" x14ac:dyDescent="0.2">
      <c r="A155" s="91">
        <f t="shared" ref="A155:A218" si="10">IF(D155=0,A154,A154+1)</f>
        <v>18</v>
      </c>
      <c r="B155" s="163">
        <v>130</v>
      </c>
      <c r="C155" s="89">
        <f t="shared" si="8"/>
        <v>0</v>
      </c>
      <c r="D155" s="161">
        <f t="shared" si="9"/>
        <v>0</v>
      </c>
      <c r="E155" s="139"/>
      <c r="F155" s="230"/>
      <c r="G155" s="229"/>
      <c r="H155" s="285"/>
      <c r="I155" s="155"/>
      <c r="J155" s="229"/>
    </row>
    <row r="156" spans="1:10" ht="20.100000000000001" customHeight="1" x14ac:dyDescent="0.2">
      <c r="A156" s="91">
        <f t="shared" si="10"/>
        <v>18</v>
      </c>
      <c r="B156" s="163">
        <v>131</v>
      </c>
      <c r="C156" s="89">
        <f t="shared" si="8"/>
        <v>0</v>
      </c>
      <c r="D156" s="161">
        <f t="shared" si="9"/>
        <v>0</v>
      </c>
      <c r="E156" s="139"/>
      <c r="F156" s="230"/>
      <c r="G156" s="229"/>
      <c r="H156" s="285"/>
      <c r="I156" s="155"/>
      <c r="J156" s="229"/>
    </row>
    <row r="157" spans="1:10" ht="20.100000000000001" customHeight="1" x14ac:dyDescent="0.2">
      <c r="A157" s="91">
        <f t="shared" si="10"/>
        <v>18</v>
      </c>
      <c r="B157" s="163">
        <v>132</v>
      </c>
      <c r="C157" s="89">
        <f t="shared" si="8"/>
        <v>0</v>
      </c>
      <c r="D157" s="161">
        <f t="shared" si="9"/>
        <v>0</v>
      </c>
      <c r="E157" s="139"/>
      <c r="F157" s="230"/>
      <c r="G157" s="229"/>
      <c r="H157" s="285"/>
      <c r="I157" s="155"/>
      <c r="J157" s="229"/>
    </row>
    <row r="158" spans="1:10" ht="20.100000000000001" customHeight="1" x14ac:dyDescent="0.2">
      <c r="A158" s="91">
        <f t="shared" si="10"/>
        <v>18</v>
      </c>
      <c r="B158" s="163">
        <v>133</v>
      </c>
      <c r="C158" s="89">
        <f t="shared" si="8"/>
        <v>0</v>
      </c>
      <c r="D158" s="161">
        <f t="shared" si="9"/>
        <v>0</v>
      </c>
      <c r="E158" s="139"/>
      <c r="F158" s="230"/>
      <c r="G158" s="229"/>
      <c r="H158" s="285"/>
      <c r="I158" s="155"/>
      <c r="J158" s="229"/>
    </row>
    <row r="159" spans="1:10" ht="20.100000000000001" customHeight="1" x14ac:dyDescent="0.2">
      <c r="A159" s="91">
        <f t="shared" si="10"/>
        <v>18</v>
      </c>
      <c r="B159" s="163">
        <v>134</v>
      </c>
      <c r="C159" s="89">
        <f t="shared" si="8"/>
        <v>0</v>
      </c>
      <c r="D159" s="161">
        <f t="shared" si="9"/>
        <v>0</v>
      </c>
      <c r="E159" s="139"/>
      <c r="F159" s="230"/>
      <c r="G159" s="229"/>
      <c r="H159" s="285"/>
      <c r="I159" s="155"/>
      <c r="J159" s="229"/>
    </row>
    <row r="160" spans="1:10" ht="20.100000000000001" customHeight="1" x14ac:dyDescent="0.2">
      <c r="A160" s="91">
        <f t="shared" si="10"/>
        <v>18</v>
      </c>
      <c r="B160" s="163">
        <v>135</v>
      </c>
      <c r="C160" s="89">
        <f t="shared" si="8"/>
        <v>0</v>
      </c>
      <c r="D160" s="161">
        <f t="shared" si="9"/>
        <v>0</v>
      </c>
      <c r="E160" s="139"/>
      <c r="F160" s="230"/>
      <c r="G160" s="229"/>
      <c r="H160" s="285"/>
      <c r="I160" s="155"/>
      <c r="J160" s="229"/>
    </row>
    <row r="161" spans="1:10" ht="20.100000000000001" customHeight="1" x14ac:dyDescent="0.2">
      <c r="A161" s="91">
        <f t="shared" si="10"/>
        <v>18</v>
      </c>
      <c r="B161" s="163">
        <v>136</v>
      </c>
      <c r="C161" s="89">
        <f t="shared" si="8"/>
        <v>0</v>
      </c>
      <c r="D161" s="161">
        <f t="shared" si="9"/>
        <v>0</v>
      </c>
      <c r="E161" s="139"/>
      <c r="F161" s="230"/>
      <c r="G161" s="229"/>
      <c r="H161" s="285"/>
      <c r="I161" s="155"/>
      <c r="J161" s="229"/>
    </row>
    <row r="162" spans="1:10" ht="20.100000000000001" customHeight="1" x14ac:dyDescent="0.2">
      <c r="A162" s="91">
        <f t="shared" si="10"/>
        <v>18</v>
      </c>
      <c r="B162" s="163">
        <v>137</v>
      </c>
      <c r="C162" s="89">
        <f t="shared" si="8"/>
        <v>0</v>
      </c>
      <c r="D162" s="161">
        <f t="shared" si="9"/>
        <v>0</v>
      </c>
      <c r="E162" s="139"/>
      <c r="F162" s="230"/>
      <c r="G162" s="229"/>
      <c r="H162" s="285"/>
      <c r="I162" s="155"/>
      <c r="J162" s="229"/>
    </row>
    <row r="163" spans="1:10" ht="20.100000000000001" customHeight="1" x14ac:dyDescent="0.2">
      <c r="A163" s="91">
        <f t="shared" si="10"/>
        <v>18</v>
      </c>
      <c r="B163" s="163">
        <v>138</v>
      </c>
      <c r="C163" s="89">
        <f t="shared" si="8"/>
        <v>0</v>
      </c>
      <c r="D163" s="161">
        <f t="shared" si="9"/>
        <v>0</v>
      </c>
      <c r="E163" s="139"/>
      <c r="F163" s="230"/>
      <c r="G163" s="229"/>
      <c r="H163" s="285"/>
      <c r="I163" s="155"/>
      <c r="J163" s="229"/>
    </row>
    <row r="164" spans="1:10" ht="20.100000000000001" customHeight="1" x14ac:dyDescent="0.2">
      <c r="A164" s="91">
        <f t="shared" si="10"/>
        <v>18</v>
      </c>
      <c r="B164" s="163">
        <v>139</v>
      </c>
      <c r="C164" s="89">
        <f t="shared" si="8"/>
        <v>0</v>
      </c>
      <c r="D164" s="161">
        <f t="shared" si="9"/>
        <v>0</v>
      </c>
      <c r="E164" s="139"/>
      <c r="F164" s="230"/>
      <c r="G164" s="229"/>
      <c r="H164" s="285"/>
      <c r="I164" s="155"/>
      <c r="J164" s="229"/>
    </row>
    <row r="165" spans="1:10" ht="20.100000000000001" customHeight="1" x14ac:dyDescent="0.2">
      <c r="A165" s="91">
        <f t="shared" si="10"/>
        <v>18</v>
      </c>
      <c r="B165" s="163">
        <v>140</v>
      </c>
      <c r="C165" s="89">
        <f t="shared" si="8"/>
        <v>0</v>
      </c>
      <c r="D165" s="161">
        <f t="shared" si="9"/>
        <v>0</v>
      </c>
      <c r="E165" s="139"/>
      <c r="F165" s="230"/>
      <c r="G165" s="229"/>
      <c r="H165" s="285"/>
      <c r="I165" s="155"/>
      <c r="J165" s="229"/>
    </row>
    <row r="166" spans="1:10" ht="20.100000000000001" customHeight="1" x14ac:dyDescent="0.2">
      <c r="A166" s="91">
        <f t="shared" si="10"/>
        <v>18</v>
      </c>
      <c r="B166" s="163">
        <v>141</v>
      </c>
      <c r="C166" s="89">
        <f t="shared" si="8"/>
        <v>0</v>
      </c>
      <c r="D166" s="161">
        <f t="shared" si="9"/>
        <v>0</v>
      </c>
      <c r="E166" s="139"/>
      <c r="F166" s="230"/>
      <c r="G166" s="229"/>
      <c r="H166" s="285"/>
      <c r="I166" s="155"/>
      <c r="J166" s="229"/>
    </row>
    <row r="167" spans="1:10" ht="20.100000000000001" customHeight="1" x14ac:dyDescent="0.2">
      <c r="A167" s="91">
        <f t="shared" si="10"/>
        <v>18</v>
      </c>
      <c r="B167" s="163">
        <v>142</v>
      </c>
      <c r="C167" s="89">
        <f t="shared" si="8"/>
        <v>0</v>
      </c>
      <c r="D167" s="161">
        <f t="shared" si="9"/>
        <v>0</v>
      </c>
      <c r="E167" s="139"/>
      <c r="F167" s="230"/>
      <c r="G167" s="229"/>
      <c r="H167" s="285"/>
      <c r="I167" s="155"/>
      <c r="J167" s="229"/>
    </row>
    <row r="168" spans="1:10" ht="20.100000000000001" customHeight="1" x14ac:dyDescent="0.2">
      <c r="A168" s="91">
        <f t="shared" si="10"/>
        <v>18</v>
      </c>
      <c r="B168" s="163">
        <v>143</v>
      </c>
      <c r="C168" s="89">
        <f t="shared" si="8"/>
        <v>0</v>
      </c>
      <c r="D168" s="161">
        <f t="shared" si="9"/>
        <v>0</v>
      </c>
      <c r="E168" s="139"/>
      <c r="F168" s="230"/>
      <c r="G168" s="229"/>
      <c r="H168" s="285"/>
      <c r="I168" s="155"/>
      <c r="J168" s="229"/>
    </row>
    <row r="169" spans="1:10" ht="20.100000000000001" customHeight="1" x14ac:dyDescent="0.2">
      <c r="A169" s="91">
        <f t="shared" si="10"/>
        <v>18</v>
      </c>
      <c r="B169" s="163">
        <v>144</v>
      </c>
      <c r="C169" s="89">
        <f t="shared" si="8"/>
        <v>0</v>
      </c>
      <c r="D169" s="161">
        <f t="shared" si="9"/>
        <v>0</v>
      </c>
      <c r="E169" s="139"/>
      <c r="F169" s="230"/>
      <c r="G169" s="229"/>
      <c r="H169" s="285"/>
      <c r="I169" s="155"/>
      <c r="J169" s="229"/>
    </row>
    <row r="170" spans="1:10" ht="20.100000000000001" customHeight="1" x14ac:dyDescent="0.2">
      <c r="A170" s="91">
        <f t="shared" si="10"/>
        <v>18</v>
      </c>
      <c r="B170" s="163">
        <v>145</v>
      </c>
      <c r="C170" s="89">
        <f t="shared" si="8"/>
        <v>0</v>
      </c>
      <c r="D170" s="161">
        <f t="shared" si="9"/>
        <v>0</v>
      </c>
      <c r="E170" s="139"/>
      <c r="F170" s="230"/>
      <c r="G170" s="229"/>
      <c r="H170" s="285"/>
      <c r="I170" s="155"/>
      <c r="J170" s="229"/>
    </row>
    <row r="171" spans="1:10" ht="20.100000000000001" customHeight="1" x14ac:dyDescent="0.2">
      <c r="A171" s="91">
        <f t="shared" si="10"/>
        <v>18</v>
      </c>
      <c r="B171" s="163">
        <v>146</v>
      </c>
      <c r="C171" s="89">
        <f t="shared" si="8"/>
        <v>0</v>
      </c>
      <c r="D171" s="161">
        <f t="shared" si="9"/>
        <v>0</v>
      </c>
      <c r="E171" s="139"/>
      <c r="F171" s="230"/>
      <c r="G171" s="229"/>
      <c r="H171" s="285"/>
      <c r="I171" s="155"/>
      <c r="J171" s="229"/>
    </row>
    <row r="172" spans="1:10" ht="20.100000000000001" customHeight="1" x14ac:dyDescent="0.2">
      <c r="A172" s="91">
        <f t="shared" si="10"/>
        <v>18</v>
      </c>
      <c r="B172" s="163">
        <v>147</v>
      </c>
      <c r="C172" s="89">
        <f t="shared" si="8"/>
        <v>0</v>
      </c>
      <c r="D172" s="161">
        <f t="shared" si="9"/>
        <v>0</v>
      </c>
      <c r="E172" s="139"/>
      <c r="F172" s="230"/>
      <c r="G172" s="229"/>
      <c r="H172" s="285"/>
      <c r="I172" s="155"/>
      <c r="J172" s="229"/>
    </row>
    <row r="173" spans="1:10" ht="20.100000000000001" customHeight="1" x14ac:dyDescent="0.2">
      <c r="A173" s="91">
        <f t="shared" si="10"/>
        <v>18</v>
      </c>
      <c r="B173" s="163">
        <v>148</v>
      </c>
      <c r="C173" s="89">
        <f t="shared" si="8"/>
        <v>0</v>
      </c>
      <c r="D173" s="161">
        <f t="shared" si="9"/>
        <v>0</v>
      </c>
      <c r="E173" s="139"/>
      <c r="F173" s="230"/>
      <c r="G173" s="229"/>
      <c r="H173" s="285"/>
      <c r="I173" s="155"/>
      <c r="J173" s="229"/>
    </row>
    <row r="174" spans="1:10" ht="20.100000000000001" customHeight="1" x14ac:dyDescent="0.2">
      <c r="A174" s="91">
        <f t="shared" si="10"/>
        <v>18</v>
      </c>
      <c r="B174" s="163">
        <v>149</v>
      </c>
      <c r="C174" s="89">
        <f t="shared" si="8"/>
        <v>0</v>
      </c>
      <c r="D174" s="161">
        <f t="shared" si="9"/>
        <v>0</v>
      </c>
      <c r="E174" s="139"/>
      <c r="F174" s="230"/>
      <c r="G174" s="229"/>
      <c r="H174" s="285"/>
      <c r="I174" s="155"/>
      <c r="J174" s="229"/>
    </row>
    <row r="175" spans="1:10" ht="20.100000000000001" customHeight="1" x14ac:dyDescent="0.2">
      <c r="A175" s="91">
        <f t="shared" si="10"/>
        <v>18</v>
      </c>
      <c r="B175" s="163">
        <v>150</v>
      </c>
      <c r="C175" s="89">
        <f t="shared" si="8"/>
        <v>0</v>
      </c>
      <c r="D175" s="161">
        <f t="shared" si="9"/>
        <v>0</v>
      </c>
      <c r="E175" s="139"/>
      <c r="F175" s="230"/>
      <c r="G175" s="229"/>
      <c r="H175" s="285"/>
      <c r="I175" s="155"/>
      <c r="J175" s="229"/>
    </row>
    <row r="176" spans="1:10" ht="20.100000000000001" customHeight="1" x14ac:dyDescent="0.2">
      <c r="A176" s="91">
        <f t="shared" si="10"/>
        <v>18</v>
      </c>
      <c r="B176" s="163">
        <v>151</v>
      </c>
      <c r="C176" s="89">
        <f t="shared" si="8"/>
        <v>0</v>
      </c>
      <c r="D176" s="161">
        <f t="shared" si="9"/>
        <v>0</v>
      </c>
      <c r="E176" s="139"/>
      <c r="F176" s="230"/>
      <c r="G176" s="229"/>
      <c r="H176" s="285"/>
      <c r="I176" s="155"/>
      <c r="J176" s="229"/>
    </row>
    <row r="177" spans="1:10" ht="20.100000000000001" customHeight="1" x14ac:dyDescent="0.2">
      <c r="A177" s="91">
        <f t="shared" si="10"/>
        <v>18</v>
      </c>
      <c r="B177" s="163">
        <v>152</v>
      </c>
      <c r="C177" s="89">
        <f t="shared" si="8"/>
        <v>0</v>
      </c>
      <c r="D177" s="161">
        <f t="shared" si="9"/>
        <v>0</v>
      </c>
      <c r="E177" s="139"/>
      <c r="F177" s="230"/>
      <c r="G177" s="229"/>
      <c r="H177" s="285"/>
      <c r="I177" s="155"/>
      <c r="J177" s="229"/>
    </row>
    <row r="178" spans="1:10" ht="20.100000000000001" customHeight="1" x14ac:dyDescent="0.2">
      <c r="A178" s="91">
        <f t="shared" si="10"/>
        <v>18</v>
      </c>
      <c r="B178" s="163">
        <v>153</v>
      </c>
      <c r="C178" s="89">
        <f t="shared" si="8"/>
        <v>0</v>
      </c>
      <c r="D178" s="161">
        <f t="shared" si="9"/>
        <v>0</v>
      </c>
      <c r="E178" s="139"/>
      <c r="F178" s="230"/>
      <c r="G178" s="229"/>
      <c r="H178" s="285"/>
      <c r="I178" s="155"/>
      <c r="J178" s="229"/>
    </row>
    <row r="179" spans="1:10" ht="20.100000000000001" customHeight="1" x14ac:dyDescent="0.2">
      <c r="A179" s="91">
        <f t="shared" si="10"/>
        <v>18</v>
      </c>
      <c r="B179" s="163">
        <v>154</v>
      </c>
      <c r="C179" s="89">
        <f t="shared" si="8"/>
        <v>0</v>
      </c>
      <c r="D179" s="161">
        <f t="shared" si="9"/>
        <v>0</v>
      </c>
      <c r="E179" s="139"/>
      <c r="F179" s="230"/>
      <c r="G179" s="229"/>
      <c r="H179" s="285"/>
      <c r="I179" s="155"/>
      <c r="J179" s="229"/>
    </row>
    <row r="180" spans="1:10" ht="20.100000000000001" customHeight="1" x14ac:dyDescent="0.2">
      <c r="A180" s="91">
        <f t="shared" si="10"/>
        <v>18</v>
      </c>
      <c r="B180" s="163">
        <v>155</v>
      </c>
      <c r="C180" s="89">
        <f t="shared" si="8"/>
        <v>0</v>
      </c>
      <c r="D180" s="161">
        <f t="shared" si="9"/>
        <v>0</v>
      </c>
      <c r="E180" s="139"/>
      <c r="F180" s="230"/>
      <c r="G180" s="229"/>
      <c r="H180" s="285"/>
      <c r="I180" s="155"/>
      <c r="J180" s="229"/>
    </row>
    <row r="181" spans="1:10" ht="20.100000000000001" customHeight="1" x14ac:dyDescent="0.2">
      <c r="A181" s="91">
        <f t="shared" si="10"/>
        <v>18</v>
      </c>
      <c r="B181" s="163">
        <v>156</v>
      </c>
      <c r="C181" s="89">
        <f t="shared" si="8"/>
        <v>0</v>
      </c>
      <c r="D181" s="161">
        <f t="shared" si="9"/>
        <v>0</v>
      </c>
      <c r="E181" s="139"/>
      <c r="F181" s="230"/>
      <c r="G181" s="229"/>
      <c r="H181" s="285"/>
      <c r="I181" s="155"/>
      <c r="J181" s="229"/>
    </row>
    <row r="182" spans="1:10" ht="20.100000000000001" customHeight="1" x14ac:dyDescent="0.2">
      <c r="A182" s="91">
        <f t="shared" si="10"/>
        <v>18</v>
      </c>
      <c r="B182" s="163">
        <v>157</v>
      </c>
      <c r="C182" s="89">
        <f t="shared" si="8"/>
        <v>0</v>
      </c>
      <c r="D182" s="161">
        <f t="shared" si="9"/>
        <v>0</v>
      </c>
      <c r="E182" s="139"/>
      <c r="F182" s="230"/>
      <c r="G182" s="229"/>
      <c r="H182" s="285"/>
      <c r="I182" s="155"/>
      <c r="J182" s="229"/>
    </row>
    <row r="183" spans="1:10" ht="20.100000000000001" customHeight="1" x14ac:dyDescent="0.2">
      <c r="A183" s="91">
        <f t="shared" si="10"/>
        <v>18</v>
      </c>
      <c r="B183" s="163">
        <v>158</v>
      </c>
      <c r="C183" s="89">
        <f t="shared" si="8"/>
        <v>0</v>
      </c>
      <c r="D183" s="161">
        <f t="shared" si="9"/>
        <v>0</v>
      </c>
      <c r="E183" s="139"/>
      <c r="F183" s="230"/>
      <c r="G183" s="229"/>
      <c r="H183" s="285"/>
      <c r="I183" s="155"/>
      <c r="J183" s="229"/>
    </row>
    <row r="184" spans="1:10" ht="20.100000000000001" customHeight="1" x14ac:dyDescent="0.2">
      <c r="A184" s="91">
        <f t="shared" si="10"/>
        <v>18</v>
      </c>
      <c r="B184" s="163">
        <v>159</v>
      </c>
      <c r="C184" s="89">
        <f t="shared" si="8"/>
        <v>0</v>
      </c>
      <c r="D184" s="161">
        <f t="shared" si="9"/>
        <v>0</v>
      </c>
      <c r="E184" s="139"/>
      <c r="F184" s="230"/>
      <c r="G184" s="229"/>
      <c r="H184" s="285"/>
      <c r="I184" s="155"/>
      <c r="J184" s="229"/>
    </row>
    <row r="185" spans="1:10" ht="20.100000000000001" customHeight="1" x14ac:dyDescent="0.2">
      <c r="A185" s="91">
        <f t="shared" si="10"/>
        <v>18</v>
      </c>
      <c r="B185" s="163">
        <v>160</v>
      </c>
      <c r="C185" s="89">
        <f t="shared" si="8"/>
        <v>0</v>
      </c>
      <c r="D185" s="161">
        <f t="shared" si="9"/>
        <v>0</v>
      </c>
      <c r="E185" s="139"/>
      <c r="F185" s="230"/>
      <c r="G185" s="229"/>
      <c r="H185" s="285"/>
      <c r="I185" s="155"/>
      <c r="J185" s="229"/>
    </row>
    <row r="186" spans="1:10" ht="20.100000000000001" customHeight="1" x14ac:dyDescent="0.2">
      <c r="A186" s="91">
        <f t="shared" si="10"/>
        <v>18</v>
      </c>
      <c r="B186" s="163">
        <v>161</v>
      </c>
      <c r="C186" s="89">
        <f t="shared" ref="C186:C217" si="11">IFERROR(VLOOKUP(J186,Tabla_Items,2,FALSE),G186)</f>
        <v>0</v>
      </c>
      <c r="D186" s="161">
        <f t="shared" si="9"/>
        <v>0</v>
      </c>
      <c r="E186" s="139"/>
      <c r="F186" s="230"/>
      <c r="G186" s="229"/>
      <c r="H186" s="285"/>
      <c r="I186" s="155"/>
      <c r="J186" s="229"/>
    </row>
    <row r="187" spans="1:10" ht="20.100000000000001" customHeight="1" x14ac:dyDescent="0.2">
      <c r="A187" s="91">
        <f t="shared" si="10"/>
        <v>18</v>
      </c>
      <c r="B187" s="163">
        <v>162</v>
      </c>
      <c r="C187" s="89">
        <f t="shared" si="11"/>
        <v>0</v>
      </c>
      <c r="D187" s="161">
        <f t="shared" si="9"/>
        <v>0</v>
      </c>
      <c r="E187" s="139"/>
      <c r="F187" s="230"/>
      <c r="G187" s="229"/>
      <c r="H187" s="285"/>
      <c r="I187" s="155"/>
      <c r="J187" s="229"/>
    </row>
    <row r="188" spans="1:10" ht="20.100000000000001" customHeight="1" x14ac:dyDescent="0.2">
      <c r="A188" s="91">
        <f t="shared" si="10"/>
        <v>18</v>
      </c>
      <c r="B188" s="163">
        <v>163</v>
      </c>
      <c r="C188" s="89">
        <f t="shared" si="11"/>
        <v>0</v>
      </c>
      <c r="D188" s="161">
        <f t="shared" si="9"/>
        <v>0</v>
      </c>
      <c r="E188" s="139"/>
      <c r="F188" s="230"/>
      <c r="G188" s="229"/>
      <c r="H188" s="285"/>
      <c r="I188" s="155"/>
      <c r="J188" s="229"/>
    </row>
    <row r="189" spans="1:10" ht="20.100000000000001" customHeight="1" x14ac:dyDescent="0.2">
      <c r="A189" s="91">
        <f t="shared" si="10"/>
        <v>18</v>
      </c>
      <c r="B189" s="163">
        <v>164</v>
      </c>
      <c r="C189" s="89">
        <f t="shared" si="11"/>
        <v>0</v>
      </c>
      <c r="D189" s="161">
        <f t="shared" si="9"/>
        <v>0</v>
      </c>
      <c r="E189" s="139"/>
      <c r="F189" s="230"/>
      <c r="G189" s="229"/>
      <c r="H189" s="285"/>
      <c r="I189" s="155"/>
      <c r="J189" s="229"/>
    </row>
    <row r="190" spans="1:10" ht="20.100000000000001" customHeight="1" x14ac:dyDescent="0.2">
      <c r="A190" s="91">
        <f t="shared" si="10"/>
        <v>18</v>
      </c>
      <c r="B190" s="163">
        <v>165</v>
      </c>
      <c r="C190" s="89">
        <f t="shared" si="11"/>
        <v>0</v>
      </c>
      <c r="D190" s="161">
        <f t="shared" si="9"/>
        <v>0</v>
      </c>
      <c r="E190" s="139"/>
      <c r="F190" s="230"/>
      <c r="G190" s="229"/>
      <c r="H190" s="285"/>
      <c r="I190" s="155"/>
      <c r="J190" s="229"/>
    </row>
    <row r="191" spans="1:10" ht="20.100000000000001" customHeight="1" x14ac:dyDescent="0.2">
      <c r="A191" s="91">
        <f t="shared" si="10"/>
        <v>18</v>
      </c>
      <c r="B191" s="163">
        <v>166</v>
      </c>
      <c r="C191" s="89">
        <f t="shared" si="11"/>
        <v>0</v>
      </c>
      <c r="D191" s="161">
        <f t="shared" si="9"/>
        <v>0</v>
      </c>
      <c r="E191" s="139"/>
      <c r="F191" s="230"/>
      <c r="G191" s="229"/>
      <c r="H191" s="285"/>
      <c r="I191" s="155"/>
      <c r="J191" s="229"/>
    </row>
    <row r="192" spans="1:10" ht="20.100000000000001" customHeight="1" x14ac:dyDescent="0.2">
      <c r="A192" s="91">
        <f t="shared" si="10"/>
        <v>18</v>
      </c>
      <c r="B192" s="163">
        <v>167</v>
      </c>
      <c r="C192" s="89">
        <f t="shared" si="11"/>
        <v>0</v>
      </c>
      <c r="D192" s="161">
        <f t="shared" si="9"/>
        <v>0</v>
      </c>
      <c r="E192" s="139"/>
      <c r="F192" s="230"/>
      <c r="G192" s="229"/>
      <c r="H192" s="285"/>
      <c r="I192" s="155"/>
      <c r="J192" s="229"/>
    </row>
    <row r="193" spans="1:10" ht="20.100000000000001" customHeight="1" x14ac:dyDescent="0.2">
      <c r="A193" s="91">
        <f t="shared" si="10"/>
        <v>18</v>
      </c>
      <c r="B193" s="163">
        <v>168</v>
      </c>
      <c r="C193" s="89">
        <f t="shared" si="11"/>
        <v>0</v>
      </c>
      <c r="D193" s="161">
        <f t="shared" si="9"/>
        <v>0</v>
      </c>
      <c r="E193" s="139"/>
      <c r="F193" s="230"/>
      <c r="G193" s="229"/>
      <c r="H193" s="285"/>
      <c r="I193" s="155"/>
      <c r="J193" s="229"/>
    </row>
    <row r="194" spans="1:10" ht="20.100000000000001" customHeight="1" x14ac:dyDescent="0.2">
      <c r="A194" s="91">
        <f t="shared" si="10"/>
        <v>18</v>
      </c>
      <c r="B194" s="163">
        <v>169</v>
      </c>
      <c r="C194" s="89">
        <f t="shared" si="11"/>
        <v>0</v>
      </c>
      <c r="D194" s="161">
        <f t="shared" si="9"/>
        <v>0</v>
      </c>
      <c r="E194" s="139"/>
      <c r="F194" s="230"/>
      <c r="G194" s="229"/>
      <c r="H194" s="285"/>
      <c r="I194" s="155"/>
      <c r="J194" s="229"/>
    </row>
    <row r="195" spans="1:10" ht="20.100000000000001" customHeight="1" x14ac:dyDescent="0.2">
      <c r="A195" s="91">
        <f t="shared" si="10"/>
        <v>18</v>
      </c>
      <c r="B195" s="163">
        <v>170</v>
      </c>
      <c r="C195" s="89">
        <f t="shared" si="11"/>
        <v>0</v>
      </c>
      <c r="D195" s="161">
        <f t="shared" si="9"/>
        <v>0</v>
      </c>
      <c r="E195" s="139"/>
      <c r="F195" s="230"/>
      <c r="G195" s="229"/>
      <c r="H195" s="285"/>
      <c r="I195" s="155"/>
      <c r="J195" s="229"/>
    </row>
    <row r="196" spans="1:10" ht="20.100000000000001" customHeight="1" x14ac:dyDescent="0.2">
      <c r="A196" s="91">
        <f t="shared" si="10"/>
        <v>18</v>
      </c>
      <c r="B196" s="163">
        <v>171</v>
      </c>
      <c r="C196" s="89">
        <f t="shared" si="11"/>
        <v>0</v>
      </c>
      <c r="D196" s="161">
        <f t="shared" si="9"/>
        <v>0</v>
      </c>
      <c r="E196" s="139"/>
      <c r="F196" s="230"/>
      <c r="G196" s="229"/>
      <c r="H196" s="285"/>
      <c r="I196" s="155"/>
      <c r="J196" s="229"/>
    </row>
    <row r="197" spans="1:10" ht="20.100000000000001" customHeight="1" x14ac:dyDescent="0.2">
      <c r="A197" s="91">
        <f t="shared" si="10"/>
        <v>18</v>
      </c>
      <c r="B197" s="163">
        <v>172</v>
      </c>
      <c r="C197" s="89">
        <f t="shared" si="11"/>
        <v>0</v>
      </c>
      <c r="D197" s="161">
        <f t="shared" si="9"/>
        <v>0</v>
      </c>
      <c r="E197" s="139"/>
      <c r="F197" s="230"/>
      <c r="G197" s="229"/>
      <c r="H197" s="285"/>
      <c r="I197" s="155"/>
      <c r="J197" s="229"/>
    </row>
    <row r="198" spans="1:10" ht="20.100000000000001" customHeight="1" x14ac:dyDescent="0.2">
      <c r="A198" s="91">
        <f t="shared" si="10"/>
        <v>18</v>
      </c>
      <c r="B198" s="163">
        <v>173</v>
      </c>
      <c r="C198" s="89">
        <f t="shared" si="11"/>
        <v>0</v>
      </c>
      <c r="D198" s="161">
        <f t="shared" si="9"/>
        <v>0</v>
      </c>
      <c r="E198" s="139"/>
      <c r="F198" s="230"/>
      <c r="G198" s="229"/>
      <c r="H198" s="285"/>
      <c r="I198" s="155"/>
      <c r="J198" s="229"/>
    </row>
    <row r="199" spans="1:10" ht="20.100000000000001" customHeight="1" x14ac:dyDescent="0.2">
      <c r="A199" s="91">
        <f t="shared" si="10"/>
        <v>18</v>
      </c>
      <c r="B199" s="163">
        <v>174</v>
      </c>
      <c r="C199" s="89">
        <f t="shared" si="11"/>
        <v>0</v>
      </c>
      <c r="D199" s="161">
        <f t="shared" si="9"/>
        <v>0</v>
      </c>
      <c r="E199" s="139"/>
      <c r="F199" s="230"/>
      <c r="G199" s="229"/>
      <c r="H199" s="285"/>
      <c r="I199" s="155"/>
      <c r="J199" s="229"/>
    </row>
    <row r="200" spans="1:10" ht="20.100000000000001" customHeight="1" x14ac:dyDescent="0.2">
      <c r="A200" s="91">
        <f t="shared" si="10"/>
        <v>18</v>
      </c>
      <c r="B200" s="163">
        <v>175</v>
      </c>
      <c r="C200" s="89">
        <f t="shared" si="11"/>
        <v>0</v>
      </c>
      <c r="D200" s="161">
        <f t="shared" si="9"/>
        <v>0</v>
      </c>
      <c r="E200" s="139"/>
      <c r="F200" s="230"/>
      <c r="G200" s="229"/>
      <c r="H200" s="285"/>
      <c r="I200" s="155"/>
      <c r="J200" s="229"/>
    </row>
    <row r="201" spans="1:10" ht="20.100000000000001" customHeight="1" x14ac:dyDescent="0.2">
      <c r="A201" s="91">
        <f t="shared" si="10"/>
        <v>18</v>
      </c>
      <c r="B201" s="163">
        <v>176</v>
      </c>
      <c r="C201" s="89">
        <f t="shared" si="11"/>
        <v>0</v>
      </c>
      <c r="D201" s="161">
        <f t="shared" si="9"/>
        <v>0</v>
      </c>
      <c r="E201" s="139"/>
      <c r="F201" s="230"/>
      <c r="G201" s="229"/>
      <c r="H201" s="285"/>
      <c r="I201" s="155"/>
      <c r="J201" s="229"/>
    </row>
    <row r="202" spans="1:10" ht="20.100000000000001" customHeight="1" x14ac:dyDescent="0.2">
      <c r="A202" s="91">
        <f t="shared" si="10"/>
        <v>18</v>
      </c>
      <c r="B202" s="163">
        <v>177</v>
      </c>
      <c r="C202" s="89">
        <f t="shared" si="11"/>
        <v>0</v>
      </c>
      <c r="D202" s="161">
        <f t="shared" si="9"/>
        <v>0</v>
      </c>
      <c r="E202" s="139"/>
      <c r="F202" s="230"/>
      <c r="G202" s="229"/>
      <c r="H202" s="285"/>
      <c r="I202" s="155"/>
      <c r="J202" s="229"/>
    </row>
    <row r="203" spans="1:10" ht="20.100000000000001" customHeight="1" x14ac:dyDescent="0.2">
      <c r="A203" s="91">
        <f t="shared" si="10"/>
        <v>18</v>
      </c>
      <c r="B203" s="163">
        <v>178</v>
      </c>
      <c r="C203" s="89">
        <f t="shared" si="11"/>
        <v>0</v>
      </c>
      <c r="D203" s="161">
        <f t="shared" si="9"/>
        <v>0</v>
      </c>
      <c r="E203" s="139"/>
      <c r="F203" s="230"/>
      <c r="G203" s="229"/>
      <c r="H203" s="285"/>
      <c r="I203" s="155"/>
      <c r="J203" s="229"/>
    </row>
    <row r="204" spans="1:10" ht="20.100000000000001" customHeight="1" x14ac:dyDescent="0.2">
      <c r="A204" s="91">
        <f t="shared" si="10"/>
        <v>18</v>
      </c>
      <c r="B204" s="163">
        <v>179</v>
      </c>
      <c r="C204" s="89">
        <f t="shared" si="11"/>
        <v>0</v>
      </c>
      <c r="D204" s="161">
        <f t="shared" si="9"/>
        <v>0</v>
      </c>
      <c r="E204" s="139"/>
      <c r="F204" s="230"/>
      <c r="G204" s="229"/>
      <c r="H204" s="285"/>
      <c r="I204" s="155"/>
      <c r="J204" s="229"/>
    </row>
    <row r="205" spans="1:10" ht="20.100000000000001" customHeight="1" x14ac:dyDescent="0.2">
      <c r="A205" s="91">
        <f t="shared" si="10"/>
        <v>18</v>
      </c>
      <c r="B205" s="163">
        <v>180</v>
      </c>
      <c r="C205" s="89">
        <f t="shared" si="11"/>
        <v>0</v>
      </c>
      <c r="D205" s="161">
        <f t="shared" si="9"/>
        <v>0</v>
      </c>
      <c r="E205" s="139"/>
      <c r="F205" s="230"/>
      <c r="G205" s="229"/>
      <c r="H205" s="285"/>
      <c r="I205" s="155"/>
      <c r="J205" s="229"/>
    </row>
    <row r="206" spans="1:10" ht="20.100000000000001" customHeight="1" x14ac:dyDescent="0.2">
      <c r="A206" s="91">
        <f t="shared" si="10"/>
        <v>18</v>
      </c>
      <c r="B206" s="163">
        <v>181</v>
      </c>
      <c r="C206" s="89">
        <f t="shared" si="11"/>
        <v>0</v>
      </c>
      <c r="D206" s="161">
        <f t="shared" si="9"/>
        <v>0</v>
      </c>
      <c r="E206" s="139"/>
      <c r="F206" s="230"/>
      <c r="G206" s="229"/>
      <c r="H206" s="285"/>
      <c r="I206" s="155"/>
      <c r="J206" s="229"/>
    </row>
    <row r="207" spans="1:10" ht="20.100000000000001" customHeight="1" x14ac:dyDescent="0.2">
      <c r="A207" s="91">
        <f t="shared" si="10"/>
        <v>18</v>
      </c>
      <c r="B207" s="163">
        <v>182</v>
      </c>
      <c r="C207" s="89">
        <f t="shared" si="11"/>
        <v>0</v>
      </c>
      <c r="D207" s="161">
        <f t="shared" si="9"/>
        <v>0</v>
      </c>
      <c r="E207" s="139"/>
      <c r="F207" s="230"/>
      <c r="G207" s="229"/>
      <c r="H207" s="285"/>
      <c r="I207" s="155"/>
      <c r="J207" s="229"/>
    </row>
    <row r="208" spans="1:10" ht="20.100000000000001" customHeight="1" x14ac:dyDescent="0.2">
      <c r="A208" s="91">
        <f t="shared" si="10"/>
        <v>18</v>
      </c>
      <c r="B208" s="163">
        <v>183</v>
      </c>
      <c r="C208" s="89">
        <f t="shared" si="11"/>
        <v>0</v>
      </c>
      <c r="D208" s="161">
        <f t="shared" si="9"/>
        <v>0</v>
      </c>
      <c r="E208" s="139"/>
      <c r="F208" s="230"/>
      <c r="G208" s="229"/>
      <c r="H208" s="285"/>
      <c r="I208" s="155"/>
      <c r="J208" s="229"/>
    </row>
    <row r="209" spans="1:10" ht="20.100000000000001" customHeight="1" x14ac:dyDescent="0.2">
      <c r="A209" s="91">
        <f t="shared" si="10"/>
        <v>18</v>
      </c>
      <c r="B209" s="163">
        <v>184</v>
      </c>
      <c r="C209" s="89">
        <f t="shared" si="11"/>
        <v>0</v>
      </c>
      <c r="D209" s="161">
        <f t="shared" si="9"/>
        <v>0</v>
      </c>
      <c r="E209" s="139"/>
      <c r="F209" s="230"/>
      <c r="G209" s="229"/>
      <c r="H209" s="285"/>
      <c r="I209" s="155"/>
      <c r="J209" s="229"/>
    </row>
    <row r="210" spans="1:10" ht="20.100000000000001" customHeight="1" x14ac:dyDescent="0.2">
      <c r="A210" s="91">
        <f t="shared" si="10"/>
        <v>18</v>
      </c>
      <c r="B210" s="163">
        <v>185</v>
      </c>
      <c r="C210" s="89">
        <f t="shared" si="11"/>
        <v>0</v>
      </c>
      <c r="D210" s="161">
        <f t="shared" si="9"/>
        <v>0</v>
      </c>
      <c r="E210" s="139"/>
      <c r="F210" s="230"/>
      <c r="G210" s="229"/>
      <c r="H210" s="285"/>
      <c r="I210" s="155"/>
      <c r="J210" s="229"/>
    </row>
    <row r="211" spans="1:10" ht="20.100000000000001" customHeight="1" x14ac:dyDescent="0.2">
      <c r="A211" s="91">
        <f t="shared" si="10"/>
        <v>18</v>
      </c>
      <c r="B211" s="163">
        <v>186</v>
      </c>
      <c r="C211" s="89">
        <f t="shared" si="11"/>
        <v>0</v>
      </c>
      <c r="D211" s="161">
        <f t="shared" si="9"/>
        <v>0</v>
      </c>
      <c r="E211" s="139"/>
      <c r="F211" s="230"/>
      <c r="G211" s="229"/>
      <c r="H211" s="285"/>
      <c r="I211" s="155"/>
      <c r="J211" s="229"/>
    </row>
    <row r="212" spans="1:10" ht="20.100000000000001" customHeight="1" x14ac:dyDescent="0.2">
      <c r="A212" s="91">
        <f t="shared" si="10"/>
        <v>18</v>
      </c>
      <c r="B212" s="163">
        <v>187</v>
      </c>
      <c r="C212" s="89">
        <f t="shared" si="11"/>
        <v>0</v>
      </c>
      <c r="D212" s="161">
        <f t="shared" si="9"/>
        <v>0</v>
      </c>
      <c r="E212" s="139"/>
      <c r="F212" s="230"/>
      <c r="G212" s="229"/>
      <c r="H212" s="285"/>
      <c r="I212" s="155"/>
      <c r="J212" s="229"/>
    </row>
    <row r="213" spans="1:10" ht="20.100000000000001" customHeight="1" x14ac:dyDescent="0.2">
      <c r="A213" s="91">
        <f t="shared" si="10"/>
        <v>18</v>
      </c>
      <c r="B213" s="163">
        <v>188</v>
      </c>
      <c r="C213" s="89">
        <f t="shared" si="11"/>
        <v>0</v>
      </c>
      <c r="D213" s="161">
        <f t="shared" si="9"/>
        <v>0</v>
      </c>
      <c r="E213" s="139"/>
      <c r="F213" s="230"/>
      <c r="G213" s="229"/>
      <c r="H213" s="285"/>
      <c r="I213" s="155"/>
      <c r="J213" s="229"/>
    </row>
    <row r="214" spans="1:10" ht="20.100000000000001" customHeight="1" x14ac:dyDescent="0.2">
      <c r="A214" s="91">
        <f t="shared" si="10"/>
        <v>18</v>
      </c>
      <c r="B214" s="163">
        <v>189</v>
      </c>
      <c r="C214" s="89">
        <f t="shared" si="11"/>
        <v>0</v>
      </c>
      <c r="D214" s="161">
        <f t="shared" si="9"/>
        <v>0</v>
      </c>
      <c r="E214" s="139"/>
      <c r="F214" s="230"/>
      <c r="G214" s="229"/>
      <c r="H214" s="285"/>
      <c r="I214" s="155"/>
      <c r="J214" s="229"/>
    </row>
    <row r="215" spans="1:10" ht="20.100000000000001" customHeight="1" x14ac:dyDescent="0.2">
      <c r="A215" s="91">
        <f t="shared" si="10"/>
        <v>18</v>
      </c>
      <c r="B215" s="163">
        <v>190</v>
      </c>
      <c r="C215" s="89">
        <f t="shared" si="11"/>
        <v>0</v>
      </c>
      <c r="D215" s="161">
        <f t="shared" si="9"/>
        <v>0</v>
      </c>
      <c r="E215" s="139"/>
      <c r="F215" s="230"/>
      <c r="G215" s="229"/>
      <c r="H215" s="285"/>
      <c r="I215" s="155"/>
      <c r="J215" s="229"/>
    </row>
    <row r="216" spans="1:10" ht="20.100000000000001" customHeight="1" x14ac:dyDescent="0.2">
      <c r="A216" s="91">
        <f t="shared" si="10"/>
        <v>18</v>
      </c>
      <c r="B216" s="163">
        <v>191</v>
      </c>
      <c r="C216" s="89">
        <f t="shared" si="11"/>
        <v>0</v>
      </c>
      <c r="D216" s="161">
        <f t="shared" si="9"/>
        <v>0</v>
      </c>
      <c r="E216" s="139"/>
      <c r="F216" s="230"/>
      <c r="G216" s="229"/>
      <c r="H216" s="285"/>
      <c r="I216" s="155"/>
      <c r="J216" s="229"/>
    </row>
    <row r="217" spans="1:10" ht="20.100000000000001" customHeight="1" x14ac:dyDescent="0.2">
      <c r="A217" s="91">
        <f t="shared" si="10"/>
        <v>18</v>
      </c>
      <c r="B217" s="163">
        <v>192</v>
      </c>
      <c r="C217" s="89">
        <f t="shared" si="11"/>
        <v>0</v>
      </c>
      <c r="D217" s="161">
        <f t="shared" si="9"/>
        <v>0</v>
      </c>
      <c r="E217" s="139"/>
      <c r="F217" s="230"/>
      <c r="G217" s="229"/>
      <c r="H217" s="285"/>
      <c r="I217" s="155"/>
      <c r="J217" s="229"/>
    </row>
    <row r="218" spans="1:10" ht="20.100000000000001" customHeight="1" x14ac:dyDescent="0.2">
      <c r="A218" s="91">
        <f t="shared" si="10"/>
        <v>18</v>
      </c>
      <c r="B218" s="163">
        <v>193</v>
      </c>
      <c r="C218" s="89">
        <f t="shared" ref="C218:C225" si="12">IFERROR(VLOOKUP(J218,Tabla_Items,2,FALSE),G218)</f>
        <v>0</v>
      </c>
      <c r="D218" s="161">
        <f t="shared" ref="D218:D221" si="13">IFERROR(VLOOKUP(J218,Tabla_Items,3,FALSE),H218)</f>
        <v>0</v>
      </c>
      <c r="E218" s="139"/>
      <c r="F218" s="230"/>
      <c r="G218" s="229"/>
      <c r="H218" s="285"/>
      <c r="I218" s="155"/>
      <c r="J218" s="229"/>
    </row>
    <row r="219" spans="1:10" ht="20.100000000000001" customHeight="1" x14ac:dyDescent="0.2">
      <c r="A219" s="91">
        <f t="shared" ref="A219:A225" si="14">IF(D219=0,A218,A218+1)</f>
        <v>18</v>
      </c>
      <c r="B219" s="163">
        <v>194</v>
      </c>
      <c r="C219" s="89">
        <f t="shared" si="12"/>
        <v>0</v>
      </c>
      <c r="D219" s="161">
        <f t="shared" si="13"/>
        <v>0</v>
      </c>
      <c r="E219" s="139"/>
      <c r="F219" s="230"/>
      <c r="G219" s="229"/>
      <c r="H219" s="285"/>
      <c r="I219" s="155"/>
      <c r="J219" s="229"/>
    </row>
    <row r="220" spans="1:10" ht="20.100000000000001" customHeight="1" x14ac:dyDescent="0.2">
      <c r="A220" s="91">
        <f t="shared" si="14"/>
        <v>18</v>
      </c>
      <c r="B220" s="163">
        <v>195</v>
      </c>
      <c r="C220" s="89">
        <f t="shared" si="12"/>
        <v>0</v>
      </c>
      <c r="D220" s="161">
        <f t="shared" si="13"/>
        <v>0</v>
      </c>
      <c r="E220" s="139"/>
      <c r="F220" s="230"/>
      <c r="G220" s="229"/>
      <c r="H220" s="285"/>
      <c r="I220" s="155"/>
      <c r="J220" s="229"/>
    </row>
    <row r="221" spans="1:10" ht="20.100000000000001" customHeight="1" x14ac:dyDescent="0.2">
      <c r="A221" s="91">
        <f t="shared" si="14"/>
        <v>18</v>
      </c>
      <c r="B221" s="163">
        <v>196</v>
      </c>
      <c r="C221" s="89">
        <f t="shared" si="12"/>
        <v>0</v>
      </c>
      <c r="D221" s="161">
        <f t="shared" si="13"/>
        <v>0</v>
      </c>
      <c r="E221" s="139"/>
      <c r="F221" s="230"/>
      <c r="G221" s="229"/>
      <c r="H221" s="285"/>
      <c r="I221" s="155"/>
      <c r="J221" s="229"/>
    </row>
    <row r="222" spans="1:10" ht="20.100000000000001" customHeight="1" x14ac:dyDescent="0.2">
      <c r="A222" s="91">
        <f t="shared" si="14"/>
        <v>18</v>
      </c>
      <c r="B222" s="163">
        <v>197</v>
      </c>
      <c r="C222" s="89">
        <f t="shared" si="12"/>
        <v>0</v>
      </c>
      <c r="D222" s="161">
        <f t="shared" ref="D222:D225" si="15">IFERROR(VLOOKUP(J222,Tabla_Items,3,FALSE),H222)</f>
        <v>0</v>
      </c>
      <c r="E222" s="139"/>
      <c r="F222" s="230"/>
      <c r="G222" s="229"/>
      <c r="H222" s="285"/>
      <c r="I222" s="155"/>
      <c r="J222" s="229"/>
    </row>
    <row r="223" spans="1:10" ht="20.100000000000001" customHeight="1" x14ac:dyDescent="0.2">
      <c r="A223" s="91">
        <f t="shared" si="14"/>
        <v>18</v>
      </c>
      <c r="B223" s="163">
        <v>198</v>
      </c>
      <c r="C223" s="89">
        <f t="shared" si="12"/>
        <v>0</v>
      </c>
      <c r="D223" s="161">
        <f t="shared" si="15"/>
        <v>0</v>
      </c>
      <c r="E223" s="139"/>
      <c r="F223" s="230"/>
      <c r="G223" s="229"/>
      <c r="H223" s="285"/>
      <c r="I223" s="155"/>
      <c r="J223" s="229"/>
    </row>
    <row r="224" spans="1:10" ht="20.100000000000001" customHeight="1" x14ac:dyDescent="0.2">
      <c r="A224" s="91">
        <f t="shared" si="14"/>
        <v>18</v>
      </c>
      <c r="B224" s="163">
        <v>199</v>
      </c>
      <c r="C224" s="89">
        <f t="shared" si="12"/>
        <v>0</v>
      </c>
      <c r="D224" s="161">
        <f t="shared" si="15"/>
        <v>0</v>
      </c>
      <c r="E224" s="139"/>
      <c r="F224" s="230"/>
      <c r="G224" s="229"/>
      <c r="H224" s="285"/>
      <c r="I224" s="155"/>
      <c r="J224" s="229"/>
    </row>
    <row r="225" spans="1:10" ht="20.100000000000001" customHeight="1" x14ac:dyDescent="0.2">
      <c r="A225" s="91">
        <f t="shared" si="14"/>
        <v>18</v>
      </c>
      <c r="B225" s="163">
        <v>200</v>
      </c>
      <c r="C225" s="89">
        <f t="shared" si="12"/>
        <v>0</v>
      </c>
      <c r="D225" s="161">
        <f t="shared" si="15"/>
        <v>0</v>
      </c>
      <c r="E225" s="139"/>
      <c r="F225" s="230"/>
      <c r="G225" s="229"/>
      <c r="H225" s="285"/>
      <c r="I225" s="155"/>
      <c r="J225" s="229"/>
    </row>
    <row r="226" spans="1:10" ht="20.100000000000001" customHeight="1" x14ac:dyDescent="0.2">
      <c r="H226" s="155"/>
      <c r="I226" s="155"/>
    </row>
    <row r="227" spans="1:10" ht="20.100000000000001" customHeight="1" x14ac:dyDescent="0.2">
      <c r="H227" s="155"/>
      <c r="I227" s="155"/>
    </row>
    <row r="228" spans="1:10" ht="20.100000000000001" customHeight="1" x14ac:dyDescent="0.2">
      <c r="H228" s="155"/>
      <c r="I228" s="155"/>
    </row>
    <row r="229" spans="1:10" ht="20.100000000000001" customHeight="1" x14ac:dyDescent="0.2">
      <c r="H229" s="155"/>
      <c r="I229" s="155"/>
    </row>
    <row r="230" spans="1:10" ht="20.100000000000001" customHeight="1" x14ac:dyDescent="0.2">
      <c r="H230" s="155"/>
      <c r="I230" s="155"/>
    </row>
    <row r="231" spans="1:10" ht="20.100000000000001" customHeight="1" x14ac:dyDescent="0.2">
      <c r="H231" s="155"/>
      <c r="I231" s="155"/>
    </row>
    <row r="232" spans="1:10" ht="20.100000000000001" customHeight="1" x14ac:dyDescent="0.2">
      <c r="H232" s="155"/>
      <c r="I232" s="155"/>
    </row>
    <row r="233" spans="1:10" ht="20.100000000000001" customHeight="1" x14ac:dyDescent="0.2">
      <c r="H233" s="155"/>
      <c r="I233" s="155"/>
    </row>
    <row r="234" spans="1:10" ht="20.100000000000001" customHeight="1" x14ac:dyDescent="0.2">
      <c r="H234" s="155"/>
      <c r="I234" s="155"/>
    </row>
    <row r="235" spans="1:10" ht="20.100000000000001" customHeight="1" x14ac:dyDescent="0.2">
      <c r="H235" s="155"/>
      <c r="I235" s="155"/>
    </row>
    <row r="236" spans="1:10" ht="20.100000000000001" customHeight="1" x14ac:dyDescent="0.2">
      <c r="H236" s="155"/>
      <c r="I236" s="155"/>
    </row>
    <row r="237" spans="1:10" ht="20.100000000000001" customHeight="1" x14ac:dyDescent="0.2">
      <c r="H237" s="155"/>
      <c r="I237" s="155"/>
    </row>
    <row r="238" spans="1:10" ht="20.100000000000001" customHeight="1" x14ac:dyDescent="0.2">
      <c r="H238" s="155"/>
      <c r="I238" s="155"/>
    </row>
    <row r="239" spans="1:10" ht="20.100000000000001" customHeight="1" x14ac:dyDescent="0.2">
      <c r="H239" s="155"/>
      <c r="I239" s="155"/>
    </row>
    <row r="240" spans="1:10" ht="20.100000000000001" customHeight="1" x14ac:dyDescent="0.2">
      <c r="H240" s="155"/>
      <c r="I240" s="155"/>
    </row>
    <row r="241" spans="8:9" ht="20.100000000000001" customHeight="1" x14ac:dyDescent="0.2">
      <c r="H241" s="155"/>
      <c r="I241" s="155"/>
    </row>
    <row r="242" spans="8:9" ht="20.100000000000001" customHeight="1" x14ac:dyDescent="0.2">
      <c r="H242" s="155"/>
      <c r="I242" s="155"/>
    </row>
    <row r="243" spans="8:9" ht="20.100000000000001" customHeight="1" x14ac:dyDescent="0.2">
      <c r="H243" s="155"/>
      <c r="I243" s="155"/>
    </row>
    <row r="244" spans="8:9" ht="20.100000000000001" customHeight="1" x14ac:dyDescent="0.2">
      <c r="H244" s="155"/>
      <c r="I244" s="155"/>
    </row>
    <row r="245" spans="8:9" ht="20.100000000000001" customHeight="1" x14ac:dyDescent="0.2">
      <c r="H245" s="155"/>
      <c r="I245" s="155"/>
    </row>
    <row r="246" spans="8:9" ht="20.100000000000001" customHeight="1" x14ac:dyDescent="0.2">
      <c r="H246" s="155"/>
      <c r="I246" s="155"/>
    </row>
    <row r="247" spans="8:9" ht="20.100000000000001" customHeight="1" x14ac:dyDescent="0.2">
      <c r="H247" s="155"/>
      <c r="I247" s="155"/>
    </row>
    <row r="248" spans="8:9" ht="20.100000000000001" customHeight="1" x14ac:dyDescent="0.2">
      <c r="H248" s="155"/>
      <c r="I248" s="155"/>
    </row>
    <row r="249" spans="8:9" ht="20.100000000000001" customHeight="1" x14ac:dyDescent="0.2">
      <c r="H249" s="155"/>
      <c r="I249" s="155"/>
    </row>
    <row r="250" spans="8:9" ht="20.100000000000001" customHeight="1" x14ac:dyDescent="0.2">
      <c r="H250" s="155"/>
      <c r="I250" s="155"/>
    </row>
    <row r="251" spans="8:9" ht="20.100000000000001" customHeight="1" x14ac:dyDescent="0.2">
      <c r="H251" s="155"/>
      <c r="I251" s="155"/>
    </row>
    <row r="252" spans="8:9" ht="20.100000000000001" customHeight="1" x14ac:dyDescent="0.2">
      <c r="H252" s="155"/>
      <c r="I252" s="155"/>
    </row>
    <row r="253" spans="8:9" ht="20.100000000000001" customHeight="1" x14ac:dyDescent="0.2">
      <c r="H253" s="155"/>
      <c r="I253" s="155"/>
    </row>
    <row r="254" spans="8:9" ht="20.100000000000001" customHeight="1" x14ac:dyDescent="0.2">
      <c r="H254" s="155"/>
      <c r="I254" s="155"/>
    </row>
    <row r="255" spans="8:9" ht="20.100000000000001" customHeight="1" x14ac:dyDescent="0.2">
      <c r="H255" s="155"/>
      <c r="I255" s="155"/>
    </row>
    <row r="256" spans="8:9" ht="20.100000000000001" customHeight="1" x14ac:dyDescent="0.2">
      <c r="H256" s="155"/>
      <c r="I256" s="155"/>
    </row>
    <row r="257" spans="8:9" ht="20.100000000000001" customHeight="1" x14ac:dyDescent="0.2">
      <c r="H257" s="155"/>
      <c r="I257" s="155"/>
    </row>
    <row r="258" spans="8:9" ht="20.100000000000001" customHeight="1" x14ac:dyDescent="0.2">
      <c r="H258" s="155"/>
      <c r="I258" s="155"/>
    </row>
    <row r="259" spans="8:9" ht="20.100000000000001" customHeight="1" x14ac:dyDescent="0.2">
      <c r="H259" s="155"/>
      <c r="I259" s="155"/>
    </row>
    <row r="260" spans="8:9" ht="20.100000000000001" customHeight="1" x14ac:dyDescent="0.2">
      <c r="H260" s="155"/>
      <c r="I260" s="155"/>
    </row>
    <row r="261" spans="8:9" ht="20.100000000000001" customHeight="1" x14ac:dyDescent="0.2">
      <c r="H261" s="155"/>
      <c r="I261" s="155"/>
    </row>
    <row r="262" spans="8:9" ht="20.100000000000001" customHeight="1" x14ac:dyDescent="0.2">
      <c r="H262" s="155"/>
      <c r="I262" s="155"/>
    </row>
    <row r="263" spans="8:9" ht="20.100000000000001" customHeight="1" x14ac:dyDescent="0.2">
      <c r="H263" s="155"/>
      <c r="I263" s="155"/>
    </row>
    <row r="264" spans="8:9" ht="20.100000000000001" customHeight="1" x14ac:dyDescent="0.2">
      <c r="H264" s="155"/>
      <c r="I264" s="155"/>
    </row>
    <row r="265" spans="8:9" ht="20.100000000000001" customHeight="1" x14ac:dyDescent="0.2">
      <c r="H265" s="155"/>
      <c r="I265" s="155"/>
    </row>
    <row r="266" spans="8:9" ht="20.100000000000001" customHeight="1" x14ac:dyDescent="0.2">
      <c r="H266" s="155"/>
      <c r="I266" s="155"/>
    </row>
    <row r="267" spans="8:9" ht="20.100000000000001" customHeight="1" x14ac:dyDescent="0.2">
      <c r="H267" s="155"/>
      <c r="I267" s="155"/>
    </row>
    <row r="268" spans="8:9" ht="20.100000000000001" customHeight="1" x14ac:dyDescent="0.2">
      <c r="H268" s="155"/>
      <c r="I268" s="155"/>
    </row>
    <row r="269" spans="8:9" ht="20.100000000000001" customHeight="1" x14ac:dyDescent="0.2">
      <c r="H269" s="155"/>
      <c r="I269" s="155"/>
    </row>
    <row r="270" spans="8:9" ht="20.100000000000001" customHeight="1" x14ac:dyDescent="0.2">
      <c r="H270" s="155"/>
      <c r="I270" s="155"/>
    </row>
    <row r="271" spans="8:9" ht="20.100000000000001" customHeight="1" x14ac:dyDescent="0.2">
      <c r="H271" s="155"/>
      <c r="I271" s="155"/>
    </row>
    <row r="272" spans="8:9" ht="20.100000000000001" customHeight="1" x14ac:dyDescent="0.2">
      <c r="H272" s="155"/>
      <c r="I272" s="155"/>
    </row>
    <row r="273" spans="8:9" ht="20.100000000000001" customHeight="1" x14ac:dyDescent="0.2">
      <c r="H273" s="155"/>
      <c r="I273" s="155"/>
    </row>
    <row r="274" spans="8:9" ht="20.100000000000001" customHeight="1" x14ac:dyDescent="0.2">
      <c r="H274" s="155"/>
      <c r="I274" s="155"/>
    </row>
    <row r="275" spans="8:9" ht="20.100000000000001" customHeight="1" x14ac:dyDescent="0.2">
      <c r="H275" s="155"/>
      <c r="I275" s="155"/>
    </row>
    <row r="276" spans="8:9" ht="20.100000000000001" customHeight="1" x14ac:dyDescent="0.2">
      <c r="H276" s="155"/>
      <c r="I276" s="155"/>
    </row>
    <row r="277" spans="8:9" ht="20.100000000000001" customHeight="1" x14ac:dyDescent="0.2">
      <c r="H277" s="155"/>
      <c r="I277" s="155"/>
    </row>
    <row r="278" spans="8:9" ht="20.100000000000001" customHeight="1" x14ac:dyDescent="0.2">
      <c r="H278" s="155"/>
      <c r="I278" s="155"/>
    </row>
    <row r="279" spans="8:9" ht="20.100000000000001" customHeight="1" x14ac:dyDescent="0.2">
      <c r="H279" s="155"/>
      <c r="I279" s="155"/>
    </row>
    <row r="280" spans="8:9" ht="20.100000000000001" customHeight="1" x14ac:dyDescent="0.2">
      <c r="H280" s="155"/>
      <c r="I280" s="155"/>
    </row>
    <row r="281" spans="8:9" ht="20.100000000000001" customHeight="1" x14ac:dyDescent="0.2">
      <c r="H281" s="155"/>
      <c r="I281" s="155"/>
    </row>
    <row r="282" spans="8:9" ht="20.100000000000001" customHeight="1" x14ac:dyDescent="0.2">
      <c r="H282" s="155"/>
      <c r="I282" s="155"/>
    </row>
    <row r="283" spans="8:9" ht="20.100000000000001" customHeight="1" x14ac:dyDescent="0.2">
      <c r="H283" s="155"/>
      <c r="I283" s="155"/>
    </row>
    <row r="284" spans="8:9" ht="20.100000000000001" customHeight="1" x14ac:dyDescent="0.2">
      <c r="H284" s="155"/>
      <c r="I284" s="155"/>
    </row>
    <row r="285" spans="8:9" ht="20.100000000000001" customHeight="1" x14ac:dyDescent="0.2">
      <c r="H285" s="155"/>
      <c r="I285" s="155"/>
    </row>
    <row r="286" spans="8:9" ht="20.100000000000001" customHeight="1" x14ac:dyDescent="0.2">
      <c r="H286" s="155"/>
      <c r="I286" s="155"/>
    </row>
    <row r="287" spans="8:9" ht="20.100000000000001" customHeight="1" x14ac:dyDescent="0.2">
      <c r="H287" s="155"/>
      <c r="I287" s="155"/>
    </row>
    <row r="288" spans="8:9" ht="20.100000000000001" customHeight="1" x14ac:dyDescent="0.2">
      <c r="H288" s="155"/>
      <c r="I288" s="155"/>
    </row>
    <row r="289" spans="8:9" ht="20.100000000000001" customHeight="1" x14ac:dyDescent="0.2">
      <c r="H289" s="155"/>
      <c r="I289" s="155"/>
    </row>
    <row r="290" spans="8:9" ht="20.100000000000001" customHeight="1" x14ac:dyDescent="0.2">
      <c r="H290" s="155"/>
      <c r="I290" s="155"/>
    </row>
    <row r="291" spans="8:9" ht="20.100000000000001" customHeight="1" x14ac:dyDescent="0.2">
      <c r="H291" s="155"/>
      <c r="I291" s="155"/>
    </row>
    <row r="292" spans="8:9" ht="20.100000000000001" customHeight="1" x14ac:dyDescent="0.2">
      <c r="H292" s="155"/>
      <c r="I292" s="155"/>
    </row>
    <row r="293" spans="8:9" ht="20.100000000000001" customHeight="1" x14ac:dyDescent="0.2">
      <c r="H293" s="155"/>
      <c r="I293" s="155"/>
    </row>
    <row r="294" spans="8:9" ht="20.100000000000001" customHeight="1" x14ac:dyDescent="0.2">
      <c r="H294" s="155"/>
      <c r="I294" s="155"/>
    </row>
    <row r="295" spans="8:9" ht="20.100000000000001" customHeight="1" x14ac:dyDescent="0.2">
      <c r="H295" s="155"/>
      <c r="I295" s="155"/>
    </row>
    <row r="296" spans="8:9" ht="20.100000000000001" customHeight="1" x14ac:dyDescent="0.2">
      <c r="H296" s="155"/>
      <c r="I296" s="155"/>
    </row>
    <row r="297" spans="8:9" ht="20.100000000000001" customHeight="1" x14ac:dyDescent="0.2">
      <c r="H297" s="155"/>
      <c r="I297" s="155"/>
    </row>
    <row r="298" spans="8:9" ht="20.100000000000001" customHeight="1" x14ac:dyDescent="0.2">
      <c r="H298" s="155"/>
      <c r="I298" s="155"/>
    </row>
    <row r="299" spans="8:9" ht="20.100000000000001" customHeight="1" x14ac:dyDescent="0.2">
      <c r="H299" s="155"/>
      <c r="I299" s="155"/>
    </row>
    <row r="300" spans="8:9" ht="20.100000000000001" customHeight="1" x14ac:dyDescent="0.2">
      <c r="H300" s="155"/>
      <c r="I300" s="155"/>
    </row>
    <row r="301" spans="8:9" ht="20.100000000000001" customHeight="1" x14ac:dyDescent="0.2">
      <c r="H301" s="155"/>
      <c r="I301" s="155"/>
    </row>
    <row r="302" spans="8:9" ht="20.100000000000001" customHeight="1" x14ac:dyDescent="0.2">
      <c r="H302" s="155"/>
      <c r="I302" s="155"/>
    </row>
    <row r="303" spans="8:9" ht="20.100000000000001" customHeight="1" x14ac:dyDescent="0.2">
      <c r="H303" s="155"/>
      <c r="I303" s="155"/>
    </row>
    <row r="304" spans="8:9" ht="20.100000000000001" customHeight="1" x14ac:dyDescent="0.2">
      <c r="H304" s="155"/>
      <c r="I304" s="155"/>
    </row>
    <row r="305" spans="3:9" ht="20.100000000000001" customHeight="1" x14ac:dyDescent="0.2">
      <c r="H305" s="155"/>
      <c r="I305" s="155"/>
    </row>
    <row r="306" spans="3:9" ht="20.100000000000001" customHeight="1" x14ac:dyDescent="0.2">
      <c r="H306" s="155"/>
      <c r="I306" s="155"/>
    </row>
    <row r="307" spans="3:9" ht="20.100000000000001" customHeight="1" x14ac:dyDescent="0.2">
      <c r="H307" s="155"/>
      <c r="I307" s="155"/>
    </row>
    <row r="308" spans="3:9" ht="20.100000000000001" customHeight="1" x14ac:dyDescent="0.2">
      <c r="H308" s="155"/>
      <c r="I308" s="155"/>
    </row>
    <row r="309" spans="3:9" ht="20.100000000000001" customHeight="1" x14ac:dyDescent="0.2">
      <c r="H309" s="155"/>
      <c r="I309" s="155"/>
    </row>
    <row r="310" spans="3:9" ht="20.100000000000001" customHeight="1" x14ac:dyDescent="0.2">
      <c r="H310" s="155"/>
      <c r="I310" s="155"/>
    </row>
    <row r="311" spans="3:9" ht="20.100000000000001" customHeight="1" x14ac:dyDescent="0.2">
      <c r="H311" s="155"/>
      <c r="I311" s="155"/>
    </row>
    <row r="312" spans="3:9" ht="20.100000000000001" customHeight="1" x14ac:dyDescent="0.2">
      <c r="H312" s="155"/>
      <c r="I312" s="155"/>
    </row>
    <row r="313" spans="3:9" ht="20.100000000000001" customHeight="1" x14ac:dyDescent="0.2">
      <c r="H313" s="155"/>
      <c r="I313" s="155"/>
    </row>
    <row r="314" spans="3:9" ht="20.100000000000001" customHeight="1" x14ac:dyDescent="0.2">
      <c r="H314" s="155"/>
      <c r="I314" s="155"/>
    </row>
    <row r="315" spans="3:9" ht="20.100000000000001" customHeight="1" x14ac:dyDescent="0.2">
      <c r="H315" s="155"/>
      <c r="I315" s="155"/>
    </row>
    <row r="316" spans="3:9" ht="20.100000000000001" customHeight="1" x14ac:dyDescent="0.2">
      <c r="H316" s="155"/>
      <c r="I316" s="155"/>
    </row>
    <row r="317" spans="3:9" ht="20.100000000000001" customHeight="1" x14ac:dyDescent="0.2">
      <c r="H317" s="155"/>
      <c r="I317" s="155"/>
    </row>
    <row r="318" spans="3:9" ht="20.100000000000001" customHeight="1" x14ac:dyDescent="0.2">
      <c r="H318" s="155"/>
      <c r="I318" s="155"/>
    </row>
    <row r="319" spans="3:9" ht="20.100000000000001" customHeight="1" x14ac:dyDescent="0.2">
      <c r="H319" s="155"/>
      <c r="I319" s="155"/>
    </row>
    <row r="320" spans="3:9" ht="20.100000000000001" customHeight="1" x14ac:dyDescent="0.2">
      <c r="C320" s="91">
        <v>4</v>
      </c>
      <c r="H320" s="155"/>
      <c r="I320" s="155"/>
    </row>
    <row r="321" spans="8:9" ht="20.100000000000001" customHeight="1" x14ac:dyDescent="0.2">
      <c r="H321" s="155"/>
      <c r="I321" s="155"/>
    </row>
    <row r="322" spans="8:9" ht="20.100000000000001" customHeight="1" x14ac:dyDescent="0.2">
      <c r="H322" s="155"/>
      <c r="I322" s="155"/>
    </row>
    <row r="323" spans="8:9" ht="20.100000000000001" customHeight="1" x14ac:dyDescent="0.2">
      <c r="H323" s="155"/>
      <c r="I323" s="155"/>
    </row>
    <row r="324" spans="8:9" ht="20.100000000000001" customHeight="1" x14ac:dyDescent="0.2">
      <c r="H324" s="155"/>
      <c r="I324" s="155"/>
    </row>
    <row r="325" spans="8:9" ht="20.100000000000001" customHeight="1" x14ac:dyDescent="0.2">
      <c r="H325" s="155"/>
      <c r="I325" s="155"/>
    </row>
    <row r="326" spans="8:9" ht="20.100000000000001" customHeight="1" x14ac:dyDescent="0.2">
      <c r="H326" s="155"/>
      <c r="I326" s="155"/>
    </row>
    <row r="327" spans="8:9" ht="20.100000000000001" customHeight="1" x14ac:dyDescent="0.2">
      <c r="H327" s="155"/>
      <c r="I327" s="155"/>
    </row>
    <row r="328" spans="8:9" ht="20.100000000000001" customHeight="1" x14ac:dyDescent="0.2">
      <c r="H328" s="155"/>
      <c r="I328" s="155"/>
    </row>
    <row r="329" spans="8:9" ht="20.100000000000001" customHeight="1" x14ac:dyDescent="0.2">
      <c r="H329" s="155"/>
      <c r="I329" s="155"/>
    </row>
    <row r="330" spans="8:9" ht="20.100000000000001" customHeight="1" x14ac:dyDescent="0.2">
      <c r="H330" s="155"/>
      <c r="I330" s="155"/>
    </row>
    <row r="331" spans="8:9" ht="20.100000000000001" customHeight="1" x14ac:dyDescent="0.2">
      <c r="H331" s="155"/>
      <c r="I331" s="155"/>
    </row>
    <row r="332" spans="8:9" ht="20.100000000000001" customHeight="1" x14ac:dyDescent="0.2">
      <c r="H332" s="155"/>
      <c r="I332" s="155"/>
    </row>
    <row r="333" spans="8:9" ht="20.100000000000001" customHeight="1" x14ac:dyDescent="0.2">
      <c r="H333" s="155"/>
      <c r="I333" s="155"/>
    </row>
    <row r="334" spans="8:9" ht="20.100000000000001" customHeight="1" x14ac:dyDescent="0.2">
      <c r="H334" s="155"/>
      <c r="I334" s="155"/>
    </row>
    <row r="335" spans="8:9" ht="20.100000000000001" customHeight="1" x14ac:dyDescent="0.2">
      <c r="H335" s="155"/>
      <c r="I335" s="155"/>
    </row>
    <row r="336" spans="8:9" ht="20.100000000000001" customHeight="1" x14ac:dyDescent="0.2">
      <c r="H336" s="155"/>
      <c r="I336" s="155"/>
    </row>
    <row r="337" spans="8:9" ht="20.100000000000001" customHeight="1" x14ac:dyDescent="0.2">
      <c r="H337" s="155"/>
      <c r="I337" s="155"/>
    </row>
    <row r="338" spans="8:9" ht="20.100000000000001" customHeight="1" x14ac:dyDescent="0.2">
      <c r="H338" s="155"/>
      <c r="I338" s="155"/>
    </row>
    <row r="339" spans="8:9" ht="20.100000000000001" customHeight="1" x14ac:dyDescent="0.2">
      <c r="H339" s="155"/>
      <c r="I339" s="155"/>
    </row>
    <row r="340" spans="8:9" ht="20.100000000000001" customHeight="1" x14ac:dyDescent="0.2">
      <c r="H340" s="155"/>
      <c r="I340" s="155"/>
    </row>
    <row r="341" spans="8:9" ht="20.100000000000001" customHeight="1" x14ac:dyDescent="0.2">
      <c r="H341" s="155"/>
      <c r="I341" s="155"/>
    </row>
    <row r="342" spans="8:9" ht="20.100000000000001" customHeight="1" x14ac:dyDescent="0.2">
      <c r="H342" s="155"/>
      <c r="I342" s="155"/>
    </row>
    <row r="343" spans="8:9" ht="20.100000000000001" customHeight="1" x14ac:dyDescent="0.2">
      <c r="H343" s="155"/>
      <c r="I343" s="155"/>
    </row>
    <row r="344" spans="8:9" ht="20.100000000000001" customHeight="1" x14ac:dyDescent="0.2">
      <c r="H344" s="155"/>
      <c r="I344" s="155"/>
    </row>
    <row r="345" spans="8:9" ht="20.100000000000001" customHeight="1" x14ac:dyDescent="0.2">
      <c r="H345" s="155"/>
      <c r="I345" s="155"/>
    </row>
    <row r="346" spans="8:9" ht="20.100000000000001" customHeight="1" x14ac:dyDescent="0.2">
      <c r="H346" s="155"/>
      <c r="I346" s="155"/>
    </row>
    <row r="347" spans="8:9" ht="20.100000000000001" customHeight="1" x14ac:dyDescent="0.2">
      <c r="H347" s="155"/>
      <c r="I347" s="155"/>
    </row>
    <row r="348" spans="8:9" ht="20.100000000000001" customHeight="1" x14ac:dyDescent="0.2">
      <c r="H348" s="155"/>
      <c r="I348" s="155"/>
    </row>
    <row r="349" spans="8:9" ht="20.100000000000001" customHeight="1" x14ac:dyDescent="0.2">
      <c r="H349" s="155"/>
      <c r="I349" s="155"/>
    </row>
    <row r="350" spans="8:9" ht="20.100000000000001" customHeight="1" x14ac:dyDescent="0.2">
      <c r="H350" s="155"/>
      <c r="I350" s="155"/>
    </row>
    <row r="351" spans="8:9" ht="20.100000000000001" customHeight="1" x14ac:dyDescent="0.2">
      <c r="H351" s="155"/>
      <c r="I351" s="155"/>
    </row>
    <row r="352" spans="8:9" ht="20.100000000000001" customHeight="1" x14ac:dyDescent="0.2">
      <c r="H352" s="155"/>
      <c r="I352" s="155"/>
    </row>
    <row r="353" spans="8:9" ht="20.100000000000001" customHeight="1" x14ac:dyDescent="0.2">
      <c r="H353" s="155"/>
      <c r="I353" s="155"/>
    </row>
    <row r="354" spans="8:9" ht="20.100000000000001" customHeight="1" x14ac:dyDescent="0.2">
      <c r="H354" s="155"/>
      <c r="I354" s="155"/>
    </row>
    <row r="355" spans="8:9" ht="20.100000000000001" customHeight="1" x14ac:dyDescent="0.2">
      <c r="H355" s="155"/>
      <c r="I355" s="155"/>
    </row>
    <row r="356" spans="8:9" ht="20.100000000000001" customHeight="1" x14ac:dyDescent="0.2">
      <c r="H356" s="155"/>
      <c r="I356" s="155"/>
    </row>
    <row r="357" spans="8:9" ht="20.100000000000001" customHeight="1" x14ac:dyDescent="0.2">
      <c r="H357" s="155"/>
      <c r="I357" s="155"/>
    </row>
    <row r="358" spans="8:9" ht="20.100000000000001" customHeight="1" x14ac:dyDescent="0.2">
      <c r="H358" s="155"/>
      <c r="I358" s="155"/>
    </row>
    <row r="359" spans="8:9" ht="20.100000000000001" customHeight="1" x14ac:dyDescent="0.2">
      <c r="H359" s="155"/>
      <c r="I359" s="155"/>
    </row>
    <row r="360" spans="8:9" ht="20.100000000000001" customHeight="1" x14ac:dyDescent="0.2">
      <c r="H360" s="155"/>
      <c r="I360" s="155"/>
    </row>
    <row r="361" spans="8:9" ht="20.100000000000001" customHeight="1" x14ac:dyDescent="0.2">
      <c r="H361" s="155"/>
      <c r="I361" s="155"/>
    </row>
    <row r="362" spans="8:9" ht="20.100000000000001" customHeight="1" x14ac:dyDescent="0.2">
      <c r="H362" s="155"/>
      <c r="I362" s="155"/>
    </row>
    <row r="363" spans="8:9" ht="20.100000000000001" customHeight="1" x14ac:dyDescent="0.2">
      <c r="H363" s="155"/>
      <c r="I363" s="155"/>
    </row>
    <row r="364" spans="8:9" ht="20.100000000000001" customHeight="1" x14ac:dyDescent="0.2">
      <c r="H364" s="155"/>
      <c r="I364" s="155"/>
    </row>
    <row r="365" spans="8:9" ht="20.100000000000001" customHeight="1" x14ac:dyDescent="0.2">
      <c r="H365" s="155"/>
      <c r="I365" s="155"/>
    </row>
    <row r="366" spans="8:9" ht="20.100000000000001" customHeight="1" x14ac:dyDescent="0.2">
      <c r="H366" s="155"/>
      <c r="I366" s="155"/>
    </row>
    <row r="367" spans="8:9" ht="20.100000000000001" customHeight="1" x14ac:dyDescent="0.2">
      <c r="H367" s="155"/>
      <c r="I367" s="155"/>
    </row>
    <row r="368" spans="8:9" ht="20.100000000000001" customHeight="1" x14ac:dyDescent="0.2">
      <c r="H368" s="155"/>
      <c r="I368" s="155"/>
    </row>
    <row r="369" spans="3:9" ht="20.100000000000001" customHeight="1" x14ac:dyDescent="0.2">
      <c r="H369" s="155"/>
      <c r="I369" s="155"/>
    </row>
    <row r="370" spans="3:9" ht="20.100000000000001" customHeight="1" x14ac:dyDescent="0.2">
      <c r="C370" s="91">
        <v>4</v>
      </c>
      <c r="H370" s="155"/>
      <c r="I370" s="155"/>
    </row>
    <row r="371" spans="3:9" ht="20.100000000000001" customHeight="1" x14ac:dyDescent="0.2">
      <c r="H371" s="155"/>
      <c r="I371" s="155"/>
    </row>
    <row r="372" spans="3:9" ht="20.100000000000001" customHeight="1" x14ac:dyDescent="0.2">
      <c r="H372" s="155"/>
      <c r="I372" s="155"/>
    </row>
    <row r="373" spans="3:9" ht="20.100000000000001" customHeight="1" x14ac:dyDescent="0.2">
      <c r="H373" s="155"/>
      <c r="I373" s="155"/>
    </row>
    <row r="374" spans="3:9" ht="20.100000000000001" customHeight="1" x14ac:dyDescent="0.2">
      <c r="H374" s="155"/>
      <c r="I374" s="155"/>
    </row>
    <row r="375" spans="3:9" ht="20.100000000000001" customHeight="1" x14ac:dyDescent="0.2">
      <c r="H375" s="155"/>
      <c r="I375" s="155"/>
    </row>
    <row r="376" spans="3:9" ht="20.100000000000001" customHeight="1" x14ac:dyDescent="0.2">
      <c r="H376" s="155"/>
      <c r="I376" s="155"/>
    </row>
    <row r="377" spans="3:9" ht="20.100000000000001" customHeight="1" x14ac:dyDescent="0.2">
      <c r="H377" s="155"/>
      <c r="I377" s="155"/>
    </row>
    <row r="378" spans="3:9" ht="20.100000000000001" customHeight="1" x14ac:dyDescent="0.2">
      <c r="H378" s="155"/>
      <c r="I378" s="155"/>
    </row>
    <row r="379" spans="3:9" ht="20.100000000000001" customHeight="1" x14ac:dyDescent="0.2">
      <c r="H379" s="155"/>
      <c r="I379" s="155"/>
    </row>
    <row r="380" spans="3:9" ht="20.100000000000001" customHeight="1" x14ac:dyDescent="0.2">
      <c r="H380" s="155"/>
      <c r="I380" s="155"/>
    </row>
    <row r="381" spans="3:9" ht="20.100000000000001" customHeight="1" x14ac:dyDescent="0.2">
      <c r="H381" s="155"/>
      <c r="I381" s="155"/>
    </row>
    <row r="382" spans="3:9" ht="20.100000000000001" customHeight="1" x14ac:dyDescent="0.2">
      <c r="H382" s="155"/>
      <c r="I382" s="155"/>
    </row>
    <row r="383" spans="3:9" ht="20.100000000000001" customHeight="1" x14ac:dyDescent="0.2">
      <c r="H383" s="155"/>
      <c r="I383" s="155"/>
    </row>
    <row r="384" spans="3:9" ht="20.100000000000001" customHeight="1" x14ac:dyDescent="0.2">
      <c r="H384" s="155"/>
      <c r="I384" s="155"/>
    </row>
    <row r="385" spans="8:9" ht="20.100000000000001" customHeight="1" x14ac:dyDescent="0.2">
      <c r="H385" s="155"/>
      <c r="I385" s="155"/>
    </row>
    <row r="386" spans="8:9" ht="20.100000000000001" customHeight="1" x14ac:dyDescent="0.2">
      <c r="H386" s="155"/>
      <c r="I386" s="155"/>
    </row>
    <row r="387" spans="8:9" ht="20.100000000000001" customHeight="1" x14ac:dyDescent="0.2">
      <c r="H387" s="155"/>
      <c r="I387" s="155"/>
    </row>
    <row r="388" spans="8:9" ht="20.100000000000001" customHeight="1" x14ac:dyDescent="0.2">
      <c r="H388" s="155"/>
      <c r="I388" s="155"/>
    </row>
    <row r="389" spans="8:9" ht="20.100000000000001" customHeight="1" x14ac:dyDescent="0.2">
      <c r="H389" s="155"/>
      <c r="I389" s="155"/>
    </row>
    <row r="390" spans="8:9" ht="20.100000000000001" customHeight="1" x14ac:dyDescent="0.2">
      <c r="H390" s="155"/>
      <c r="I390" s="155"/>
    </row>
    <row r="391" spans="8:9" ht="20.100000000000001" customHeight="1" x14ac:dyDescent="0.2">
      <c r="H391" s="155"/>
      <c r="I391" s="155"/>
    </row>
    <row r="392" spans="8:9" ht="20.100000000000001" customHeight="1" x14ac:dyDescent="0.2">
      <c r="H392" s="155"/>
      <c r="I392" s="155"/>
    </row>
    <row r="393" spans="8:9" ht="20.100000000000001" customHeight="1" x14ac:dyDescent="0.2">
      <c r="H393" s="155"/>
      <c r="I393" s="155"/>
    </row>
    <row r="394" spans="8:9" ht="20.100000000000001" customHeight="1" x14ac:dyDescent="0.2">
      <c r="H394" s="155"/>
      <c r="I394" s="155"/>
    </row>
    <row r="395" spans="8:9" ht="20.100000000000001" customHeight="1" x14ac:dyDescent="0.2">
      <c r="H395" s="155"/>
      <c r="I395" s="155"/>
    </row>
    <row r="396" spans="8:9" ht="20.100000000000001" customHeight="1" x14ac:dyDescent="0.2">
      <c r="H396" s="155"/>
      <c r="I396" s="155"/>
    </row>
    <row r="397" spans="8:9" ht="20.100000000000001" customHeight="1" x14ac:dyDescent="0.2">
      <c r="H397" s="155"/>
      <c r="I397" s="155"/>
    </row>
    <row r="398" spans="8:9" ht="20.100000000000001" customHeight="1" x14ac:dyDescent="0.2">
      <c r="H398" s="155"/>
      <c r="I398" s="155"/>
    </row>
    <row r="399" spans="8:9" ht="20.100000000000001" customHeight="1" x14ac:dyDescent="0.2">
      <c r="H399" s="155"/>
      <c r="I399" s="155"/>
    </row>
    <row r="400" spans="8:9" ht="20.100000000000001" customHeight="1" x14ac:dyDescent="0.2">
      <c r="H400" s="155"/>
      <c r="I400" s="155"/>
    </row>
    <row r="401" spans="8:9" ht="20.100000000000001" customHeight="1" x14ac:dyDescent="0.2">
      <c r="H401" s="155"/>
      <c r="I401" s="155"/>
    </row>
    <row r="402" spans="8:9" ht="20.100000000000001" customHeight="1" x14ac:dyDescent="0.2">
      <c r="H402" s="155"/>
      <c r="I402" s="155"/>
    </row>
    <row r="403" spans="8:9" ht="20.100000000000001" customHeight="1" x14ac:dyDescent="0.2">
      <c r="H403" s="155"/>
      <c r="I403" s="155"/>
    </row>
    <row r="404" spans="8:9" ht="20.100000000000001" customHeight="1" x14ac:dyDescent="0.2">
      <c r="H404" s="155"/>
      <c r="I404" s="155"/>
    </row>
    <row r="405" spans="8:9" ht="20.100000000000001" customHeight="1" x14ac:dyDescent="0.2">
      <c r="H405" s="155"/>
      <c r="I405" s="155"/>
    </row>
    <row r="406" spans="8:9" ht="20.100000000000001" customHeight="1" x14ac:dyDescent="0.2">
      <c r="H406" s="155"/>
      <c r="I406" s="155"/>
    </row>
    <row r="407" spans="8:9" ht="20.100000000000001" customHeight="1" x14ac:dyDescent="0.2">
      <c r="H407" s="155"/>
      <c r="I407" s="155"/>
    </row>
    <row r="408" spans="8:9" ht="20.100000000000001" customHeight="1" x14ac:dyDescent="0.2">
      <c r="H408" s="155"/>
      <c r="I408" s="155"/>
    </row>
    <row r="409" spans="8:9" ht="20.100000000000001" customHeight="1" x14ac:dyDescent="0.2">
      <c r="H409" s="155"/>
      <c r="I409" s="155"/>
    </row>
    <row r="410" spans="8:9" ht="20.100000000000001" customHeight="1" x14ac:dyDescent="0.2">
      <c r="H410" s="155"/>
      <c r="I410" s="155"/>
    </row>
    <row r="411" spans="8:9" ht="20.100000000000001" customHeight="1" x14ac:dyDescent="0.2">
      <c r="H411" s="155"/>
      <c r="I411" s="155"/>
    </row>
    <row r="412" spans="8:9" ht="20.100000000000001" customHeight="1" x14ac:dyDescent="0.2">
      <c r="H412" s="155"/>
      <c r="I412" s="155"/>
    </row>
    <row r="413" spans="8:9" ht="20.100000000000001" customHeight="1" x14ac:dyDescent="0.2">
      <c r="H413" s="155"/>
      <c r="I413" s="155"/>
    </row>
    <row r="414" spans="8:9" ht="20.100000000000001" customHeight="1" x14ac:dyDescent="0.2">
      <c r="H414" s="155"/>
      <c r="I414" s="155"/>
    </row>
    <row r="415" spans="8:9" ht="20.100000000000001" customHeight="1" x14ac:dyDescent="0.2">
      <c r="H415" s="155"/>
      <c r="I415" s="155"/>
    </row>
    <row r="416" spans="8:9" ht="20.100000000000001" customHeight="1" x14ac:dyDescent="0.2">
      <c r="H416" s="155"/>
      <c r="I416" s="155"/>
    </row>
    <row r="417" spans="3:9" ht="20.100000000000001" customHeight="1" x14ac:dyDescent="0.2">
      <c r="H417" s="155"/>
      <c r="I417" s="155"/>
    </row>
    <row r="418" spans="3:9" ht="20.100000000000001" customHeight="1" x14ac:dyDescent="0.2">
      <c r="H418" s="155"/>
      <c r="I418" s="155"/>
    </row>
    <row r="419" spans="3:9" ht="20.100000000000001" customHeight="1" x14ac:dyDescent="0.2">
      <c r="H419" s="155"/>
      <c r="I419" s="155"/>
    </row>
    <row r="420" spans="3:9" ht="20.100000000000001" customHeight="1" x14ac:dyDescent="0.2">
      <c r="C420" s="91">
        <v>4</v>
      </c>
      <c r="H420" s="155"/>
      <c r="I420" s="155"/>
    </row>
    <row r="421" spans="3:9" ht="20.100000000000001" customHeight="1" x14ac:dyDescent="0.2">
      <c r="H421" s="155"/>
      <c r="I421" s="155"/>
    </row>
    <row r="422" spans="3:9" ht="20.100000000000001" customHeight="1" x14ac:dyDescent="0.2">
      <c r="H422" s="155"/>
      <c r="I422" s="155"/>
    </row>
    <row r="423" spans="3:9" ht="20.100000000000001" customHeight="1" x14ac:dyDescent="0.2">
      <c r="H423" s="155"/>
      <c r="I423" s="155"/>
    </row>
    <row r="424" spans="3:9" ht="20.100000000000001" customHeight="1" x14ac:dyDescent="0.2">
      <c r="H424" s="155"/>
      <c r="I424" s="155"/>
    </row>
    <row r="425" spans="3:9" ht="20.100000000000001" customHeight="1" x14ac:dyDescent="0.2">
      <c r="H425" s="155"/>
      <c r="I425" s="155"/>
    </row>
    <row r="426" spans="3:9" ht="20.100000000000001" customHeight="1" x14ac:dyDescent="0.2">
      <c r="H426" s="155"/>
      <c r="I426" s="155"/>
    </row>
    <row r="427" spans="3:9" ht="20.100000000000001" customHeight="1" x14ac:dyDescent="0.2">
      <c r="H427" s="155"/>
      <c r="I427" s="155"/>
    </row>
    <row r="428" spans="3:9" ht="20.100000000000001" customHeight="1" x14ac:dyDescent="0.2">
      <c r="H428" s="155"/>
      <c r="I428" s="155"/>
    </row>
    <row r="429" spans="3:9" ht="20.100000000000001" customHeight="1" x14ac:dyDescent="0.2">
      <c r="H429" s="155"/>
      <c r="I429" s="155"/>
    </row>
    <row r="430" spans="3:9" ht="20.100000000000001" customHeight="1" x14ac:dyDescent="0.2">
      <c r="H430" s="155"/>
      <c r="I430" s="155"/>
    </row>
    <row r="431" spans="3:9" ht="20.100000000000001" customHeight="1" x14ac:dyDescent="0.2">
      <c r="H431" s="155"/>
      <c r="I431" s="155"/>
    </row>
    <row r="432" spans="3:9" ht="20.100000000000001" customHeight="1" x14ac:dyDescent="0.2">
      <c r="H432" s="155"/>
      <c r="I432" s="155"/>
    </row>
    <row r="433" spans="8:9" ht="20.100000000000001" customHeight="1" x14ac:dyDescent="0.2">
      <c r="H433" s="155"/>
      <c r="I433" s="155"/>
    </row>
    <row r="434" spans="8:9" ht="20.100000000000001" customHeight="1" x14ac:dyDescent="0.2">
      <c r="H434" s="155"/>
      <c r="I434" s="155"/>
    </row>
    <row r="435" spans="8:9" ht="20.100000000000001" customHeight="1" x14ac:dyDescent="0.2">
      <c r="H435" s="155"/>
      <c r="I435" s="155"/>
    </row>
    <row r="436" spans="8:9" ht="20.100000000000001" customHeight="1" x14ac:dyDescent="0.2">
      <c r="H436" s="155"/>
      <c r="I436" s="155"/>
    </row>
    <row r="437" spans="8:9" ht="20.100000000000001" customHeight="1" x14ac:dyDescent="0.2">
      <c r="H437" s="155"/>
      <c r="I437" s="155"/>
    </row>
    <row r="438" spans="8:9" ht="20.100000000000001" customHeight="1" x14ac:dyDescent="0.2">
      <c r="H438" s="155"/>
      <c r="I438" s="155"/>
    </row>
    <row r="439" spans="8:9" ht="20.100000000000001" customHeight="1" x14ac:dyDescent="0.2">
      <c r="H439" s="155"/>
      <c r="I439" s="155"/>
    </row>
    <row r="440" spans="8:9" ht="20.100000000000001" customHeight="1" x14ac:dyDescent="0.2">
      <c r="H440" s="155"/>
      <c r="I440" s="155"/>
    </row>
    <row r="441" spans="8:9" ht="20.100000000000001" customHeight="1" x14ac:dyDescent="0.2">
      <c r="H441" s="155"/>
      <c r="I441" s="155"/>
    </row>
    <row r="442" spans="8:9" ht="20.100000000000001" customHeight="1" x14ac:dyDescent="0.2">
      <c r="H442" s="155"/>
      <c r="I442" s="155"/>
    </row>
    <row r="443" spans="8:9" ht="20.100000000000001" customHeight="1" x14ac:dyDescent="0.2">
      <c r="H443" s="155"/>
      <c r="I443" s="155"/>
    </row>
    <row r="444" spans="8:9" ht="20.100000000000001" customHeight="1" x14ac:dyDescent="0.2">
      <c r="H444" s="155"/>
      <c r="I444" s="155"/>
    </row>
    <row r="445" spans="8:9" ht="20.100000000000001" customHeight="1" x14ac:dyDescent="0.2">
      <c r="H445" s="155"/>
      <c r="I445" s="155"/>
    </row>
    <row r="446" spans="8:9" ht="20.100000000000001" customHeight="1" x14ac:dyDescent="0.2">
      <c r="H446" s="155"/>
      <c r="I446" s="155"/>
    </row>
    <row r="447" spans="8:9" ht="20.100000000000001" customHeight="1" x14ac:dyDescent="0.2">
      <c r="H447" s="155"/>
      <c r="I447" s="155"/>
    </row>
    <row r="448" spans="8:9" ht="20.100000000000001" customHeight="1" x14ac:dyDescent="0.2">
      <c r="H448" s="155"/>
      <c r="I448" s="155"/>
    </row>
    <row r="449" spans="8:9" ht="20.100000000000001" customHeight="1" x14ac:dyDescent="0.2">
      <c r="H449" s="155"/>
      <c r="I449" s="155"/>
    </row>
    <row r="450" spans="8:9" ht="20.100000000000001" customHeight="1" x14ac:dyDescent="0.2">
      <c r="H450" s="155"/>
      <c r="I450" s="155"/>
    </row>
    <row r="451" spans="8:9" ht="20.100000000000001" customHeight="1" x14ac:dyDescent="0.2">
      <c r="H451" s="155"/>
      <c r="I451" s="155"/>
    </row>
    <row r="452" spans="8:9" ht="20.100000000000001" customHeight="1" x14ac:dyDescent="0.2">
      <c r="H452" s="155"/>
      <c r="I452" s="155"/>
    </row>
    <row r="453" spans="8:9" ht="20.100000000000001" customHeight="1" x14ac:dyDescent="0.2">
      <c r="H453" s="155"/>
      <c r="I453" s="155"/>
    </row>
    <row r="454" spans="8:9" ht="20.100000000000001" customHeight="1" x14ac:dyDescent="0.2">
      <c r="H454" s="155"/>
      <c r="I454" s="155"/>
    </row>
    <row r="455" spans="8:9" ht="20.100000000000001" customHeight="1" x14ac:dyDescent="0.2">
      <c r="H455" s="155"/>
      <c r="I455" s="155"/>
    </row>
    <row r="456" spans="8:9" ht="20.100000000000001" customHeight="1" x14ac:dyDescent="0.2">
      <c r="H456" s="155"/>
      <c r="I456" s="155"/>
    </row>
    <row r="457" spans="8:9" ht="20.100000000000001" customHeight="1" x14ac:dyDescent="0.2">
      <c r="H457" s="155"/>
      <c r="I457" s="155"/>
    </row>
    <row r="458" spans="8:9" ht="20.100000000000001" customHeight="1" x14ac:dyDescent="0.2">
      <c r="H458" s="155"/>
      <c r="I458" s="155"/>
    </row>
    <row r="459" spans="8:9" ht="20.100000000000001" customHeight="1" x14ac:dyDescent="0.2">
      <c r="H459" s="155"/>
      <c r="I459" s="155"/>
    </row>
    <row r="460" spans="8:9" ht="20.100000000000001" customHeight="1" x14ac:dyDescent="0.2">
      <c r="H460" s="155"/>
      <c r="I460" s="155"/>
    </row>
    <row r="461" spans="8:9" ht="20.100000000000001" customHeight="1" x14ac:dyDescent="0.2">
      <c r="H461" s="155"/>
      <c r="I461" s="155"/>
    </row>
    <row r="462" spans="8:9" ht="20.100000000000001" customHeight="1" x14ac:dyDescent="0.2">
      <c r="H462" s="155"/>
      <c r="I462" s="155"/>
    </row>
    <row r="463" spans="8:9" ht="20.100000000000001" customHeight="1" x14ac:dyDescent="0.2">
      <c r="H463" s="155"/>
      <c r="I463" s="155"/>
    </row>
    <row r="464" spans="8:9" ht="20.100000000000001" customHeight="1" x14ac:dyDescent="0.2">
      <c r="H464" s="155"/>
      <c r="I464" s="155"/>
    </row>
    <row r="465" spans="3:9" ht="20.100000000000001" customHeight="1" x14ac:dyDescent="0.2">
      <c r="H465" s="155"/>
      <c r="I465" s="155"/>
    </row>
    <row r="466" spans="3:9" ht="20.100000000000001" customHeight="1" x14ac:dyDescent="0.2">
      <c r="H466" s="155"/>
      <c r="I466" s="155"/>
    </row>
    <row r="467" spans="3:9" ht="20.100000000000001" customHeight="1" x14ac:dyDescent="0.2">
      <c r="H467" s="155"/>
      <c r="I467" s="155"/>
    </row>
    <row r="468" spans="3:9" ht="20.100000000000001" customHeight="1" x14ac:dyDescent="0.2">
      <c r="H468" s="155"/>
      <c r="I468" s="155"/>
    </row>
    <row r="469" spans="3:9" ht="20.100000000000001" customHeight="1" x14ac:dyDescent="0.2">
      <c r="H469" s="155"/>
      <c r="I469" s="155"/>
    </row>
    <row r="470" spans="3:9" ht="20.100000000000001" customHeight="1" x14ac:dyDescent="0.2">
      <c r="C470" s="91">
        <v>4</v>
      </c>
      <c r="H470" s="155"/>
      <c r="I470" s="155"/>
    </row>
    <row r="471" spans="3:9" ht="20.100000000000001" customHeight="1" x14ac:dyDescent="0.2">
      <c r="H471" s="155"/>
      <c r="I471" s="155"/>
    </row>
    <row r="472" spans="3:9" ht="20.100000000000001" customHeight="1" x14ac:dyDescent="0.2">
      <c r="H472" s="155"/>
      <c r="I472" s="155"/>
    </row>
    <row r="473" spans="3:9" ht="20.100000000000001" customHeight="1" x14ac:dyDescent="0.2">
      <c r="H473" s="155"/>
      <c r="I473" s="155"/>
    </row>
    <row r="474" spans="3:9" ht="20.100000000000001" customHeight="1" x14ac:dyDescent="0.2">
      <c r="H474" s="155"/>
      <c r="I474" s="155"/>
    </row>
    <row r="475" spans="3:9" ht="20.100000000000001" customHeight="1" x14ac:dyDescent="0.2">
      <c r="H475" s="155"/>
      <c r="I475" s="155"/>
    </row>
    <row r="476" spans="3:9" ht="20.100000000000001" customHeight="1" x14ac:dyDescent="0.2">
      <c r="H476" s="155"/>
      <c r="I476" s="155"/>
    </row>
    <row r="477" spans="3:9" ht="20.100000000000001" customHeight="1" x14ac:dyDescent="0.2">
      <c r="H477" s="155"/>
      <c r="I477" s="155"/>
    </row>
    <row r="478" spans="3:9" ht="20.100000000000001" customHeight="1" x14ac:dyDescent="0.2">
      <c r="H478" s="155"/>
      <c r="I478" s="155"/>
    </row>
    <row r="479" spans="3:9" ht="20.100000000000001" customHeight="1" x14ac:dyDescent="0.2">
      <c r="H479" s="155"/>
      <c r="I479" s="155"/>
    </row>
    <row r="480" spans="3:9" ht="20.100000000000001" customHeight="1" x14ac:dyDescent="0.2">
      <c r="H480" s="155"/>
      <c r="I480" s="155"/>
    </row>
    <row r="481" spans="8:9" ht="20.100000000000001" customHeight="1" x14ac:dyDescent="0.2">
      <c r="H481" s="155"/>
      <c r="I481" s="155"/>
    </row>
    <row r="482" spans="8:9" ht="20.100000000000001" customHeight="1" x14ac:dyDescent="0.2">
      <c r="H482" s="155"/>
      <c r="I482" s="155"/>
    </row>
    <row r="483" spans="8:9" ht="20.100000000000001" customHeight="1" x14ac:dyDescent="0.2">
      <c r="H483" s="155"/>
      <c r="I483" s="155"/>
    </row>
    <row r="484" spans="8:9" ht="20.100000000000001" customHeight="1" x14ac:dyDescent="0.2">
      <c r="H484" s="155"/>
      <c r="I484" s="155"/>
    </row>
    <row r="485" spans="8:9" ht="20.100000000000001" customHeight="1" x14ac:dyDescent="0.2">
      <c r="H485" s="155"/>
      <c r="I485" s="155"/>
    </row>
    <row r="486" spans="8:9" ht="20.100000000000001" customHeight="1" x14ac:dyDescent="0.2">
      <c r="H486" s="155"/>
      <c r="I486" s="155"/>
    </row>
    <row r="487" spans="8:9" ht="20.100000000000001" customHeight="1" x14ac:dyDescent="0.2">
      <c r="H487" s="155"/>
      <c r="I487" s="155"/>
    </row>
    <row r="488" spans="8:9" ht="20.100000000000001" customHeight="1" x14ac:dyDescent="0.2">
      <c r="H488" s="155"/>
      <c r="I488" s="155"/>
    </row>
    <row r="489" spans="8:9" ht="20.100000000000001" customHeight="1" x14ac:dyDescent="0.2">
      <c r="H489" s="155"/>
      <c r="I489" s="155"/>
    </row>
    <row r="490" spans="8:9" ht="20.100000000000001" customHeight="1" x14ac:dyDescent="0.2">
      <c r="H490" s="155"/>
      <c r="I490" s="155"/>
    </row>
    <row r="491" spans="8:9" ht="20.100000000000001" customHeight="1" x14ac:dyDescent="0.2">
      <c r="H491" s="155"/>
      <c r="I491" s="155"/>
    </row>
    <row r="492" spans="8:9" ht="20.100000000000001" customHeight="1" x14ac:dyDescent="0.2">
      <c r="H492" s="155"/>
      <c r="I492" s="155"/>
    </row>
    <row r="493" spans="8:9" ht="20.100000000000001" customHeight="1" x14ac:dyDescent="0.2">
      <c r="H493" s="155"/>
      <c r="I493" s="155"/>
    </row>
    <row r="494" spans="8:9" ht="20.100000000000001" customHeight="1" x14ac:dyDescent="0.2">
      <c r="H494" s="155"/>
      <c r="I494" s="155"/>
    </row>
    <row r="495" spans="8:9" ht="20.100000000000001" customHeight="1" x14ac:dyDescent="0.2">
      <c r="H495" s="155"/>
      <c r="I495" s="155"/>
    </row>
    <row r="496" spans="8:9" ht="20.100000000000001" customHeight="1" x14ac:dyDescent="0.2">
      <c r="H496" s="155"/>
      <c r="I496" s="155"/>
    </row>
    <row r="497" spans="8:9" ht="20.100000000000001" customHeight="1" x14ac:dyDescent="0.2">
      <c r="H497" s="155"/>
      <c r="I497" s="155"/>
    </row>
    <row r="498" spans="8:9" ht="20.100000000000001" customHeight="1" x14ac:dyDescent="0.2">
      <c r="H498" s="155"/>
      <c r="I498" s="155"/>
    </row>
    <row r="499" spans="8:9" ht="20.100000000000001" customHeight="1" x14ac:dyDescent="0.2">
      <c r="H499" s="155"/>
      <c r="I499" s="155"/>
    </row>
    <row r="500" spans="8:9" ht="20.100000000000001" customHeight="1" x14ac:dyDescent="0.2">
      <c r="H500" s="155"/>
      <c r="I500" s="155"/>
    </row>
    <row r="501" spans="8:9" ht="20.100000000000001" customHeight="1" x14ac:dyDescent="0.2">
      <c r="H501" s="155"/>
      <c r="I501" s="155"/>
    </row>
    <row r="502" spans="8:9" ht="20.100000000000001" customHeight="1" x14ac:dyDescent="0.2">
      <c r="H502" s="155"/>
      <c r="I502" s="155"/>
    </row>
    <row r="503" spans="8:9" ht="20.100000000000001" customHeight="1" x14ac:dyDescent="0.2">
      <c r="H503" s="155"/>
      <c r="I503" s="155"/>
    </row>
    <row r="504" spans="8:9" ht="20.100000000000001" customHeight="1" x14ac:dyDescent="0.2">
      <c r="H504" s="155"/>
      <c r="I504" s="155"/>
    </row>
    <row r="505" spans="8:9" ht="20.100000000000001" customHeight="1" x14ac:dyDescent="0.2">
      <c r="H505" s="155"/>
      <c r="I505" s="155"/>
    </row>
    <row r="506" spans="8:9" ht="20.100000000000001" customHeight="1" x14ac:dyDescent="0.2">
      <c r="H506" s="155"/>
      <c r="I506" s="155"/>
    </row>
    <row r="507" spans="8:9" ht="20.100000000000001" customHeight="1" x14ac:dyDescent="0.2">
      <c r="H507" s="155"/>
      <c r="I507" s="155"/>
    </row>
    <row r="508" spans="8:9" ht="20.100000000000001" customHeight="1" x14ac:dyDescent="0.2">
      <c r="H508" s="155"/>
      <c r="I508" s="155"/>
    </row>
    <row r="509" spans="8:9" ht="20.100000000000001" customHeight="1" x14ac:dyDescent="0.2">
      <c r="H509" s="155"/>
      <c r="I509" s="155"/>
    </row>
    <row r="510" spans="8:9" ht="20.100000000000001" customHeight="1" x14ac:dyDescent="0.2">
      <c r="H510" s="155"/>
      <c r="I510" s="155"/>
    </row>
    <row r="511" spans="8:9" ht="20.100000000000001" customHeight="1" x14ac:dyDescent="0.2">
      <c r="H511" s="155"/>
      <c r="I511" s="155"/>
    </row>
    <row r="512" spans="8:9" ht="20.100000000000001" customHeight="1" x14ac:dyDescent="0.2">
      <c r="H512" s="155"/>
      <c r="I512" s="155"/>
    </row>
    <row r="513" spans="3:9" ht="20.100000000000001" customHeight="1" x14ac:dyDescent="0.2">
      <c r="H513" s="155"/>
      <c r="I513" s="155"/>
    </row>
    <row r="514" spans="3:9" ht="20.100000000000001" customHeight="1" x14ac:dyDescent="0.2">
      <c r="H514" s="155"/>
      <c r="I514" s="155"/>
    </row>
    <row r="515" spans="3:9" ht="20.100000000000001" customHeight="1" x14ac:dyDescent="0.2">
      <c r="H515" s="155"/>
      <c r="I515" s="155"/>
    </row>
    <row r="516" spans="3:9" ht="20.100000000000001" customHeight="1" x14ac:dyDescent="0.2">
      <c r="H516" s="155"/>
      <c r="I516" s="155"/>
    </row>
    <row r="517" spans="3:9" ht="20.100000000000001" customHeight="1" x14ac:dyDescent="0.2">
      <c r="H517" s="155"/>
      <c r="I517" s="155"/>
    </row>
    <row r="518" spans="3:9" ht="20.100000000000001" customHeight="1" x14ac:dyDescent="0.2">
      <c r="H518" s="155"/>
      <c r="I518" s="155"/>
    </row>
    <row r="519" spans="3:9" ht="20.100000000000001" customHeight="1" x14ac:dyDescent="0.2">
      <c r="H519" s="155"/>
      <c r="I519" s="155"/>
    </row>
    <row r="520" spans="3:9" ht="20.100000000000001" customHeight="1" x14ac:dyDescent="0.2">
      <c r="C520" s="91">
        <v>5</v>
      </c>
      <c r="H520" s="155"/>
      <c r="I520" s="155"/>
    </row>
    <row r="521" spans="3:9" ht="20.100000000000001" customHeight="1" x14ac:dyDescent="0.2">
      <c r="H521" s="155"/>
      <c r="I521" s="155"/>
    </row>
    <row r="522" spans="3:9" ht="20.100000000000001" customHeight="1" x14ac:dyDescent="0.2">
      <c r="H522" s="155"/>
      <c r="I522" s="155"/>
    </row>
    <row r="523" spans="3:9" ht="20.100000000000001" customHeight="1" x14ac:dyDescent="0.2">
      <c r="H523" s="155"/>
      <c r="I523" s="155"/>
    </row>
    <row r="524" spans="3:9" ht="20.100000000000001" customHeight="1" x14ac:dyDescent="0.2">
      <c r="H524" s="155"/>
      <c r="I524" s="155"/>
    </row>
    <row r="525" spans="3:9" ht="20.100000000000001" customHeight="1" x14ac:dyDescent="0.2">
      <c r="H525" s="155"/>
      <c r="I525" s="155"/>
    </row>
    <row r="526" spans="3:9" ht="20.100000000000001" customHeight="1" x14ac:dyDescent="0.2">
      <c r="H526" s="155"/>
      <c r="I526" s="155"/>
    </row>
    <row r="527" spans="3:9" ht="20.100000000000001" customHeight="1" x14ac:dyDescent="0.2">
      <c r="H527" s="155"/>
      <c r="I527" s="155"/>
    </row>
    <row r="528" spans="3:9" ht="20.100000000000001" customHeight="1" x14ac:dyDescent="0.2">
      <c r="H528" s="155"/>
      <c r="I528" s="155"/>
    </row>
    <row r="529" spans="8:9" ht="20.100000000000001" customHeight="1" x14ac:dyDescent="0.2">
      <c r="H529" s="155"/>
      <c r="I529" s="155"/>
    </row>
    <row r="530" spans="8:9" ht="20.100000000000001" customHeight="1" x14ac:dyDescent="0.2">
      <c r="H530" s="155"/>
      <c r="I530" s="155"/>
    </row>
    <row r="531" spans="8:9" ht="20.100000000000001" customHeight="1" x14ac:dyDescent="0.2">
      <c r="H531" s="155"/>
      <c r="I531" s="155"/>
    </row>
    <row r="532" spans="8:9" ht="20.100000000000001" customHeight="1" x14ac:dyDescent="0.2">
      <c r="H532" s="155"/>
      <c r="I532" s="155"/>
    </row>
    <row r="533" spans="8:9" ht="20.100000000000001" customHeight="1" x14ac:dyDescent="0.2">
      <c r="H533" s="155"/>
      <c r="I533" s="155"/>
    </row>
    <row r="534" spans="8:9" ht="20.100000000000001" customHeight="1" x14ac:dyDescent="0.2">
      <c r="H534" s="155"/>
      <c r="I534" s="155"/>
    </row>
    <row r="535" spans="8:9" ht="20.100000000000001" customHeight="1" x14ac:dyDescent="0.2">
      <c r="H535" s="155"/>
      <c r="I535" s="155"/>
    </row>
    <row r="536" spans="8:9" ht="20.100000000000001" customHeight="1" x14ac:dyDescent="0.2">
      <c r="H536" s="155"/>
      <c r="I536" s="155"/>
    </row>
    <row r="537" spans="8:9" ht="20.100000000000001" customHeight="1" x14ac:dyDescent="0.2">
      <c r="H537" s="155"/>
      <c r="I537" s="155"/>
    </row>
    <row r="538" spans="8:9" ht="20.100000000000001" customHeight="1" x14ac:dyDescent="0.2">
      <c r="H538" s="155"/>
      <c r="I538" s="155"/>
    </row>
    <row r="539" spans="8:9" ht="20.100000000000001" customHeight="1" x14ac:dyDescent="0.2">
      <c r="H539" s="155"/>
      <c r="I539" s="155"/>
    </row>
    <row r="540" spans="8:9" ht="20.100000000000001" customHeight="1" x14ac:dyDescent="0.2">
      <c r="H540" s="155"/>
      <c r="I540" s="155"/>
    </row>
    <row r="541" spans="8:9" ht="20.100000000000001" customHeight="1" x14ac:dyDescent="0.2">
      <c r="H541" s="155"/>
      <c r="I541" s="155"/>
    </row>
    <row r="542" spans="8:9" ht="20.100000000000001" customHeight="1" x14ac:dyDescent="0.2">
      <c r="H542" s="155"/>
      <c r="I542" s="155"/>
    </row>
    <row r="543" spans="8:9" ht="20.100000000000001" customHeight="1" x14ac:dyDescent="0.2">
      <c r="H543" s="155"/>
      <c r="I543" s="155"/>
    </row>
    <row r="544" spans="8:9" ht="20.100000000000001" customHeight="1" x14ac:dyDescent="0.2">
      <c r="H544" s="155"/>
      <c r="I544" s="155"/>
    </row>
    <row r="545" spans="8:9" ht="20.100000000000001" customHeight="1" x14ac:dyDescent="0.2">
      <c r="H545" s="155"/>
      <c r="I545" s="155"/>
    </row>
    <row r="546" spans="8:9" ht="20.100000000000001" customHeight="1" x14ac:dyDescent="0.2">
      <c r="H546" s="155"/>
      <c r="I546" s="155"/>
    </row>
    <row r="547" spans="8:9" ht="20.100000000000001" customHeight="1" x14ac:dyDescent="0.2">
      <c r="H547" s="155"/>
      <c r="I547" s="155"/>
    </row>
    <row r="548" spans="8:9" ht="20.100000000000001" customHeight="1" x14ac:dyDescent="0.2">
      <c r="H548" s="155"/>
      <c r="I548" s="155"/>
    </row>
    <row r="549" spans="8:9" ht="20.100000000000001" customHeight="1" x14ac:dyDescent="0.2">
      <c r="H549" s="155"/>
      <c r="I549" s="155"/>
    </row>
    <row r="550" spans="8:9" ht="20.100000000000001" customHeight="1" x14ac:dyDescent="0.2">
      <c r="H550" s="155"/>
      <c r="I550" s="155"/>
    </row>
    <row r="551" spans="8:9" ht="20.100000000000001" customHeight="1" x14ac:dyDescent="0.2">
      <c r="H551" s="155"/>
      <c r="I551" s="155"/>
    </row>
    <row r="552" spans="8:9" ht="20.100000000000001" customHeight="1" x14ac:dyDescent="0.2">
      <c r="H552" s="155"/>
      <c r="I552" s="155"/>
    </row>
    <row r="553" spans="8:9" ht="20.100000000000001" customHeight="1" x14ac:dyDescent="0.2">
      <c r="H553" s="155"/>
      <c r="I553" s="155"/>
    </row>
    <row r="554" spans="8:9" ht="20.100000000000001" customHeight="1" x14ac:dyDescent="0.2">
      <c r="H554" s="155"/>
      <c r="I554" s="155"/>
    </row>
    <row r="555" spans="8:9" ht="20.100000000000001" customHeight="1" x14ac:dyDescent="0.2">
      <c r="H555" s="155"/>
      <c r="I555" s="155"/>
    </row>
    <row r="556" spans="8:9" ht="20.100000000000001" customHeight="1" x14ac:dyDescent="0.2">
      <c r="H556" s="155"/>
      <c r="I556" s="155"/>
    </row>
    <row r="557" spans="8:9" ht="20.100000000000001" customHeight="1" x14ac:dyDescent="0.2">
      <c r="H557" s="155"/>
      <c r="I557" s="155"/>
    </row>
    <row r="558" spans="8:9" ht="20.100000000000001" customHeight="1" x14ac:dyDescent="0.2">
      <c r="H558" s="155"/>
      <c r="I558" s="155"/>
    </row>
    <row r="559" spans="8:9" ht="20.100000000000001" customHeight="1" x14ac:dyDescent="0.2">
      <c r="H559" s="155"/>
      <c r="I559" s="155"/>
    </row>
    <row r="560" spans="8:9" ht="20.100000000000001" customHeight="1" x14ac:dyDescent="0.2">
      <c r="H560" s="155"/>
      <c r="I560" s="155"/>
    </row>
    <row r="561" spans="3:9" ht="20.100000000000001" customHeight="1" x14ac:dyDescent="0.2">
      <c r="H561" s="155"/>
      <c r="I561" s="155"/>
    </row>
    <row r="562" spans="3:9" ht="20.100000000000001" customHeight="1" x14ac:dyDescent="0.2">
      <c r="H562" s="155"/>
      <c r="I562" s="155"/>
    </row>
    <row r="563" spans="3:9" ht="20.100000000000001" customHeight="1" x14ac:dyDescent="0.2">
      <c r="H563" s="155"/>
      <c r="I563" s="155"/>
    </row>
    <row r="564" spans="3:9" ht="20.100000000000001" customHeight="1" x14ac:dyDescent="0.2">
      <c r="H564" s="155"/>
      <c r="I564" s="155"/>
    </row>
    <row r="565" spans="3:9" ht="20.100000000000001" customHeight="1" x14ac:dyDescent="0.2">
      <c r="H565" s="155"/>
      <c r="I565" s="155"/>
    </row>
    <row r="566" spans="3:9" ht="20.100000000000001" customHeight="1" x14ac:dyDescent="0.2">
      <c r="H566" s="155"/>
      <c r="I566" s="155"/>
    </row>
    <row r="567" spans="3:9" ht="20.100000000000001" customHeight="1" x14ac:dyDescent="0.2">
      <c r="H567" s="155"/>
      <c r="I567" s="155"/>
    </row>
    <row r="568" spans="3:9" ht="20.100000000000001" customHeight="1" x14ac:dyDescent="0.2">
      <c r="H568" s="155"/>
      <c r="I568" s="155"/>
    </row>
    <row r="569" spans="3:9" ht="20.100000000000001" customHeight="1" x14ac:dyDescent="0.2">
      <c r="H569" s="155"/>
      <c r="I569" s="155"/>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f>Datos!B50</f>
        <v>25</v>
      </c>
    </row>
    <row r="1120" spans="3:3" ht="20.100000000000001" customHeight="1" x14ac:dyDescent="0.2">
      <c r="C1120" s="91">
        <v>5</v>
      </c>
    </row>
    <row r="1121" spans="3:3" ht="20.100000000000001" customHeight="1" x14ac:dyDescent="0.2">
      <c r="C1121" s="91">
        <f>Datos!B51</f>
        <v>26</v>
      </c>
    </row>
    <row r="1170" spans="3:3" ht="20.100000000000001" customHeight="1" x14ac:dyDescent="0.2">
      <c r="C1170" s="91">
        <v>5</v>
      </c>
    </row>
    <row r="1171" spans="3:3" ht="20.100000000000001" customHeight="1" x14ac:dyDescent="0.2">
      <c r="C1171" s="91">
        <f>Datos!B52</f>
        <v>27</v>
      </c>
    </row>
    <row r="1220" spans="3:3" ht="20.100000000000001" customHeight="1" x14ac:dyDescent="0.2">
      <c r="C1220" s="91">
        <v>5</v>
      </c>
    </row>
    <row r="1221" spans="3:3" ht="20.100000000000001" customHeight="1" x14ac:dyDescent="0.2">
      <c r="C1221" s="91">
        <f>Datos!B53</f>
        <v>28</v>
      </c>
    </row>
    <row r="1271" spans="3:3" ht="20.100000000000001" customHeight="1" x14ac:dyDescent="0.2">
      <c r="C1271" s="91">
        <f>Datos!B54</f>
        <v>29</v>
      </c>
    </row>
    <row r="1320" spans="3:3" ht="20.100000000000001" customHeight="1" x14ac:dyDescent="0.2">
      <c r="C1320" s="91">
        <v>7</v>
      </c>
    </row>
    <row r="1321" spans="3:3" ht="20.100000000000001" customHeight="1" x14ac:dyDescent="0.2">
      <c r="C1321" s="91">
        <f>Datos!B56</f>
        <v>31</v>
      </c>
    </row>
    <row r="1371" spans="3:3" ht="20.100000000000001" customHeight="1" x14ac:dyDescent="0.2">
      <c r="C1371" s="91">
        <f>Datos!B57</f>
        <v>32</v>
      </c>
    </row>
    <row r="1420" spans="3:3" ht="20.100000000000001" customHeight="1" x14ac:dyDescent="0.2">
      <c r="C1420" s="91">
        <v>8</v>
      </c>
    </row>
    <row r="1421" spans="3:3" ht="20.100000000000001" customHeight="1" x14ac:dyDescent="0.2">
      <c r="C1421" s="91">
        <f>Datos!B59</f>
        <v>34</v>
      </c>
    </row>
    <row r="1470" spans="3:3" ht="20.100000000000001" customHeight="1" x14ac:dyDescent="0.2">
      <c r="C1470" s="91">
        <v>8</v>
      </c>
    </row>
    <row r="1471" spans="3:3" ht="20.100000000000001" customHeight="1" x14ac:dyDescent="0.2">
      <c r="C1471" s="91">
        <f>Datos!B60</f>
        <v>35</v>
      </c>
    </row>
    <row r="1520" spans="3:3" ht="20.100000000000001" customHeight="1" x14ac:dyDescent="0.2">
      <c r="C1520" s="91">
        <v>8</v>
      </c>
    </row>
    <row r="1521" spans="3:3" ht="20.100000000000001" customHeight="1" x14ac:dyDescent="0.2">
      <c r="C1521" s="91">
        <f>Datos!B61</f>
        <v>36</v>
      </c>
    </row>
    <row r="1570" spans="3:3" ht="20.100000000000001" customHeight="1" x14ac:dyDescent="0.2">
      <c r="C1570" s="91">
        <v>8</v>
      </c>
    </row>
    <row r="1571" spans="3:3" ht="20.100000000000001" customHeight="1" x14ac:dyDescent="0.2">
      <c r="C1571" s="91">
        <f>Datos!B62</f>
        <v>37</v>
      </c>
    </row>
    <row r="1620" spans="3:3" ht="20.100000000000001" customHeight="1" x14ac:dyDescent="0.2">
      <c r="C1620" s="91">
        <v>8</v>
      </c>
    </row>
    <row r="1621" spans="3:3" ht="20.100000000000001" customHeight="1" x14ac:dyDescent="0.2">
      <c r="C1621" s="91">
        <f>Datos!B63</f>
        <v>38</v>
      </c>
    </row>
    <row r="1671" spans="3:3" ht="20.100000000000001" customHeight="1" x14ac:dyDescent="0.2">
      <c r="C1671" s="91">
        <f>Datos!B64</f>
        <v>39</v>
      </c>
    </row>
    <row r="1721" spans="3:3" ht="20.100000000000001" customHeight="1" x14ac:dyDescent="0.2">
      <c r="C1721" s="91">
        <f>Datos!B65</f>
        <v>40</v>
      </c>
    </row>
    <row r="1771" spans="3:3" ht="20.100000000000001" customHeight="1" x14ac:dyDescent="0.2">
      <c r="C1771" s="91">
        <f>Datos!B66</f>
        <v>41</v>
      </c>
    </row>
    <row r="1820" spans="3:3" ht="20.100000000000001" customHeight="1" x14ac:dyDescent="0.2">
      <c r="C1820" s="91">
        <v>12</v>
      </c>
    </row>
    <row r="1821" spans="3:3" ht="20.100000000000001" customHeight="1" x14ac:dyDescent="0.2">
      <c r="C1821" s="91">
        <f>Datos!B68</f>
        <v>43</v>
      </c>
    </row>
    <row r="1870" spans="3:3" ht="20.100000000000001" customHeight="1" x14ac:dyDescent="0.2">
      <c r="C1870" s="91">
        <v>12</v>
      </c>
    </row>
    <row r="1871" spans="3:3" ht="20.100000000000001" customHeight="1" x14ac:dyDescent="0.2">
      <c r="C1871" s="91">
        <f>Datos!B69</f>
        <v>44</v>
      </c>
    </row>
    <row r="1920" spans="3:3" ht="20.100000000000001" customHeight="1" x14ac:dyDescent="0.2">
      <c r="C1920" s="91">
        <v>12</v>
      </c>
    </row>
    <row r="1921" spans="3:3" ht="20.100000000000001" customHeight="1" x14ac:dyDescent="0.2">
      <c r="C1921" s="91">
        <f>Datos!B70</f>
        <v>45</v>
      </c>
    </row>
    <row r="1970" spans="3:3" ht="20.100000000000001" customHeight="1" x14ac:dyDescent="0.2">
      <c r="C1970" s="91">
        <v>12</v>
      </c>
    </row>
    <row r="1971" spans="3:3" ht="20.100000000000001" customHeight="1" x14ac:dyDescent="0.2">
      <c r="C1971" s="91">
        <f>Datos!B71</f>
        <v>46</v>
      </c>
    </row>
    <row r="2020" spans="3:3" ht="20.100000000000001" customHeight="1" x14ac:dyDescent="0.2">
      <c r="C2020" s="91">
        <v>12</v>
      </c>
    </row>
    <row r="2021" spans="3:3" ht="20.100000000000001" customHeight="1" x14ac:dyDescent="0.2">
      <c r="C2021" s="91">
        <f>Datos!B72</f>
        <v>47</v>
      </c>
    </row>
    <row r="2070" spans="3:3" ht="20.100000000000001" customHeight="1" x14ac:dyDescent="0.2">
      <c r="C2070" s="91">
        <v>13</v>
      </c>
    </row>
    <row r="2071" spans="3:3" ht="20.100000000000001" customHeight="1" x14ac:dyDescent="0.2">
      <c r="C2071" s="91">
        <f>Datos!B74</f>
        <v>49</v>
      </c>
    </row>
    <row r="2120" spans="3:3" ht="20.100000000000001" customHeight="1" x14ac:dyDescent="0.2">
      <c r="C2120" s="91">
        <v>13</v>
      </c>
    </row>
    <row r="2121" spans="3:3" ht="20.100000000000001" customHeight="1" x14ac:dyDescent="0.2">
      <c r="C2121" s="91">
        <f>Datos!B75</f>
        <v>50</v>
      </c>
    </row>
  </sheetData>
  <mergeCells count="9">
    <mergeCell ref="A1:E1"/>
    <mergeCell ref="A12:E12"/>
    <mergeCell ref="G23:H23"/>
    <mergeCell ref="J23:J24"/>
    <mergeCell ref="B21:E21"/>
    <mergeCell ref="B23:B24"/>
    <mergeCell ref="C23:C24"/>
    <mergeCell ref="D23:D24"/>
    <mergeCell ref="E23:E24"/>
  </mergeCells>
  <phoneticPr fontId="10" type="noConversion"/>
  <conditionalFormatting sqref="D15:D18">
    <cfRule type="expression" dxfId="307" priority="23" stopIfTrue="1">
      <formula>#REF!=1</formula>
    </cfRule>
  </conditionalFormatting>
  <conditionalFormatting sqref="B26:B225">
    <cfRule type="expression" dxfId="306" priority="24" stopIfTrue="1">
      <formula>#REF!&gt;0</formula>
    </cfRule>
    <cfRule type="expression" dxfId="305" priority="25" stopIfTrue="1">
      <formula>#REF!&gt;0</formula>
    </cfRule>
    <cfRule type="expression" dxfId="304" priority="26" stopIfTrue="1">
      <formula>#REF!&gt;0</formula>
    </cfRule>
  </conditionalFormatting>
  <conditionalFormatting sqref="D15:D18">
    <cfRule type="expression" dxfId="303" priority="31" stopIfTrue="1">
      <formula>#REF!=1</formula>
    </cfRule>
  </conditionalFormatting>
  <conditionalFormatting sqref="C26:C225">
    <cfRule type="expression" dxfId="302" priority="7" stopIfTrue="1">
      <formula>#REF!&gt;0</formula>
    </cfRule>
    <cfRule type="expression" dxfId="301" priority="8" stopIfTrue="1">
      <formula>#REF!&gt;0</formula>
    </cfRule>
    <cfRule type="expression" dxfId="300"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DS9599"/>
  <sheetViews>
    <sheetView showGridLines="0" showZeros="0" zoomScale="90" zoomScaleNormal="90" zoomScaleSheetLayoutView="100" workbookViewId="0">
      <selection activeCell="I10" sqref="I10"/>
    </sheetView>
  </sheetViews>
  <sheetFormatPr baseColWidth="10" defaultColWidth="11.42578125" defaultRowHeight="24" customHeight="1" x14ac:dyDescent="0.2"/>
  <cols>
    <col min="1" max="1" width="15.5703125" style="100" customWidth="1"/>
    <col min="2" max="2" width="20.7109375" style="100" customWidth="1"/>
    <col min="3" max="3" width="43.7109375" style="100" customWidth="1"/>
    <col min="4" max="4" width="10.7109375" style="100" customWidth="1"/>
    <col min="5" max="5" width="12.7109375" style="100" customWidth="1"/>
    <col min="6" max="7" width="15.5703125" style="117" customWidth="1"/>
    <col min="8" max="123" width="11.42578125" style="238"/>
    <col min="124" max="16384" width="11.42578125" style="100"/>
  </cols>
  <sheetData>
    <row r="1" spans="1:123" ht="24" customHeight="1" x14ac:dyDescent="0.2">
      <c r="A1" s="291" t="s">
        <v>37</v>
      </c>
      <c r="B1" s="292"/>
      <c r="C1" s="292"/>
      <c r="D1" s="292"/>
      <c r="E1" s="292"/>
      <c r="F1" s="292"/>
      <c r="G1" s="293"/>
    </row>
    <row r="2" spans="1:123" ht="24" customHeight="1" x14ac:dyDescent="0.2">
      <c r="A2" s="294" t="s">
        <v>602</v>
      </c>
      <c r="B2" s="101" t="str">
        <f>Comitente</f>
        <v>DIRECCION PROVINCIAL DE REDES DE GAS</v>
      </c>
      <c r="C2" s="96"/>
      <c r="D2" s="102"/>
      <c r="E2" s="102"/>
      <c r="F2" s="103"/>
      <c r="G2" s="295"/>
    </row>
    <row r="3" spans="1:123" ht="24" customHeight="1" x14ac:dyDescent="0.2">
      <c r="A3" s="294" t="s">
        <v>603</v>
      </c>
      <c r="B3" s="101">
        <f>Contratista</f>
        <v>0</v>
      </c>
      <c r="C3" s="97"/>
      <c r="D3" s="97"/>
      <c r="E3" s="97"/>
      <c r="F3" s="104"/>
      <c r="G3" s="296"/>
    </row>
    <row r="4" spans="1:123" ht="24" customHeight="1" x14ac:dyDescent="0.2">
      <c r="A4" s="294" t="s">
        <v>24</v>
      </c>
      <c r="B4" s="101" t="str">
        <f>Obra</f>
        <v>RED DE MEDIA PRESIÓN BARRIO TALACASTO</v>
      </c>
      <c r="C4" s="97"/>
      <c r="D4" s="97"/>
      <c r="E4" s="97"/>
      <c r="F4" s="104" t="s">
        <v>38</v>
      </c>
      <c r="G4" s="297">
        <f>Fecha_Base</f>
        <v>0</v>
      </c>
    </row>
    <row r="5" spans="1:123" ht="24" customHeight="1" x14ac:dyDescent="0.2">
      <c r="A5" s="298" t="s">
        <v>601</v>
      </c>
      <c r="B5" s="98" t="str">
        <f>Ubicación</f>
        <v>Departamento Chimbas</v>
      </c>
      <c r="C5" s="98"/>
      <c r="D5" s="105"/>
      <c r="E5" s="106"/>
      <c r="F5" s="107"/>
      <c r="G5" s="299"/>
    </row>
    <row r="6" spans="1:123" ht="24" customHeight="1" x14ac:dyDescent="0.2">
      <c r="A6" s="298" t="s">
        <v>39</v>
      </c>
      <c r="B6" s="108">
        <f>IFERROR(VALUE(LEFT(B7,FIND(".",B7)-1)),"")</f>
        <v>1</v>
      </c>
      <c r="C6" s="99" t="str">
        <f>IFERROR(VLOOKUP(B6,Tabla_CyP,2,FALSE),"")</f>
        <v>TRABAJOS PRELIMINARES</v>
      </c>
      <c r="D6" s="99"/>
      <c r="E6" s="106"/>
      <c r="F6" s="107"/>
      <c r="G6" s="299"/>
    </row>
    <row r="7" spans="1:123" ht="24" customHeight="1" x14ac:dyDescent="0.2">
      <c r="A7" s="298" t="s">
        <v>25</v>
      </c>
      <c r="B7" s="109" t="str">
        <f>IFERROR(VLOOKUP(COUNTIF($A$1:A7,"ANALISIS DE PRECIOS"),Tabla_NumeroItem,2,FALSE),"")</f>
        <v>1.1</v>
      </c>
      <c r="C7" s="99" t="str">
        <f>IFERROR(VLOOKUP(B7,Tabla_CyP,2,FALSE),"")</f>
        <v>Presentación de la Documentación ante la Distribuidora de Gas Cuyana</v>
      </c>
      <c r="D7" s="105"/>
      <c r="E7" s="106"/>
      <c r="F7" s="104" t="s">
        <v>26</v>
      </c>
      <c r="G7" s="300" t="str">
        <f>IFERROR(VLOOKUP(B7,Tabla_CyP,4,FALSE),"")</f>
        <v>GL</v>
      </c>
    </row>
    <row r="8" spans="1:123" ht="24" customHeight="1" x14ac:dyDescent="0.2">
      <c r="A8" s="298"/>
      <c r="B8" s="98"/>
      <c r="C8" s="99"/>
      <c r="D8" s="105"/>
      <c r="E8" s="106"/>
      <c r="F8" s="107"/>
      <c r="G8" s="299"/>
    </row>
    <row r="9" spans="1:123" ht="24" customHeight="1" x14ac:dyDescent="0.2">
      <c r="A9" s="431" t="s">
        <v>507</v>
      </c>
      <c r="B9" s="432"/>
      <c r="C9" s="425" t="s">
        <v>0</v>
      </c>
      <c r="D9" s="425" t="s">
        <v>27</v>
      </c>
      <c r="E9" s="427" t="s">
        <v>28</v>
      </c>
      <c r="F9" s="429" t="s">
        <v>29</v>
      </c>
      <c r="G9" s="429" t="s">
        <v>30</v>
      </c>
    </row>
    <row r="10" spans="1:123" s="111" customFormat="1" ht="24" customHeight="1" x14ac:dyDescent="0.2">
      <c r="A10" s="110" t="s">
        <v>508</v>
      </c>
      <c r="B10" s="110" t="s">
        <v>509</v>
      </c>
      <c r="C10" s="426"/>
      <c r="D10" s="426"/>
      <c r="E10" s="428"/>
      <c r="F10" s="430"/>
      <c r="G10" s="430"/>
      <c r="H10" s="239"/>
      <c r="I10" s="239"/>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row>
    <row r="11" spans="1:123" ht="24" customHeight="1" x14ac:dyDescent="0.2">
      <c r="A11" s="301"/>
      <c r="B11" s="112"/>
      <c r="C11" s="289" t="s">
        <v>604</v>
      </c>
      <c r="D11" s="113"/>
      <c r="E11" s="114"/>
      <c r="F11" s="115"/>
      <c r="G11" s="302"/>
    </row>
    <row r="12" spans="1:123" s="238" customFormat="1" ht="24" customHeight="1" x14ac:dyDescent="0.2">
      <c r="A12" s="235" t="str">
        <f t="shared" ref="A12:A25" si="0">IFERROR(VLOOKUP(C12,Tabla_Insumos,4,FALSE),"")</f>
        <v/>
      </c>
      <c r="B12" s="233" t="str">
        <f t="shared" ref="B12" si="1">IFERROR(VLOOKUP(C12,Tabla_Insumos,5,FALSE),"")</f>
        <v/>
      </c>
      <c r="C12" s="234"/>
      <c r="D12" s="235" t="str">
        <f t="shared" ref="D12" si="2">IFERROR(VLOOKUP(C12,Tabla_Insumos,2,FALSE),"")</f>
        <v/>
      </c>
      <c r="E12" s="236"/>
      <c r="F12" s="237">
        <f t="shared" ref="F12" si="3">IFERROR(VLOOKUP(C12,Tabla_Insumos,3,FALSE),0)</f>
        <v>0</v>
      </c>
      <c r="G12" s="303">
        <f>ROUND(E12*F12,2)</f>
        <v>0</v>
      </c>
    </row>
    <row r="13" spans="1:123" s="238" customFormat="1" ht="24" customHeight="1" x14ac:dyDescent="0.2">
      <c r="A13" s="235" t="str">
        <f t="shared" si="0"/>
        <v/>
      </c>
      <c r="B13" s="233" t="str">
        <f t="shared" ref="B13:B25" si="4">IFERROR(VLOOKUP(C13,Tabla_Insumos,5,FALSE),"")</f>
        <v/>
      </c>
      <c r="C13" s="234"/>
      <c r="D13" s="235" t="str">
        <f t="shared" ref="D13:D25" si="5">IFERROR(VLOOKUP(C13,Tabla_Insumos,2,FALSE),"")</f>
        <v/>
      </c>
      <c r="E13" s="236"/>
      <c r="F13" s="237">
        <f t="shared" ref="F13:F25" si="6">IFERROR(VLOOKUP(C13,Tabla_Insumos,3,FALSE),0)</f>
        <v>0</v>
      </c>
      <c r="G13" s="303">
        <f t="shared" ref="G13:G25" si="7">ROUND(E13*F13,2)</f>
        <v>0</v>
      </c>
    </row>
    <row r="14" spans="1:123" s="238" customFormat="1" ht="24" customHeight="1" x14ac:dyDescent="0.2">
      <c r="A14" s="235" t="str">
        <f t="shared" si="0"/>
        <v/>
      </c>
      <c r="B14" s="233" t="str">
        <f t="shared" si="4"/>
        <v/>
      </c>
      <c r="C14" s="234"/>
      <c r="D14" s="235" t="str">
        <f t="shared" si="5"/>
        <v/>
      </c>
      <c r="E14" s="236"/>
      <c r="F14" s="237">
        <f t="shared" si="6"/>
        <v>0</v>
      </c>
      <c r="G14" s="303">
        <f t="shared" si="7"/>
        <v>0</v>
      </c>
    </row>
    <row r="15" spans="1:123" s="238" customFormat="1" ht="24" customHeight="1" x14ac:dyDescent="0.2">
      <c r="A15" s="235" t="str">
        <f t="shared" si="0"/>
        <v/>
      </c>
      <c r="B15" s="233" t="str">
        <f t="shared" si="4"/>
        <v/>
      </c>
      <c r="C15" s="234"/>
      <c r="D15" s="235" t="str">
        <f t="shared" si="5"/>
        <v/>
      </c>
      <c r="E15" s="236"/>
      <c r="F15" s="237">
        <f t="shared" si="6"/>
        <v>0</v>
      </c>
      <c r="G15" s="303">
        <f t="shared" si="7"/>
        <v>0</v>
      </c>
    </row>
    <row r="16" spans="1:123" s="238" customFormat="1" ht="24" customHeight="1" x14ac:dyDescent="0.2">
      <c r="A16" s="235" t="str">
        <f t="shared" si="0"/>
        <v/>
      </c>
      <c r="B16" s="233" t="str">
        <f t="shared" si="4"/>
        <v/>
      </c>
      <c r="C16" s="234"/>
      <c r="D16" s="235" t="str">
        <f t="shared" si="5"/>
        <v/>
      </c>
      <c r="E16" s="236"/>
      <c r="F16" s="237">
        <f t="shared" si="6"/>
        <v>0</v>
      </c>
      <c r="G16" s="303">
        <f t="shared" si="7"/>
        <v>0</v>
      </c>
    </row>
    <row r="17" spans="1:7" s="238" customFormat="1" ht="24" customHeight="1" x14ac:dyDescent="0.2">
      <c r="A17" s="235" t="str">
        <f t="shared" si="0"/>
        <v/>
      </c>
      <c r="B17" s="233" t="str">
        <f t="shared" si="4"/>
        <v/>
      </c>
      <c r="C17" s="234"/>
      <c r="D17" s="235" t="str">
        <f t="shared" si="5"/>
        <v/>
      </c>
      <c r="E17" s="236"/>
      <c r="F17" s="237">
        <f t="shared" si="6"/>
        <v>0</v>
      </c>
      <c r="G17" s="303">
        <f t="shared" si="7"/>
        <v>0</v>
      </c>
    </row>
    <row r="18" spans="1:7" s="238" customFormat="1" ht="24" customHeight="1" x14ac:dyDescent="0.2">
      <c r="A18" s="235" t="str">
        <f t="shared" si="0"/>
        <v/>
      </c>
      <c r="B18" s="233" t="str">
        <f t="shared" si="4"/>
        <v/>
      </c>
      <c r="C18" s="234"/>
      <c r="D18" s="235" t="str">
        <f t="shared" si="5"/>
        <v/>
      </c>
      <c r="E18" s="236"/>
      <c r="F18" s="237">
        <f t="shared" si="6"/>
        <v>0</v>
      </c>
      <c r="G18" s="303">
        <f t="shared" si="7"/>
        <v>0</v>
      </c>
    </row>
    <row r="19" spans="1:7" s="238" customFormat="1" ht="24" customHeight="1" x14ac:dyDescent="0.2">
      <c r="A19" s="235" t="str">
        <f t="shared" si="0"/>
        <v/>
      </c>
      <c r="B19" s="233" t="str">
        <f t="shared" si="4"/>
        <v/>
      </c>
      <c r="C19" s="234"/>
      <c r="D19" s="235" t="str">
        <f t="shared" si="5"/>
        <v/>
      </c>
      <c r="E19" s="236"/>
      <c r="F19" s="237">
        <f t="shared" si="6"/>
        <v>0</v>
      </c>
      <c r="G19" s="303">
        <f t="shared" si="7"/>
        <v>0</v>
      </c>
    </row>
    <row r="20" spans="1:7" s="238" customFormat="1" ht="24" customHeight="1" x14ac:dyDescent="0.2">
      <c r="A20" s="235" t="str">
        <f t="shared" si="0"/>
        <v/>
      </c>
      <c r="B20" s="233" t="str">
        <f t="shared" si="4"/>
        <v/>
      </c>
      <c r="C20" s="234"/>
      <c r="D20" s="235" t="str">
        <f t="shared" si="5"/>
        <v/>
      </c>
      <c r="E20" s="236"/>
      <c r="F20" s="237">
        <f t="shared" si="6"/>
        <v>0</v>
      </c>
      <c r="G20" s="303">
        <f t="shared" si="7"/>
        <v>0</v>
      </c>
    </row>
    <row r="21" spans="1:7" s="238" customFormat="1" ht="24" customHeight="1" x14ac:dyDescent="0.2">
      <c r="A21" s="235" t="str">
        <f t="shared" si="0"/>
        <v/>
      </c>
      <c r="B21" s="233" t="str">
        <f t="shared" si="4"/>
        <v/>
      </c>
      <c r="C21" s="234"/>
      <c r="D21" s="235" t="str">
        <f t="shared" si="5"/>
        <v/>
      </c>
      <c r="E21" s="236"/>
      <c r="F21" s="237">
        <f t="shared" si="6"/>
        <v>0</v>
      </c>
      <c r="G21" s="303">
        <f t="shared" si="7"/>
        <v>0</v>
      </c>
    </row>
    <row r="22" spans="1:7" s="238" customFormat="1" ht="24" customHeight="1" x14ac:dyDescent="0.2">
      <c r="A22" s="235" t="str">
        <f t="shared" si="0"/>
        <v/>
      </c>
      <c r="B22" s="233" t="str">
        <f t="shared" si="4"/>
        <v/>
      </c>
      <c r="C22" s="234"/>
      <c r="D22" s="235" t="str">
        <f t="shared" si="5"/>
        <v/>
      </c>
      <c r="E22" s="236"/>
      <c r="F22" s="237">
        <f t="shared" si="6"/>
        <v>0</v>
      </c>
      <c r="G22" s="303">
        <f t="shared" si="7"/>
        <v>0</v>
      </c>
    </row>
    <row r="23" spans="1:7" s="238" customFormat="1" ht="24" customHeight="1" x14ac:dyDescent="0.2">
      <c r="A23" s="235" t="str">
        <f t="shared" si="0"/>
        <v/>
      </c>
      <c r="B23" s="233" t="str">
        <f t="shared" si="4"/>
        <v/>
      </c>
      <c r="C23" s="234"/>
      <c r="D23" s="235" t="str">
        <f t="shared" si="5"/>
        <v/>
      </c>
      <c r="E23" s="236"/>
      <c r="F23" s="237">
        <f t="shared" si="6"/>
        <v>0</v>
      </c>
      <c r="G23" s="303">
        <f t="shared" si="7"/>
        <v>0</v>
      </c>
    </row>
    <row r="24" spans="1:7" s="238" customFormat="1" ht="24" customHeight="1" x14ac:dyDescent="0.2">
      <c r="A24" s="235" t="str">
        <f t="shared" si="0"/>
        <v/>
      </c>
      <c r="B24" s="233" t="str">
        <f t="shared" si="4"/>
        <v/>
      </c>
      <c r="C24" s="234"/>
      <c r="D24" s="235" t="str">
        <f t="shared" si="5"/>
        <v/>
      </c>
      <c r="E24" s="236"/>
      <c r="F24" s="237">
        <f t="shared" si="6"/>
        <v>0</v>
      </c>
      <c r="G24" s="303">
        <f t="shared" si="7"/>
        <v>0</v>
      </c>
    </row>
    <row r="25" spans="1:7" s="238" customFormat="1" ht="24" customHeight="1" x14ac:dyDescent="0.2">
      <c r="A25" s="235" t="str">
        <f t="shared" si="0"/>
        <v/>
      </c>
      <c r="B25" s="233" t="str">
        <f t="shared" si="4"/>
        <v/>
      </c>
      <c r="C25" s="234"/>
      <c r="D25" s="235" t="str">
        <f t="shared" si="5"/>
        <v/>
      </c>
      <c r="E25" s="236"/>
      <c r="F25" s="237">
        <f t="shared" si="6"/>
        <v>0</v>
      </c>
      <c r="G25" s="303">
        <f t="shared" si="7"/>
        <v>0</v>
      </c>
    </row>
    <row r="26" spans="1:7" ht="24" customHeight="1" x14ac:dyDescent="0.2">
      <c r="A26" s="304"/>
      <c r="B26" s="99"/>
      <c r="C26" s="99"/>
      <c r="D26" s="105"/>
      <c r="E26" s="106"/>
      <c r="F26" s="290" t="s">
        <v>31</v>
      </c>
      <c r="G26" s="305">
        <f>SUBTOTAL(9,G12:G25)</f>
        <v>0</v>
      </c>
    </row>
    <row r="27" spans="1:7" ht="24" customHeight="1" x14ac:dyDescent="0.2">
      <c r="A27" s="304"/>
      <c r="B27" s="99"/>
      <c r="C27" s="288" t="s">
        <v>605</v>
      </c>
      <c r="D27" s="105"/>
      <c r="E27" s="106"/>
      <c r="F27" s="107"/>
      <c r="G27" s="306"/>
    </row>
    <row r="28" spans="1:7" s="238" customFormat="1" ht="24" customHeight="1" x14ac:dyDescent="0.2">
      <c r="A28" s="235" t="str">
        <f t="shared" ref="A28:A35" si="8">IFERROR(VLOOKUP(C28,Tabla_Insumos,4,FALSE),"")</f>
        <v/>
      </c>
      <c r="B28" s="233">
        <f t="shared" ref="B28:B35" si="9">IFERROR(VLOOKUP(A28,Tabla_Indices,5,FALSE),"")</f>
        <v>0</v>
      </c>
      <c r="C28" s="234"/>
      <c r="D28" s="235" t="str">
        <f t="shared" ref="D28:D35" si="10">IFERROR(VLOOKUP(C28,Tabla_Insumos,2,FALSE),"")</f>
        <v/>
      </c>
      <c r="E28" s="236"/>
      <c r="F28" s="237">
        <f t="shared" ref="F28:F35" si="11">IFERROR(VLOOKUP(C28,Tabla_Insumos,3,FALSE),0)</f>
        <v>0</v>
      </c>
      <c r="G28" s="303">
        <f>ROUND(E28*F28,2)</f>
        <v>0</v>
      </c>
    </row>
    <row r="29" spans="1:7" s="238" customFormat="1" ht="24" customHeight="1" x14ac:dyDescent="0.2">
      <c r="A29" s="235" t="str">
        <f t="shared" si="8"/>
        <v/>
      </c>
      <c r="B29" s="233">
        <f t="shared" si="9"/>
        <v>0</v>
      </c>
      <c r="C29" s="234"/>
      <c r="D29" s="235" t="str">
        <f t="shared" si="10"/>
        <v/>
      </c>
      <c r="E29" s="236"/>
      <c r="F29" s="237">
        <f t="shared" si="11"/>
        <v>0</v>
      </c>
      <c r="G29" s="303">
        <f>ROUND(E29*F29,2)</f>
        <v>0</v>
      </c>
    </row>
    <row r="30" spans="1:7" s="238" customFormat="1" ht="24" customHeight="1" x14ac:dyDescent="0.2">
      <c r="A30" s="235" t="str">
        <f t="shared" si="8"/>
        <v/>
      </c>
      <c r="B30" s="233">
        <f t="shared" si="9"/>
        <v>0</v>
      </c>
      <c r="C30" s="234"/>
      <c r="D30" s="235" t="str">
        <f t="shared" si="10"/>
        <v/>
      </c>
      <c r="E30" s="236"/>
      <c r="F30" s="237">
        <f t="shared" si="11"/>
        <v>0</v>
      </c>
      <c r="G30" s="303">
        <f t="shared" ref="G30:G35" si="12">ROUND(E30*F30,2)</f>
        <v>0</v>
      </c>
    </row>
    <row r="31" spans="1:7" s="238" customFormat="1" ht="24" customHeight="1" x14ac:dyDescent="0.2">
      <c r="A31" s="235" t="str">
        <f t="shared" si="8"/>
        <v/>
      </c>
      <c r="B31" s="233">
        <f t="shared" si="9"/>
        <v>0</v>
      </c>
      <c r="C31" s="234"/>
      <c r="D31" s="235" t="str">
        <f t="shared" si="10"/>
        <v/>
      </c>
      <c r="E31" s="236"/>
      <c r="F31" s="237">
        <f t="shared" si="11"/>
        <v>0</v>
      </c>
      <c r="G31" s="303">
        <f t="shared" si="12"/>
        <v>0</v>
      </c>
    </row>
    <row r="32" spans="1:7" s="238" customFormat="1" ht="24" customHeight="1" x14ac:dyDescent="0.2">
      <c r="A32" s="235" t="str">
        <f t="shared" si="8"/>
        <v/>
      </c>
      <c r="B32" s="233">
        <f t="shared" si="9"/>
        <v>0</v>
      </c>
      <c r="C32" s="234"/>
      <c r="D32" s="235" t="str">
        <f t="shared" si="10"/>
        <v/>
      </c>
      <c r="E32" s="236"/>
      <c r="F32" s="237">
        <f t="shared" si="11"/>
        <v>0</v>
      </c>
      <c r="G32" s="303">
        <f t="shared" si="12"/>
        <v>0</v>
      </c>
    </row>
    <row r="33" spans="1:7" s="238" customFormat="1" ht="24" customHeight="1" x14ac:dyDescent="0.2">
      <c r="A33" s="235" t="str">
        <f t="shared" si="8"/>
        <v/>
      </c>
      <c r="B33" s="233">
        <f t="shared" si="9"/>
        <v>0</v>
      </c>
      <c r="C33" s="234"/>
      <c r="D33" s="235" t="str">
        <f t="shared" si="10"/>
        <v/>
      </c>
      <c r="E33" s="236"/>
      <c r="F33" s="237">
        <f t="shared" si="11"/>
        <v>0</v>
      </c>
      <c r="G33" s="303">
        <f t="shared" si="12"/>
        <v>0</v>
      </c>
    </row>
    <row r="34" spans="1:7" s="238" customFormat="1" ht="24" customHeight="1" x14ac:dyDescent="0.2">
      <c r="A34" s="235" t="str">
        <f t="shared" si="8"/>
        <v/>
      </c>
      <c r="B34" s="233">
        <f t="shared" si="9"/>
        <v>0</v>
      </c>
      <c r="C34" s="234"/>
      <c r="D34" s="235" t="str">
        <f t="shared" si="10"/>
        <v/>
      </c>
      <c r="E34" s="236"/>
      <c r="F34" s="237">
        <f t="shared" si="11"/>
        <v>0</v>
      </c>
      <c r="G34" s="303">
        <f t="shared" si="12"/>
        <v>0</v>
      </c>
    </row>
    <row r="35" spans="1:7" s="238" customFormat="1" ht="24" customHeight="1" x14ac:dyDescent="0.2">
      <c r="A35" s="235" t="str">
        <f t="shared" si="8"/>
        <v/>
      </c>
      <c r="B35" s="233">
        <f t="shared" si="9"/>
        <v>0</v>
      </c>
      <c r="C35" s="234"/>
      <c r="D35" s="235" t="str">
        <f t="shared" si="10"/>
        <v/>
      </c>
      <c r="E35" s="236"/>
      <c r="F35" s="237">
        <f t="shared" si="11"/>
        <v>0</v>
      </c>
      <c r="G35" s="303">
        <f t="shared" si="12"/>
        <v>0</v>
      </c>
    </row>
    <row r="36" spans="1:7" ht="24" customHeight="1" x14ac:dyDescent="0.2">
      <c r="A36" s="304"/>
      <c r="B36" s="99"/>
      <c r="C36" s="99"/>
      <c r="D36" s="105"/>
      <c r="E36" s="106"/>
      <c r="F36" s="290" t="s">
        <v>32</v>
      </c>
      <c r="G36" s="305">
        <f>SUBTOTAL(9,G28:G35)</f>
        <v>0</v>
      </c>
    </row>
    <row r="37" spans="1:7" ht="24" customHeight="1" x14ac:dyDescent="0.2">
      <c r="A37" s="304"/>
      <c r="B37" s="99"/>
      <c r="C37" s="288" t="s">
        <v>606</v>
      </c>
      <c r="D37" s="105"/>
      <c r="E37" s="106"/>
      <c r="F37" s="107"/>
      <c r="G37" s="306"/>
    </row>
    <row r="38" spans="1:7" s="238" customFormat="1" ht="24" customHeight="1" x14ac:dyDescent="0.2">
      <c r="A38" s="235" t="str">
        <f t="shared" ref="A38:A46" si="13">IFERROR(VLOOKUP(C38,Tabla_Insumos,4,FALSE),"")</f>
        <v/>
      </c>
      <c r="B38" s="233" t="str">
        <f t="shared" ref="B38:B46" si="14">IFERROR(VLOOKUP(C38,Tabla_Insumos,5,FALSE),"")</f>
        <v/>
      </c>
      <c r="C38" s="234"/>
      <c r="D38" s="235" t="str">
        <f t="shared" ref="D38:D46" si="15">IFERROR(VLOOKUP(C38,Tabla_Insumos,2,FALSE),"")</f>
        <v/>
      </c>
      <c r="E38" s="236"/>
      <c r="F38" s="237">
        <f t="shared" ref="F38:F46" si="16">IFERROR(VLOOKUP(C38,Tabla_Insumos,3,FALSE),0)</f>
        <v>0</v>
      </c>
      <c r="G38" s="303">
        <f t="shared" ref="G38:G46" si="17">ROUND(E38*F38,2)</f>
        <v>0</v>
      </c>
    </row>
    <row r="39" spans="1:7" s="238" customFormat="1" ht="24" customHeight="1" x14ac:dyDescent="0.2">
      <c r="A39" s="235" t="str">
        <f t="shared" si="13"/>
        <v/>
      </c>
      <c r="B39" s="233" t="str">
        <f t="shared" si="14"/>
        <v/>
      </c>
      <c r="C39" s="234"/>
      <c r="D39" s="235" t="str">
        <f t="shared" si="15"/>
        <v/>
      </c>
      <c r="E39" s="236"/>
      <c r="F39" s="237">
        <f t="shared" si="16"/>
        <v>0</v>
      </c>
      <c r="G39" s="303">
        <f t="shared" si="17"/>
        <v>0</v>
      </c>
    </row>
    <row r="40" spans="1:7" s="238" customFormat="1" ht="24" customHeight="1" x14ac:dyDescent="0.2">
      <c r="A40" s="235" t="str">
        <f t="shared" si="13"/>
        <v/>
      </c>
      <c r="B40" s="233" t="str">
        <f t="shared" si="14"/>
        <v/>
      </c>
      <c r="C40" s="234"/>
      <c r="D40" s="235" t="str">
        <f t="shared" si="15"/>
        <v/>
      </c>
      <c r="E40" s="236"/>
      <c r="F40" s="237">
        <f t="shared" si="16"/>
        <v>0</v>
      </c>
      <c r="G40" s="303">
        <f t="shared" si="17"/>
        <v>0</v>
      </c>
    </row>
    <row r="41" spans="1:7" s="238" customFormat="1" ht="24" customHeight="1" x14ac:dyDescent="0.2">
      <c r="A41" s="235" t="str">
        <f t="shared" si="13"/>
        <v/>
      </c>
      <c r="B41" s="233" t="str">
        <f t="shared" si="14"/>
        <v/>
      </c>
      <c r="C41" s="234"/>
      <c r="D41" s="235" t="str">
        <f t="shared" si="15"/>
        <v/>
      </c>
      <c r="E41" s="236"/>
      <c r="F41" s="237">
        <f t="shared" si="16"/>
        <v>0</v>
      </c>
      <c r="G41" s="303">
        <f t="shared" si="17"/>
        <v>0</v>
      </c>
    </row>
    <row r="42" spans="1:7" s="238" customFormat="1" ht="24" customHeight="1" x14ac:dyDescent="0.2">
      <c r="A42" s="235" t="str">
        <f t="shared" si="13"/>
        <v/>
      </c>
      <c r="B42" s="233" t="str">
        <f t="shared" si="14"/>
        <v/>
      </c>
      <c r="C42" s="234"/>
      <c r="D42" s="235" t="str">
        <f t="shared" si="15"/>
        <v/>
      </c>
      <c r="E42" s="236"/>
      <c r="F42" s="237">
        <f t="shared" si="16"/>
        <v>0</v>
      </c>
      <c r="G42" s="303">
        <f t="shared" si="17"/>
        <v>0</v>
      </c>
    </row>
    <row r="43" spans="1:7" s="238" customFormat="1" ht="24" customHeight="1" x14ac:dyDescent="0.2">
      <c r="A43" s="235" t="str">
        <f t="shared" si="13"/>
        <v/>
      </c>
      <c r="B43" s="233" t="str">
        <f t="shared" si="14"/>
        <v/>
      </c>
      <c r="C43" s="234"/>
      <c r="D43" s="235" t="str">
        <f t="shared" si="15"/>
        <v/>
      </c>
      <c r="E43" s="236"/>
      <c r="F43" s="237">
        <f t="shared" si="16"/>
        <v>0</v>
      </c>
      <c r="G43" s="303">
        <f t="shared" si="17"/>
        <v>0</v>
      </c>
    </row>
    <row r="44" spans="1:7" s="238" customFormat="1" ht="24" customHeight="1" x14ac:dyDescent="0.2">
      <c r="A44" s="235" t="str">
        <f t="shared" si="13"/>
        <v/>
      </c>
      <c r="B44" s="233" t="str">
        <f t="shared" si="14"/>
        <v/>
      </c>
      <c r="C44" s="234"/>
      <c r="D44" s="235" t="str">
        <f t="shared" si="15"/>
        <v/>
      </c>
      <c r="E44" s="236"/>
      <c r="F44" s="237">
        <f t="shared" si="16"/>
        <v>0</v>
      </c>
      <c r="G44" s="303">
        <f t="shared" si="17"/>
        <v>0</v>
      </c>
    </row>
    <row r="45" spans="1:7" s="238" customFormat="1" ht="24" customHeight="1" x14ac:dyDescent="0.2">
      <c r="A45" s="235" t="str">
        <f t="shared" si="13"/>
        <v/>
      </c>
      <c r="B45" s="233" t="str">
        <f t="shared" si="14"/>
        <v/>
      </c>
      <c r="C45" s="234"/>
      <c r="D45" s="235" t="str">
        <f t="shared" si="15"/>
        <v/>
      </c>
      <c r="E45" s="236"/>
      <c r="F45" s="237">
        <f t="shared" si="16"/>
        <v>0</v>
      </c>
      <c r="G45" s="303">
        <f t="shared" si="17"/>
        <v>0</v>
      </c>
    </row>
    <row r="46" spans="1:7" s="238" customFormat="1" ht="24" customHeight="1" x14ac:dyDescent="0.2">
      <c r="A46" s="235" t="str">
        <f t="shared" si="13"/>
        <v/>
      </c>
      <c r="B46" s="233" t="str">
        <f t="shared" si="14"/>
        <v/>
      </c>
      <c r="C46" s="234"/>
      <c r="D46" s="235" t="str">
        <f t="shared" si="15"/>
        <v/>
      </c>
      <c r="E46" s="236"/>
      <c r="F46" s="237">
        <f t="shared" si="16"/>
        <v>0</v>
      </c>
      <c r="G46" s="303">
        <f t="shared" si="17"/>
        <v>0</v>
      </c>
    </row>
    <row r="47" spans="1:7" ht="24" customHeight="1" x14ac:dyDescent="0.2">
      <c r="A47" s="307"/>
      <c r="B47" s="105"/>
      <c r="C47" s="99"/>
      <c r="D47" s="105"/>
      <c r="E47" s="106"/>
      <c r="F47" s="290" t="s">
        <v>33</v>
      </c>
      <c r="G47" s="305">
        <f>SUBTOTAL(9,G38:G46)</f>
        <v>0</v>
      </c>
    </row>
    <row r="48" spans="1:7" ht="24" customHeight="1" x14ac:dyDescent="0.2">
      <c r="A48" s="308"/>
      <c r="B48" s="105"/>
      <c r="C48" s="99"/>
      <c r="D48" s="105"/>
      <c r="E48" s="106"/>
      <c r="F48" s="107"/>
      <c r="G48" s="306"/>
    </row>
    <row r="49" spans="1:123" ht="24" customHeight="1" x14ac:dyDescent="0.2">
      <c r="A49" s="309" t="str">
        <f>B7</f>
        <v>1.1</v>
      </c>
      <c r="B49" s="310" t="str">
        <f>C7</f>
        <v>Presentación de la Documentación ante la Distribuidora de Gas Cuyana</v>
      </c>
      <c r="C49" s="113"/>
      <c r="D49" s="113" t="s">
        <v>34</v>
      </c>
      <c r="E49" s="114"/>
      <c r="F49" s="312" t="s">
        <v>35</v>
      </c>
      <c r="G49" s="311">
        <f>SUBTOTAL(9,G12:G48)</f>
        <v>0</v>
      </c>
    </row>
    <row r="51" spans="1:123" ht="24" customHeight="1" x14ac:dyDescent="0.2">
      <c r="A51" s="291" t="s">
        <v>37</v>
      </c>
      <c r="B51" s="292"/>
      <c r="C51" s="292"/>
      <c r="D51" s="292"/>
      <c r="E51" s="292"/>
      <c r="F51" s="292"/>
      <c r="G51" s="293"/>
    </row>
    <row r="52" spans="1:123" ht="24" customHeight="1" x14ac:dyDescent="0.2">
      <c r="A52" s="294" t="s">
        <v>602</v>
      </c>
      <c r="B52" s="101" t="str">
        <f>Comitente</f>
        <v>DIRECCION PROVINCIAL DE REDES DE GAS</v>
      </c>
      <c r="C52" s="96"/>
      <c r="D52" s="102"/>
      <c r="E52" s="102"/>
      <c r="F52" s="103"/>
      <c r="G52" s="295"/>
    </row>
    <row r="53" spans="1:123" ht="24" customHeight="1" x14ac:dyDescent="0.2">
      <c r="A53" s="294" t="s">
        <v>603</v>
      </c>
      <c r="B53" s="101">
        <f>Contratista</f>
        <v>0</v>
      </c>
      <c r="C53" s="97"/>
      <c r="D53" s="97"/>
      <c r="E53" s="97"/>
      <c r="F53" s="104"/>
      <c r="G53" s="296"/>
    </row>
    <row r="54" spans="1:123" ht="24" customHeight="1" x14ac:dyDescent="0.2">
      <c r="A54" s="294" t="s">
        <v>24</v>
      </c>
      <c r="B54" s="101" t="str">
        <f>Obra</f>
        <v>RED DE MEDIA PRESIÓN BARRIO TALACASTO</v>
      </c>
      <c r="C54" s="97"/>
      <c r="D54" s="97"/>
      <c r="E54" s="97"/>
      <c r="F54" s="104" t="s">
        <v>38</v>
      </c>
      <c r="G54" s="297">
        <f>Fecha_Base</f>
        <v>0</v>
      </c>
    </row>
    <row r="55" spans="1:123" ht="24" customHeight="1" x14ac:dyDescent="0.2">
      <c r="A55" s="298" t="s">
        <v>601</v>
      </c>
      <c r="B55" s="98" t="str">
        <f>Ubicación</f>
        <v>Departamento Chimbas</v>
      </c>
      <c r="C55" s="98"/>
      <c r="D55" s="105"/>
      <c r="E55" s="106"/>
      <c r="F55" s="107"/>
      <c r="G55" s="299"/>
    </row>
    <row r="56" spans="1:123" ht="24" customHeight="1" x14ac:dyDescent="0.2">
      <c r="A56" s="298" t="s">
        <v>39</v>
      </c>
      <c r="B56" s="108">
        <f>IFERROR(VALUE(LEFT(B57,FIND(".",B57)-1)),"")</f>
        <v>1</v>
      </c>
      <c r="C56" s="99" t="str">
        <f>IFERROR(VLOOKUP(B56,Tabla_CyP,2,FALSE),"")</f>
        <v>TRABAJOS PRELIMINARES</v>
      </c>
      <c r="D56" s="99"/>
      <c r="E56" s="106"/>
      <c r="F56" s="107"/>
      <c r="G56" s="299"/>
    </row>
    <row r="57" spans="1:123" ht="24" customHeight="1" x14ac:dyDescent="0.2">
      <c r="A57" s="298" t="s">
        <v>25</v>
      </c>
      <c r="B57" s="109" t="str">
        <f>IFERROR(VLOOKUP(COUNTIF($A$1:A57,"ANALISIS DE PRECIOS"),Tabla_NumeroItem,2,FALSE),"")</f>
        <v>1.2</v>
      </c>
      <c r="C57" s="99" t="str">
        <f>IFERROR(VLOOKUP(B57,Tabla_CyP,2,FALSE),"")</f>
        <v>Aprobación Proyecto Constructivo en Ecogas (Redes de Pe/Ac de Media Presión)</v>
      </c>
      <c r="D57" s="105"/>
      <c r="E57" s="106"/>
      <c r="F57" s="104" t="s">
        <v>26</v>
      </c>
      <c r="G57" s="300" t="str">
        <f>IFERROR(VLOOKUP(B57,Tabla_CyP,4,FALSE),"")</f>
        <v>GL</v>
      </c>
    </row>
    <row r="58" spans="1:123" ht="24" customHeight="1" x14ac:dyDescent="0.2">
      <c r="A58" s="298"/>
      <c r="B58" s="98"/>
      <c r="C58" s="99"/>
      <c r="D58" s="105"/>
      <c r="E58" s="106"/>
      <c r="F58" s="107"/>
      <c r="G58" s="299"/>
    </row>
    <row r="59" spans="1:123" ht="24" customHeight="1" x14ac:dyDescent="0.2">
      <c r="A59" s="431" t="s">
        <v>507</v>
      </c>
      <c r="B59" s="432"/>
      <c r="C59" s="425" t="s">
        <v>0</v>
      </c>
      <c r="D59" s="425" t="s">
        <v>27</v>
      </c>
      <c r="E59" s="427" t="s">
        <v>28</v>
      </c>
      <c r="F59" s="429" t="s">
        <v>29</v>
      </c>
      <c r="G59" s="429" t="s">
        <v>30</v>
      </c>
    </row>
    <row r="60" spans="1:123" s="111" customFormat="1" ht="24" customHeight="1" x14ac:dyDescent="0.2">
      <c r="A60" s="110" t="s">
        <v>508</v>
      </c>
      <c r="B60" s="110" t="s">
        <v>509</v>
      </c>
      <c r="C60" s="426"/>
      <c r="D60" s="426"/>
      <c r="E60" s="428"/>
      <c r="F60" s="430"/>
      <c r="G60" s="430"/>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c r="CK60" s="239"/>
      <c r="CL60" s="239"/>
      <c r="CM60" s="239"/>
      <c r="CN60" s="239"/>
      <c r="CO60" s="239"/>
      <c r="CP60" s="239"/>
      <c r="CQ60" s="239"/>
      <c r="CR60" s="239"/>
      <c r="CS60" s="239"/>
      <c r="CT60" s="239"/>
      <c r="CU60" s="239"/>
      <c r="CV60" s="239"/>
      <c r="CW60" s="239"/>
      <c r="CX60" s="239"/>
      <c r="CY60" s="239"/>
      <c r="CZ60" s="239"/>
      <c r="DA60" s="239"/>
      <c r="DB60" s="239"/>
      <c r="DC60" s="239"/>
      <c r="DD60" s="239"/>
      <c r="DE60" s="239"/>
      <c r="DF60" s="239"/>
      <c r="DG60" s="239"/>
      <c r="DH60" s="239"/>
      <c r="DI60" s="239"/>
      <c r="DJ60" s="239"/>
      <c r="DK60" s="239"/>
      <c r="DL60" s="239"/>
      <c r="DM60" s="239"/>
      <c r="DN60" s="239"/>
      <c r="DO60" s="239"/>
      <c r="DP60" s="239"/>
      <c r="DQ60" s="239"/>
      <c r="DR60" s="239"/>
      <c r="DS60" s="239"/>
    </row>
    <row r="61" spans="1:123" ht="24" customHeight="1" x14ac:dyDescent="0.2">
      <c r="A61" s="378"/>
      <c r="B61" s="112"/>
      <c r="C61" s="376" t="s">
        <v>604</v>
      </c>
      <c r="D61" s="113"/>
      <c r="E61" s="114"/>
      <c r="F61" s="115"/>
      <c r="G61" s="302"/>
    </row>
    <row r="62" spans="1:123" s="238" customFormat="1" ht="24" customHeight="1" x14ac:dyDescent="0.2">
      <c r="A62" s="235" t="str">
        <f t="shared" ref="A62:A75" si="18">IFERROR(VLOOKUP(C62,Tabla_Insumos,4,FALSE),"")</f>
        <v/>
      </c>
      <c r="B62" s="233" t="str">
        <f t="shared" ref="B62:B75" si="19">IFERROR(VLOOKUP(C62,Tabla_Insumos,5,FALSE),"")</f>
        <v/>
      </c>
      <c r="C62" s="234"/>
      <c r="D62" s="235" t="str">
        <f t="shared" ref="D62:D75" si="20">IFERROR(VLOOKUP(C62,Tabla_Insumos,2,FALSE),"")</f>
        <v/>
      </c>
      <c r="E62" s="236"/>
      <c r="F62" s="237">
        <f t="shared" ref="F62:F75" si="21">IFERROR(VLOOKUP(C62,Tabla_Insumos,3,FALSE),0)</f>
        <v>0</v>
      </c>
      <c r="G62" s="303">
        <f>ROUND(E62*F62,2)</f>
        <v>0</v>
      </c>
    </row>
    <row r="63" spans="1:123" s="238" customFormat="1" ht="24" customHeight="1" x14ac:dyDescent="0.2">
      <c r="A63" s="235" t="str">
        <f t="shared" si="18"/>
        <v/>
      </c>
      <c r="B63" s="233" t="str">
        <f t="shared" si="19"/>
        <v/>
      </c>
      <c r="C63" s="234"/>
      <c r="D63" s="235" t="str">
        <f t="shared" si="20"/>
        <v/>
      </c>
      <c r="E63" s="236"/>
      <c r="F63" s="237">
        <f t="shared" si="21"/>
        <v>0</v>
      </c>
      <c r="G63" s="303">
        <f t="shared" ref="G63:G75" si="22">ROUND(E63*F63,2)</f>
        <v>0</v>
      </c>
    </row>
    <row r="64" spans="1:123" s="238" customFormat="1" ht="24" customHeight="1" x14ac:dyDescent="0.2">
      <c r="A64" s="235" t="str">
        <f t="shared" si="18"/>
        <v/>
      </c>
      <c r="B64" s="233" t="str">
        <f t="shared" si="19"/>
        <v/>
      </c>
      <c r="C64" s="234"/>
      <c r="D64" s="235" t="str">
        <f t="shared" si="20"/>
        <v/>
      </c>
      <c r="E64" s="236"/>
      <c r="F64" s="237">
        <f t="shared" si="21"/>
        <v>0</v>
      </c>
      <c r="G64" s="303">
        <f t="shared" si="22"/>
        <v>0</v>
      </c>
    </row>
    <row r="65" spans="1:7" s="238" customFormat="1" ht="24" customHeight="1" x14ac:dyDescent="0.2">
      <c r="A65" s="235" t="str">
        <f t="shared" si="18"/>
        <v/>
      </c>
      <c r="B65" s="233" t="str">
        <f t="shared" si="19"/>
        <v/>
      </c>
      <c r="C65" s="234"/>
      <c r="D65" s="235" t="str">
        <f t="shared" si="20"/>
        <v/>
      </c>
      <c r="E65" s="236"/>
      <c r="F65" s="237">
        <f t="shared" si="21"/>
        <v>0</v>
      </c>
      <c r="G65" s="303">
        <f t="shared" si="22"/>
        <v>0</v>
      </c>
    </row>
    <row r="66" spans="1:7" s="238" customFormat="1" ht="24" customHeight="1" x14ac:dyDescent="0.2">
      <c r="A66" s="235" t="str">
        <f t="shared" si="18"/>
        <v/>
      </c>
      <c r="B66" s="233" t="str">
        <f t="shared" si="19"/>
        <v/>
      </c>
      <c r="C66" s="234"/>
      <c r="D66" s="235" t="str">
        <f t="shared" si="20"/>
        <v/>
      </c>
      <c r="E66" s="236"/>
      <c r="F66" s="237">
        <f t="shared" si="21"/>
        <v>0</v>
      </c>
      <c r="G66" s="303">
        <f t="shared" si="22"/>
        <v>0</v>
      </c>
    </row>
    <row r="67" spans="1:7" s="238" customFormat="1" ht="24" customHeight="1" x14ac:dyDescent="0.2">
      <c r="A67" s="235" t="str">
        <f t="shared" si="18"/>
        <v/>
      </c>
      <c r="B67" s="233" t="str">
        <f t="shared" si="19"/>
        <v/>
      </c>
      <c r="C67" s="234"/>
      <c r="D67" s="235" t="str">
        <f t="shared" si="20"/>
        <v/>
      </c>
      <c r="E67" s="236"/>
      <c r="F67" s="237">
        <f t="shared" si="21"/>
        <v>0</v>
      </c>
      <c r="G67" s="303">
        <f t="shared" si="22"/>
        <v>0</v>
      </c>
    </row>
    <row r="68" spans="1:7" s="238" customFormat="1" ht="24" customHeight="1" x14ac:dyDescent="0.2">
      <c r="A68" s="235" t="str">
        <f t="shared" si="18"/>
        <v/>
      </c>
      <c r="B68" s="233" t="str">
        <f t="shared" si="19"/>
        <v/>
      </c>
      <c r="C68" s="234"/>
      <c r="D68" s="235" t="str">
        <f t="shared" si="20"/>
        <v/>
      </c>
      <c r="E68" s="236"/>
      <c r="F68" s="237">
        <f t="shared" si="21"/>
        <v>0</v>
      </c>
      <c r="G68" s="303">
        <f t="shared" si="22"/>
        <v>0</v>
      </c>
    </row>
    <row r="69" spans="1:7" s="238" customFormat="1" ht="24" customHeight="1" x14ac:dyDescent="0.2">
      <c r="A69" s="235" t="str">
        <f t="shared" si="18"/>
        <v/>
      </c>
      <c r="B69" s="233" t="str">
        <f t="shared" si="19"/>
        <v/>
      </c>
      <c r="C69" s="234"/>
      <c r="D69" s="235" t="str">
        <f t="shared" si="20"/>
        <v/>
      </c>
      <c r="E69" s="236"/>
      <c r="F69" s="237">
        <f t="shared" si="21"/>
        <v>0</v>
      </c>
      <c r="G69" s="303">
        <f t="shared" si="22"/>
        <v>0</v>
      </c>
    </row>
    <row r="70" spans="1:7" s="238" customFormat="1" ht="24" customHeight="1" x14ac:dyDescent="0.2">
      <c r="A70" s="235" t="str">
        <f t="shared" si="18"/>
        <v/>
      </c>
      <c r="B70" s="233" t="str">
        <f t="shared" si="19"/>
        <v/>
      </c>
      <c r="C70" s="234"/>
      <c r="D70" s="235" t="str">
        <f t="shared" si="20"/>
        <v/>
      </c>
      <c r="E70" s="236"/>
      <c r="F70" s="237">
        <f t="shared" si="21"/>
        <v>0</v>
      </c>
      <c r="G70" s="303">
        <f t="shared" si="22"/>
        <v>0</v>
      </c>
    </row>
    <row r="71" spans="1:7" s="238" customFormat="1" ht="24" customHeight="1" x14ac:dyDescent="0.2">
      <c r="A71" s="235" t="str">
        <f t="shared" si="18"/>
        <v/>
      </c>
      <c r="B71" s="233" t="str">
        <f t="shared" si="19"/>
        <v/>
      </c>
      <c r="C71" s="234"/>
      <c r="D71" s="235" t="str">
        <f t="shared" si="20"/>
        <v/>
      </c>
      <c r="E71" s="236"/>
      <c r="F71" s="237">
        <f t="shared" si="21"/>
        <v>0</v>
      </c>
      <c r="G71" s="303">
        <f t="shared" si="22"/>
        <v>0</v>
      </c>
    </row>
    <row r="72" spans="1:7" s="238" customFormat="1" ht="24" customHeight="1" x14ac:dyDescent="0.2">
      <c r="A72" s="235" t="str">
        <f t="shared" si="18"/>
        <v/>
      </c>
      <c r="B72" s="233" t="str">
        <f t="shared" si="19"/>
        <v/>
      </c>
      <c r="C72" s="234"/>
      <c r="D72" s="235" t="str">
        <f t="shared" si="20"/>
        <v/>
      </c>
      <c r="E72" s="236"/>
      <c r="F72" s="237">
        <f t="shared" si="21"/>
        <v>0</v>
      </c>
      <c r="G72" s="303">
        <f t="shared" si="22"/>
        <v>0</v>
      </c>
    </row>
    <row r="73" spans="1:7" s="238" customFormat="1" ht="24" customHeight="1" x14ac:dyDescent="0.2">
      <c r="A73" s="235" t="str">
        <f t="shared" si="18"/>
        <v/>
      </c>
      <c r="B73" s="233" t="str">
        <f t="shared" si="19"/>
        <v/>
      </c>
      <c r="C73" s="234"/>
      <c r="D73" s="235" t="str">
        <f t="shared" si="20"/>
        <v/>
      </c>
      <c r="E73" s="236"/>
      <c r="F73" s="237">
        <f t="shared" si="21"/>
        <v>0</v>
      </c>
      <c r="G73" s="303">
        <f t="shared" si="22"/>
        <v>0</v>
      </c>
    </row>
    <row r="74" spans="1:7" s="238" customFormat="1" ht="24" customHeight="1" x14ac:dyDescent="0.2">
      <c r="A74" s="235" t="str">
        <f t="shared" si="18"/>
        <v/>
      </c>
      <c r="B74" s="233" t="str">
        <f t="shared" si="19"/>
        <v/>
      </c>
      <c r="C74" s="234"/>
      <c r="D74" s="235" t="str">
        <f t="shared" si="20"/>
        <v/>
      </c>
      <c r="E74" s="236"/>
      <c r="F74" s="237">
        <f t="shared" si="21"/>
        <v>0</v>
      </c>
      <c r="G74" s="303">
        <f t="shared" si="22"/>
        <v>0</v>
      </c>
    </row>
    <row r="75" spans="1:7" s="238" customFormat="1" ht="24" customHeight="1" x14ac:dyDescent="0.2">
      <c r="A75" s="235" t="str">
        <f t="shared" si="18"/>
        <v/>
      </c>
      <c r="B75" s="233" t="str">
        <f t="shared" si="19"/>
        <v/>
      </c>
      <c r="C75" s="234"/>
      <c r="D75" s="235" t="str">
        <f t="shared" si="20"/>
        <v/>
      </c>
      <c r="E75" s="236"/>
      <c r="F75" s="237">
        <f t="shared" si="21"/>
        <v>0</v>
      </c>
      <c r="G75" s="303">
        <f t="shared" si="22"/>
        <v>0</v>
      </c>
    </row>
    <row r="76" spans="1:7" ht="24" customHeight="1" x14ac:dyDescent="0.2">
      <c r="A76" s="304"/>
      <c r="B76" s="99"/>
      <c r="C76" s="99"/>
      <c r="D76" s="105"/>
      <c r="E76" s="106"/>
      <c r="F76" s="377" t="s">
        <v>31</v>
      </c>
      <c r="G76" s="305">
        <f>SUBTOTAL(9,G62:G75)</f>
        <v>0</v>
      </c>
    </row>
    <row r="77" spans="1:7" ht="24" customHeight="1" x14ac:dyDescent="0.2">
      <c r="A77" s="304"/>
      <c r="B77" s="99"/>
      <c r="C77" s="375" t="s">
        <v>605</v>
      </c>
      <c r="D77" s="105"/>
      <c r="E77" s="106"/>
      <c r="F77" s="107"/>
      <c r="G77" s="306"/>
    </row>
    <row r="78" spans="1:7" s="238" customFormat="1" ht="24" customHeight="1" x14ac:dyDescent="0.2">
      <c r="A78" s="235" t="str">
        <f t="shared" ref="A78:A85" si="23">IFERROR(VLOOKUP(C78,Tabla_Insumos,4,FALSE),"")</f>
        <v/>
      </c>
      <c r="B78" s="233">
        <f t="shared" ref="B78:B85" si="24">IFERROR(VLOOKUP(A78,Tabla_Indices,5,FALSE),"")</f>
        <v>0</v>
      </c>
      <c r="C78" s="234"/>
      <c r="D78" s="235" t="str">
        <f t="shared" ref="D78:D85" si="25">IFERROR(VLOOKUP(C78,Tabla_Insumos,2,FALSE),"")</f>
        <v/>
      </c>
      <c r="E78" s="236"/>
      <c r="F78" s="237">
        <f t="shared" ref="F78:F85" si="26">IFERROR(VLOOKUP(C78,Tabla_Insumos,3,FALSE),0)</f>
        <v>0</v>
      </c>
      <c r="G78" s="303">
        <f>ROUND(E78*F78,2)</f>
        <v>0</v>
      </c>
    </row>
    <row r="79" spans="1:7" s="238" customFormat="1" ht="24" customHeight="1" x14ac:dyDescent="0.2">
      <c r="A79" s="235" t="str">
        <f t="shared" si="23"/>
        <v/>
      </c>
      <c r="B79" s="233">
        <f t="shared" si="24"/>
        <v>0</v>
      </c>
      <c r="C79" s="234"/>
      <c r="D79" s="235" t="str">
        <f t="shared" si="25"/>
        <v/>
      </c>
      <c r="E79" s="236"/>
      <c r="F79" s="237">
        <f t="shared" si="26"/>
        <v>0</v>
      </c>
      <c r="G79" s="303">
        <f>ROUND(E79*F79,2)</f>
        <v>0</v>
      </c>
    </row>
    <row r="80" spans="1:7" s="238" customFormat="1" ht="24" customHeight="1" x14ac:dyDescent="0.2">
      <c r="A80" s="235" t="str">
        <f t="shared" si="23"/>
        <v/>
      </c>
      <c r="B80" s="233">
        <f t="shared" si="24"/>
        <v>0</v>
      </c>
      <c r="C80" s="234"/>
      <c r="D80" s="235" t="str">
        <f t="shared" si="25"/>
        <v/>
      </c>
      <c r="E80" s="236"/>
      <c r="F80" s="237">
        <f t="shared" si="26"/>
        <v>0</v>
      </c>
      <c r="G80" s="303">
        <f t="shared" ref="G80:G85" si="27">ROUND(E80*F80,2)</f>
        <v>0</v>
      </c>
    </row>
    <row r="81" spans="1:7" s="238" customFormat="1" ht="24" customHeight="1" x14ac:dyDescent="0.2">
      <c r="A81" s="235" t="str">
        <f t="shared" si="23"/>
        <v/>
      </c>
      <c r="B81" s="233">
        <f t="shared" si="24"/>
        <v>0</v>
      </c>
      <c r="C81" s="234"/>
      <c r="D81" s="235" t="str">
        <f t="shared" si="25"/>
        <v/>
      </c>
      <c r="E81" s="236"/>
      <c r="F81" s="237">
        <f t="shared" si="26"/>
        <v>0</v>
      </c>
      <c r="G81" s="303">
        <f t="shared" si="27"/>
        <v>0</v>
      </c>
    </row>
    <row r="82" spans="1:7" s="238" customFormat="1" ht="24" customHeight="1" x14ac:dyDescent="0.2">
      <c r="A82" s="235" t="str">
        <f t="shared" si="23"/>
        <v/>
      </c>
      <c r="B82" s="233">
        <f t="shared" si="24"/>
        <v>0</v>
      </c>
      <c r="C82" s="234"/>
      <c r="D82" s="235" t="str">
        <f t="shared" si="25"/>
        <v/>
      </c>
      <c r="E82" s="236"/>
      <c r="F82" s="237">
        <f t="shared" si="26"/>
        <v>0</v>
      </c>
      <c r="G82" s="303">
        <f t="shared" si="27"/>
        <v>0</v>
      </c>
    </row>
    <row r="83" spans="1:7" s="238" customFormat="1" ht="24" customHeight="1" x14ac:dyDescent="0.2">
      <c r="A83" s="235" t="str">
        <f t="shared" si="23"/>
        <v/>
      </c>
      <c r="B83" s="233">
        <f t="shared" si="24"/>
        <v>0</v>
      </c>
      <c r="C83" s="234"/>
      <c r="D83" s="235" t="str">
        <f t="shared" si="25"/>
        <v/>
      </c>
      <c r="E83" s="236"/>
      <c r="F83" s="237">
        <f t="shared" si="26"/>
        <v>0</v>
      </c>
      <c r="G83" s="303">
        <f t="shared" si="27"/>
        <v>0</v>
      </c>
    </row>
    <row r="84" spans="1:7" s="238" customFormat="1" ht="24" customHeight="1" x14ac:dyDescent="0.2">
      <c r="A84" s="235" t="str">
        <f t="shared" si="23"/>
        <v/>
      </c>
      <c r="B84" s="233">
        <f t="shared" si="24"/>
        <v>0</v>
      </c>
      <c r="C84" s="234"/>
      <c r="D84" s="235" t="str">
        <f t="shared" si="25"/>
        <v/>
      </c>
      <c r="E84" s="236"/>
      <c r="F84" s="237">
        <f t="shared" si="26"/>
        <v>0</v>
      </c>
      <c r="G84" s="303">
        <f t="shared" si="27"/>
        <v>0</v>
      </c>
    </row>
    <row r="85" spans="1:7" s="238" customFormat="1" ht="24" customHeight="1" x14ac:dyDescent="0.2">
      <c r="A85" s="235" t="str">
        <f t="shared" si="23"/>
        <v/>
      </c>
      <c r="B85" s="233">
        <f t="shared" si="24"/>
        <v>0</v>
      </c>
      <c r="C85" s="234"/>
      <c r="D85" s="235" t="str">
        <f t="shared" si="25"/>
        <v/>
      </c>
      <c r="E85" s="236"/>
      <c r="F85" s="237">
        <f t="shared" si="26"/>
        <v>0</v>
      </c>
      <c r="G85" s="303">
        <f t="shared" si="27"/>
        <v>0</v>
      </c>
    </row>
    <row r="86" spans="1:7" ht="24" customHeight="1" x14ac:dyDescent="0.2">
      <c r="A86" s="304"/>
      <c r="B86" s="99"/>
      <c r="C86" s="99"/>
      <c r="D86" s="105"/>
      <c r="E86" s="106"/>
      <c r="F86" s="377" t="s">
        <v>32</v>
      </c>
      <c r="G86" s="305">
        <f>SUBTOTAL(9,G78:G85)</f>
        <v>0</v>
      </c>
    </row>
    <row r="87" spans="1:7" ht="24" customHeight="1" x14ac:dyDescent="0.2">
      <c r="A87" s="304"/>
      <c r="B87" s="99"/>
      <c r="C87" s="375" t="s">
        <v>606</v>
      </c>
      <c r="D87" s="105"/>
      <c r="E87" s="106"/>
      <c r="F87" s="107"/>
      <c r="G87" s="306"/>
    </row>
    <row r="88" spans="1:7" s="238" customFormat="1" ht="24" customHeight="1" x14ac:dyDescent="0.2">
      <c r="A88" s="235" t="str">
        <f t="shared" ref="A88:A96" si="28">IFERROR(VLOOKUP(C88,Tabla_Insumos,4,FALSE),"")</f>
        <v/>
      </c>
      <c r="B88" s="233" t="str">
        <f t="shared" ref="B88:B96" si="29">IFERROR(VLOOKUP(C88,Tabla_Insumos,5,FALSE),"")</f>
        <v/>
      </c>
      <c r="C88" s="234"/>
      <c r="D88" s="235" t="str">
        <f t="shared" ref="D88:D96" si="30">IFERROR(VLOOKUP(C88,Tabla_Insumos,2,FALSE),"")</f>
        <v/>
      </c>
      <c r="E88" s="236"/>
      <c r="F88" s="237">
        <f t="shared" ref="F88:F96" si="31">IFERROR(VLOOKUP(C88,Tabla_Insumos,3,FALSE),0)</f>
        <v>0</v>
      </c>
      <c r="G88" s="303">
        <f t="shared" ref="G88:G96" si="32">ROUND(E88*F88,2)</f>
        <v>0</v>
      </c>
    </row>
    <row r="89" spans="1:7" s="238" customFormat="1" ht="24" customHeight="1" x14ac:dyDescent="0.2">
      <c r="A89" s="235" t="str">
        <f t="shared" si="28"/>
        <v/>
      </c>
      <c r="B89" s="233" t="str">
        <f t="shared" si="29"/>
        <v/>
      </c>
      <c r="C89" s="234"/>
      <c r="D89" s="235" t="str">
        <f t="shared" si="30"/>
        <v/>
      </c>
      <c r="E89" s="236"/>
      <c r="F89" s="237">
        <f t="shared" si="31"/>
        <v>0</v>
      </c>
      <c r="G89" s="303">
        <f t="shared" si="32"/>
        <v>0</v>
      </c>
    </row>
    <row r="90" spans="1:7" s="238" customFormat="1" ht="24" customHeight="1" x14ac:dyDescent="0.2">
      <c r="A90" s="235" t="str">
        <f t="shared" si="28"/>
        <v/>
      </c>
      <c r="B90" s="233" t="str">
        <f t="shared" si="29"/>
        <v/>
      </c>
      <c r="C90" s="234"/>
      <c r="D90" s="235" t="str">
        <f t="shared" si="30"/>
        <v/>
      </c>
      <c r="E90" s="236"/>
      <c r="F90" s="237">
        <f t="shared" si="31"/>
        <v>0</v>
      </c>
      <c r="G90" s="303">
        <f t="shared" si="32"/>
        <v>0</v>
      </c>
    </row>
    <row r="91" spans="1:7" s="238" customFormat="1" ht="24" customHeight="1" x14ac:dyDescent="0.2">
      <c r="A91" s="235" t="str">
        <f t="shared" si="28"/>
        <v/>
      </c>
      <c r="B91" s="233" t="str">
        <f t="shared" si="29"/>
        <v/>
      </c>
      <c r="C91" s="234"/>
      <c r="D91" s="235" t="str">
        <f t="shared" si="30"/>
        <v/>
      </c>
      <c r="E91" s="236"/>
      <c r="F91" s="237">
        <f t="shared" si="31"/>
        <v>0</v>
      </c>
      <c r="G91" s="303">
        <f t="shared" si="32"/>
        <v>0</v>
      </c>
    </row>
    <row r="92" spans="1:7" s="238" customFormat="1" ht="24" customHeight="1" x14ac:dyDescent="0.2">
      <c r="A92" s="235" t="str">
        <f t="shared" si="28"/>
        <v/>
      </c>
      <c r="B92" s="233" t="str">
        <f t="shared" si="29"/>
        <v/>
      </c>
      <c r="C92" s="234"/>
      <c r="D92" s="235" t="str">
        <f t="shared" si="30"/>
        <v/>
      </c>
      <c r="E92" s="236"/>
      <c r="F92" s="237">
        <f t="shared" si="31"/>
        <v>0</v>
      </c>
      <c r="G92" s="303">
        <f t="shared" si="32"/>
        <v>0</v>
      </c>
    </row>
    <row r="93" spans="1:7" s="238" customFormat="1" ht="24" customHeight="1" x14ac:dyDescent="0.2">
      <c r="A93" s="235" t="str">
        <f t="shared" si="28"/>
        <v/>
      </c>
      <c r="B93" s="233" t="str">
        <f t="shared" si="29"/>
        <v/>
      </c>
      <c r="C93" s="234"/>
      <c r="D93" s="235" t="str">
        <f t="shared" si="30"/>
        <v/>
      </c>
      <c r="E93" s="236"/>
      <c r="F93" s="237">
        <f t="shared" si="31"/>
        <v>0</v>
      </c>
      <c r="G93" s="303">
        <f t="shared" si="32"/>
        <v>0</v>
      </c>
    </row>
    <row r="94" spans="1:7" s="238" customFormat="1" ht="24" customHeight="1" x14ac:dyDescent="0.2">
      <c r="A94" s="235" t="str">
        <f t="shared" si="28"/>
        <v/>
      </c>
      <c r="B94" s="233" t="str">
        <f t="shared" si="29"/>
        <v/>
      </c>
      <c r="C94" s="234"/>
      <c r="D94" s="235" t="str">
        <f t="shared" si="30"/>
        <v/>
      </c>
      <c r="E94" s="236"/>
      <c r="F94" s="237">
        <f t="shared" si="31"/>
        <v>0</v>
      </c>
      <c r="G94" s="303">
        <f t="shared" si="32"/>
        <v>0</v>
      </c>
    </row>
    <row r="95" spans="1:7" s="238" customFormat="1" ht="24" customHeight="1" x14ac:dyDescent="0.2">
      <c r="A95" s="235" t="str">
        <f t="shared" si="28"/>
        <v/>
      </c>
      <c r="B95" s="233" t="str">
        <f t="shared" si="29"/>
        <v/>
      </c>
      <c r="C95" s="234"/>
      <c r="D95" s="235" t="str">
        <f t="shared" si="30"/>
        <v/>
      </c>
      <c r="E95" s="236"/>
      <c r="F95" s="237">
        <f t="shared" si="31"/>
        <v>0</v>
      </c>
      <c r="G95" s="303">
        <f t="shared" si="32"/>
        <v>0</v>
      </c>
    </row>
    <row r="96" spans="1:7" s="238" customFormat="1" ht="24" customHeight="1" x14ac:dyDescent="0.2">
      <c r="A96" s="235" t="str">
        <f t="shared" si="28"/>
        <v/>
      </c>
      <c r="B96" s="233" t="str">
        <f t="shared" si="29"/>
        <v/>
      </c>
      <c r="C96" s="234"/>
      <c r="D96" s="235" t="str">
        <f t="shared" si="30"/>
        <v/>
      </c>
      <c r="E96" s="236"/>
      <c r="F96" s="237">
        <f t="shared" si="31"/>
        <v>0</v>
      </c>
      <c r="G96" s="303">
        <f t="shared" si="32"/>
        <v>0</v>
      </c>
    </row>
    <row r="97" spans="1:123" ht="24" customHeight="1" x14ac:dyDescent="0.2">
      <c r="A97" s="307"/>
      <c r="B97" s="105"/>
      <c r="C97" s="99"/>
      <c r="D97" s="105"/>
      <c r="E97" s="106"/>
      <c r="F97" s="377" t="s">
        <v>33</v>
      </c>
      <c r="G97" s="305">
        <f>SUBTOTAL(9,G88:G96)</f>
        <v>0</v>
      </c>
    </row>
    <row r="98" spans="1:123" ht="24" customHeight="1" x14ac:dyDescent="0.2">
      <c r="A98" s="308"/>
      <c r="B98" s="105"/>
      <c r="C98" s="99"/>
      <c r="D98" s="105"/>
      <c r="E98" s="106"/>
      <c r="F98" s="107"/>
      <c r="G98" s="306"/>
    </row>
    <row r="99" spans="1:123" ht="24" customHeight="1" x14ac:dyDescent="0.2">
      <c r="A99" s="309" t="str">
        <f>B57</f>
        <v>1.2</v>
      </c>
      <c r="B99" s="310" t="str">
        <f>C57</f>
        <v>Aprobación Proyecto Constructivo en Ecogas (Redes de Pe/Ac de Media Presión)</v>
      </c>
      <c r="C99" s="113"/>
      <c r="D99" s="113" t="s">
        <v>34</v>
      </c>
      <c r="E99" s="114"/>
      <c r="F99" s="312" t="s">
        <v>35</v>
      </c>
      <c r="G99" s="311">
        <f>SUBTOTAL(9,G62:G98)</f>
        <v>0</v>
      </c>
    </row>
    <row r="101" spans="1:123" ht="24" customHeight="1" x14ac:dyDescent="0.2">
      <c r="A101" s="291" t="s">
        <v>37</v>
      </c>
      <c r="B101" s="292"/>
      <c r="C101" s="292"/>
      <c r="D101" s="292"/>
      <c r="E101" s="292"/>
      <c r="F101" s="292"/>
      <c r="G101" s="293"/>
    </row>
    <row r="102" spans="1:123" ht="24" customHeight="1" x14ac:dyDescent="0.2">
      <c r="A102" s="294" t="s">
        <v>602</v>
      </c>
      <c r="B102" s="101" t="str">
        <f>Comitente</f>
        <v>DIRECCION PROVINCIAL DE REDES DE GAS</v>
      </c>
      <c r="C102" s="96"/>
      <c r="D102" s="102"/>
      <c r="E102" s="102"/>
      <c r="F102" s="103"/>
      <c r="G102" s="295"/>
    </row>
    <row r="103" spans="1:123" ht="24" customHeight="1" x14ac:dyDescent="0.2">
      <c r="A103" s="294" t="s">
        <v>603</v>
      </c>
      <c r="B103" s="101">
        <f>Contratista</f>
        <v>0</v>
      </c>
      <c r="C103" s="97"/>
      <c r="D103" s="97"/>
      <c r="E103" s="97"/>
      <c r="F103" s="104"/>
      <c r="G103" s="296"/>
    </row>
    <row r="104" spans="1:123" ht="24" customHeight="1" x14ac:dyDescent="0.2">
      <c r="A104" s="294" t="s">
        <v>24</v>
      </c>
      <c r="B104" s="101" t="str">
        <f>Obra</f>
        <v>RED DE MEDIA PRESIÓN BARRIO TALACASTO</v>
      </c>
      <c r="C104" s="97"/>
      <c r="D104" s="97"/>
      <c r="E104" s="97"/>
      <c r="F104" s="104" t="s">
        <v>38</v>
      </c>
      <c r="G104" s="297">
        <f>Fecha_Base</f>
        <v>0</v>
      </c>
    </row>
    <row r="105" spans="1:123" ht="24" customHeight="1" x14ac:dyDescent="0.2">
      <c r="A105" s="298" t="s">
        <v>601</v>
      </c>
      <c r="B105" s="98" t="str">
        <f>Ubicación</f>
        <v>Departamento Chimbas</v>
      </c>
      <c r="C105" s="98"/>
      <c r="D105" s="105"/>
      <c r="E105" s="106"/>
      <c r="F105" s="107"/>
      <c r="G105" s="299"/>
    </row>
    <row r="106" spans="1:123" ht="24" customHeight="1" x14ac:dyDescent="0.2">
      <c r="A106" s="298" t="s">
        <v>39</v>
      </c>
      <c r="B106" s="108">
        <f>IFERROR(VALUE(LEFT(B107,FIND(".",B107)-1)),"")</f>
        <v>1</v>
      </c>
      <c r="C106" s="99" t="str">
        <f>IFERROR(VLOOKUP(B106,Tabla_CyP,2,FALSE),"")</f>
        <v>TRABAJOS PRELIMINARES</v>
      </c>
      <c r="D106" s="99"/>
      <c r="E106" s="106"/>
      <c r="F106" s="107"/>
      <c r="G106" s="299"/>
    </row>
    <row r="107" spans="1:123" ht="24" customHeight="1" x14ac:dyDescent="0.2">
      <c r="A107" s="298" t="s">
        <v>25</v>
      </c>
      <c r="B107" s="109" t="str">
        <f>IFERROR(VLOOKUP(COUNTIF($A$1:A107,"ANALISIS DE PRECIOS"),Tabla_NumeroItem,2,FALSE),"")</f>
        <v>1.3</v>
      </c>
      <c r="C107" s="99" t="str">
        <f>IFERROR(VLOOKUP(B107,Tabla_CyP,2,FALSE),"")</f>
        <v xml:space="preserve">Cartel de Obra </v>
      </c>
      <c r="D107" s="105"/>
      <c r="E107" s="106"/>
      <c r="F107" s="104" t="s">
        <v>26</v>
      </c>
      <c r="G107" s="300" t="str">
        <f>IFERROR(VLOOKUP(B107,Tabla_CyP,4,FALSE),"")</f>
        <v>GL</v>
      </c>
    </row>
    <row r="108" spans="1:123" ht="24" customHeight="1" x14ac:dyDescent="0.2">
      <c r="A108" s="298"/>
      <c r="B108" s="98"/>
      <c r="C108" s="99"/>
      <c r="D108" s="105"/>
      <c r="E108" s="106"/>
      <c r="F108" s="107"/>
      <c r="G108" s="299"/>
    </row>
    <row r="109" spans="1:123" ht="24" customHeight="1" x14ac:dyDescent="0.2">
      <c r="A109" s="431" t="s">
        <v>507</v>
      </c>
      <c r="B109" s="432"/>
      <c r="C109" s="425" t="s">
        <v>0</v>
      </c>
      <c r="D109" s="425" t="s">
        <v>27</v>
      </c>
      <c r="E109" s="427" t="s">
        <v>28</v>
      </c>
      <c r="F109" s="429" t="s">
        <v>29</v>
      </c>
      <c r="G109" s="429" t="s">
        <v>30</v>
      </c>
    </row>
    <row r="110" spans="1:123" s="111" customFormat="1" ht="24" customHeight="1" x14ac:dyDescent="0.2">
      <c r="A110" s="110" t="s">
        <v>508</v>
      </c>
      <c r="B110" s="110" t="s">
        <v>509</v>
      </c>
      <c r="C110" s="426"/>
      <c r="D110" s="426"/>
      <c r="E110" s="428"/>
      <c r="F110" s="430"/>
      <c r="G110" s="430"/>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c r="CK110" s="239"/>
      <c r="CL110" s="239"/>
      <c r="CM110" s="239"/>
      <c r="CN110" s="239"/>
      <c r="CO110" s="239"/>
      <c r="CP110" s="239"/>
      <c r="CQ110" s="239"/>
      <c r="CR110" s="239"/>
      <c r="CS110" s="239"/>
      <c r="CT110" s="239"/>
      <c r="CU110" s="239"/>
      <c r="CV110" s="239"/>
      <c r="CW110" s="239"/>
      <c r="CX110" s="239"/>
      <c r="CY110" s="239"/>
      <c r="CZ110" s="239"/>
      <c r="DA110" s="239"/>
      <c r="DB110" s="239"/>
      <c r="DC110" s="239"/>
      <c r="DD110" s="239"/>
      <c r="DE110" s="239"/>
      <c r="DF110" s="239"/>
      <c r="DG110" s="239"/>
      <c r="DH110" s="239"/>
      <c r="DI110" s="239"/>
      <c r="DJ110" s="239"/>
      <c r="DK110" s="239"/>
      <c r="DL110" s="239"/>
      <c r="DM110" s="239"/>
      <c r="DN110" s="239"/>
      <c r="DO110" s="239"/>
      <c r="DP110" s="239"/>
      <c r="DQ110" s="239"/>
      <c r="DR110" s="239"/>
      <c r="DS110" s="239"/>
    </row>
    <row r="111" spans="1:123" ht="24" customHeight="1" x14ac:dyDescent="0.2">
      <c r="A111" s="378"/>
      <c r="B111" s="112"/>
      <c r="C111" s="376" t="s">
        <v>604</v>
      </c>
      <c r="D111" s="113"/>
      <c r="E111" s="114"/>
      <c r="F111" s="115"/>
      <c r="G111" s="302"/>
    </row>
    <row r="112" spans="1:123" s="238" customFormat="1" ht="24" customHeight="1" x14ac:dyDescent="0.2">
      <c r="A112" s="235" t="str">
        <f t="shared" ref="A112:A125" si="33">IFERROR(VLOOKUP(C112,Tabla_Insumos,4,FALSE),"")</f>
        <v/>
      </c>
      <c r="B112" s="233" t="str">
        <f t="shared" ref="B112:B125" si="34">IFERROR(VLOOKUP(C112,Tabla_Insumos,5,FALSE),"")</f>
        <v/>
      </c>
      <c r="C112" s="234"/>
      <c r="D112" s="235" t="str">
        <f t="shared" ref="D112:D125" si="35">IFERROR(VLOOKUP(C112,Tabla_Insumos,2,FALSE),"")</f>
        <v/>
      </c>
      <c r="E112" s="236"/>
      <c r="F112" s="237">
        <f t="shared" ref="F112:F125" si="36">IFERROR(VLOOKUP(C112,Tabla_Insumos,3,FALSE),0)</f>
        <v>0</v>
      </c>
      <c r="G112" s="303">
        <f>ROUND(E112*F112,2)</f>
        <v>0</v>
      </c>
    </row>
    <row r="113" spans="1:7" s="238" customFormat="1" ht="24" customHeight="1" x14ac:dyDescent="0.2">
      <c r="A113" s="235" t="str">
        <f t="shared" si="33"/>
        <v/>
      </c>
      <c r="B113" s="233" t="str">
        <f t="shared" si="34"/>
        <v/>
      </c>
      <c r="C113" s="234"/>
      <c r="D113" s="235" t="str">
        <f t="shared" si="35"/>
        <v/>
      </c>
      <c r="E113" s="236"/>
      <c r="F113" s="237">
        <f t="shared" si="36"/>
        <v>0</v>
      </c>
      <c r="G113" s="303">
        <f t="shared" ref="G113:G125" si="37">ROUND(E113*F113,2)</f>
        <v>0</v>
      </c>
    </row>
    <row r="114" spans="1:7" s="238" customFormat="1" ht="24" customHeight="1" x14ac:dyDescent="0.2">
      <c r="A114" s="235" t="str">
        <f t="shared" si="33"/>
        <v/>
      </c>
      <c r="B114" s="233" t="str">
        <f t="shared" si="34"/>
        <v/>
      </c>
      <c r="C114" s="234"/>
      <c r="D114" s="235" t="str">
        <f t="shared" si="35"/>
        <v/>
      </c>
      <c r="E114" s="236"/>
      <c r="F114" s="237">
        <f t="shared" si="36"/>
        <v>0</v>
      </c>
      <c r="G114" s="303">
        <f t="shared" si="37"/>
        <v>0</v>
      </c>
    </row>
    <row r="115" spans="1:7" s="238" customFormat="1" ht="24" customHeight="1" x14ac:dyDescent="0.2">
      <c r="A115" s="235" t="str">
        <f t="shared" si="33"/>
        <v/>
      </c>
      <c r="B115" s="233" t="str">
        <f t="shared" si="34"/>
        <v/>
      </c>
      <c r="C115" s="234"/>
      <c r="D115" s="235" t="str">
        <f t="shared" si="35"/>
        <v/>
      </c>
      <c r="E115" s="236"/>
      <c r="F115" s="237">
        <f t="shared" si="36"/>
        <v>0</v>
      </c>
      <c r="G115" s="303">
        <f t="shared" si="37"/>
        <v>0</v>
      </c>
    </row>
    <row r="116" spans="1:7" s="238" customFormat="1" ht="24" customHeight="1" x14ac:dyDescent="0.2">
      <c r="A116" s="235" t="str">
        <f t="shared" si="33"/>
        <v/>
      </c>
      <c r="B116" s="233" t="str">
        <f t="shared" si="34"/>
        <v/>
      </c>
      <c r="C116" s="234"/>
      <c r="D116" s="235" t="str">
        <f t="shared" si="35"/>
        <v/>
      </c>
      <c r="E116" s="236"/>
      <c r="F116" s="237">
        <f t="shared" si="36"/>
        <v>0</v>
      </c>
      <c r="G116" s="303">
        <f t="shared" si="37"/>
        <v>0</v>
      </c>
    </row>
    <row r="117" spans="1:7" s="238" customFormat="1" ht="24" customHeight="1" x14ac:dyDescent="0.2">
      <c r="A117" s="235" t="str">
        <f t="shared" si="33"/>
        <v/>
      </c>
      <c r="B117" s="233" t="str">
        <f t="shared" si="34"/>
        <v/>
      </c>
      <c r="C117" s="234"/>
      <c r="D117" s="235" t="str">
        <f t="shared" si="35"/>
        <v/>
      </c>
      <c r="E117" s="236"/>
      <c r="F117" s="237">
        <f t="shared" si="36"/>
        <v>0</v>
      </c>
      <c r="G117" s="303">
        <f t="shared" si="37"/>
        <v>0</v>
      </c>
    </row>
    <row r="118" spans="1:7" s="238" customFormat="1" ht="24" customHeight="1" x14ac:dyDescent="0.2">
      <c r="A118" s="235" t="str">
        <f t="shared" si="33"/>
        <v/>
      </c>
      <c r="B118" s="233" t="str">
        <f t="shared" si="34"/>
        <v/>
      </c>
      <c r="C118" s="234"/>
      <c r="D118" s="235" t="str">
        <f t="shared" si="35"/>
        <v/>
      </c>
      <c r="E118" s="236"/>
      <c r="F118" s="237">
        <f t="shared" si="36"/>
        <v>0</v>
      </c>
      <c r="G118" s="303">
        <f t="shared" si="37"/>
        <v>0</v>
      </c>
    </row>
    <row r="119" spans="1:7" s="238" customFormat="1" ht="24" customHeight="1" x14ac:dyDescent="0.2">
      <c r="A119" s="235" t="str">
        <f t="shared" si="33"/>
        <v/>
      </c>
      <c r="B119" s="233" t="str">
        <f t="shared" si="34"/>
        <v/>
      </c>
      <c r="C119" s="234"/>
      <c r="D119" s="235" t="str">
        <f t="shared" si="35"/>
        <v/>
      </c>
      <c r="E119" s="236"/>
      <c r="F119" s="237">
        <f t="shared" si="36"/>
        <v>0</v>
      </c>
      <c r="G119" s="303">
        <f t="shared" si="37"/>
        <v>0</v>
      </c>
    </row>
    <row r="120" spans="1:7" s="238" customFormat="1" ht="24" customHeight="1" x14ac:dyDescent="0.2">
      <c r="A120" s="235" t="str">
        <f t="shared" si="33"/>
        <v/>
      </c>
      <c r="B120" s="233" t="str">
        <f t="shared" si="34"/>
        <v/>
      </c>
      <c r="C120" s="234"/>
      <c r="D120" s="235" t="str">
        <f t="shared" si="35"/>
        <v/>
      </c>
      <c r="E120" s="236"/>
      <c r="F120" s="237">
        <f t="shared" si="36"/>
        <v>0</v>
      </c>
      <c r="G120" s="303">
        <f t="shared" si="37"/>
        <v>0</v>
      </c>
    </row>
    <row r="121" spans="1:7" s="238" customFormat="1" ht="24" customHeight="1" x14ac:dyDescent="0.2">
      <c r="A121" s="235" t="str">
        <f t="shared" si="33"/>
        <v/>
      </c>
      <c r="B121" s="233" t="str">
        <f t="shared" si="34"/>
        <v/>
      </c>
      <c r="C121" s="234"/>
      <c r="D121" s="235" t="str">
        <f t="shared" si="35"/>
        <v/>
      </c>
      <c r="E121" s="236"/>
      <c r="F121" s="237">
        <f t="shared" si="36"/>
        <v>0</v>
      </c>
      <c r="G121" s="303">
        <f t="shared" si="37"/>
        <v>0</v>
      </c>
    </row>
    <row r="122" spans="1:7" s="238" customFormat="1" ht="24" customHeight="1" x14ac:dyDescent="0.2">
      <c r="A122" s="235" t="str">
        <f t="shared" si="33"/>
        <v/>
      </c>
      <c r="B122" s="233" t="str">
        <f t="shared" si="34"/>
        <v/>
      </c>
      <c r="C122" s="234"/>
      <c r="D122" s="235" t="str">
        <f t="shared" si="35"/>
        <v/>
      </c>
      <c r="E122" s="236"/>
      <c r="F122" s="237">
        <f t="shared" si="36"/>
        <v>0</v>
      </c>
      <c r="G122" s="303">
        <f t="shared" si="37"/>
        <v>0</v>
      </c>
    </row>
    <row r="123" spans="1:7" s="238" customFormat="1" ht="24" customHeight="1" x14ac:dyDescent="0.2">
      <c r="A123" s="235" t="str">
        <f t="shared" si="33"/>
        <v/>
      </c>
      <c r="B123" s="233" t="str">
        <f t="shared" si="34"/>
        <v/>
      </c>
      <c r="C123" s="234"/>
      <c r="D123" s="235" t="str">
        <f t="shared" si="35"/>
        <v/>
      </c>
      <c r="E123" s="236"/>
      <c r="F123" s="237">
        <f t="shared" si="36"/>
        <v>0</v>
      </c>
      <c r="G123" s="303">
        <f t="shared" si="37"/>
        <v>0</v>
      </c>
    </row>
    <row r="124" spans="1:7" s="238" customFormat="1" ht="24" customHeight="1" x14ac:dyDescent="0.2">
      <c r="A124" s="235" t="str">
        <f t="shared" si="33"/>
        <v/>
      </c>
      <c r="B124" s="233" t="str">
        <f t="shared" si="34"/>
        <v/>
      </c>
      <c r="C124" s="234"/>
      <c r="D124" s="235" t="str">
        <f t="shared" si="35"/>
        <v/>
      </c>
      <c r="E124" s="236"/>
      <c r="F124" s="237">
        <f t="shared" si="36"/>
        <v>0</v>
      </c>
      <c r="G124" s="303">
        <f t="shared" si="37"/>
        <v>0</v>
      </c>
    </row>
    <row r="125" spans="1:7" s="238" customFormat="1" ht="24" customHeight="1" x14ac:dyDescent="0.2">
      <c r="A125" s="235" t="str">
        <f t="shared" si="33"/>
        <v/>
      </c>
      <c r="B125" s="233" t="str">
        <f t="shared" si="34"/>
        <v/>
      </c>
      <c r="C125" s="234"/>
      <c r="D125" s="235" t="str">
        <f t="shared" si="35"/>
        <v/>
      </c>
      <c r="E125" s="236"/>
      <c r="F125" s="237">
        <f t="shared" si="36"/>
        <v>0</v>
      </c>
      <c r="G125" s="303">
        <f t="shared" si="37"/>
        <v>0</v>
      </c>
    </row>
    <row r="126" spans="1:7" ht="24" customHeight="1" x14ac:dyDescent="0.2">
      <c r="A126" s="304"/>
      <c r="B126" s="99"/>
      <c r="C126" s="99"/>
      <c r="D126" s="105"/>
      <c r="E126" s="106"/>
      <c r="F126" s="377" t="s">
        <v>31</v>
      </c>
      <c r="G126" s="305">
        <f>SUBTOTAL(9,G112:G125)</f>
        <v>0</v>
      </c>
    </row>
    <row r="127" spans="1:7" ht="24" customHeight="1" x14ac:dyDescent="0.2">
      <c r="A127" s="304"/>
      <c r="B127" s="99"/>
      <c r="C127" s="375" t="s">
        <v>605</v>
      </c>
      <c r="D127" s="105"/>
      <c r="E127" s="106"/>
      <c r="F127" s="107"/>
      <c r="G127" s="306"/>
    </row>
    <row r="128" spans="1:7" s="238" customFormat="1" ht="24" customHeight="1" x14ac:dyDescent="0.2">
      <c r="A128" s="235" t="str">
        <f t="shared" ref="A128:A135" si="38">IFERROR(VLOOKUP(C128,Tabla_Insumos,4,FALSE),"")</f>
        <v/>
      </c>
      <c r="B128" s="233">
        <f t="shared" ref="B128:B135" si="39">IFERROR(VLOOKUP(A128,Tabla_Indices,5,FALSE),"")</f>
        <v>0</v>
      </c>
      <c r="C128" s="234"/>
      <c r="D128" s="235" t="str">
        <f t="shared" ref="D128:D135" si="40">IFERROR(VLOOKUP(C128,Tabla_Insumos,2,FALSE),"")</f>
        <v/>
      </c>
      <c r="E128" s="236"/>
      <c r="F128" s="237">
        <f t="shared" ref="F128:F135" si="41">IFERROR(VLOOKUP(C128,Tabla_Insumos,3,FALSE),0)</f>
        <v>0</v>
      </c>
      <c r="G128" s="303">
        <f>ROUND(E128*F128,2)</f>
        <v>0</v>
      </c>
    </row>
    <row r="129" spans="1:7" s="238" customFormat="1" ht="24" customHeight="1" x14ac:dyDescent="0.2">
      <c r="A129" s="235" t="str">
        <f t="shared" si="38"/>
        <v/>
      </c>
      <c r="B129" s="233">
        <f t="shared" si="39"/>
        <v>0</v>
      </c>
      <c r="C129" s="234"/>
      <c r="D129" s="235" t="str">
        <f t="shared" si="40"/>
        <v/>
      </c>
      <c r="E129" s="236"/>
      <c r="F129" s="237">
        <f t="shared" si="41"/>
        <v>0</v>
      </c>
      <c r="G129" s="303">
        <f>ROUND(E129*F129,2)</f>
        <v>0</v>
      </c>
    </row>
    <row r="130" spans="1:7" s="238" customFormat="1" ht="24" customHeight="1" x14ac:dyDescent="0.2">
      <c r="A130" s="235" t="str">
        <f t="shared" si="38"/>
        <v/>
      </c>
      <c r="B130" s="233">
        <f t="shared" si="39"/>
        <v>0</v>
      </c>
      <c r="C130" s="234"/>
      <c r="D130" s="235" t="str">
        <f t="shared" si="40"/>
        <v/>
      </c>
      <c r="E130" s="236"/>
      <c r="F130" s="237">
        <f t="shared" si="41"/>
        <v>0</v>
      </c>
      <c r="G130" s="303">
        <f t="shared" ref="G130:G135" si="42">ROUND(E130*F130,2)</f>
        <v>0</v>
      </c>
    </row>
    <row r="131" spans="1:7" s="238" customFormat="1" ht="24" customHeight="1" x14ac:dyDescent="0.2">
      <c r="A131" s="235" t="str">
        <f t="shared" si="38"/>
        <v/>
      </c>
      <c r="B131" s="233">
        <f t="shared" si="39"/>
        <v>0</v>
      </c>
      <c r="C131" s="234"/>
      <c r="D131" s="235" t="str">
        <f t="shared" si="40"/>
        <v/>
      </c>
      <c r="E131" s="236"/>
      <c r="F131" s="237">
        <f t="shared" si="41"/>
        <v>0</v>
      </c>
      <c r="G131" s="303">
        <f t="shared" si="42"/>
        <v>0</v>
      </c>
    </row>
    <row r="132" spans="1:7" s="238" customFormat="1" ht="24" customHeight="1" x14ac:dyDescent="0.2">
      <c r="A132" s="235" t="str">
        <f t="shared" si="38"/>
        <v/>
      </c>
      <c r="B132" s="233">
        <f t="shared" si="39"/>
        <v>0</v>
      </c>
      <c r="C132" s="234"/>
      <c r="D132" s="235" t="str">
        <f t="shared" si="40"/>
        <v/>
      </c>
      <c r="E132" s="236"/>
      <c r="F132" s="237">
        <f t="shared" si="41"/>
        <v>0</v>
      </c>
      <c r="G132" s="303">
        <f t="shared" si="42"/>
        <v>0</v>
      </c>
    </row>
    <row r="133" spans="1:7" s="238" customFormat="1" ht="24" customHeight="1" x14ac:dyDescent="0.2">
      <c r="A133" s="235" t="str">
        <f t="shared" si="38"/>
        <v/>
      </c>
      <c r="B133" s="233">
        <f t="shared" si="39"/>
        <v>0</v>
      </c>
      <c r="C133" s="234"/>
      <c r="D133" s="235" t="str">
        <f t="shared" si="40"/>
        <v/>
      </c>
      <c r="E133" s="236"/>
      <c r="F133" s="237">
        <f t="shared" si="41"/>
        <v>0</v>
      </c>
      <c r="G133" s="303">
        <f t="shared" si="42"/>
        <v>0</v>
      </c>
    </row>
    <row r="134" spans="1:7" s="238" customFormat="1" ht="24" customHeight="1" x14ac:dyDescent="0.2">
      <c r="A134" s="235" t="str">
        <f t="shared" si="38"/>
        <v/>
      </c>
      <c r="B134" s="233">
        <f t="shared" si="39"/>
        <v>0</v>
      </c>
      <c r="C134" s="234"/>
      <c r="D134" s="235" t="str">
        <f t="shared" si="40"/>
        <v/>
      </c>
      <c r="E134" s="236"/>
      <c r="F134" s="237">
        <f t="shared" si="41"/>
        <v>0</v>
      </c>
      <c r="G134" s="303">
        <f t="shared" si="42"/>
        <v>0</v>
      </c>
    </row>
    <row r="135" spans="1:7" s="238" customFormat="1" ht="24" customHeight="1" x14ac:dyDescent="0.2">
      <c r="A135" s="235" t="str">
        <f t="shared" si="38"/>
        <v/>
      </c>
      <c r="B135" s="233">
        <f t="shared" si="39"/>
        <v>0</v>
      </c>
      <c r="C135" s="234"/>
      <c r="D135" s="235" t="str">
        <f t="shared" si="40"/>
        <v/>
      </c>
      <c r="E135" s="236"/>
      <c r="F135" s="237">
        <f t="shared" si="41"/>
        <v>0</v>
      </c>
      <c r="G135" s="303">
        <f t="shared" si="42"/>
        <v>0</v>
      </c>
    </row>
    <row r="136" spans="1:7" ht="24" customHeight="1" x14ac:dyDescent="0.2">
      <c r="A136" s="304"/>
      <c r="B136" s="99"/>
      <c r="C136" s="99"/>
      <c r="D136" s="105"/>
      <c r="E136" s="106"/>
      <c r="F136" s="377" t="s">
        <v>32</v>
      </c>
      <c r="G136" s="305">
        <f>SUBTOTAL(9,G128:G135)</f>
        <v>0</v>
      </c>
    </row>
    <row r="137" spans="1:7" ht="24" customHeight="1" x14ac:dyDescent="0.2">
      <c r="A137" s="304"/>
      <c r="B137" s="99"/>
      <c r="C137" s="375" t="s">
        <v>606</v>
      </c>
      <c r="D137" s="105"/>
      <c r="E137" s="106"/>
      <c r="F137" s="107"/>
      <c r="G137" s="306"/>
    </row>
    <row r="138" spans="1:7" s="238" customFormat="1" ht="24" customHeight="1" x14ac:dyDescent="0.2">
      <c r="A138" s="235" t="str">
        <f t="shared" ref="A138:A146" si="43">IFERROR(VLOOKUP(C138,Tabla_Insumos,4,FALSE),"")</f>
        <v/>
      </c>
      <c r="B138" s="233" t="str">
        <f t="shared" ref="B138:B146" si="44">IFERROR(VLOOKUP(C138,Tabla_Insumos,5,FALSE),"")</f>
        <v/>
      </c>
      <c r="C138" s="234"/>
      <c r="D138" s="235" t="str">
        <f t="shared" ref="D138:D146" si="45">IFERROR(VLOOKUP(C138,Tabla_Insumos,2,FALSE),"")</f>
        <v/>
      </c>
      <c r="E138" s="236"/>
      <c r="F138" s="237">
        <f t="shared" ref="F138:F146" si="46">IFERROR(VLOOKUP(C138,Tabla_Insumos,3,FALSE),0)</f>
        <v>0</v>
      </c>
      <c r="G138" s="303">
        <f t="shared" ref="G138:G146" si="47">ROUND(E138*F138,2)</f>
        <v>0</v>
      </c>
    </row>
    <row r="139" spans="1:7" s="238" customFormat="1" ht="24" customHeight="1" x14ac:dyDescent="0.2">
      <c r="A139" s="235" t="str">
        <f t="shared" si="43"/>
        <v/>
      </c>
      <c r="B139" s="233" t="str">
        <f t="shared" si="44"/>
        <v/>
      </c>
      <c r="C139" s="234"/>
      <c r="D139" s="235" t="str">
        <f t="shared" si="45"/>
        <v/>
      </c>
      <c r="E139" s="236"/>
      <c r="F139" s="237">
        <f t="shared" si="46"/>
        <v>0</v>
      </c>
      <c r="G139" s="303">
        <f t="shared" si="47"/>
        <v>0</v>
      </c>
    </row>
    <row r="140" spans="1:7" s="238" customFormat="1" ht="24" customHeight="1" x14ac:dyDescent="0.2">
      <c r="A140" s="235" t="str">
        <f t="shared" si="43"/>
        <v/>
      </c>
      <c r="B140" s="233" t="str">
        <f t="shared" si="44"/>
        <v/>
      </c>
      <c r="C140" s="234"/>
      <c r="D140" s="235" t="str">
        <f t="shared" si="45"/>
        <v/>
      </c>
      <c r="E140" s="236"/>
      <c r="F140" s="237">
        <f t="shared" si="46"/>
        <v>0</v>
      </c>
      <c r="G140" s="303">
        <f t="shared" si="47"/>
        <v>0</v>
      </c>
    </row>
    <row r="141" spans="1:7" s="238" customFormat="1" ht="24" customHeight="1" x14ac:dyDescent="0.2">
      <c r="A141" s="235" t="str">
        <f t="shared" si="43"/>
        <v/>
      </c>
      <c r="B141" s="233" t="str">
        <f t="shared" si="44"/>
        <v/>
      </c>
      <c r="C141" s="234"/>
      <c r="D141" s="235" t="str">
        <f t="shared" si="45"/>
        <v/>
      </c>
      <c r="E141" s="236"/>
      <c r="F141" s="237">
        <f t="shared" si="46"/>
        <v>0</v>
      </c>
      <c r="G141" s="303">
        <f t="shared" si="47"/>
        <v>0</v>
      </c>
    </row>
    <row r="142" spans="1:7" s="238" customFormat="1" ht="24" customHeight="1" x14ac:dyDescent="0.2">
      <c r="A142" s="235" t="str">
        <f t="shared" si="43"/>
        <v/>
      </c>
      <c r="B142" s="233" t="str">
        <f t="shared" si="44"/>
        <v/>
      </c>
      <c r="C142" s="234"/>
      <c r="D142" s="235" t="str">
        <f t="shared" si="45"/>
        <v/>
      </c>
      <c r="E142" s="236"/>
      <c r="F142" s="237">
        <f t="shared" si="46"/>
        <v>0</v>
      </c>
      <c r="G142" s="303">
        <f t="shared" si="47"/>
        <v>0</v>
      </c>
    </row>
    <row r="143" spans="1:7" s="238" customFormat="1" ht="24" customHeight="1" x14ac:dyDescent="0.2">
      <c r="A143" s="235" t="str">
        <f t="shared" si="43"/>
        <v/>
      </c>
      <c r="B143" s="233" t="str">
        <f t="shared" si="44"/>
        <v/>
      </c>
      <c r="C143" s="234"/>
      <c r="D143" s="235" t="str">
        <f t="shared" si="45"/>
        <v/>
      </c>
      <c r="E143" s="236"/>
      <c r="F143" s="237">
        <f t="shared" si="46"/>
        <v>0</v>
      </c>
      <c r="G143" s="303">
        <f t="shared" si="47"/>
        <v>0</v>
      </c>
    </row>
    <row r="144" spans="1:7" s="238" customFormat="1" ht="24" customHeight="1" x14ac:dyDescent="0.2">
      <c r="A144" s="235" t="str">
        <f t="shared" si="43"/>
        <v/>
      </c>
      <c r="B144" s="233" t="str">
        <f t="shared" si="44"/>
        <v/>
      </c>
      <c r="C144" s="234"/>
      <c r="D144" s="235" t="str">
        <f t="shared" si="45"/>
        <v/>
      </c>
      <c r="E144" s="236"/>
      <c r="F144" s="237">
        <f t="shared" si="46"/>
        <v>0</v>
      </c>
      <c r="G144" s="303">
        <f t="shared" si="47"/>
        <v>0</v>
      </c>
    </row>
    <row r="145" spans="1:123" s="238" customFormat="1" ht="24" customHeight="1" x14ac:dyDescent="0.2">
      <c r="A145" s="235" t="str">
        <f t="shared" si="43"/>
        <v/>
      </c>
      <c r="B145" s="233" t="str">
        <f t="shared" si="44"/>
        <v/>
      </c>
      <c r="C145" s="234"/>
      <c r="D145" s="235" t="str">
        <f t="shared" si="45"/>
        <v/>
      </c>
      <c r="E145" s="236"/>
      <c r="F145" s="237">
        <f t="shared" si="46"/>
        <v>0</v>
      </c>
      <c r="G145" s="303">
        <f t="shared" si="47"/>
        <v>0</v>
      </c>
    </row>
    <row r="146" spans="1:123" s="238" customFormat="1" ht="24" customHeight="1" x14ac:dyDescent="0.2">
      <c r="A146" s="235" t="str">
        <f t="shared" si="43"/>
        <v/>
      </c>
      <c r="B146" s="233" t="str">
        <f t="shared" si="44"/>
        <v/>
      </c>
      <c r="C146" s="234"/>
      <c r="D146" s="235" t="str">
        <f t="shared" si="45"/>
        <v/>
      </c>
      <c r="E146" s="236"/>
      <c r="F146" s="237">
        <f t="shared" si="46"/>
        <v>0</v>
      </c>
      <c r="G146" s="303">
        <f t="shared" si="47"/>
        <v>0</v>
      </c>
    </row>
    <row r="147" spans="1:123" ht="24" customHeight="1" x14ac:dyDescent="0.2">
      <c r="A147" s="307"/>
      <c r="B147" s="105"/>
      <c r="C147" s="99"/>
      <c r="D147" s="105"/>
      <c r="E147" s="106"/>
      <c r="F147" s="377" t="s">
        <v>33</v>
      </c>
      <c r="G147" s="305">
        <f>SUBTOTAL(9,G138:G146)</f>
        <v>0</v>
      </c>
    </row>
    <row r="148" spans="1:123" ht="24" customHeight="1" x14ac:dyDescent="0.2">
      <c r="A148" s="308"/>
      <c r="B148" s="105"/>
      <c r="C148" s="99"/>
      <c r="D148" s="105"/>
      <c r="E148" s="106"/>
      <c r="F148" s="107"/>
      <c r="G148" s="306"/>
    </row>
    <row r="149" spans="1:123" ht="24" customHeight="1" x14ac:dyDescent="0.2">
      <c r="A149" s="309" t="str">
        <f>B107</f>
        <v>1.3</v>
      </c>
      <c r="B149" s="310" t="str">
        <f>C107</f>
        <v xml:space="preserve">Cartel de Obra </v>
      </c>
      <c r="C149" s="113"/>
      <c r="D149" s="113" t="s">
        <v>34</v>
      </c>
      <c r="E149" s="114"/>
      <c r="F149" s="312" t="s">
        <v>35</v>
      </c>
      <c r="G149" s="311">
        <f>SUBTOTAL(9,G112:G148)</f>
        <v>0</v>
      </c>
    </row>
    <row r="151" spans="1:123" ht="24" customHeight="1" x14ac:dyDescent="0.2">
      <c r="A151" s="291" t="s">
        <v>37</v>
      </c>
      <c r="B151" s="292"/>
      <c r="C151" s="292"/>
      <c r="D151" s="292"/>
      <c r="E151" s="292"/>
      <c r="F151" s="292"/>
      <c r="G151" s="293"/>
    </row>
    <row r="152" spans="1:123" ht="24" customHeight="1" x14ac:dyDescent="0.2">
      <c r="A152" s="294" t="s">
        <v>602</v>
      </c>
      <c r="B152" s="101" t="str">
        <f>Comitente</f>
        <v>DIRECCION PROVINCIAL DE REDES DE GAS</v>
      </c>
      <c r="C152" s="96"/>
      <c r="D152" s="102"/>
      <c r="E152" s="102"/>
      <c r="F152" s="103"/>
      <c r="G152" s="295"/>
    </row>
    <row r="153" spans="1:123" ht="24" customHeight="1" x14ac:dyDescent="0.2">
      <c r="A153" s="294" t="s">
        <v>603</v>
      </c>
      <c r="B153" s="101">
        <f>Contratista</f>
        <v>0</v>
      </c>
      <c r="C153" s="97"/>
      <c r="D153" s="97"/>
      <c r="E153" s="97"/>
      <c r="F153" s="104"/>
      <c r="G153" s="296"/>
    </row>
    <row r="154" spans="1:123" ht="24" customHeight="1" x14ac:dyDescent="0.2">
      <c r="A154" s="294" t="s">
        <v>24</v>
      </c>
      <c r="B154" s="101" t="str">
        <f>Obra</f>
        <v>RED DE MEDIA PRESIÓN BARRIO TALACASTO</v>
      </c>
      <c r="C154" s="97"/>
      <c r="D154" s="97"/>
      <c r="E154" s="97"/>
      <c r="F154" s="104" t="s">
        <v>38</v>
      </c>
      <c r="G154" s="297">
        <f>Fecha_Base</f>
        <v>0</v>
      </c>
    </row>
    <row r="155" spans="1:123" ht="24" customHeight="1" x14ac:dyDescent="0.2">
      <c r="A155" s="298" t="s">
        <v>601</v>
      </c>
      <c r="B155" s="98" t="str">
        <f>Ubicación</f>
        <v>Departamento Chimbas</v>
      </c>
      <c r="C155" s="98"/>
      <c r="D155" s="105"/>
      <c r="E155" s="106"/>
      <c r="F155" s="107"/>
      <c r="G155" s="299"/>
    </row>
    <row r="156" spans="1:123" ht="24" customHeight="1" x14ac:dyDescent="0.2">
      <c r="A156" s="298" t="s">
        <v>39</v>
      </c>
      <c r="B156" s="108">
        <f>IFERROR(VALUE(LEFT(B157,FIND(".",B157)-1)),"")</f>
        <v>2</v>
      </c>
      <c r="C156" s="99" t="str">
        <f>IFERROR(VLOOKUP(B156,Tabla_CyP,2,FALSE),"")</f>
        <v>CAÑERÍAS</v>
      </c>
      <c r="D156" s="99"/>
      <c r="E156" s="106"/>
      <c r="F156" s="107"/>
      <c r="G156" s="299"/>
    </row>
    <row r="157" spans="1:123" ht="24" customHeight="1" x14ac:dyDescent="0.2">
      <c r="A157" s="298" t="s">
        <v>25</v>
      </c>
      <c r="B157" s="109" t="str">
        <f>IFERROR(VLOOKUP(COUNTIF($A$1:A157,"ANALISIS DE PRECIOS"),Tabla_NumeroItem,2,FALSE),"")</f>
        <v>2.1</v>
      </c>
      <c r="C157" s="99" t="str">
        <f>IFERROR(VLOOKUP(B157,Tabla_CyP,2,FALSE),"")</f>
        <v xml:space="preserve">Provision y Colocación de  Caño PE p/red de media presion 50 mm diam. </v>
      </c>
      <c r="D157" s="105"/>
      <c r="E157" s="106"/>
      <c r="F157" s="104" t="s">
        <v>26</v>
      </c>
      <c r="G157" s="300" t="str">
        <f>IFERROR(VLOOKUP(B157,Tabla_CyP,4,FALSE),"")</f>
        <v>m</v>
      </c>
    </row>
    <row r="158" spans="1:123" ht="24" customHeight="1" x14ac:dyDescent="0.2">
      <c r="A158" s="298"/>
      <c r="B158" s="98"/>
      <c r="C158" s="99"/>
      <c r="D158" s="105"/>
      <c r="E158" s="106"/>
      <c r="F158" s="107"/>
      <c r="G158" s="299"/>
    </row>
    <row r="159" spans="1:123" ht="24" customHeight="1" x14ac:dyDescent="0.2">
      <c r="A159" s="431" t="s">
        <v>507</v>
      </c>
      <c r="B159" s="432"/>
      <c r="C159" s="425" t="s">
        <v>0</v>
      </c>
      <c r="D159" s="425" t="s">
        <v>27</v>
      </c>
      <c r="E159" s="427" t="s">
        <v>28</v>
      </c>
      <c r="F159" s="429" t="s">
        <v>29</v>
      </c>
      <c r="G159" s="429" t="s">
        <v>30</v>
      </c>
    </row>
    <row r="160" spans="1:123" s="111" customFormat="1" ht="24" customHeight="1" x14ac:dyDescent="0.2">
      <c r="A160" s="110" t="s">
        <v>508</v>
      </c>
      <c r="B160" s="110" t="s">
        <v>509</v>
      </c>
      <c r="C160" s="426"/>
      <c r="D160" s="426"/>
      <c r="E160" s="428"/>
      <c r="F160" s="430"/>
      <c r="G160" s="430"/>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c r="AS160" s="239"/>
      <c r="AT160" s="239"/>
      <c r="AU160" s="239"/>
      <c r="AV160" s="239"/>
      <c r="AW160" s="239"/>
      <c r="AX160" s="239"/>
      <c r="AY160" s="239"/>
      <c r="AZ160" s="239"/>
      <c r="BA160" s="239"/>
      <c r="BB160" s="239"/>
      <c r="BC160" s="239"/>
      <c r="BD160" s="239"/>
      <c r="BE160" s="239"/>
      <c r="BF160" s="239"/>
      <c r="BG160" s="239"/>
      <c r="BH160" s="239"/>
      <c r="BI160" s="239"/>
      <c r="BJ160" s="239"/>
      <c r="BK160" s="239"/>
      <c r="BL160" s="239"/>
      <c r="BM160" s="239"/>
      <c r="BN160" s="239"/>
      <c r="BO160" s="239"/>
      <c r="BP160" s="239"/>
      <c r="BQ160" s="239"/>
      <c r="BR160" s="239"/>
      <c r="BS160" s="239"/>
      <c r="BT160" s="239"/>
      <c r="BU160" s="239"/>
      <c r="BV160" s="239"/>
      <c r="BW160" s="239"/>
      <c r="BX160" s="239"/>
      <c r="BY160" s="239"/>
      <c r="BZ160" s="239"/>
      <c r="CA160" s="239"/>
      <c r="CB160" s="239"/>
      <c r="CC160" s="239"/>
      <c r="CD160" s="239"/>
      <c r="CE160" s="239"/>
      <c r="CF160" s="239"/>
      <c r="CG160" s="239"/>
      <c r="CH160" s="239"/>
      <c r="CI160" s="239"/>
      <c r="CJ160" s="239"/>
      <c r="CK160" s="239"/>
      <c r="CL160" s="239"/>
      <c r="CM160" s="239"/>
      <c r="CN160" s="239"/>
      <c r="CO160" s="239"/>
      <c r="CP160" s="239"/>
      <c r="CQ160" s="239"/>
      <c r="CR160" s="239"/>
      <c r="CS160" s="239"/>
      <c r="CT160" s="239"/>
      <c r="CU160" s="239"/>
      <c r="CV160" s="239"/>
      <c r="CW160" s="239"/>
      <c r="CX160" s="239"/>
      <c r="CY160" s="239"/>
      <c r="CZ160" s="239"/>
      <c r="DA160" s="239"/>
      <c r="DB160" s="239"/>
      <c r="DC160" s="239"/>
      <c r="DD160" s="239"/>
      <c r="DE160" s="239"/>
      <c r="DF160" s="239"/>
      <c r="DG160" s="239"/>
      <c r="DH160" s="239"/>
      <c r="DI160" s="239"/>
      <c r="DJ160" s="239"/>
      <c r="DK160" s="239"/>
      <c r="DL160" s="239"/>
      <c r="DM160" s="239"/>
      <c r="DN160" s="239"/>
      <c r="DO160" s="239"/>
      <c r="DP160" s="239"/>
      <c r="DQ160" s="239"/>
      <c r="DR160" s="239"/>
      <c r="DS160" s="239"/>
    </row>
    <row r="161" spans="1:7" ht="24" customHeight="1" x14ac:dyDescent="0.2">
      <c r="A161" s="378"/>
      <c r="B161" s="112"/>
      <c r="C161" s="376" t="s">
        <v>604</v>
      </c>
      <c r="D161" s="113"/>
      <c r="E161" s="114"/>
      <c r="F161" s="115"/>
      <c r="G161" s="302"/>
    </row>
    <row r="162" spans="1:7" s="238" customFormat="1" ht="24" customHeight="1" x14ac:dyDescent="0.2">
      <c r="A162" s="235" t="str">
        <f t="shared" ref="A162:A175" si="48">IFERROR(VLOOKUP(C162,Tabla_Insumos,4,FALSE),"")</f>
        <v/>
      </c>
      <c r="B162" s="233" t="str">
        <f t="shared" ref="B162:B175" si="49">IFERROR(VLOOKUP(C162,Tabla_Insumos,5,FALSE),"")</f>
        <v/>
      </c>
      <c r="C162" s="234"/>
      <c r="D162" s="235" t="str">
        <f t="shared" ref="D162:D175" si="50">IFERROR(VLOOKUP(C162,Tabla_Insumos,2,FALSE),"")</f>
        <v/>
      </c>
      <c r="E162" s="236"/>
      <c r="F162" s="237">
        <f t="shared" ref="F162:F175" si="51">IFERROR(VLOOKUP(C162,Tabla_Insumos,3,FALSE),0)</f>
        <v>0</v>
      </c>
      <c r="G162" s="303">
        <f>ROUND(E162*F162,2)</f>
        <v>0</v>
      </c>
    </row>
    <row r="163" spans="1:7" s="238" customFormat="1" ht="24" customHeight="1" x14ac:dyDescent="0.2">
      <c r="A163" s="235" t="str">
        <f t="shared" si="48"/>
        <v/>
      </c>
      <c r="B163" s="233" t="str">
        <f t="shared" si="49"/>
        <v/>
      </c>
      <c r="C163" s="234"/>
      <c r="D163" s="235" t="str">
        <f t="shared" si="50"/>
        <v/>
      </c>
      <c r="E163" s="236"/>
      <c r="F163" s="237">
        <f t="shared" si="51"/>
        <v>0</v>
      </c>
      <c r="G163" s="303">
        <f t="shared" ref="G163:G175" si="52">ROUND(E163*F163,2)</f>
        <v>0</v>
      </c>
    </row>
    <row r="164" spans="1:7" s="238" customFormat="1" ht="24" customHeight="1" x14ac:dyDescent="0.2">
      <c r="A164" s="235" t="str">
        <f t="shared" si="48"/>
        <v/>
      </c>
      <c r="B164" s="233" t="str">
        <f t="shared" si="49"/>
        <v/>
      </c>
      <c r="C164" s="234"/>
      <c r="D164" s="235" t="str">
        <f t="shared" si="50"/>
        <v/>
      </c>
      <c r="E164" s="236"/>
      <c r="F164" s="237">
        <f t="shared" si="51"/>
        <v>0</v>
      </c>
      <c r="G164" s="303">
        <f t="shared" si="52"/>
        <v>0</v>
      </c>
    </row>
    <row r="165" spans="1:7" s="238" customFormat="1" ht="24" customHeight="1" x14ac:dyDescent="0.2">
      <c r="A165" s="235" t="str">
        <f t="shared" si="48"/>
        <v/>
      </c>
      <c r="B165" s="233" t="str">
        <f t="shared" si="49"/>
        <v/>
      </c>
      <c r="C165" s="234"/>
      <c r="D165" s="235" t="str">
        <f t="shared" si="50"/>
        <v/>
      </c>
      <c r="E165" s="236"/>
      <c r="F165" s="237">
        <f t="shared" si="51"/>
        <v>0</v>
      </c>
      <c r="G165" s="303">
        <f t="shared" si="52"/>
        <v>0</v>
      </c>
    </row>
    <row r="166" spans="1:7" s="238" customFormat="1" ht="24" customHeight="1" x14ac:dyDescent="0.2">
      <c r="A166" s="235" t="str">
        <f t="shared" si="48"/>
        <v/>
      </c>
      <c r="B166" s="233" t="str">
        <f t="shared" si="49"/>
        <v/>
      </c>
      <c r="C166" s="234"/>
      <c r="D166" s="235" t="str">
        <f t="shared" si="50"/>
        <v/>
      </c>
      <c r="E166" s="236"/>
      <c r="F166" s="237">
        <f t="shared" si="51"/>
        <v>0</v>
      </c>
      <c r="G166" s="303">
        <f t="shared" si="52"/>
        <v>0</v>
      </c>
    </row>
    <row r="167" spans="1:7" s="238" customFormat="1" ht="24" customHeight="1" x14ac:dyDescent="0.2">
      <c r="A167" s="235" t="str">
        <f t="shared" si="48"/>
        <v/>
      </c>
      <c r="B167" s="233" t="str">
        <f t="shared" si="49"/>
        <v/>
      </c>
      <c r="C167" s="234"/>
      <c r="D167" s="235" t="str">
        <f t="shared" si="50"/>
        <v/>
      </c>
      <c r="E167" s="236"/>
      <c r="F167" s="237">
        <f t="shared" si="51"/>
        <v>0</v>
      </c>
      <c r="G167" s="303">
        <f t="shared" si="52"/>
        <v>0</v>
      </c>
    </row>
    <row r="168" spans="1:7" s="238" customFormat="1" ht="24" customHeight="1" x14ac:dyDescent="0.2">
      <c r="A168" s="235" t="str">
        <f t="shared" si="48"/>
        <v/>
      </c>
      <c r="B168" s="233" t="str">
        <f t="shared" si="49"/>
        <v/>
      </c>
      <c r="C168" s="234"/>
      <c r="D168" s="235" t="str">
        <f t="shared" si="50"/>
        <v/>
      </c>
      <c r="E168" s="236"/>
      <c r="F168" s="237">
        <f t="shared" si="51"/>
        <v>0</v>
      </c>
      <c r="G168" s="303">
        <f t="shared" si="52"/>
        <v>0</v>
      </c>
    </row>
    <row r="169" spans="1:7" s="238" customFormat="1" ht="24" customHeight="1" x14ac:dyDescent="0.2">
      <c r="A169" s="235" t="str">
        <f t="shared" si="48"/>
        <v/>
      </c>
      <c r="B169" s="233" t="str">
        <f t="shared" si="49"/>
        <v/>
      </c>
      <c r="C169" s="234"/>
      <c r="D169" s="235" t="str">
        <f t="shared" si="50"/>
        <v/>
      </c>
      <c r="E169" s="236"/>
      <c r="F169" s="237">
        <f t="shared" si="51"/>
        <v>0</v>
      </c>
      <c r="G169" s="303">
        <f t="shared" si="52"/>
        <v>0</v>
      </c>
    </row>
    <row r="170" spans="1:7" s="238" customFormat="1" ht="24" customHeight="1" x14ac:dyDescent="0.2">
      <c r="A170" s="235" t="str">
        <f t="shared" si="48"/>
        <v/>
      </c>
      <c r="B170" s="233" t="str">
        <f t="shared" si="49"/>
        <v/>
      </c>
      <c r="C170" s="234"/>
      <c r="D170" s="235" t="str">
        <f t="shared" si="50"/>
        <v/>
      </c>
      <c r="E170" s="236"/>
      <c r="F170" s="237">
        <f t="shared" si="51"/>
        <v>0</v>
      </c>
      <c r="G170" s="303">
        <f t="shared" si="52"/>
        <v>0</v>
      </c>
    </row>
    <row r="171" spans="1:7" s="238" customFormat="1" ht="24" customHeight="1" x14ac:dyDescent="0.2">
      <c r="A171" s="235" t="str">
        <f t="shared" si="48"/>
        <v/>
      </c>
      <c r="B171" s="233" t="str">
        <f t="shared" si="49"/>
        <v/>
      </c>
      <c r="C171" s="234"/>
      <c r="D171" s="235" t="str">
        <f t="shared" si="50"/>
        <v/>
      </c>
      <c r="E171" s="236"/>
      <c r="F171" s="237">
        <f t="shared" si="51"/>
        <v>0</v>
      </c>
      <c r="G171" s="303">
        <f t="shared" si="52"/>
        <v>0</v>
      </c>
    </row>
    <row r="172" spans="1:7" s="238" customFormat="1" ht="24" customHeight="1" x14ac:dyDescent="0.2">
      <c r="A172" s="235" t="str">
        <f t="shared" si="48"/>
        <v/>
      </c>
      <c r="B172" s="233" t="str">
        <f t="shared" si="49"/>
        <v/>
      </c>
      <c r="C172" s="234"/>
      <c r="D172" s="235" t="str">
        <f t="shared" si="50"/>
        <v/>
      </c>
      <c r="E172" s="236"/>
      <c r="F172" s="237">
        <f t="shared" si="51"/>
        <v>0</v>
      </c>
      <c r="G172" s="303">
        <f t="shared" si="52"/>
        <v>0</v>
      </c>
    </row>
    <row r="173" spans="1:7" s="238" customFormat="1" ht="24" customHeight="1" x14ac:dyDescent="0.2">
      <c r="A173" s="235" t="str">
        <f t="shared" si="48"/>
        <v/>
      </c>
      <c r="B173" s="233" t="str">
        <f t="shared" si="49"/>
        <v/>
      </c>
      <c r="C173" s="234"/>
      <c r="D173" s="235" t="str">
        <f t="shared" si="50"/>
        <v/>
      </c>
      <c r="E173" s="236"/>
      <c r="F173" s="237">
        <f t="shared" si="51"/>
        <v>0</v>
      </c>
      <c r="G173" s="303">
        <f t="shared" si="52"/>
        <v>0</v>
      </c>
    </row>
    <row r="174" spans="1:7" s="238" customFormat="1" ht="24" customHeight="1" x14ac:dyDescent="0.2">
      <c r="A174" s="235" t="str">
        <f t="shared" si="48"/>
        <v/>
      </c>
      <c r="B174" s="233" t="str">
        <f t="shared" si="49"/>
        <v/>
      </c>
      <c r="C174" s="234"/>
      <c r="D174" s="235" t="str">
        <f t="shared" si="50"/>
        <v/>
      </c>
      <c r="E174" s="236"/>
      <c r="F174" s="237">
        <f t="shared" si="51"/>
        <v>0</v>
      </c>
      <c r="G174" s="303">
        <f t="shared" si="52"/>
        <v>0</v>
      </c>
    </row>
    <row r="175" spans="1:7" s="238" customFormat="1" ht="24" customHeight="1" x14ac:dyDescent="0.2">
      <c r="A175" s="235" t="str">
        <f t="shared" si="48"/>
        <v/>
      </c>
      <c r="B175" s="233" t="str">
        <f t="shared" si="49"/>
        <v/>
      </c>
      <c r="C175" s="234"/>
      <c r="D175" s="235" t="str">
        <f t="shared" si="50"/>
        <v/>
      </c>
      <c r="E175" s="236"/>
      <c r="F175" s="237">
        <f t="shared" si="51"/>
        <v>0</v>
      </c>
      <c r="G175" s="303">
        <f t="shared" si="52"/>
        <v>0</v>
      </c>
    </row>
    <row r="176" spans="1:7" ht="24" customHeight="1" x14ac:dyDescent="0.2">
      <c r="A176" s="304"/>
      <c r="B176" s="99"/>
      <c r="C176" s="99"/>
      <c r="D176" s="105"/>
      <c r="E176" s="106"/>
      <c r="F176" s="377" t="s">
        <v>31</v>
      </c>
      <c r="G176" s="305">
        <f>SUBTOTAL(9,G162:G175)</f>
        <v>0</v>
      </c>
    </row>
    <row r="177" spans="1:7" ht="24" customHeight="1" x14ac:dyDescent="0.2">
      <c r="A177" s="304"/>
      <c r="B177" s="99"/>
      <c r="C177" s="375" t="s">
        <v>605</v>
      </c>
      <c r="D177" s="105"/>
      <c r="E177" s="106"/>
      <c r="F177" s="107"/>
      <c r="G177" s="306"/>
    </row>
    <row r="178" spans="1:7" s="238" customFormat="1" ht="24" customHeight="1" x14ac:dyDescent="0.2">
      <c r="A178" s="235" t="str">
        <f t="shared" ref="A178:A185" si="53">IFERROR(VLOOKUP(C178,Tabla_Insumos,4,FALSE),"")</f>
        <v/>
      </c>
      <c r="B178" s="233">
        <f t="shared" ref="B178:B185" si="54">IFERROR(VLOOKUP(A178,Tabla_Indices,5,FALSE),"")</f>
        <v>0</v>
      </c>
      <c r="C178" s="234"/>
      <c r="D178" s="235" t="str">
        <f t="shared" ref="D178:D185" si="55">IFERROR(VLOOKUP(C178,Tabla_Insumos,2,FALSE),"")</f>
        <v/>
      </c>
      <c r="E178" s="236"/>
      <c r="F178" s="237">
        <f t="shared" ref="F178:F185" si="56">IFERROR(VLOOKUP(C178,Tabla_Insumos,3,FALSE),0)</f>
        <v>0</v>
      </c>
      <c r="G178" s="303">
        <f>ROUND(E178*F178,2)</f>
        <v>0</v>
      </c>
    </row>
    <row r="179" spans="1:7" s="238" customFormat="1" ht="24" customHeight="1" x14ac:dyDescent="0.2">
      <c r="A179" s="235" t="str">
        <f t="shared" si="53"/>
        <v/>
      </c>
      <c r="B179" s="233">
        <f t="shared" si="54"/>
        <v>0</v>
      </c>
      <c r="C179" s="234"/>
      <c r="D179" s="235" t="str">
        <f t="shared" si="55"/>
        <v/>
      </c>
      <c r="E179" s="236"/>
      <c r="F179" s="237">
        <f t="shared" si="56"/>
        <v>0</v>
      </c>
      <c r="G179" s="303">
        <f>ROUND(E179*F179,2)</f>
        <v>0</v>
      </c>
    </row>
    <row r="180" spans="1:7" s="238" customFormat="1" ht="24" customHeight="1" x14ac:dyDescent="0.2">
      <c r="A180" s="235" t="str">
        <f t="shared" si="53"/>
        <v/>
      </c>
      <c r="B180" s="233">
        <f t="shared" si="54"/>
        <v>0</v>
      </c>
      <c r="C180" s="234"/>
      <c r="D180" s="235" t="str">
        <f t="shared" si="55"/>
        <v/>
      </c>
      <c r="E180" s="236"/>
      <c r="F180" s="237">
        <f t="shared" si="56"/>
        <v>0</v>
      </c>
      <c r="G180" s="303">
        <f t="shared" ref="G180:G185" si="57">ROUND(E180*F180,2)</f>
        <v>0</v>
      </c>
    </row>
    <row r="181" spans="1:7" s="238" customFormat="1" ht="24" customHeight="1" x14ac:dyDescent="0.2">
      <c r="A181" s="235" t="str">
        <f t="shared" si="53"/>
        <v/>
      </c>
      <c r="B181" s="233">
        <f t="shared" si="54"/>
        <v>0</v>
      </c>
      <c r="C181" s="234"/>
      <c r="D181" s="235" t="str">
        <f t="shared" si="55"/>
        <v/>
      </c>
      <c r="E181" s="236"/>
      <c r="F181" s="237">
        <f t="shared" si="56"/>
        <v>0</v>
      </c>
      <c r="G181" s="303">
        <f t="shared" si="57"/>
        <v>0</v>
      </c>
    </row>
    <row r="182" spans="1:7" s="238" customFormat="1" ht="24" customHeight="1" x14ac:dyDescent="0.2">
      <c r="A182" s="235" t="str">
        <f t="shared" si="53"/>
        <v/>
      </c>
      <c r="B182" s="233">
        <f t="shared" si="54"/>
        <v>0</v>
      </c>
      <c r="C182" s="234"/>
      <c r="D182" s="235" t="str">
        <f t="shared" si="55"/>
        <v/>
      </c>
      <c r="E182" s="236"/>
      <c r="F182" s="237">
        <f t="shared" si="56"/>
        <v>0</v>
      </c>
      <c r="G182" s="303">
        <f t="shared" si="57"/>
        <v>0</v>
      </c>
    </row>
    <row r="183" spans="1:7" s="238" customFormat="1" ht="24" customHeight="1" x14ac:dyDescent="0.2">
      <c r="A183" s="235" t="str">
        <f t="shared" si="53"/>
        <v/>
      </c>
      <c r="B183" s="233">
        <f t="shared" si="54"/>
        <v>0</v>
      </c>
      <c r="C183" s="234"/>
      <c r="D183" s="235" t="str">
        <f t="shared" si="55"/>
        <v/>
      </c>
      <c r="E183" s="236"/>
      <c r="F183" s="237">
        <f t="shared" si="56"/>
        <v>0</v>
      </c>
      <c r="G183" s="303">
        <f t="shared" si="57"/>
        <v>0</v>
      </c>
    </row>
    <row r="184" spans="1:7" s="238" customFormat="1" ht="24" customHeight="1" x14ac:dyDescent="0.2">
      <c r="A184" s="235" t="str">
        <f t="shared" si="53"/>
        <v/>
      </c>
      <c r="B184" s="233">
        <f t="shared" si="54"/>
        <v>0</v>
      </c>
      <c r="C184" s="234"/>
      <c r="D184" s="235" t="str">
        <f t="shared" si="55"/>
        <v/>
      </c>
      <c r="E184" s="236"/>
      <c r="F184" s="237">
        <f t="shared" si="56"/>
        <v>0</v>
      </c>
      <c r="G184" s="303">
        <f t="shared" si="57"/>
        <v>0</v>
      </c>
    </row>
    <row r="185" spans="1:7" s="238" customFormat="1" ht="24" customHeight="1" x14ac:dyDescent="0.2">
      <c r="A185" s="235" t="str">
        <f t="shared" si="53"/>
        <v/>
      </c>
      <c r="B185" s="233">
        <f t="shared" si="54"/>
        <v>0</v>
      </c>
      <c r="C185" s="234"/>
      <c r="D185" s="235" t="str">
        <f t="shared" si="55"/>
        <v/>
      </c>
      <c r="E185" s="236"/>
      <c r="F185" s="237">
        <f t="shared" si="56"/>
        <v>0</v>
      </c>
      <c r="G185" s="303">
        <f t="shared" si="57"/>
        <v>0</v>
      </c>
    </row>
    <row r="186" spans="1:7" ht="24" customHeight="1" x14ac:dyDescent="0.2">
      <c r="A186" s="304"/>
      <c r="B186" s="99"/>
      <c r="C186" s="99"/>
      <c r="D186" s="105"/>
      <c r="E186" s="106"/>
      <c r="F186" s="377" t="s">
        <v>32</v>
      </c>
      <c r="G186" s="305">
        <f>SUBTOTAL(9,G178:G185)</f>
        <v>0</v>
      </c>
    </row>
    <row r="187" spans="1:7" ht="24" customHeight="1" x14ac:dyDescent="0.2">
      <c r="A187" s="304"/>
      <c r="B187" s="99"/>
      <c r="C187" s="375" t="s">
        <v>606</v>
      </c>
      <c r="D187" s="105"/>
      <c r="E187" s="106"/>
      <c r="F187" s="107"/>
      <c r="G187" s="306"/>
    </row>
    <row r="188" spans="1:7" s="238" customFormat="1" ht="24" customHeight="1" x14ac:dyDescent="0.2">
      <c r="A188" s="235" t="str">
        <f t="shared" ref="A188:A196" si="58">IFERROR(VLOOKUP(C188,Tabla_Insumos,4,FALSE),"")</f>
        <v/>
      </c>
      <c r="B188" s="233" t="str">
        <f t="shared" ref="B188:B196" si="59">IFERROR(VLOOKUP(C188,Tabla_Insumos,5,FALSE),"")</f>
        <v/>
      </c>
      <c r="C188" s="234"/>
      <c r="D188" s="235" t="str">
        <f t="shared" ref="D188:D196" si="60">IFERROR(VLOOKUP(C188,Tabla_Insumos,2,FALSE),"")</f>
        <v/>
      </c>
      <c r="E188" s="236"/>
      <c r="F188" s="237">
        <f t="shared" ref="F188:F196" si="61">IFERROR(VLOOKUP(C188,Tabla_Insumos,3,FALSE),0)</f>
        <v>0</v>
      </c>
      <c r="G188" s="303">
        <f t="shared" ref="G188:G196" si="62">ROUND(E188*F188,2)</f>
        <v>0</v>
      </c>
    </row>
    <row r="189" spans="1:7" s="238" customFormat="1" ht="24" customHeight="1" x14ac:dyDescent="0.2">
      <c r="A189" s="235" t="str">
        <f t="shared" si="58"/>
        <v/>
      </c>
      <c r="B189" s="233" t="str">
        <f t="shared" si="59"/>
        <v/>
      </c>
      <c r="C189" s="234"/>
      <c r="D189" s="235" t="str">
        <f t="shared" si="60"/>
        <v/>
      </c>
      <c r="E189" s="236"/>
      <c r="F189" s="237">
        <f t="shared" si="61"/>
        <v>0</v>
      </c>
      <c r="G189" s="303">
        <f t="shared" si="62"/>
        <v>0</v>
      </c>
    </row>
    <row r="190" spans="1:7" s="238" customFormat="1" ht="24" customHeight="1" x14ac:dyDescent="0.2">
      <c r="A190" s="235" t="str">
        <f t="shared" si="58"/>
        <v/>
      </c>
      <c r="B190" s="233" t="str">
        <f t="shared" si="59"/>
        <v/>
      </c>
      <c r="C190" s="234"/>
      <c r="D190" s="235" t="str">
        <f t="shared" si="60"/>
        <v/>
      </c>
      <c r="E190" s="236"/>
      <c r="F190" s="237">
        <f t="shared" si="61"/>
        <v>0</v>
      </c>
      <c r="G190" s="303">
        <f t="shared" si="62"/>
        <v>0</v>
      </c>
    </row>
    <row r="191" spans="1:7" s="238" customFormat="1" ht="24" customHeight="1" x14ac:dyDescent="0.2">
      <c r="A191" s="235" t="str">
        <f t="shared" si="58"/>
        <v/>
      </c>
      <c r="B191" s="233" t="str">
        <f t="shared" si="59"/>
        <v/>
      </c>
      <c r="C191" s="234"/>
      <c r="D191" s="235" t="str">
        <f t="shared" si="60"/>
        <v/>
      </c>
      <c r="E191" s="236"/>
      <c r="F191" s="237">
        <f t="shared" si="61"/>
        <v>0</v>
      </c>
      <c r="G191" s="303">
        <f t="shared" si="62"/>
        <v>0</v>
      </c>
    </row>
    <row r="192" spans="1:7" s="238" customFormat="1" ht="24" customHeight="1" x14ac:dyDescent="0.2">
      <c r="A192" s="235" t="str">
        <f t="shared" si="58"/>
        <v/>
      </c>
      <c r="B192" s="233" t="str">
        <f t="shared" si="59"/>
        <v/>
      </c>
      <c r="C192" s="234"/>
      <c r="D192" s="235" t="str">
        <f t="shared" si="60"/>
        <v/>
      </c>
      <c r="E192" s="236"/>
      <c r="F192" s="237">
        <f t="shared" si="61"/>
        <v>0</v>
      </c>
      <c r="G192" s="303">
        <f t="shared" si="62"/>
        <v>0</v>
      </c>
    </row>
    <row r="193" spans="1:7" s="238" customFormat="1" ht="24" customHeight="1" x14ac:dyDescent="0.2">
      <c r="A193" s="235" t="str">
        <f t="shared" si="58"/>
        <v/>
      </c>
      <c r="B193" s="233" t="str">
        <f t="shared" si="59"/>
        <v/>
      </c>
      <c r="C193" s="234"/>
      <c r="D193" s="235" t="str">
        <f t="shared" si="60"/>
        <v/>
      </c>
      <c r="E193" s="236"/>
      <c r="F193" s="237">
        <f t="shared" si="61"/>
        <v>0</v>
      </c>
      <c r="G193" s="303">
        <f t="shared" si="62"/>
        <v>0</v>
      </c>
    </row>
    <row r="194" spans="1:7" s="238" customFormat="1" ht="24" customHeight="1" x14ac:dyDescent="0.2">
      <c r="A194" s="235" t="str">
        <f t="shared" si="58"/>
        <v/>
      </c>
      <c r="B194" s="233" t="str">
        <f t="shared" si="59"/>
        <v/>
      </c>
      <c r="C194" s="234"/>
      <c r="D194" s="235" t="str">
        <f t="shared" si="60"/>
        <v/>
      </c>
      <c r="E194" s="236"/>
      <c r="F194" s="237">
        <f t="shared" si="61"/>
        <v>0</v>
      </c>
      <c r="G194" s="303">
        <f t="shared" si="62"/>
        <v>0</v>
      </c>
    </row>
    <row r="195" spans="1:7" s="238" customFormat="1" ht="24" customHeight="1" x14ac:dyDescent="0.2">
      <c r="A195" s="235" t="str">
        <f t="shared" si="58"/>
        <v/>
      </c>
      <c r="B195" s="233" t="str">
        <f t="shared" si="59"/>
        <v/>
      </c>
      <c r="C195" s="234"/>
      <c r="D195" s="235" t="str">
        <f t="shared" si="60"/>
        <v/>
      </c>
      <c r="E195" s="236"/>
      <c r="F195" s="237">
        <f t="shared" si="61"/>
        <v>0</v>
      </c>
      <c r="G195" s="303">
        <f t="shared" si="62"/>
        <v>0</v>
      </c>
    </row>
    <row r="196" spans="1:7" s="238" customFormat="1" ht="24" customHeight="1" x14ac:dyDescent="0.2">
      <c r="A196" s="235" t="str">
        <f t="shared" si="58"/>
        <v/>
      </c>
      <c r="B196" s="233" t="str">
        <f t="shared" si="59"/>
        <v/>
      </c>
      <c r="C196" s="234"/>
      <c r="D196" s="235" t="str">
        <f t="shared" si="60"/>
        <v/>
      </c>
      <c r="E196" s="236"/>
      <c r="F196" s="237">
        <f t="shared" si="61"/>
        <v>0</v>
      </c>
      <c r="G196" s="303">
        <f t="shared" si="62"/>
        <v>0</v>
      </c>
    </row>
    <row r="197" spans="1:7" ht="24" customHeight="1" x14ac:dyDescent="0.2">
      <c r="A197" s="307"/>
      <c r="B197" s="105"/>
      <c r="C197" s="99"/>
      <c r="D197" s="105"/>
      <c r="E197" s="106"/>
      <c r="F197" s="377" t="s">
        <v>33</v>
      </c>
      <c r="G197" s="305">
        <f>SUBTOTAL(9,G188:G196)</f>
        <v>0</v>
      </c>
    </row>
    <row r="198" spans="1:7" ht="24" customHeight="1" x14ac:dyDescent="0.2">
      <c r="A198" s="308"/>
      <c r="B198" s="105"/>
      <c r="C198" s="99"/>
      <c r="D198" s="105"/>
      <c r="E198" s="106"/>
      <c r="F198" s="107"/>
      <c r="G198" s="306"/>
    </row>
    <row r="199" spans="1:7" ht="24" customHeight="1" x14ac:dyDescent="0.2">
      <c r="A199" s="309" t="str">
        <f>B157</f>
        <v>2.1</v>
      </c>
      <c r="B199" s="310" t="str">
        <f>C157</f>
        <v xml:space="preserve">Provision y Colocación de  Caño PE p/red de media presion 50 mm diam. </v>
      </c>
      <c r="C199" s="113"/>
      <c r="D199" s="113" t="s">
        <v>34</v>
      </c>
      <c r="E199" s="114"/>
      <c r="F199" s="312" t="s">
        <v>35</v>
      </c>
      <c r="G199" s="311">
        <f>SUBTOTAL(9,G162:G198)</f>
        <v>0</v>
      </c>
    </row>
    <row r="201" spans="1:7" ht="24" customHeight="1" x14ac:dyDescent="0.2">
      <c r="A201" s="291" t="s">
        <v>37</v>
      </c>
      <c r="B201" s="292"/>
      <c r="C201" s="292"/>
      <c r="D201" s="292"/>
      <c r="E201" s="292"/>
      <c r="F201" s="292"/>
      <c r="G201" s="293"/>
    </row>
    <row r="202" spans="1:7" ht="24" customHeight="1" x14ac:dyDescent="0.2">
      <c r="A202" s="294" t="s">
        <v>602</v>
      </c>
      <c r="B202" s="101" t="str">
        <f>Comitente</f>
        <v>DIRECCION PROVINCIAL DE REDES DE GAS</v>
      </c>
      <c r="C202" s="96"/>
      <c r="D202" s="102"/>
      <c r="E202" s="102"/>
      <c r="F202" s="103"/>
      <c r="G202" s="295"/>
    </row>
    <row r="203" spans="1:7" ht="24" customHeight="1" x14ac:dyDescent="0.2">
      <c r="A203" s="294" t="s">
        <v>603</v>
      </c>
      <c r="B203" s="101">
        <f>Contratista</f>
        <v>0</v>
      </c>
      <c r="C203" s="97"/>
      <c r="D203" s="97"/>
      <c r="E203" s="97"/>
      <c r="F203" s="104"/>
      <c r="G203" s="296"/>
    </row>
    <row r="204" spans="1:7" ht="24" customHeight="1" x14ac:dyDescent="0.2">
      <c r="A204" s="294" t="s">
        <v>24</v>
      </c>
      <c r="B204" s="101" t="str">
        <f>Obra</f>
        <v>RED DE MEDIA PRESIÓN BARRIO TALACASTO</v>
      </c>
      <c r="C204" s="97"/>
      <c r="D204" s="97"/>
      <c r="E204" s="97"/>
      <c r="F204" s="104" t="s">
        <v>38</v>
      </c>
      <c r="G204" s="297">
        <f>Fecha_Base</f>
        <v>0</v>
      </c>
    </row>
    <row r="205" spans="1:7" ht="24" customHeight="1" x14ac:dyDescent="0.2">
      <c r="A205" s="298" t="s">
        <v>601</v>
      </c>
      <c r="B205" s="98" t="str">
        <f>Ubicación</f>
        <v>Departamento Chimbas</v>
      </c>
      <c r="C205" s="98"/>
      <c r="D205" s="105"/>
      <c r="E205" s="106"/>
      <c r="F205" s="107"/>
      <c r="G205" s="299"/>
    </row>
    <row r="206" spans="1:7" ht="24" customHeight="1" x14ac:dyDescent="0.2">
      <c r="A206" s="298" t="s">
        <v>39</v>
      </c>
      <c r="B206" s="108">
        <f>IFERROR(VALUE(LEFT(B207,FIND(".",B207)-1)),"")</f>
        <v>2</v>
      </c>
      <c r="C206" s="99" t="str">
        <f>IFERROR(VLOOKUP(B206,Tabla_CyP,2,FALSE),"")</f>
        <v>CAÑERÍAS</v>
      </c>
      <c r="D206" s="99"/>
      <c r="E206" s="106"/>
      <c r="F206" s="107"/>
      <c r="G206" s="299"/>
    </row>
    <row r="207" spans="1:7" ht="24" customHeight="1" x14ac:dyDescent="0.2">
      <c r="A207" s="298" t="s">
        <v>25</v>
      </c>
      <c r="B207" s="109" t="str">
        <f>IFERROR(VLOOKUP(COUNTIF($A$1:A207,"ANALISIS DE PRECIOS"),Tabla_NumeroItem,2,FALSE),"")</f>
        <v>2.2</v>
      </c>
      <c r="C207" s="99" t="str">
        <f>IFERROR(VLOOKUP(B207,Tabla_CyP,2,FALSE),"")</f>
        <v xml:space="preserve">Provision y Colocación de Caño PE p/red de media presion 63 mm diam. </v>
      </c>
      <c r="D207" s="105"/>
      <c r="E207" s="106"/>
      <c r="F207" s="104" t="s">
        <v>26</v>
      </c>
      <c r="G207" s="300" t="str">
        <f>IFERROR(VLOOKUP(B207,Tabla_CyP,4,FALSE),"")</f>
        <v>m</v>
      </c>
    </row>
    <row r="208" spans="1:7" ht="24" customHeight="1" x14ac:dyDescent="0.2">
      <c r="A208" s="298"/>
      <c r="B208" s="98"/>
      <c r="C208" s="99"/>
      <c r="D208" s="105"/>
      <c r="E208" s="106"/>
      <c r="F208" s="107"/>
      <c r="G208" s="299"/>
    </row>
    <row r="209" spans="1:123" ht="24" customHeight="1" x14ac:dyDescent="0.2">
      <c r="A209" s="431" t="s">
        <v>507</v>
      </c>
      <c r="B209" s="432"/>
      <c r="C209" s="425" t="s">
        <v>0</v>
      </c>
      <c r="D209" s="425" t="s">
        <v>27</v>
      </c>
      <c r="E209" s="427" t="s">
        <v>28</v>
      </c>
      <c r="F209" s="429" t="s">
        <v>29</v>
      </c>
      <c r="G209" s="429" t="s">
        <v>30</v>
      </c>
    </row>
    <row r="210" spans="1:123" s="111" customFormat="1" ht="24" customHeight="1" x14ac:dyDescent="0.2">
      <c r="A210" s="110" t="s">
        <v>508</v>
      </c>
      <c r="B210" s="110" t="s">
        <v>509</v>
      </c>
      <c r="C210" s="426"/>
      <c r="D210" s="426"/>
      <c r="E210" s="428"/>
      <c r="F210" s="430"/>
      <c r="G210" s="430"/>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c r="AG210" s="239"/>
      <c r="AH210" s="239"/>
      <c r="AI210" s="239"/>
      <c r="AJ210" s="239"/>
      <c r="AK210" s="239"/>
      <c r="AL210" s="239"/>
      <c r="AM210" s="239"/>
      <c r="AN210" s="239"/>
      <c r="AO210" s="239"/>
      <c r="AP210" s="239"/>
      <c r="AQ210" s="239"/>
      <c r="AR210" s="239"/>
      <c r="AS210" s="239"/>
      <c r="AT210" s="239"/>
      <c r="AU210" s="239"/>
      <c r="AV210" s="239"/>
      <c r="AW210" s="239"/>
      <c r="AX210" s="239"/>
      <c r="AY210" s="239"/>
      <c r="AZ210" s="239"/>
      <c r="BA210" s="239"/>
      <c r="BB210" s="239"/>
      <c r="BC210" s="239"/>
      <c r="BD210" s="239"/>
      <c r="BE210" s="239"/>
      <c r="BF210" s="239"/>
      <c r="BG210" s="239"/>
      <c r="BH210" s="239"/>
      <c r="BI210" s="239"/>
      <c r="BJ210" s="239"/>
      <c r="BK210" s="239"/>
      <c r="BL210" s="239"/>
      <c r="BM210" s="239"/>
      <c r="BN210" s="239"/>
      <c r="BO210" s="239"/>
      <c r="BP210" s="239"/>
      <c r="BQ210" s="239"/>
      <c r="BR210" s="239"/>
      <c r="BS210" s="239"/>
      <c r="BT210" s="239"/>
      <c r="BU210" s="239"/>
      <c r="BV210" s="239"/>
      <c r="BW210" s="239"/>
      <c r="BX210" s="239"/>
      <c r="BY210" s="239"/>
      <c r="BZ210" s="239"/>
      <c r="CA210" s="239"/>
      <c r="CB210" s="239"/>
      <c r="CC210" s="239"/>
      <c r="CD210" s="239"/>
      <c r="CE210" s="239"/>
      <c r="CF210" s="239"/>
      <c r="CG210" s="239"/>
      <c r="CH210" s="239"/>
      <c r="CI210" s="239"/>
      <c r="CJ210" s="239"/>
      <c r="CK210" s="239"/>
      <c r="CL210" s="239"/>
      <c r="CM210" s="239"/>
      <c r="CN210" s="239"/>
      <c r="CO210" s="239"/>
      <c r="CP210" s="239"/>
      <c r="CQ210" s="239"/>
      <c r="CR210" s="239"/>
      <c r="CS210" s="239"/>
      <c r="CT210" s="239"/>
      <c r="CU210" s="239"/>
      <c r="CV210" s="239"/>
      <c r="CW210" s="239"/>
      <c r="CX210" s="239"/>
      <c r="CY210" s="239"/>
      <c r="CZ210" s="239"/>
      <c r="DA210" s="239"/>
      <c r="DB210" s="239"/>
      <c r="DC210" s="239"/>
      <c r="DD210" s="239"/>
      <c r="DE210" s="239"/>
      <c r="DF210" s="239"/>
      <c r="DG210" s="239"/>
      <c r="DH210" s="239"/>
      <c r="DI210" s="239"/>
      <c r="DJ210" s="239"/>
      <c r="DK210" s="239"/>
      <c r="DL210" s="239"/>
      <c r="DM210" s="239"/>
      <c r="DN210" s="239"/>
      <c r="DO210" s="239"/>
      <c r="DP210" s="239"/>
      <c r="DQ210" s="239"/>
      <c r="DR210" s="239"/>
      <c r="DS210" s="239"/>
    </row>
    <row r="211" spans="1:123" ht="24" customHeight="1" x14ac:dyDescent="0.2">
      <c r="A211" s="378"/>
      <c r="B211" s="112"/>
      <c r="C211" s="376" t="s">
        <v>604</v>
      </c>
      <c r="D211" s="113"/>
      <c r="E211" s="114"/>
      <c r="F211" s="115"/>
      <c r="G211" s="302"/>
    </row>
    <row r="212" spans="1:123" s="238" customFormat="1" ht="24" customHeight="1" x14ac:dyDescent="0.2">
      <c r="A212" s="235" t="str">
        <f t="shared" ref="A212:A225" si="63">IFERROR(VLOOKUP(C212,Tabla_Insumos,4,FALSE),"")</f>
        <v/>
      </c>
      <c r="B212" s="233" t="str">
        <f t="shared" ref="B212:B225" si="64">IFERROR(VLOOKUP(C212,Tabla_Insumos,5,FALSE),"")</f>
        <v/>
      </c>
      <c r="C212" s="234"/>
      <c r="D212" s="235" t="str">
        <f t="shared" ref="D212:D225" si="65">IFERROR(VLOOKUP(C212,Tabla_Insumos,2,FALSE),"")</f>
        <v/>
      </c>
      <c r="E212" s="236"/>
      <c r="F212" s="237">
        <f t="shared" ref="F212:F225" si="66">IFERROR(VLOOKUP(C212,Tabla_Insumos,3,FALSE),0)</f>
        <v>0</v>
      </c>
      <c r="G212" s="303">
        <f>ROUND(E212*F212,2)</f>
        <v>0</v>
      </c>
    </row>
    <row r="213" spans="1:123" s="238" customFormat="1" ht="24" customHeight="1" x14ac:dyDescent="0.2">
      <c r="A213" s="235" t="str">
        <f t="shared" si="63"/>
        <v/>
      </c>
      <c r="B213" s="233" t="str">
        <f t="shared" si="64"/>
        <v/>
      </c>
      <c r="C213" s="234"/>
      <c r="D213" s="235" t="str">
        <f t="shared" si="65"/>
        <v/>
      </c>
      <c r="E213" s="236"/>
      <c r="F213" s="237">
        <f t="shared" si="66"/>
        <v>0</v>
      </c>
      <c r="G213" s="303">
        <f t="shared" ref="G213:G225" si="67">ROUND(E213*F213,2)</f>
        <v>0</v>
      </c>
    </row>
    <row r="214" spans="1:123" s="238" customFormat="1" ht="24" customHeight="1" x14ac:dyDescent="0.2">
      <c r="A214" s="235" t="str">
        <f t="shared" si="63"/>
        <v/>
      </c>
      <c r="B214" s="233" t="str">
        <f t="shared" si="64"/>
        <v/>
      </c>
      <c r="C214" s="234"/>
      <c r="D214" s="235" t="str">
        <f t="shared" si="65"/>
        <v/>
      </c>
      <c r="E214" s="236"/>
      <c r="F214" s="237">
        <f t="shared" si="66"/>
        <v>0</v>
      </c>
      <c r="G214" s="303">
        <f t="shared" si="67"/>
        <v>0</v>
      </c>
    </row>
    <row r="215" spans="1:123" s="238" customFormat="1" ht="24" customHeight="1" x14ac:dyDescent="0.2">
      <c r="A215" s="235" t="str">
        <f t="shared" si="63"/>
        <v/>
      </c>
      <c r="B215" s="233" t="str">
        <f t="shared" si="64"/>
        <v/>
      </c>
      <c r="C215" s="234"/>
      <c r="D215" s="235" t="str">
        <f t="shared" si="65"/>
        <v/>
      </c>
      <c r="E215" s="236"/>
      <c r="F215" s="237">
        <f t="shared" si="66"/>
        <v>0</v>
      </c>
      <c r="G215" s="303">
        <f t="shared" si="67"/>
        <v>0</v>
      </c>
    </row>
    <row r="216" spans="1:123" s="238" customFormat="1" ht="24" customHeight="1" x14ac:dyDescent="0.2">
      <c r="A216" s="235" t="str">
        <f t="shared" si="63"/>
        <v/>
      </c>
      <c r="B216" s="233" t="str">
        <f t="shared" si="64"/>
        <v/>
      </c>
      <c r="C216" s="234"/>
      <c r="D216" s="235" t="str">
        <f t="shared" si="65"/>
        <v/>
      </c>
      <c r="E216" s="236"/>
      <c r="F216" s="237">
        <f t="shared" si="66"/>
        <v>0</v>
      </c>
      <c r="G216" s="303">
        <f t="shared" si="67"/>
        <v>0</v>
      </c>
    </row>
    <row r="217" spans="1:123" s="238" customFormat="1" ht="24" customHeight="1" x14ac:dyDescent="0.2">
      <c r="A217" s="235" t="str">
        <f t="shared" si="63"/>
        <v/>
      </c>
      <c r="B217" s="233" t="str">
        <f t="shared" si="64"/>
        <v/>
      </c>
      <c r="C217" s="234"/>
      <c r="D217" s="235" t="str">
        <f t="shared" si="65"/>
        <v/>
      </c>
      <c r="E217" s="236"/>
      <c r="F217" s="237">
        <f t="shared" si="66"/>
        <v>0</v>
      </c>
      <c r="G217" s="303">
        <f t="shared" si="67"/>
        <v>0</v>
      </c>
    </row>
    <row r="218" spans="1:123" s="238" customFormat="1" ht="24" customHeight="1" x14ac:dyDescent="0.2">
      <c r="A218" s="235" t="str">
        <f t="shared" si="63"/>
        <v/>
      </c>
      <c r="B218" s="233" t="str">
        <f t="shared" si="64"/>
        <v/>
      </c>
      <c r="C218" s="234"/>
      <c r="D218" s="235" t="str">
        <f t="shared" si="65"/>
        <v/>
      </c>
      <c r="E218" s="236"/>
      <c r="F218" s="237">
        <f t="shared" si="66"/>
        <v>0</v>
      </c>
      <c r="G218" s="303">
        <f t="shared" si="67"/>
        <v>0</v>
      </c>
    </row>
    <row r="219" spans="1:123" s="238" customFormat="1" ht="24" customHeight="1" x14ac:dyDescent="0.2">
      <c r="A219" s="235" t="str">
        <f t="shared" si="63"/>
        <v/>
      </c>
      <c r="B219" s="233" t="str">
        <f t="shared" si="64"/>
        <v/>
      </c>
      <c r="C219" s="234"/>
      <c r="D219" s="235" t="str">
        <f t="shared" si="65"/>
        <v/>
      </c>
      <c r="E219" s="236"/>
      <c r="F219" s="237">
        <f t="shared" si="66"/>
        <v>0</v>
      </c>
      <c r="G219" s="303">
        <f t="shared" si="67"/>
        <v>0</v>
      </c>
    </row>
    <row r="220" spans="1:123" s="238" customFormat="1" ht="24" customHeight="1" x14ac:dyDescent="0.2">
      <c r="A220" s="235" t="str">
        <f t="shared" si="63"/>
        <v/>
      </c>
      <c r="B220" s="233" t="str">
        <f t="shared" si="64"/>
        <v/>
      </c>
      <c r="C220" s="234"/>
      <c r="D220" s="235" t="str">
        <f t="shared" si="65"/>
        <v/>
      </c>
      <c r="E220" s="236"/>
      <c r="F220" s="237">
        <f t="shared" si="66"/>
        <v>0</v>
      </c>
      <c r="G220" s="303">
        <f t="shared" si="67"/>
        <v>0</v>
      </c>
    </row>
    <row r="221" spans="1:123" s="238" customFormat="1" ht="24" customHeight="1" x14ac:dyDescent="0.2">
      <c r="A221" s="235" t="str">
        <f t="shared" si="63"/>
        <v/>
      </c>
      <c r="B221" s="233" t="str">
        <f t="shared" si="64"/>
        <v/>
      </c>
      <c r="C221" s="234"/>
      <c r="D221" s="235" t="str">
        <f t="shared" si="65"/>
        <v/>
      </c>
      <c r="E221" s="236"/>
      <c r="F221" s="237">
        <f t="shared" si="66"/>
        <v>0</v>
      </c>
      <c r="G221" s="303">
        <f t="shared" si="67"/>
        <v>0</v>
      </c>
    </row>
    <row r="222" spans="1:123" s="238" customFormat="1" ht="24" customHeight="1" x14ac:dyDescent="0.2">
      <c r="A222" s="235" t="str">
        <f t="shared" si="63"/>
        <v/>
      </c>
      <c r="B222" s="233" t="str">
        <f t="shared" si="64"/>
        <v/>
      </c>
      <c r="C222" s="234"/>
      <c r="D222" s="235" t="str">
        <f t="shared" si="65"/>
        <v/>
      </c>
      <c r="E222" s="236"/>
      <c r="F222" s="237">
        <f t="shared" si="66"/>
        <v>0</v>
      </c>
      <c r="G222" s="303">
        <f t="shared" si="67"/>
        <v>0</v>
      </c>
    </row>
    <row r="223" spans="1:123" s="238" customFormat="1" ht="24" customHeight="1" x14ac:dyDescent="0.2">
      <c r="A223" s="235" t="str">
        <f t="shared" si="63"/>
        <v/>
      </c>
      <c r="B223" s="233" t="str">
        <f t="shared" si="64"/>
        <v/>
      </c>
      <c r="C223" s="234"/>
      <c r="D223" s="235" t="str">
        <f t="shared" si="65"/>
        <v/>
      </c>
      <c r="E223" s="236"/>
      <c r="F223" s="237">
        <f t="shared" si="66"/>
        <v>0</v>
      </c>
      <c r="G223" s="303">
        <f t="shared" si="67"/>
        <v>0</v>
      </c>
    </row>
    <row r="224" spans="1:123" s="238" customFormat="1" ht="24" customHeight="1" x14ac:dyDescent="0.2">
      <c r="A224" s="235" t="str">
        <f t="shared" si="63"/>
        <v/>
      </c>
      <c r="B224" s="233" t="str">
        <f t="shared" si="64"/>
        <v/>
      </c>
      <c r="C224" s="234"/>
      <c r="D224" s="235" t="str">
        <f t="shared" si="65"/>
        <v/>
      </c>
      <c r="E224" s="236"/>
      <c r="F224" s="237">
        <f t="shared" si="66"/>
        <v>0</v>
      </c>
      <c r="G224" s="303">
        <f t="shared" si="67"/>
        <v>0</v>
      </c>
    </row>
    <row r="225" spans="1:7" s="238" customFormat="1" ht="24" customHeight="1" x14ac:dyDescent="0.2">
      <c r="A225" s="235" t="str">
        <f t="shared" si="63"/>
        <v/>
      </c>
      <c r="B225" s="233" t="str">
        <f t="shared" si="64"/>
        <v/>
      </c>
      <c r="C225" s="234"/>
      <c r="D225" s="235" t="str">
        <f t="shared" si="65"/>
        <v/>
      </c>
      <c r="E225" s="236"/>
      <c r="F225" s="237">
        <f t="shared" si="66"/>
        <v>0</v>
      </c>
      <c r="G225" s="303">
        <f t="shared" si="67"/>
        <v>0</v>
      </c>
    </row>
    <row r="226" spans="1:7" ht="24" customHeight="1" x14ac:dyDescent="0.2">
      <c r="A226" s="304"/>
      <c r="B226" s="99"/>
      <c r="C226" s="99"/>
      <c r="D226" s="105"/>
      <c r="E226" s="106"/>
      <c r="F226" s="377" t="s">
        <v>31</v>
      </c>
      <c r="G226" s="305">
        <f>SUBTOTAL(9,G212:G225)</f>
        <v>0</v>
      </c>
    </row>
    <row r="227" spans="1:7" ht="24" customHeight="1" x14ac:dyDescent="0.2">
      <c r="A227" s="304"/>
      <c r="B227" s="99"/>
      <c r="C227" s="375" t="s">
        <v>605</v>
      </c>
      <c r="D227" s="105"/>
      <c r="E227" s="106"/>
      <c r="F227" s="107"/>
      <c r="G227" s="306"/>
    </row>
    <row r="228" spans="1:7" s="238" customFormat="1" ht="24" customHeight="1" x14ac:dyDescent="0.2">
      <c r="A228" s="235" t="str">
        <f t="shared" ref="A228:A235" si="68">IFERROR(VLOOKUP(C228,Tabla_Insumos,4,FALSE),"")</f>
        <v/>
      </c>
      <c r="B228" s="233">
        <f t="shared" ref="B228:B235" si="69">IFERROR(VLOOKUP(A228,Tabla_Indices,5,FALSE),"")</f>
        <v>0</v>
      </c>
      <c r="C228" s="234"/>
      <c r="D228" s="235" t="str">
        <f t="shared" ref="D228:D235" si="70">IFERROR(VLOOKUP(C228,Tabla_Insumos,2,FALSE),"")</f>
        <v/>
      </c>
      <c r="E228" s="236"/>
      <c r="F228" s="237">
        <f t="shared" ref="F228:F235" si="71">IFERROR(VLOOKUP(C228,Tabla_Insumos,3,FALSE),0)</f>
        <v>0</v>
      </c>
      <c r="G228" s="303">
        <f>ROUND(E228*F228,2)</f>
        <v>0</v>
      </c>
    </row>
    <row r="229" spans="1:7" s="238" customFormat="1" ht="24" customHeight="1" x14ac:dyDescent="0.2">
      <c r="A229" s="235" t="str">
        <f t="shared" si="68"/>
        <v/>
      </c>
      <c r="B229" s="233">
        <f t="shared" si="69"/>
        <v>0</v>
      </c>
      <c r="C229" s="234"/>
      <c r="D229" s="235" t="str">
        <f t="shared" si="70"/>
        <v/>
      </c>
      <c r="E229" s="236"/>
      <c r="F229" s="237">
        <f t="shared" si="71"/>
        <v>0</v>
      </c>
      <c r="G229" s="303">
        <f>ROUND(E229*F229,2)</f>
        <v>0</v>
      </c>
    </row>
    <row r="230" spans="1:7" s="238" customFormat="1" ht="24" customHeight="1" x14ac:dyDescent="0.2">
      <c r="A230" s="235" t="str">
        <f t="shared" si="68"/>
        <v/>
      </c>
      <c r="B230" s="233">
        <f t="shared" si="69"/>
        <v>0</v>
      </c>
      <c r="C230" s="234"/>
      <c r="D230" s="235" t="str">
        <f t="shared" si="70"/>
        <v/>
      </c>
      <c r="E230" s="236"/>
      <c r="F230" s="237">
        <f t="shared" si="71"/>
        <v>0</v>
      </c>
      <c r="G230" s="303">
        <f t="shared" ref="G230:G235" si="72">ROUND(E230*F230,2)</f>
        <v>0</v>
      </c>
    </row>
    <row r="231" spans="1:7" s="238" customFormat="1" ht="24" customHeight="1" x14ac:dyDescent="0.2">
      <c r="A231" s="235" t="str">
        <f t="shared" si="68"/>
        <v/>
      </c>
      <c r="B231" s="233">
        <f t="shared" si="69"/>
        <v>0</v>
      </c>
      <c r="C231" s="234"/>
      <c r="D231" s="235" t="str">
        <f t="shared" si="70"/>
        <v/>
      </c>
      <c r="E231" s="236"/>
      <c r="F231" s="237">
        <f t="shared" si="71"/>
        <v>0</v>
      </c>
      <c r="G231" s="303">
        <f t="shared" si="72"/>
        <v>0</v>
      </c>
    </row>
    <row r="232" spans="1:7" s="238" customFormat="1" ht="24" customHeight="1" x14ac:dyDescent="0.2">
      <c r="A232" s="235" t="str">
        <f t="shared" si="68"/>
        <v/>
      </c>
      <c r="B232" s="233">
        <f t="shared" si="69"/>
        <v>0</v>
      </c>
      <c r="C232" s="234"/>
      <c r="D232" s="235" t="str">
        <f t="shared" si="70"/>
        <v/>
      </c>
      <c r="E232" s="236"/>
      <c r="F232" s="237">
        <f t="shared" si="71"/>
        <v>0</v>
      </c>
      <c r="G232" s="303">
        <f t="shared" si="72"/>
        <v>0</v>
      </c>
    </row>
    <row r="233" spans="1:7" s="238" customFormat="1" ht="24" customHeight="1" x14ac:dyDescent="0.2">
      <c r="A233" s="235" t="str">
        <f t="shared" si="68"/>
        <v/>
      </c>
      <c r="B233" s="233">
        <f t="shared" si="69"/>
        <v>0</v>
      </c>
      <c r="C233" s="234"/>
      <c r="D233" s="235" t="str">
        <f t="shared" si="70"/>
        <v/>
      </c>
      <c r="E233" s="236"/>
      <c r="F233" s="237">
        <f t="shared" si="71"/>
        <v>0</v>
      </c>
      <c r="G233" s="303">
        <f t="shared" si="72"/>
        <v>0</v>
      </c>
    </row>
    <row r="234" spans="1:7" s="238" customFormat="1" ht="24" customHeight="1" x14ac:dyDescent="0.2">
      <c r="A234" s="235" t="str">
        <f t="shared" si="68"/>
        <v/>
      </c>
      <c r="B234" s="233">
        <f t="shared" si="69"/>
        <v>0</v>
      </c>
      <c r="C234" s="234"/>
      <c r="D234" s="235" t="str">
        <f t="shared" si="70"/>
        <v/>
      </c>
      <c r="E234" s="236"/>
      <c r="F234" s="237">
        <f t="shared" si="71"/>
        <v>0</v>
      </c>
      <c r="G234" s="303">
        <f t="shared" si="72"/>
        <v>0</v>
      </c>
    </row>
    <row r="235" spans="1:7" s="238" customFormat="1" ht="24" customHeight="1" x14ac:dyDescent="0.2">
      <c r="A235" s="235" t="str">
        <f t="shared" si="68"/>
        <v/>
      </c>
      <c r="B235" s="233">
        <f t="shared" si="69"/>
        <v>0</v>
      </c>
      <c r="C235" s="234"/>
      <c r="D235" s="235" t="str">
        <f t="shared" si="70"/>
        <v/>
      </c>
      <c r="E235" s="236"/>
      <c r="F235" s="237">
        <f t="shared" si="71"/>
        <v>0</v>
      </c>
      <c r="G235" s="303">
        <f t="shared" si="72"/>
        <v>0</v>
      </c>
    </row>
    <row r="236" spans="1:7" ht="24" customHeight="1" x14ac:dyDescent="0.2">
      <c r="A236" s="304"/>
      <c r="B236" s="99"/>
      <c r="C236" s="99"/>
      <c r="D236" s="105"/>
      <c r="E236" s="106"/>
      <c r="F236" s="377" t="s">
        <v>32</v>
      </c>
      <c r="G236" s="305">
        <f>SUBTOTAL(9,G228:G235)</f>
        <v>0</v>
      </c>
    </row>
    <row r="237" spans="1:7" ht="24" customHeight="1" x14ac:dyDescent="0.2">
      <c r="A237" s="304"/>
      <c r="B237" s="99"/>
      <c r="C237" s="375" t="s">
        <v>606</v>
      </c>
      <c r="D237" s="105"/>
      <c r="E237" s="106"/>
      <c r="F237" s="107"/>
      <c r="G237" s="306"/>
    </row>
    <row r="238" spans="1:7" s="238" customFormat="1" ht="24" customHeight="1" x14ac:dyDescent="0.2">
      <c r="A238" s="235" t="str">
        <f t="shared" ref="A238:A246" si="73">IFERROR(VLOOKUP(C238,Tabla_Insumos,4,FALSE),"")</f>
        <v/>
      </c>
      <c r="B238" s="233" t="str">
        <f t="shared" ref="B238:B246" si="74">IFERROR(VLOOKUP(C238,Tabla_Insumos,5,FALSE),"")</f>
        <v/>
      </c>
      <c r="C238" s="234"/>
      <c r="D238" s="235" t="str">
        <f t="shared" ref="D238:D246" si="75">IFERROR(VLOOKUP(C238,Tabla_Insumos,2,FALSE),"")</f>
        <v/>
      </c>
      <c r="E238" s="236"/>
      <c r="F238" s="237">
        <f t="shared" ref="F238:F246" si="76">IFERROR(VLOOKUP(C238,Tabla_Insumos,3,FALSE),0)</f>
        <v>0</v>
      </c>
      <c r="G238" s="303">
        <f t="shared" ref="G238:G246" si="77">ROUND(E238*F238,2)</f>
        <v>0</v>
      </c>
    </row>
    <row r="239" spans="1:7" s="238" customFormat="1" ht="24" customHeight="1" x14ac:dyDescent="0.2">
      <c r="A239" s="235" t="str">
        <f t="shared" si="73"/>
        <v/>
      </c>
      <c r="B239" s="233" t="str">
        <f t="shared" si="74"/>
        <v/>
      </c>
      <c r="C239" s="234"/>
      <c r="D239" s="235" t="str">
        <f t="shared" si="75"/>
        <v/>
      </c>
      <c r="E239" s="236"/>
      <c r="F239" s="237">
        <f t="shared" si="76"/>
        <v>0</v>
      </c>
      <c r="G239" s="303">
        <f t="shared" si="77"/>
        <v>0</v>
      </c>
    </row>
    <row r="240" spans="1:7" s="238" customFormat="1" ht="24" customHeight="1" x14ac:dyDescent="0.2">
      <c r="A240" s="235" t="str">
        <f t="shared" si="73"/>
        <v/>
      </c>
      <c r="B240" s="233" t="str">
        <f t="shared" si="74"/>
        <v/>
      </c>
      <c r="C240" s="234"/>
      <c r="D240" s="235" t="str">
        <f t="shared" si="75"/>
        <v/>
      </c>
      <c r="E240" s="236"/>
      <c r="F240" s="237">
        <f t="shared" si="76"/>
        <v>0</v>
      </c>
      <c r="G240" s="303">
        <f t="shared" si="77"/>
        <v>0</v>
      </c>
    </row>
    <row r="241" spans="1:7" s="238" customFormat="1" ht="24" customHeight="1" x14ac:dyDescent="0.2">
      <c r="A241" s="235" t="str">
        <f t="shared" si="73"/>
        <v/>
      </c>
      <c r="B241" s="233" t="str">
        <f t="shared" si="74"/>
        <v/>
      </c>
      <c r="C241" s="234"/>
      <c r="D241" s="235" t="str">
        <f t="shared" si="75"/>
        <v/>
      </c>
      <c r="E241" s="236"/>
      <c r="F241" s="237">
        <f t="shared" si="76"/>
        <v>0</v>
      </c>
      <c r="G241" s="303">
        <f t="shared" si="77"/>
        <v>0</v>
      </c>
    </row>
    <row r="242" spans="1:7" s="238" customFormat="1" ht="24" customHeight="1" x14ac:dyDescent="0.2">
      <c r="A242" s="235" t="str">
        <f t="shared" si="73"/>
        <v/>
      </c>
      <c r="B242" s="233" t="str">
        <f t="shared" si="74"/>
        <v/>
      </c>
      <c r="C242" s="234"/>
      <c r="D242" s="235" t="str">
        <f t="shared" si="75"/>
        <v/>
      </c>
      <c r="E242" s="236"/>
      <c r="F242" s="237">
        <f t="shared" si="76"/>
        <v>0</v>
      </c>
      <c r="G242" s="303">
        <f t="shared" si="77"/>
        <v>0</v>
      </c>
    </row>
    <row r="243" spans="1:7" s="238" customFormat="1" ht="24" customHeight="1" x14ac:dyDescent="0.2">
      <c r="A243" s="235" t="str">
        <f t="shared" si="73"/>
        <v/>
      </c>
      <c r="B243" s="233" t="str">
        <f t="shared" si="74"/>
        <v/>
      </c>
      <c r="C243" s="234"/>
      <c r="D243" s="235" t="str">
        <f t="shared" si="75"/>
        <v/>
      </c>
      <c r="E243" s="236"/>
      <c r="F243" s="237">
        <f t="shared" si="76"/>
        <v>0</v>
      </c>
      <c r="G243" s="303">
        <f t="shared" si="77"/>
        <v>0</v>
      </c>
    </row>
    <row r="244" spans="1:7" s="238" customFormat="1" ht="24" customHeight="1" x14ac:dyDescent="0.2">
      <c r="A244" s="235" t="str">
        <f t="shared" si="73"/>
        <v/>
      </c>
      <c r="B244" s="233" t="str">
        <f t="shared" si="74"/>
        <v/>
      </c>
      <c r="C244" s="234"/>
      <c r="D244" s="235" t="str">
        <f t="shared" si="75"/>
        <v/>
      </c>
      <c r="E244" s="236"/>
      <c r="F244" s="237">
        <f t="shared" si="76"/>
        <v>0</v>
      </c>
      <c r="G244" s="303">
        <f t="shared" si="77"/>
        <v>0</v>
      </c>
    </row>
    <row r="245" spans="1:7" s="238" customFormat="1" ht="24" customHeight="1" x14ac:dyDescent="0.2">
      <c r="A245" s="235" t="str">
        <f t="shared" si="73"/>
        <v/>
      </c>
      <c r="B245" s="233" t="str">
        <f t="shared" si="74"/>
        <v/>
      </c>
      <c r="C245" s="234"/>
      <c r="D245" s="235" t="str">
        <f t="shared" si="75"/>
        <v/>
      </c>
      <c r="E245" s="236"/>
      <c r="F245" s="237">
        <f t="shared" si="76"/>
        <v>0</v>
      </c>
      <c r="G245" s="303">
        <f t="shared" si="77"/>
        <v>0</v>
      </c>
    </row>
    <row r="246" spans="1:7" s="238" customFormat="1" ht="24" customHeight="1" x14ac:dyDescent="0.2">
      <c r="A246" s="235" t="str">
        <f t="shared" si="73"/>
        <v/>
      </c>
      <c r="B246" s="233" t="str">
        <f t="shared" si="74"/>
        <v/>
      </c>
      <c r="C246" s="234"/>
      <c r="D246" s="235" t="str">
        <f t="shared" si="75"/>
        <v/>
      </c>
      <c r="E246" s="236"/>
      <c r="F246" s="237">
        <f t="shared" si="76"/>
        <v>0</v>
      </c>
      <c r="G246" s="303">
        <f t="shared" si="77"/>
        <v>0</v>
      </c>
    </row>
    <row r="247" spans="1:7" ht="24" customHeight="1" x14ac:dyDescent="0.2">
      <c r="A247" s="307"/>
      <c r="B247" s="105"/>
      <c r="C247" s="99"/>
      <c r="D247" s="105"/>
      <c r="E247" s="106"/>
      <c r="F247" s="377" t="s">
        <v>33</v>
      </c>
      <c r="G247" s="305">
        <f>SUBTOTAL(9,G238:G246)</f>
        <v>0</v>
      </c>
    </row>
    <row r="248" spans="1:7" ht="24" customHeight="1" x14ac:dyDescent="0.2">
      <c r="A248" s="308"/>
      <c r="B248" s="105"/>
      <c r="C248" s="99"/>
      <c r="D248" s="105"/>
      <c r="E248" s="106"/>
      <c r="F248" s="107"/>
      <c r="G248" s="306"/>
    </row>
    <row r="249" spans="1:7" ht="24" customHeight="1" x14ac:dyDescent="0.2">
      <c r="A249" s="309" t="str">
        <f>B207</f>
        <v>2.2</v>
      </c>
      <c r="B249" s="310" t="str">
        <f>C207</f>
        <v xml:space="preserve">Provision y Colocación de Caño PE p/red de media presion 63 mm diam. </v>
      </c>
      <c r="C249" s="113"/>
      <c r="D249" s="113" t="s">
        <v>34</v>
      </c>
      <c r="E249" s="114"/>
      <c r="F249" s="312" t="s">
        <v>35</v>
      </c>
      <c r="G249" s="311">
        <f>SUBTOTAL(9,G212:G248)</f>
        <v>0</v>
      </c>
    </row>
    <row r="251" spans="1:7" ht="24" customHeight="1" x14ac:dyDescent="0.2">
      <c r="A251" s="291" t="s">
        <v>37</v>
      </c>
      <c r="B251" s="292"/>
      <c r="C251" s="292"/>
      <c r="D251" s="292"/>
      <c r="E251" s="292"/>
      <c r="F251" s="292"/>
      <c r="G251" s="293"/>
    </row>
    <row r="252" spans="1:7" ht="24" customHeight="1" x14ac:dyDescent="0.2">
      <c r="A252" s="294" t="s">
        <v>602</v>
      </c>
      <c r="B252" s="101" t="str">
        <f>Comitente</f>
        <v>DIRECCION PROVINCIAL DE REDES DE GAS</v>
      </c>
      <c r="C252" s="96"/>
      <c r="D252" s="102"/>
      <c r="E252" s="102"/>
      <c r="F252" s="103"/>
      <c r="G252" s="295"/>
    </row>
    <row r="253" spans="1:7" ht="24" customHeight="1" x14ac:dyDescent="0.2">
      <c r="A253" s="294" t="s">
        <v>603</v>
      </c>
      <c r="B253" s="101">
        <f>Contratista</f>
        <v>0</v>
      </c>
      <c r="C253" s="97"/>
      <c r="D253" s="97"/>
      <c r="E253" s="97"/>
      <c r="F253" s="104"/>
      <c r="G253" s="296"/>
    </row>
    <row r="254" spans="1:7" ht="24" customHeight="1" x14ac:dyDescent="0.2">
      <c r="A254" s="294" t="s">
        <v>24</v>
      </c>
      <c r="B254" s="101" t="str">
        <f>Obra</f>
        <v>RED DE MEDIA PRESIÓN BARRIO TALACASTO</v>
      </c>
      <c r="C254" s="97"/>
      <c r="D254" s="97"/>
      <c r="E254" s="97"/>
      <c r="F254" s="104" t="s">
        <v>38</v>
      </c>
      <c r="G254" s="297">
        <f>Fecha_Base</f>
        <v>0</v>
      </c>
    </row>
    <row r="255" spans="1:7" ht="24" customHeight="1" x14ac:dyDescent="0.2">
      <c r="A255" s="298" t="s">
        <v>601</v>
      </c>
      <c r="B255" s="98" t="str">
        <f>Ubicación</f>
        <v>Departamento Chimbas</v>
      </c>
      <c r="C255" s="98"/>
      <c r="D255" s="105"/>
      <c r="E255" s="106"/>
      <c r="F255" s="107"/>
      <c r="G255" s="299"/>
    </row>
    <row r="256" spans="1:7" ht="24" customHeight="1" x14ac:dyDescent="0.2">
      <c r="A256" s="298" t="s">
        <v>39</v>
      </c>
      <c r="B256" s="108">
        <f>IFERROR(VALUE(LEFT(B257,FIND(".",B257)-1)),"")</f>
        <v>2</v>
      </c>
      <c r="C256" s="99" t="str">
        <f>IFERROR(VLOOKUP(B256,Tabla_CyP,2,FALSE),"")</f>
        <v>CAÑERÍAS</v>
      </c>
      <c r="D256" s="99"/>
      <c r="E256" s="106"/>
      <c r="F256" s="107"/>
      <c r="G256" s="299"/>
    </row>
    <row r="257" spans="1:123" ht="24" customHeight="1" x14ac:dyDescent="0.2">
      <c r="A257" s="298" t="s">
        <v>25</v>
      </c>
      <c r="B257" s="109" t="str">
        <f>IFERROR(VLOOKUP(COUNTIF($A$1:A257,"ANALISIS DE PRECIOS"),Tabla_NumeroItem,2,FALSE),"")</f>
        <v>2.3</v>
      </c>
      <c r="C257" s="99" t="str">
        <f>IFERROR(VLOOKUP(B257,Tabla_CyP,2,FALSE),"")</f>
        <v xml:space="preserve">Provision y Colocación de Caño PE p/red de media presion 90 mm diam. </v>
      </c>
      <c r="D257" s="105"/>
      <c r="E257" s="106"/>
      <c r="F257" s="104" t="s">
        <v>26</v>
      </c>
      <c r="G257" s="300" t="str">
        <f>IFERROR(VLOOKUP(B257,Tabla_CyP,4,FALSE),"")</f>
        <v>m</v>
      </c>
    </row>
    <row r="258" spans="1:123" ht="24" customHeight="1" x14ac:dyDescent="0.2">
      <c r="A258" s="298"/>
      <c r="B258" s="98"/>
      <c r="C258" s="99"/>
      <c r="D258" s="105"/>
      <c r="E258" s="106"/>
      <c r="F258" s="107"/>
      <c r="G258" s="299"/>
    </row>
    <row r="259" spans="1:123" ht="24" customHeight="1" x14ac:dyDescent="0.2">
      <c r="A259" s="431" t="s">
        <v>507</v>
      </c>
      <c r="B259" s="432"/>
      <c r="C259" s="425" t="s">
        <v>0</v>
      </c>
      <c r="D259" s="425" t="s">
        <v>27</v>
      </c>
      <c r="E259" s="427" t="s">
        <v>28</v>
      </c>
      <c r="F259" s="429" t="s">
        <v>29</v>
      </c>
      <c r="G259" s="429" t="s">
        <v>30</v>
      </c>
    </row>
    <row r="260" spans="1:123" s="111" customFormat="1" ht="24" customHeight="1" x14ac:dyDescent="0.2">
      <c r="A260" s="110" t="s">
        <v>508</v>
      </c>
      <c r="B260" s="110" t="s">
        <v>509</v>
      </c>
      <c r="C260" s="426"/>
      <c r="D260" s="426"/>
      <c r="E260" s="428"/>
      <c r="F260" s="430"/>
      <c r="G260" s="430"/>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c r="AG260" s="239"/>
      <c r="AH260" s="239"/>
      <c r="AI260" s="239"/>
      <c r="AJ260" s="239"/>
      <c r="AK260" s="239"/>
      <c r="AL260" s="239"/>
      <c r="AM260" s="239"/>
      <c r="AN260" s="239"/>
      <c r="AO260" s="239"/>
      <c r="AP260" s="239"/>
      <c r="AQ260" s="239"/>
      <c r="AR260" s="239"/>
      <c r="AS260" s="239"/>
      <c r="AT260" s="239"/>
      <c r="AU260" s="239"/>
      <c r="AV260" s="239"/>
      <c r="AW260" s="239"/>
      <c r="AX260" s="239"/>
      <c r="AY260" s="239"/>
      <c r="AZ260" s="239"/>
      <c r="BA260" s="239"/>
      <c r="BB260" s="239"/>
      <c r="BC260" s="239"/>
      <c r="BD260" s="239"/>
      <c r="BE260" s="239"/>
      <c r="BF260" s="239"/>
      <c r="BG260" s="239"/>
      <c r="BH260" s="239"/>
      <c r="BI260" s="239"/>
      <c r="BJ260" s="239"/>
      <c r="BK260" s="239"/>
      <c r="BL260" s="239"/>
      <c r="BM260" s="239"/>
      <c r="BN260" s="239"/>
      <c r="BO260" s="239"/>
      <c r="BP260" s="239"/>
      <c r="BQ260" s="239"/>
      <c r="BR260" s="239"/>
      <c r="BS260" s="239"/>
      <c r="BT260" s="239"/>
      <c r="BU260" s="239"/>
      <c r="BV260" s="239"/>
      <c r="BW260" s="239"/>
      <c r="BX260" s="239"/>
      <c r="BY260" s="239"/>
      <c r="BZ260" s="239"/>
      <c r="CA260" s="239"/>
      <c r="CB260" s="239"/>
      <c r="CC260" s="239"/>
      <c r="CD260" s="239"/>
      <c r="CE260" s="239"/>
      <c r="CF260" s="239"/>
      <c r="CG260" s="239"/>
      <c r="CH260" s="239"/>
      <c r="CI260" s="239"/>
      <c r="CJ260" s="239"/>
      <c r="CK260" s="239"/>
      <c r="CL260" s="239"/>
      <c r="CM260" s="239"/>
      <c r="CN260" s="239"/>
      <c r="CO260" s="239"/>
      <c r="CP260" s="239"/>
      <c r="CQ260" s="239"/>
      <c r="CR260" s="239"/>
      <c r="CS260" s="239"/>
      <c r="CT260" s="239"/>
      <c r="CU260" s="239"/>
      <c r="CV260" s="239"/>
      <c r="CW260" s="239"/>
      <c r="CX260" s="239"/>
      <c r="CY260" s="239"/>
      <c r="CZ260" s="239"/>
      <c r="DA260" s="239"/>
      <c r="DB260" s="239"/>
      <c r="DC260" s="239"/>
      <c r="DD260" s="239"/>
      <c r="DE260" s="239"/>
      <c r="DF260" s="239"/>
      <c r="DG260" s="239"/>
      <c r="DH260" s="239"/>
      <c r="DI260" s="239"/>
      <c r="DJ260" s="239"/>
      <c r="DK260" s="239"/>
      <c r="DL260" s="239"/>
      <c r="DM260" s="239"/>
      <c r="DN260" s="239"/>
      <c r="DO260" s="239"/>
      <c r="DP260" s="239"/>
      <c r="DQ260" s="239"/>
      <c r="DR260" s="239"/>
      <c r="DS260" s="239"/>
    </row>
    <row r="261" spans="1:123" ht="24" customHeight="1" x14ac:dyDescent="0.2">
      <c r="A261" s="378"/>
      <c r="B261" s="112"/>
      <c r="C261" s="376" t="s">
        <v>604</v>
      </c>
      <c r="D261" s="113"/>
      <c r="E261" s="114"/>
      <c r="F261" s="115"/>
      <c r="G261" s="302"/>
    </row>
    <row r="262" spans="1:123" s="238" customFormat="1" ht="24" customHeight="1" x14ac:dyDescent="0.2">
      <c r="A262" s="235" t="str">
        <f t="shared" ref="A262:A275" si="78">IFERROR(VLOOKUP(C262,Tabla_Insumos,4,FALSE),"")</f>
        <v/>
      </c>
      <c r="B262" s="233" t="str">
        <f t="shared" ref="B262:B275" si="79">IFERROR(VLOOKUP(C262,Tabla_Insumos,5,FALSE),"")</f>
        <v/>
      </c>
      <c r="C262" s="234"/>
      <c r="D262" s="235" t="str">
        <f t="shared" ref="D262:D275" si="80">IFERROR(VLOOKUP(C262,Tabla_Insumos,2,FALSE),"")</f>
        <v/>
      </c>
      <c r="E262" s="236"/>
      <c r="F262" s="237">
        <f t="shared" ref="F262:F275" si="81">IFERROR(VLOOKUP(C262,Tabla_Insumos,3,FALSE),0)</f>
        <v>0</v>
      </c>
      <c r="G262" s="303">
        <f>ROUND(E262*F262,2)</f>
        <v>0</v>
      </c>
    </row>
    <row r="263" spans="1:123" s="238" customFormat="1" ht="24" customHeight="1" x14ac:dyDescent="0.2">
      <c r="A263" s="235" t="str">
        <f t="shared" si="78"/>
        <v/>
      </c>
      <c r="B263" s="233" t="str">
        <f t="shared" si="79"/>
        <v/>
      </c>
      <c r="C263" s="234"/>
      <c r="D263" s="235" t="str">
        <f t="shared" si="80"/>
        <v/>
      </c>
      <c r="E263" s="236"/>
      <c r="F263" s="237">
        <f t="shared" si="81"/>
        <v>0</v>
      </c>
      <c r="G263" s="303">
        <f t="shared" ref="G263:G275" si="82">ROUND(E263*F263,2)</f>
        <v>0</v>
      </c>
    </row>
    <row r="264" spans="1:123" s="238" customFormat="1" ht="24" customHeight="1" x14ac:dyDescent="0.2">
      <c r="A264" s="235" t="str">
        <f t="shared" si="78"/>
        <v/>
      </c>
      <c r="B264" s="233" t="str">
        <f t="shared" si="79"/>
        <v/>
      </c>
      <c r="C264" s="234"/>
      <c r="D264" s="235" t="str">
        <f t="shared" si="80"/>
        <v/>
      </c>
      <c r="E264" s="236"/>
      <c r="F264" s="237">
        <f t="shared" si="81"/>
        <v>0</v>
      </c>
      <c r="G264" s="303">
        <f t="shared" si="82"/>
        <v>0</v>
      </c>
    </row>
    <row r="265" spans="1:123" s="238" customFormat="1" ht="24" customHeight="1" x14ac:dyDescent="0.2">
      <c r="A265" s="235" t="str">
        <f t="shared" si="78"/>
        <v/>
      </c>
      <c r="B265" s="233" t="str">
        <f t="shared" si="79"/>
        <v/>
      </c>
      <c r="C265" s="234"/>
      <c r="D265" s="235" t="str">
        <f t="shared" si="80"/>
        <v/>
      </c>
      <c r="E265" s="236"/>
      <c r="F265" s="237">
        <f t="shared" si="81"/>
        <v>0</v>
      </c>
      <c r="G265" s="303">
        <f t="shared" si="82"/>
        <v>0</v>
      </c>
    </row>
    <row r="266" spans="1:123" s="238" customFormat="1" ht="24" customHeight="1" x14ac:dyDescent="0.2">
      <c r="A266" s="235" t="str">
        <f t="shared" si="78"/>
        <v/>
      </c>
      <c r="B266" s="233" t="str">
        <f t="shared" si="79"/>
        <v/>
      </c>
      <c r="C266" s="234"/>
      <c r="D266" s="235" t="str">
        <f t="shared" si="80"/>
        <v/>
      </c>
      <c r="E266" s="236"/>
      <c r="F266" s="237">
        <f t="shared" si="81"/>
        <v>0</v>
      </c>
      <c r="G266" s="303">
        <f t="shared" si="82"/>
        <v>0</v>
      </c>
    </row>
    <row r="267" spans="1:123" s="238" customFormat="1" ht="24" customHeight="1" x14ac:dyDescent="0.2">
      <c r="A267" s="235" t="str">
        <f t="shared" si="78"/>
        <v/>
      </c>
      <c r="B267" s="233" t="str">
        <f t="shared" si="79"/>
        <v/>
      </c>
      <c r="C267" s="234"/>
      <c r="D267" s="235" t="str">
        <f t="shared" si="80"/>
        <v/>
      </c>
      <c r="E267" s="236"/>
      <c r="F267" s="237">
        <f t="shared" si="81"/>
        <v>0</v>
      </c>
      <c r="G267" s="303">
        <f t="shared" si="82"/>
        <v>0</v>
      </c>
    </row>
    <row r="268" spans="1:123" s="238" customFormat="1" ht="24" customHeight="1" x14ac:dyDescent="0.2">
      <c r="A268" s="235" t="str">
        <f t="shared" si="78"/>
        <v/>
      </c>
      <c r="B268" s="233" t="str">
        <f t="shared" si="79"/>
        <v/>
      </c>
      <c r="C268" s="234"/>
      <c r="D268" s="235" t="str">
        <f t="shared" si="80"/>
        <v/>
      </c>
      <c r="E268" s="236"/>
      <c r="F268" s="237">
        <f t="shared" si="81"/>
        <v>0</v>
      </c>
      <c r="G268" s="303">
        <f t="shared" si="82"/>
        <v>0</v>
      </c>
    </row>
    <row r="269" spans="1:123" s="238" customFormat="1" ht="24" customHeight="1" x14ac:dyDescent="0.2">
      <c r="A269" s="235" t="str">
        <f t="shared" si="78"/>
        <v/>
      </c>
      <c r="B269" s="233" t="str">
        <f t="shared" si="79"/>
        <v/>
      </c>
      <c r="C269" s="234"/>
      <c r="D269" s="235" t="str">
        <f t="shared" si="80"/>
        <v/>
      </c>
      <c r="E269" s="236"/>
      <c r="F269" s="237">
        <f t="shared" si="81"/>
        <v>0</v>
      </c>
      <c r="G269" s="303">
        <f t="shared" si="82"/>
        <v>0</v>
      </c>
    </row>
    <row r="270" spans="1:123" s="238" customFormat="1" ht="24" customHeight="1" x14ac:dyDescent="0.2">
      <c r="A270" s="235" t="str">
        <f t="shared" si="78"/>
        <v/>
      </c>
      <c r="B270" s="233" t="str">
        <f t="shared" si="79"/>
        <v/>
      </c>
      <c r="C270" s="234"/>
      <c r="D270" s="235" t="str">
        <f t="shared" si="80"/>
        <v/>
      </c>
      <c r="E270" s="236"/>
      <c r="F270" s="237">
        <f t="shared" si="81"/>
        <v>0</v>
      </c>
      <c r="G270" s="303">
        <f t="shared" si="82"/>
        <v>0</v>
      </c>
    </row>
    <row r="271" spans="1:123" s="238" customFormat="1" ht="24" customHeight="1" x14ac:dyDescent="0.2">
      <c r="A271" s="235" t="str">
        <f t="shared" si="78"/>
        <v/>
      </c>
      <c r="B271" s="233" t="str">
        <f t="shared" si="79"/>
        <v/>
      </c>
      <c r="C271" s="234"/>
      <c r="D271" s="235" t="str">
        <f t="shared" si="80"/>
        <v/>
      </c>
      <c r="E271" s="236"/>
      <c r="F271" s="237">
        <f t="shared" si="81"/>
        <v>0</v>
      </c>
      <c r="G271" s="303">
        <f t="shared" si="82"/>
        <v>0</v>
      </c>
    </row>
    <row r="272" spans="1:123" s="238" customFormat="1" ht="24" customHeight="1" x14ac:dyDescent="0.2">
      <c r="A272" s="235" t="str">
        <f t="shared" si="78"/>
        <v/>
      </c>
      <c r="B272" s="233" t="str">
        <f t="shared" si="79"/>
        <v/>
      </c>
      <c r="C272" s="234"/>
      <c r="D272" s="235" t="str">
        <f t="shared" si="80"/>
        <v/>
      </c>
      <c r="E272" s="236"/>
      <c r="F272" s="237">
        <f t="shared" si="81"/>
        <v>0</v>
      </c>
      <c r="G272" s="303">
        <f t="shared" si="82"/>
        <v>0</v>
      </c>
    </row>
    <row r="273" spans="1:7" s="238" customFormat="1" ht="24" customHeight="1" x14ac:dyDescent="0.2">
      <c r="A273" s="235" t="str">
        <f t="shared" si="78"/>
        <v/>
      </c>
      <c r="B273" s="233" t="str">
        <f t="shared" si="79"/>
        <v/>
      </c>
      <c r="C273" s="234"/>
      <c r="D273" s="235" t="str">
        <f t="shared" si="80"/>
        <v/>
      </c>
      <c r="E273" s="236"/>
      <c r="F273" s="237">
        <f t="shared" si="81"/>
        <v>0</v>
      </c>
      <c r="G273" s="303">
        <f t="shared" si="82"/>
        <v>0</v>
      </c>
    </row>
    <row r="274" spans="1:7" s="238" customFormat="1" ht="24" customHeight="1" x14ac:dyDescent="0.2">
      <c r="A274" s="235" t="str">
        <f t="shared" si="78"/>
        <v/>
      </c>
      <c r="B274" s="233" t="str">
        <f t="shared" si="79"/>
        <v/>
      </c>
      <c r="C274" s="234"/>
      <c r="D274" s="235" t="str">
        <f t="shared" si="80"/>
        <v/>
      </c>
      <c r="E274" s="236"/>
      <c r="F274" s="237">
        <f t="shared" si="81"/>
        <v>0</v>
      </c>
      <c r="G274" s="303">
        <f t="shared" si="82"/>
        <v>0</v>
      </c>
    </row>
    <row r="275" spans="1:7" s="238" customFormat="1" ht="24" customHeight="1" x14ac:dyDescent="0.2">
      <c r="A275" s="235" t="str">
        <f t="shared" si="78"/>
        <v/>
      </c>
      <c r="B275" s="233" t="str">
        <f t="shared" si="79"/>
        <v/>
      </c>
      <c r="C275" s="234"/>
      <c r="D275" s="235" t="str">
        <f t="shared" si="80"/>
        <v/>
      </c>
      <c r="E275" s="236"/>
      <c r="F275" s="237">
        <f t="shared" si="81"/>
        <v>0</v>
      </c>
      <c r="G275" s="303">
        <f t="shared" si="82"/>
        <v>0</v>
      </c>
    </row>
    <row r="276" spans="1:7" ht="24" customHeight="1" x14ac:dyDescent="0.2">
      <c r="A276" s="304"/>
      <c r="B276" s="99"/>
      <c r="C276" s="99"/>
      <c r="D276" s="105"/>
      <c r="E276" s="106"/>
      <c r="F276" s="377" t="s">
        <v>31</v>
      </c>
      <c r="G276" s="305">
        <f>SUBTOTAL(9,G262:G275)</f>
        <v>0</v>
      </c>
    </row>
    <row r="277" spans="1:7" ht="24" customHeight="1" x14ac:dyDescent="0.2">
      <c r="A277" s="304"/>
      <c r="B277" s="99"/>
      <c r="C277" s="375" t="s">
        <v>605</v>
      </c>
      <c r="D277" s="105"/>
      <c r="E277" s="106"/>
      <c r="F277" s="107"/>
      <c r="G277" s="306"/>
    </row>
    <row r="278" spans="1:7" s="238" customFormat="1" ht="24" customHeight="1" x14ac:dyDescent="0.2">
      <c r="A278" s="235" t="str">
        <f t="shared" ref="A278:A285" si="83">IFERROR(VLOOKUP(C278,Tabla_Insumos,4,FALSE),"")</f>
        <v/>
      </c>
      <c r="B278" s="233">
        <f t="shared" ref="B278:B285" si="84">IFERROR(VLOOKUP(A278,Tabla_Indices,5,FALSE),"")</f>
        <v>0</v>
      </c>
      <c r="C278" s="234"/>
      <c r="D278" s="235" t="str">
        <f t="shared" ref="D278:D285" si="85">IFERROR(VLOOKUP(C278,Tabla_Insumos,2,FALSE),"")</f>
        <v/>
      </c>
      <c r="E278" s="236"/>
      <c r="F278" s="237">
        <f t="shared" ref="F278:F285" si="86">IFERROR(VLOOKUP(C278,Tabla_Insumos,3,FALSE),0)</f>
        <v>0</v>
      </c>
      <c r="G278" s="303">
        <f>ROUND(E278*F278,2)</f>
        <v>0</v>
      </c>
    </row>
    <row r="279" spans="1:7" s="238" customFormat="1" ht="24" customHeight="1" x14ac:dyDescent="0.2">
      <c r="A279" s="235" t="str">
        <f t="shared" si="83"/>
        <v/>
      </c>
      <c r="B279" s="233">
        <f t="shared" si="84"/>
        <v>0</v>
      </c>
      <c r="C279" s="234"/>
      <c r="D279" s="235" t="str">
        <f t="shared" si="85"/>
        <v/>
      </c>
      <c r="E279" s="236"/>
      <c r="F279" s="237">
        <f t="shared" si="86"/>
        <v>0</v>
      </c>
      <c r="G279" s="303">
        <f>ROUND(E279*F279,2)</f>
        <v>0</v>
      </c>
    </row>
    <row r="280" spans="1:7" s="238" customFormat="1" ht="24" customHeight="1" x14ac:dyDescent="0.2">
      <c r="A280" s="235" t="str">
        <f t="shared" si="83"/>
        <v/>
      </c>
      <c r="B280" s="233">
        <f t="shared" si="84"/>
        <v>0</v>
      </c>
      <c r="C280" s="234"/>
      <c r="D280" s="235" t="str">
        <f t="shared" si="85"/>
        <v/>
      </c>
      <c r="E280" s="236"/>
      <c r="F280" s="237">
        <f t="shared" si="86"/>
        <v>0</v>
      </c>
      <c r="G280" s="303">
        <f t="shared" ref="G280:G285" si="87">ROUND(E280*F280,2)</f>
        <v>0</v>
      </c>
    </row>
    <row r="281" spans="1:7" s="238" customFormat="1" ht="24" customHeight="1" x14ac:dyDescent="0.2">
      <c r="A281" s="235" t="str">
        <f t="shared" si="83"/>
        <v/>
      </c>
      <c r="B281" s="233">
        <f t="shared" si="84"/>
        <v>0</v>
      </c>
      <c r="C281" s="234"/>
      <c r="D281" s="235" t="str">
        <f t="shared" si="85"/>
        <v/>
      </c>
      <c r="E281" s="236"/>
      <c r="F281" s="237">
        <f t="shared" si="86"/>
        <v>0</v>
      </c>
      <c r="G281" s="303">
        <f t="shared" si="87"/>
        <v>0</v>
      </c>
    </row>
    <row r="282" spans="1:7" s="238" customFormat="1" ht="24" customHeight="1" x14ac:dyDescent="0.2">
      <c r="A282" s="235" t="str">
        <f t="shared" si="83"/>
        <v/>
      </c>
      <c r="B282" s="233">
        <f t="shared" si="84"/>
        <v>0</v>
      </c>
      <c r="C282" s="234"/>
      <c r="D282" s="235" t="str">
        <f t="shared" si="85"/>
        <v/>
      </c>
      <c r="E282" s="236"/>
      <c r="F282" s="237">
        <f t="shared" si="86"/>
        <v>0</v>
      </c>
      <c r="G282" s="303">
        <f t="shared" si="87"/>
        <v>0</v>
      </c>
    </row>
    <row r="283" spans="1:7" s="238" customFormat="1" ht="24" customHeight="1" x14ac:dyDescent="0.2">
      <c r="A283" s="235" t="str">
        <f t="shared" si="83"/>
        <v/>
      </c>
      <c r="B283" s="233">
        <f t="shared" si="84"/>
        <v>0</v>
      </c>
      <c r="C283" s="234"/>
      <c r="D283" s="235" t="str">
        <f t="shared" si="85"/>
        <v/>
      </c>
      <c r="E283" s="236"/>
      <c r="F283" s="237">
        <f t="shared" si="86"/>
        <v>0</v>
      </c>
      <c r="G283" s="303">
        <f t="shared" si="87"/>
        <v>0</v>
      </c>
    </row>
    <row r="284" spans="1:7" s="238" customFormat="1" ht="24" customHeight="1" x14ac:dyDescent="0.2">
      <c r="A284" s="235" t="str">
        <f t="shared" si="83"/>
        <v/>
      </c>
      <c r="B284" s="233">
        <f t="shared" si="84"/>
        <v>0</v>
      </c>
      <c r="C284" s="234"/>
      <c r="D284" s="235" t="str">
        <f t="shared" si="85"/>
        <v/>
      </c>
      <c r="E284" s="236"/>
      <c r="F284" s="237">
        <f t="shared" si="86"/>
        <v>0</v>
      </c>
      <c r="G284" s="303">
        <f t="shared" si="87"/>
        <v>0</v>
      </c>
    </row>
    <row r="285" spans="1:7" s="238" customFormat="1" ht="24" customHeight="1" x14ac:dyDescent="0.2">
      <c r="A285" s="235" t="str">
        <f t="shared" si="83"/>
        <v/>
      </c>
      <c r="B285" s="233">
        <f t="shared" si="84"/>
        <v>0</v>
      </c>
      <c r="C285" s="234"/>
      <c r="D285" s="235" t="str">
        <f t="shared" si="85"/>
        <v/>
      </c>
      <c r="E285" s="236"/>
      <c r="F285" s="237">
        <f t="shared" si="86"/>
        <v>0</v>
      </c>
      <c r="G285" s="303">
        <f t="shared" si="87"/>
        <v>0</v>
      </c>
    </row>
    <row r="286" spans="1:7" ht="24" customHeight="1" x14ac:dyDescent="0.2">
      <c r="A286" s="304"/>
      <c r="B286" s="99"/>
      <c r="C286" s="99"/>
      <c r="D286" s="105"/>
      <c r="E286" s="106"/>
      <c r="F286" s="377" t="s">
        <v>32</v>
      </c>
      <c r="G286" s="305">
        <f>SUBTOTAL(9,G278:G285)</f>
        <v>0</v>
      </c>
    </row>
    <row r="287" spans="1:7" ht="24" customHeight="1" x14ac:dyDescent="0.2">
      <c r="A287" s="304"/>
      <c r="B287" s="99"/>
      <c r="C287" s="375" t="s">
        <v>606</v>
      </c>
      <c r="D287" s="105"/>
      <c r="E287" s="106"/>
      <c r="F287" s="107"/>
      <c r="G287" s="306"/>
    </row>
    <row r="288" spans="1:7" s="238" customFormat="1" ht="24" customHeight="1" x14ac:dyDescent="0.2">
      <c r="A288" s="235" t="str">
        <f t="shared" ref="A288:A296" si="88">IFERROR(VLOOKUP(C288,Tabla_Insumos,4,FALSE),"")</f>
        <v/>
      </c>
      <c r="B288" s="233" t="str">
        <f t="shared" ref="B288:B296" si="89">IFERROR(VLOOKUP(C288,Tabla_Insumos,5,FALSE),"")</f>
        <v/>
      </c>
      <c r="C288" s="234"/>
      <c r="D288" s="235" t="str">
        <f t="shared" ref="D288:D296" si="90">IFERROR(VLOOKUP(C288,Tabla_Insumos,2,FALSE),"")</f>
        <v/>
      </c>
      <c r="E288" s="236"/>
      <c r="F288" s="237">
        <f t="shared" ref="F288:F296" si="91">IFERROR(VLOOKUP(C288,Tabla_Insumos,3,FALSE),0)</f>
        <v>0</v>
      </c>
      <c r="G288" s="303">
        <f t="shared" ref="G288:G296" si="92">ROUND(E288*F288,2)</f>
        <v>0</v>
      </c>
    </row>
    <row r="289" spans="1:7" s="238" customFormat="1" ht="24" customHeight="1" x14ac:dyDescent="0.2">
      <c r="A289" s="235" t="str">
        <f t="shared" si="88"/>
        <v/>
      </c>
      <c r="B289" s="233" t="str">
        <f t="shared" si="89"/>
        <v/>
      </c>
      <c r="C289" s="234"/>
      <c r="D289" s="235" t="str">
        <f t="shared" si="90"/>
        <v/>
      </c>
      <c r="E289" s="236"/>
      <c r="F289" s="237">
        <f t="shared" si="91"/>
        <v>0</v>
      </c>
      <c r="G289" s="303">
        <f t="shared" si="92"/>
        <v>0</v>
      </c>
    </row>
    <row r="290" spans="1:7" s="238" customFormat="1" ht="24" customHeight="1" x14ac:dyDescent="0.2">
      <c r="A290" s="235" t="str">
        <f t="shared" si="88"/>
        <v/>
      </c>
      <c r="B290" s="233" t="str">
        <f t="shared" si="89"/>
        <v/>
      </c>
      <c r="C290" s="234"/>
      <c r="D290" s="235" t="str">
        <f t="shared" si="90"/>
        <v/>
      </c>
      <c r="E290" s="236"/>
      <c r="F290" s="237">
        <f t="shared" si="91"/>
        <v>0</v>
      </c>
      <c r="G290" s="303">
        <f t="shared" si="92"/>
        <v>0</v>
      </c>
    </row>
    <row r="291" spans="1:7" s="238" customFormat="1" ht="24" customHeight="1" x14ac:dyDescent="0.2">
      <c r="A291" s="235" t="str">
        <f t="shared" si="88"/>
        <v/>
      </c>
      <c r="B291" s="233" t="str">
        <f t="shared" si="89"/>
        <v/>
      </c>
      <c r="C291" s="234"/>
      <c r="D291" s="235" t="str">
        <f t="shared" si="90"/>
        <v/>
      </c>
      <c r="E291" s="236"/>
      <c r="F291" s="237">
        <f t="shared" si="91"/>
        <v>0</v>
      </c>
      <c r="G291" s="303">
        <f t="shared" si="92"/>
        <v>0</v>
      </c>
    </row>
    <row r="292" spans="1:7" s="238" customFormat="1" ht="24" customHeight="1" x14ac:dyDescent="0.2">
      <c r="A292" s="235" t="str">
        <f t="shared" si="88"/>
        <v/>
      </c>
      <c r="B292" s="233" t="str">
        <f t="shared" si="89"/>
        <v/>
      </c>
      <c r="C292" s="234"/>
      <c r="D292" s="235" t="str">
        <f t="shared" si="90"/>
        <v/>
      </c>
      <c r="E292" s="236"/>
      <c r="F292" s="237">
        <f t="shared" si="91"/>
        <v>0</v>
      </c>
      <c r="G292" s="303">
        <f t="shared" si="92"/>
        <v>0</v>
      </c>
    </row>
    <row r="293" spans="1:7" s="238" customFormat="1" ht="24" customHeight="1" x14ac:dyDescent="0.2">
      <c r="A293" s="235" t="str">
        <f t="shared" si="88"/>
        <v/>
      </c>
      <c r="B293" s="233" t="str">
        <f t="shared" si="89"/>
        <v/>
      </c>
      <c r="C293" s="234"/>
      <c r="D293" s="235" t="str">
        <f t="shared" si="90"/>
        <v/>
      </c>
      <c r="E293" s="236"/>
      <c r="F293" s="237">
        <f t="shared" si="91"/>
        <v>0</v>
      </c>
      <c r="G293" s="303">
        <f t="shared" si="92"/>
        <v>0</v>
      </c>
    </row>
    <row r="294" spans="1:7" s="238" customFormat="1" ht="24" customHeight="1" x14ac:dyDescent="0.2">
      <c r="A294" s="235" t="str">
        <f t="shared" si="88"/>
        <v/>
      </c>
      <c r="B294" s="233" t="str">
        <f t="shared" si="89"/>
        <v/>
      </c>
      <c r="C294" s="234"/>
      <c r="D294" s="235" t="str">
        <f t="shared" si="90"/>
        <v/>
      </c>
      <c r="E294" s="236"/>
      <c r="F294" s="237">
        <f t="shared" si="91"/>
        <v>0</v>
      </c>
      <c r="G294" s="303">
        <f t="shared" si="92"/>
        <v>0</v>
      </c>
    </row>
    <row r="295" spans="1:7" s="238" customFormat="1" ht="24" customHeight="1" x14ac:dyDescent="0.2">
      <c r="A295" s="235" t="str">
        <f t="shared" si="88"/>
        <v/>
      </c>
      <c r="B295" s="233" t="str">
        <f t="shared" si="89"/>
        <v/>
      </c>
      <c r="C295" s="234"/>
      <c r="D295" s="235" t="str">
        <f t="shared" si="90"/>
        <v/>
      </c>
      <c r="E295" s="236"/>
      <c r="F295" s="237">
        <f t="shared" si="91"/>
        <v>0</v>
      </c>
      <c r="G295" s="303">
        <f t="shared" si="92"/>
        <v>0</v>
      </c>
    </row>
    <row r="296" spans="1:7" s="238" customFormat="1" ht="24" customHeight="1" x14ac:dyDescent="0.2">
      <c r="A296" s="235" t="str">
        <f t="shared" si="88"/>
        <v/>
      </c>
      <c r="B296" s="233" t="str">
        <f t="shared" si="89"/>
        <v/>
      </c>
      <c r="C296" s="234"/>
      <c r="D296" s="235" t="str">
        <f t="shared" si="90"/>
        <v/>
      </c>
      <c r="E296" s="236"/>
      <c r="F296" s="237">
        <f t="shared" si="91"/>
        <v>0</v>
      </c>
      <c r="G296" s="303">
        <f t="shared" si="92"/>
        <v>0</v>
      </c>
    </row>
    <row r="297" spans="1:7" ht="24" customHeight="1" x14ac:dyDescent="0.2">
      <c r="A297" s="307"/>
      <c r="B297" s="105"/>
      <c r="C297" s="99"/>
      <c r="D297" s="105"/>
      <c r="E297" s="106"/>
      <c r="F297" s="377" t="s">
        <v>33</v>
      </c>
      <c r="G297" s="305">
        <f>SUBTOTAL(9,G288:G296)</f>
        <v>0</v>
      </c>
    </row>
    <row r="298" spans="1:7" ht="24" customHeight="1" x14ac:dyDescent="0.2">
      <c r="A298" s="308"/>
      <c r="B298" s="105"/>
      <c r="C298" s="99"/>
      <c r="D298" s="105"/>
      <c r="E298" s="106"/>
      <c r="F298" s="107"/>
      <c r="G298" s="306"/>
    </row>
    <row r="299" spans="1:7" ht="24" customHeight="1" x14ac:dyDescent="0.2">
      <c r="A299" s="309" t="str">
        <f>B257</f>
        <v>2.3</v>
      </c>
      <c r="B299" s="310" t="str">
        <f>C257</f>
        <v xml:space="preserve">Provision y Colocación de Caño PE p/red de media presion 90 mm diam. </v>
      </c>
      <c r="C299" s="113"/>
      <c r="D299" s="113" t="s">
        <v>34</v>
      </c>
      <c r="E299" s="114"/>
      <c r="F299" s="312" t="s">
        <v>35</v>
      </c>
      <c r="G299" s="311">
        <f>SUBTOTAL(9,G262:G298)</f>
        <v>0</v>
      </c>
    </row>
    <row r="301" spans="1:7" ht="24" customHeight="1" x14ac:dyDescent="0.2">
      <c r="A301" s="291" t="s">
        <v>37</v>
      </c>
      <c r="B301" s="292"/>
      <c r="C301" s="292"/>
      <c r="D301" s="292"/>
      <c r="E301" s="292"/>
      <c r="F301" s="292"/>
      <c r="G301" s="293"/>
    </row>
    <row r="302" spans="1:7" ht="24" customHeight="1" x14ac:dyDescent="0.2">
      <c r="A302" s="294" t="s">
        <v>602</v>
      </c>
      <c r="B302" s="101" t="str">
        <f>Comitente</f>
        <v>DIRECCION PROVINCIAL DE REDES DE GAS</v>
      </c>
      <c r="C302" s="96"/>
      <c r="D302" s="102"/>
      <c r="E302" s="102"/>
      <c r="F302" s="103"/>
      <c r="G302" s="295"/>
    </row>
    <row r="303" spans="1:7" ht="24" customHeight="1" x14ac:dyDescent="0.2">
      <c r="A303" s="294" t="s">
        <v>603</v>
      </c>
      <c r="B303" s="101">
        <f>Contratista</f>
        <v>0</v>
      </c>
      <c r="C303" s="97"/>
      <c r="D303" s="97"/>
      <c r="E303" s="97"/>
      <c r="F303" s="104"/>
      <c r="G303" s="296"/>
    </row>
    <row r="304" spans="1:7" ht="24" customHeight="1" x14ac:dyDescent="0.2">
      <c r="A304" s="294" t="s">
        <v>24</v>
      </c>
      <c r="B304" s="101" t="str">
        <f>Obra</f>
        <v>RED DE MEDIA PRESIÓN BARRIO TALACASTO</v>
      </c>
      <c r="C304" s="97"/>
      <c r="D304" s="97"/>
      <c r="E304" s="97"/>
      <c r="F304" s="104" t="s">
        <v>38</v>
      </c>
      <c r="G304" s="297">
        <f>Fecha_Base</f>
        <v>0</v>
      </c>
    </row>
    <row r="305" spans="1:123" ht="24" customHeight="1" x14ac:dyDescent="0.2">
      <c r="A305" s="298" t="s">
        <v>601</v>
      </c>
      <c r="B305" s="98" t="str">
        <f>Ubicación</f>
        <v>Departamento Chimbas</v>
      </c>
      <c r="C305" s="98"/>
      <c r="D305" s="105"/>
      <c r="E305" s="106"/>
      <c r="F305" s="107"/>
      <c r="G305" s="299"/>
    </row>
    <row r="306" spans="1:123" ht="24" customHeight="1" x14ac:dyDescent="0.2">
      <c r="A306" s="298" t="s">
        <v>39</v>
      </c>
      <c r="B306" s="108">
        <f>IFERROR(VALUE(LEFT(B307,FIND(".",B307)-1)),"")</f>
        <v>2</v>
      </c>
      <c r="C306" s="99" t="str">
        <f>IFERROR(VLOOKUP(B306,Tabla_CyP,2,FALSE),"")</f>
        <v>CAÑERÍAS</v>
      </c>
      <c r="D306" s="99"/>
      <c r="E306" s="106"/>
      <c r="F306" s="107"/>
      <c r="G306" s="299"/>
    </row>
    <row r="307" spans="1:123" ht="24" customHeight="1" x14ac:dyDescent="0.2">
      <c r="A307" s="298" t="s">
        <v>25</v>
      </c>
      <c r="B307" s="109" t="str">
        <f>IFERROR(VLOOKUP(COUNTIF($A$1:A307,"ANALISIS DE PRECIOS"),Tabla_NumeroItem,2,FALSE),"")</f>
        <v>2.4</v>
      </c>
      <c r="C307" s="99" t="str">
        <f>IFERROR(VLOOKUP(B307,Tabla_CyP,2,FALSE),"")</f>
        <v xml:space="preserve">Provisión y Colocación de Accesorios PE  (90, 63, 50) </v>
      </c>
      <c r="D307" s="105"/>
      <c r="E307" s="106"/>
      <c r="F307" s="104" t="s">
        <v>26</v>
      </c>
      <c r="G307" s="300" t="str">
        <f>IFERROR(VLOOKUP(B307,Tabla_CyP,4,FALSE),"")</f>
        <v>GL</v>
      </c>
    </row>
    <row r="308" spans="1:123" ht="24" customHeight="1" x14ac:dyDescent="0.2">
      <c r="A308" s="298"/>
      <c r="B308" s="98"/>
      <c r="C308" s="99"/>
      <c r="D308" s="105"/>
      <c r="E308" s="106"/>
      <c r="F308" s="107"/>
      <c r="G308" s="299"/>
    </row>
    <row r="309" spans="1:123" ht="24" customHeight="1" x14ac:dyDescent="0.2">
      <c r="A309" s="431" t="s">
        <v>507</v>
      </c>
      <c r="B309" s="432"/>
      <c r="C309" s="425" t="s">
        <v>0</v>
      </c>
      <c r="D309" s="425" t="s">
        <v>27</v>
      </c>
      <c r="E309" s="427" t="s">
        <v>28</v>
      </c>
      <c r="F309" s="429" t="s">
        <v>29</v>
      </c>
      <c r="G309" s="429" t="s">
        <v>30</v>
      </c>
    </row>
    <row r="310" spans="1:123" s="111" customFormat="1" ht="24" customHeight="1" x14ac:dyDescent="0.2">
      <c r="A310" s="110" t="s">
        <v>508</v>
      </c>
      <c r="B310" s="110" t="s">
        <v>509</v>
      </c>
      <c r="C310" s="426"/>
      <c r="D310" s="426"/>
      <c r="E310" s="428"/>
      <c r="F310" s="430"/>
      <c r="G310" s="430"/>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39"/>
      <c r="AH310" s="239"/>
      <c r="AI310" s="239"/>
      <c r="AJ310" s="239"/>
      <c r="AK310" s="239"/>
      <c r="AL310" s="239"/>
      <c r="AM310" s="239"/>
      <c r="AN310" s="239"/>
      <c r="AO310" s="239"/>
      <c r="AP310" s="239"/>
      <c r="AQ310" s="239"/>
      <c r="AR310" s="239"/>
      <c r="AS310" s="239"/>
      <c r="AT310" s="239"/>
      <c r="AU310" s="239"/>
      <c r="AV310" s="239"/>
      <c r="AW310" s="239"/>
      <c r="AX310" s="239"/>
      <c r="AY310" s="239"/>
      <c r="AZ310" s="239"/>
      <c r="BA310" s="239"/>
      <c r="BB310" s="239"/>
      <c r="BC310" s="239"/>
      <c r="BD310" s="239"/>
      <c r="BE310" s="239"/>
      <c r="BF310" s="239"/>
      <c r="BG310" s="239"/>
      <c r="BH310" s="239"/>
      <c r="BI310" s="239"/>
      <c r="BJ310" s="239"/>
      <c r="BK310" s="239"/>
      <c r="BL310" s="239"/>
      <c r="BM310" s="239"/>
      <c r="BN310" s="239"/>
      <c r="BO310" s="239"/>
      <c r="BP310" s="239"/>
      <c r="BQ310" s="239"/>
      <c r="BR310" s="239"/>
      <c r="BS310" s="239"/>
      <c r="BT310" s="239"/>
      <c r="BU310" s="239"/>
      <c r="BV310" s="239"/>
      <c r="BW310" s="239"/>
      <c r="BX310" s="239"/>
      <c r="BY310" s="239"/>
      <c r="BZ310" s="239"/>
      <c r="CA310" s="239"/>
      <c r="CB310" s="239"/>
      <c r="CC310" s="239"/>
      <c r="CD310" s="239"/>
      <c r="CE310" s="239"/>
      <c r="CF310" s="239"/>
      <c r="CG310" s="239"/>
      <c r="CH310" s="239"/>
      <c r="CI310" s="239"/>
      <c r="CJ310" s="239"/>
      <c r="CK310" s="239"/>
      <c r="CL310" s="239"/>
      <c r="CM310" s="239"/>
      <c r="CN310" s="239"/>
      <c r="CO310" s="239"/>
      <c r="CP310" s="239"/>
      <c r="CQ310" s="239"/>
      <c r="CR310" s="239"/>
      <c r="CS310" s="239"/>
      <c r="CT310" s="239"/>
      <c r="CU310" s="239"/>
      <c r="CV310" s="239"/>
      <c r="CW310" s="239"/>
      <c r="CX310" s="239"/>
      <c r="CY310" s="239"/>
      <c r="CZ310" s="239"/>
      <c r="DA310" s="239"/>
      <c r="DB310" s="239"/>
      <c r="DC310" s="239"/>
      <c r="DD310" s="239"/>
      <c r="DE310" s="239"/>
      <c r="DF310" s="239"/>
      <c r="DG310" s="239"/>
      <c r="DH310" s="239"/>
      <c r="DI310" s="239"/>
      <c r="DJ310" s="239"/>
      <c r="DK310" s="239"/>
      <c r="DL310" s="239"/>
      <c r="DM310" s="239"/>
      <c r="DN310" s="239"/>
      <c r="DO310" s="239"/>
      <c r="DP310" s="239"/>
      <c r="DQ310" s="239"/>
      <c r="DR310" s="239"/>
      <c r="DS310" s="239"/>
    </row>
    <row r="311" spans="1:123" ht="24" customHeight="1" x14ac:dyDescent="0.2">
      <c r="A311" s="378"/>
      <c r="B311" s="112"/>
      <c r="C311" s="376" t="s">
        <v>604</v>
      </c>
      <c r="D311" s="113"/>
      <c r="E311" s="114"/>
      <c r="F311" s="115"/>
      <c r="G311" s="302"/>
    </row>
    <row r="312" spans="1:123" s="238" customFormat="1" ht="24" customHeight="1" x14ac:dyDescent="0.2">
      <c r="A312" s="235" t="str">
        <f t="shared" ref="A312:A325" si="93">IFERROR(VLOOKUP(C312,Tabla_Insumos,4,FALSE),"")</f>
        <v/>
      </c>
      <c r="B312" s="233" t="str">
        <f t="shared" ref="B312:B325" si="94">IFERROR(VLOOKUP(C312,Tabla_Insumos,5,FALSE),"")</f>
        <v/>
      </c>
      <c r="C312" s="234"/>
      <c r="D312" s="235" t="str">
        <f t="shared" ref="D312:D325" si="95">IFERROR(VLOOKUP(C312,Tabla_Insumos,2,FALSE),"")</f>
        <v/>
      </c>
      <c r="E312" s="236"/>
      <c r="F312" s="237">
        <f t="shared" ref="F312:F325" si="96">IFERROR(VLOOKUP(C312,Tabla_Insumos,3,FALSE),0)</f>
        <v>0</v>
      </c>
      <c r="G312" s="303">
        <f>ROUND(E312*F312,2)</f>
        <v>0</v>
      </c>
    </row>
    <row r="313" spans="1:123" s="238" customFormat="1" ht="24" customHeight="1" x14ac:dyDescent="0.2">
      <c r="A313" s="235" t="str">
        <f t="shared" si="93"/>
        <v/>
      </c>
      <c r="B313" s="233" t="str">
        <f t="shared" si="94"/>
        <v/>
      </c>
      <c r="C313" s="234"/>
      <c r="D313" s="235" t="str">
        <f t="shared" si="95"/>
        <v/>
      </c>
      <c r="E313" s="236"/>
      <c r="F313" s="237">
        <f t="shared" si="96"/>
        <v>0</v>
      </c>
      <c r="G313" s="303">
        <f t="shared" ref="G313:G325" si="97">ROUND(E313*F313,2)</f>
        <v>0</v>
      </c>
    </row>
    <row r="314" spans="1:123" s="238" customFormat="1" ht="24" customHeight="1" x14ac:dyDescent="0.2">
      <c r="A314" s="235" t="str">
        <f t="shared" si="93"/>
        <v/>
      </c>
      <c r="B314" s="233" t="str">
        <f t="shared" si="94"/>
        <v/>
      </c>
      <c r="C314" s="234"/>
      <c r="D314" s="235" t="str">
        <f t="shared" si="95"/>
        <v/>
      </c>
      <c r="E314" s="236"/>
      <c r="F314" s="237">
        <f t="shared" si="96"/>
        <v>0</v>
      </c>
      <c r="G314" s="303">
        <f t="shared" si="97"/>
        <v>0</v>
      </c>
    </row>
    <row r="315" spans="1:123" s="238" customFormat="1" ht="24" customHeight="1" x14ac:dyDescent="0.2">
      <c r="A315" s="235" t="str">
        <f t="shared" si="93"/>
        <v/>
      </c>
      <c r="B315" s="233" t="str">
        <f t="shared" si="94"/>
        <v/>
      </c>
      <c r="C315" s="234"/>
      <c r="D315" s="235" t="str">
        <f t="shared" si="95"/>
        <v/>
      </c>
      <c r="E315" s="236"/>
      <c r="F315" s="237">
        <f t="shared" si="96"/>
        <v>0</v>
      </c>
      <c r="G315" s="303">
        <f t="shared" si="97"/>
        <v>0</v>
      </c>
    </row>
    <row r="316" spans="1:123" s="238" customFormat="1" ht="24" customHeight="1" x14ac:dyDescent="0.2">
      <c r="A316" s="235" t="str">
        <f t="shared" si="93"/>
        <v/>
      </c>
      <c r="B316" s="233" t="str">
        <f t="shared" si="94"/>
        <v/>
      </c>
      <c r="C316" s="234"/>
      <c r="D316" s="235" t="str">
        <f t="shared" si="95"/>
        <v/>
      </c>
      <c r="E316" s="236"/>
      <c r="F316" s="237">
        <f t="shared" si="96"/>
        <v>0</v>
      </c>
      <c r="G316" s="303">
        <f t="shared" si="97"/>
        <v>0</v>
      </c>
    </row>
    <row r="317" spans="1:123" s="238" customFormat="1" ht="24" customHeight="1" x14ac:dyDescent="0.2">
      <c r="A317" s="235" t="str">
        <f t="shared" si="93"/>
        <v/>
      </c>
      <c r="B317" s="233" t="str">
        <f t="shared" si="94"/>
        <v/>
      </c>
      <c r="C317" s="234"/>
      <c r="D317" s="235" t="str">
        <f t="shared" si="95"/>
        <v/>
      </c>
      <c r="E317" s="236"/>
      <c r="F317" s="237">
        <f t="shared" si="96"/>
        <v>0</v>
      </c>
      <c r="G317" s="303">
        <f t="shared" si="97"/>
        <v>0</v>
      </c>
    </row>
    <row r="318" spans="1:123" s="238" customFormat="1" ht="24" customHeight="1" x14ac:dyDescent="0.2">
      <c r="A318" s="235" t="str">
        <f t="shared" si="93"/>
        <v/>
      </c>
      <c r="B318" s="233" t="str">
        <f t="shared" si="94"/>
        <v/>
      </c>
      <c r="C318" s="234"/>
      <c r="D318" s="235" t="str">
        <f t="shared" si="95"/>
        <v/>
      </c>
      <c r="E318" s="236"/>
      <c r="F318" s="237">
        <f t="shared" si="96"/>
        <v>0</v>
      </c>
      <c r="G318" s="303">
        <f t="shared" si="97"/>
        <v>0</v>
      </c>
    </row>
    <row r="319" spans="1:123" s="238" customFormat="1" ht="24" customHeight="1" x14ac:dyDescent="0.2">
      <c r="A319" s="235" t="str">
        <f t="shared" si="93"/>
        <v/>
      </c>
      <c r="B319" s="233" t="str">
        <f t="shared" si="94"/>
        <v/>
      </c>
      <c r="C319" s="234"/>
      <c r="D319" s="235" t="str">
        <f t="shared" si="95"/>
        <v/>
      </c>
      <c r="E319" s="236"/>
      <c r="F319" s="237">
        <f t="shared" si="96"/>
        <v>0</v>
      </c>
      <c r="G319" s="303">
        <f t="shared" si="97"/>
        <v>0</v>
      </c>
    </row>
    <row r="320" spans="1:123" s="238" customFormat="1" ht="24" customHeight="1" x14ac:dyDescent="0.2">
      <c r="A320" s="235" t="str">
        <f t="shared" si="93"/>
        <v/>
      </c>
      <c r="B320" s="233" t="str">
        <f t="shared" si="94"/>
        <v/>
      </c>
      <c r="C320" s="234"/>
      <c r="D320" s="235" t="str">
        <f t="shared" si="95"/>
        <v/>
      </c>
      <c r="E320" s="236"/>
      <c r="F320" s="237">
        <f t="shared" si="96"/>
        <v>0</v>
      </c>
      <c r="G320" s="303">
        <f t="shared" si="97"/>
        <v>0</v>
      </c>
    </row>
    <row r="321" spans="1:7" s="238" customFormat="1" ht="24" customHeight="1" x14ac:dyDescent="0.2">
      <c r="A321" s="235" t="str">
        <f t="shared" si="93"/>
        <v/>
      </c>
      <c r="B321" s="233" t="str">
        <f t="shared" si="94"/>
        <v/>
      </c>
      <c r="C321" s="234"/>
      <c r="D321" s="235" t="str">
        <f t="shared" si="95"/>
        <v/>
      </c>
      <c r="E321" s="236"/>
      <c r="F321" s="237">
        <f t="shared" si="96"/>
        <v>0</v>
      </c>
      <c r="G321" s="303">
        <f t="shared" si="97"/>
        <v>0</v>
      </c>
    </row>
    <row r="322" spans="1:7" s="238" customFormat="1" ht="24" customHeight="1" x14ac:dyDescent="0.2">
      <c r="A322" s="235" t="str">
        <f t="shared" si="93"/>
        <v/>
      </c>
      <c r="B322" s="233" t="str">
        <f t="shared" si="94"/>
        <v/>
      </c>
      <c r="C322" s="234"/>
      <c r="D322" s="235" t="str">
        <f t="shared" si="95"/>
        <v/>
      </c>
      <c r="E322" s="236"/>
      <c r="F322" s="237">
        <f t="shared" si="96"/>
        <v>0</v>
      </c>
      <c r="G322" s="303">
        <f t="shared" si="97"/>
        <v>0</v>
      </c>
    </row>
    <row r="323" spans="1:7" s="238" customFormat="1" ht="24" customHeight="1" x14ac:dyDescent="0.2">
      <c r="A323" s="235" t="str">
        <f t="shared" si="93"/>
        <v/>
      </c>
      <c r="B323" s="233" t="str">
        <f t="shared" si="94"/>
        <v/>
      </c>
      <c r="C323" s="234"/>
      <c r="D323" s="235" t="str">
        <f t="shared" si="95"/>
        <v/>
      </c>
      <c r="E323" s="236"/>
      <c r="F323" s="237">
        <f t="shared" si="96"/>
        <v>0</v>
      </c>
      <c r="G323" s="303">
        <f t="shared" si="97"/>
        <v>0</v>
      </c>
    </row>
    <row r="324" spans="1:7" s="238" customFormat="1" ht="24" customHeight="1" x14ac:dyDescent="0.2">
      <c r="A324" s="235" t="str">
        <f t="shared" si="93"/>
        <v/>
      </c>
      <c r="B324" s="233" t="str">
        <f t="shared" si="94"/>
        <v/>
      </c>
      <c r="C324" s="234"/>
      <c r="D324" s="235" t="str">
        <f t="shared" si="95"/>
        <v/>
      </c>
      <c r="E324" s="236"/>
      <c r="F324" s="237">
        <f t="shared" si="96"/>
        <v>0</v>
      </c>
      <c r="G324" s="303">
        <f t="shared" si="97"/>
        <v>0</v>
      </c>
    </row>
    <row r="325" spans="1:7" s="238" customFormat="1" ht="24" customHeight="1" x14ac:dyDescent="0.2">
      <c r="A325" s="235" t="str">
        <f t="shared" si="93"/>
        <v/>
      </c>
      <c r="B325" s="233" t="str">
        <f t="shared" si="94"/>
        <v/>
      </c>
      <c r="C325" s="234"/>
      <c r="D325" s="235" t="str">
        <f t="shared" si="95"/>
        <v/>
      </c>
      <c r="E325" s="236"/>
      <c r="F325" s="237">
        <f t="shared" si="96"/>
        <v>0</v>
      </c>
      <c r="G325" s="303">
        <f t="shared" si="97"/>
        <v>0</v>
      </c>
    </row>
    <row r="326" spans="1:7" ht="24" customHeight="1" x14ac:dyDescent="0.2">
      <c r="A326" s="304"/>
      <c r="B326" s="99"/>
      <c r="C326" s="99"/>
      <c r="D326" s="105"/>
      <c r="E326" s="106"/>
      <c r="F326" s="377" t="s">
        <v>31</v>
      </c>
      <c r="G326" s="305">
        <f>SUBTOTAL(9,G312:G325)</f>
        <v>0</v>
      </c>
    </row>
    <row r="327" spans="1:7" ht="24" customHeight="1" x14ac:dyDescent="0.2">
      <c r="A327" s="304"/>
      <c r="B327" s="99"/>
      <c r="C327" s="375" t="s">
        <v>605</v>
      </c>
      <c r="D327" s="105"/>
      <c r="E327" s="106"/>
      <c r="F327" s="107"/>
      <c r="G327" s="306"/>
    </row>
    <row r="328" spans="1:7" s="238" customFormat="1" ht="24" customHeight="1" x14ac:dyDescent="0.2">
      <c r="A328" s="235" t="str">
        <f t="shared" ref="A328:A335" si="98">IFERROR(VLOOKUP(C328,Tabla_Insumos,4,FALSE),"")</f>
        <v/>
      </c>
      <c r="B328" s="233">
        <f t="shared" ref="B328:B335" si="99">IFERROR(VLOOKUP(A328,Tabla_Indices,5,FALSE),"")</f>
        <v>0</v>
      </c>
      <c r="C328" s="234"/>
      <c r="D328" s="235" t="str">
        <f t="shared" ref="D328:D335" si="100">IFERROR(VLOOKUP(C328,Tabla_Insumos,2,FALSE),"")</f>
        <v/>
      </c>
      <c r="E328" s="236"/>
      <c r="F328" s="237">
        <f t="shared" ref="F328:F335" si="101">IFERROR(VLOOKUP(C328,Tabla_Insumos,3,FALSE),0)</f>
        <v>0</v>
      </c>
      <c r="G328" s="303">
        <f>ROUND(E328*F328,2)</f>
        <v>0</v>
      </c>
    </row>
    <row r="329" spans="1:7" s="238" customFormat="1" ht="24" customHeight="1" x14ac:dyDescent="0.2">
      <c r="A329" s="235" t="str">
        <f t="shared" si="98"/>
        <v/>
      </c>
      <c r="B329" s="233">
        <f t="shared" si="99"/>
        <v>0</v>
      </c>
      <c r="C329" s="234"/>
      <c r="D329" s="235" t="str">
        <f t="shared" si="100"/>
        <v/>
      </c>
      <c r="E329" s="236"/>
      <c r="F329" s="237">
        <f t="shared" si="101"/>
        <v>0</v>
      </c>
      <c r="G329" s="303">
        <f>ROUND(E329*F329,2)</f>
        <v>0</v>
      </c>
    </row>
    <row r="330" spans="1:7" s="238" customFormat="1" ht="24" customHeight="1" x14ac:dyDescent="0.2">
      <c r="A330" s="235" t="str">
        <f t="shared" si="98"/>
        <v/>
      </c>
      <c r="B330" s="233">
        <f t="shared" si="99"/>
        <v>0</v>
      </c>
      <c r="C330" s="234"/>
      <c r="D330" s="235" t="str">
        <f t="shared" si="100"/>
        <v/>
      </c>
      <c r="E330" s="236"/>
      <c r="F330" s="237">
        <f t="shared" si="101"/>
        <v>0</v>
      </c>
      <c r="G330" s="303">
        <f t="shared" ref="G330:G335" si="102">ROUND(E330*F330,2)</f>
        <v>0</v>
      </c>
    </row>
    <row r="331" spans="1:7" s="238" customFormat="1" ht="24" customHeight="1" x14ac:dyDescent="0.2">
      <c r="A331" s="235" t="str">
        <f t="shared" si="98"/>
        <v/>
      </c>
      <c r="B331" s="233">
        <f t="shared" si="99"/>
        <v>0</v>
      </c>
      <c r="C331" s="234"/>
      <c r="D331" s="235" t="str">
        <f t="shared" si="100"/>
        <v/>
      </c>
      <c r="E331" s="236"/>
      <c r="F331" s="237">
        <f t="shared" si="101"/>
        <v>0</v>
      </c>
      <c r="G331" s="303">
        <f t="shared" si="102"/>
        <v>0</v>
      </c>
    </row>
    <row r="332" spans="1:7" s="238" customFormat="1" ht="24" customHeight="1" x14ac:dyDescent="0.2">
      <c r="A332" s="235" t="str">
        <f t="shared" si="98"/>
        <v/>
      </c>
      <c r="B332" s="233">
        <f t="shared" si="99"/>
        <v>0</v>
      </c>
      <c r="C332" s="234"/>
      <c r="D332" s="235" t="str">
        <f t="shared" si="100"/>
        <v/>
      </c>
      <c r="E332" s="236"/>
      <c r="F332" s="237">
        <f t="shared" si="101"/>
        <v>0</v>
      </c>
      <c r="G332" s="303">
        <f t="shared" si="102"/>
        <v>0</v>
      </c>
    </row>
    <row r="333" spans="1:7" s="238" customFormat="1" ht="24" customHeight="1" x14ac:dyDescent="0.2">
      <c r="A333" s="235" t="str">
        <f t="shared" si="98"/>
        <v/>
      </c>
      <c r="B333" s="233">
        <f t="shared" si="99"/>
        <v>0</v>
      </c>
      <c r="C333" s="234"/>
      <c r="D333" s="235" t="str">
        <f t="shared" si="100"/>
        <v/>
      </c>
      <c r="E333" s="236"/>
      <c r="F333" s="237">
        <f t="shared" si="101"/>
        <v>0</v>
      </c>
      <c r="G333" s="303">
        <f t="shared" si="102"/>
        <v>0</v>
      </c>
    </row>
    <row r="334" spans="1:7" s="238" customFormat="1" ht="24" customHeight="1" x14ac:dyDescent="0.2">
      <c r="A334" s="235" t="str">
        <f t="shared" si="98"/>
        <v/>
      </c>
      <c r="B334" s="233">
        <f t="shared" si="99"/>
        <v>0</v>
      </c>
      <c r="C334" s="234"/>
      <c r="D334" s="235" t="str">
        <f t="shared" si="100"/>
        <v/>
      </c>
      <c r="E334" s="236"/>
      <c r="F334" s="237">
        <f t="shared" si="101"/>
        <v>0</v>
      </c>
      <c r="G334" s="303">
        <f t="shared" si="102"/>
        <v>0</v>
      </c>
    </row>
    <row r="335" spans="1:7" s="238" customFormat="1" ht="24" customHeight="1" x14ac:dyDescent="0.2">
      <c r="A335" s="235" t="str">
        <f t="shared" si="98"/>
        <v/>
      </c>
      <c r="B335" s="233">
        <f t="shared" si="99"/>
        <v>0</v>
      </c>
      <c r="C335" s="234"/>
      <c r="D335" s="235" t="str">
        <f t="shared" si="100"/>
        <v/>
      </c>
      <c r="E335" s="236"/>
      <c r="F335" s="237">
        <f t="shared" si="101"/>
        <v>0</v>
      </c>
      <c r="G335" s="303">
        <f t="shared" si="102"/>
        <v>0</v>
      </c>
    </row>
    <row r="336" spans="1:7" ht="24" customHeight="1" x14ac:dyDescent="0.2">
      <c r="A336" s="304"/>
      <c r="B336" s="99"/>
      <c r="C336" s="99"/>
      <c r="D336" s="105"/>
      <c r="E336" s="106"/>
      <c r="F336" s="377" t="s">
        <v>32</v>
      </c>
      <c r="G336" s="305">
        <f>SUBTOTAL(9,G328:G335)</f>
        <v>0</v>
      </c>
    </row>
    <row r="337" spans="1:7" ht="24" customHeight="1" x14ac:dyDescent="0.2">
      <c r="A337" s="304"/>
      <c r="B337" s="99"/>
      <c r="C337" s="375" t="s">
        <v>606</v>
      </c>
      <c r="D337" s="105"/>
      <c r="E337" s="106"/>
      <c r="F337" s="107"/>
      <c r="G337" s="306"/>
    </row>
    <row r="338" spans="1:7" s="238" customFormat="1" ht="24" customHeight="1" x14ac:dyDescent="0.2">
      <c r="A338" s="235" t="str">
        <f t="shared" ref="A338:A346" si="103">IFERROR(VLOOKUP(C338,Tabla_Insumos,4,FALSE),"")</f>
        <v/>
      </c>
      <c r="B338" s="233" t="str">
        <f t="shared" ref="B338:B346" si="104">IFERROR(VLOOKUP(C338,Tabla_Insumos,5,FALSE),"")</f>
        <v/>
      </c>
      <c r="C338" s="234"/>
      <c r="D338" s="235" t="str">
        <f t="shared" ref="D338:D346" si="105">IFERROR(VLOOKUP(C338,Tabla_Insumos,2,FALSE),"")</f>
        <v/>
      </c>
      <c r="E338" s="236"/>
      <c r="F338" s="237">
        <f t="shared" ref="F338:F346" si="106">IFERROR(VLOOKUP(C338,Tabla_Insumos,3,FALSE),0)</f>
        <v>0</v>
      </c>
      <c r="G338" s="303">
        <f t="shared" ref="G338:G346" si="107">ROUND(E338*F338,2)</f>
        <v>0</v>
      </c>
    </row>
    <row r="339" spans="1:7" s="238" customFormat="1" ht="24" customHeight="1" x14ac:dyDescent="0.2">
      <c r="A339" s="235" t="str">
        <f t="shared" si="103"/>
        <v/>
      </c>
      <c r="B339" s="233" t="str">
        <f t="shared" si="104"/>
        <v/>
      </c>
      <c r="C339" s="234"/>
      <c r="D339" s="235" t="str">
        <f t="shared" si="105"/>
        <v/>
      </c>
      <c r="E339" s="236"/>
      <c r="F339" s="237">
        <f t="shared" si="106"/>
        <v>0</v>
      </c>
      <c r="G339" s="303">
        <f t="shared" si="107"/>
        <v>0</v>
      </c>
    </row>
    <row r="340" spans="1:7" s="238" customFormat="1" ht="24" customHeight="1" x14ac:dyDescent="0.2">
      <c r="A340" s="235" t="str">
        <f t="shared" si="103"/>
        <v/>
      </c>
      <c r="B340" s="233" t="str">
        <f t="shared" si="104"/>
        <v/>
      </c>
      <c r="C340" s="234"/>
      <c r="D340" s="235" t="str">
        <f t="shared" si="105"/>
        <v/>
      </c>
      <c r="E340" s="236"/>
      <c r="F340" s="237">
        <f t="shared" si="106"/>
        <v>0</v>
      </c>
      <c r="G340" s="303">
        <f t="shared" si="107"/>
        <v>0</v>
      </c>
    </row>
    <row r="341" spans="1:7" s="238" customFormat="1" ht="24" customHeight="1" x14ac:dyDescent="0.2">
      <c r="A341" s="235" t="str">
        <f t="shared" si="103"/>
        <v/>
      </c>
      <c r="B341" s="233" t="str">
        <f t="shared" si="104"/>
        <v/>
      </c>
      <c r="C341" s="234"/>
      <c r="D341" s="235" t="str">
        <f t="shared" si="105"/>
        <v/>
      </c>
      <c r="E341" s="236"/>
      <c r="F341" s="237">
        <f t="shared" si="106"/>
        <v>0</v>
      </c>
      <c r="G341" s="303">
        <f t="shared" si="107"/>
        <v>0</v>
      </c>
    </row>
    <row r="342" spans="1:7" s="238" customFormat="1" ht="24" customHeight="1" x14ac:dyDescent="0.2">
      <c r="A342" s="235" t="str">
        <f t="shared" si="103"/>
        <v/>
      </c>
      <c r="B342" s="233" t="str">
        <f t="shared" si="104"/>
        <v/>
      </c>
      <c r="C342" s="234"/>
      <c r="D342" s="235" t="str">
        <f t="shared" si="105"/>
        <v/>
      </c>
      <c r="E342" s="236"/>
      <c r="F342" s="237">
        <f t="shared" si="106"/>
        <v>0</v>
      </c>
      <c r="G342" s="303">
        <f t="shared" si="107"/>
        <v>0</v>
      </c>
    </row>
    <row r="343" spans="1:7" s="238" customFormat="1" ht="24" customHeight="1" x14ac:dyDescent="0.2">
      <c r="A343" s="235" t="str">
        <f t="shared" si="103"/>
        <v/>
      </c>
      <c r="B343" s="233" t="str">
        <f t="shared" si="104"/>
        <v/>
      </c>
      <c r="C343" s="234"/>
      <c r="D343" s="235" t="str">
        <f t="shared" si="105"/>
        <v/>
      </c>
      <c r="E343" s="236"/>
      <c r="F343" s="237">
        <f t="shared" si="106"/>
        <v>0</v>
      </c>
      <c r="G343" s="303">
        <f t="shared" si="107"/>
        <v>0</v>
      </c>
    </row>
    <row r="344" spans="1:7" s="238" customFormat="1" ht="24" customHeight="1" x14ac:dyDescent="0.2">
      <c r="A344" s="235" t="str">
        <f t="shared" si="103"/>
        <v/>
      </c>
      <c r="B344" s="233" t="str">
        <f t="shared" si="104"/>
        <v/>
      </c>
      <c r="C344" s="234"/>
      <c r="D344" s="235" t="str">
        <f t="shared" si="105"/>
        <v/>
      </c>
      <c r="E344" s="236"/>
      <c r="F344" s="237">
        <f t="shared" si="106"/>
        <v>0</v>
      </c>
      <c r="G344" s="303">
        <f t="shared" si="107"/>
        <v>0</v>
      </c>
    </row>
    <row r="345" spans="1:7" s="238" customFormat="1" ht="24" customHeight="1" x14ac:dyDescent="0.2">
      <c r="A345" s="235" t="str">
        <f t="shared" si="103"/>
        <v/>
      </c>
      <c r="B345" s="233" t="str">
        <f t="shared" si="104"/>
        <v/>
      </c>
      <c r="C345" s="234"/>
      <c r="D345" s="235" t="str">
        <f t="shared" si="105"/>
        <v/>
      </c>
      <c r="E345" s="236"/>
      <c r="F345" s="237">
        <f t="shared" si="106"/>
        <v>0</v>
      </c>
      <c r="G345" s="303">
        <f t="shared" si="107"/>
        <v>0</v>
      </c>
    </row>
    <row r="346" spans="1:7" s="238" customFormat="1" ht="24" customHeight="1" x14ac:dyDescent="0.2">
      <c r="A346" s="235" t="str">
        <f t="shared" si="103"/>
        <v/>
      </c>
      <c r="B346" s="233" t="str">
        <f t="shared" si="104"/>
        <v/>
      </c>
      <c r="C346" s="234"/>
      <c r="D346" s="235" t="str">
        <f t="shared" si="105"/>
        <v/>
      </c>
      <c r="E346" s="236"/>
      <c r="F346" s="237">
        <f t="shared" si="106"/>
        <v>0</v>
      </c>
      <c r="G346" s="303">
        <f t="shared" si="107"/>
        <v>0</v>
      </c>
    </row>
    <row r="347" spans="1:7" ht="24" customHeight="1" x14ac:dyDescent="0.2">
      <c r="A347" s="307"/>
      <c r="B347" s="105"/>
      <c r="C347" s="99"/>
      <c r="D347" s="105"/>
      <c r="E347" s="106"/>
      <c r="F347" s="377" t="s">
        <v>33</v>
      </c>
      <c r="G347" s="305">
        <f>SUBTOTAL(9,G338:G346)</f>
        <v>0</v>
      </c>
    </row>
    <row r="348" spans="1:7" ht="24" customHeight="1" x14ac:dyDescent="0.2">
      <c r="A348" s="308"/>
      <c r="B348" s="105"/>
      <c r="C348" s="99"/>
      <c r="D348" s="105"/>
      <c r="E348" s="106"/>
      <c r="F348" s="107"/>
      <c r="G348" s="306"/>
    </row>
    <row r="349" spans="1:7" ht="24" customHeight="1" x14ac:dyDescent="0.2">
      <c r="A349" s="309" t="str">
        <f>B307</f>
        <v>2.4</v>
      </c>
      <c r="B349" s="310" t="str">
        <f>C307</f>
        <v xml:space="preserve">Provisión y Colocación de Accesorios PE  (90, 63, 50) </v>
      </c>
      <c r="C349" s="113"/>
      <c r="D349" s="113" t="s">
        <v>34</v>
      </c>
      <c r="E349" s="114"/>
      <c r="F349" s="312" t="s">
        <v>35</v>
      </c>
      <c r="G349" s="311">
        <f>SUBTOTAL(9,G312:G348)</f>
        <v>0</v>
      </c>
    </row>
    <row r="351" spans="1:7" ht="24" customHeight="1" x14ac:dyDescent="0.2">
      <c r="A351" s="291" t="s">
        <v>37</v>
      </c>
      <c r="B351" s="292"/>
      <c r="C351" s="292"/>
      <c r="D351" s="292"/>
      <c r="E351" s="292"/>
      <c r="F351" s="292"/>
      <c r="G351" s="293"/>
    </row>
    <row r="352" spans="1:7" ht="24" customHeight="1" x14ac:dyDescent="0.2">
      <c r="A352" s="294" t="s">
        <v>602</v>
      </c>
      <c r="B352" s="101" t="str">
        <f>Comitente</f>
        <v>DIRECCION PROVINCIAL DE REDES DE GAS</v>
      </c>
      <c r="C352" s="96"/>
      <c r="D352" s="102"/>
      <c r="E352" s="102"/>
      <c r="F352" s="103"/>
      <c r="G352" s="295"/>
    </row>
    <row r="353" spans="1:123" ht="24" customHeight="1" x14ac:dyDescent="0.2">
      <c r="A353" s="294" t="s">
        <v>603</v>
      </c>
      <c r="B353" s="101">
        <f>Contratista</f>
        <v>0</v>
      </c>
      <c r="C353" s="97"/>
      <c r="D353" s="97"/>
      <c r="E353" s="97"/>
      <c r="F353" s="104"/>
      <c r="G353" s="296"/>
    </row>
    <row r="354" spans="1:123" ht="24" customHeight="1" x14ac:dyDescent="0.2">
      <c r="A354" s="294" t="s">
        <v>24</v>
      </c>
      <c r="B354" s="101" t="str">
        <f>Obra</f>
        <v>RED DE MEDIA PRESIÓN BARRIO TALACASTO</v>
      </c>
      <c r="C354" s="97"/>
      <c r="D354" s="97"/>
      <c r="E354" s="97"/>
      <c r="F354" s="104" t="s">
        <v>38</v>
      </c>
      <c r="G354" s="297">
        <f>Fecha_Base</f>
        <v>0</v>
      </c>
    </row>
    <row r="355" spans="1:123" ht="24" customHeight="1" x14ac:dyDescent="0.2">
      <c r="A355" s="298" t="s">
        <v>601</v>
      </c>
      <c r="B355" s="98" t="str">
        <f>Ubicación</f>
        <v>Departamento Chimbas</v>
      </c>
      <c r="C355" s="98"/>
      <c r="D355" s="105"/>
      <c r="E355" s="106"/>
      <c r="F355" s="107"/>
      <c r="G355" s="299"/>
    </row>
    <row r="356" spans="1:123" ht="24" customHeight="1" x14ac:dyDescent="0.2">
      <c r="A356" s="298" t="s">
        <v>39</v>
      </c>
      <c r="B356" s="108">
        <f>IFERROR(VALUE(LEFT(B357,FIND(".",B357)-1)),"")</f>
        <v>2</v>
      </c>
      <c r="C356" s="99" t="str">
        <f>IFERROR(VLOOKUP(B356,Tabla_CyP,2,FALSE),"")</f>
        <v>CAÑERÍAS</v>
      </c>
      <c r="D356" s="99"/>
      <c r="E356" s="106"/>
      <c r="F356" s="107"/>
      <c r="G356" s="299"/>
    </row>
    <row r="357" spans="1:123" ht="24" customHeight="1" x14ac:dyDescent="0.2">
      <c r="A357" s="298" t="s">
        <v>25</v>
      </c>
      <c r="B357" s="109" t="str">
        <f>IFERROR(VLOOKUP(COUNTIF($A$1:A357,"ANALISIS DE PRECIOS"),Tabla_NumeroItem,2,FALSE),"")</f>
        <v>2.5</v>
      </c>
      <c r="C357" s="99" t="str">
        <f>IFERROR(VLOOKUP(B357,Tabla_CyP,2,FALSE),"")</f>
        <v>Provisión y Colocación de Malla de advertencia 15 cm</v>
      </c>
      <c r="D357" s="105"/>
      <c r="E357" s="106"/>
      <c r="F357" s="104" t="s">
        <v>26</v>
      </c>
      <c r="G357" s="300" t="str">
        <f>IFERROR(VLOOKUP(B357,Tabla_CyP,4,FALSE),"")</f>
        <v>m</v>
      </c>
    </row>
    <row r="358" spans="1:123" ht="24" customHeight="1" x14ac:dyDescent="0.2">
      <c r="A358" s="298"/>
      <c r="B358" s="98"/>
      <c r="C358" s="99"/>
      <c r="D358" s="105"/>
      <c r="E358" s="106"/>
      <c r="F358" s="107"/>
      <c r="G358" s="299"/>
    </row>
    <row r="359" spans="1:123" ht="24" customHeight="1" x14ac:dyDescent="0.2">
      <c r="A359" s="431" t="s">
        <v>507</v>
      </c>
      <c r="B359" s="432"/>
      <c r="C359" s="425" t="s">
        <v>0</v>
      </c>
      <c r="D359" s="425" t="s">
        <v>27</v>
      </c>
      <c r="E359" s="427" t="s">
        <v>28</v>
      </c>
      <c r="F359" s="429" t="s">
        <v>29</v>
      </c>
      <c r="G359" s="429" t="s">
        <v>30</v>
      </c>
    </row>
    <row r="360" spans="1:123" s="111" customFormat="1" ht="24" customHeight="1" x14ac:dyDescent="0.2">
      <c r="A360" s="110" t="s">
        <v>508</v>
      </c>
      <c r="B360" s="110" t="s">
        <v>509</v>
      </c>
      <c r="C360" s="426"/>
      <c r="D360" s="426"/>
      <c r="E360" s="428"/>
      <c r="F360" s="430"/>
      <c r="G360" s="430"/>
      <c r="H360" s="239"/>
      <c r="I360" s="239"/>
      <c r="J360" s="239"/>
      <c r="K360" s="239"/>
      <c r="L360" s="239"/>
      <c r="M360" s="239"/>
      <c r="N360" s="239"/>
      <c r="O360" s="239"/>
      <c r="P360" s="239"/>
      <c r="Q360" s="239"/>
      <c r="R360" s="239"/>
      <c r="S360" s="239"/>
      <c r="T360" s="239"/>
      <c r="U360" s="239"/>
      <c r="V360" s="239"/>
      <c r="W360" s="239"/>
      <c r="X360" s="239"/>
      <c r="Y360" s="239"/>
      <c r="Z360" s="239"/>
      <c r="AA360" s="239"/>
      <c r="AB360" s="239"/>
      <c r="AC360" s="239"/>
      <c r="AD360" s="239"/>
      <c r="AE360" s="239"/>
      <c r="AF360" s="239"/>
      <c r="AG360" s="239"/>
      <c r="AH360" s="239"/>
      <c r="AI360" s="239"/>
      <c r="AJ360" s="239"/>
      <c r="AK360" s="239"/>
      <c r="AL360" s="239"/>
      <c r="AM360" s="239"/>
      <c r="AN360" s="239"/>
      <c r="AO360" s="239"/>
      <c r="AP360" s="239"/>
      <c r="AQ360" s="239"/>
      <c r="AR360" s="239"/>
      <c r="AS360" s="239"/>
      <c r="AT360" s="239"/>
      <c r="AU360" s="239"/>
      <c r="AV360" s="239"/>
      <c r="AW360" s="239"/>
      <c r="AX360" s="239"/>
      <c r="AY360" s="239"/>
      <c r="AZ360" s="239"/>
      <c r="BA360" s="239"/>
      <c r="BB360" s="239"/>
      <c r="BC360" s="239"/>
      <c r="BD360" s="239"/>
      <c r="BE360" s="239"/>
      <c r="BF360" s="239"/>
      <c r="BG360" s="239"/>
      <c r="BH360" s="239"/>
      <c r="BI360" s="239"/>
      <c r="BJ360" s="239"/>
      <c r="BK360" s="239"/>
      <c r="BL360" s="239"/>
      <c r="BM360" s="239"/>
      <c r="BN360" s="239"/>
      <c r="BO360" s="239"/>
      <c r="BP360" s="239"/>
      <c r="BQ360" s="239"/>
      <c r="BR360" s="239"/>
      <c r="BS360" s="239"/>
      <c r="BT360" s="239"/>
      <c r="BU360" s="239"/>
      <c r="BV360" s="239"/>
      <c r="BW360" s="239"/>
      <c r="BX360" s="239"/>
      <c r="BY360" s="239"/>
      <c r="BZ360" s="239"/>
      <c r="CA360" s="239"/>
      <c r="CB360" s="239"/>
      <c r="CC360" s="239"/>
      <c r="CD360" s="239"/>
      <c r="CE360" s="239"/>
      <c r="CF360" s="239"/>
      <c r="CG360" s="239"/>
      <c r="CH360" s="239"/>
      <c r="CI360" s="239"/>
      <c r="CJ360" s="239"/>
      <c r="CK360" s="239"/>
      <c r="CL360" s="239"/>
      <c r="CM360" s="239"/>
      <c r="CN360" s="239"/>
      <c r="CO360" s="239"/>
      <c r="CP360" s="239"/>
      <c r="CQ360" s="239"/>
      <c r="CR360" s="239"/>
      <c r="CS360" s="239"/>
      <c r="CT360" s="239"/>
      <c r="CU360" s="239"/>
      <c r="CV360" s="239"/>
      <c r="CW360" s="239"/>
      <c r="CX360" s="239"/>
      <c r="CY360" s="239"/>
      <c r="CZ360" s="239"/>
      <c r="DA360" s="239"/>
      <c r="DB360" s="239"/>
      <c r="DC360" s="239"/>
      <c r="DD360" s="239"/>
      <c r="DE360" s="239"/>
      <c r="DF360" s="239"/>
      <c r="DG360" s="239"/>
      <c r="DH360" s="239"/>
      <c r="DI360" s="239"/>
      <c r="DJ360" s="239"/>
      <c r="DK360" s="239"/>
      <c r="DL360" s="239"/>
      <c r="DM360" s="239"/>
      <c r="DN360" s="239"/>
      <c r="DO360" s="239"/>
      <c r="DP360" s="239"/>
      <c r="DQ360" s="239"/>
      <c r="DR360" s="239"/>
      <c r="DS360" s="239"/>
    </row>
    <row r="361" spans="1:123" ht="24" customHeight="1" x14ac:dyDescent="0.2">
      <c r="A361" s="378"/>
      <c r="B361" s="112"/>
      <c r="C361" s="376" t="s">
        <v>604</v>
      </c>
      <c r="D361" s="113"/>
      <c r="E361" s="114"/>
      <c r="F361" s="115"/>
      <c r="G361" s="302"/>
    </row>
    <row r="362" spans="1:123" s="238" customFormat="1" ht="24" customHeight="1" x14ac:dyDescent="0.2">
      <c r="A362" s="235" t="str">
        <f t="shared" ref="A362:A375" si="108">IFERROR(VLOOKUP(C362,Tabla_Insumos,4,FALSE),"")</f>
        <v/>
      </c>
      <c r="B362" s="233" t="str">
        <f t="shared" ref="B362:B375" si="109">IFERROR(VLOOKUP(C362,Tabla_Insumos,5,FALSE),"")</f>
        <v/>
      </c>
      <c r="C362" s="234"/>
      <c r="D362" s="235" t="str">
        <f t="shared" ref="D362:D375" si="110">IFERROR(VLOOKUP(C362,Tabla_Insumos,2,FALSE),"")</f>
        <v/>
      </c>
      <c r="E362" s="236"/>
      <c r="F362" s="237">
        <f t="shared" ref="F362:F375" si="111">IFERROR(VLOOKUP(C362,Tabla_Insumos,3,FALSE),0)</f>
        <v>0</v>
      </c>
      <c r="G362" s="303">
        <f>ROUND(E362*F362,2)</f>
        <v>0</v>
      </c>
    </row>
    <row r="363" spans="1:123" s="238" customFormat="1" ht="24" customHeight="1" x14ac:dyDescent="0.2">
      <c r="A363" s="235" t="str">
        <f t="shared" si="108"/>
        <v/>
      </c>
      <c r="B363" s="233" t="str">
        <f t="shared" si="109"/>
        <v/>
      </c>
      <c r="C363" s="234"/>
      <c r="D363" s="235" t="str">
        <f t="shared" si="110"/>
        <v/>
      </c>
      <c r="E363" s="236"/>
      <c r="F363" s="237">
        <f t="shared" si="111"/>
        <v>0</v>
      </c>
      <c r="G363" s="303">
        <f t="shared" ref="G363:G375" si="112">ROUND(E363*F363,2)</f>
        <v>0</v>
      </c>
    </row>
    <row r="364" spans="1:123" s="238" customFormat="1" ht="24" customHeight="1" x14ac:dyDescent="0.2">
      <c r="A364" s="235" t="str">
        <f t="shared" si="108"/>
        <v/>
      </c>
      <c r="B364" s="233" t="str">
        <f t="shared" si="109"/>
        <v/>
      </c>
      <c r="C364" s="234"/>
      <c r="D364" s="235" t="str">
        <f t="shared" si="110"/>
        <v/>
      </c>
      <c r="E364" s="236"/>
      <c r="F364" s="237">
        <f t="shared" si="111"/>
        <v>0</v>
      </c>
      <c r="G364" s="303">
        <f t="shared" si="112"/>
        <v>0</v>
      </c>
    </row>
    <row r="365" spans="1:123" s="238" customFormat="1" ht="24" customHeight="1" x14ac:dyDescent="0.2">
      <c r="A365" s="235" t="str">
        <f t="shared" si="108"/>
        <v/>
      </c>
      <c r="B365" s="233" t="str">
        <f t="shared" si="109"/>
        <v/>
      </c>
      <c r="C365" s="234"/>
      <c r="D365" s="235" t="str">
        <f t="shared" si="110"/>
        <v/>
      </c>
      <c r="E365" s="236"/>
      <c r="F365" s="237">
        <f t="shared" si="111"/>
        <v>0</v>
      </c>
      <c r="G365" s="303">
        <f t="shared" si="112"/>
        <v>0</v>
      </c>
    </row>
    <row r="366" spans="1:123" s="238" customFormat="1" ht="24" customHeight="1" x14ac:dyDescent="0.2">
      <c r="A366" s="235" t="str">
        <f t="shared" si="108"/>
        <v/>
      </c>
      <c r="B366" s="233" t="str">
        <f t="shared" si="109"/>
        <v/>
      </c>
      <c r="C366" s="234"/>
      <c r="D366" s="235" t="str">
        <f t="shared" si="110"/>
        <v/>
      </c>
      <c r="E366" s="236"/>
      <c r="F366" s="237">
        <f t="shared" si="111"/>
        <v>0</v>
      </c>
      <c r="G366" s="303">
        <f t="shared" si="112"/>
        <v>0</v>
      </c>
    </row>
    <row r="367" spans="1:123" s="238" customFormat="1" ht="24" customHeight="1" x14ac:dyDescent="0.2">
      <c r="A367" s="235" t="str">
        <f t="shared" si="108"/>
        <v/>
      </c>
      <c r="B367" s="233" t="str">
        <f t="shared" si="109"/>
        <v/>
      </c>
      <c r="C367" s="234"/>
      <c r="D367" s="235" t="str">
        <f t="shared" si="110"/>
        <v/>
      </c>
      <c r="E367" s="236"/>
      <c r="F367" s="237">
        <f t="shared" si="111"/>
        <v>0</v>
      </c>
      <c r="G367" s="303">
        <f t="shared" si="112"/>
        <v>0</v>
      </c>
    </row>
    <row r="368" spans="1:123" s="238" customFormat="1" ht="24" customHeight="1" x14ac:dyDescent="0.2">
      <c r="A368" s="235" t="str">
        <f t="shared" si="108"/>
        <v/>
      </c>
      <c r="B368" s="233" t="str">
        <f t="shared" si="109"/>
        <v/>
      </c>
      <c r="C368" s="234"/>
      <c r="D368" s="235" t="str">
        <f t="shared" si="110"/>
        <v/>
      </c>
      <c r="E368" s="236"/>
      <c r="F368" s="237">
        <f t="shared" si="111"/>
        <v>0</v>
      </c>
      <c r="G368" s="303">
        <f t="shared" si="112"/>
        <v>0</v>
      </c>
    </row>
    <row r="369" spans="1:7" s="238" customFormat="1" ht="24" customHeight="1" x14ac:dyDescent="0.2">
      <c r="A369" s="235" t="str">
        <f t="shared" si="108"/>
        <v/>
      </c>
      <c r="B369" s="233" t="str">
        <f t="shared" si="109"/>
        <v/>
      </c>
      <c r="C369" s="234"/>
      <c r="D369" s="235" t="str">
        <f t="shared" si="110"/>
        <v/>
      </c>
      <c r="E369" s="236"/>
      <c r="F369" s="237">
        <f t="shared" si="111"/>
        <v>0</v>
      </c>
      <c r="G369" s="303">
        <f t="shared" si="112"/>
        <v>0</v>
      </c>
    </row>
    <row r="370" spans="1:7" s="238" customFormat="1" ht="24" customHeight="1" x14ac:dyDescent="0.2">
      <c r="A370" s="235" t="str">
        <f t="shared" si="108"/>
        <v/>
      </c>
      <c r="B370" s="233" t="str">
        <f t="shared" si="109"/>
        <v/>
      </c>
      <c r="C370" s="234"/>
      <c r="D370" s="235" t="str">
        <f t="shared" si="110"/>
        <v/>
      </c>
      <c r="E370" s="236"/>
      <c r="F370" s="237">
        <f t="shared" si="111"/>
        <v>0</v>
      </c>
      <c r="G370" s="303">
        <f t="shared" si="112"/>
        <v>0</v>
      </c>
    </row>
    <row r="371" spans="1:7" s="238" customFormat="1" ht="24" customHeight="1" x14ac:dyDescent="0.2">
      <c r="A371" s="235" t="str">
        <f t="shared" si="108"/>
        <v/>
      </c>
      <c r="B371" s="233" t="str">
        <f t="shared" si="109"/>
        <v/>
      </c>
      <c r="C371" s="234"/>
      <c r="D371" s="235" t="str">
        <f t="shared" si="110"/>
        <v/>
      </c>
      <c r="E371" s="236"/>
      <c r="F371" s="237">
        <f t="shared" si="111"/>
        <v>0</v>
      </c>
      <c r="G371" s="303">
        <f t="shared" si="112"/>
        <v>0</v>
      </c>
    </row>
    <row r="372" spans="1:7" s="238" customFormat="1" ht="24" customHeight="1" x14ac:dyDescent="0.2">
      <c r="A372" s="235" t="str">
        <f t="shared" si="108"/>
        <v/>
      </c>
      <c r="B372" s="233" t="str">
        <f t="shared" si="109"/>
        <v/>
      </c>
      <c r="C372" s="234"/>
      <c r="D372" s="235" t="str">
        <f t="shared" si="110"/>
        <v/>
      </c>
      <c r="E372" s="236"/>
      <c r="F372" s="237">
        <f t="shared" si="111"/>
        <v>0</v>
      </c>
      <c r="G372" s="303">
        <f t="shared" si="112"/>
        <v>0</v>
      </c>
    </row>
    <row r="373" spans="1:7" s="238" customFormat="1" ht="24" customHeight="1" x14ac:dyDescent="0.2">
      <c r="A373" s="235" t="str">
        <f t="shared" si="108"/>
        <v/>
      </c>
      <c r="B373" s="233" t="str">
        <f t="shared" si="109"/>
        <v/>
      </c>
      <c r="C373" s="234"/>
      <c r="D373" s="235" t="str">
        <f t="shared" si="110"/>
        <v/>
      </c>
      <c r="E373" s="236"/>
      <c r="F373" s="237">
        <f t="shared" si="111"/>
        <v>0</v>
      </c>
      <c r="G373" s="303">
        <f t="shared" si="112"/>
        <v>0</v>
      </c>
    </row>
    <row r="374" spans="1:7" s="238" customFormat="1" ht="24" customHeight="1" x14ac:dyDescent="0.2">
      <c r="A374" s="235" t="str">
        <f t="shared" si="108"/>
        <v/>
      </c>
      <c r="B374" s="233" t="str">
        <f t="shared" si="109"/>
        <v/>
      </c>
      <c r="C374" s="234"/>
      <c r="D374" s="235" t="str">
        <f t="shared" si="110"/>
        <v/>
      </c>
      <c r="E374" s="236"/>
      <c r="F374" s="237">
        <f t="shared" si="111"/>
        <v>0</v>
      </c>
      <c r="G374" s="303">
        <f t="shared" si="112"/>
        <v>0</v>
      </c>
    </row>
    <row r="375" spans="1:7" s="238" customFormat="1" ht="24" customHeight="1" x14ac:dyDescent="0.2">
      <c r="A375" s="235" t="str">
        <f t="shared" si="108"/>
        <v/>
      </c>
      <c r="B375" s="233" t="str">
        <f t="shared" si="109"/>
        <v/>
      </c>
      <c r="C375" s="234"/>
      <c r="D375" s="235" t="str">
        <f t="shared" si="110"/>
        <v/>
      </c>
      <c r="E375" s="236"/>
      <c r="F375" s="237">
        <f t="shared" si="111"/>
        <v>0</v>
      </c>
      <c r="G375" s="303">
        <f t="shared" si="112"/>
        <v>0</v>
      </c>
    </row>
    <row r="376" spans="1:7" ht="24" customHeight="1" x14ac:dyDescent="0.2">
      <c r="A376" s="304"/>
      <c r="B376" s="99"/>
      <c r="C376" s="99"/>
      <c r="D376" s="105"/>
      <c r="E376" s="106"/>
      <c r="F376" s="377" t="s">
        <v>31</v>
      </c>
      <c r="G376" s="305">
        <f>SUBTOTAL(9,G362:G375)</f>
        <v>0</v>
      </c>
    </row>
    <row r="377" spans="1:7" ht="24" customHeight="1" x14ac:dyDescent="0.2">
      <c r="A377" s="304"/>
      <c r="B377" s="99"/>
      <c r="C377" s="375" t="s">
        <v>605</v>
      </c>
      <c r="D377" s="105"/>
      <c r="E377" s="106"/>
      <c r="F377" s="107"/>
      <c r="G377" s="306"/>
    </row>
    <row r="378" spans="1:7" s="238" customFormat="1" ht="24" customHeight="1" x14ac:dyDescent="0.2">
      <c r="A378" s="235" t="str">
        <f t="shared" ref="A378:A385" si="113">IFERROR(VLOOKUP(C378,Tabla_Insumos,4,FALSE),"")</f>
        <v/>
      </c>
      <c r="B378" s="233">
        <f t="shared" ref="B378:B385" si="114">IFERROR(VLOOKUP(A378,Tabla_Indices,5,FALSE),"")</f>
        <v>0</v>
      </c>
      <c r="C378" s="234"/>
      <c r="D378" s="235" t="str">
        <f t="shared" ref="D378:D385" si="115">IFERROR(VLOOKUP(C378,Tabla_Insumos,2,FALSE),"")</f>
        <v/>
      </c>
      <c r="E378" s="236"/>
      <c r="F378" s="237">
        <f t="shared" ref="F378:F385" si="116">IFERROR(VLOOKUP(C378,Tabla_Insumos,3,FALSE),0)</f>
        <v>0</v>
      </c>
      <c r="G378" s="303">
        <f>ROUND(E378*F378,2)</f>
        <v>0</v>
      </c>
    </row>
    <row r="379" spans="1:7" s="238" customFormat="1" ht="24" customHeight="1" x14ac:dyDescent="0.2">
      <c r="A379" s="235" t="str">
        <f t="shared" si="113"/>
        <v/>
      </c>
      <c r="B379" s="233">
        <f t="shared" si="114"/>
        <v>0</v>
      </c>
      <c r="C379" s="234"/>
      <c r="D379" s="235" t="str">
        <f t="shared" si="115"/>
        <v/>
      </c>
      <c r="E379" s="236"/>
      <c r="F379" s="237">
        <f t="shared" si="116"/>
        <v>0</v>
      </c>
      <c r="G379" s="303">
        <f>ROUND(E379*F379,2)</f>
        <v>0</v>
      </c>
    </row>
    <row r="380" spans="1:7" s="238" customFormat="1" ht="24" customHeight="1" x14ac:dyDescent="0.2">
      <c r="A380" s="235" t="str">
        <f t="shared" si="113"/>
        <v/>
      </c>
      <c r="B380" s="233">
        <f t="shared" si="114"/>
        <v>0</v>
      </c>
      <c r="C380" s="234"/>
      <c r="D380" s="235" t="str">
        <f t="shared" si="115"/>
        <v/>
      </c>
      <c r="E380" s="236"/>
      <c r="F380" s="237">
        <f t="shared" si="116"/>
        <v>0</v>
      </c>
      <c r="G380" s="303">
        <f t="shared" ref="G380:G385" si="117">ROUND(E380*F380,2)</f>
        <v>0</v>
      </c>
    </row>
    <row r="381" spans="1:7" s="238" customFormat="1" ht="24" customHeight="1" x14ac:dyDescent="0.2">
      <c r="A381" s="235" t="str">
        <f t="shared" si="113"/>
        <v/>
      </c>
      <c r="B381" s="233">
        <f t="shared" si="114"/>
        <v>0</v>
      </c>
      <c r="C381" s="234"/>
      <c r="D381" s="235" t="str">
        <f t="shared" si="115"/>
        <v/>
      </c>
      <c r="E381" s="236"/>
      <c r="F381" s="237">
        <f t="shared" si="116"/>
        <v>0</v>
      </c>
      <c r="G381" s="303">
        <f t="shared" si="117"/>
        <v>0</v>
      </c>
    </row>
    <row r="382" spans="1:7" s="238" customFormat="1" ht="24" customHeight="1" x14ac:dyDescent="0.2">
      <c r="A382" s="235" t="str">
        <f t="shared" si="113"/>
        <v/>
      </c>
      <c r="B382" s="233">
        <f t="shared" si="114"/>
        <v>0</v>
      </c>
      <c r="C382" s="234"/>
      <c r="D382" s="235" t="str">
        <f t="shared" si="115"/>
        <v/>
      </c>
      <c r="E382" s="236"/>
      <c r="F382" s="237">
        <f t="shared" si="116"/>
        <v>0</v>
      </c>
      <c r="G382" s="303">
        <f t="shared" si="117"/>
        <v>0</v>
      </c>
    </row>
    <row r="383" spans="1:7" s="238" customFormat="1" ht="24" customHeight="1" x14ac:dyDescent="0.2">
      <c r="A383" s="235" t="str">
        <f t="shared" si="113"/>
        <v/>
      </c>
      <c r="B383" s="233">
        <f t="shared" si="114"/>
        <v>0</v>
      </c>
      <c r="C383" s="234"/>
      <c r="D383" s="235" t="str">
        <f t="shared" si="115"/>
        <v/>
      </c>
      <c r="E383" s="236"/>
      <c r="F383" s="237">
        <f t="shared" si="116"/>
        <v>0</v>
      </c>
      <c r="G383" s="303">
        <f t="shared" si="117"/>
        <v>0</v>
      </c>
    </row>
    <row r="384" spans="1:7" s="238" customFormat="1" ht="24" customHeight="1" x14ac:dyDescent="0.2">
      <c r="A384" s="235" t="str">
        <f t="shared" si="113"/>
        <v/>
      </c>
      <c r="B384" s="233">
        <f t="shared" si="114"/>
        <v>0</v>
      </c>
      <c r="C384" s="234"/>
      <c r="D384" s="235" t="str">
        <f t="shared" si="115"/>
        <v/>
      </c>
      <c r="E384" s="236"/>
      <c r="F384" s="237">
        <f t="shared" si="116"/>
        <v>0</v>
      </c>
      <c r="G384" s="303">
        <f t="shared" si="117"/>
        <v>0</v>
      </c>
    </row>
    <row r="385" spans="1:7" s="238" customFormat="1" ht="24" customHeight="1" x14ac:dyDescent="0.2">
      <c r="A385" s="235" t="str">
        <f t="shared" si="113"/>
        <v/>
      </c>
      <c r="B385" s="233">
        <f t="shared" si="114"/>
        <v>0</v>
      </c>
      <c r="C385" s="234"/>
      <c r="D385" s="235" t="str">
        <f t="shared" si="115"/>
        <v/>
      </c>
      <c r="E385" s="236"/>
      <c r="F385" s="237">
        <f t="shared" si="116"/>
        <v>0</v>
      </c>
      <c r="G385" s="303">
        <f t="shared" si="117"/>
        <v>0</v>
      </c>
    </row>
    <row r="386" spans="1:7" ht="24" customHeight="1" x14ac:dyDescent="0.2">
      <c r="A386" s="304"/>
      <c r="B386" s="99"/>
      <c r="C386" s="99"/>
      <c r="D386" s="105"/>
      <c r="E386" s="106"/>
      <c r="F386" s="377" t="s">
        <v>32</v>
      </c>
      <c r="G386" s="305">
        <f>SUBTOTAL(9,G378:G385)</f>
        <v>0</v>
      </c>
    </row>
    <row r="387" spans="1:7" ht="24" customHeight="1" x14ac:dyDescent="0.2">
      <c r="A387" s="304"/>
      <c r="B387" s="99"/>
      <c r="C387" s="375" t="s">
        <v>606</v>
      </c>
      <c r="D387" s="105"/>
      <c r="E387" s="106"/>
      <c r="F387" s="107"/>
      <c r="G387" s="306"/>
    </row>
    <row r="388" spans="1:7" s="238" customFormat="1" ht="24" customHeight="1" x14ac:dyDescent="0.2">
      <c r="A388" s="235" t="str">
        <f t="shared" ref="A388:A396" si="118">IFERROR(VLOOKUP(C388,Tabla_Insumos,4,FALSE),"")</f>
        <v/>
      </c>
      <c r="B388" s="233" t="str">
        <f t="shared" ref="B388:B396" si="119">IFERROR(VLOOKUP(C388,Tabla_Insumos,5,FALSE),"")</f>
        <v/>
      </c>
      <c r="C388" s="234"/>
      <c r="D388" s="235" t="str">
        <f t="shared" ref="D388:D396" si="120">IFERROR(VLOOKUP(C388,Tabla_Insumos,2,FALSE),"")</f>
        <v/>
      </c>
      <c r="E388" s="236"/>
      <c r="F388" s="237">
        <f t="shared" ref="F388:F396" si="121">IFERROR(VLOOKUP(C388,Tabla_Insumos,3,FALSE),0)</f>
        <v>0</v>
      </c>
      <c r="G388" s="303">
        <f t="shared" ref="G388:G396" si="122">ROUND(E388*F388,2)</f>
        <v>0</v>
      </c>
    </row>
    <row r="389" spans="1:7" s="238" customFormat="1" ht="24" customHeight="1" x14ac:dyDescent="0.2">
      <c r="A389" s="235" t="str">
        <f t="shared" si="118"/>
        <v/>
      </c>
      <c r="B389" s="233" t="str">
        <f t="shared" si="119"/>
        <v/>
      </c>
      <c r="C389" s="234"/>
      <c r="D389" s="235" t="str">
        <f t="shared" si="120"/>
        <v/>
      </c>
      <c r="E389" s="236"/>
      <c r="F389" s="237">
        <f t="shared" si="121"/>
        <v>0</v>
      </c>
      <c r="G389" s="303">
        <f t="shared" si="122"/>
        <v>0</v>
      </c>
    </row>
    <row r="390" spans="1:7" s="238" customFormat="1" ht="24" customHeight="1" x14ac:dyDescent="0.2">
      <c r="A390" s="235" t="str">
        <f t="shared" si="118"/>
        <v/>
      </c>
      <c r="B390" s="233" t="str">
        <f t="shared" si="119"/>
        <v/>
      </c>
      <c r="C390" s="234"/>
      <c r="D390" s="235" t="str">
        <f t="shared" si="120"/>
        <v/>
      </c>
      <c r="E390" s="236"/>
      <c r="F390" s="237">
        <f t="shared" si="121"/>
        <v>0</v>
      </c>
      <c r="G390" s="303">
        <f t="shared" si="122"/>
        <v>0</v>
      </c>
    </row>
    <row r="391" spans="1:7" s="238" customFormat="1" ht="24" customHeight="1" x14ac:dyDescent="0.2">
      <c r="A391" s="235" t="str">
        <f t="shared" si="118"/>
        <v/>
      </c>
      <c r="B391" s="233" t="str">
        <f t="shared" si="119"/>
        <v/>
      </c>
      <c r="C391" s="234"/>
      <c r="D391" s="235" t="str">
        <f t="shared" si="120"/>
        <v/>
      </c>
      <c r="E391" s="236"/>
      <c r="F391" s="237">
        <f t="shared" si="121"/>
        <v>0</v>
      </c>
      <c r="G391" s="303">
        <f t="shared" si="122"/>
        <v>0</v>
      </c>
    </row>
    <row r="392" spans="1:7" s="238" customFormat="1" ht="24" customHeight="1" x14ac:dyDescent="0.2">
      <c r="A392" s="235" t="str">
        <f t="shared" si="118"/>
        <v/>
      </c>
      <c r="B392" s="233" t="str">
        <f t="shared" si="119"/>
        <v/>
      </c>
      <c r="C392" s="234"/>
      <c r="D392" s="235" t="str">
        <f t="shared" si="120"/>
        <v/>
      </c>
      <c r="E392" s="236"/>
      <c r="F392" s="237">
        <f t="shared" si="121"/>
        <v>0</v>
      </c>
      <c r="G392" s="303">
        <f t="shared" si="122"/>
        <v>0</v>
      </c>
    </row>
    <row r="393" spans="1:7" s="238" customFormat="1" ht="24" customHeight="1" x14ac:dyDescent="0.2">
      <c r="A393" s="235" t="str">
        <f t="shared" si="118"/>
        <v/>
      </c>
      <c r="B393" s="233" t="str">
        <f t="shared" si="119"/>
        <v/>
      </c>
      <c r="C393" s="234"/>
      <c r="D393" s="235" t="str">
        <f t="shared" si="120"/>
        <v/>
      </c>
      <c r="E393" s="236"/>
      <c r="F393" s="237">
        <f t="shared" si="121"/>
        <v>0</v>
      </c>
      <c r="G393" s="303">
        <f t="shared" si="122"/>
        <v>0</v>
      </c>
    </row>
    <row r="394" spans="1:7" s="238" customFormat="1" ht="24" customHeight="1" x14ac:dyDescent="0.2">
      <c r="A394" s="235" t="str">
        <f t="shared" si="118"/>
        <v/>
      </c>
      <c r="B394" s="233" t="str">
        <f t="shared" si="119"/>
        <v/>
      </c>
      <c r="C394" s="234"/>
      <c r="D394" s="235" t="str">
        <f t="shared" si="120"/>
        <v/>
      </c>
      <c r="E394" s="236"/>
      <c r="F394" s="237">
        <f t="shared" si="121"/>
        <v>0</v>
      </c>
      <c r="G394" s="303">
        <f t="shared" si="122"/>
        <v>0</v>
      </c>
    </row>
    <row r="395" spans="1:7" s="238" customFormat="1" ht="24" customHeight="1" x14ac:dyDescent="0.2">
      <c r="A395" s="235" t="str">
        <f t="shared" si="118"/>
        <v/>
      </c>
      <c r="B395" s="233" t="str">
        <f t="shared" si="119"/>
        <v/>
      </c>
      <c r="C395" s="234"/>
      <c r="D395" s="235" t="str">
        <f t="shared" si="120"/>
        <v/>
      </c>
      <c r="E395" s="236"/>
      <c r="F395" s="237">
        <f t="shared" si="121"/>
        <v>0</v>
      </c>
      <c r="G395" s="303">
        <f t="shared" si="122"/>
        <v>0</v>
      </c>
    </row>
    <row r="396" spans="1:7" s="238" customFormat="1" ht="24" customHeight="1" x14ac:dyDescent="0.2">
      <c r="A396" s="235" t="str">
        <f t="shared" si="118"/>
        <v/>
      </c>
      <c r="B396" s="233" t="str">
        <f t="shared" si="119"/>
        <v/>
      </c>
      <c r="C396" s="234"/>
      <c r="D396" s="235" t="str">
        <f t="shared" si="120"/>
        <v/>
      </c>
      <c r="E396" s="236"/>
      <c r="F396" s="237">
        <f t="shared" si="121"/>
        <v>0</v>
      </c>
      <c r="G396" s="303">
        <f t="shared" si="122"/>
        <v>0</v>
      </c>
    </row>
    <row r="397" spans="1:7" ht="24" customHeight="1" x14ac:dyDescent="0.2">
      <c r="A397" s="307"/>
      <c r="B397" s="105"/>
      <c r="C397" s="99"/>
      <c r="D397" s="105"/>
      <c r="E397" s="106"/>
      <c r="F397" s="377" t="s">
        <v>33</v>
      </c>
      <c r="G397" s="305">
        <f>SUBTOTAL(9,G388:G396)</f>
        <v>0</v>
      </c>
    </row>
    <row r="398" spans="1:7" ht="24" customHeight="1" x14ac:dyDescent="0.2">
      <c r="A398" s="308"/>
      <c r="B398" s="105"/>
      <c r="C398" s="99"/>
      <c r="D398" s="105"/>
      <c r="E398" s="106"/>
      <c r="F398" s="107"/>
      <c r="G398" s="306"/>
    </row>
    <row r="399" spans="1:7" ht="24" customHeight="1" x14ac:dyDescent="0.2">
      <c r="A399" s="309" t="str">
        <f>B357</f>
        <v>2.5</v>
      </c>
      <c r="B399" s="310" t="str">
        <f>C357</f>
        <v>Provisión y Colocación de Malla de advertencia 15 cm</v>
      </c>
      <c r="C399" s="113"/>
      <c r="D399" s="113" t="s">
        <v>34</v>
      </c>
      <c r="E399" s="114"/>
      <c r="F399" s="312" t="s">
        <v>35</v>
      </c>
      <c r="G399" s="311">
        <f>SUBTOTAL(9,G362:G398)</f>
        <v>0</v>
      </c>
    </row>
    <row r="401" spans="1:123" ht="24" customHeight="1" x14ac:dyDescent="0.2">
      <c r="A401" s="291" t="s">
        <v>37</v>
      </c>
      <c r="B401" s="292"/>
      <c r="C401" s="292"/>
      <c r="D401" s="292"/>
      <c r="E401" s="292"/>
      <c r="F401" s="292"/>
      <c r="G401" s="293"/>
    </row>
    <row r="402" spans="1:123" ht="24" customHeight="1" x14ac:dyDescent="0.2">
      <c r="A402" s="294" t="s">
        <v>602</v>
      </c>
      <c r="B402" s="101" t="str">
        <f>Comitente</f>
        <v>DIRECCION PROVINCIAL DE REDES DE GAS</v>
      </c>
      <c r="C402" s="96"/>
      <c r="D402" s="102"/>
      <c r="E402" s="102"/>
      <c r="F402" s="103"/>
      <c r="G402" s="295"/>
    </row>
    <row r="403" spans="1:123" ht="24" customHeight="1" x14ac:dyDescent="0.2">
      <c r="A403" s="294" t="s">
        <v>603</v>
      </c>
      <c r="B403" s="101">
        <f>Contratista</f>
        <v>0</v>
      </c>
      <c r="C403" s="97"/>
      <c r="D403" s="97"/>
      <c r="E403" s="97"/>
      <c r="F403" s="104"/>
      <c r="G403" s="296"/>
    </row>
    <row r="404" spans="1:123" ht="24" customHeight="1" x14ac:dyDescent="0.2">
      <c r="A404" s="294" t="s">
        <v>24</v>
      </c>
      <c r="B404" s="101" t="str">
        <f>Obra</f>
        <v>RED DE MEDIA PRESIÓN BARRIO TALACASTO</v>
      </c>
      <c r="C404" s="97"/>
      <c r="D404" s="97"/>
      <c r="E404" s="97"/>
      <c r="F404" s="104" t="s">
        <v>38</v>
      </c>
      <c r="G404" s="297">
        <f>Fecha_Base</f>
        <v>0</v>
      </c>
    </row>
    <row r="405" spans="1:123" ht="24" customHeight="1" x14ac:dyDescent="0.2">
      <c r="A405" s="298" t="s">
        <v>601</v>
      </c>
      <c r="B405" s="98" t="str">
        <f>Ubicación</f>
        <v>Departamento Chimbas</v>
      </c>
      <c r="C405" s="98"/>
      <c r="D405" s="105"/>
      <c r="E405" s="106"/>
      <c r="F405" s="107"/>
      <c r="G405" s="299"/>
    </row>
    <row r="406" spans="1:123" ht="24" customHeight="1" x14ac:dyDescent="0.2">
      <c r="A406" s="298" t="s">
        <v>39</v>
      </c>
      <c r="B406" s="108">
        <f>IFERROR(VALUE(LEFT(B407,FIND(".",B407)-1)),"")</f>
        <v>2</v>
      </c>
      <c r="C406" s="99" t="str">
        <f>IFERROR(VLOOKUP(B406,Tabla_CyP,2,FALSE),"")</f>
        <v>CAÑERÍAS</v>
      </c>
      <c r="D406" s="99"/>
      <c r="E406" s="106"/>
      <c r="F406" s="107"/>
      <c r="G406" s="299"/>
    </row>
    <row r="407" spans="1:123" ht="24" customHeight="1" x14ac:dyDescent="0.2">
      <c r="A407" s="298" t="s">
        <v>25</v>
      </c>
      <c r="B407" s="109" t="str">
        <f>IFERROR(VLOOKUP(COUNTIF($A$1:A407,"ANALISIS DE PRECIOS"),Tabla_NumeroItem,2,FALSE),"")</f>
        <v>2.6</v>
      </c>
      <c r="C407" s="99" t="str">
        <f>IFERROR(VLOOKUP(B407,Tabla_CyP,2,FALSE),"")</f>
        <v>Provisión y Colocación de Malla de advertencia 30 cm</v>
      </c>
      <c r="D407" s="105"/>
      <c r="E407" s="106"/>
      <c r="F407" s="104" t="s">
        <v>26</v>
      </c>
      <c r="G407" s="300" t="str">
        <f>IFERROR(VLOOKUP(B407,Tabla_CyP,4,FALSE),"")</f>
        <v>m</v>
      </c>
    </row>
    <row r="408" spans="1:123" ht="24" customHeight="1" x14ac:dyDescent="0.2">
      <c r="A408" s="298"/>
      <c r="B408" s="98"/>
      <c r="C408" s="99"/>
      <c r="D408" s="105"/>
      <c r="E408" s="106"/>
      <c r="F408" s="107"/>
      <c r="G408" s="299"/>
    </row>
    <row r="409" spans="1:123" ht="24" customHeight="1" x14ac:dyDescent="0.2">
      <c r="A409" s="431" t="s">
        <v>507</v>
      </c>
      <c r="B409" s="432"/>
      <c r="C409" s="425" t="s">
        <v>0</v>
      </c>
      <c r="D409" s="425" t="s">
        <v>27</v>
      </c>
      <c r="E409" s="427" t="s">
        <v>28</v>
      </c>
      <c r="F409" s="429" t="s">
        <v>29</v>
      </c>
      <c r="G409" s="429" t="s">
        <v>30</v>
      </c>
    </row>
    <row r="410" spans="1:123" s="111" customFormat="1" ht="24" customHeight="1" x14ac:dyDescent="0.2">
      <c r="A410" s="110" t="s">
        <v>508</v>
      </c>
      <c r="B410" s="110" t="s">
        <v>509</v>
      </c>
      <c r="C410" s="426"/>
      <c r="D410" s="426"/>
      <c r="E410" s="428"/>
      <c r="F410" s="430"/>
      <c r="G410" s="430"/>
      <c r="H410" s="239"/>
      <c r="I410" s="239"/>
      <c r="J410" s="239"/>
      <c r="K410" s="239"/>
      <c r="L410" s="239"/>
      <c r="M410" s="239"/>
      <c r="N410" s="239"/>
      <c r="O410" s="239"/>
      <c r="P410" s="239"/>
      <c r="Q410" s="239"/>
      <c r="R410" s="239"/>
      <c r="S410" s="239"/>
      <c r="T410" s="239"/>
      <c r="U410" s="239"/>
      <c r="V410" s="239"/>
      <c r="W410" s="239"/>
      <c r="X410" s="239"/>
      <c r="Y410" s="239"/>
      <c r="Z410" s="239"/>
      <c r="AA410" s="239"/>
      <c r="AB410" s="239"/>
      <c r="AC410" s="239"/>
      <c r="AD410" s="239"/>
      <c r="AE410" s="239"/>
      <c r="AF410" s="239"/>
      <c r="AG410" s="239"/>
      <c r="AH410" s="239"/>
      <c r="AI410" s="239"/>
      <c r="AJ410" s="239"/>
      <c r="AK410" s="239"/>
      <c r="AL410" s="239"/>
      <c r="AM410" s="239"/>
      <c r="AN410" s="239"/>
      <c r="AO410" s="239"/>
      <c r="AP410" s="239"/>
      <c r="AQ410" s="239"/>
      <c r="AR410" s="239"/>
      <c r="AS410" s="239"/>
      <c r="AT410" s="239"/>
      <c r="AU410" s="239"/>
      <c r="AV410" s="239"/>
      <c r="AW410" s="239"/>
      <c r="AX410" s="239"/>
      <c r="AY410" s="239"/>
      <c r="AZ410" s="239"/>
      <c r="BA410" s="239"/>
      <c r="BB410" s="239"/>
      <c r="BC410" s="239"/>
      <c r="BD410" s="239"/>
      <c r="BE410" s="239"/>
      <c r="BF410" s="239"/>
      <c r="BG410" s="239"/>
      <c r="BH410" s="239"/>
      <c r="BI410" s="239"/>
      <c r="BJ410" s="239"/>
      <c r="BK410" s="239"/>
      <c r="BL410" s="239"/>
      <c r="BM410" s="239"/>
      <c r="BN410" s="239"/>
      <c r="BO410" s="239"/>
      <c r="BP410" s="239"/>
      <c r="BQ410" s="239"/>
      <c r="BR410" s="239"/>
      <c r="BS410" s="239"/>
      <c r="BT410" s="239"/>
      <c r="BU410" s="239"/>
      <c r="BV410" s="239"/>
      <c r="BW410" s="239"/>
      <c r="BX410" s="239"/>
      <c r="BY410" s="239"/>
      <c r="BZ410" s="239"/>
      <c r="CA410" s="239"/>
      <c r="CB410" s="239"/>
      <c r="CC410" s="239"/>
      <c r="CD410" s="239"/>
      <c r="CE410" s="239"/>
      <c r="CF410" s="239"/>
      <c r="CG410" s="239"/>
      <c r="CH410" s="239"/>
      <c r="CI410" s="239"/>
      <c r="CJ410" s="239"/>
      <c r="CK410" s="239"/>
      <c r="CL410" s="239"/>
      <c r="CM410" s="239"/>
      <c r="CN410" s="239"/>
      <c r="CO410" s="239"/>
      <c r="CP410" s="239"/>
      <c r="CQ410" s="239"/>
      <c r="CR410" s="239"/>
      <c r="CS410" s="239"/>
      <c r="CT410" s="239"/>
      <c r="CU410" s="239"/>
      <c r="CV410" s="239"/>
      <c r="CW410" s="239"/>
      <c r="CX410" s="239"/>
      <c r="CY410" s="239"/>
      <c r="CZ410" s="239"/>
      <c r="DA410" s="239"/>
      <c r="DB410" s="239"/>
      <c r="DC410" s="239"/>
      <c r="DD410" s="239"/>
      <c r="DE410" s="239"/>
      <c r="DF410" s="239"/>
      <c r="DG410" s="239"/>
      <c r="DH410" s="239"/>
      <c r="DI410" s="239"/>
      <c r="DJ410" s="239"/>
      <c r="DK410" s="239"/>
      <c r="DL410" s="239"/>
      <c r="DM410" s="239"/>
      <c r="DN410" s="239"/>
      <c r="DO410" s="239"/>
      <c r="DP410" s="239"/>
      <c r="DQ410" s="239"/>
      <c r="DR410" s="239"/>
      <c r="DS410" s="239"/>
    </row>
    <row r="411" spans="1:123" ht="24" customHeight="1" x14ac:dyDescent="0.2">
      <c r="A411" s="378"/>
      <c r="B411" s="112"/>
      <c r="C411" s="376" t="s">
        <v>604</v>
      </c>
      <c r="D411" s="113"/>
      <c r="E411" s="114"/>
      <c r="F411" s="115"/>
      <c r="G411" s="302"/>
    </row>
    <row r="412" spans="1:123" s="238" customFormat="1" ht="24" customHeight="1" x14ac:dyDescent="0.2">
      <c r="A412" s="235" t="str">
        <f t="shared" ref="A412:A425" si="123">IFERROR(VLOOKUP(C412,Tabla_Insumos,4,FALSE),"")</f>
        <v/>
      </c>
      <c r="B412" s="233" t="str">
        <f t="shared" ref="B412:B425" si="124">IFERROR(VLOOKUP(C412,Tabla_Insumos,5,FALSE),"")</f>
        <v/>
      </c>
      <c r="C412" s="234"/>
      <c r="D412" s="235" t="str">
        <f t="shared" ref="D412:D425" si="125">IFERROR(VLOOKUP(C412,Tabla_Insumos,2,FALSE),"")</f>
        <v/>
      </c>
      <c r="E412" s="236"/>
      <c r="F412" s="237">
        <f t="shared" ref="F412:F425" si="126">IFERROR(VLOOKUP(C412,Tabla_Insumos,3,FALSE),0)</f>
        <v>0</v>
      </c>
      <c r="G412" s="303">
        <f>ROUND(E412*F412,2)</f>
        <v>0</v>
      </c>
    </row>
    <row r="413" spans="1:123" s="238" customFormat="1" ht="24" customHeight="1" x14ac:dyDescent="0.2">
      <c r="A413" s="235" t="str">
        <f t="shared" si="123"/>
        <v/>
      </c>
      <c r="B413" s="233" t="str">
        <f t="shared" si="124"/>
        <v/>
      </c>
      <c r="C413" s="234"/>
      <c r="D413" s="235" t="str">
        <f t="shared" si="125"/>
        <v/>
      </c>
      <c r="E413" s="236"/>
      <c r="F413" s="237">
        <f t="shared" si="126"/>
        <v>0</v>
      </c>
      <c r="G413" s="303">
        <f t="shared" ref="G413:G425" si="127">ROUND(E413*F413,2)</f>
        <v>0</v>
      </c>
    </row>
    <row r="414" spans="1:123" s="238" customFormat="1" ht="24" customHeight="1" x14ac:dyDescent="0.2">
      <c r="A414" s="235" t="str">
        <f t="shared" si="123"/>
        <v/>
      </c>
      <c r="B414" s="233" t="str">
        <f t="shared" si="124"/>
        <v/>
      </c>
      <c r="C414" s="234"/>
      <c r="D414" s="235" t="str">
        <f t="shared" si="125"/>
        <v/>
      </c>
      <c r="E414" s="236"/>
      <c r="F414" s="237">
        <f t="shared" si="126"/>
        <v>0</v>
      </c>
      <c r="G414" s="303">
        <f t="shared" si="127"/>
        <v>0</v>
      </c>
    </row>
    <row r="415" spans="1:123" s="238" customFormat="1" ht="24" customHeight="1" x14ac:dyDescent="0.2">
      <c r="A415" s="235" t="str">
        <f t="shared" si="123"/>
        <v/>
      </c>
      <c r="B415" s="233" t="str">
        <f t="shared" si="124"/>
        <v/>
      </c>
      <c r="C415" s="234"/>
      <c r="D415" s="235" t="str">
        <f t="shared" si="125"/>
        <v/>
      </c>
      <c r="E415" s="236"/>
      <c r="F415" s="237">
        <f t="shared" si="126"/>
        <v>0</v>
      </c>
      <c r="G415" s="303">
        <f t="shared" si="127"/>
        <v>0</v>
      </c>
    </row>
    <row r="416" spans="1:123" s="238" customFormat="1" ht="24" customHeight="1" x14ac:dyDescent="0.2">
      <c r="A416" s="235" t="str">
        <f t="shared" si="123"/>
        <v/>
      </c>
      <c r="B416" s="233" t="str">
        <f t="shared" si="124"/>
        <v/>
      </c>
      <c r="C416" s="234"/>
      <c r="D416" s="235" t="str">
        <f t="shared" si="125"/>
        <v/>
      </c>
      <c r="E416" s="236"/>
      <c r="F416" s="237">
        <f t="shared" si="126"/>
        <v>0</v>
      </c>
      <c r="G416" s="303">
        <f t="shared" si="127"/>
        <v>0</v>
      </c>
    </row>
    <row r="417" spans="1:7" s="238" customFormat="1" ht="24" customHeight="1" x14ac:dyDescent="0.2">
      <c r="A417" s="235" t="str">
        <f t="shared" si="123"/>
        <v/>
      </c>
      <c r="B417" s="233" t="str">
        <f t="shared" si="124"/>
        <v/>
      </c>
      <c r="C417" s="234"/>
      <c r="D417" s="235" t="str">
        <f t="shared" si="125"/>
        <v/>
      </c>
      <c r="E417" s="236"/>
      <c r="F417" s="237">
        <f t="shared" si="126"/>
        <v>0</v>
      </c>
      <c r="G417" s="303">
        <f t="shared" si="127"/>
        <v>0</v>
      </c>
    </row>
    <row r="418" spans="1:7" s="238" customFormat="1" ht="24" customHeight="1" x14ac:dyDescent="0.2">
      <c r="A418" s="235" t="str">
        <f t="shared" si="123"/>
        <v/>
      </c>
      <c r="B418" s="233" t="str">
        <f t="shared" si="124"/>
        <v/>
      </c>
      <c r="C418" s="234"/>
      <c r="D418" s="235" t="str">
        <f t="shared" si="125"/>
        <v/>
      </c>
      <c r="E418" s="236"/>
      <c r="F418" s="237">
        <f t="shared" si="126"/>
        <v>0</v>
      </c>
      <c r="G418" s="303">
        <f t="shared" si="127"/>
        <v>0</v>
      </c>
    </row>
    <row r="419" spans="1:7" s="238" customFormat="1" ht="24" customHeight="1" x14ac:dyDescent="0.2">
      <c r="A419" s="235" t="str">
        <f t="shared" si="123"/>
        <v/>
      </c>
      <c r="B419" s="233" t="str">
        <f t="shared" si="124"/>
        <v/>
      </c>
      <c r="C419" s="234"/>
      <c r="D419" s="235" t="str">
        <f t="shared" si="125"/>
        <v/>
      </c>
      <c r="E419" s="236"/>
      <c r="F419" s="237">
        <f t="shared" si="126"/>
        <v>0</v>
      </c>
      <c r="G419" s="303">
        <f t="shared" si="127"/>
        <v>0</v>
      </c>
    </row>
    <row r="420" spans="1:7" s="238" customFormat="1" ht="24" customHeight="1" x14ac:dyDescent="0.2">
      <c r="A420" s="235" t="str">
        <f t="shared" si="123"/>
        <v/>
      </c>
      <c r="B420" s="233" t="str">
        <f t="shared" si="124"/>
        <v/>
      </c>
      <c r="C420" s="234"/>
      <c r="D420" s="235" t="str">
        <f t="shared" si="125"/>
        <v/>
      </c>
      <c r="E420" s="236"/>
      <c r="F420" s="237">
        <f t="shared" si="126"/>
        <v>0</v>
      </c>
      <c r="G420" s="303">
        <f t="shared" si="127"/>
        <v>0</v>
      </c>
    </row>
    <row r="421" spans="1:7" s="238" customFormat="1" ht="24" customHeight="1" x14ac:dyDescent="0.2">
      <c r="A421" s="235" t="str">
        <f t="shared" si="123"/>
        <v/>
      </c>
      <c r="B421" s="233" t="str">
        <f t="shared" si="124"/>
        <v/>
      </c>
      <c r="C421" s="234"/>
      <c r="D421" s="235" t="str">
        <f t="shared" si="125"/>
        <v/>
      </c>
      <c r="E421" s="236"/>
      <c r="F421" s="237">
        <f t="shared" si="126"/>
        <v>0</v>
      </c>
      <c r="G421" s="303">
        <f t="shared" si="127"/>
        <v>0</v>
      </c>
    </row>
    <row r="422" spans="1:7" s="238" customFormat="1" ht="24" customHeight="1" x14ac:dyDescent="0.2">
      <c r="A422" s="235" t="str">
        <f t="shared" si="123"/>
        <v/>
      </c>
      <c r="B422" s="233" t="str">
        <f t="shared" si="124"/>
        <v/>
      </c>
      <c r="C422" s="234"/>
      <c r="D422" s="235" t="str">
        <f t="shared" si="125"/>
        <v/>
      </c>
      <c r="E422" s="236"/>
      <c r="F422" s="237">
        <f t="shared" si="126"/>
        <v>0</v>
      </c>
      <c r="G422" s="303">
        <f t="shared" si="127"/>
        <v>0</v>
      </c>
    </row>
    <row r="423" spans="1:7" s="238" customFormat="1" ht="24" customHeight="1" x14ac:dyDescent="0.2">
      <c r="A423" s="235" t="str">
        <f t="shared" si="123"/>
        <v/>
      </c>
      <c r="B423" s="233" t="str">
        <f t="shared" si="124"/>
        <v/>
      </c>
      <c r="C423" s="234"/>
      <c r="D423" s="235" t="str">
        <f t="shared" si="125"/>
        <v/>
      </c>
      <c r="E423" s="236"/>
      <c r="F423" s="237">
        <f t="shared" si="126"/>
        <v>0</v>
      </c>
      <c r="G423" s="303">
        <f t="shared" si="127"/>
        <v>0</v>
      </c>
    </row>
    <row r="424" spans="1:7" s="238" customFormat="1" ht="24" customHeight="1" x14ac:dyDescent="0.2">
      <c r="A424" s="235" t="str">
        <f t="shared" si="123"/>
        <v/>
      </c>
      <c r="B424" s="233" t="str">
        <f t="shared" si="124"/>
        <v/>
      </c>
      <c r="C424" s="234"/>
      <c r="D424" s="235" t="str">
        <f t="shared" si="125"/>
        <v/>
      </c>
      <c r="E424" s="236"/>
      <c r="F424" s="237">
        <f t="shared" si="126"/>
        <v>0</v>
      </c>
      <c r="G424" s="303">
        <f t="shared" si="127"/>
        <v>0</v>
      </c>
    </row>
    <row r="425" spans="1:7" s="238" customFormat="1" ht="24" customHeight="1" x14ac:dyDescent="0.2">
      <c r="A425" s="235" t="str">
        <f t="shared" si="123"/>
        <v/>
      </c>
      <c r="B425" s="233" t="str">
        <f t="shared" si="124"/>
        <v/>
      </c>
      <c r="C425" s="234"/>
      <c r="D425" s="235" t="str">
        <f t="shared" si="125"/>
        <v/>
      </c>
      <c r="E425" s="236"/>
      <c r="F425" s="237">
        <f t="shared" si="126"/>
        <v>0</v>
      </c>
      <c r="G425" s="303">
        <f t="shared" si="127"/>
        <v>0</v>
      </c>
    </row>
    <row r="426" spans="1:7" ht="24" customHeight="1" x14ac:dyDescent="0.2">
      <c r="A426" s="304"/>
      <c r="B426" s="99"/>
      <c r="C426" s="99"/>
      <c r="D426" s="105"/>
      <c r="E426" s="106"/>
      <c r="F426" s="377" t="s">
        <v>31</v>
      </c>
      <c r="G426" s="305">
        <f>SUBTOTAL(9,G412:G425)</f>
        <v>0</v>
      </c>
    </row>
    <row r="427" spans="1:7" ht="24" customHeight="1" x14ac:dyDescent="0.2">
      <c r="A427" s="304"/>
      <c r="B427" s="99"/>
      <c r="C427" s="375" t="s">
        <v>605</v>
      </c>
      <c r="D427" s="105"/>
      <c r="E427" s="106"/>
      <c r="F427" s="107"/>
      <c r="G427" s="306"/>
    </row>
    <row r="428" spans="1:7" s="238" customFormat="1" ht="24" customHeight="1" x14ac:dyDescent="0.2">
      <c r="A428" s="235" t="str">
        <f t="shared" ref="A428:A435" si="128">IFERROR(VLOOKUP(C428,Tabla_Insumos,4,FALSE),"")</f>
        <v/>
      </c>
      <c r="B428" s="233">
        <f t="shared" ref="B428:B435" si="129">IFERROR(VLOOKUP(A428,Tabla_Indices,5,FALSE),"")</f>
        <v>0</v>
      </c>
      <c r="C428" s="234"/>
      <c r="D428" s="235" t="str">
        <f t="shared" ref="D428:D435" si="130">IFERROR(VLOOKUP(C428,Tabla_Insumos,2,FALSE),"")</f>
        <v/>
      </c>
      <c r="E428" s="236"/>
      <c r="F428" s="237">
        <f t="shared" ref="F428:F435" si="131">IFERROR(VLOOKUP(C428,Tabla_Insumos,3,FALSE),0)</f>
        <v>0</v>
      </c>
      <c r="G428" s="303">
        <f>ROUND(E428*F428,2)</f>
        <v>0</v>
      </c>
    </row>
    <row r="429" spans="1:7" s="238" customFormat="1" ht="24" customHeight="1" x14ac:dyDescent="0.2">
      <c r="A429" s="235" t="str">
        <f t="shared" si="128"/>
        <v/>
      </c>
      <c r="B429" s="233">
        <f t="shared" si="129"/>
        <v>0</v>
      </c>
      <c r="C429" s="234"/>
      <c r="D429" s="235" t="str">
        <f t="shared" si="130"/>
        <v/>
      </c>
      <c r="E429" s="236"/>
      <c r="F429" s="237">
        <f t="shared" si="131"/>
        <v>0</v>
      </c>
      <c r="G429" s="303">
        <f>ROUND(E429*F429,2)</f>
        <v>0</v>
      </c>
    </row>
    <row r="430" spans="1:7" s="238" customFormat="1" ht="24" customHeight="1" x14ac:dyDescent="0.2">
      <c r="A430" s="235" t="str">
        <f t="shared" si="128"/>
        <v/>
      </c>
      <c r="B430" s="233">
        <f t="shared" si="129"/>
        <v>0</v>
      </c>
      <c r="C430" s="234"/>
      <c r="D430" s="235" t="str">
        <f t="shared" si="130"/>
        <v/>
      </c>
      <c r="E430" s="236"/>
      <c r="F430" s="237">
        <f t="shared" si="131"/>
        <v>0</v>
      </c>
      <c r="G430" s="303">
        <f t="shared" ref="G430:G435" si="132">ROUND(E430*F430,2)</f>
        <v>0</v>
      </c>
    </row>
    <row r="431" spans="1:7" s="238" customFormat="1" ht="24" customHeight="1" x14ac:dyDescent="0.2">
      <c r="A431" s="235" t="str">
        <f t="shared" si="128"/>
        <v/>
      </c>
      <c r="B431" s="233">
        <f t="shared" si="129"/>
        <v>0</v>
      </c>
      <c r="C431" s="234"/>
      <c r="D431" s="235" t="str">
        <f t="shared" si="130"/>
        <v/>
      </c>
      <c r="E431" s="236"/>
      <c r="F431" s="237">
        <f t="shared" si="131"/>
        <v>0</v>
      </c>
      <c r="G431" s="303">
        <f t="shared" si="132"/>
        <v>0</v>
      </c>
    </row>
    <row r="432" spans="1:7" s="238" customFormat="1" ht="24" customHeight="1" x14ac:dyDescent="0.2">
      <c r="A432" s="235" t="str">
        <f t="shared" si="128"/>
        <v/>
      </c>
      <c r="B432" s="233">
        <f t="shared" si="129"/>
        <v>0</v>
      </c>
      <c r="C432" s="234"/>
      <c r="D432" s="235" t="str">
        <f t="shared" si="130"/>
        <v/>
      </c>
      <c r="E432" s="236"/>
      <c r="F432" s="237">
        <f t="shared" si="131"/>
        <v>0</v>
      </c>
      <c r="G432" s="303">
        <f t="shared" si="132"/>
        <v>0</v>
      </c>
    </row>
    <row r="433" spans="1:7" s="238" customFormat="1" ht="24" customHeight="1" x14ac:dyDescent="0.2">
      <c r="A433" s="235" t="str">
        <f t="shared" si="128"/>
        <v/>
      </c>
      <c r="B433" s="233">
        <f t="shared" si="129"/>
        <v>0</v>
      </c>
      <c r="C433" s="234"/>
      <c r="D433" s="235" t="str">
        <f t="shared" si="130"/>
        <v/>
      </c>
      <c r="E433" s="236"/>
      <c r="F433" s="237">
        <f t="shared" si="131"/>
        <v>0</v>
      </c>
      <c r="G433" s="303">
        <f t="shared" si="132"/>
        <v>0</v>
      </c>
    </row>
    <row r="434" spans="1:7" s="238" customFormat="1" ht="24" customHeight="1" x14ac:dyDescent="0.2">
      <c r="A434" s="235" t="str">
        <f t="shared" si="128"/>
        <v/>
      </c>
      <c r="B434" s="233">
        <f t="shared" si="129"/>
        <v>0</v>
      </c>
      <c r="C434" s="234"/>
      <c r="D434" s="235" t="str">
        <f t="shared" si="130"/>
        <v/>
      </c>
      <c r="E434" s="236"/>
      <c r="F434" s="237">
        <f t="shared" si="131"/>
        <v>0</v>
      </c>
      <c r="G434" s="303">
        <f t="shared" si="132"/>
        <v>0</v>
      </c>
    </row>
    <row r="435" spans="1:7" s="238" customFormat="1" ht="24" customHeight="1" x14ac:dyDescent="0.2">
      <c r="A435" s="235" t="str">
        <f t="shared" si="128"/>
        <v/>
      </c>
      <c r="B435" s="233">
        <f t="shared" si="129"/>
        <v>0</v>
      </c>
      <c r="C435" s="234"/>
      <c r="D435" s="235" t="str">
        <f t="shared" si="130"/>
        <v/>
      </c>
      <c r="E435" s="236"/>
      <c r="F435" s="237">
        <f t="shared" si="131"/>
        <v>0</v>
      </c>
      <c r="G435" s="303">
        <f t="shared" si="132"/>
        <v>0</v>
      </c>
    </row>
    <row r="436" spans="1:7" ht="24" customHeight="1" x14ac:dyDescent="0.2">
      <c r="A436" s="304"/>
      <c r="B436" s="99"/>
      <c r="C436" s="99"/>
      <c r="D436" s="105"/>
      <c r="E436" s="106"/>
      <c r="F436" s="377" t="s">
        <v>32</v>
      </c>
      <c r="G436" s="305">
        <f>SUBTOTAL(9,G428:G435)</f>
        <v>0</v>
      </c>
    </row>
    <row r="437" spans="1:7" ht="24" customHeight="1" x14ac:dyDescent="0.2">
      <c r="A437" s="304"/>
      <c r="B437" s="99"/>
      <c r="C437" s="375" t="s">
        <v>606</v>
      </c>
      <c r="D437" s="105"/>
      <c r="E437" s="106"/>
      <c r="F437" s="107"/>
      <c r="G437" s="306"/>
    </row>
    <row r="438" spans="1:7" s="238" customFormat="1" ht="24" customHeight="1" x14ac:dyDescent="0.2">
      <c r="A438" s="235" t="str">
        <f t="shared" ref="A438:A446" si="133">IFERROR(VLOOKUP(C438,Tabla_Insumos,4,FALSE),"")</f>
        <v/>
      </c>
      <c r="B438" s="233" t="str">
        <f t="shared" ref="B438:B446" si="134">IFERROR(VLOOKUP(C438,Tabla_Insumos,5,FALSE),"")</f>
        <v/>
      </c>
      <c r="C438" s="234"/>
      <c r="D438" s="235" t="str">
        <f t="shared" ref="D438:D446" si="135">IFERROR(VLOOKUP(C438,Tabla_Insumos,2,FALSE),"")</f>
        <v/>
      </c>
      <c r="E438" s="236"/>
      <c r="F438" s="237">
        <f t="shared" ref="F438:F446" si="136">IFERROR(VLOOKUP(C438,Tabla_Insumos,3,FALSE),0)</f>
        <v>0</v>
      </c>
      <c r="G438" s="303">
        <f t="shared" ref="G438:G446" si="137">ROUND(E438*F438,2)</f>
        <v>0</v>
      </c>
    </row>
    <row r="439" spans="1:7" s="238" customFormat="1" ht="24" customHeight="1" x14ac:dyDescent="0.2">
      <c r="A439" s="235" t="str">
        <f t="shared" si="133"/>
        <v/>
      </c>
      <c r="B439" s="233" t="str">
        <f t="shared" si="134"/>
        <v/>
      </c>
      <c r="C439" s="234"/>
      <c r="D439" s="235" t="str">
        <f t="shared" si="135"/>
        <v/>
      </c>
      <c r="E439" s="236"/>
      <c r="F439" s="237">
        <f t="shared" si="136"/>
        <v>0</v>
      </c>
      <c r="G439" s="303">
        <f t="shared" si="137"/>
        <v>0</v>
      </c>
    </row>
    <row r="440" spans="1:7" s="238" customFormat="1" ht="24" customHeight="1" x14ac:dyDescent="0.2">
      <c r="A440" s="235" t="str">
        <f t="shared" si="133"/>
        <v/>
      </c>
      <c r="B440" s="233" t="str">
        <f t="shared" si="134"/>
        <v/>
      </c>
      <c r="C440" s="234"/>
      <c r="D440" s="235" t="str">
        <f t="shared" si="135"/>
        <v/>
      </c>
      <c r="E440" s="236"/>
      <c r="F440" s="237">
        <f t="shared" si="136"/>
        <v>0</v>
      </c>
      <c r="G440" s="303">
        <f t="shared" si="137"/>
        <v>0</v>
      </c>
    </row>
    <row r="441" spans="1:7" s="238" customFormat="1" ht="24" customHeight="1" x14ac:dyDescent="0.2">
      <c r="A441" s="235" t="str">
        <f t="shared" si="133"/>
        <v/>
      </c>
      <c r="B441" s="233" t="str">
        <f t="shared" si="134"/>
        <v/>
      </c>
      <c r="C441" s="234"/>
      <c r="D441" s="235" t="str">
        <f t="shared" si="135"/>
        <v/>
      </c>
      <c r="E441" s="236"/>
      <c r="F441" s="237">
        <f t="shared" si="136"/>
        <v>0</v>
      </c>
      <c r="G441" s="303">
        <f t="shared" si="137"/>
        <v>0</v>
      </c>
    </row>
    <row r="442" spans="1:7" s="238" customFormat="1" ht="24" customHeight="1" x14ac:dyDescent="0.2">
      <c r="A442" s="235" t="str">
        <f t="shared" si="133"/>
        <v/>
      </c>
      <c r="B442" s="233" t="str">
        <f t="shared" si="134"/>
        <v/>
      </c>
      <c r="C442" s="234"/>
      <c r="D442" s="235" t="str">
        <f t="shared" si="135"/>
        <v/>
      </c>
      <c r="E442" s="236"/>
      <c r="F442" s="237">
        <f t="shared" si="136"/>
        <v>0</v>
      </c>
      <c r="G442" s="303">
        <f t="shared" si="137"/>
        <v>0</v>
      </c>
    </row>
    <row r="443" spans="1:7" s="238" customFormat="1" ht="24" customHeight="1" x14ac:dyDescent="0.2">
      <c r="A443" s="235" t="str">
        <f t="shared" si="133"/>
        <v/>
      </c>
      <c r="B443" s="233" t="str">
        <f t="shared" si="134"/>
        <v/>
      </c>
      <c r="C443" s="234"/>
      <c r="D443" s="235" t="str">
        <f t="shared" si="135"/>
        <v/>
      </c>
      <c r="E443" s="236"/>
      <c r="F443" s="237">
        <f t="shared" si="136"/>
        <v>0</v>
      </c>
      <c r="G443" s="303">
        <f t="shared" si="137"/>
        <v>0</v>
      </c>
    </row>
    <row r="444" spans="1:7" s="238" customFormat="1" ht="24" customHeight="1" x14ac:dyDescent="0.2">
      <c r="A444" s="235" t="str">
        <f t="shared" si="133"/>
        <v/>
      </c>
      <c r="B444" s="233" t="str">
        <f t="shared" si="134"/>
        <v/>
      </c>
      <c r="C444" s="234"/>
      <c r="D444" s="235" t="str">
        <f t="shared" si="135"/>
        <v/>
      </c>
      <c r="E444" s="236"/>
      <c r="F444" s="237">
        <f t="shared" si="136"/>
        <v>0</v>
      </c>
      <c r="G444" s="303">
        <f t="shared" si="137"/>
        <v>0</v>
      </c>
    </row>
    <row r="445" spans="1:7" s="238" customFormat="1" ht="24" customHeight="1" x14ac:dyDescent="0.2">
      <c r="A445" s="235" t="str">
        <f t="shared" si="133"/>
        <v/>
      </c>
      <c r="B445" s="233" t="str">
        <f t="shared" si="134"/>
        <v/>
      </c>
      <c r="C445" s="234"/>
      <c r="D445" s="235" t="str">
        <f t="shared" si="135"/>
        <v/>
      </c>
      <c r="E445" s="236"/>
      <c r="F445" s="237">
        <f t="shared" si="136"/>
        <v>0</v>
      </c>
      <c r="G445" s="303">
        <f t="shared" si="137"/>
        <v>0</v>
      </c>
    </row>
    <row r="446" spans="1:7" s="238" customFormat="1" ht="24" customHeight="1" x14ac:dyDescent="0.2">
      <c r="A446" s="235" t="str">
        <f t="shared" si="133"/>
        <v/>
      </c>
      <c r="B446" s="233" t="str">
        <f t="shared" si="134"/>
        <v/>
      </c>
      <c r="C446" s="234"/>
      <c r="D446" s="235" t="str">
        <f t="shared" si="135"/>
        <v/>
      </c>
      <c r="E446" s="236"/>
      <c r="F446" s="237">
        <f t="shared" si="136"/>
        <v>0</v>
      </c>
      <c r="G446" s="303">
        <f t="shared" si="137"/>
        <v>0</v>
      </c>
    </row>
    <row r="447" spans="1:7" ht="24" customHeight="1" x14ac:dyDescent="0.2">
      <c r="A447" s="307"/>
      <c r="B447" s="105"/>
      <c r="C447" s="99"/>
      <c r="D447" s="105"/>
      <c r="E447" s="106"/>
      <c r="F447" s="377" t="s">
        <v>33</v>
      </c>
      <c r="G447" s="305">
        <f>SUBTOTAL(9,G438:G446)</f>
        <v>0</v>
      </c>
    </row>
    <row r="448" spans="1:7" ht="24" customHeight="1" x14ac:dyDescent="0.2">
      <c r="A448" s="308"/>
      <c r="B448" s="105"/>
      <c r="C448" s="99"/>
      <c r="D448" s="105"/>
      <c r="E448" s="106"/>
      <c r="F448" s="107"/>
      <c r="G448" s="306"/>
    </row>
    <row r="449" spans="1:123" ht="24" customHeight="1" x14ac:dyDescent="0.2">
      <c r="A449" s="309" t="str">
        <f>B407</f>
        <v>2.6</v>
      </c>
      <c r="B449" s="310" t="str">
        <f>C407</f>
        <v>Provisión y Colocación de Malla de advertencia 30 cm</v>
      </c>
      <c r="C449" s="113"/>
      <c r="D449" s="113" t="s">
        <v>34</v>
      </c>
      <c r="E449" s="114"/>
      <c r="F449" s="312" t="s">
        <v>35</v>
      </c>
      <c r="G449" s="311">
        <f>SUBTOTAL(9,G412:G448)</f>
        <v>0</v>
      </c>
    </row>
    <row r="451" spans="1:123" ht="24" customHeight="1" x14ac:dyDescent="0.2">
      <c r="A451" s="291" t="s">
        <v>37</v>
      </c>
      <c r="B451" s="292"/>
      <c r="C451" s="292"/>
      <c r="D451" s="292"/>
      <c r="E451" s="292"/>
      <c r="F451" s="292"/>
      <c r="G451" s="293"/>
    </row>
    <row r="452" spans="1:123" ht="24" customHeight="1" x14ac:dyDescent="0.2">
      <c r="A452" s="294" t="s">
        <v>602</v>
      </c>
      <c r="B452" s="101" t="str">
        <f>Comitente</f>
        <v>DIRECCION PROVINCIAL DE REDES DE GAS</v>
      </c>
      <c r="C452" s="96"/>
      <c r="D452" s="102"/>
      <c r="E452" s="102"/>
      <c r="F452" s="103"/>
      <c r="G452" s="295"/>
    </row>
    <row r="453" spans="1:123" ht="24" customHeight="1" x14ac:dyDescent="0.2">
      <c r="A453" s="294" t="s">
        <v>603</v>
      </c>
      <c r="B453" s="101">
        <f>Contratista</f>
        <v>0</v>
      </c>
      <c r="C453" s="97"/>
      <c r="D453" s="97"/>
      <c r="E453" s="97"/>
      <c r="F453" s="104"/>
      <c r="G453" s="296"/>
    </row>
    <row r="454" spans="1:123" ht="24" customHeight="1" x14ac:dyDescent="0.2">
      <c r="A454" s="294" t="s">
        <v>24</v>
      </c>
      <c r="B454" s="101" t="str">
        <f>Obra</f>
        <v>RED DE MEDIA PRESIÓN BARRIO TALACASTO</v>
      </c>
      <c r="C454" s="97"/>
      <c r="D454" s="97"/>
      <c r="E454" s="97"/>
      <c r="F454" s="104" t="s">
        <v>38</v>
      </c>
      <c r="G454" s="297">
        <f>Fecha_Base</f>
        <v>0</v>
      </c>
    </row>
    <row r="455" spans="1:123" ht="24" customHeight="1" x14ac:dyDescent="0.2">
      <c r="A455" s="298" t="s">
        <v>601</v>
      </c>
      <c r="B455" s="98" t="str">
        <f>Ubicación</f>
        <v>Departamento Chimbas</v>
      </c>
      <c r="C455" s="98"/>
      <c r="D455" s="105"/>
      <c r="E455" s="106"/>
      <c r="F455" s="107"/>
      <c r="G455" s="299"/>
    </row>
    <row r="456" spans="1:123" ht="24" customHeight="1" x14ac:dyDescent="0.2">
      <c r="A456" s="298" t="s">
        <v>39</v>
      </c>
      <c r="B456" s="108">
        <f>IFERROR(VALUE(LEFT(B457,FIND(".",B457)-1)),"")</f>
        <v>2</v>
      </c>
      <c r="C456" s="99" t="str">
        <f>IFERROR(VLOOKUP(B456,Tabla_CyP,2,FALSE),"")</f>
        <v>CAÑERÍAS</v>
      </c>
      <c r="D456" s="99"/>
      <c r="E456" s="106"/>
      <c r="F456" s="107"/>
      <c r="G456" s="299"/>
    </row>
    <row r="457" spans="1:123" ht="24" customHeight="1" x14ac:dyDescent="0.2">
      <c r="A457" s="298" t="s">
        <v>25</v>
      </c>
      <c r="B457" s="109" t="str">
        <f>IFERROR(VLOOKUP(COUNTIF($A$1:A457,"ANALISIS DE PRECIOS"),Tabla_NumeroItem,2,FALSE),"")</f>
        <v>2.7</v>
      </c>
      <c r="C457" s="99" t="str">
        <f>IFERROR(VLOOKUP(B457,Tabla_CyP,2,FALSE),"")</f>
        <v>Excavación de zanja para la instalación de cañeria PE -Red Media Presión</v>
      </c>
      <c r="D457" s="105"/>
      <c r="E457" s="106"/>
      <c r="F457" s="104" t="s">
        <v>26</v>
      </c>
      <c r="G457" s="300" t="str">
        <f>IFERROR(VLOOKUP(B457,Tabla_CyP,4,FALSE),"")</f>
        <v>m</v>
      </c>
    </row>
    <row r="458" spans="1:123" ht="24" customHeight="1" x14ac:dyDescent="0.2">
      <c r="A458" s="298"/>
      <c r="B458" s="98"/>
      <c r="C458" s="99"/>
      <c r="D458" s="105"/>
      <c r="E458" s="106"/>
      <c r="F458" s="107"/>
      <c r="G458" s="299"/>
    </row>
    <row r="459" spans="1:123" ht="24" customHeight="1" x14ac:dyDescent="0.2">
      <c r="A459" s="431" t="s">
        <v>507</v>
      </c>
      <c r="B459" s="432"/>
      <c r="C459" s="425" t="s">
        <v>0</v>
      </c>
      <c r="D459" s="425" t="s">
        <v>27</v>
      </c>
      <c r="E459" s="427" t="s">
        <v>28</v>
      </c>
      <c r="F459" s="429" t="s">
        <v>29</v>
      </c>
      <c r="G459" s="429" t="s">
        <v>30</v>
      </c>
    </row>
    <row r="460" spans="1:123" s="111" customFormat="1" ht="24" customHeight="1" x14ac:dyDescent="0.2">
      <c r="A460" s="110" t="s">
        <v>508</v>
      </c>
      <c r="B460" s="110" t="s">
        <v>509</v>
      </c>
      <c r="C460" s="426"/>
      <c r="D460" s="426"/>
      <c r="E460" s="428"/>
      <c r="F460" s="430"/>
      <c r="G460" s="430"/>
      <c r="H460" s="239"/>
      <c r="I460" s="239"/>
      <c r="J460" s="239"/>
      <c r="K460" s="239"/>
      <c r="L460" s="239"/>
      <c r="M460" s="239"/>
      <c r="N460" s="239"/>
      <c r="O460" s="239"/>
      <c r="P460" s="239"/>
      <c r="Q460" s="239"/>
      <c r="R460" s="239"/>
      <c r="S460" s="239"/>
      <c r="T460" s="239"/>
      <c r="U460" s="239"/>
      <c r="V460" s="239"/>
      <c r="W460" s="239"/>
      <c r="X460" s="239"/>
      <c r="Y460" s="239"/>
      <c r="Z460" s="239"/>
      <c r="AA460" s="239"/>
      <c r="AB460" s="239"/>
      <c r="AC460" s="239"/>
      <c r="AD460" s="239"/>
      <c r="AE460" s="239"/>
      <c r="AF460" s="239"/>
      <c r="AG460" s="239"/>
      <c r="AH460" s="239"/>
      <c r="AI460" s="239"/>
      <c r="AJ460" s="239"/>
      <c r="AK460" s="239"/>
      <c r="AL460" s="239"/>
      <c r="AM460" s="239"/>
      <c r="AN460" s="239"/>
      <c r="AO460" s="239"/>
      <c r="AP460" s="239"/>
      <c r="AQ460" s="239"/>
      <c r="AR460" s="239"/>
      <c r="AS460" s="239"/>
      <c r="AT460" s="239"/>
      <c r="AU460" s="239"/>
      <c r="AV460" s="239"/>
      <c r="AW460" s="239"/>
      <c r="AX460" s="239"/>
      <c r="AY460" s="239"/>
      <c r="AZ460" s="239"/>
      <c r="BA460" s="239"/>
      <c r="BB460" s="239"/>
      <c r="BC460" s="239"/>
      <c r="BD460" s="239"/>
      <c r="BE460" s="239"/>
      <c r="BF460" s="239"/>
      <c r="BG460" s="239"/>
      <c r="BH460" s="239"/>
      <c r="BI460" s="239"/>
      <c r="BJ460" s="239"/>
      <c r="BK460" s="239"/>
      <c r="BL460" s="239"/>
      <c r="BM460" s="239"/>
      <c r="BN460" s="239"/>
      <c r="BO460" s="239"/>
      <c r="BP460" s="239"/>
      <c r="BQ460" s="239"/>
      <c r="BR460" s="239"/>
      <c r="BS460" s="239"/>
      <c r="BT460" s="239"/>
      <c r="BU460" s="239"/>
      <c r="BV460" s="239"/>
      <c r="BW460" s="239"/>
      <c r="BX460" s="239"/>
      <c r="BY460" s="239"/>
      <c r="BZ460" s="239"/>
      <c r="CA460" s="239"/>
      <c r="CB460" s="239"/>
      <c r="CC460" s="239"/>
      <c r="CD460" s="239"/>
      <c r="CE460" s="239"/>
      <c r="CF460" s="239"/>
      <c r="CG460" s="239"/>
      <c r="CH460" s="239"/>
      <c r="CI460" s="239"/>
      <c r="CJ460" s="239"/>
      <c r="CK460" s="239"/>
      <c r="CL460" s="239"/>
      <c r="CM460" s="239"/>
      <c r="CN460" s="239"/>
      <c r="CO460" s="239"/>
      <c r="CP460" s="239"/>
      <c r="CQ460" s="239"/>
      <c r="CR460" s="239"/>
      <c r="CS460" s="239"/>
      <c r="CT460" s="239"/>
      <c r="CU460" s="239"/>
      <c r="CV460" s="239"/>
      <c r="CW460" s="239"/>
      <c r="CX460" s="239"/>
      <c r="CY460" s="239"/>
      <c r="CZ460" s="239"/>
      <c r="DA460" s="239"/>
      <c r="DB460" s="239"/>
      <c r="DC460" s="239"/>
      <c r="DD460" s="239"/>
      <c r="DE460" s="239"/>
      <c r="DF460" s="239"/>
      <c r="DG460" s="239"/>
      <c r="DH460" s="239"/>
      <c r="DI460" s="239"/>
      <c r="DJ460" s="239"/>
      <c r="DK460" s="239"/>
      <c r="DL460" s="239"/>
      <c r="DM460" s="239"/>
      <c r="DN460" s="239"/>
      <c r="DO460" s="239"/>
      <c r="DP460" s="239"/>
      <c r="DQ460" s="239"/>
      <c r="DR460" s="239"/>
      <c r="DS460" s="239"/>
    </row>
    <row r="461" spans="1:123" ht="24" customHeight="1" x14ac:dyDescent="0.2">
      <c r="A461" s="378"/>
      <c r="B461" s="112"/>
      <c r="C461" s="376" t="s">
        <v>604</v>
      </c>
      <c r="D461" s="113"/>
      <c r="E461" s="114"/>
      <c r="F461" s="115"/>
      <c r="G461" s="302"/>
    </row>
    <row r="462" spans="1:123" s="238" customFormat="1" ht="24" customHeight="1" x14ac:dyDescent="0.2">
      <c r="A462" s="235" t="str">
        <f t="shared" ref="A462:A475" si="138">IFERROR(VLOOKUP(C462,Tabla_Insumos,4,FALSE),"")</f>
        <v/>
      </c>
      <c r="B462" s="233" t="str">
        <f t="shared" ref="B462:B475" si="139">IFERROR(VLOOKUP(C462,Tabla_Insumos,5,FALSE),"")</f>
        <v/>
      </c>
      <c r="C462" s="234"/>
      <c r="D462" s="235" t="str">
        <f t="shared" ref="D462:D475" si="140">IFERROR(VLOOKUP(C462,Tabla_Insumos,2,FALSE),"")</f>
        <v/>
      </c>
      <c r="E462" s="236"/>
      <c r="F462" s="237">
        <f t="shared" ref="F462:F475" si="141">IFERROR(VLOOKUP(C462,Tabla_Insumos,3,FALSE),0)</f>
        <v>0</v>
      </c>
      <c r="G462" s="303">
        <f>ROUND(E462*F462,2)</f>
        <v>0</v>
      </c>
    </row>
    <row r="463" spans="1:123" s="238" customFormat="1" ht="24" customHeight="1" x14ac:dyDescent="0.2">
      <c r="A463" s="235" t="str">
        <f t="shared" si="138"/>
        <v/>
      </c>
      <c r="B463" s="233" t="str">
        <f t="shared" si="139"/>
        <v/>
      </c>
      <c r="C463" s="234"/>
      <c r="D463" s="235" t="str">
        <f t="shared" si="140"/>
        <v/>
      </c>
      <c r="E463" s="236"/>
      <c r="F463" s="237">
        <f t="shared" si="141"/>
        <v>0</v>
      </c>
      <c r="G463" s="303">
        <f t="shared" ref="G463:G475" si="142">ROUND(E463*F463,2)</f>
        <v>0</v>
      </c>
    </row>
    <row r="464" spans="1:123" s="238" customFormat="1" ht="24" customHeight="1" x14ac:dyDescent="0.2">
      <c r="A464" s="235" t="str">
        <f t="shared" si="138"/>
        <v/>
      </c>
      <c r="B464" s="233" t="str">
        <f t="shared" si="139"/>
        <v/>
      </c>
      <c r="C464" s="234"/>
      <c r="D464" s="235" t="str">
        <f t="shared" si="140"/>
        <v/>
      </c>
      <c r="E464" s="236"/>
      <c r="F464" s="237">
        <f t="shared" si="141"/>
        <v>0</v>
      </c>
      <c r="G464" s="303">
        <f t="shared" si="142"/>
        <v>0</v>
      </c>
    </row>
    <row r="465" spans="1:7" s="238" customFormat="1" ht="24" customHeight="1" x14ac:dyDescent="0.2">
      <c r="A465" s="235" t="str">
        <f t="shared" si="138"/>
        <v/>
      </c>
      <c r="B465" s="233" t="str">
        <f t="shared" si="139"/>
        <v/>
      </c>
      <c r="C465" s="234"/>
      <c r="D465" s="235" t="str">
        <f t="shared" si="140"/>
        <v/>
      </c>
      <c r="E465" s="236"/>
      <c r="F465" s="237">
        <f t="shared" si="141"/>
        <v>0</v>
      </c>
      <c r="G465" s="303">
        <f t="shared" si="142"/>
        <v>0</v>
      </c>
    </row>
    <row r="466" spans="1:7" s="238" customFormat="1" ht="24" customHeight="1" x14ac:dyDescent="0.2">
      <c r="A466" s="235" t="str">
        <f t="shared" si="138"/>
        <v/>
      </c>
      <c r="B466" s="233" t="str">
        <f t="shared" si="139"/>
        <v/>
      </c>
      <c r="C466" s="234"/>
      <c r="D466" s="235" t="str">
        <f t="shared" si="140"/>
        <v/>
      </c>
      <c r="E466" s="236"/>
      <c r="F466" s="237">
        <f t="shared" si="141"/>
        <v>0</v>
      </c>
      <c r="G466" s="303">
        <f t="shared" si="142"/>
        <v>0</v>
      </c>
    </row>
    <row r="467" spans="1:7" s="238" customFormat="1" ht="24" customHeight="1" x14ac:dyDescent="0.2">
      <c r="A467" s="235" t="str">
        <f t="shared" si="138"/>
        <v/>
      </c>
      <c r="B467" s="233" t="str">
        <f t="shared" si="139"/>
        <v/>
      </c>
      <c r="C467" s="234"/>
      <c r="D467" s="235" t="str">
        <f t="shared" si="140"/>
        <v/>
      </c>
      <c r="E467" s="236"/>
      <c r="F467" s="237">
        <f t="shared" si="141"/>
        <v>0</v>
      </c>
      <c r="G467" s="303">
        <f t="shared" si="142"/>
        <v>0</v>
      </c>
    </row>
    <row r="468" spans="1:7" s="238" customFormat="1" ht="24" customHeight="1" x14ac:dyDescent="0.2">
      <c r="A468" s="235" t="str">
        <f t="shared" si="138"/>
        <v/>
      </c>
      <c r="B468" s="233" t="str">
        <f t="shared" si="139"/>
        <v/>
      </c>
      <c r="C468" s="234"/>
      <c r="D468" s="235" t="str">
        <f t="shared" si="140"/>
        <v/>
      </c>
      <c r="E468" s="236"/>
      <c r="F468" s="237">
        <f t="shared" si="141"/>
        <v>0</v>
      </c>
      <c r="G468" s="303">
        <f t="shared" si="142"/>
        <v>0</v>
      </c>
    </row>
    <row r="469" spans="1:7" s="238" customFormat="1" ht="24" customHeight="1" x14ac:dyDescent="0.2">
      <c r="A469" s="235" t="str">
        <f t="shared" si="138"/>
        <v/>
      </c>
      <c r="B469" s="233" t="str">
        <f t="shared" si="139"/>
        <v/>
      </c>
      <c r="C469" s="234"/>
      <c r="D469" s="235" t="str">
        <f t="shared" si="140"/>
        <v/>
      </c>
      <c r="E469" s="236"/>
      <c r="F469" s="237">
        <f t="shared" si="141"/>
        <v>0</v>
      </c>
      <c r="G469" s="303">
        <f t="shared" si="142"/>
        <v>0</v>
      </c>
    </row>
    <row r="470" spans="1:7" s="238" customFormat="1" ht="24" customHeight="1" x14ac:dyDescent="0.2">
      <c r="A470" s="235" t="str">
        <f t="shared" si="138"/>
        <v/>
      </c>
      <c r="B470" s="233" t="str">
        <f t="shared" si="139"/>
        <v/>
      </c>
      <c r="C470" s="234"/>
      <c r="D470" s="235" t="str">
        <f t="shared" si="140"/>
        <v/>
      </c>
      <c r="E470" s="236"/>
      <c r="F470" s="237">
        <f t="shared" si="141"/>
        <v>0</v>
      </c>
      <c r="G470" s="303">
        <f t="shared" si="142"/>
        <v>0</v>
      </c>
    </row>
    <row r="471" spans="1:7" s="238" customFormat="1" ht="24" customHeight="1" x14ac:dyDescent="0.2">
      <c r="A471" s="235" t="str">
        <f t="shared" si="138"/>
        <v/>
      </c>
      <c r="B471" s="233" t="str">
        <f t="shared" si="139"/>
        <v/>
      </c>
      <c r="C471" s="234"/>
      <c r="D471" s="235" t="str">
        <f t="shared" si="140"/>
        <v/>
      </c>
      <c r="E471" s="236"/>
      <c r="F471" s="237">
        <f t="shared" si="141"/>
        <v>0</v>
      </c>
      <c r="G471" s="303">
        <f t="shared" si="142"/>
        <v>0</v>
      </c>
    </row>
    <row r="472" spans="1:7" s="238" customFormat="1" ht="24" customHeight="1" x14ac:dyDescent="0.2">
      <c r="A472" s="235" t="str">
        <f t="shared" si="138"/>
        <v/>
      </c>
      <c r="B472" s="233" t="str">
        <f t="shared" si="139"/>
        <v/>
      </c>
      <c r="C472" s="234"/>
      <c r="D472" s="235" t="str">
        <f t="shared" si="140"/>
        <v/>
      </c>
      <c r="E472" s="236"/>
      <c r="F472" s="237">
        <f t="shared" si="141"/>
        <v>0</v>
      </c>
      <c r="G472" s="303">
        <f t="shared" si="142"/>
        <v>0</v>
      </c>
    </row>
    <row r="473" spans="1:7" s="238" customFormat="1" ht="24" customHeight="1" x14ac:dyDescent="0.2">
      <c r="A473" s="235" t="str">
        <f t="shared" si="138"/>
        <v/>
      </c>
      <c r="B473" s="233" t="str">
        <f t="shared" si="139"/>
        <v/>
      </c>
      <c r="C473" s="234"/>
      <c r="D473" s="235" t="str">
        <f t="shared" si="140"/>
        <v/>
      </c>
      <c r="E473" s="236"/>
      <c r="F473" s="237">
        <f t="shared" si="141"/>
        <v>0</v>
      </c>
      <c r="G473" s="303">
        <f t="shared" si="142"/>
        <v>0</v>
      </c>
    </row>
    <row r="474" spans="1:7" s="238" customFormat="1" ht="24" customHeight="1" x14ac:dyDescent="0.2">
      <c r="A474" s="235" t="str">
        <f t="shared" si="138"/>
        <v/>
      </c>
      <c r="B474" s="233" t="str">
        <f t="shared" si="139"/>
        <v/>
      </c>
      <c r="C474" s="234"/>
      <c r="D474" s="235" t="str">
        <f t="shared" si="140"/>
        <v/>
      </c>
      <c r="E474" s="236"/>
      <c r="F474" s="237">
        <f t="shared" si="141"/>
        <v>0</v>
      </c>
      <c r="G474" s="303">
        <f t="shared" si="142"/>
        <v>0</v>
      </c>
    </row>
    <row r="475" spans="1:7" s="238" customFormat="1" ht="24" customHeight="1" x14ac:dyDescent="0.2">
      <c r="A475" s="235" t="str">
        <f t="shared" si="138"/>
        <v/>
      </c>
      <c r="B475" s="233" t="str">
        <f t="shared" si="139"/>
        <v/>
      </c>
      <c r="C475" s="234"/>
      <c r="D475" s="235" t="str">
        <f t="shared" si="140"/>
        <v/>
      </c>
      <c r="E475" s="236"/>
      <c r="F475" s="237">
        <f t="shared" si="141"/>
        <v>0</v>
      </c>
      <c r="G475" s="303">
        <f t="shared" si="142"/>
        <v>0</v>
      </c>
    </row>
    <row r="476" spans="1:7" ht="24" customHeight="1" x14ac:dyDescent="0.2">
      <c r="A476" s="304"/>
      <c r="B476" s="99"/>
      <c r="C476" s="99"/>
      <c r="D476" s="105"/>
      <c r="E476" s="106"/>
      <c r="F476" s="377" t="s">
        <v>31</v>
      </c>
      <c r="G476" s="305">
        <f>SUBTOTAL(9,G462:G475)</f>
        <v>0</v>
      </c>
    </row>
    <row r="477" spans="1:7" ht="24" customHeight="1" x14ac:dyDescent="0.2">
      <c r="A477" s="304"/>
      <c r="B477" s="99"/>
      <c r="C477" s="375" t="s">
        <v>605</v>
      </c>
      <c r="D477" s="105"/>
      <c r="E477" s="106"/>
      <c r="F477" s="107"/>
      <c r="G477" s="306"/>
    </row>
    <row r="478" spans="1:7" s="238" customFormat="1" ht="24" customHeight="1" x14ac:dyDescent="0.2">
      <c r="A478" s="235" t="str">
        <f t="shared" ref="A478:A485" si="143">IFERROR(VLOOKUP(C478,Tabla_Insumos,4,FALSE),"")</f>
        <v/>
      </c>
      <c r="B478" s="233">
        <f t="shared" ref="B478:B485" si="144">IFERROR(VLOOKUP(A478,Tabla_Indices,5,FALSE),"")</f>
        <v>0</v>
      </c>
      <c r="C478" s="234"/>
      <c r="D478" s="235" t="str">
        <f t="shared" ref="D478:D485" si="145">IFERROR(VLOOKUP(C478,Tabla_Insumos,2,FALSE),"")</f>
        <v/>
      </c>
      <c r="E478" s="236"/>
      <c r="F478" s="237">
        <f t="shared" ref="F478:F485" si="146">IFERROR(VLOOKUP(C478,Tabla_Insumos,3,FALSE),0)</f>
        <v>0</v>
      </c>
      <c r="G478" s="303">
        <f>ROUND(E478*F478,2)</f>
        <v>0</v>
      </c>
    </row>
    <row r="479" spans="1:7" s="238" customFormat="1" ht="24" customHeight="1" x14ac:dyDescent="0.2">
      <c r="A479" s="235" t="str">
        <f t="shared" si="143"/>
        <v/>
      </c>
      <c r="B479" s="233">
        <f t="shared" si="144"/>
        <v>0</v>
      </c>
      <c r="C479" s="234"/>
      <c r="D479" s="235" t="str">
        <f t="shared" si="145"/>
        <v/>
      </c>
      <c r="E479" s="236"/>
      <c r="F479" s="237">
        <f t="shared" si="146"/>
        <v>0</v>
      </c>
      <c r="G479" s="303">
        <f>ROUND(E479*F479,2)</f>
        <v>0</v>
      </c>
    </row>
    <row r="480" spans="1:7" s="238" customFormat="1" ht="24" customHeight="1" x14ac:dyDescent="0.2">
      <c r="A480" s="235" t="str">
        <f t="shared" si="143"/>
        <v/>
      </c>
      <c r="B480" s="233">
        <f t="shared" si="144"/>
        <v>0</v>
      </c>
      <c r="C480" s="234"/>
      <c r="D480" s="235" t="str">
        <f t="shared" si="145"/>
        <v/>
      </c>
      <c r="E480" s="236"/>
      <c r="F480" s="237">
        <f t="shared" si="146"/>
        <v>0</v>
      </c>
      <c r="G480" s="303">
        <f t="shared" ref="G480:G485" si="147">ROUND(E480*F480,2)</f>
        <v>0</v>
      </c>
    </row>
    <row r="481" spans="1:7" s="238" customFormat="1" ht="24" customHeight="1" x14ac:dyDescent="0.2">
      <c r="A481" s="235" t="str">
        <f t="shared" si="143"/>
        <v/>
      </c>
      <c r="B481" s="233">
        <f t="shared" si="144"/>
        <v>0</v>
      </c>
      <c r="C481" s="234"/>
      <c r="D481" s="235" t="str">
        <f t="shared" si="145"/>
        <v/>
      </c>
      <c r="E481" s="236"/>
      <c r="F481" s="237">
        <f t="shared" si="146"/>
        <v>0</v>
      </c>
      <c r="G481" s="303">
        <f t="shared" si="147"/>
        <v>0</v>
      </c>
    </row>
    <row r="482" spans="1:7" s="238" customFormat="1" ht="24" customHeight="1" x14ac:dyDescent="0.2">
      <c r="A482" s="235" t="str">
        <f t="shared" si="143"/>
        <v/>
      </c>
      <c r="B482" s="233">
        <f t="shared" si="144"/>
        <v>0</v>
      </c>
      <c r="C482" s="234"/>
      <c r="D482" s="235" t="str">
        <f t="shared" si="145"/>
        <v/>
      </c>
      <c r="E482" s="236"/>
      <c r="F482" s="237">
        <f t="shared" si="146"/>
        <v>0</v>
      </c>
      <c r="G482" s="303">
        <f t="shared" si="147"/>
        <v>0</v>
      </c>
    </row>
    <row r="483" spans="1:7" s="238" customFormat="1" ht="24" customHeight="1" x14ac:dyDescent="0.2">
      <c r="A483" s="235" t="str">
        <f t="shared" si="143"/>
        <v/>
      </c>
      <c r="B483" s="233">
        <f t="shared" si="144"/>
        <v>0</v>
      </c>
      <c r="C483" s="234"/>
      <c r="D483" s="235" t="str">
        <f t="shared" si="145"/>
        <v/>
      </c>
      <c r="E483" s="236"/>
      <c r="F483" s="237">
        <f t="shared" si="146"/>
        <v>0</v>
      </c>
      <c r="G483" s="303">
        <f t="shared" si="147"/>
        <v>0</v>
      </c>
    </row>
    <row r="484" spans="1:7" s="238" customFormat="1" ht="24" customHeight="1" x14ac:dyDescent="0.2">
      <c r="A484" s="235" t="str">
        <f t="shared" si="143"/>
        <v/>
      </c>
      <c r="B484" s="233">
        <f t="shared" si="144"/>
        <v>0</v>
      </c>
      <c r="C484" s="234"/>
      <c r="D484" s="235" t="str">
        <f t="shared" si="145"/>
        <v/>
      </c>
      <c r="E484" s="236"/>
      <c r="F484" s="237">
        <f t="shared" si="146"/>
        <v>0</v>
      </c>
      <c r="G484" s="303">
        <f t="shared" si="147"/>
        <v>0</v>
      </c>
    </row>
    <row r="485" spans="1:7" s="238" customFormat="1" ht="24" customHeight="1" x14ac:dyDescent="0.2">
      <c r="A485" s="235" t="str">
        <f t="shared" si="143"/>
        <v/>
      </c>
      <c r="B485" s="233">
        <f t="shared" si="144"/>
        <v>0</v>
      </c>
      <c r="C485" s="234"/>
      <c r="D485" s="235" t="str">
        <f t="shared" si="145"/>
        <v/>
      </c>
      <c r="E485" s="236"/>
      <c r="F485" s="237">
        <f t="shared" si="146"/>
        <v>0</v>
      </c>
      <c r="G485" s="303">
        <f t="shared" si="147"/>
        <v>0</v>
      </c>
    </row>
    <row r="486" spans="1:7" ht="24" customHeight="1" x14ac:dyDescent="0.2">
      <c r="A486" s="304"/>
      <c r="B486" s="99"/>
      <c r="C486" s="99"/>
      <c r="D486" s="105"/>
      <c r="E486" s="106"/>
      <c r="F486" s="377" t="s">
        <v>32</v>
      </c>
      <c r="G486" s="305">
        <f>SUBTOTAL(9,G478:G485)</f>
        <v>0</v>
      </c>
    </row>
    <row r="487" spans="1:7" ht="24" customHeight="1" x14ac:dyDescent="0.2">
      <c r="A487" s="304"/>
      <c r="B487" s="99"/>
      <c r="C487" s="375" t="s">
        <v>606</v>
      </c>
      <c r="D487" s="105"/>
      <c r="E487" s="106"/>
      <c r="F487" s="107"/>
      <c r="G487" s="306"/>
    </row>
    <row r="488" spans="1:7" s="238" customFormat="1" ht="24" customHeight="1" x14ac:dyDescent="0.2">
      <c r="A488" s="235" t="str">
        <f t="shared" ref="A488:A496" si="148">IFERROR(VLOOKUP(C488,Tabla_Insumos,4,FALSE),"")</f>
        <v/>
      </c>
      <c r="B488" s="233" t="str">
        <f t="shared" ref="B488:B496" si="149">IFERROR(VLOOKUP(C488,Tabla_Insumos,5,FALSE),"")</f>
        <v/>
      </c>
      <c r="C488" s="234"/>
      <c r="D488" s="235" t="str">
        <f t="shared" ref="D488:D496" si="150">IFERROR(VLOOKUP(C488,Tabla_Insumos,2,FALSE),"")</f>
        <v/>
      </c>
      <c r="E488" s="236"/>
      <c r="F488" s="237">
        <f t="shared" ref="F488:F496" si="151">IFERROR(VLOOKUP(C488,Tabla_Insumos,3,FALSE),0)</f>
        <v>0</v>
      </c>
      <c r="G488" s="303">
        <f t="shared" ref="G488:G496" si="152">ROUND(E488*F488,2)</f>
        <v>0</v>
      </c>
    </row>
    <row r="489" spans="1:7" s="238" customFormat="1" ht="24" customHeight="1" x14ac:dyDescent="0.2">
      <c r="A489" s="235" t="str">
        <f t="shared" si="148"/>
        <v/>
      </c>
      <c r="B489" s="233" t="str">
        <f t="shared" si="149"/>
        <v/>
      </c>
      <c r="C489" s="234"/>
      <c r="D489" s="235" t="str">
        <f t="shared" si="150"/>
        <v/>
      </c>
      <c r="E489" s="236"/>
      <c r="F489" s="237">
        <f t="shared" si="151"/>
        <v>0</v>
      </c>
      <c r="G489" s="303">
        <f t="shared" si="152"/>
        <v>0</v>
      </c>
    </row>
    <row r="490" spans="1:7" s="238" customFormat="1" ht="24" customHeight="1" x14ac:dyDescent="0.2">
      <c r="A490" s="235" t="str">
        <f t="shared" si="148"/>
        <v/>
      </c>
      <c r="B490" s="233" t="str">
        <f t="shared" si="149"/>
        <v/>
      </c>
      <c r="C490" s="234"/>
      <c r="D490" s="235" t="str">
        <f t="shared" si="150"/>
        <v/>
      </c>
      <c r="E490" s="236"/>
      <c r="F490" s="237">
        <f t="shared" si="151"/>
        <v>0</v>
      </c>
      <c r="G490" s="303">
        <f t="shared" si="152"/>
        <v>0</v>
      </c>
    </row>
    <row r="491" spans="1:7" s="238" customFormat="1" ht="24" customHeight="1" x14ac:dyDescent="0.2">
      <c r="A491" s="235" t="str">
        <f t="shared" si="148"/>
        <v/>
      </c>
      <c r="B491" s="233" t="str">
        <f t="shared" si="149"/>
        <v/>
      </c>
      <c r="C491" s="234"/>
      <c r="D491" s="235" t="str">
        <f t="shared" si="150"/>
        <v/>
      </c>
      <c r="E491" s="236"/>
      <c r="F491" s="237">
        <f t="shared" si="151"/>
        <v>0</v>
      </c>
      <c r="G491" s="303">
        <f t="shared" si="152"/>
        <v>0</v>
      </c>
    </row>
    <row r="492" spans="1:7" s="238" customFormat="1" ht="24" customHeight="1" x14ac:dyDescent="0.2">
      <c r="A492" s="235" t="str">
        <f t="shared" si="148"/>
        <v/>
      </c>
      <c r="B492" s="233" t="str">
        <f t="shared" si="149"/>
        <v/>
      </c>
      <c r="C492" s="234"/>
      <c r="D492" s="235" t="str">
        <f t="shared" si="150"/>
        <v/>
      </c>
      <c r="E492" s="236"/>
      <c r="F492" s="237">
        <f t="shared" si="151"/>
        <v>0</v>
      </c>
      <c r="G492" s="303">
        <f t="shared" si="152"/>
        <v>0</v>
      </c>
    </row>
    <row r="493" spans="1:7" s="238" customFormat="1" ht="24" customHeight="1" x14ac:dyDescent="0.2">
      <c r="A493" s="235" t="str">
        <f t="shared" si="148"/>
        <v/>
      </c>
      <c r="B493" s="233" t="str">
        <f t="shared" si="149"/>
        <v/>
      </c>
      <c r="C493" s="234"/>
      <c r="D493" s="235" t="str">
        <f t="shared" si="150"/>
        <v/>
      </c>
      <c r="E493" s="236"/>
      <c r="F493" s="237">
        <f t="shared" si="151"/>
        <v>0</v>
      </c>
      <c r="G493" s="303">
        <f t="shared" si="152"/>
        <v>0</v>
      </c>
    </row>
    <row r="494" spans="1:7" s="238" customFormat="1" ht="24" customHeight="1" x14ac:dyDescent="0.2">
      <c r="A494" s="235" t="str">
        <f t="shared" si="148"/>
        <v/>
      </c>
      <c r="B494" s="233" t="str">
        <f t="shared" si="149"/>
        <v/>
      </c>
      <c r="C494" s="234"/>
      <c r="D494" s="235" t="str">
        <f t="shared" si="150"/>
        <v/>
      </c>
      <c r="E494" s="236"/>
      <c r="F494" s="237">
        <f t="shared" si="151"/>
        <v>0</v>
      </c>
      <c r="G494" s="303">
        <f t="shared" si="152"/>
        <v>0</v>
      </c>
    </row>
    <row r="495" spans="1:7" s="238" customFormat="1" ht="24" customHeight="1" x14ac:dyDescent="0.2">
      <c r="A495" s="235" t="str">
        <f t="shared" si="148"/>
        <v/>
      </c>
      <c r="B495" s="233" t="str">
        <f t="shared" si="149"/>
        <v/>
      </c>
      <c r="C495" s="234"/>
      <c r="D495" s="235" t="str">
        <f t="shared" si="150"/>
        <v/>
      </c>
      <c r="E495" s="236"/>
      <c r="F495" s="237">
        <f t="shared" si="151"/>
        <v>0</v>
      </c>
      <c r="G495" s="303">
        <f t="shared" si="152"/>
        <v>0</v>
      </c>
    </row>
    <row r="496" spans="1:7" s="238" customFormat="1" ht="24" customHeight="1" x14ac:dyDescent="0.2">
      <c r="A496" s="235" t="str">
        <f t="shared" si="148"/>
        <v/>
      </c>
      <c r="B496" s="233" t="str">
        <f t="shared" si="149"/>
        <v/>
      </c>
      <c r="C496" s="234"/>
      <c r="D496" s="235" t="str">
        <f t="shared" si="150"/>
        <v/>
      </c>
      <c r="E496" s="236"/>
      <c r="F496" s="237">
        <f t="shared" si="151"/>
        <v>0</v>
      </c>
      <c r="G496" s="303">
        <f t="shared" si="152"/>
        <v>0</v>
      </c>
    </row>
    <row r="497" spans="1:123" ht="24" customHeight="1" x14ac:dyDescent="0.2">
      <c r="A497" s="307"/>
      <c r="B497" s="105"/>
      <c r="C497" s="99"/>
      <c r="D497" s="105"/>
      <c r="E497" s="106"/>
      <c r="F497" s="377" t="s">
        <v>33</v>
      </c>
      <c r="G497" s="305">
        <f>SUBTOTAL(9,G488:G496)</f>
        <v>0</v>
      </c>
    </row>
    <row r="498" spans="1:123" ht="24" customHeight="1" x14ac:dyDescent="0.2">
      <c r="A498" s="308"/>
      <c r="B498" s="105"/>
      <c r="C498" s="99"/>
      <c r="D498" s="105"/>
      <c r="E498" s="106"/>
      <c r="F498" s="107"/>
      <c r="G498" s="306"/>
    </row>
    <row r="499" spans="1:123" ht="24" customHeight="1" x14ac:dyDescent="0.2">
      <c r="A499" s="309" t="str">
        <f>B457</f>
        <v>2.7</v>
      </c>
      <c r="B499" s="310" t="str">
        <f>C457</f>
        <v>Excavación de zanja para la instalación de cañeria PE -Red Media Presión</v>
      </c>
      <c r="C499" s="113"/>
      <c r="D499" s="113" t="s">
        <v>34</v>
      </c>
      <c r="E499" s="114"/>
      <c r="F499" s="312" t="s">
        <v>35</v>
      </c>
      <c r="G499" s="311">
        <f>SUBTOTAL(9,G462:G498)</f>
        <v>0</v>
      </c>
    </row>
    <row r="501" spans="1:123" ht="24" customHeight="1" x14ac:dyDescent="0.2">
      <c r="A501" s="291" t="s">
        <v>37</v>
      </c>
      <c r="B501" s="292"/>
      <c r="C501" s="292"/>
      <c r="D501" s="292"/>
      <c r="E501" s="292"/>
      <c r="F501" s="292"/>
      <c r="G501" s="293"/>
    </row>
    <row r="502" spans="1:123" ht="24" customHeight="1" x14ac:dyDescent="0.2">
      <c r="A502" s="294" t="s">
        <v>602</v>
      </c>
      <c r="B502" s="101" t="str">
        <f>Comitente</f>
        <v>DIRECCION PROVINCIAL DE REDES DE GAS</v>
      </c>
      <c r="C502" s="96"/>
      <c r="D502" s="102"/>
      <c r="E502" s="102"/>
      <c r="F502" s="103"/>
      <c r="G502" s="295"/>
    </row>
    <row r="503" spans="1:123" ht="24" customHeight="1" x14ac:dyDescent="0.2">
      <c r="A503" s="294" t="s">
        <v>603</v>
      </c>
      <c r="B503" s="101">
        <f>Contratista</f>
        <v>0</v>
      </c>
      <c r="C503" s="97"/>
      <c r="D503" s="97"/>
      <c r="E503" s="97"/>
      <c r="F503" s="104"/>
      <c r="G503" s="296"/>
    </row>
    <row r="504" spans="1:123" ht="24" customHeight="1" x14ac:dyDescent="0.2">
      <c r="A504" s="294" t="s">
        <v>24</v>
      </c>
      <c r="B504" s="101" t="str">
        <f>Obra</f>
        <v>RED DE MEDIA PRESIÓN BARRIO TALACASTO</v>
      </c>
      <c r="C504" s="97"/>
      <c r="D504" s="97"/>
      <c r="E504" s="97"/>
      <c r="F504" s="104" t="s">
        <v>38</v>
      </c>
      <c r="G504" s="297">
        <f>Fecha_Base</f>
        <v>0</v>
      </c>
    </row>
    <row r="505" spans="1:123" ht="24" customHeight="1" x14ac:dyDescent="0.2">
      <c r="A505" s="298" t="s">
        <v>601</v>
      </c>
      <c r="B505" s="98" t="str">
        <f>Ubicación</f>
        <v>Departamento Chimbas</v>
      </c>
      <c r="C505" s="98"/>
      <c r="D505" s="105"/>
      <c r="E505" s="106"/>
      <c r="F505" s="107"/>
      <c r="G505" s="299"/>
    </row>
    <row r="506" spans="1:123" ht="24" customHeight="1" x14ac:dyDescent="0.2">
      <c r="A506" s="298" t="s">
        <v>39</v>
      </c>
      <c r="B506" s="108">
        <f>IFERROR(VALUE(LEFT(B507,FIND(".",B507)-1)),"")</f>
        <v>2</v>
      </c>
      <c r="C506" s="99" t="str">
        <f>IFERROR(VLOOKUP(B506,Tabla_CyP,2,FALSE),"")</f>
        <v>CAÑERÍAS</v>
      </c>
      <c r="D506" s="99"/>
      <c r="E506" s="106"/>
      <c r="F506" s="107"/>
      <c r="G506" s="299"/>
    </row>
    <row r="507" spans="1:123" ht="24" customHeight="1" x14ac:dyDescent="0.2">
      <c r="A507" s="298" t="s">
        <v>25</v>
      </c>
      <c r="B507" s="109" t="str">
        <f>IFERROR(VLOOKUP(COUNTIF($A$1:A507,"ANALISIS DE PRECIOS"),Tabla_NumeroItem,2,FALSE),"")</f>
        <v>2.8</v>
      </c>
      <c r="C507" s="99" t="str">
        <f>IFERROR(VLOOKUP(B507,Tabla_CyP,2,FALSE),"")</f>
        <v>Provisión e Instalación de Servicios Integrales Domiciliarios</v>
      </c>
      <c r="D507" s="105"/>
      <c r="E507" s="106"/>
      <c r="F507" s="104" t="s">
        <v>26</v>
      </c>
      <c r="G507" s="300" t="str">
        <f>IFERROR(VLOOKUP(B507,Tabla_CyP,4,FALSE),"")</f>
        <v>un</v>
      </c>
    </row>
    <row r="508" spans="1:123" ht="24" customHeight="1" x14ac:dyDescent="0.2">
      <c r="A508" s="298"/>
      <c r="B508" s="98"/>
      <c r="C508" s="99"/>
      <c r="D508" s="105"/>
      <c r="E508" s="106"/>
      <c r="F508" s="107"/>
      <c r="G508" s="299"/>
    </row>
    <row r="509" spans="1:123" ht="24" customHeight="1" x14ac:dyDescent="0.2">
      <c r="A509" s="431" t="s">
        <v>507</v>
      </c>
      <c r="B509" s="432"/>
      <c r="C509" s="425" t="s">
        <v>0</v>
      </c>
      <c r="D509" s="425" t="s">
        <v>27</v>
      </c>
      <c r="E509" s="427" t="s">
        <v>28</v>
      </c>
      <c r="F509" s="429" t="s">
        <v>29</v>
      </c>
      <c r="G509" s="429" t="s">
        <v>30</v>
      </c>
    </row>
    <row r="510" spans="1:123" s="111" customFormat="1" ht="24" customHeight="1" x14ac:dyDescent="0.2">
      <c r="A510" s="110" t="s">
        <v>508</v>
      </c>
      <c r="B510" s="110" t="s">
        <v>509</v>
      </c>
      <c r="C510" s="426"/>
      <c r="D510" s="426"/>
      <c r="E510" s="428"/>
      <c r="F510" s="430"/>
      <c r="G510" s="430"/>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239"/>
      <c r="AF510" s="239"/>
      <c r="AG510" s="239"/>
      <c r="AH510" s="239"/>
      <c r="AI510" s="239"/>
      <c r="AJ510" s="239"/>
      <c r="AK510" s="239"/>
      <c r="AL510" s="239"/>
      <c r="AM510" s="239"/>
      <c r="AN510" s="239"/>
      <c r="AO510" s="239"/>
      <c r="AP510" s="239"/>
      <c r="AQ510" s="239"/>
      <c r="AR510" s="239"/>
      <c r="AS510" s="239"/>
      <c r="AT510" s="239"/>
      <c r="AU510" s="239"/>
      <c r="AV510" s="239"/>
      <c r="AW510" s="239"/>
      <c r="AX510" s="239"/>
      <c r="AY510" s="239"/>
      <c r="AZ510" s="239"/>
      <c r="BA510" s="239"/>
      <c r="BB510" s="239"/>
      <c r="BC510" s="239"/>
      <c r="BD510" s="239"/>
      <c r="BE510" s="239"/>
      <c r="BF510" s="239"/>
      <c r="BG510" s="239"/>
      <c r="BH510" s="239"/>
      <c r="BI510" s="239"/>
      <c r="BJ510" s="239"/>
      <c r="BK510" s="239"/>
      <c r="BL510" s="239"/>
      <c r="BM510" s="239"/>
      <c r="BN510" s="239"/>
      <c r="BO510" s="239"/>
      <c r="BP510" s="239"/>
      <c r="BQ510" s="239"/>
      <c r="BR510" s="239"/>
      <c r="BS510" s="239"/>
      <c r="BT510" s="239"/>
      <c r="BU510" s="239"/>
      <c r="BV510" s="239"/>
      <c r="BW510" s="239"/>
      <c r="BX510" s="239"/>
      <c r="BY510" s="239"/>
      <c r="BZ510" s="239"/>
      <c r="CA510" s="239"/>
      <c r="CB510" s="239"/>
      <c r="CC510" s="239"/>
      <c r="CD510" s="239"/>
      <c r="CE510" s="239"/>
      <c r="CF510" s="239"/>
      <c r="CG510" s="239"/>
      <c r="CH510" s="239"/>
      <c r="CI510" s="239"/>
      <c r="CJ510" s="239"/>
      <c r="CK510" s="239"/>
      <c r="CL510" s="239"/>
      <c r="CM510" s="239"/>
      <c r="CN510" s="239"/>
      <c r="CO510" s="239"/>
      <c r="CP510" s="239"/>
      <c r="CQ510" s="239"/>
      <c r="CR510" s="239"/>
      <c r="CS510" s="239"/>
      <c r="CT510" s="239"/>
      <c r="CU510" s="239"/>
      <c r="CV510" s="239"/>
      <c r="CW510" s="239"/>
      <c r="CX510" s="239"/>
      <c r="CY510" s="239"/>
      <c r="CZ510" s="239"/>
      <c r="DA510" s="239"/>
      <c r="DB510" s="239"/>
      <c r="DC510" s="239"/>
      <c r="DD510" s="239"/>
      <c r="DE510" s="239"/>
      <c r="DF510" s="239"/>
      <c r="DG510" s="239"/>
      <c r="DH510" s="239"/>
      <c r="DI510" s="239"/>
      <c r="DJ510" s="239"/>
      <c r="DK510" s="239"/>
      <c r="DL510" s="239"/>
      <c r="DM510" s="239"/>
      <c r="DN510" s="239"/>
      <c r="DO510" s="239"/>
      <c r="DP510" s="239"/>
      <c r="DQ510" s="239"/>
      <c r="DR510" s="239"/>
      <c r="DS510" s="239"/>
    </row>
    <row r="511" spans="1:123" ht="24" customHeight="1" x14ac:dyDescent="0.2">
      <c r="A511" s="378"/>
      <c r="B511" s="112"/>
      <c r="C511" s="376" t="s">
        <v>604</v>
      </c>
      <c r="D511" s="113"/>
      <c r="E511" s="114"/>
      <c r="F511" s="115"/>
      <c r="G511" s="302"/>
    </row>
    <row r="512" spans="1:123" s="238" customFormat="1" ht="24" customHeight="1" x14ac:dyDescent="0.2">
      <c r="A512" s="235" t="str">
        <f t="shared" ref="A512:A525" si="153">IFERROR(VLOOKUP(C512,Tabla_Insumos,4,FALSE),"")</f>
        <v/>
      </c>
      <c r="B512" s="233" t="str">
        <f t="shared" ref="B512:B525" si="154">IFERROR(VLOOKUP(C512,Tabla_Insumos,5,FALSE),"")</f>
        <v/>
      </c>
      <c r="C512" s="234"/>
      <c r="D512" s="235" t="str">
        <f t="shared" ref="D512:D525" si="155">IFERROR(VLOOKUP(C512,Tabla_Insumos,2,FALSE),"")</f>
        <v/>
      </c>
      <c r="E512" s="236"/>
      <c r="F512" s="237">
        <f t="shared" ref="F512:F525" si="156">IFERROR(VLOOKUP(C512,Tabla_Insumos,3,FALSE),0)</f>
        <v>0</v>
      </c>
      <c r="G512" s="303">
        <f>ROUND(E512*F512,2)</f>
        <v>0</v>
      </c>
    </row>
    <row r="513" spans="1:7" s="238" customFormat="1" ht="24" customHeight="1" x14ac:dyDescent="0.2">
      <c r="A513" s="235" t="str">
        <f t="shared" si="153"/>
        <v/>
      </c>
      <c r="B513" s="233" t="str">
        <f t="shared" si="154"/>
        <v/>
      </c>
      <c r="C513" s="234"/>
      <c r="D513" s="235" t="str">
        <f t="shared" si="155"/>
        <v/>
      </c>
      <c r="E513" s="236"/>
      <c r="F513" s="237">
        <f t="shared" si="156"/>
        <v>0</v>
      </c>
      <c r="G513" s="303">
        <f t="shared" ref="G513:G525" si="157">ROUND(E513*F513,2)</f>
        <v>0</v>
      </c>
    </row>
    <row r="514" spans="1:7" s="238" customFormat="1" ht="24" customHeight="1" x14ac:dyDescent="0.2">
      <c r="A514" s="235" t="str">
        <f t="shared" si="153"/>
        <v/>
      </c>
      <c r="B514" s="233" t="str">
        <f t="shared" si="154"/>
        <v/>
      </c>
      <c r="C514" s="234"/>
      <c r="D514" s="235" t="str">
        <f t="shared" si="155"/>
        <v/>
      </c>
      <c r="E514" s="236"/>
      <c r="F514" s="237">
        <f t="shared" si="156"/>
        <v>0</v>
      </c>
      <c r="G514" s="303">
        <f t="shared" si="157"/>
        <v>0</v>
      </c>
    </row>
    <row r="515" spans="1:7" s="238" customFormat="1" ht="24" customHeight="1" x14ac:dyDescent="0.2">
      <c r="A515" s="235" t="str">
        <f t="shared" si="153"/>
        <v/>
      </c>
      <c r="B515" s="233" t="str">
        <f t="shared" si="154"/>
        <v/>
      </c>
      <c r="C515" s="234"/>
      <c r="D515" s="235" t="str">
        <f t="shared" si="155"/>
        <v/>
      </c>
      <c r="E515" s="236"/>
      <c r="F515" s="237">
        <f t="shared" si="156"/>
        <v>0</v>
      </c>
      <c r="G515" s="303">
        <f t="shared" si="157"/>
        <v>0</v>
      </c>
    </row>
    <row r="516" spans="1:7" s="238" customFormat="1" ht="24" customHeight="1" x14ac:dyDescent="0.2">
      <c r="A516" s="235" t="str">
        <f t="shared" si="153"/>
        <v/>
      </c>
      <c r="B516" s="233" t="str">
        <f t="shared" si="154"/>
        <v/>
      </c>
      <c r="C516" s="234"/>
      <c r="D516" s="235" t="str">
        <f t="shared" si="155"/>
        <v/>
      </c>
      <c r="E516" s="236"/>
      <c r="F516" s="237">
        <f t="shared" si="156"/>
        <v>0</v>
      </c>
      <c r="G516" s="303">
        <f t="shared" si="157"/>
        <v>0</v>
      </c>
    </row>
    <row r="517" spans="1:7" s="238" customFormat="1" ht="24" customHeight="1" x14ac:dyDescent="0.2">
      <c r="A517" s="235" t="str">
        <f t="shared" si="153"/>
        <v/>
      </c>
      <c r="B517" s="233" t="str">
        <f t="shared" si="154"/>
        <v/>
      </c>
      <c r="C517" s="234"/>
      <c r="D517" s="235" t="str">
        <f t="shared" si="155"/>
        <v/>
      </c>
      <c r="E517" s="236"/>
      <c r="F517" s="237">
        <f t="shared" si="156"/>
        <v>0</v>
      </c>
      <c r="G517" s="303">
        <f t="shared" si="157"/>
        <v>0</v>
      </c>
    </row>
    <row r="518" spans="1:7" s="238" customFormat="1" ht="24" customHeight="1" x14ac:dyDescent="0.2">
      <c r="A518" s="235" t="str">
        <f t="shared" si="153"/>
        <v/>
      </c>
      <c r="B518" s="233" t="str">
        <f t="shared" si="154"/>
        <v/>
      </c>
      <c r="C518" s="234"/>
      <c r="D518" s="235" t="str">
        <f t="shared" si="155"/>
        <v/>
      </c>
      <c r="E518" s="236"/>
      <c r="F518" s="237">
        <f t="shared" si="156"/>
        <v>0</v>
      </c>
      <c r="G518" s="303">
        <f t="shared" si="157"/>
        <v>0</v>
      </c>
    </row>
    <row r="519" spans="1:7" s="238" customFormat="1" ht="24" customHeight="1" x14ac:dyDescent="0.2">
      <c r="A519" s="235" t="str">
        <f t="shared" si="153"/>
        <v/>
      </c>
      <c r="B519" s="233" t="str">
        <f t="shared" si="154"/>
        <v/>
      </c>
      <c r="C519" s="234"/>
      <c r="D519" s="235" t="str">
        <f t="shared" si="155"/>
        <v/>
      </c>
      <c r="E519" s="236"/>
      <c r="F519" s="237">
        <f t="shared" si="156"/>
        <v>0</v>
      </c>
      <c r="G519" s="303">
        <f t="shared" si="157"/>
        <v>0</v>
      </c>
    </row>
    <row r="520" spans="1:7" s="238" customFormat="1" ht="24" customHeight="1" x14ac:dyDescent="0.2">
      <c r="A520" s="235" t="str">
        <f t="shared" si="153"/>
        <v/>
      </c>
      <c r="B520" s="233" t="str">
        <f t="shared" si="154"/>
        <v/>
      </c>
      <c r="C520" s="234"/>
      <c r="D520" s="235" t="str">
        <f t="shared" si="155"/>
        <v/>
      </c>
      <c r="E520" s="236"/>
      <c r="F520" s="237">
        <f t="shared" si="156"/>
        <v>0</v>
      </c>
      <c r="G520" s="303">
        <f t="shared" si="157"/>
        <v>0</v>
      </c>
    </row>
    <row r="521" spans="1:7" s="238" customFormat="1" ht="24" customHeight="1" x14ac:dyDescent="0.2">
      <c r="A521" s="235" t="str">
        <f t="shared" si="153"/>
        <v/>
      </c>
      <c r="B521" s="233" t="str">
        <f t="shared" si="154"/>
        <v/>
      </c>
      <c r="C521" s="234"/>
      <c r="D521" s="235" t="str">
        <f t="shared" si="155"/>
        <v/>
      </c>
      <c r="E521" s="236"/>
      <c r="F521" s="237">
        <f t="shared" si="156"/>
        <v>0</v>
      </c>
      <c r="G521" s="303">
        <f t="shared" si="157"/>
        <v>0</v>
      </c>
    </row>
    <row r="522" spans="1:7" s="238" customFormat="1" ht="24" customHeight="1" x14ac:dyDescent="0.2">
      <c r="A522" s="235" t="str">
        <f t="shared" si="153"/>
        <v/>
      </c>
      <c r="B522" s="233" t="str">
        <f t="shared" si="154"/>
        <v/>
      </c>
      <c r="C522" s="234"/>
      <c r="D522" s="235" t="str">
        <f t="shared" si="155"/>
        <v/>
      </c>
      <c r="E522" s="236"/>
      <c r="F522" s="237">
        <f t="shared" si="156"/>
        <v>0</v>
      </c>
      <c r="G522" s="303">
        <f t="shared" si="157"/>
        <v>0</v>
      </c>
    </row>
    <row r="523" spans="1:7" s="238" customFormat="1" ht="24" customHeight="1" x14ac:dyDescent="0.2">
      <c r="A523" s="235" t="str">
        <f t="shared" si="153"/>
        <v/>
      </c>
      <c r="B523" s="233" t="str">
        <f t="shared" si="154"/>
        <v/>
      </c>
      <c r="C523" s="234"/>
      <c r="D523" s="235" t="str">
        <f t="shared" si="155"/>
        <v/>
      </c>
      <c r="E523" s="236"/>
      <c r="F523" s="237">
        <f t="shared" si="156"/>
        <v>0</v>
      </c>
      <c r="G523" s="303">
        <f t="shared" si="157"/>
        <v>0</v>
      </c>
    </row>
    <row r="524" spans="1:7" s="238" customFormat="1" ht="24" customHeight="1" x14ac:dyDescent="0.2">
      <c r="A524" s="235" t="str">
        <f t="shared" si="153"/>
        <v/>
      </c>
      <c r="B524" s="233" t="str">
        <f t="shared" si="154"/>
        <v/>
      </c>
      <c r="C524" s="234"/>
      <c r="D524" s="235" t="str">
        <f t="shared" si="155"/>
        <v/>
      </c>
      <c r="E524" s="236"/>
      <c r="F524" s="237">
        <f t="shared" si="156"/>
        <v>0</v>
      </c>
      <c r="G524" s="303">
        <f t="shared" si="157"/>
        <v>0</v>
      </c>
    </row>
    <row r="525" spans="1:7" s="238" customFormat="1" ht="24" customHeight="1" x14ac:dyDescent="0.2">
      <c r="A525" s="235" t="str">
        <f t="shared" si="153"/>
        <v/>
      </c>
      <c r="B525" s="233" t="str">
        <f t="shared" si="154"/>
        <v/>
      </c>
      <c r="C525" s="234"/>
      <c r="D525" s="235" t="str">
        <f t="shared" si="155"/>
        <v/>
      </c>
      <c r="E525" s="236"/>
      <c r="F525" s="237">
        <f t="shared" si="156"/>
        <v>0</v>
      </c>
      <c r="G525" s="303">
        <f t="shared" si="157"/>
        <v>0</v>
      </c>
    </row>
    <row r="526" spans="1:7" ht="24" customHeight="1" x14ac:dyDescent="0.2">
      <c r="A526" s="304"/>
      <c r="B526" s="99"/>
      <c r="C526" s="99"/>
      <c r="D526" s="105"/>
      <c r="E526" s="106"/>
      <c r="F526" s="377" t="s">
        <v>31</v>
      </c>
      <c r="G526" s="305">
        <f>SUBTOTAL(9,G512:G525)</f>
        <v>0</v>
      </c>
    </row>
    <row r="527" spans="1:7" ht="24" customHeight="1" x14ac:dyDescent="0.2">
      <c r="A527" s="304"/>
      <c r="B527" s="99"/>
      <c r="C527" s="375" t="s">
        <v>605</v>
      </c>
      <c r="D527" s="105"/>
      <c r="E527" s="106"/>
      <c r="F527" s="107"/>
      <c r="G527" s="306"/>
    </row>
    <row r="528" spans="1:7" s="238" customFormat="1" ht="24" customHeight="1" x14ac:dyDescent="0.2">
      <c r="A528" s="235" t="str">
        <f t="shared" ref="A528:A535" si="158">IFERROR(VLOOKUP(C528,Tabla_Insumos,4,FALSE),"")</f>
        <v/>
      </c>
      <c r="B528" s="233">
        <f t="shared" ref="B528:B535" si="159">IFERROR(VLOOKUP(A528,Tabla_Indices,5,FALSE),"")</f>
        <v>0</v>
      </c>
      <c r="C528" s="234"/>
      <c r="D528" s="235" t="str">
        <f t="shared" ref="D528:D535" si="160">IFERROR(VLOOKUP(C528,Tabla_Insumos,2,FALSE),"")</f>
        <v/>
      </c>
      <c r="E528" s="236"/>
      <c r="F528" s="237">
        <f t="shared" ref="F528:F535" si="161">IFERROR(VLOOKUP(C528,Tabla_Insumos,3,FALSE),0)</f>
        <v>0</v>
      </c>
      <c r="G528" s="303">
        <f>ROUND(E528*F528,2)</f>
        <v>0</v>
      </c>
    </row>
    <row r="529" spans="1:7" s="238" customFormat="1" ht="24" customHeight="1" x14ac:dyDescent="0.2">
      <c r="A529" s="235" t="str">
        <f t="shared" si="158"/>
        <v/>
      </c>
      <c r="B529" s="233">
        <f t="shared" si="159"/>
        <v>0</v>
      </c>
      <c r="C529" s="234"/>
      <c r="D529" s="235" t="str">
        <f t="shared" si="160"/>
        <v/>
      </c>
      <c r="E529" s="236"/>
      <c r="F529" s="237">
        <f t="shared" si="161"/>
        <v>0</v>
      </c>
      <c r="G529" s="303">
        <f>ROUND(E529*F529,2)</f>
        <v>0</v>
      </c>
    </row>
    <row r="530" spans="1:7" s="238" customFormat="1" ht="24" customHeight="1" x14ac:dyDescent="0.2">
      <c r="A530" s="235" t="str">
        <f t="shared" si="158"/>
        <v/>
      </c>
      <c r="B530" s="233">
        <f t="shared" si="159"/>
        <v>0</v>
      </c>
      <c r="C530" s="234"/>
      <c r="D530" s="235" t="str">
        <f t="shared" si="160"/>
        <v/>
      </c>
      <c r="E530" s="236"/>
      <c r="F530" s="237">
        <f t="shared" si="161"/>
        <v>0</v>
      </c>
      <c r="G530" s="303">
        <f t="shared" ref="G530:G535" si="162">ROUND(E530*F530,2)</f>
        <v>0</v>
      </c>
    </row>
    <row r="531" spans="1:7" s="238" customFormat="1" ht="24" customHeight="1" x14ac:dyDescent="0.2">
      <c r="A531" s="235" t="str">
        <f t="shared" si="158"/>
        <v/>
      </c>
      <c r="B531" s="233">
        <f t="shared" si="159"/>
        <v>0</v>
      </c>
      <c r="C531" s="234"/>
      <c r="D531" s="235" t="str">
        <f t="shared" si="160"/>
        <v/>
      </c>
      <c r="E531" s="236"/>
      <c r="F531" s="237">
        <f t="shared" si="161"/>
        <v>0</v>
      </c>
      <c r="G531" s="303">
        <f t="shared" si="162"/>
        <v>0</v>
      </c>
    </row>
    <row r="532" spans="1:7" s="238" customFormat="1" ht="24" customHeight="1" x14ac:dyDescent="0.2">
      <c r="A532" s="235" t="str">
        <f t="shared" si="158"/>
        <v/>
      </c>
      <c r="B532" s="233">
        <f t="shared" si="159"/>
        <v>0</v>
      </c>
      <c r="C532" s="234"/>
      <c r="D532" s="235" t="str">
        <f t="shared" si="160"/>
        <v/>
      </c>
      <c r="E532" s="236"/>
      <c r="F532" s="237">
        <f t="shared" si="161"/>
        <v>0</v>
      </c>
      <c r="G532" s="303">
        <f t="shared" si="162"/>
        <v>0</v>
      </c>
    </row>
    <row r="533" spans="1:7" s="238" customFormat="1" ht="24" customHeight="1" x14ac:dyDescent="0.2">
      <c r="A533" s="235" t="str">
        <f t="shared" si="158"/>
        <v/>
      </c>
      <c r="B533" s="233">
        <f t="shared" si="159"/>
        <v>0</v>
      </c>
      <c r="C533" s="234"/>
      <c r="D533" s="235" t="str">
        <f t="shared" si="160"/>
        <v/>
      </c>
      <c r="E533" s="236"/>
      <c r="F533" s="237">
        <f t="shared" si="161"/>
        <v>0</v>
      </c>
      <c r="G533" s="303">
        <f t="shared" si="162"/>
        <v>0</v>
      </c>
    </row>
    <row r="534" spans="1:7" s="238" customFormat="1" ht="24" customHeight="1" x14ac:dyDescent="0.2">
      <c r="A534" s="235" t="str">
        <f t="shared" si="158"/>
        <v/>
      </c>
      <c r="B534" s="233">
        <f t="shared" si="159"/>
        <v>0</v>
      </c>
      <c r="C534" s="234"/>
      <c r="D534" s="235" t="str">
        <f t="shared" si="160"/>
        <v/>
      </c>
      <c r="E534" s="236"/>
      <c r="F534" s="237">
        <f t="shared" si="161"/>
        <v>0</v>
      </c>
      <c r="G534" s="303">
        <f t="shared" si="162"/>
        <v>0</v>
      </c>
    </row>
    <row r="535" spans="1:7" s="238" customFormat="1" ht="24" customHeight="1" x14ac:dyDescent="0.2">
      <c r="A535" s="235" t="str">
        <f t="shared" si="158"/>
        <v/>
      </c>
      <c r="B535" s="233">
        <f t="shared" si="159"/>
        <v>0</v>
      </c>
      <c r="C535" s="234"/>
      <c r="D535" s="235" t="str">
        <f t="shared" si="160"/>
        <v/>
      </c>
      <c r="E535" s="236"/>
      <c r="F535" s="237">
        <f t="shared" si="161"/>
        <v>0</v>
      </c>
      <c r="G535" s="303">
        <f t="shared" si="162"/>
        <v>0</v>
      </c>
    </row>
    <row r="536" spans="1:7" ht="24" customHeight="1" x14ac:dyDescent="0.2">
      <c r="A536" s="304"/>
      <c r="B536" s="99"/>
      <c r="C536" s="99"/>
      <c r="D536" s="105"/>
      <c r="E536" s="106"/>
      <c r="F536" s="377" t="s">
        <v>32</v>
      </c>
      <c r="G536" s="305">
        <f>SUBTOTAL(9,G528:G535)</f>
        <v>0</v>
      </c>
    </row>
    <row r="537" spans="1:7" ht="24" customHeight="1" x14ac:dyDescent="0.2">
      <c r="A537" s="304"/>
      <c r="B537" s="99"/>
      <c r="C537" s="375" t="s">
        <v>606</v>
      </c>
      <c r="D537" s="105"/>
      <c r="E537" s="106"/>
      <c r="F537" s="107"/>
      <c r="G537" s="306"/>
    </row>
    <row r="538" spans="1:7" s="238" customFormat="1" ht="24" customHeight="1" x14ac:dyDescent="0.2">
      <c r="A538" s="235" t="str">
        <f t="shared" ref="A538:A546" si="163">IFERROR(VLOOKUP(C538,Tabla_Insumos,4,FALSE),"")</f>
        <v/>
      </c>
      <c r="B538" s="233" t="str">
        <f t="shared" ref="B538:B546" si="164">IFERROR(VLOOKUP(C538,Tabla_Insumos,5,FALSE),"")</f>
        <v/>
      </c>
      <c r="C538" s="234"/>
      <c r="D538" s="235" t="str">
        <f t="shared" ref="D538:D546" si="165">IFERROR(VLOOKUP(C538,Tabla_Insumos,2,FALSE),"")</f>
        <v/>
      </c>
      <c r="E538" s="236"/>
      <c r="F538" s="237">
        <f t="shared" ref="F538:F546" si="166">IFERROR(VLOOKUP(C538,Tabla_Insumos,3,FALSE),0)</f>
        <v>0</v>
      </c>
      <c r="G538" s="303">
        <f t="shared" ref="G538:G546" si="167">ROUND(E538*F538,2)</f>
        <v>0</v>
      </c>
    </row>
    <row r="539" spans="1:7" s="238" customFormat="1" ht="24" customHeight="1" x14ac:dyDescent="0.2">
      <c r="A539" s="235" t="str">
        <f t="shared" si="163"/>
        <v/>
      </c>
      <c r="B539" s="233" t="str">
        <f t="shared" si="164"/>
        <v/>
      </c>
      <c r="C539" s="234"/>
      <c r="D539" s="235" t="str">
        <f t="shared" si="165"/>
        <v/>
      </c>
      <c r="E539" s="236"/>
      <c r="F539" s="237">
        <f t="shared" si="166"/>
        <v>0</v>
      </c>
      <c r="G539" s="303">
        <f t="shared" si="167"/>
        <v>0</v>
      </c>
    </row>
    <row r="540" spans="1:7" s="238" customFormat="1" ht="24" customHeight="1" x14ac:dyDescent="0.2">
      <c r="A540" s="235" t="str">
        <f t="shared" si="163"/>
        <v/>
      </c>
      <c r="B540" s="233" t="str">
        <f t="shared" si="164"/>
        <v/>
      </c>
      <c r="C540" s="234"/>
      <c r="D540" s="235" t="str">
        <f t="shared" si="165"/>
        <v/>
      </c>
      <c r="E540" s="236"/>
      <c r="F540" s="237">
        <f t="shared" si="166"/>
        <v>0</v>
      </c>
      <c r="G540" s="303">
        <f t="shared" si="167"/>
        <v>0</v>
      </c>
    </row>
    <row r="541" spans="1:7" s="238" customFormat="1" ht="24" customHeight="1" x14ac:dyDescent="0.2">
      <c r="A541" s="235" t="str">
        <f t="shared" si="163"/>
        <v/>
      </c>
      <c r="B541" s="233" t="str">
        <f t="shared" si="164"/>
        <v/>
      </c>
      <c r="C541" s="234"/>
      <c r="D541" s="235" t="str">
        <f t="shared" si="165"/>
        <v/>
      </c>
      <c r="E541" s="236"/>
      <c r="F541" s="237">
        <f t="shared" si="166"/>
        <v>0</v>
      </c>
      <c r="G541" s="303">
        <f t="shared" si="167"/>
        <v>0</v>
      </c>
    </row>
    <row r="542" spans="1:7" s="238" customFormat="1" ht="24" customHeight="1" x14ac:dyDescent="0.2">
      <c r="A542" s="235" t="str">
        <f t="shared" si="163"/>
        <v/>
      </c>
      <c r="B542" s="233" t="str">
        <f t="shared" si="164"/>
        <v/>
      </c>
      <c r="C542" s="234"/>
      <c r="D542" s="235" t="str">
        <f t="shared" si="165"/>
        <v/>
      </c>
      <c r="E542" s="236"/>
      <c r="F542" s="237">
        <f t="shared" si="166"/>
        <v>0</v>
      </c>
      <c r="G542" s="303">
        <f t="shared" si="167"/>
        <v>0</v>
      </c>
    </row>
    <row r="543" spans="1:7" s="238" customFormat="1" ht="24" customHeight="1" x14ac:dyDescent="0.2">
      <c r="A543" s="235" t="str">
        <f t="shared" si="163"/>
        <v/>
      </c>
      <c r="B543" s="233" t="str">
        <f t="shared" si="164"/>
        <v/>
      </c>
      <c r="C543" s="234"/>
      <c r="D543" s="235" t="str">
        <f t="shared" si="165"/>
        <v/>
      </c>
      <c r="E543" s="236"/>
      <c r="F543" s="237">
        <f t="shared" si="166"/>
        <v>0</v>
      </c>
      <c r="G543" s="303">
        <f t="shared" si="167"/>
        <v>0</v>
      </c>
    </row>
    <row r="544" spans="1:7" s="238" customFormat="1" ht="24" customHeight="1" x14ac:dyDescent="0.2">
      <c r="A544" s="235" t="str">
        <f t="shared" si="163"/>
        <v/>
      </c>
      <c r="B544" s="233" t="str">
        <f t="shared" si="164"/>
        <v/>
      </c>
      <c r="C544" s="234"/>
      <c r="D544" s="235" t="str">
        <f t="shared" si="165"/>
        <v/>
      </c>
      <c r="E544" s="236"/>
      <c r="F544" s="237">
        <f t="shared" si="166"/>
        <v>0</v>
      </c>
      <c r="G544" s="303">
        <f t="shared" si="167"/>
        <v>0</v>
      </c>
    </row>
    <row r="545" spans="1:123" s="238" customFormat="1" ht="24" customHeight="1" x14ac:dyDescent="0.2">
      <c r="A545" s="235" t="str">
        <f t="shared" si="163"/>
        <v/>
      </c>
      <c r="B545" s="233" t="str">
        <f t="shared" si="164"/>
        <v/>
      </c>
      <c r="C545" s="234"/>
      <c r="D545" s="235" t="str">
        <f t="shared" si="165"/>
        <v/>
      </c>
      <c r="E545" s="236"/>
      <c r="F545" s="237">
        <f t="shared" si="166"/>
        <v>0</v>
      </c>
      <c r="G545" s="303">
        <f t="shared" si="167"/>
        <v>0</v>
      </c>
    </row>
    <row r="546" spans="1:123" s="238" customFormat="1" ht="24" customHeight="1" x14ac:dyDescent="0.2">
      <c r="A546" s="235" t="str">
        <f t="shared" si="163"/>
        <v/>
      </c>
      <c r="B546" s="233" t="str">
        <f t="shared" si="164"/>
        <v/>
      </c>
      <c r="C546" s="234"/>
      <c r="D546" s="235" t="str">
        <f t="shared" si="165"/>
        <v/>
      </c>
      <c r="E546" s="236"/>
      <c r="F546" s="237">
        <f t="shared" si="166"/>
        <v>0</v>
      </c>
      <c r="G546" s="303">
        <f t="shared" si="167"/>
        <v>0</v>
      </c>
    </row>
    <row r="547" spans="1:123" ht="24" customHeight="1" x14ac:dyDescent="0.2">
      <c r="A547" s="307"/>
      <c r="B547" s="105"/>
      <c r="C547" s="99"/>
      <c r="D547" s="105"/>
      <c r="E547" s="106"/>
      <c r="F547" s="377" t="s">
        <v>33</v>
      </c>
      <c r="G547" s="305">
        <f>SUBTOTAL(9,G538:G546)</f>
        <v>0</v>
      </c>
    </row>
    <row r="548" spans="1:123" ht="24" customHeight="1" x14ac:dyDescent="0.2">
      <c r="A548" s="308"/>
      <c r="B548" s="105"/>
      <c r="C548" s="99"/>
      <c r="D548" s="105"/>
      <c r="E548" s="106"/>
      <c r="F548" s="107"/>
      <c r="G548" s="306"/>
    </row>
    <row r="549" spans="1:123" ht="24" customHeight="1" x14ac:dyDescent="0.2">
      <c r="A549" s="309" t="str">
        <f>B507</f>
        <v>2.8</v>
      </c>
      <c r="B549" s="310" t="str">
        <f>C507</f>
        <v>Provisión e Instalación de Servicios Integrales Domiciliarios</v>
      </c>
      <c r="C549" s="113"/>
      <c r="D549" s="113" t="s">
        <v>34</v>
      </c>
      <c r="E549" s="114"/>
      <c r="F549" s="312" t="s">
        <v>35</v>
      </c>
      <c r="G549" s="311">
        <f>SUBTOTAL(9,G512:G548)</f>
        <v>0</v>
      </c>
    </row>
    <row r="551" spans="1:123" ht="24" customHeight="1" x14ac:dyDescent="0.2">
      <c r="A551" s="291" t="s">
        <v>37</v>
      </c>
      <c r="B551" s="292"/>
      <c r="C551" s="292"/>
      <c r="D551" s="292"/>
      <c r="E551" s="292"/>
      <c r="F551" s="292"/>
      <c r="G551" s="293"/>
    </row>
    <row r="552" spans="1:123" ht="24" customHeight="1" x14ac:dyDescent="0.2">
      <c r="A552" s="294" t="s">
        <v>602</v>
      </c>
      <c r="B552" s="101" t="str">
        <f>Comitente</f>
        <v>DIRECCION PROVINCIAL DE REDES DE GAS</v>
      </c>
      <c r="C552" s="96"/>
      <c r="D552" s="102"/>
      <c r="E552" s="102"/>
      <c r="F552" s="103"/>
      <c r="G552" s="295"/>
    </row>
    <row r="553" spans="1:123" ht="24" customHeight="1" x14ac:dyDescent="0.2">
      <c r="A553" s="294" t="s">
        <v>603</v>
      </c>
      <c r="B553" s="101">
        <f>Contratista</f>
        <v>0</v>
      </c>
      <c r="C553" s="97"/>
      <c r="D553" s="97"/>
      <c r="E553" s="97"/>
      <c r="F553" s="104"/>
      <c r="G553" s="296"/>
    </row>
    <row r="554" spans="1:123" ht="24" customHeight="1" x14ac:dyDescent="0.2">
      <c r="A554" s="294" t="s">
        <v>24</v>
      </c>
      <c r="B554" s="101" t="str">
        <f>Obra</f>
        <v>RED DE MEDIA PRESIÓN BARRIO TALACASTO</v>
      </c>
      <c r="C554" s="97"/>
      <c r="D554" s="97"/>
      <c r="E554" s="97"/>
      <c r="F554" s="104" t="s">
        <v>38</v>
      </c>
      <c r="G554" s="297">
        <f>Fecha_Base</f>
        <v>0</v>
      </c>
    </row>
    <row r="555" spans="1:123" ht="24" customHeight="1" x14ac:dyDescent="0.2">
      <c r="A555" s="298" t="s">
        <v>601</v>
      </c>
      <c r="B555" s="98" t="str">
        <f>Ubicación</f>
        <v>Departamento Chimbas</v>
      </c>
      <c r="C555" s="98"/>
      <c r="D555" s="105"/>
      <c r="E555" s="106"/>
      <c r="F555" s="107"/>
      <c r="G555" s="299"/>
    </row>
    <row r="556" spans="1:123" ht="24" customHeight="1" x14ac:dyDescent="0.2">
      <c r="A556" s="298" t="s">
        <v>39</v>
      </c>
      <c r="B556" s="108">
        <f>IFERROR(VALUE(LEFT(B557,FIND(".",B557)-1)),"")</f>
        <v>2</v>
      </c>
      <c r="C556" s="99" t="str">
        <f>IFERROR(VLOOKUP(B556,Tabla_CyP,2,FALSE),"")</f>
        <v>CAÑERÍAS</v>
      </c>
      <c r="D556" s="99"/>
      <c r="E556" s="106"/>
      <c r="F556" s="107"/>
      <c r="G556" s="299"/>
    </row>
    <row r="557" spans="1:123" ht="24" customHeight="1" x14ac:dyDescent="0.2">
      <c r="A557" s="298" t="s">
        <v>25</v>
      </c>
      <c r="B557" s="109" t="str">
        <f>IFERROR(VLOOKUP(COUNTIF($A$1:A557,"ANALISIS DE PRECIOS"),Tabla_NumeroItem,2,FALSE),"")</f>
        <v>2.9</v>
      </c>
      <c r="C557" s="99" t="str">
        <f>IFERROR(VLOOKUP(B557,Tabla_CyP,2,FALSE),"")</f>
        <v>Tapado  y Compactación de zanja cañeria PE Red media presión</v>
      </c>
      <c r="D557" s="105"/>
      <c r="E557" s="106"/>
      <c r="F557" s="104" t="s">
        <v>26</v>
      </c>
      <c r="G557" s="300" t="str">
        <f>IFERROR(VLOOKUP(B557,Tabla_CyP,4,FALSE),"")</f>
        <v>m</v>
      </c>
    </row>
    <row r="558" spans="1:123" ht="24" customHeight="1" x14ac:dyDescent="0.2">
      <c r="A558" s="298"/>
      <c r="B558" s="98"/>
      <c r="C558" s="99"/>
      <c r="D558" s="105"/>
      <c r="E558" s="106"/>
      <c r="F558" s="107"/>
      <c r="G558" s="299"/>
    </row>
    <row r="559" spans="1:123" ht="24" customHeight="1" x14ac:dyDescent="0.2">
      <c r="A559" s="431" t="s">
        <v>507</v>
      </c>
      <c r="B559" s="432"/>
      <c r="C559" s="425" t="s">
        <v>0</v>
      </c>
      <c r="D559" s="425" t="s">
        <v>27</v>
      </c>
      <c r="E559" s="427" t="s">
        <v>28</v>
      </c>
      <c r="F559" s="429" t="s">
        <v>29</v>
      </c>
      <c r="G559" s="429" t="s">
        <v>30</v>
      </c>
    </row>
    <row r="560" spans="1:123" s="111" customFormat="1" ht="24" customHeight="1" x14ac:dyDescent="0.2">
      <c r="A560" s="110" t="s">
        <v>508</v>
      </c>
      <c r="B560" s="110" t="s">
        <v>509</v>
      </c>
      <c r="C560" s="426"/>
      <c r="D560" s="426"/>
      <c r="E560" s="428"/>
      <c r="F560" s="430"/>
      <c r="G560" s="430"/>
      <c r="H560" s="239"/>
      <c r="I560" s="239"/>
      <c r="J560" s="239"/>
      <c r="K560" s="239"/>
      <c r="L560" s="239"/>
      <c r="M560" s="239"/>
      <c r="N560" s="239"/>
      <c r="O560" s="239"/>
      <c r="P560" s="239"/>
      <c r="Q560" s="239"/>
      <c r="R560" s="239"/>
      <c r="S560" s="239"/>
      <c r="T560" s="239"/>
      <c r="U560" s="239"/>
      <c r="V560" s="239"/>
      <c r="W560" s="239"/>
      <c r="X560" s="239"/>
      <c r="Y560" s="239"/>
      <c r="Z560" s="239"/>
      <c r="AA560" s="239"/>
      <c r="AB560" s="239"/>
      <c r="AC560" s="239"/>
      <c r="AD560" s="239"/>
      <c r="AE560" s="239"/>
      <c r="AF560" s="239"/>
      <c r="AG560" s="239"/>
      <c r="AH560" s="239"/>
      <c r="AI560" s="239"/>
      <c r="AJ560" s="239"/>
      <c r="AK560" s="239"/>
      <c r="AL560" s="239"/>
      <c r="AM560" s="239"/>
      <c r="AN560" s="239"/>
      <c r="AO560" s="239"/>
      <c r="AP560" s="239"/>
      <c r="AQ560" s="239"/>
      <c r="AR560" s="239"/>
      <c r="AS560" s="239"/>
      <c r="AT560" s="239"/>
      <c r="AU560" s="239"/>
      <c r="AV560" s="239"/>
      <c r="AW560" s="239"/>
      <c r="AX560" s="239"/>
      <c r="AY560" s="239"/>
      <c r="AZ560" s="239"/>
      <c r="BA560" s="239"/>
      <c r="BB560" s="239"/>
      <c r="BC560" s="239"/>
      <c r="BD560" s="239"/>
      <c r="BE560" s="239"/>
      <c r="BF560" s="239"/>
      <c r="BG560" s="239"/>
      <c r="BH560" s="239"/>
      <c r="BI560" s="239"/>
      <c r="BJ560" s="239"/>
      <c r="BK560" s="239"/>
      <c r="BL560" s="239"/>
      <c r="BM560" s="239"/>
      <c r="BN560" s="239"/>
      <c r="BO560" s="239"/>
      <c r="BP560" s="239"/>
      <c r="BQ560" s="239"/>
      <c r="BR560" s="239"/>
      <c r="BS560" s="239"/>
      <c r="BT560" s="239"/>
      <c r="BU560" s="239"/>
      <c r="BV560" s="239"/>
      <c r="BW560" s="239"/>
      <c r="BX560" s="239"/>
      <c r="BY560" s="239"/>
      <c r="BZ560" s="239"/>
      <c r="CA560" s="239"/>
      <c r="CB560" s="239"/>
      <c r="CC560" s="239"/>
      <c r="CD560" s="239"/>
      <c r="CE560" s="239"/>
      <c r="CF560" s="239"/>
      <c r="CG560" s="239"/>
      <c r="CH560" s="239"/>
      <c r="CI560" s="239"/>
      <c r="CJ560" s="239"/>
      <c r="CK560" s="239"/>
      <c r="CL560" s="239"/>
      <c r="CM560" s="239"/>
      <c r="CN560" s="239"/>
      <c r="CO560" s="239"/>
      <c r="CP560" s="239"/>
      <c r="CQ560" s="239"/>
      <c r="CR560" s="239"/>
      <c r="CS560" s="239"/>
      <c r="CT560" s="239"/>
      <c r="CU560" s="239"/>
      <c r="CV560" s="239"/>
      <c r="CW560" s="239"/>
      <c r="CX560" s="239"/>
      <c r="CY560" s="239"/>
      <c r="CZ560" s="239"/>
      <c r="DA560" s="239"/>
      <c r="DB560" s="239"/>
      <c r="DC560" s="239"/>
      <c r="DD560" s="239"/>
      <c r="DE560" s="239"/>
      <c r="DF560" s="239"/>
      <c r="DG560" s="239"/>
      <c r="DH560" s="239"/>
      <c r="DI560" s="239"/>
      <c r="DJ560" s="239"/>
      <c r="DK560" s="239"/>
      <c r="DL560" s="239"/>
      <c r="DM560" s="239"/>
      <c r="DN560" s="239"/>
      <c r="DO560" s="239"/>
      <c r="DP560" s="239"/>
      <c r="DQ560" s="239"/>
      <c r="DR560" s="239"/>
      <c r="DS560" s="239"/>
    </row>
    <row r="561" spans="1:7" ht="24" customHeight="1" x14ac:dyDescent="0.2">
      <c r="A561" s="378"/>
      <c r="B561" s="112"/>
      <c r="C561" s="376" t="s">
        <v>604</v>
      </c>
      <c r="D561" s="113"/>
      <c r="E561" s="114"/>
      <c r="F561" s="115"/>
      <c r="G561" s="302"/>
    </row>
    <row r="562" spans="1:7" s="238" customFormat="1" ht="24" customHeight="1" x14ac:dyDescent="0.2">
      <c r="A562" s="235" t="str">
        <f t="shared" ref="A562:A575" si="168">IFERROR(VLOOKUP(C562,Tabla_Insumos,4,FALSE),"")</f>
        <v/>
      </c>
      <c r="B562" s="233" t="str">
        <f t="shared" ref="B562:B575" si="169">IFERROR(VLOOKUP(C562,Tabla_Insumos,5,FALSE),"")</f>
        <v/>
      </c>
      <c r="C562" s="234"/>
      <c r="D562" s="235" t="str">
        <f t="shared" ref="D562:D575" si="170">IFERROR(VLOOKUP(C562,Tabla_Insumos,2,FALSE),"")</f>
        <v/>
      </c>
      <c r="E562" s="236"/>
      <c r="F562" s="237">
        <f t="shared" ref="F562:F575" si="171">IFERROR(VLOOKUP(C562,Tabla_Insumos,3,FALSE),0)</f>
        <v>0</v>
      </c>
      <c r="G562" s="303">
        <f>ROUND(E562*F562,2)</f>
        <v>0</v>
      </c>
    </row>
    <row r="563" spans="1:7" s="238" customFormat="1" ht="24" customHeight="1" x14ac:dyDescent="0.2">
      <c r="A563" s="235" t="str">
        <f t="shared" si="168"/>
        <v/>
      </c>
      <c r="B563" s="233" t="str">
        <f t="shared" si="169"/>
        <v/>
      </c>
      <c r="C563" s="234"/>
      <c r="D563" s="235" t="str">
        <f t="shared" si="170"/>
        <v/>
      </c>
      <c r="E563" s="236"/>
      <c r="F563" s="237">
        <f t="shared" si="171"/>
        <v>0</v>
      </c>
      <c r="G563" s="303">
        <f t="shared" ref="G563:G575" si="172">ROUND(E563*F563,2)</f>
        <v>0</v>
      </c>
    </row>
    <row r="564" spans="1:7" s="238" customFormat="1" ht="24" customHeight="1" x14ac:dyDescent="0.2">
      <c r="A564" s="235" t="str">
        <f t="shared" si="168"/>
        <v/>
      </c>
      <c r="B564" s="233" t="str">
        <f t="shared" si="169"/>
        <v/>
      </c>
      <c r="C564" s="234"/>
      <c r="D564" s="235" t="str">
        <f t="shared" si="170"/>
        <v/>
      </c>
      <c r="E564" s="236"/>
      <c r="F564" s="237">
        <f t="shared" si="171"/>
        <v>0</v>
      </c>
      <c r="G564" s="303">
        <f t="shared" si="172"/>
        <v>0</v>
      </c>
    </row>
    <row r="565" spans="1:7" s="238" customFormat="1" ht="24" customHeight="1" x14ac:dyDescent="0.2">
      <c r="A565" s="235" t="str">
        <f t="shared" si="168"/>
        <v/>
      </c>
      <c r="B565" s="233" t="str">
        <f t="shared" si="169"/>
        <v/>
      </c>
      <c r="C565" s="234"/>
      <c r="D565" s="235" t="str">
        <f t="shared" si="170"/>
        <v/>
      </c>
      <c r="E565" s="236"/>
      <c r="F565" s="237">
        <f t="shared" si="171"/>
        <v>0</v>
      </c>
      <c r="G565" s="303">
        <f t="shared" si="172"/>
        <v>0</v>
      </c>
    </row>
    <row r="566" spans="1:7" s="238" customFormat="1" ht="24" customHeight="1" x14ac:dyDescent="0.2">
      <c r="A566" s="235" t="str">
        <f t="shared" si="168"/>
        <v/>
      </c>
      <c r="B566" s="233" t="str">
        <f t="shared" si="169"/>
        <v/>
      </c>
      <c r="C566" s="234"/>
      <c r="D566" s="235" t="str">
        <f t="shared" si="170"/>
        <v/>
      </c>
      <c r="E566" s="236"/>
      <c r="F566" s="237">
        <f t="shared" si="171"/>
        <v>0</v>
      </c>
      <c r="G566" s="303">
        <f t="shared" si="172"/>
        <v>0</v>
      </c>
    </row>
    <row r="567" spans="1:7" s="238" customFormat="1" ht="24" customHeight="1" x14ac:dyDescent="0.2">
      <c r="A567" s="235" t="str">
        <f t="shared" si="168"/>
        <v/>
      </c>
      <c r="B567" s="233" t="str">
        <f t="shared" si="169"/>
        <v/>
      </c>
      <c r="C567" s="234"/>
      <c r="D567" s="235" t="str">
        <f t="shared" si="170"/>
        <v/>
      </c>
      <c r="E567" s="236"/>
      <c r="F567" s="237">
        <f t="shared" si="171"/>
        <v>0</v>
      </c>
      <c r="G567" s="303">
        <f t="shared" si="172"/>
        <v>0</v>
      </c>
    </row>
    <row r="568" spans="1:7" s="238" customFormat="1" ht="24" customHeight="1" x14ac:dyDescent="0.2">
      <c r="A568" s="235" t="str">
        <f t="shared" si="168"/>
        <v/>
      </c>
      <c r="B568" s="233" t="str">
        <f t="shared" si="169"/>
        <v/>
      </c>
      <c r="C568" s="234"/>
      <c r="D568" s="235" t="str">
        <f t="shared" si="170"/>
        <v/>
      </c>
      <c r="E568" s="236"/>
      <c r="F568" s="237">
        <f t="shared" si="171"/>
        <v>0</v>
      </c>
      <c r="G568" s="303">
        <f t="shared" si="172"/>
        <v>0</v>
      </c>
    </row>
    <row r="569" spans="1:7" s="238" customFormat="1" ht="24" customHeight="1" x14ac:dyDescent="0.2">
      <c r="A569" s="235" t="str">
        <f t="shared" si="168"/>
        <v/>
      </c>
      <c r="B569" s="233" t="str">
        <f t="shared" si="169"/>
        <v/>
      </c>
      <c r="C569" s="234"/>
      <c r="D569" s="235" t="str">
        <f t="shared" si="170"/>
        <v/>
      </c>
      <c r="E569" s="236"/>
      <c r="F569" s="237">
        <f t="shared" si="171"/>
        <v>0</v>
      </c>
      <c r="G569" s="303">
        <f t="shared" si="172"/>
        <v>0</v>
      </c>
    </row>
    <row r="570" spans="1:7" s="238" customFormat="1" ht="24" customHeight="1" x14ac:dyDescent="0.2">
      <c r="A570" s="235" t="str">
        <f t="shared" si="168"/>
        <v/>
      </c>
      <c r="B570" s="233" t="str">
        <f t="shared" si="169"/>
        <v/>
      </c>
      <c r="C570" s="234"/>
      <c r="D570" s="235" t="str">
        <f t="shared" si="170"/>
        <v/>
      </c>
      <c r="E570" s="236"/>
      <c r="F570" s="237">
        <f t="shared" si="171"/>
        <v>0</v>
      </c>
      <c r="G570" s="303">
        <f t="shared" si="172"/>
        <v>0</v>
      </c>
    </row>
    <row r="571" spans="1:7" s="238" customFormat="1" ht="24" customHeight="1" x14ac:dyDescent="0.2">
      <c r="A571" s="235" t="str">
        <f t="shared" si="168"/>
        <v/>
      </c>
      <c r="B571" s="233" t="str">
        <f t="shared" si="169"/>
        <v/>
      </c>
      <c r="C571" s="234"/>
      <c r="D571" s="235" t="str">
        <f t="shared" si="170"/>
        <v/>
      </c>
      <c r="E571" s="236"/>
      <c r="F571" s="237">
        <f t="shared" si="171"/>
        <v>0</v>
      </c>
      <c r="G571" s="303">
        <f t="shared" si="172"/>
        <v>0</v>
      </c>
    </row>
    <row r="572" spans="1:7" s="238" customFormat="1" ht="24" customHeight="1" x14ac:dyDescent="0.2">
      <c r="A572" s="235" t="str">
        <f t="shared" si="168"/>
        <v/>
      </c>
      <c r="B572" s="233" t="str">
        <f t="shared" si="169"/>
        <v/>
      </c>
      <c r="C572" s="234"/>
      <c r="D572" s="235" t="str">
        <f t="shared" si="170"/>
        <v/>
      </c>
      <c r="E572" s="236"/>
      <c r="F572" s="237">
        <f t="shared" si="171"/>
        <v>0</v>
      </c>
      <c r="G572" s="303">
        <f t="shared" si="172"/>
        <v>0</v>
      </c>
    </row>
    <row r="573" spans="1:7" s="238" customFormat="1" ht="24" customHeight="1" x14ac:dyDescent="0.2">
      <c r="A573" s="235" t="str">
        <f t="shared" si="168"/>
        <v/>
      </c>
      <c r="B573" s="233" t="str">
        <f t="shared" si="169"/>
        <v/>
      </c>
      <c r="C573" s="234"/>
      <c r="D573" s="235" t="str">
        <f t="shared" si="170"/>
        <v/>
      </c>
      <c r="E573" s="236"/>
      <c r="F573" s="237">
        <f t="shared" si="171"/>
        <v>0</v>
      </c>
      <c r="G573" s="303">
        <f t="shared" si="172"/>
        <v>0</v>
      </c>
    </row>
    <row r="574" spans="1:7" s="238" customFormat="1" ht="24" customHeight="1" x14ac:dyDescent="0.2">
      <c r="A574" s="235" t="str">
        <f t="shared" si="168"/>
        <v/>
      </c>
      <c r="B574" s="233" t="str">
        <f t="shared" si="169"/>
        <v/>
      </c>
      <c r="C574" s="234"/>
      <c r="D574" s="235" t="str">
        <f t="shared" si="170"/>
        <v/>
      </c>
      <c r="E574" s="236"/>
      <c r="F574" s="237">
        <f t="shared" si="171"/>
        <v>0</v>
      </c>
      <c r="G574" s="303">
        <f t="shared" si="172"/>
        <v>0</v>
      </c>
    </row>
    <row r="575" spans="1:7" s="238" customFormat="1" ht="24" customHeight="1" x14ac:dyDescent="0.2">
      <c r="A575" s="235" t="str">
        <f t="shared" si="168"/>
        <v/>
      </c>
      <c r="B575" s="233" t="str">
        <f t="shared" si="169"/>
        <v/>
      </c>
      <c r="C575" s="234"/>
      <c r="D575" s="235" t="str">
        <f t="shared" si="170"/>
        <v/>
      </c>
      <c r="E575" s="236"/>
      <c r="F575" s="237">
        <f t="shared" si="171"/>
        <v>0</v>
      </c>
      <c r="G575" s="303">
        <f t="shared" si="172"/>
        <v>0</v>
      </c>
    </row>
    <row r="576" spans="1:7" ht="24" customHeight="1" x14ac:dyDescent="0.2">
      <c r="A576" s="304"/>
      <c r="B576" s="99"/>
      <c r="C576" s="99"/>
      <c r="D576" s="105"/>
      <c r="E576" s="106"/>
      <c r="F576" s="377" t="s">
        <v>31</v>
      </c>
      <c r="G576" s="305">
        <f>SUBTOTAL(9,G562:G575)</f>
        <v>0</v>
      </c>
    </row>
    <row r="577" spans="1:7" ht="24" customHeight="1" x14ac:dyDescent="0.2">
      <c r="A577" s="304"/>
      <c r="B577" s="99"/>
      <c r="C577" s="375" t="s">
        <v>605</v>
      </c>
      <c r="D577" s="105"/>
      <c r="E577" s="106"/>
      <c r="F577" s="107"/>
      <c r="G577" s="306"/>
    </row>
    <row r="578" spans="1:7" s="238" customFormat="1" ht="24" customHeight="1" x14ac:dyDescent="0.2">
      <c r="A578" s="235" t="str">
        <f t="shared" ref="A578:A585" si="173">IFERROR(VLOOKUP(C578,Tabla_Insumos,4,FALSE),"")</f>
        <v/>
      </c>
      <c r="B578" s="233">
        <f t="shared" ref="B578:B585" si="174">IFERROR(VLOOKUP(A578,Tabla_Indices,5,FALSE),"")</f>
        <v>0</v>
      </c>
      <c r="C578" s="234"/>
      <c r="D578" s="235" t="str">
        <f t="shared" ref="D578:D585" si="175">IFERROR(VLOOKUP(C578,Tabla_Insumos,2,FALSE),"")</f>
        <v/>
      </c>
      <c r="E578" s="236"/>
      <c r="F578" s="237">
        <f t="shared" ref="F578:F585" si="176">IFERROR(VLOOKUP(C578,Tabla_Insumos,3,FALSE),0)</f>
        <v>0</v>
      </c>
      <c r="G578" s="303">
        <f>ROUND(E578*F578,2)</f>
        <v>0</v>
      </c>
    </row>
    <row r="579" spans="1:7" s="238" customFormat="1" ht="24" customHeight="1" x14ac:dyDescent="0.2">
      <c r="A579" s="235" t="str">
        <f t="shared" si="173"/>
        <v/>
      </c>
      <c r="B579" s="233">
        <f t="shared" si="174"/>
        <v>0</v>
      </c>
      <c r="C579" s="234"/>
      <c r="D579" s="235" t="str">
        <f t="shared" si="175"/>
        <v/>
      </c>
      <c r="E579" s="236"/>
      <c r="F579" s="237">
        <f t="shared" si="176"/>
        <v>0</v>
      </c>
      <c r="G579" s="303">
        <f>ROUND(E579*F579,2)</f>
        <v>0</v>
      </c>
    </row>
    <row r="580" spans="1:7" s="238" customFormat="1" ht="24" customHeight="1" x14ac:dyDescent="0.2">
      <c r="A580" s="235" t="str">
        <f t="shared" si="173"/>
        <v/>
      </c>
      <c r="B580" s="233">
        <f t="shared" si="174"/>
        <v>0</v>
      </c>
      <c r="C580" s="234"/>
      <c r="D580" s="235" t="str">
        <f t="shared" si="175"/>
        <v/>
      </c>
      <c r="E580" s="236"/>
      <c r="F580" s="237">
        <f t="shared" si="176"/>
        <v>0</v>
      </c>
      <c r="G580" s="303">
        <f t="shared" ref="G580:G585" si="177">ROUND(E580*F580,2)</f>
        <v>0</v>
      </c>
    </row>
    <row r="581" spans="1:7" s="238" customFormat="1" ht="24" customHeight="1" x14ac:dyDescent="0.2">
      <c r="A581" s="235" t="str">
        <f t="shared" si="173"/>
        <v/>
      </c>
      <c r="B581" s="233">
        <f t="shared" si="174"/>
        <v>0</v>
      </c>
      <c r="C581" s="234"/>
      <c r="D581" s="235" t="str">
        <f t="shared" si="175"/>
        <v/>
      </c>
      <c r="E581" s="236"/>
      <c r="F581" s="237">
        <f t="shared" si="176"/>
        <v>0</v>
      </c>
      <c r="G581" s="303">
        <f t="shared" si="177"/>
        <v>0</v>
      </c>
    </row>
    <row r="582" spans="1:7" s="238" customFormat="1" ht="24" customHeight="1" x14ac:dyDescent="0.2">
      <c r="A582" s="235" t="str">
        <f t="shared" si="173"/>
        <v/>
      </c>
      <c r="B582" s="233">
        <f t="shared" si="174"/>
        <v>0</v>
      </c>
      <c r="C582" s="234"/>
      <c r="D582" s="235" t="str">
        <f t="shared" si="175"/>
        <v/>
      </c>
      <c r="E582" s="236"/>
      <c r="F582" s="237">
        <f t="shared" si="176"/>
        <v>0</v>
      </c>
      <c r="G582" s="303">
        <f t="shared" si="177"/>
        <v>0</v>
      </c>
    </row>
    <row r="583" spans="1:7" s="238" customFormat="1" ht="24" customHeight="1" x14ac:dyDescent="0.2">
      <c r="A583" s="235" t="str">
        <f t="shared" si="173"/>
        <v/>
      </c>
      <c r="B583" s="233">
        <f t="shared" si="174"/>
        <v>0</v>
      </c>
      <c r="C583" s="234"/>
      <c r="D583" s="235" t="str">
        <f t="shared" si="175"/>
        <v/>
      </c>
      <c r="E583" s="236"/>
      <c r="F583" s="237">
        <f t="shared" si="176"/>
        <v>0</v>
      </c>
      <c r="G583" s="303">
        <f t="shared" si="177"/>
        <v>0</v>
      </c>
    </row>
    <row r="584" spans="1:7" s="238" customFormat="1" ht="24" customHeight="1" x14ac:dyDescent="0.2">
      <c r="A584" s="235" t="str">
        <f t="shared" si="173"/>
        <v/>
      </c>
      <c r="B584" s="233">
        <f t="shared" si="174"/>
        <v>0</v>
      </c>
      <c r="C584" s="234"/>
      <c r="D584" s="235" t="str">
        <f t="shared" si="175"/>
        <v/>
      </c>
      <c r="E584" s="236"/>
      <c r="F584" s="237">
        <f t="shared" si="176"/>
        <v>0</v>
      </c>
      <c r="G584" s="303">
        <f t="shared" si="177"/>
        <v>0</v>
      </c>
    </row>
    <row r="585" spans="1:7" s="238" customFormat="1" ht="24" customHeight="1" x14ac:dyDescent="0.2">
      <c r="A585" s="235" t="str">
        <f t="shared" si="173"/>
        <v/>
      </c>
      <c r="B585" s="233">
        <f t="shared" si="174"/>
        <v>0</v>
      </c>
      <c r="C585" s="234"/>
      <c r="D585" s="235" t="str">
        <f t="shared" si="175"/>
        <v/>
      </c>
      <c r="E585" s="236"/>
      <c r="F585" s="237">
        <f t="shared" si="176"/>
        <v>0</v>
      </c>
      <c r="G585" s="303">
        <f t="shared" si="177"/>
        <v>0</v>
      </c>
    </row>
    <row r="586" spans="1:7" ht="24" customHeight="1" x14ac:dyDescent="0.2">
      <c r="A586" s="304"/>
      <c r="B586" s="99"/>
      <c r="C586" s="99"/>
      <c r="D586" s="105"/>
      <c r="E586" s="106"/>
      <c r="F586" s="377" t="s">
        <v>32</v>
      </c>
      <c r="G586" s="305">
        <f>SUBTOTAL(9,G578:G585)</f>
        <v>0</v>
      </c>
    </row>
    <row r="587" spans="1:7" ht="24" customHeight="1" x14ac:dyDescent="0.2">
      <c r="A587" s="304"/>
      <c r="B587" s="99"/>
      <c r="C587" s="375" t="s">
        <v>606</v>
      </c>
      <c r="D587" s="105"/>
      <c r="E587" s="106"/>
      <c r="F587" s="107"/>
      <c r="G587" s="306"/>
    </row>
    <row r="588" spans="1:7" s="238" customFormat="1" ht="24" customHeight="1" x14ac:dyDescent="0.2">
      <c r="A588" s="235" t="str">
        <f t="shared" ref="A588:A596" si="178">IFERROR(VLOOKUP(C588,Tabla_Insumos,4,FALSE),"")</f>
        <v/>
      </c>
      <c r="B588" s="233" t="str">
        <f t="shared" ref="B588:B596" si="179">IFERROR(VLOOKUP(C588,Tabla_Insumos,5,FALSE),"")</f>
        <v/>
      </c>
      <c r="C588" s="234"/>
      <c r="D588" s="235" t="str">
        <f t="shared" ref="D588:D596" si="180">IFERROR(VLOOKUP(C588,Tabla_Insumos,2,FALSE),"")</f>
        <v/>
      </c>
      <c r="E588" s="236"/>
      <c r="F588" s="237">
        <f t="shared" ref="F588:F596" si="181">IFERROR(VLOOKUP(C588,Tabla_Insumos,3,FALSE),0)</f>
        <v>0</v>
      </c>
      <c r="G588" s="303">
        <f t="shared" ref="G588:G596" si="182">ROUND(E588*F588,2)</f>
        <v>0</v>
      </c>
    </row>
    <row r="589" spans="1:7" s="238" customFormat="1" ht="24" customHeight="1" x14ac:dyDescent="0.2">
      <c r="A589" s="235" t="str">
        <f t="shared" si="178"/>
        <v/>
      </c>
      <c r="B589" s="233" t="str">
        <f t="shared" si="179"/>
        <v/>
      </c>
      <c r="C589" s="234"/>
      <c r="D589" s="235" t="str">
        <f t="shared" si="180"/>
        <v/>
      </c>
      <c r="E589" s="236"/>
      <c r="F589" s="237">
        <f t="shared" si="181"/>
        <v>0</v>
      </c>
      <c r="G589" s="303">
        <f t="shared" si="182"/>
        <v>0</v>
      </c>
    </row>
    <row r="590" spans="1:7" s="238" customFormat="1" ht="24" customHeight="1" x14ac:dyDescent="0.2">
      <c r="A590" s="235" t="str">
        <f t="shared" si="178"/>
        <v/>
      </c>
      <c r="B590" s="233" t="str">
        <f t="shared" si="179"/>
        <v/>
      </c>
      <c r="C590" s="234"/>
      <c r="D590" s="235" t="str">
        <f t="shared" si="180"/>
        <v/>
      </c>
      <c r="E590" s="236"/>
      <c r="F590" s="237">
        <f t="shared" si="181"/>
        <v>0</v>
      </c>
      <c r="G590" s="303">
        <f t="shared" si="182"/>
        <v>0</v>
      </c>
    </row>
    <row r="591" spans="1:7" s="238" customFormat="1" ht="24" customHeight="1" x14ac:dyDescent="0.2">
      <c r="A591" s="235" t="str">
        <f t="shared" si="178"/>
        <v/>
      </c>
      <c r="B591" s="233" t="str">
        <f t="shared" si="179"/>
        <v/>
      </c>
      <c r="C591" s="234"/>
      <c r="D591" s="235" t="str">
        <f t="shared" si="180"/>
        <v/>
      </c>
      <c r="E591" s="236"/>
      <c r="F591" s="237">
        <f t="shared" si="181"/>
        <v>0</v>
      </c>
      <c r="G591" s="303">
        <f t="shared" si="182"/>
        <v>0</v>
      </c>
    </row>
    <row r="592" spans="1:7" s="238" customFormat="1" ht="24" customHeight="1" x14ac:dyDescent="0.2">
      <c r="A592" s="235" t="str">
        <f t="shared" si="178"/>
        <v/>
      </c>
      <c r="B592" s="233" t="str">
        <f t="shared" si="179"/>
        <v/>
      </c>
      <c r="C592" s="234"/>
      <c r="D592" s="235" t="str">
        <f t="shared" si="180"/>
        <v/>
      </c>
      <c r="E592" s="236"/>
      <c r="F592" s="237">
        <f t="shared" si="181"/>
        <v>0</v>
      </c>
      <c r="G592" s="303">
        <f t="shared" si="182"/>
        <v>0</v>
      </c>
    </row>
    <row r="593" spans="1:7" s="238" customFormat="1" ht="24" customHeight="1" x14ac:dyDescent="0.2">
      <c r="A593" s="235" t="str">
        <f t="shared" si="178"/>
        <v/>
      </c>
      <c r="B593" s="233" t="str">
        <f t="shared" si="179"/>
        <v/>
      </c>
      <c r="C593" s="234"/>
      <c r="D593" s="235" t="str">
        <f t="shared" si="180"/>
        <v/>
      </c>
      <c r="E593" s="236"/>
      <c r="F593" s="237">
        <f t="shared" si="181"/>
        <v>0</v>
      </c>
      <c r="G593" s="303">
        <f t="shared" si="182"/>
        <v>0</v>
      </c>
    </row>
    <row r="594" spans="1:7" s="238" customFormat="1" ht="24" customHeight="1" x14ac:dyDescent="0.2">
      <c r="A594" s="235" t="str">
        <f t="shared" si="178"/>
        <v/>
      </c>
      <c r="B594" s="233" t="str">
        <f t="shared" si="179"/>
        <v/>
      </c>
      <c r="C594" s="234"/>
      <c r="D594" s="235" t="str">
        <f t="shared" si="180"/>
        <v/>
      </c>
      <c r="E594" s="236"/>
      <c r="F594" s="237">
        <f t="shared" si="181"/>
        <v>0</v>
      </c>
      <c r="G594" s="303">
        <f t="shared" si="182"/>
        <v>0</v>
      </c>
    </row>
    <row r="595" spans="1:7" s="238" customFormat="1" ht="24" customHeight="1" x14ac:dyDescent="0.2">
      <c r="A595" s="235" t="str">
        <f t="shared" si="178"/>
        <v/>
      </c>
      <c r="B595" s="233" t="str">
        <f t="shared" si="179"/>
        <v/>
      </c>
      <c r="C595" s="234"/>
      <c r="D595" s="235" t="str">
        <f t="shared" si="180"/>
        <v/>
      </c>
      <c r="E595" s="236"/>
      <c r="F595" s="237">
        <f t="shared" si="181"/>
        <v>0</v>
      </c>
      <c r="G595" s="303">
        <f t="shared" si="182"/>
        <v>0</v>
      </c>
    </row>
    <row r="596" spans="1:7" s="238" customFormat="1" ht="24" customHeight="1" x14ac:dyDescent="0.2">
      <c r="A596" s="235" t="str">
        <f t="shared" si="178"/>
        <v/>
      </c>
      <c r="B596" s="233" t="str">
        <f t="shared" si="179"/>
        <v/>
      </c>
      <c r="C596" s="234"/>
      <c r="D596" s="235" t="str">
        <f t="shared" si="180"/>
        <v/>
      </c>
      <c r="E596" s="236"/>
      <c r="F596" s="237">
        <f t="shared" si="181"/>
        <v>0</v>
      </c>
      <c r="G596" s="303">
        <f t="shared" si="182"/>
        <v>0</v>
      </c>
    </row>
    <row r="597" spans="1:7" ht="24" customHeight="1" x14ac:dyDescent="0.2">
      <c r="A597" s="307"/>
      <c r="B597" s="105"/>
      <c r="C597" s="99"/>
      <c r="D597" s="105"/>
      <c r="E597" s="106"/>
      <c r="F597" s="377" t="s">
        <v>33</v>
      </c>
      <c r="G597" s="305">
        <f>SUBTOTAL(9,G588:G596)</f>
        <v>0</v>
      </c>
    </row>
    <row r="598" spans="1:7" ht="24" customHeight="1" x14ac:dyDescent="0.2">
      <c r="A598" s="308"/>
      <c r="B598" s="105"/>
      <c r="C598" s="99"/>
      <c r="D598" s="105"/>
      <c r="E598" s="106"/>
      <c r="F598" s="107"/>
      <c r="G598" s="306"/>
    </row>
    <row r="599" spans="1:7" ht="24" customHeight="1" x14ac:dyDescent="0.2">
      <c r="A599" s="309" t="str">
        <f>B557</f>
        <v>2.9</v>
      </c>
      <c r="B599" s="310" t="str">
        <f>C557</f>
        <v>Tapado  y Compactación de zanja cañeria PE Red media presión</v>
      </c>
      <c r="C599" s="113"/>
      <c r="D599" s="113" t="s">
        <v>34</v>
      </c>
      <c r="E599" s="114"/>
      <c r="F599" s="312" t="s">
        <v>35</v>
      </c>
      <c r="G599" s="311">
        <f>SUBTOTAL(9,G562:G598)</f>
        <v>0</v>
      </c>
    </row>
    <row r="601" spans="1:7" ht="24" customHeight="1" x14ac:dyDescent="0.2">
      <c r="A601" s="291" t="s">
        <v>37</v>
      </c>
      <c r="B601" s="292"/>
      <c r="C601" s="292"/>
      <c r="D601" s="292"/>
      <c r="E601" s="292"/>
      <c r="F601" s="292"/>
      <c r="G601" s="293"/>
    </row>
    <row r="602" spans="1:7" ht="24" customHeight="1" x14ac:dyDescent="0.2">
      <c r="A602" s="294" t="s">
        <v>602</v>
      </c>
      <c r="B602" s="101" t="str">
        <f>Comitente</f>
        <v>DIRECCION PROVINCIAL DE REDES DE GAS</v>
      </c>
      <c r="C602" s="96"/>
      <c r="D602" s="102"/>
      <c r="E602" s="102"/>
      <c r="F602" s="103"/>
      <c r="G602" s="295"/>
    </row>
    <row r="603" spans="1:7" ht="24" customHeight="1" x14ac:dyDescent="0.2">
      <c r="A603" s="294" t="s">
        <v>603</v>
      </c>
      <c r="B603" s="101">
        <f>Contratista</f>
        <v>0</v>
      </c>
      <c r="C603" s="97"/>
      <c r="D603" s="97"/>
      <c r="E603" s="97"/>
      <c r="F603" s="104"/>
      <c r="G603" s="296"/>
    </row>
    <row r="604" spans="1:7" ht="24" customHeight="1" x14ac:dyDescent="0.2">
      <c r="A604" s="294" t="s">
        <v>24</v>
      </c>
      <c r="B604" s="101" t="str">
        <f>Obra</f>
        <v>RED DE MEDIA PRESIÓN BARRIO TALACASTO</v>
      </c>
      <c r="C604" s="97"/>
      <c r="D604" s="97"/>
      <c r="E604" s="97"/>
      <c r="F604" s="104" t="s">
        <v>38</v>
      </c>
      <c r="G604" s="297">
        <f>Fecha_Base</f>
        <v>0</v>
      </c>
    </row>
    <row r="605" spans="1:7" ht="24" customHeight="1" x14ac:dyDescent="0.2">
      <c r="A605" s="298" t="s">
        <v>601</v>
      </c>
      <c r="B605" s="98" t="str">
        <f>Ubicación</f>
        <v>Departamento Chimbas</v>
      </c>
      <c r="C605" s="98"/>
      <c r="D605" s="105"/>
      <c r="E605" s="106"/>
      <c r="F605" s="107"/>
      <c r="G605" s="299"/>
    </row>
    <row r="606" spans="1:7" ht="24" customHeight="1" x14ac:dyDescent="0.2">
      <c r="A606" s="298" t="s">
        <v>39</v>
      </c>
      <c r="B606" s="108">
        <f>IFERROR(VALUE(LEFT(B607,FIND(".",B607)-1)),"")</f>
        <v>2</v>
      </c>
      <c r="C606" s="99" t="str">
        <f>IFERROR(VLOOKUP(B606,Tabla_CyP,2,FALSE),"")</f>
        <v>CAÑERÍAS</v>
      </c>
      <c r="D606" s="99"/>
      <c r="E606" s="106"/>
      <c r="F606" s="107"/>
      <c r="G606" s="299"/>
    </row>
    <row r="607" spans="1:7" ht="24" customHeight="1" x14ac:dyDescent="0.2">
      <c r="A607" s="298" t="s">
        <v>25</v>
      </c>
      <c r="B607" s="109" t="str">
        <f>IFERROR(VLOOKUP(COUNTIF($A$1:A607,"ANALISIS DE PRECIOS"),Tabla_NumeroItem,2,FALSE),"")</f>
        <v>2.10</v>
      </c>
      <c r="C607" s="99" t="str">
        <f>IFERROR(VLOOKUP(B607,Tabla_CyP,2,FALSE),"")</f>
        <v>Rotura de calle de hormigon /  asfalto / veredas</v>
      </c>
      <c r="D607" s="105"/>
      <c r="E607" s="106"/>
      <c r="F607" s="104" t="s">
        <v>26</v>
      </c>
      <c r="G607" s="300" t="str">
        <f>IFERROR(VLOOKUP(B607,Tabla_CyP,4,FALSE),"")</f>
        <v>m</v>
      </c>
    </row>
    <row r="608" spans="1:7" ht="24" customHeight="1" x14ac:dyDescent="0.2">
      <c r="A608" s="298"/>
      <c r="B608" s="98"/>
      <c r="C608" s="99"/>
      <c r="D608" s="105"/>
      <c r="E608" s="106"/>
      <c r="F608" s="107"/>
      <c r="G608" s="299"/>
    </row>
    <row r="609" spans="1:123" ht="24" customHeight="1" x14ac:dyDescent="0.2">
      <c r="A609" s="431" t="s">
        <v>507</v>
      </c>
      <c r="B609" s="432"/>
      <c r="C609" s="425" t="s">
        <v>0</v>
      </c>
      <c r="D609" s="425" t="s">
        <v>27</v>
      </c>
      <c r="E609" s="427" t="s">
        <v>28</v>
      </c>
      <c r="F609" s="429" t="s">
        <v>29</v>
      </c>
      <c r="G609" s="429" t="s">
        <v>30</v>
      </c>
    </row>
    <row r="610" spans="1:123" s="111" customFormat="1" ht="24" customHeight="1" x14ac:dyDescent="0.2">
      <c r="A610" s="110" t="s">
        <v>508</v>
      </c>
      <c r="B610" s="110" t="s">
        <v>509</v>
      </c>
      <c r="C610" s="426"/>
      <c r="D610" s="426"/>
      <c r="E610" s="428"/>
      <c r="F610" s="430"/>
      <c r="G610" s="430"/>
      <c r="H610" s="239"/>
      <c r="I610" s="239"/>
      <c r="J610" s="239"/>
      <c r="K610" s="239"/>
      <c r="L610" s="239"/>
      <c r="M610" s="239"/>
      <c r="N610" s="239"/>
      <c r="O610" s="239"/>
      <c r="P610" s="239"/>
      <c r="Q610" s="239"/>
      <c r="R610" s="239"/>
      <c r="S610" s="239"/>
      <c r="T610" s="239"/>
      <c r="U610" s="239"/>
      <c r="V610" s="239"/>
      <c r="W610" s="239"/>
      <c r="X610" s="239"/>
      <c r="Y610" s="239"/>
      <c r="Z610" s="239"/>
      <c r="AA610" s="239"/>
      <c r="AB610" s="239"/>
      <c r="AC610" s="239"/>
      <c r="AD610" s="239"/>
      <c r="AE610" s="239"/>
      <c r="AF610" s="239"/>
      <c r="AG610" s="239"/>
      <c r="AH610" s="239"/>
      <c r="AI610" s="239"/>
      <c r="AJ610" s="239"/>
      <c r="AK610" s="239"/>
      <c r="AL610" s="239"/>
      <c r="AM610" s="239"/>
      <c r="AN610" s="239"/>
      <c r="AO610" s="239"/>
      <c r="AP610" s="239"/>
      <c r="AQ610" s="239"/>
      <c r="AR610" s="239"/>
      <c r="AS610" s="239"/>
      <c r="AT610" s="239"/>
      <c r="AU610" s="239"/>
      <c r="AV610" s="239"/>
      <c r="AW610" s="239"/>
      <c r="AX610" s="239"/>
      <c r="AY610" s="239"/>
      <c r="AZ610" s="239"/>
      <c r="BA610" s="239"/>
      <c r="BB610" s="239"/>
      <c r="BC610" s="239"/>
      <c r="BD610" s="239"/>
      <c r="BE610" s="239"/>
      <c r="BF610" s="239"/>
      <c r="BG610" s="239"/>
      <c r="BH610" s="239"/>
      <c r="BI610" s="239"/>
      <c r="BJ610" s="239"/>
      <c r="BK610" s="239"/>
      <c r="BL610" s="239"/>
      <c r="BM610" s="239"/>
      <c r="BN610" s="239"/>
      <c r="BO610" s="239"/>
      <c r="BP610" s="239"/>
      <c r="BQ610" s="239"/>
      <c r="BR610" s="239"/>
      <c r="BS610" s="239"/>
      <c r="BT610" s="239"/>
      <c r="BU610" s="239"/>
      <c r="BV610" s="239"/>
      <c r="BW610" s="239"/>
      <c r="BX610" s="239"/>
      <c r="BY610" s="239"/>
      <c r="BZ610" s="239"/>
      <c r="CA610" s="239"/>
      <c r="CB610" s="239"/>
      <c r="CC610" s="239"/>
      <c r="CD610" s="239"/>
      <c r="CE610" s="239"/>
      <c r="CF610" s="239"/>
      <c r="CG610" s="239"/>
      <c r="CH610" s="239"/>
      <c r="CI610" s="239"/>
      <c r="CJ610" s="239"/>
      <c r="CK610" s="239"/>
      <c r="CL610" s="239"/>
      <c r="CM610" s="239"/>
      <c r="CN610" s="239"/>
      <c r="CO610" s="239"/>
      <c r="CP610" s="239"/>
      <c r="CQ610" s="239"/>
      <c r="CR610" s="239"/>
      <c r="CS610" s="239"/>
      <c r="CT610" s="239"/>
      <c r="CU610" s="239"/>
      <c r="CV610" s="239"/>
      <c r="CW610" s="239"/>
      <c r="CX610" s="239"/>
      <c r="CY610" s="239"/>
      <c r="CZ610" s="239"/>
      <c r="DA610" s="239"/>
      <c r="DB610" s="239"/>
      <c r="DC610" s="239"/>
      <c r="DD610" s="239"/>
      <c r="DE610" s="239"/>
      <c r="DF610" s="239"/>
      <c r="DG610" s="239"/>
      <c r="DH610" s="239"/>
      <c r="DI610" s="239"/>
      <c r="DJ610" s="239"/>
      <c r="DK610" s="239"/>
      <c r="DL610" s="239"/>
      <c r="DM610" s="239"/>
      <c r="DN610" s="239"/>
      <c r="DO610" s="239"/>
      <c r="DP610" s="239"/>
      <c r="DQ610" s="239"/>
      <c r="DR610" s="239"/>
      <c r="DS610" s="239"/>
    </row>
    <row r="611" spans="1:123" ht="24" customHeight="1" x14ac:dyDescent="0.2">
      <c r="A611" s="378"/>
      <c r="B611" s="112"/>
      <c r="C611" s="376" t="s">
        <v>604</v>
      </c>
      <c r="D611" s="113"/>
      <c r="E611" s="114"/>
      <c r="F611" s="115"/>
      <c r="G611" s="302"/>
    </row>
    <row r="612" spans="1:123" s="238" customFormat="1" ht="24" customHeight="1" x14ac:dyDescent="0.2">
      <c r="A612" s="235" t="str">
        <f t="shared" ref="A612:A625" si="183">IFERROR(VLOOKUP(C612,Tabla_Insumos,4,FALSE),"")</f>
        <v/>
      </c>
      <c r="B612" s="233" t="str">
        <f t="shared" ref="B612:B625" si="184">IFERROR(VLOOKUP(C612,Tabla_Insumos,5,FALSE),"")</f>
        <v/>
      </c>
      <c r="C612" s="234"/>
      <c r="D612" s="235" t="str">
        <f t="shared" ref="D612:D625" si="185">IFERROR(VLOOKUP(C612,Tabla_Insumos,2,FALSE),"")</f>
        <v/>
      </c>
      <c r="E612" s="236"/>
      <c r="F612" s="237">
        <f t="shared" ref="F612:F625" si="186">IFERROR(VLOOKUP(C612,Tabla_Insumos,3,FALSE),0)</f>
        <v>0</v>
      </c>
      <c r="G612" s="303">
        <f>ROUND(E612*F612,2)</f>
        <v>0</v>
      </c>
    </row>
    <row r="613" spans="1:123" s="238" customFormat="1" ht="24" customHeight="1" x14ac:dyDescent="0.2">
      <c r="A613" s="235" t="str">
        <f t="shared" si="183"/>
        <v/>
      </c>
      <c r="B613" s="233" t="str">
        <f t="shared" si="184"/>
        <v/>
      </c>
      <c r="C613" s="234"/>
      <c r="D613" s="235" t="str">
        <f t="shared" si="185"/>
        <v/>
      </c>
      <c r="E613" s="236"/>
      <c r="F613" s="237">
        <f t="shared" si="186"/>
        <v>0</v>
      </c>
      <c r="G613" s="303">
        <f t="shared" ref="G613:G625" si="187">ROUND(E613*F613,2)</f>
        <v>0</v>
      </c>
    </row>
    <row r="614" spans="1:123" s="238" customFormat="1" ht="24" customHeight="1" x14ac:dyDescent="0.2">
      <c r="A614" s="235" t="str">
        <f t="shared" si="183"/>
        <v/>
      </c>
      <c r="B614" s="233" t="str">
        <f t="shared" si="184"/>
        <v/>
      </c>
      <c r="C614" s="234"/>
      <c r="D614" s="235" t="str">
        <f t="shared" si="185"/>
        <v/>
      </c>
      <c r="E614" s="236"/>
      <c r="F614" s="237">
        <f t="shared" si="186"/>
        <v>0</v>
      </c>
      <c r="G614" s="303">
        <f t="shared" si="187"/>
        <v>0</v>
      </c>
    </row>
    <row r="615" spans="1:123" s="238" customFormat="1" ht="24" customHeight="1" x14ac:dyDescent="0.2">
      <c r="A615" s="235" t="str">
        <f t="shared" si="183"/>
        <v/>
      </c>
      <c r="B615" s="233" t="str">
        <f t="shared" si="184"/>
        <v/>
      </c>
      <c r="C615" s="234"/>
      <c r="D615" s="235" t="str">
        <f t="shared" si="185"/>
        <v/>
      </c>
      <c r="E615" s="236"/>
      <c r="F615" s="237">
        <f t="shared" si="186"/>
        <v>0</v>
      </c>
      <c r="G615" s="303">
        <f t="shared" si="187"/>
        <v>0</v>
      </c>
    </row>
    <row r="616" spans="1:123" s="238" customFormat="1" ht="24" customHeight="1" x14ac:dyDescent="0.2">
      <c r="A616" s="235" t="str">
        <f t="shared" si="183"/>
        <v/>
      </c>
      <c r="B616" s="233" t="str">
        <f t="shared" si="184"/>
        <v/>
      </c>
      <c r="C616" s="234"/>
      <c r="D616" s="235" t="str">
        <f t="shared" si="185"/>
        <v/>
      </c>
      <c r="E616" s="236"/>
      <c r="F616" s="237">
        <f t="shared" si="186"/>
        <v>0</v>
      </c>
      <c r="G616" s="303">
        <f t="shared" si="187"/>
        <v>0</v>
      </c>
    </row>
    <row r="617" spans="1:123" s="238" customFormat="1" ht="24" customHeight="1" x14ac:dyDescent="0.2">
      <c r="A617" s="235" t="str">
        <f t="shared" si="183"/>
        <v/>
      </c>
      <c r="B617" s="233" t="str">
        <f t="shared" si="184"/>
        <v/>
      </c>
      <c r="C617" s="234"/>
      <c r="D617" s="235" t="str">
        <f t="shared" si="185"/>
        <v/>
      </c>
      <c r="E617" s="236"/>
      <c r="F617" s="237">
        <f t="shared" si="186"/>
        <v>0</v>
      </c>
      <c r="G617" s="303">
        <f t="shared" si="187"/>
        <v>0</v>
      </c>
    </row>
    <row r="618" spans="1:123" s="238" customFormat="1" ht="24" customHeight="1" x14ac:dyDescent="0.2">
      <c r="A618" s="235" t="str">
        <f t="shared" si="183"/>
        <v/>
      </c>
      <c r="B618" s="233" t="str">
        <f t="shared" si="184"/>
        <v/>
      </c>
      <c r="C618" s="234"/>
      <c r="D618" s="235" t="str">
        <f t="shared" si="185"/>
        <v/>
      </c>
      <c r="E618" s="236"/>
      <c r="F618" s="237">
        <f t="shared" si="186"/>
        <v>0</v>
      </c>
      <c r="G618" s="303">
        <f t="shared" si="187"/>
        <v>0</v>
      </c>
    </row>
    <row r="619" spans="1:123" s="238" customFormat="1" ht="24" customHeight="1" x14ac:dyDescent="0.2">
      <c r="A619" s="235" t="str">
        <f t="shared" si="183"/>
        <v/>
      </c>
      <c r="B619" s="233" t="str">
        <f t="shared" si="184"/>
        <v/>
      </c>
      <c r="C619" s="234"/>
      <c r="D619" s="235" t="str">
        <f t="shared" si="185"/>
        <v/>
      </c>
      <c r="E619" s="236"/>
      <c r="F619" s="237">
        <f t="shared" si="186"/>
        <v>0</v>
      </c>
      <c r="G619" s="303">
        <f t="shared" si="187"/>
        <v>0</v>
      </c>
    </row>
    <row r="620" spans="1:123" s="238" customFormat="1" ht="24" customHeight="1" x14ac:dyDescent="0.2">
      <c r="A620" s="235" t="str">
        <f t="shared" si="183"/>
        <v/>
      </c>
      <c r="B620" s="233" t="str">
        <f t="shared" si="184"/>
        <v/>
      </c>
      <c r="C620" s="234"/>
      <c r="D620" s="235" t="str">
        <f t="shared" si="185"/>
        <v/>
      </c>
      <c r="E620" s="236"/>
      <c r="F620" s="237">
        <f t="shared" si="186"/>
        <v>0</v>
      </c>
      <c r="G620" s="303">
        <f t="shared" si="187"/>
        <v>0</v>
      </c>
    </row>
    <row r="621" spans="1:123" s="238" customFormat="1" ht="24" customHeight="1" x14ac:dyDescent="0.2">
      <c r="A621" s="235" t="str">
        <f t="shared" si="183"/>
        <v/>
      </c>
      <c r="B621" s="233" t="str">
        <f t="shared" si="184"/>
        <v/>
      </c>
      <c r="C621" s="234"/>
      <c r="D621" s="235" t="str">
        <f t="shared" si="185"/>
        <v/>
      </c>
      <c r="E621" s="236"/>
      <c r="F621" s="237">
        <f t="shared" si="186"/>
        <v>0</v>
      </c>
      <c r="G621" s="303">
        <f t="shared" si="187"/>
        <v>0</v>
      </c>
    </row>
    <row r="622" spans="1:123" s="238" customFormat="1" ht="24" customHeight="1" x14ac:dyDescent="0.2">
      <c r="A622" s="235" t="str">
        <f t="shared" si="183"/>
        <v/>
      </c>
      <c r="B622" s="233" t="str">
        <f t="shared" si="184"/>
        <v/>
      </c>
      <c r="C622" s="234"/>
      <c r="D622" s="235" t="str">
        <f t="shared" si="185"/>
        <v/>
      </c>
      <c r="E622" s="236"/>
      <c r="F622" s="237">
        <f t="shared" si="186"/>
        <v>0</v>
      </c>
      <c r="G622" s="303">
        <f t="shared" si="187"/>
        <v>0</v>
      </c>
    </row>
    <row r="623" spans="1:123" s="238" customFormat="1" ht="24" customHeight="1" x14ac:dyDescent="0.2">
      <c r="A623" s="235" t="str">
        <f t="shared" si="183"/>
        <v/>
      </c>
      <c r="B623" s="233" t="str">
        <f t="shared" si="184"/>
        <v/>
      </c>
      <c r="C623" s="234"/>
      <c r="D623" s="235" t="str">
        <f t="shared" si="185"/>
        <v/>
      </c>
      <c r="E623" s="236"/>
      <c r="F623" s="237">
        <f t="shared" si="186"/>
        <v>0</v>
      </c>
      <c r="G623" s="303">
        <f t="shared" si="187"/>
        <v>0</v>
      </c>
    </row>
    <row r="624" spans="1:123" s="238" customFormat="1" ht="24" customHeight="1" x14ac:dyDescent="0.2">
      <c r="A624" s="235" t="str">
        <f t="shared" si="183"/>
        <v/>
      </c>
      <c r="B624" s="233" t="str">
        <f t="shared" si="184"/>
        <v/>
      </c>
      <c r="C624" s="234"/>
      <c r="D624" s="235" t="str">
        <f t="shared" si="185"/>
        <v/>
      </c>
      <c r="E624" s="236"/>
      <c r="F624" s="237">
        <f t="shared" si="186"/>
        <v>0</v>
      </c>
      <c r="G624" s="303">
        <f t="shared" si="187"/>
        <v>0</v>
      </c>
    </row>
    <row r="625" spans="1:7" s="238" customFormat="1" ht="24" customHeight="1" x14ac:dyDescent="0.2">
      <c r="A625" s="235" t="str">
        <f t="shared" si="183"/>
        <v/>
      </c>
      <c r="B625" s="233" t="str">
        <f t="shared" si="184"/>
        <v/>
      </c>
      <c r="C625" s="234"/>
      <c r="D625" s="235" t="str">
        <f t="shared" si="185"/>
        <v/>
      </c>
      <c r="E625" s="236"/>
      <c r="F625" s="237">
        <f t="shared" si="186"/>
        <v>0</v>
      </c>
      <c r="G625" s="303">
        <f t="shared" si="187"/>
        <v>0</v>
      </c>
    </row>
    <row r="626" spans="1:7" ht="24" customHeight="1" x14ac:dyDescent="0.2">
      <c r="A626" s="304"/>
      <c r="B626" s="99"/>
      <c r="C626" s="99"/>
      <c r="D626" s="105"/>
      <c r="E626" s="106"/>
      <c r="F626" s="377" t="s">
        <v>31</v>
      </c>
      <c r="G626" s="305">
        <f>SUBTOTAL(9,G612:G625)</f>
        <v>0</v>
      </c>
    </row>
    <row r="627" spans="1:7" ht="24" customHeight="1" x14ac:dyDescent="0.2">
      <c r="A627" s="304"/>
      <c r="B627" s="99"/>
      <c r="C627" s="375" t="s">
        <v>605</v>
      </c>
      <c r="D627" s="105"/>
      <c r="E627" s="106"/>
      <c r="F627" s="107"/>
      <c r="G627" s="306"/>
    </row>
    <row r="628" spans="1:7" s="238" customFormat="1" ht="24" customHeight="1" x14ac:dyDescent="0.2">
      <c r="A628" s="235" t="str">
        <f t="shared" ref="A628:A635" si="188">IFERROR(VLOOKUP(C628,Tabla_Insumos,4,FALSE),"")</f>
        <v/>
      </c>
      <c r="B628" s="233">
        <f t="shared" ref="B628:B635" si="189">IFERROR(VLOOKUP(A628,Tabla_Indices,5,FALSE),"")</f>
        <v>0</v>
      </c>
      <c r="C628" s="234"/>
      <c r="D628" s="235" t="str">
        <f t="shared" ref="D628:D635" si="190">IFERROR(VLOOKUP(C628,Tabla_Insumos,2,FALSE),"")</f>
        <v/>
      </c>
      <c r="E628" s="236"/>
      <c r="F628" s="237">
        <f t="shared" ref="F628:F635" si="191">IFERROR(VLOOKUP(C628,Tabla_Insumos,3,FALSE),0)</f>
        <v>0</v>
      </c>
      <c r="G628" s="303">
        <f>ROUND(E628*F628,2)</f>
        <v>0</v>
      </c>
    </row>
    <row r="629" spans="1:7" s="238" customFormat="1" ht="24" customHeight="1" x14ac:dyDescent="0.2">
      <c r="A629" s="235" t="str">
        <f t="shared" si="188"/>
        <v/>
      </c>
      <c r="B629" s="233">
        <f t="shared" si="189"/>
        <v>0</v>
      </c>
      <c r="C629" s="234"/>
      <c r="D629" s="235" t="str">
        <f t="shared" si="190"/>
        <v/>
      </c>
      <c r="E629" s="236"/>
      <c r="F629" s="237">
        <f t="shared" si="191"/>
        <v>0</v>
      </c>
      <c r="G629" s="303">
        <f>ROUND(E629*F629,2)</f>
        <v>0</v>
      </c>
    </row>
    <row r="630" spans="1:7" s="238" customFormat="1" ht="24" customHeight="1" x14ac:dyDescent="0.2">
      <c r="A630" s="235" t="str">
        <f t="shared" si="188"/>
        <v/>
      </c>
      <c r="B630" s="233">
        <f t="shared" si="189"/>
        <v>0</v>
      </c>
      <c r="C630" s="234"/>
      <c r="D630" s="235" t="str">
        <f t="shared" si="190"/>
        <v/>
      </c>
      <c r="E630" s="236"/>
      <c r="F630" s="237">
        <f t="shared" si="191"/>
        <v>0</v>
      </c>
      <c r="G630" s="303">
        <f t="shared" ref="G630:G635" si="192">ROUND(E630*F630,2)</f>
        <v>0</v>
      </c>
    </row>
    <row r="631" spans="1:7" s="238" customFormat="1" ht="24" customHeight="1" x14ac:dyDescent="0.2">
      <c r="A631" s="235" t="str">
        <f t="shared" si="188"/>
        <v/>
      </c>
      <c r="B631" s="233">
        <f t="shared" si="189"/>
        <v>0</v>
      </c>
      <c r="C631" s="234"/>
      <c r="D631" s="235" t="str">
        <f t="shared" si="190"/>
        <v/>
      </c>
      <c r="E631" s="236"/>
      <c r="F631" s="237">
        <f t="shared" si="191"/>
        <v>0</v>
      </c>
      <c r="G631" s="303">
        <f t="shared" si="192"/>
        <v>0</v>
      </c>
    </row>
    <row r="632" spans="1:7" s="238" customFormat="1" ht="24" customHeight="1" x14ac:dyDescent="0.2">
      <c r="A632" s="235" t="str">
        <f t="shared" si="188"/>
        <v/>
      </c>
      <c r="B632" s="233">
        <f t="shared" si="189"/>
        <v>0</v>
      </c>
      <c r="C632" s="234"/>
      <c r="D632" s="235" t="str">
        <f t="shared" si="190"/>
        <v/>
      </c>
      <c r="E632" s="236"/>
      <c r="F632" s="237">
        <f t="shared" si="191"/>
        <v>0</v>
      </c>
      <c r="G632" s="303">
        <f t="shared" si="192"/>
        <v>0</v>
      </c>
    </row>
    <row r="633" spans="1:7" s="238" customFormat="1" ht="24" customHeight="1" x14ac:dyDescent="0.2">
      <c r="A633" s="235" t="str">
        <f t="shared" si="188"/>
        <v/>
      </c>
      <c r="B633" s="233">
        <f t="shared" si="189"/>
        <v>0</v>
      </c>
      <c r="C633" s="234"/>
      <c r="D633" s="235" t="str">
        <f t="shared" si="190"/>
        <v/>
      </c>
      <c r="E633" s="236"/>
      <c r="F633" s="237">
        <f t="shared" si="191"/>
        <v>0</v>
      </c>
      <c r="G633" s="303">
        <f t="shared" si="192"/>
        <v>0</v>
      </c>
    </row>
    <row r="634" spans="1:7" s="238" customFormat="1" ht="24" customHeight="1" x14ac:dyDescent="0.2">
      <c r="A634" s="235" t="str">
        <f t="shared" si="188"/>
        <v/>
      </c>
      <c r="B634" s="233">
        <f t="shared" si="189"/>
        <v>0</v>
      </c>
      <c r="C634" s="234"/>
      <c r="D634" s="235" t="str">
        <f t="shared" si="190"/>
        <v/>
      </c>
      <c r="E634" s="236"/>
      <c r="F634" s="237">
        <f t="shared" si="191"/>
        <v>0</v>
      </c>
      <c r="G634" s="303">
        <f t="shared" si="192"/>
        <v>0</v>
      </c>
    </row>
    <row r="635" spans="1:7" s="238" customFormat="1" ht="24" customHeight="1" x14ac:dyDescent="0.2">
      <c r="A635" s="235" t="str">
        <f t="shared" si="188"/>
        <v/>
      </c>
      <c r="B635" s="233">
        <f t="shared" si="189"/>
        <v>0</v>
      </c>
      <c r="C635" s="234"/>
      <c r="D635" s="235" t="str">
        <f t="shared" si="190"/>
        <v/>
      </c>
      <c r="E635" s="236"/>
      <c r="F635" s="237">
        <f t="shared" si="191"/>
        <v>0</v>
      </c>
      <c r="G635" s="303">
        <f t="shared" si="192"/>
        <v>0</v>
      </c>
    </row>
    <row r="636" spans="1:7" ht="24" customHeight="1" x14ac:dyDescent="0.2">
      <c r="A636" s="304"/>
      <c r="B636" s="99"/>
      <c r="C636" s="99"/>
      <c r="D636" s="105"/>
      <c r="E636" s="106"/>
      <c r="F636" s="377" t="s">
        <v>32</v>
      </c>
      <c r="G636" s="305">
        <f>SUBTOTAL(9,G628:G635)</f>
        <v>0</v>
      </c>
    </row>
    <row r="637" spans="1:7" ht="24" customHeight="1" x14ac:dyDescent="0.2">
      <c r="A637" s="304"/>
      <c r="B637" s="99"/>
      <c r="C637" s="375" t="s">
        <v>606</v>
      </c>
      <c r="D637" s="105"/>
      <c r="E637" s="106"/>
      <c r="F637" s="107"/>
      <c r="G637" s="306"/>
    </row>
    <row r="638" spans="1:7" s="238" customFormat="1" ht="24" customHeight="1" x14ac:dyDescent="0.2">
      <c r="A638" s="235" t="str">
        <f t="shared" ref="A638:A646" si="193">IFERROR(VLOOKUP(C638,Tabla_Insumos,4,FALSE),"")</f>
        <v/>
      </c>
      <c r="B638" s="233" t="str">
        <f t="shared" ref="B638:B646" si="194">IFERROR(VLOOKUP(C638,Tabla_Insumos,5,FALSE),"")</f>
        <v/>
      </c>
      <c r="C638" s="234"/>
      <c r="D638" s="235" t="str">
        <f t="shared" ref="D638:D646" si="195">IFERROR(VLOOKUP(C638,Tabla_Insumos,2,FALSE),"")</f>
        <v/>
      </c>
      <c r="E638" s="236"/>
      <c r="F638" s="237">
        <f t="shared" ref="F638:F646" si="196">IFERROR(VLOOKUP(C638,Tabla_Insumos,3,FALSE),0)</f>
        <v>0</v>
      </c>
      <c r="G638" s="303">
        <f t="shared" ref="G638:G646" si="197">ROUND(E638*F638,2)</f>
        <v>0</v>
      </c>
    </row>
    <row r="639" spans="1:7" s="238" customFormat="1" ht="24" customHeight="1" x14ac:dyDescent="0.2">
      <c r="A639" s="235" t="str">
        <f t="shared" si="193"/>
        <v/>
      </c>
      <c r="B639" s="233" t="str">
        <f t="shared" si="194"/>
        <v/>
      </c>
      <c r="C639" s="234"/>
      <c r="D639" s="235" t="str">
        <f t="shared" si="195"/>
        <v/>
      </c>
      <c r="E639" s="236"/>
      <c r="F639" s="237">
        <f t="shared" si="196"/>
        <v>0</v>
      </c>
      <c r="G639" s="303">
        <f t="shared" si="197"/>
        <v>0</v>
      </c>
    </row>
    <row r="640" spans="1:7" s="238" customFormat="1" ht="24" customHeight="1" x14ac:dyDescent="0.2">
      <c r="A640" s="235" t="str">
        <f t="shared" si="193"/>
        <v/>
      </c>
      <c r="B640" s="233" t="str">
        <f t="shared" si="194"/>
        <v/>
      </c>
      <c r="C640" s="234"/>
      <c r="D640" s="235" t="str">
        <f t="shared" si="195"/>
        <v/>
      </c>
      <c r="E640" s="236"/>
      <c r="F640" s="237">
        <f t="shared" si="196"/>
        <v>0</v>
      </c>
      <c r="G640" s="303">
        <f t="shared" si="197"/>
        <v>0</v>
      </c>
    </row>
    <row r="641" spans="1:7" s="238" customFormat="1" ht="24" customHeight="1" x14ac:dyDescent="0.2">
      <c r="A641" s="235" t="str">
        <f t="shared" si="193"/>
        <v/>
      </c>
      <c r="B641" s="233" t="str">
        <f t="shared" si="194"/>
        <v/>
      </c>
      <c r="C641" s="234"/>
      <c r="D641" s="235" t="str">
        <f t="shared" si="195"/>
        <v/>
      </c>
      <c r="E641" s="236"/>
      <c r="F641" s="237">
        <f t="shared" si="196"/>
        <v>0</v>
      </c>
      <c r="G641" s="303">
        <f t="shared" si="197"/>
        <v>0</v>
      </c>
    </row>
    <row r="642" spans="1:7" s="238" customFormat="1" ht="24" customHeight="1" x14ac:dyDescent="0.2">
      <c r="A642" s="235" t="str">
        <f t="shared" si="193"/>
        <v/>
      </c>
      <c r="B642" s="233" t="str">
        <f t="shared" si="194"/>
        <v/>
      </c>
      <c r="C642" s="234"/>
      <c r="D642" s="235" t="str">
        <f t="shared" si="195"/>
        <v/>
      </c>
      <c r="E642" s="236"/>
      <c r="F642" s="237">
        <f t="shared" si="196"/>
        <v>0</v>
      </c>
      <c r="G642" s="303">
        <f t="shared" si="197"/>
        <v>0</v>
      </c>
    </row>
    <row r="643" spans="1:7" s="238" customFormat="1" ht="24" customHeight="1" x14ac:dyDescent="0.2">
      <c r="A643" s="235" t="str">
        <f t="shared" si="193"/>
        <v/>
      </c>
      <c r="B643" s="233" t="str">
        <f t="shared" si="194"/>
        <v/>
      </c>
      <c r="C643" s="234"/>
      <c r="D643" s="235" t="str">
        <f t="shared" si="195"/>
        <v/>
      </c>
      <c r="E643" s="236"/>
      <c r="F643" s="237">
        <f t="shared" si="196"/>
        <v>0</v>
      </c>
      <c r="G643" s="303">
        <f t="shared" si="197"/>
        <v>0</v>
      </c>
    </row>
    <row r="644" spans="1:7" s="238" customFormat="1" ht="24" customHeight="1" x14ac:dyDescent="0.2">
      <c r="A644" s="235" t="str">
        <f t="shared" si="193"/>
        <v/>
      </c>
      <c r="B644" s="233" t="str">
        <f t="shared" si="194"/>
        <v/>
      </c>
      <c r="C644" s="234"/>
      <c r="D644" s="235" t="str">
        <f t="shared" si="195"/>
        <v/>
      </c>
      <c r="E644" s="236"/>
      <c r="F644" s="237">
        <f t="shared" si="196"/>
        <v>0</v>
      </c>
      <c r="G644" s="303">
        <f t="shared" si="197"/>
        <v>0</v>
      </c>
    </row>
    <row r="645" spans="1:7" s="238" customFormat="1" ht="24" customHeight="1" x14ac:dyDescent="0.2">
      <c r="A645" s="235" t="str">
        <f t="shared" si="193"/>
        <v/>
      </c>
      <c r="B645" s="233" t="str">
        <f t="shared" si="194"/>
        <v/>
      </c>
      <c r="C645" s="234"/>
      <c r="D645" s="235" t="str">
        <f t="shared" si="195"/>
        <v/>
      </c>
      <c r="E645" s="236"/>
      <c r="F645" s="237">
        <f t="shared" si="196"/>
        <v>0</v>
      </c>
      <c r="G645" s="303">
        <f t="shared" si="197"/>
        <v>0</v>
      </c>
    </row>
    <row r="646" spans="1:7" s="238" customFormat="1" ht="24" customHeight="1" x14ac:dyDescent="0.2">
      <c r="A646" s="235" t="str">
        <f t="shared" si="193"/>
        <v/>
      </c>
      <c r="B646" s="233" t="str">
        <f t="shared" si="194"/>
        <v/>
      </c>
      <c r="C646" s="234"/>
      <c r="D646" s="235" t="str">
        <f t="shared" si="195"/>
        <v/>
      </c>
      <c r="E646" s="236"/>
      <c r="F646" s="237">
        <f t="shared" si="196"/>
        <v>0</v>
      </c>
      <c r="G646" s="303">
        <f t="shared" si="197"/>
        <v>0</v>
      </c>
    </row>
    <row r="647" spans="1:7" ht="24" customHeight="1" x14ac:dyDescent="0.2">
      <c r="A647" s="307"/>
      <c r="B647" s="105"/>
      <c r="C647" s="99"/>
      <c r="D647" s="105"/>
      <c r="E647" s="106"/>
      <c r="F647" s="377" t="s">
        <v>33</v>
      </c>
      <c r="G647" s="305">
        <f>SUBTOTAL(9,G638:G646)</f>
        <v>0</v>
      </c>
    </row>
    <row r="648" spans="1:7" ht="24" customHeight="1" x14ac:dyDescent="0.2">
      <c r="A648" s="308"/>
      <c r="B648" s="105"/>
      <c r="C648" s="99"/>
      <c r="D648" s="105"/>
      <c r="E648" s="106"/>
      <c r="F648" s="107"/>
      <c r="G648" s="306"/>
    </row>
    <row r="649" spans="1:7" ht="24" customHeight="1" x14ac:dyDescent="0.2">
      <c r="A649" s="309" t="str">
        <f>B607</f>
        <v>2.10</v>
      </c>
      <c r="B649" s="310" t="str">
        <f>C607</f>
        <v>Rotura de calle de hormigon /  asfalto / veredas</v>
      </c>
      <c r="C649" s="113"/>
      <c r="D649" s="113" t="s">
        <v>34</v>
      </c>
      <c r="E649" s="114"/>
      <c r="F649" s="312" t="s">
        <v>35</v>
      </c>
      <c r="G649" s="311">
        <f>SUBTOTAL(9,G612:G648)</f>
        <v>0</v>
      </c>
    </row>
    <row r="651" spans="1:7" ht="24" customHeight="1" x14ac:dyDescent="0.2">
      <c r="A651" s="291" t="s">
        <v>37</v>
      </c>
      <c r="B651" s="292"/>
      <c r="C651" s="292"/>
      <c r="D651" s="292"/>
      <c r="E651" s="292"/>
      <c r="F651" s="292"/>
      <c r="G651" s="293"/>
    </row>
    <row r="652" spans="1:7" ht="24" customHeight="1" x14ac:dyDescent="0.2">
      <c r="A652" s="294" t="s">
        <v>602</v>
      </c>
      <c r="B652" s="101" t="str">
        <f>Comitente</f>
        <v>DIRECCION PROVINCIAL DE REDES DE GAS</v>
      </c>
      <c r="C652" s="96"/>
      <c r="D652" s="102"/>
      <c r="E652" s="102"/>
      <c r="F652" s="103"/>
      <c r="G652" s="295"/>
    </row>
    <row r="653" spans="1:7" ht="24" customHeight="1" x14ac:dyDescent="0.2">
      <c r="A653" s="294" t="s">
        <v>603</v>
      </c>
      <c r="B653" s="101">
        <f>Contratista</f>
        <v>0</v>
      </c>
      <c r="C653" s="97"/>
      <c r="D653" s="97"/>
      <c r="E653" s="97"/>
      <c r="F653" s="104"/>
      <c r="G653" s="296"/>
    </row>
    <row r="654" spans="1:7" ht="24" customHeight="1" x14ac:dyDescent="0.2">
      <c r="A654" s="294" t="s">
        <v>24</v>
      </c>
      <c r="B654" s="101" t="str">
        <f>Obra</f>
        <v>RED DE MEDIA PRESIÓN BARRIO TALACASTO</v>
      </c>
      <c r="C654" s="97"/>
      <c r="D654" s="97"/>
      <c r="E654" s="97"/>
      <c r="F654" s="104" t="s">
        <v>38</v>
      </c>
      <c r="G654" s="297">
        <f>Fecha_Base</f>
        <v>0</v>
      </c>
    </row>
    <row r="655" spans="1:7" ht="24" customHeight="1" x14ac:dyDescent="0.2">
      <c r="A655" s="298" t="s">
        <v>601</v>
      </c>
      <c r="B655" s="98" t="str">
        <f>Ubicación</f>
        <v>Departamento Chimbas</v>
      </c>
      <c r="C655" s="98"/>
      <c r="D655" s="105"/>
      <c r="E655" s="106"/>
      <c r="F655" s="107"/>
      <c r="G655" s="299"/>
    </row>
    <row r="656" spans="1:7" ht="24" customHeight="1" x14ac:dyDescent="0.2">
      <c r="A656" s="298" t="s">
        <v>39</v>
      </c>
      <c r="B656" s="108">
        <f>IFERROR(VALUE(LEFT(B657,FIND(".",B657)-1)),"")</f>
        <v>2</v>
      </c>
      <c r="C656" s="99" t="str">
        <f>IFERROR(VLOOKUP(B656,Tabla_CyP,2,FALSE),"")</f>
        <v>CAÑERÍAS</v>
      </c>
      <c r="D656" s="99"/>
      <c r="E656" s="106"/>
      <c r="F656" s="107"/>
      <c r="G656" s="299"/>
    </row>
    <row r="657" spans="1:123" ht="24" customHeight="1" x14ac:dyDescent="0.2">
      <c r="A657" s="298" t="s">
        <v>25</v>
      </c>
      <c r="B657" s="109" t="str">
        <f>IFERROR(VLOOKUP(COUNTIF($A$1:A657,"ANALISIS DE PRECIOS"),Tabla_NumeroItem,2,FALSE),"")</f>
        <v>2.11</v>
      </c>
      <c r="C657" s="99" t="str">
        <f>IFERROR(VLOOKUP(B657,Tabla_CyP,2,FALSE),"")</f>
        <v>Reparacion de calle de hormigon / asfalto / veredas</v>
      </c>
      <c r="D657" s="105"/>
      <c r="E657" s="106"/>
      <c r="F657" s="104" t="s">
        <v>26</v>
      </c>
      <c r="G657" s="300" t="str">
        <f>IFERROR(VLOOKUP(B657,Tabla_CyP,4,FALSE),"")</f>
        <v>m</v>
      </c>
    </row>
    <row r="658" spans="1:123" ht="24" customHeight="1" x14ac:dyDescent="0.2">
      <c r="A658" s="298"/>
      <c r="B658" s="98"/>
      <c r="C658" s="99"/>
      <c r="D658" s="105"/>
      <c r="E658" s="106"/>
      <c r="F658" s="107"/>
      <c r="G658" s="299"/>
    </row>
    <row r="659" spans="1:123" ht="24" customHeight="1" x14ac:dyDescent="0.2">
      <c r="A659" s="431" t="s">
        <v>507</v>
      </c>
      <c r="B659" s="432"/>
      <c r="C659" s="425" t="s">
        <v>0</v>
      </c>
      <c r="D659" s="425" t="s">
        <v>27</v>
      </c>
      <c r="E659" s="427" t="s">
        <v>28</v>
      </c>
      <c r="F659" s="429" t="s">
        <v>29</v>
      </c>
      <c r="G659" s="429" t="s">
        <v>30</v>
      </c>
    </row>
    <row r="660" spans="1:123" s="111" customFormat="1" ht="24" customHeight="1" x14ac:dyDescent="0.2">
      <c r="A660" s="110" t="s">
        <v>508</v>
      </c>
      <c r="B660" s="110" t="s">
        <v>509</v>
      </c>
      <c r="C660" s="426"/>
      <c r="D660" s="426"/>
      <c r="E660" s="428"/>
      <c r="F660" s="430"/>
      <c r="G660" s="430"/>
      <c r="H660" s="239"/>
      <c r="I660" s="239"/>
      <c r="J660" s="239"/>
      <c r="K660" s="239"/>
      <c r="L660" s="239"/>
      <c r="M660" s="239"/>
      <c r="N660" s="239"/>
      <c r="O660" s="239"/>
      <c r="P660" s="239"/>
      <c r="Q660" s="239"/>
      <c r="R660" s="239"/>
      <c r="S660" s="239"/>
      <c r="T660" s="239"/>
      <c r="U660" s="239"/>
      <c r="V660" s="239"/>
      <c r="W660" s="239"/>
      <c r="X660" s="239"/>
      <c r="Y660" s="239"/>
      <c r="Z660" s="239"/>
      <c r="AA660" s="239"/>
      <c r="AB660" s="239"/>
      <c r="AC660" s="239"/>
      <c r="AD660" s="239"/>
      <c r="AE660" s="239"/>
      <c r="AF660" s="239"/>
      <c r="AG660" s="239"/>
      <c r="AH660" s="239"/>
      <c r="AI660" s="239"/>
      <c r="AJ660" s="239"/>
      <c r="AK660" s="239"/>
      <c r="AL660" s="239"/>
      <c r="AM660" s="239"/>
      <c r="AN660" s="239"/>
      <c r="AO660" s="239"/>
      <c r="AP660" s="239"/>
      <c r="AQ660" s="239"/>
      <c r="AR660" s="239"/>
      <c r="AS660" s="239"/>
      <c r="AT660" s="239"/>
      <c r="AU660" s="239"/>
      <c r="AV660" s="239"/>
      <c r="AW660" s="239"/>
      <c r="AX660" s="239"/>
      <c r="AY660" s="239"/>
      <c r="AZ660" s="239"/>
      <c r="BA660" s="239"/>
      <c r="BB660" s="239"/>
      <c r="BC660" s="239"/>
      <c r="BD660" s="239"/>
      <c r="BE660" s="239"/>
      <c r="BF660" s="239"/>
      <c r="BG660" s="239"/>
      <c r="BH660" s="239"/>
      <c r="BI660" s="239"/>
      <c r="BJ660" s="239"/>
      <c r="BK660" s="239"/>
      <c r="BL660" s="239"/>
      <c r="BM660" s="239"/>
      <c r="BN660" s="239"/>
      <c r="BO660" s="239"/>
      <c r="BP660" s="239"/>
      <c r="BQ660" s="239"/>
      <c r="BR660" s="239"/>
      <c r="BS660" s="239"/>
      <c r="BT660" s="239"/>
      <c r="BU660" s="239"/>
      <c r="BV660" s="239"/>
      <c r="BW660" s="239"/>
      <c r="BX660" s="239"/>
      <c r="BY660" s="239"/>
      <c r="BZ660" s="239"/>
      <c r="CA660" s="239"/>
      <c r="CB660" s="239"/>
      <c r="CC660" s="239"/>
      <c r="CD660" s="239"/>
      <c r="CE660" s="239"/>
      <c r="CF660" s="239"/>
      <c r="CG660" s="239"/>
      <c r="CH660" s="239"/>
      <c r="CI660" s="239"/>
      <c r="CJ660" s="239"/>
      <c r="CK660" s="239"/>
      <c r="CL660" s="239"/>
      <c r="CM660" s="239"/>
      <c r="CN660" s="239"/>
      <c r="CO660" s="239"/>
      <c r="CP660" s="239"/>
      <c r="CQ660" s="239"/>
      <c r="CR660" s="239"/>
      <c r="CS660" s="239"/>
      <c r="CT660" s="239"/>
      <c r="CU660" s="239"/>
      <c r="CV660" s="239"/>
      <c r="CW660" s="239"/>
      <c r="CX660" s="239"/>
      <c r="CY660" s="239"/>
      <c r="CZ660" s="239"/>
      <c r="DA660" s="239"/>
      <c r="DB660" s="239"/>
      <c r="DC660" s="239"/>
      <c r="DD660" s="239"/>
      <c r="DE660" s="239"/>
      <c r="DF660" s="239"/>
      <c r="DG660" s="239"/>
      <c r="DH660" s="239"/>
      <c r="DI660" s="239"/>
      <c r="DJ660" s="239"/>
      <c r="DK660" s="239"/>
      <c r="DL660" s="239"/>
      <c r="DM660" s="239"/>
      <c r="DN660" s="239"/>
      <c r="DO660" s="239"/>
      <c r="DP660" s="239"/>
      <c r="DQ660" s="239"/>
      <c r="DR660" s="239"/>
      <c r="DS660" s="239"/>
    </row>
    <row r="661" spans="1:123" ht="24" customHeight="1" x14ac:dyDescent="0.2">
      <c r="A661" s="378"/>
      <c r="B661" s="112"/>
      <c r="C661" s="376" t="s">
        <v>604</v>
      </c>
      <c r="D661" s="113"/>
      <c r="E661" s="114"/>
      <c r="F661" s="115"/>
      <c r="G661" s="302"/>
    </row>
    <row r="662" spans="1:123" s="238" customFormat="1" ht="24" customHeight="1" x14ac:dyDescent="0.2">
      <c r="A662" s="235" t="str">
        <f t="shared" ref="A662:A675" si="198">IFERROR(VLOOKUP(C662,Tabla_Insumos,4,FALSE),"")</f>
        <v/>
      </c>
      <c r="B662" s="233" t="str">
        <f t="shared" ref="B662:B675" si="199">IFERROR(VLOOKUP(C662,Tabla_Insumos,5,FALSE),"")</f>
        <v/>
      </c>
      <c r="C662" s="234"/>
      <c r="D662" s="235" t="str">
        <f t="shared" ref="D662:D675" si="200">IFERROR(VLOOKUP(C662,Tabla_Insumos,2,FALSE),"")</f>
        <v/>
      </c>
      <c r="E662" s="236"/>
      <c r="F662" s="237">
        <f t="shared" ref="F662:F675" si="201">IFERROR(VLOOKUP(C662,Tabla_Insumos,3,FALSE),0)</f>
        <v>0</v>
      </c>
      <c r="G662" s="303">
        <f>ROUND(E662*F662,2)</f>
        <v>0</v>
      </c>
    </row>
    <row r="663" spans="1:123" s="238" customFormat="1" ht="24" customHeight="1" x14ac:dyDescent="0.2">
      <c r="A663" s="235" t="str">
        <f t="shared" si="198"/>
        <v/>
      </c>
      <c r="B663" s="233" t="str">
        <f t="shared" si="199"/>
        <v/>
      </c>
      <c r="C663" s="234"/>
      <c r="D663" s="235" t="str">
        <f t="shared" si="200"/>
        <v/>
      </c>
      <c r="E663" s="236"/>
      <c r="F663" s="237">
        <f t="shared" si="201"/>
        <v>0</v>
      </c>
      <c r="G663" s="303">
        <f t="shared" ref="G663:G675" si="202">ROUND(E663*F663,2)</f>
        <v>0</v>
      </c>
    </row>
    <row r="664" spans="1:123" s="238" customFormat="1" ht="24" customHeight="1" x14ac:dyDescent="0.2">
      <c r="A664" s="235" t="str">
        <f t="shared" si="198"/>
        <v/>
      </c>
      <c r="B664" s="233" t="str">
        <f t="shared" si="199"/>
        <v/>
      </c>
      <c r="C664" s="234"/>
      <c r="D664" s="235" t="str">
        <f t="shared" si="200"/>
        <v/>
      </c>
      <c r="E664" s="236"/>
      <c r="F664" s="237">
        <f t="shared" si="201"/>
        <v>0</v>
      </c>
      <c r="G664" s="303">
        <f t="shared" si="202"/>
        <v>0</v>
      </c>
    </row>
    <row r="665" spans="1:123" s="238" customFormat="1" ht="24" customHeight="1" x14ac:dyDescent="0.2">
      <c r="A665" s="235" t="str">
        <f t="shared" si="198"/>
        <v/>
      </c>
      <c r="B665" s="233" t="str">
        <f t="shared" si="199"/>
        <v/>
      </c>
      <c r="C665" s="234"/>
      <c r="D665" s="235" t="str">
        <f t="shared" si="200"/>
        <v/>
      </c>
      <c r="E665" s="236"/>
      <c r="F665" s="237">
        <f t="shared" si="201"/>
        <v>0</v>
      </c>
      <c r="G665" s="303">
        <f t="shared" si="202"/>
        <v>0</v>
      </c>
    </row>
    <row r="666" spans="1:123" s="238" customFormat="1" ht="24" customHeight="1" x14ac:dyDescent="0.2">
      <c r="A666" s="235" t="str">
        <f t="shared" si="198"/>
        <v/>
      </c>
      <c r="B666" s="233" t="str">
        <f t="shared" si="199"/>
        <v/>
      </c>
      <c r="C666" s="234"/>
      <c r="D666" s="235" t="str">
        <f t="shared" si="200"/>
        <v/>
      </c>
      <c r="E666" s="236"/>
      <c r="F666" s="237">
        <f t="shared" si="201"/>
        <v>0</v>
      </c>
      <c r="G666" s="303">
        <f t="shared" si="202"/>
        <v>0</v>
      </c>
    </row>
    <row r="667" spans="1:123" s="238" customFormat="1" ht="24" customHeight="1" x14ac:dyDescent="0.2">
      <c r="A667" s="235" t="str">
        <f t="shared" si="198"/>
        <v/>
      </c>
      <c r="B667" s="233" t="str">
        <f t="shared" si="199"/>
        <v/>
      </c>
      <c r="C667" s="234"/>
      <c r="D667" s="235" t="str">
        <f t="shared" si="200"/>
        <v/>
      </c>
      <c r="E667" s="236"/>
      <c r="F667" s="237">
        <f t="shared" si="201"/>
        <v>0</v>
      </c>
      <c r="G667" s="303">
        <f t="shared" si="202"/>
        <v>0</v>
      </c>
    </row>
    <row r="668" spans="1:123" s="238" customFormat="1" ht="24" customHeight="1" x14ac:dyDescent="0.2">
      <c r="A668" s="235" t="str">
        <f t="shared" si="198"/>
        <v/>
      </c>
      <c r="B668" s="233" t="str">
        <f t="shared" si="199"/>
        <v/>
      </c>
      <c r="C668" s="234"/>
      <c r="D668" s="235" t="str">
        <f t="shared" si="200"/>
        <v/>
      </c>
      <c r="E668" s="236"/>
      <c r="F668" s="237">
        <f t="shared" si="201"/>
        <v>0</v>
      </c>
      <c r="G668" s="303">
        <f t="shared" si="202"/>
        <v>0</v>
      </c>
    </row>
    <row r="669" spans="1:123" s="238" customFormat="1" ht="24" customHeight="1" x14ac:dyDescent="0.2">
      <c r="A669" s="235" t="str">
        <f t="shared" si="198"/>
        <v/>
      </c>
      <c r="B669" s="233" t="str">
        <f t="shared" si="199"/>
        <v/>
      </c>
      <c r="C669" s="234"/>
      <c r="D669" s="235" t="str">
        <f t="shared" si="200"/>
        <v/>
      </c>
      <c r="E669" s="236"/>
      <c r="F669" s="237">
        <f t="shared" si="201"/>
        <v>0</v>
      </c>
      <c r="G669" s="303">
        <f t="shared" si="202"/>
        <v>0</v>
      </c>
    </row>
    <row r="670" spans="1:123" s="238" customFormat="1" ht="24" customHeight="1" x14ac:dyDescent="0.2">
      <c r="A670" s="235" t="str">
        <f t="shared" si="198"/>
        <v/>
      </c>
      <c r="B670" s="233" t="str">
        <f t="shared" si="199"/>
        <v/>
      </c>
      <c r="C670" s="234"/>
      <c r="D670" s="235" t="str">
        <f t="shared" si="200"/>
        <v/>
      </c>
      <c r="E670" s="236"/>
      <c r="F670" s="237">
        <f t="shared" si="201"/>
        <v>0</v>
      </c>
      <c r="G670" s="303">
        <f t="shared" si="202"/>
        <v>0</v>
      </c>
    </row>
    <row r="671" spans="1:123" s="238" customFormat="1" ht="24" customHeight="1" x14ac:dyDescent="0.2">
      <c r="A671" s="235" t="str">
        <f t="shared" si="198"/>
        <v/>
      </c>
      <c r="B671" s="233" t="str">
        <f t="shared" si="199"/>
        <v/>
      </c>
      <c r="C671" s="234"/>
      <c r="D671" s="235" t="str">
        <f t="shared" si="200"/>
        <v/>
      </c>
      <c r="E671" s="236"/>
      <c r="F671" s="237">
        <f t="shared" si="201"/>
        <v>0</v>
      </c>
      <c r="G671" s="303">
        <f t="shared" si="202"/>
        <v>0</v>
      </c>
    </row>
    <row r="672" spans="1:123" s="238" customFormat="1" ht="24" customHeight="1" x14ac:dyDescent="0.2">
      <c r="A672" s="235" t="str">
        <f t="shared" si="198"/>
        <v/>
      </c>
      <c r="B672" s="233" t="str">
        <f t="shared" si="199"/>
        <v/>
      </c>
      <c r="C672" s="234"/>
      <c r="D672" s="235" t="str">
        <f t="shared" si="200"/>
        <v/>
      </c>
      <c r="E672" s="236"/>
      <c r="F672" s="237">
        <f t="shared" si="201"/>
        <v>0</v>
      </c>
      <c r="G672" s="303">
        <f t="shared" si="202"/>
        <v>0</v>
      </c>
    </row>
    <row r="673" spans="1:7" s="238" customFormat="1" ht="24" customHeight="1" x14ac:dyDescent="0.2">
      <c r="A673" s="235" t="str">
        <f t="shared" si="198"/>
        <v/>
      </c>
      <c r="B673" s="233" t="str">
        <f t="shared" si="199"/>
        <v/>
      </c>
      <c r="C673" s="234"/>
      <c r="D673" s="235" t="str">
        <f t="shared" si="200"/>
        <v/>
      </c>
      <c r="E673" s="236"/>
      <c r="F673" s="237">
        <f t="shared" si="201"/>
        <v>0</v>
      </c>
      <c r="G673" s="303">
        <f t="shared" si="202"/>
        <v>0</v>
      </c>
    </row>
    <row r="674" spans="1:7" s="238" customFormat="1" ht="24" customHeight="1" x14ac:dyDescent="0.2">
      <c r="A674" s="235" t="str">
        <f t="shared" si="198"/>
        <v/>
      </c>
      <c r="B674" s="233" t="str">
        <f t="shared" si="199"/>
        <v/>
      </c>
      <c r="C674" s="234"/>
      <c r="D674" s="235" t="str">
        <f t="shared" si="200"/>
        <v/>
      </c>
      <c r="E674" s="236"/>
      <c r="F674" s="237">
        <f t="shared" si="201"/>
        <v>0</v>
      </c>
      <c r="G674" s="303">
        <f t="shared" si="202"/>
        <v>0</v>
      </c>
    </row>
    <row r="675" spans="1:7" s="238" customFormat="1" ht="24" customHeight="1" x14ac:dyDescent="0.2">
      <c r="A675" s="235" t="str">
        <f t="shared" si="198"/>
        <v/>
      </c>
      <c r="B675" s="233" t="str">
        <f t="shared" si="199"/>
        <v/>
      </c>
      <c r="C675" s="234"/>
      <c r="D675" s="235" t="str">
        <f t="shared" si="200"/>
        <v/>
      </c>
      <c r="E675" s="236"/>
      <c r="F675" s="237">
        <f t="shared" si="201"/>
        <v>0</v>
      </c>
      <c r="G675" s="303">
        <f t="shared" si="202"/>
        <v>0</v>
      </c>
    </row>
    <row r="676" spans="1:7" ht="24" customHeight="1" x14ac:dyDescent="0.2">
      <c r="A676" s="304"/>
      <c r="B676" s="99"/>
      <c r="C676" s="99"/>
      <c r="D676" s="105"/>
      <c r="E676" s="106"/>
      <c r="F676" s="377" t="s">
        <v>31</v>
      </c>
      <c r="G676" s="305">
        <f>SUBTOTAL(9,G662:G675)</f>
        <v>0</v>
      </c>
    </row>
    <row r="677" spans="1:7" ht="24" customHeight="1" x14ac:dyDescent="0.2">
      <c r="A677" s="304"/>
      <c r="B677" s="99"/>
      <c r="C677" s="375" t="s">
        <v>605</v>
      </c>
      <c r="D677" s="105"/>
      <c r="E677" s="106"/>
      <c r="F677" s="107"/>
      <c r="G677" s="306"/>
    </row>
    <row r="678" spans="1:7" s="238" customFormat="1" ht="24" customHeight="1" x14ac:dyDescent="0.2">
      <c r="A678" s="235" t="str">
        <f t="shared" ref="A678:A685" si="203">IFERROR(VLOOKUP(C678,Tabla_Insumos,4,FALSE),"")</f>
        <v/>
      </c>
      <c r="B678" s="233">
        <f t="shared" ref="B678:B685" si="204">IFERROR(VLOOKUP(A678,Tabla_Indices,5,FALSE),"")</f>
        <v>0</v>
      </c>
      <c r="C678" s="234"/>
      <c r="D678" s="235" t="str">
        <f t="shared" ref="D678:D685" si="205">IFERROR(VLOOKUP(C678,Tabla_Insumos,2,FALSE),"")</f>
        <v/>
      </c>
      <c r="E678" s="236"/>
      <c r="F678" s="237">
        <f t="shared" ref="F678:F685" si="206">IFERROR(VLOOKUP(C678,Tabla_Insumos,3,FALSE),0)</f>
        <v>0</v>
      </c>
      <c r="G678" s="303">
        <f>ROUND(E678*F678,2)</f>
        <v>0</v>
      </c>
    </row>
    <row r="679" spans="1:7" s="238" customFormat="1" ht="24" customHeight="1" x14ac:dyDescent="0.2">
      <c r="A679" s="235" t="str">
        <f t="shared" si="203"/>
        <v/>
      </c>
      <c r="B679" s="233">
        <f t="shared" si="204"/>
        <v>0</v>
      </c>
      <c r="C679" s="234"/>
      <c r="D679" s="235" t="str">
        <f t="shared" si="205"/>
        <v/>
      </c>
      <c r="E679" s="236"/>
      <c r="F679" s="237">
        <f t="shared" si="206"/>
        <v>0</v>
      </c>
      <c r="G679" s="303">
        <f>ROUND(E679*F679,2)</f>
        <v>0</v>
      </c>
    </row>
    <row r="680" spans="1:7" s="238" customFormat="1" ht="24" customHeight="1" x14ac:dyDescent="0.2">
      <c r="A680" s="235" t="str">
        <f t="shared" si="203"/>
        <v/>
      </c>
      <c r="B680" s="233">
        <f t="shared" si="204"/>
        <v>0</v>
      </c>
      <c r="C680" s="234"/>
      <c r="D680" s="235" t="str">
        <f t="shared" si="205"/>
        <v/>
      </c>
      <c r="E680" s="236"/>
      <c r="F680" s="237">
        <f t="shared" si="206"/>
        <v>0</v>
      </c>
      <c r="G680" s="303">
        <f t="shared" ref="G680:G685" si="207">ROUND(E680*F680,2)</f>
        <v>0</v>
      </c>
    </row>
    <row r="681" spans="1:7" s="238" customFormat="1" ht="24" customHeight="1" x14ac:dyDescent="0.2">
      <c r="A681" s="235" t="str">
        <f t="shared" si="203"/>
        <v/>
      </c>
      <c r="B681" s="233">
        <f t="shared" si="204"/>
        <v>0</v>
      </c>
      <c r="C681" s="234"/>
      <c r="D681" s="235" t="str">
        <f t="shared" si="205"/>
        <v/>
      </c>
      <c r="E681" s="236"/>
      <c r="F681" s="237">
        <f t="shared" si="206"/>
        <v>0</v>
      </c>
      <c r="G681" s="303">
        <f t="shared" si="207"/>
        <v>0</v>
      </c>
    </row>
    <row r="682" spans="1:7" s="238" customFormat="1" ht="24" customHeight="1" x14ac:dyDescent="0.2">
      <c r="A682" s="235" t="str">
        <f t="shared" si="203"/>
        <v/>
      </c>
      <c r="B682" s="233">
        <f t="shared" si="204"/>
        <v>0</v>
      </c>
      <c r="C682" s="234"/>
      <c r="D682" s="235" t="str">
        <f t="shared" si="205"/>
        <v/>
      </c>
      <c r="E682" s="236"/>
      <c r="F682" s="237">
        <f t="shared" si="206"/>
        <v>0</v>
      </c>
      <c r="G682" s="303">
        <f t="shared" si="207"/>
        <v>0</v>
      </c>
    </row>
    <row r="683" spans="1:7" s="238" customFormat="1" ht="24" customHeight="1" x14ac:dyDescent="0.2">
      <c r="A683" s="235" t="str">
        <f t="shared" si="203"/>
        <v/>
      </c>
      <c r="B683" s="233">
        <f t="shared" si="204"/>
        <v>0</v>
      </c>
      <c r="C683" s="234"/>
      <c r="D683" s="235" t="str">
        <f t="shared" si="205"/>
        <v/>
      </c>
      <c r="E683" s="236"/>
      <c r="F683" s="237">
        <f t="shared" si="206"/>
        <v>0</v>
      </c>
      <c r="G683" s="303">
        <f t="shared" si="207"/>
        <v>0</v>
      </c>
    </row>
    <row r="684" spans="1:7" s="238" customFormat="1" ht="24" customHeight="1" x14ac:dyDescent="0.2">
      <c r="A684" s="235" t="str">
        <f t="shared" si="203"/>
        <v/>
      </c>
      <c r="B684" s="233">
        <f t="shared" si="204"/>
        <v>0</v>
      </c>
      <c r="C684" s="234"/>
      <c r="D684" s="235" t="str">
        <f t="shared" si="205"/>
        <v/>
      </c>
      <c r="E684" s="236"/>
      <c r="F684" s="237">
        <f t="shared" si="206"/>
        <v>0</v>
      </c>
      <c r="G684" s="303">
        <f t="shared" si="207"/>
        <v>0</v>
      </c>
    </row>
    <row r="685" spans="1:7" s="238" customFormat="1" ht="24" customHeight="1" x14ac:dyDescent="0.2">
      <c r="A685" s="235" t="str">
        <f t="shared" si="203"/>
        <v/>
      </c>
      <c r="B685" s="233">
        <f t="shared" si="204"/>
        <v>0</v>
      </c>
      <c r="C685" s="234"/>
      <c r="D685" s="235" t="str">
        <f t="shared" si="205"/>
        <v/>
      </c>
      <c r="E685" s="236"/>
      <c r="F685" s="237">
        <f t="shared" si="206"/>
        <v>0</v>
      </c>
      <c r="G685" s="303">
        <f t="shared" si="207"/>
        <v>0</v>
      </c>
    </row>
    <row r="686" spans="1:7" ht="24" customHeight="1" x14ac:dyDescent="0.2">
      <c r="A686" s="304"/>
      <c r="B686" s="99"/>
      <c r="C686" s="99"/>
      <c r="D686" s="105"/>
      <c r="E686" s="106"/>
      <c r="F686" s="377" t="s">
        <v>32</v>
      </c>
      <c r="G686" s="305">
        <f>SUBTOTAL(9,G678:G685)</f>
        <v>0</v>
      </c>
    </row>
    <row r="687" spans="1:7" ht="24" customHeight="1" x14ac:dyDescent="0.2">
      <c r="A687" s="304"/>
      <c r="B687" s="99"/>
      <c r="C687" s="375" t="s">
        <v>606</v>
      </c>
      <c r="D687" s="105"/>
      <c r="E687" s="106"/>
      <c r="F687" s="107"/>
      <c r="G687" s="306"/>
    </row>
    <row r="688" spans="1:7" s="238" customFormat="1" ht="24" customHeight="1" x14ac:dyDescent="0.2">
      <c r="A688" s="235" t="str">
        <f t="shared" ref="A688:A696" si="208">IFERROR(VLOOKUP(C688,Tabla_Insumos,4,FALSE),"")</f>
        <v/>
      </c>
      <c r="B688" s="233" t="str">
        <f t="shared" ref="B688:B696" si="209">IFERROR(VLOOKUP(C688,Tabla_Insumos,5,FALSE),"")</f>
        <v/>
      </c>
      <c r="C688" s="234"/>
      <c r="D688" s="235" t="str">
        <f t="shared" ref="D688:D696" si="210">IFERROR(VLOOKUP(C688,Tabla_Insumos,2,FALSE),"")</f>
        <v/>
      </c>
      <c r="E688" s="236"/>
      <c r="F688" s="237">
        <f t="shared" ref="F688:F696" si="211">IFERROR(VLOOKUP(C688,Tabla_Insumos,3,FALSE),0)</f>
        <v>0</v>
      </c>
      <c r="G688" s="303">
        <f t="shared" ref="G688:G696" si="212">ROUND(E688*F688,2)</f>
        <v>0</v>
      </c>
    </row>
    <row r="689" spans="1:7" s="238" customFormat="1" ht="24" customHeight="1" x14ac:dyDescent="0.2">
      <c r="A689" s="235" t="str">
        <f t="shared" si="208"/>
        <v/>
      </c>
      <c r="B689" s="233" t="str">
        <f t="shared" si="209"/>
        <v/>
      </c>
      <c r="C689" s="234"/>
      <c r="D689" s="235" t="str">
        <f t="shared" si="210"/>
        <v/>
      </c>
      <c r="E689" s="236"/>
      <c r="F689" s="237">
        <f t="shared" si="211"/>
        <v>0</v>
      </c>
      <c r="G689" s="303">
        <f t="shared" si="212"/>
        <v>0</v>
      </c>
    </row>
    <row r="690" spans="1:7" s="238" customFormat="1" ht="24" customHeight="1" x14ac:dyDescent="0.2">
      <c r="A690" s="235" t="str">
        <f t="shared" si="208"/>
        <v/>
      </c>
      <c r="B690" s="233" t="str">
        <f t="shared" si="209"/>
        <v/>
      </c>
      <c r="C690" s="234"/>
      <c r="D690" s="235" t="str">
        <f t="shared" si="210"/>
        <v/>
      </c>
      <c r="E690" s="236"/>
      <c r="F690" s="237">
        <f t="shared" si="211"/>
        <v>0</v>
      </c>
      <c r="G690" s="303">
        <f t="shared" si="212"/>
        <v>0</v>
      </c>
    </row>
    <row r="691" spans="1:7" s="238" customFormat="1" ht="24" customHeight="1" x14ac:dyDescent="0.2">
      <c r="A691" s="235" t="str">
        <f t="shared" si="208"/>
        <v/>
      </c>
      <c r="B691" s="233" t="str">
        <f t="shared" si="209"/>
        <v/>
      </c>
      <c r="C691" s="234"/>
      <c r="D691" s="235" t="str">
        <f t="shared" si="210"/>
        <v/>
      </c>
      <c r="E691" s="236"/>
      <c r="F691" s="237">
        <f t="shared" si="211"/>
        <v>0</v>
      </c>
      <c r="G691" s="303">
        <f t="shared" si="212"/>
        <v>0</v>
      </c>
    </row>
    <row r="692" spans="1:7" s="238" customFormat="1" ht="24" customHeight="1" x14ac:dyDescent="0.2">
      <c r="A692" s="235" t="str">
        <f t="shared" si="208"/>
        <v/>
      </c>
      <c r="B692" s="233" t="str">
        <f t="shared" si="209"/>
        <v/>
      </c>
      <c r="C692" s="234"/>
      <c r="D692" s="235" t="str">
        <f t="shared" si="210"/>
        <v/>
      </c>
      <c r="E692" s="236"/>
      <c r="F692" s="237">
        <f t="shared" si="211"/>
        <v>0</v>
      </c>
      <c r="G692" s="303">
        <f t="shared" si="212"/>
        <v>0</v>
      </c>
    </row>
    <row r="693" spans="1:7" s="238" customFormat="1" ht="24" customHeight="1" x14ac:dyDescent="0.2">
      <c r="A693" s="235" t="str">
        <f t="shared" si="208"/>
        <v/>
      </c>
      <c r="B693" s="233" t="str">
        <f t="shared" si="209"/>
        <v/>
      </c>
      <c r="C693" s="234"/>
      <c r="D693" s="235" t="str">
        <f t="shared" si="210"/>
        <v/>
      </c>
      <c r="E693" s="236"/>
      <c r="F693" s="237">
        <f t="shared" si="211"/>
        <v>0</v>
      </c>
      <c r="G693" s="303">
        <f t="shared" si="212"/>
        <v>0</v>
      </c>
    </row>
    <row r="694" spans="1:7" s="238" customFormat="1" ht="24" customHeight="1" x14ac:dyDescent="0.2">
      <c r="A694" s="235" t="str">
        <f t="shared" si="208"/>
        <v/>
      </c>
      <c r="B694" s="233" t="str">
        <f t="shared" si="209"/>
        <v/>
      </c>
      <c r="C694" s="234"/>
      <c r="D694" s="235" t="str">
        <f t="shared" si="210"/>
        <v/>
      </c>
      <c r="E694" s="236"/>
      <c r="F694" s="237">
        <f t="shared" si="211"/>
        <v>0</v>
      </c>
      <c r="G694" s="303">
        <f t="shared" si="212"/>
        <v>0</v>
      </c>
    </row>
    <row r="695" spans="1:7" s="238" customFormat="1" ht="24" customHeight="1" x14ac:dyDescent="0.2">
      <c r="A695" s="235" t="str">
        <f t="shared" si="208"/>
        <v/>
      </c>
      <c r="B695" s="233" t="str">
        <f t="shared" si="209"/>
        <v/>
      </c>
      <c r="C695" s="234"/>
      <c r="D695" s="235" t="str">
        <f t="shared" si="210"/>
        <v/>
      </c>
      <c r="E695" s="236"/>
      <c r="F695" s="237">
        <f t="shared" si="211"/>
        <v>0</v>
      </c>
      <c r="G695" s="303">
        <f t="shared" si="212"/>
        <v>0</v>
      </c>
    </row>
    <row r="696" spans="1:7" s="238" customFormat="1" ht="24" customHeight="1" x14ac:dyDescent="0.2">
      <c r="A696" s="235" t="str">
        <f t="shared" si="208"/>
        <v/>
      </c>
      <c r="B696" s="233" t="str">
        <f t="shared" si="209"/>
        <v/>
      </c>
      <c r="C696" s="234"/>
      <c r="D696" s="235" t="str">
        <f t="shared" si="210"/>
        <v/>
      </c>
      <c r="E696" s="236"/>
      <c r="F696" s="237">
        <f t="shared" si="211"/>
        <v>0</v>
      </c>
      <c r="G696" s="303">
        <f t="shared" si="212"/>
        <v>0</v>
      </c>
    </row>
    <row r="697" spans="1:7" ht="24" customHeight="1" x14ac:dyDescent="0.2">
      <c r="A697" s="307"/>
      <c r="B697" s="105"/>
      <c r="C697" s="99"/>
      <c r="D697" s="105"/>
      <c r="E697" s="106"/>
      <c r="F697" s="377" t="s">
        <v>33</v>
      </c>
      <c r="G697" s="305">
        <f>SUBTOTAL(9,G688:G696)</f>
        <v>0</v>
      </c>
    </row>
    <row r="698" spans="1:7" ht="24" customHeight="1" x14ac:dyDescent="0.2">
      <c r="A698" s="308"/>
      <c r="B698" s="105"/>
      <c r="C698" s="99"/>
      <c r="D698" s="105"/>
      <c r="E698" s="106"/>
      <c r="F698" s="107"/>
      <c r="G698" s="306"/>
    </row>
    <row r="699" spans="1:7" ht="24" customHeight="1" x14ac:dyDescent="0.2">
      <c r="A699" s="309" t="str">
        <f>B657</f>
        <v>2.11</v>
      </c>
      <c r="B699" s="310" t="str">
        <f>C657</f>
        <v>Reparacion de calle de hormigon / asfalto / veredas</v>
      </c>
      <c r="C699" s="113"/>
      <c r="D699" s="113" t="s">
        <v>34</v>
      </c>
      <c r="E699" s="114"/>
      <c r="F699" s="312" t="s">
        <v>35</v>
      </c>
      <c r="G699" s="311">
        <f>SUBTOTAL(9,G662:G698)</f>
        <v>0</v>
      </c>
    </row>
    <row r="701" spans="1:7" ht="24" customHeight="1" x14ac:dyDescent="0.2">
      <c r="A701" s="291" t="s">
        <v>37</v>
      </c>
      <c r="B701" s="292"/>
      <c r="C701" s="292"/>
      <c r="D701" s="292"/>
      <c r="E701" s="292"/>
      <c r="F701" s="292"/>
      <c r="G701" s="293"/>
    </row>
    <row r="702" spans="1:7" ht="24" customHeight="1" x14ac:dyDescent="0.2">
      <c r="A702" s="294" t="s">
        <v>602</v>
      </c>
      <c r="B702" s="101" t="str">
        <f>Comitente</f>
        <v>DIRECCION PROVINCIAL DE REDES DE GAS</v>
      </c>
      <c r="C702" s="96"/>
      <c r="D702" s="102"/>
      <c r="E702" s="102"/>
      <c r="F702" s="103"/>
      <c r="G702" s="295"/>
    </row>
    <row r="703" spans="1:7" ht="24" customHeight="1" x14ac:dyDescent="0.2">
      <c r="A703" s="294" t="s">
        <v>603</v>
      </c>
      <c r="B703" s="101">
        <f>Contratista</f>
        <v>0</v>
      </c>
      <c r="C703" s="97"/>
      <c r="D703" s="97"/>
      <c r="E703" s="97"/>
      <c r="F703" s="104"/>
      <c r="G703" s="296"/>
    </row>
    <row r="704" spans="1:7" ht="24" customHeight="1" x14ac:dyDescent="0.2">
      <c r="A704" s="294" t="s">
        <v>24</v>
      </c>
      <c r="B704" s="101" t="str">
        <f>Obra</f>
        <v>RED DE MEDIA PRESIÓN BARRIO TALACASTO</v>
      </c>
      <c r="C704" s="97"/>
      <c r="D704" s="97"/>
      <c r="E704" s="97"/>
      <c r="F704" s="104" t="s">
        <v>38</v>
      </c>
      <c r="G704" s="297">
        <f>Fecha_Base</f>
        <v>0</v>
      </c>
    </row>
    <row r="705" spans="1:123" ht="24" customHeight="1" x14ac:dyDescent="0.2">
      <c r="A705" s="298" t="s">
        <v>601</v>
      </c>
      <c r="B705" s="98" t="str">
        <f>Ubicación</f>
        <v>Departamento Chimbas</v>
      </c>
      <c r="C705" s="98"/>
      <c r="D705" s="105"/>
      <c r="E705" s="106"/>
      <c r="F705" s="107"/>
      <c r="G705" s="299"/>
    </row>
    <row r="706" spans="1:123" ht="24" customHeight="1" x14ac:dyDescent="0.2">
      <c r="A706" s="298" t="s">
        <v>39</v>
      </c>
      <c r="B706" s="108">
        <f>IFERROR(VALUE(LEFT(B707,FIND(".",B707)-1)),"")</f>
        <v>2</v>
      </c>
      <c r="C706" s="99" t="str">
        <f>IFERROR(VLOOKUP(B706,Tabla_CyP,2,FALSE),"")</f>
        <v>CAÑERÍAS</v>
      </c>
      <c r="D706" s="99"/>
      <c r="E706" s="106"/>
      <c r="F706" s="107"/>
      <c r="G706" s="299"/>
    </row>
    <row r="707" spans="1:123" ht="24" customHeight="1" x14ac:dyDescent="0.2">
      <c r="A707" s="298" t="s">
        <v>25</v>
      </c>
      <c r="B707" s="109" t="str">
        <f>IFERROR(VLOOKUP(COUNTIF($A$1:A707,"ANALISIS DE PRECIOS"),Tabla_NumeroItem,2,FALSE),"")</f>
        <v>2.12</v>
      </c>
      <c r="C707" s="99" t="str">
        <f>IFERROR(VLOOKUP(B707,Tabla_CyP,2,FALSE),"")</f>
        <v>Prueba de hermeticidad cañeria PE - Red media presión</v>
      </c>
      <c r="D707" s="105"/>
      <c r="E707" s="106"/>
      <c r="F707" s="104" t="s">
        <v>26</v>
      </c>
      <c r="G707" s="300" t="str">
        <f>IFERROR(VLOOKUP(B707,Tabla_CyP,4,FALSE),"")</f>
        <v>GL</v>
      </c>
    </row>
    <row r="708" spans="1:123" ht="24" customHeight="1" x14ac:dyDescent="0.2">
      <c r="A708" s="298"/>
      <c r="B708" s="98"/>
      <c r="C708" s="99"/>
      <c r="D708" s="105"/>
      <c r="E708" s="106"/>
      <c r="F708" s="107"/>
      <c r="G708" s="299"/>
    </row>
    <row r="709" spans="1:123" ht="24" customHeight="1" x14ac:dyDescent="0.2">
      <c r="A709" s="431" t="s">
        <v>507</v>
      </c>
      <c r="B709" s="432"/>
      <c r="C709" s="425" t="s">
        <v>0</v>
      </c>
      <c r="D709" s="425" t="s">
        <v>27</v>
      </c>
      <c r="E709" s="427" t="s">
        <v>28</v>
      </c>
      <c r="F709" s="429" t="s">
        <v>29</v>
      </c>
      <c r="G709" s="429" t="s">
        <v>30</v>
      </c>
    </row>
    <row r="710" spans="1:123" s="111" customFormat="1" ht="24" customHeight="1" x14ac:dyDescent="0.2">
      <c r="A710" s="110" t="s">
        <v>508</v>
      </c>
      <c r="B710" s="110" t="s">
        <v>509</v>
      </c>
      <c r="C710" s="426"/>
      <c r="D710" s="426"/>
      <c r="E710" s="428"/>
      <c r="F710" s="430"/>
      <c r="G710" s="430"/>
      <c r="H710" s="239"/>
      <c r="I710" s="239"/>
      <c r="J710" s="239"/>
      <c r="K710" s="239"/>
      <c r="L710" s="239"/>
      <c r="M710" s="239"/>
      <c r="N710" s="239"/>
      <c r="O710" s="239"/>
      <c r="P710" s="239"/>
      <c r="Q710" s="239"/>
      <c r="R710" s="239"/>
      <c r="S710" s="239"/>
      <c r="T710" s="239"/>
      <c r="U710" s="239"/>
      <c r="V710" s="239"/>
      <c r="W710" s="239"/>
      <c r="X710" s="239"/>
      <c r="Y710" s="239"/>
      <c r="Z710" s="239"/>
      <c r="AA710" s="239"/>
      <c r="AB710" s="239"/>
      <c r="AC710" s="239"/>
      <c r="AD710" s="239"/>
      <c r="AE710" s="239"/>
      <c r="AF710" s="239"/>
      <c r="AG710" s="239"/>
      <c r="AH710" s="239"/>
      <c r="AI710" s="239"/>
      <c r="AJ710" s="239"/>
      <c r="AK710" s="239"/>
      <c r="AL710" s="239"/>
      <c r="AM710" s="239"/>
      <c r="AN710" s="239"/>
      <c r="AO710" s="239"/>
      <c r="AP710" s="239"/>
      <c r="AQ710" s="239"/>
      <c r="AR710" s="239"/>
      <c r="AS710" s="239"/>
      <c r="AT710" s="239"/>
      <c r="AU710" s="239"/>
      <c r="AV710" s="239"/>
      <c r="AW710" s="239"/>
      <c r="AX710" s="239"/>
      <c r="AY710" s="239"/>
      <c r="AZ710" s="239"/>
      <c r="BA710" s="239"/>
      <c r="BB710" s="239"/>
      <c r="BC710" s="239"/>
      <c r="BD710" s="239"/>
      <c r="BE710" s="239"/>
      <c r="BF710" s="239"/>
      <c r="BG710" s="239"/>
      <c r="BH710" s="239"/>
      <c r="BI710" s="239"/>
      <c r="BJ710" s="239"/>
      <c r="BK710" s="239"/>
      <c r="BL710" s="239"/>
      <c r="BM710" s="239"/>
      <c r="BN710" s="239"/>
      <c r="BO710" s="239"/>
      <c r="BP710" s="239"/>
      <c r="BQ710" s="239"/>
      <c r="BR710" s="239"/>
      <c r="BS710" s="239"/>
      <c r="BT710" s="239"/>
      <c r="BU710" s="239"/>
      <c r="BV710" s="239"/>
      <c r="BW710" s="239"/>
      <c r="BX710" s="239"/>
      <c r="BY710" s="239"/>
      <c r="BZ710" s="239"/>
      <c r="CA710" s="239"/>
      <c r="CB710" s="239"/>
      <c r="CC710" s="239"/>
      <c r="CD710" s="239"/>
      <c r="CE710" s="239"/>
      <c r="CF710" s="239"/>
      <c r="CG710" s="239"/>
      <c r="CH710" s="239"/>
      <c r="CI710" s="239"/>
      <c r="CJ710" s="239"/>
      <c r="CK710" s="239"/>
      <c r="CL710" s="239"/>
      <c r="CM710" s="239"/>
      <c r="CN710" s="239"/>
      <c r="CO710" s="239"/>
      <c r="CP710" s="239"/>
      <c r="CQ710" s="239"/>
      <c r="CR710" s="239"/>
      <c r="CS710" s="239"/>
      <c r="CT710" s="239"/>
      <c r="CU710" s="239"/>
      <c r="CV710" s="239"/>
      <c r="CW710" s="239"/>
      <c r="CX710" s="239"/>
      <c r="CY710" s="239"/>
      <c r="CZ710" s="239"/>
      <c r="DA710" s="239"/>
      <c r="DB710" s="239"/>
      <c r="DC710" s="239"/>
      <c r="DD710" s="239"/>
      <c r="DE710" s="239"/>
      <c r="DF710" s="239"/>
      <c r="DG710" s="239"/>
      <c r="DH710" s="239"/>
      <c r="DI710" s="239"/>
      <c r="DJ710" s="239"/>
      <c r="DK710" s="239"/>
      <c r="DL710" s="239"/>
      <c r="DM710" s="239"/>
      <c r="DN710" s="239"/>
      <c r="DO710" s="239"/>
      <c r="DP710" s="239"/>
      <c r="DQ710" s="239"/>
      <c r="DR710" s="239"/>
      <c r="DS710" s="239"/>
    </row>
    <row r="711" spans="1:123" ht="24" customHeight="1" x14ac:dyDescent="0.2">
      <c r="A711" s="378"/>
      <c r="B711" s="112"/>
      <c r="C711" s="376" t="s">
        <v>604</v>
      </c>
      <c r="D711" s="113"/>
      <c r="E711" s="114"/>
      <c r="F711" s="115"/>
      <c r="G711" s="302"/>
    </row>
    <row r="712" spans="1:123" s="238" customFormat="1" ht="24" customHeight="1" x14ac:dyDescent="0.2">
      <c r="A712" s="235" t="str">
        <f t="shared" ref="A712:A725" si="213">IFERROR(VLOOKUP(C712,Tabla_Insumos,4,FALSE),"")</f>
        <v/>
      </c>
      <c r="B712" s="233" t="str">
        <f t="shared" ref="B712:B725" si="214">IFERROR(VLOOKUP(C712,Tabla_Insumos,5,FALSE),"")</f>
        <v/>
      </c>
      <c r="C712" s="234"/>
      <c r="D712" s="235" t="str">
        <f t="shared" ref="D712:D725" si="215">IFERROR(VLOOKUP(C712,Tabla_Insumos,2,FALSE),"")</f>
        <v/>
      </c>
      <c r="E712" s="236"/>
      <c r="F712" s="237">
        <f t="shared" ref="F712:F725" si="216">IFERROR(VLOOKUP(C712,Tabla_Insumos,3,FALSE),0)</f>
        <v>0</v>
      </c>
      <c r="G712" s="303">
        <f>ROUND(E712*F712,2)</f>
        <v>0</v>
      </c>
    </row>
    <row r="713" spans="1:123" s="238" customFormat="1" ht="24" customHeight="1" x14ac:dyDescent="0.2">
      <c r="A713" s="235" t="str">
        <f t="shared" si="213"/>
        <v/>
      </c>
      <c r="B713" s="233" t="str">
        <f t="shared" si="214"/>
        <v/>
      </c>
      <c r="C713" s="234"/>
      <c r="D713" s="235" t="str">
        <f t="shared" si="215"/>
        <v/>
      </c>
      <c r="E713" s="236"/>
      <c r="F713" s="237">
        <f t="shared" si="216"/>
        <v>0</v>
      </c>
      <c r="G713" s="303">
        <f t="shared" ref="G713:G725" si="217">ROUND(E713*F713,2)</f>
        <v>0</v>
      </c>
    </row>
    <row r="714" spans="1:123" s="238" customFormat="1" ht="24" customHeight="1" x14ac:dyDescent="0.2">
      <c r="A714" s="235" t="str">
        <f t="shared" si="213"/>
        <v/>
      </c>
      <c r="B714" s="233" t="str">
        <f t="shared" si="214"/>
        <v/>
      </c>
      <c r="C714" s="234"/>
      <c r="D714" s="235" t="str">
        <f t="shared" si="215"/>
        <v/>
      </c>
      <c r="E714" s="236"/>
      <c r="F714" s="237">
        <f t="shared" si="216"/>
        <v>0</v>
      </c>
      <c r="G714" s="303">
        <f t="shared" si="217"/>
        <v>0</v>
      </c>
    </row>
    <row r="715" spans="1:123" s="238" customFormat="1" ht="24" customHeight="1" x14ac:dyDescent="0.2">
      <c r="A715" s="235" t="str">
        <f t="shared" si="213"/>
        <v/>
      </c>
      <c r="B715" s="233" t="str">
        <f t="shared" si="214"/>
        <v/>
      </c>
      <c r="C715" s="234"/>
      <c r="D715" s="235" t="str">
        <f t="shared" si="215"/>
        <v/>
      </c>
      <c r="E715" s="236"/>
      <c r="F715" s="237">
        <f t="shared" si="216"/>
        <v>0</v>
      </c>
      <c r="G715" s="303">
        <f t="shared" si="217"/>
        <v>0</v>
      </c>
    </row>
    <row r="716" spans="1:123" s="238" customFormat="1" ht="24" customHeight="1" x14ac:dyDescent="0.2">
      <c r="A716" s="235" t="str">
        <f t="shared" si="213"/>
        <v/>
      </c>
      <c r="B716" s="233" t="str">
        <f t="shared" si="214"/>
        <v/>
      </c>
      <c r="C716" s="234"/>
      <c r="D716" s="235" t="str">
        <f t="shared" si="215"/>
        <v/>
      </c>
      <c r="E716" s="236"/>
      <c r="F716" s="237">
        <f t="shared" si="216"/>
        <v>0</v>
      </c>
      <c r="G716" s="303">
        <f t="shared" si="217"/>
        <v>0</v>
      </c>
    </row>
    <row r="717" spans="1:123" s="238" customFormat="1" ht="24" customHeight="1" x14ac:dyDescent="0.2">
      <c r="A717" s="235" t="str">
        <f t="shared" si="213"/>
        <v/>
      </c>
      <c r="B717" s="233" t="str">
        <f t="shared" si="214"/>
        <v/>
      </c>
      <c r="C717" s="234"/>
      <c r="D717" s="235" t="str">
        <f t="shared" si="215"/>
        <v/>
      </c>
      <c r="E717" s="236"/>
      <c r="F717" s="237">
        <f t="shared" si="216"/>
        <v>0</v>
      </c>
      <c r="G717" s="303">
        <f t="shared" si="217"/>
        <v>0</v>
      </c>
    </row>
    <row r="718" spans="1:123" s="238" customFormat="1" ht="24" customHeight="1" x14ac:dyDescent="0.2">
      <c r="A718" s="235" t="str">
        <f t="shared" si="213"/>
        <v/>
      </c>
      <c r="B718" s="233" t="str">
        <f t="shared" si="214"/>
        <v/>
      </c>
      <c r="C718" s="234"/>
      <c r="D718" s="235" t="str">
        <f t="shared" si="215"/>
        <v/>
      </c>
      <c r="E718" s="236"/>
      <c r="F718" s="237">
        <f t="shared" si="216"/>
        <v>0</v>
      </c>
      <c r="G718" s="303">
        <f t="shared" si="217"/>
        <v>0</v>
      </c>
    </row>
    <row r="719" spans="1:123" s="238" customFormat="1" ht="24" customHeight="1" x14ac:dyDescent="0.2">
      <c r="A719" s="235" t="str">
        <f t="shared" si="213"/>
        <v/>
      </c>
      <c r="B719" s="233" t="str">
        <f t="shared" si="214"/>
        <v/>
      </c>
      <c r="C719" s="234"/>
      <c r="D719" s="235" t="str">
        <f t="shared" si="215"/>
        <v/>
      </c>
      <c r="E719" s="236"/>
      <c r="F719" s="237">
        <f t="shared" si="216"/>
        <v>0</v>
      </c>
      <c r="G719" s="303">
        <f t="shared" si="217"/>
        <v>0</v>
      </c>
    </row>
    <row r="720" spans="1:123" s="238" customFormat="1" ht="24" customHeight="1" x14ac:dyDescent="0.2">
      <c r="A720" s="235" t="str">
        <f t="shared" si="213"/>
        <v/>
      </c>
      <c r="B720" s="233" t="str">
        <f t="shared" si="214"/>
        <v/>
      </c>
      <c r="C720" s="234"/>
      <c r="D720" s="235" t="str">
        <f t="shared" si="215"/>
        <v/>
      </c>
      <c r="E720" s="236"/>
      <c r="F720" s="237">
        <f t="shared" si="216"/>
        <v>0</v>
      </c>
      <c r="G720" s="303">
        <f t="shared" si="217"/>
        <v>0</v>
      </c>
    </row>
    <row r="721" spans="1:7" s="238" customFormat="1" ht="24" customHeight="1" x14ac:dyDescent="0.2">
      <c r="A721" s="235" t="str">
        <f t="shared" si="213"/>
        <v/>
      </c>
      <c r="B721" s="233" t="str">
        <f t="shared" si="214"/>
        <v/>
      </c>
      <c r="C721" s="234"/>
      <c r="D721" s="235" t="str">
        <f t="shared" si="215"/>
        <v/>
      </c>
      <c r="E721" s="236"/>
      <c r="F721" s="237">
        <f t="shared" si="216"/>
        <v>0</v>
      </c>
      <c r="G721" s="303">
        <f t="shared" si="217"/>
        <v>0</v>
      </c>
    </row>
    <row r="722" spans="1:7" s="238" customFormat="1" ht="24" customHeight="1" x14ac:dyDescent="0.2">
      <c r="A722" s="235" t="str">
        <f t="shared" si="213"/>
        <v/>
      </c>
      <c r="B722" s="233" t="str">
        <f t="shared" si="214"/>
        <v/>
      </c>
      <c r="C722" s="234"/>
      <c r="D722" s="235" t="str">
        <f t="shared" si="215"/>
        <v/>
      </c>
      <c r="E722" s="236"/>
      <c r="F722" s="237">
        <f t="shared" si="216"/>
        <v>0</v>
      </c>
      <c r="G722" s="303">
        <f t="shared" si="217"/>
        <v>0</v>
      </c>
    </row>
    <row r="723" spans="1:7" s="238" customFormat="1" ht="24" customHeight="1" x14ac:dyDescent="0.2">
      <c r="A723" s="235" t="str">
        <f t="shared" si="213"/>
        <v/>
      </c>
      <c r="B723" s="233" t="str">
        <f t="shared" si="214"/>
        <v/>
      </c>
      <c r="C723" s="234"/>
      <c r="D723" s="235" t="str">
        <f t="shared" si="215"/>
        <v/>
      </c>
      <c r="E723" s="236"/>
      <c r="F723" s="237">
        <f t="shared" si="216"/>
        <v>0</v>
      </c>
      <c r="G723" s="303">
        <f t="shared" si="217"/>
        <v>0</v>
      </c>
    </row>
    <row r="724" spans="1:7" s="238" customFormat="1" ht="24" customHeight="1" x14ac:dyDescent="0.2">
      <c r="A724" s="235" t="str">
        <f t="shared" si="213"/>
        <v/>
      </c>
      <c r="B724" s="233" t="str">
        <f t="shared" si="214"/>
        <v/>
      </c>
      <c r="C724" s="234"/>
      <c r="D724" s="235" t="str">
        <f t="shared" si="215"/>
        <v/>
      </c>
      <c r="E724" s="236"/>
      <c r="F724" s="237">
        <f t="shared" si="216"/>
        <v>0</v>
      </c>
      <c r="G724" s="303">
        <f t="shared" si="217"/>
        <v>0</v>
      </c>
    </row>
    <row r="725" spans="1:7" s="238" customFormat="1" ht="24" customHeight="1" x14ac:dyDescent="0.2">
      <c r="A725" s="235" t="str">
        <f t="shared" si="213"/>
        <v/>
      </c>
      <c r="B725" s="233" t="str">
        <f t="shared" si="214"/>
        <v/>
      </c>
      <c r="C725" s="234"/>
      <c r="D725" s="235" t="str">
        <f t="shared" si="215"/>
        <v/>
      </c>
      <c r="E725" s="236"/>
      <c r="F725" s="237">
        <f t="shared" si="216"/>
        <v>0</v>
      </c>
      <c r="G725" s="303">
        <f t="shared" si="217"/>
        <v>0</v>
      </c>
    </row>
    <row r="726" spans="1:7" ht="24" customHeight="1" x14ac:dyDescent="0.2">
      <c r="A726" s="304"/>
      <c r="B726" s="99"/>
      <c r="C726" s="99"/>
      <c r="D726" s="105"/>
      <c r="E726" s="106"/>
      <c r="F726" s="377" t="s">
        <v>31</v>
      </c>
      <c r="G726" s="305">
        <f>SUBTOTAL(9,G712:G725)</f>
        <v>0</v>
      </c>
    </row>
    <row r="727" spans="1:7" ht="24" customHeight="1" x14ac:dyDescent="0.2">
      <c r="A727" s="304"/>
      <c r="B727" s="99"/>
      <c r="C727" s="375" t="s">
        <v>605</v>
      </c>
      <c r="D727" s="105"/>
      <c r="E727" s="106"/>
      <c r="F727" s="107"/>
      <c r="G727" s="306"/>
    </row>
    <row r="728" spans="1:7" s="238" customFormat="1" ht="24" customHeight="1" x14ac:dyDescent="0.2">
      <c r="A728" s="235" t="str">
        <f t="shared" ref="A728:A735" si="218">IFERROR(VLOOKUP(C728,Tabla_Insumos,4,FALSE),"")</f>
        <v/>
      </c>
      <c r="B728" s="233">
        <f t="shared" ref="B728:B735" si="219">IFERROR(VLOOKUP(A728,Tabla_Indices,5,FALSE),"")</f>
        <v>0</v>
      </c>
      <c r="C728" s="234"/>
      <c r="D728" s="235" t="str">
        <f t="shared" ref="D728:D735" si="220">IFERROR(VLOOKUP(C728,Tabla_Insumos,2,FALSE),"")</f>
        <v/>
      </c>
      <c r="E728" s="236"/>
      <c r="F728" s="237">
        <f t="shared" ref="F728:F735" si="221">IFERROR(VLOOKUP(C728,Tabla_Insumos,3,FALSE),0)</f>
        <v>0</v>
      </c>
      <c r="G728" s="303">
        <f>ROUND(E728*F728,2)</f>
        <v>0</v>
      </c>
    </row>
    <row r="729" spans="1:7" s="238" customFormat="1" ht="24" customHeight="1" x14ac:dyDescent="0.2">
      <c r="A729" s="235" t="str">
        <f t="shared" si="218"/>
        <v/>
      </c>
      <c r="B729" s="233">
        <f t="shared" si="219"/>
        <v>0</v>
      </c>
      <c r="C729" s="234"/>
      <c r="D729" s="235" t="str">
        <f t="shared" si="220"/>
        <v/>
      </c>
      <c r="E729" s="236"/>
      <c r="F729" s="237">
        <f t="shared" si="221"/>
        <v>0</v>
      </c>
      <c r="G729" s="303">
        <f>ROUND(E729*F729,2)</f>
        <v>0</v>
      </c>
    </row>
    <row r="730" spans="1:7" s="238" customFormat="1" ht="24" customHeight="1" x14ac:dyDescent="0.2">
      <c r="A730" s="235" t="str">
        <f t="shared" si="218"/>
        <v/>
      </c>
      <c r="B730" s="233">
        <f t="shared" si="219"/>
        <v>0</v>
      </c>
      <c r="C730" s="234"/>
      <c r="D730" s="235" t="str">
        <f t="shared" si="220"/>
        <v/>
      </c>
      <c r="E730" s="236"/>
      <c r="F730" s="237">
        <f t="shared" si="221"/>
        <v>0</v>
      </c>
      <c r="G730" s="303">
        <f t="shared" ref="G730:G735" si="222">ROUND(E730*F730,2)</f>
        <v>0</v>
      </c>
    </row>
    <row r="731" spans="1:7" s="238" customFormat="1" ht="24" customHeight="1" x14ac:dyDescent="0.2">
      <c r="A731" s="235" t="str">
        <f t="shared" si="218"/>
        <v/>
      </c>
      <c r="B731" s="233">
        <f t="shared" si="219"/>
        <v>0</v>
      </c>
      <c r="C731" s="234"/>
      <c r="D731" s="235" t="str">
        <f t="shared" si="220"/>
        <v/>
      </c>
      <c r="E731" s="236"/>
      <c r="F731" s="237">
        <f t="shared" si="221"/>
        <v>0</v>
      </c>
      <c r="G731" s="303">
        <f t="shared" si="222"/>
        <v>0</v>
      </c>
    </row>
    <row r="732" spans="1:7" s="238" customFormat="1" ht="24" customHeight="1" x14ac:dyDescent="0.2">
      <c r="A732" s="235" t="str">
        <f t="shared" si="218"/>
        <v/>
      </c>
      <c r="B732" s="233">
        <f t="shared" si="219"/>
        <v>0</v>
      </c>
      <c r="C732" s="234"/>
      <c r="D732" s="235" t="str">
        <f t="shared" si="220"/>
        <v/>
      </c>
      <c r="E732" s="236"/>
      <c r="F732" s="237">
        <f t="shared" si="221"/>
        <v>0</v>
      </c>
      <c r="G732" s="303">
        <f t="shared" si="222"/>
        <v>0</v>
      </c>
    </row>
    <row r="733" spans="1:7" s="238" customFormat="1" ht="24" customHeight="1" x14ac:dyDescent="0.2">
      <c r="A733" s="235" t="str">
        <f t="shared" si="218"/>
        <v/>
      </c>
      <c r="B733" s="233">
        <f t="shared" si="219"/>
        <v>0</v>
      </c>
      <c r="C733" s="234"/>
      <c r="D733" s="235" t="str">
        <f t="shared" si="220"/>
        <v/>
      </c>
      <c r="E733" s="236"/>
      <c r="F733" s="237">
        <f t="shared" si="221"/>
        <v>0</v>
      </c>
      <c r="G733" s="303">
        <f t="shared" si="222"/>
        <v>0</v>
      </c>
    </row>
    <row r="734" spans="1:7" s="238" customFormat="1" ht="24" customHeight="1" x14ac:dyDescent="0.2">
      <c r="A734" s="235" t="str">
        <f t="shared" si="218"/>
        <v/>
      </c>
      <c r="B734" s="233">
        <f t="shared" si="219"/>
        <v>0</v>
      </c>
      <c r="C734" s="234"/>
      <c r="D734" s="235" t="str">
        <f t="shared" si="220"/>
        <v/>
      </c>
      <c r="E734" s="236"/>
      <c r="F734" s="237">
        <f t="shared" si="221"/>
        <v>0</v>
      </c>
      <c r="G734" s="303">
        <f t="shared" si="222"/>
        <v>0</v>
      </c>
    </row>
    <row r="735" spans="1:7" s="238" customFormat="1" ht="24" customHeight="1" x14ac:dyDescent="0.2">
      <c r="A735" s="235" t="str">
        <f t="shared" si="218"/>
        <v/>
      </c>
      <c r="B735" s="233">
        <f t="shared" si="219"/>
        <v>0</v>
      </c>
      <c r="C735" s="234"/>
      <c r="D735" s="235" t="str">
        <f t="shared" si="220"/>
        <v/>
      </c>
      <c r="E735" s="236"/>
      <c r="F735" s="237">
        <f t="shared" si="221"/>
        <v>0</v>
      </c>
      <c r="G735" s="303">
        <f t="shared" si="222"/>
        <v>0</v>
      </c>
    </row>
    <row r="736" spans="1:7" ht="24" customHeight="1" x14ac:dyDescent="0.2">
      <c r="A736" s="304"/>
      <c r="B736" s="99"/>
      <c r="C736" s="99"/>
      <c r="D736" s="105"/>
      <c r="E736" s="106"/>
      <c r="F736" s="377" t="s">
        <v>32</v>
      </c>
      <c r="G736" s="305">
        <f>SUBTOTAL(9,G728:G735)</f>
        <v>0</v>
      </c>
    </row>
    <row r="737" spans="1:7" ht="24" customHeight="1" x14ac:dyDescent="0.2">
      <c r="A737" s="304"/>
      <c r="B737" s="99"/>
      <c r="C737" s="375" t="s">
        <v>606</v>
      </c>
      <c r="D737" s="105"/>
      <c r="E737" s="106"/>
      <c r="F737" s="107"/>
      <c r="G737" s="306"/>
    </row>
    <row r="738" spans="1:7" s="238" customFormat="1" ht="24" customHeight="1" x14ac:dyDescent="0.2">
      <c r="A738" s="235" t="str">
        <f t="shared" ref="A738:A746" si="223">IFERROR(VLOOKUP(C738,Tabla_Insumos,4,FALSE),"")</f>
        <v/>
      </c>
      <c r="B738" s="233" t="str">
        <f t="shared" ref="B738:B746" si="224">IFERROR(VLOOKUP(C738,Tabla_Insumos,5,FALSE),"")</f>
        <v/>
      </c>
      <c r="C738" s="234"/>
      <c r="D738" s="235" t="str">
        <f t="shared" ref="D738:D746" si="225">IFERROR(VLOOKUP(C738,Tabla_Insumos,2,FALSE),"")</f>
        <v/>
      </c>
      <c r="E738" s="236"/>
      <c r="F738" s="237">
        <f t="shared" ref="F738:F746" si="226">IFERROR(VLOOKUP(C738,Tabla_Insumos,3,FALSE),0)</f>
        <v>0</v>
      </c>
      <c r="G738" s="303">
        <f t="shared" ref="G738:G746" si="227">ROUND(E738*F738,2)</f>
        <v>0</v>
      </c>
    </row>
    <row r="739" spans="1:7" s="238" customFormat="1" ht="24" customHeight="1" x14ac:dyDescent="0.2">
      <c r="A739" s="235" t="str">
        <f t="shared" si="223"/>
        <v/>
      </c>
      <c r="B739" s="233" t="str">
        <f t="shared" si="224"/>
        <v/>
      </c>
      <c r="C739" s="234"/>
      <c r="D739" s="235" t="str">
        <f t="shared" si="225"/>
        <v/>
      </c>
      <c r="E739" s="236"/>
      <c r="F739" s="237">
        <f t="shared" si="226"/>
        <v>0</v>
      </c>
      <c r="G739" s="303">
        <f t="shared" si="227"/>
        <v>0</v>
      </c>
    </row>
    <row r="740" spans="1:7" s="238" customFormat="1" ht="24" customHeight="1" x14ac:dyDescent="0.2">
      <c r="A740" s="235" t="str">
        <f t="shared" si="223"/>
        <v/>
      </c>
      <c r="B740" s="233" t="str">
        <f t="shared" si="224"/>
        <v/>
      </c>
      <c r="C740" s="234"/>
      <c r="D740" s="235" t="str">
        <f t="shared" si="225"/>
        <v/>
      </c>
      <c r="E740" s="236"/>
      <c r="F740" s="237">
        <f t="shared" si="226"/>
        <v>0</v>
      </c>
      <c r="G740" s="303">
        <f t="shared" si="227"/>
        <v>0</v>
      </c>
    </row>
    <row r="741" spans="1:7" s="238" customFormat="1" ht="24" customHeight="1" x14ac:dyDescent="0.2">
      <c r="A741" s="235" t="str">
        <f t="shared" si="223"/>
        <v/>
      </c>
      <c r="B741" s="233" t="str">
        <f t="shared" si="224"/>
        <v/>
      </c>
      <c r="C741" s="234"/>
      <c r="D741" s="235" t="str">
        <f t="shared" si="225"/>
        <v/>
      </c>
      <c r="E741" s="236"/>
      <c r="F741" s="237">
        <f t="shared" si="226"/>
        <v>0</v>
      </c>
      <c r="G741" s="303">
        <f t="shared" si="227"/>
        <v>0</v>
      </c>
    </row>
    <row r="742" spans="1:7" s="238" customFormat="1" ht="24" customHeight="1" x14ac:dyDescent="0.2">
      <c r="A742" s="235" t="str">
        <f t="shared" si="223"/>
        <v/>
      </c>
      <c r="B742" s="233" t="str">
        <f t="shared" si="224"/>
        <v/>
      </c>
      <c r="C742" s="234"/>
      <c r="D742" s="235" t="str">
        <f t="shared" si="225"/>
        <v/>
      </c>
      <c r="E742" s="236"/>
      <c r="F742" s="237">
        <f t="shared" si="226"/>
        <v>0</v>
      </c>
      <c r="G742" s="303">
        <f t="shared" si="227"/>
        <v>0</v>
      </c>
    </row>
    <row r="743" spans="1:7" s="238" customFormat="1" ht="24" customHeight="1" x14ac:dyDescent="0.2">
      <c r="A743" s="235" t="str">
        <f t="shared" si="223"/>
        <v/>
      </c>
      <c r="B743" s="233" t="str">
        <f t="shared" si="224"/>
        <v/>
      </c>
      <c r="C743" s="234"/>
      <c r="D743" s="235" t="str">
        <f t="shared" si="225"/>
        <v/>
      </c>
      <c r="E743" s="236"/>
      <c r="F743" s="237">
        <f t="shared" si="226"/>
        <v>0</v>
      </c>
      <c r="G743" s="303">
        <f t="shared" si="227"/>
        <v>0</v>
      </c>
    </row>
    <row r="744" spans="1:7" s="238" customFormat="1" ht="24" customHeight="1" x14ac:dyDescent="0.2">
      <c r="A744" s="235" t="str">
        <f t="shared" si="223"/>
        <v/>
      </c>
      <c r="B744" s="233" t="str">
        <f t="shared" si="224"/>
        <v/>
      </c>
      <c r="C744" s="234"/>
      <c r="D744" s="235" t="str">
        <f t="shared" si="225"/>
        <v/>
      </c>
      <c r="E744" s="236"/>
      <c r="F744" s="237">
        <f t="shared" si="226"/>
        <v>0</v>
      </c>
      <c r="G744" s="303">
        <f t="shared" si="227"/>
        <v>0</v>
      </c>
    </row>
    <row r="745" spans="1:7" s="238" customFormat="1" ht="24" customHeight="1" x14ac:dyDescent="0.2">
      <c r="A745" s="235" t="str">
        <f t="shared" si="223"/>
        <v/>
      </c>
      <c r="B745" s="233" t="str">
        <f t="shared" si="224"/>
        <v/>
      </c>
      <c r="C745" s="234"/>
      <c r="D745" s="235" t="str">
        <f t="shared" si="225"/>
        <v/>
      </c>
      <c r="E745" s="236"/>
      <c r="F745" s="237">
        <f t="shared" si="226"/>
        <v>0</v>
      </c>
      <c r="G745" s="303">
        <f t="shared" si="227"/>
        <v>0</v>
      </c>
    </row>
    <row r="746" spans="1:7" s="238" customFormat="1" ht="24" customHeight="1" x14ac:dyDescent="0.2">
      <c r="A746" s="235" t="str">
        <f t="shared" si="223"/>
        <v/>
      </c>
      <c r="B746" s="233" t="str">
        <f t="shared" si="224"/>
        <v/>
      </c>
      <c r="C746" s="234"/>
      <c r="D746" s="235" t="str">
        <f t="shared" si="225"/>
        <v/>
      </c>
      <c r="E746" s="236"/>
      <c r="F746" s="237">
        <f t="shared" si="226"/>
        <v>0</v>
      </c>
      <c r="G746" s="303">
        <f t="shared" si="227"/>
        <v>0</v>
      </c>
    </row>
    <row r="747" spans="1:7" ht="24" customHeight="1" x14ac:dyDescent="0.2">
      <c r="A747" s="307"/>
      <c r="B747" s="105"/>
      <c r="C747" s="99"/>
      <c r="D747" s="105"/>
      <c r="E747" s="106"/>
      <c r="F747" s="377" t="s">
        <v>33</v>
      </c>
      <c r="G747" s="305">
        <f>SUBTOTAL(9,G738:G746)</f>
        <v>0</v>
      </c>
    </row>
    <row r="748" spans="1:7" ht="24" customHeight="1" x14ac:dyDescent="0.2">
      <c r="A748" s="308"/>
      <c r="B748" s="105"/>
      <c r="C748" s="99"/>
      <c r="D748" s="105"/>
      <c r="E748" s="106"/>
      <c r="F748" s="107"/>
      <c r="G748" s="306"/>
    </row>
    <row r="749" spans="1:7" ht="24" customHeight="1" x14ac:dyDescent="0.2">
      <c r="A749" s="309" t="str">
        <f>B707</f>
        <v>2.12</v>
      </c>
      <c r="B749" s="310" t="str">
        <f>C707</f>
        <v>Prueba de hermeticidad cañeria PE - Red media presión</v>
      </c>
      <c r="C749" s="113"/>
      <c r="D749" s="113" t="s">
        <v>34</v>
      </c>
      <c r="E749" s="114"/>
      <c r="F749" s="312" t="s">
        <v>35</v>
      </c>
      <c r="G749" s="311">
        <f>SUBTOTAL(9,G712:G748)</f>
        <v>0</v>
      </c>
    </row>
    <row r="751" spans="1:7" ht="24" customHeight="1" x14ac:dyDescent="0.2">
      <c r="A751" s="291" t="s">
        <v>37</v>
      </c>
      <c r="B751" s="292"/>
      <c r="C751" s="292"/>
      <c r="D751" s="292"/>
      <c r="E751" s="292"/>
      <c r="F751" s="292"/>
      <c r="G751" s="293"/>
    </row>
    <row r="752" spans="1:7" ht="24" customHeight="1" x14ac:dyDescent="0.2">
      <c r="A752" s="294" t="s">
        <v>602</v>
      </c>
      <c r="B752" s="101" t="str">
        <f>Comitente</f>
        <v>DIRECCION PROVINCIAL DE REDES DE GAS</v>
      </c>
      <c r="C752" s="96"/>
      <c r="D752" s="102"/>
      <c r="E752" s="102"/>
      <c r="F752" s="103"/>
      <c r="G752" s="295"/>
    </row>
    <row r="753" spans="1:123" ht="24" customHeight="1" x14ac:dyDescent="0.2">
      <c r="A753" s="294" t="s">
        <v>603</v>
      </c>
      <c r="B753" s="101">
        <f>Contratista</f>
        <v>0</v>
      </c>
      <c r="C753" s="97"/>
      <c r="D753" s="97"/>
      <c r="E753" s="97"/>
      <c r="F753" s="104"/>
      <c r="G753" s="296"/>
    </row>
    <row r="754" spans="1:123" ht="24" customHeight="1" x14ac:dyDescent="0.2">
      <c r="A754" s="294" t="s">
        <v>24</v>
      </c>
      <c r="B754" s="101" t="str">
        <f>Obra</f>
        <v>RED DE MEDIA PRESIÓN BARRIO TALACASTO</v>
      </c>
      <c r="C754" s="97"/>
      <c r="D754" s="97"/>
      <c r="E754" s="97"/>
      <c r="F754" s="104" t="s">
        <v>38</v>
      </c>
      <c r="G754" s="297">
        <f>Fecha_Base</f>
        <v>0</v>
      </c>
    </row>
    <row r="755" spans="1:123" ht="24" customHeight="1" x14ac:dyDescent="0.2">
      <c r="A755" s="298" t="s">
        <v>601</v>
      </c>
      <c r="B755" s="98" t="str">
        <f>Ubicación</f>
        <v>Departamento Chimbas</v>
      </c>
      <c r="C755" s="98"/>
      <c r="D755" s="105"/>
      <c r="E755" s="106"/>
      <c r="F755" s="107"/>
      <c r="G755" s="299"/>
    </row>
    <row r="756" spans="1:123" ht="24" customHeight="1" x14ac:dyDescent="0.2">
      <c r="A756" s="298" t="s">
        <v>39</v>
      </c>
      <c r="B756" s="108">
        <f>IFERROR(VALUE(LEFT(B757,FIND(".",B757)-1)),"")</f>
        <v>3</v>
      </c>
      <c r="C756" s="99" t="str">
        <f>IFERROR(VLOOKUP(B756,Tabla_CyP,2,FALSE),"")</f>
        <v>TRABAJOS FINALES</v>
      </c>
      <c r="D756" s="99"/>
      <c r="E756" s="106"/>
      <c r="F756" s="107"/>
      <c r="G756" s="299"/>
    </row>
    <row r="757" spans="1:123" ht="24" customHeight="1" x14ac:dyDescent="0.2">
      <c r="A757" s="298" t="s">
        <v>25</v>
      </c>
      <c r="B757" s="109" t="str">
        <f>IFERROR(VLOOKUP(COUNTIF($A$1:A757,"ANALISIS DE PRECIOS"),Tabla_NumeroItem,2,FALSE),"")</f>
        <v>3.1</v>
      </c>
      <c r="C757" s="99" t="str">
        <f>IFERROR(VLOOKUP(B757,Tabla_CyP,2,FALSE),"")</f>
        <v>Hablitacion de red media presion PE/Ac</v>
      </c>
      <c r="D757" s="105"/>
      <c r="E757" s="106"/>
      <c r="F757" s="104" t="s">
        <v>26</v>
      </c>
      <c r="G757" s="300" t="str">
        <f>IFERROR(VLOOKUP(B757,Tabla_CyP,4,FALSE),"")</f>
        <v>GL</v>
      </c>
    </row>
    <row r="758" spans="1:123" ht="24" customHeight="1" x14ac:dyDescent="0.2">
      <c r="A758" s="298"/>
      <c r="B758" s="98"/>
      <c r="C758" s="99"/>
      <c r="D758" s="105"/>
      <c r="E758" s="106"/>
      <c r="F758" s="107"/>
      <c r="G758" s="299"/>
    </row>
    <row r="759" spans="1:123" ht="24" customHeight="1" x14ac:dyDescent="0.2">
      <c r="A759" s="431" t="s">
        <v>507</v>
      </c>
      <c r="B759" s="432"/>
      <c r="C759" s="425" t="s">
        <v>0</v>
      </c>
      <c r="D759" s="425" t="s">
        <v>27</v>
      </c>
      <c r="E759" s="427" t="s">
        <v>28</v>
      </c>
      <c r="F759" s="429" t="s">
        <v>29</v>
      </c>
      <c r="G759" s="429" t="s">
        <v>30</v>
      </c>
    </row>
    <row r="760" spans="1:123" s="111" customFormat="1" ht="24" customHeight="1" x14ac:dyDescent="0.2">
      <c r="A760" s="110" t="s">
        <v>508</v>
      </c>
      <c r="B760" s="110" t="s">
        <v>509</v>
      </c>
      <c r="C760" s="426"/>
      <c r="D760" s="426"/>
      <c r="E760" s="428"/>
      <c r="F760" s="430"/>
      <c r="G760" s="430"/>
      <c r="H760" s="239"/>
      <c r="I760" s="239"/>
      <c r="J760" s="239"/>
      <c r="K760" s="239"/>
      <c r="L760" s="239"/>
      <c r="M760" s="239"/>
      <c r="N760" s="239"/>
      <c r="O760" s="239"/>
      <c r="P760" s="239"/>
      <c r="Q760" s="239"/>
      <c r="R760" s="239"/>
      <c r="S760" s="239"/>
      <c r="T760" s="239"/>
      <c r="U760" s="239"/>
      <c r="V760" s="239"/>
      <c r="W760" s="239"/>
      <c r="X760" s="239"/>
      <c r="Y760" s="239"/>
      <c r="Z760" s="239"/>
      <c r="AA760" s="239"/>
      <c r="AB760" s="239"/>
      <c r="AC760" s="239"/>
      <c r="AD760" s="239"/>
      <c r="AE760" s="239"/>
      <c r="AF760" s="239"/>
      <c r="AG760" s="239"/>
      <c r="AH760" s="239"/>
      <c r="AI760" s="239"/>
      <c r="AJ760" s="239"/>
      <c r="AK760" s="239"/>
      <c r="AL760" s="239"/>
      <c r="AM760" s="239"/>
      <c r="AN760" s="239"/>
      <c r="AO760" s="239"/>
      <c r="AP760" s="239"/>
      <c r="AQ760" s="239"/>
      <c r="AR760" s="239"/>
      <c r="AS760" s="239"/>
      <c r="AT760" s="239"/>
      <c r="AU760" s="239"/>
      <c r="AV760" s="239"/>
      <c r="AW760" s="239"/>
      <c r="AX760" s="239"/>
      <c r="AY760" s="239"/>
      <c r="AZ760" s="239"/>
      <c r="BA760" s="239"/>
      <c r="BB760" s="239"/>
      <c r="BC760" s="239"/>
      <c r="BD760" s="239"/>
      <c r="BE760" s="239"/>
      <c r="BF760" s="239"/>
      <c r="BG760" s="239"/>
      <c r="BH760" s="239"/>
      <c r="BI760" s="239"/>
      <c r="BJ760" s="239"/>
      <c r="BK760" s="239"/>
      <c r="BL760" s="239"/>
      <c r="BM760" s="239"/>
      <c r="BN760" s="239"/>
      <c r="BO760" s="239"/>
      <c r="BP760" s="239"/>
      <c r="BQ760" s="239"/>
      <c r="BR760" s="239"/>
      <c r="BS760" s="239"/>
      <c r="BT760" s="239"/>
      <c r="BU760" s="239"/>
      <c r="BV760" s="239"/>
      <c r="BW760" s="239"/>
      <c r="BX760" s="239"/>
      <c r="BY760" s="239"/>
      <c r="BZ760" s="239"/>
      <c r="CA760" s="239"/>
      <c r="CB760" s="239"/>
      <c r="CC760" s="239"/>
      <c r="CD760" s="239"/>
      <c r="CE760" s="239"/>
      <c r="CF760" s="239"/>
      <c r="CG760" s="239"/>
      <c r="CH760" s="239"/>
      <c r="CI760" s="239"/>
      <c r="CJ760" s="239"/>
      <c r="CK760" s="239"/>
      <c r="CL760" s="239"/>
      <c r="CM760" s="239"/>
      <c r="CN760" s="239"/>
      <c r="CO760" s="239"/>
      <c r="CP760" s="239"/>
      <c r="CQ760" s="239"/>
      <c r="CR760" s="239"/>
      <c r="CS760" s="239"/>
      <c r="CT760" s="239"/>
      <c r="CU760" s="239"/>
      <c r="CV760" s="239"/>
      <c r="CW760" s="239"/>
      <c r="CX760" s="239"/>
      <c r="CY760" s="239"/>
      <c r="CZ760" s="239"/>
      <c r="DA760" s="239"/>
      <c r="DB760" s="239"/>
      <c r="DC760" s="239"/>
      <c r="DD760" s="239"/>
      <c r="DE760" s="239"/>
      <c r="DF760" s="239"/>
      <c r="DG760" s="239"/>
      <c r="DH760" s="239"/>
      <c r="DI760" s="239"/>
      <c r="DJ760" s="239"/>
      <c r="DK760" s="239"/>
      <c r="DL760" s="239"/>
      <c r="DM760" s="239"/>
      <c r="DN760" s="239"/>
      <c r="DO760" s="239"/>
      <c r="DP760" s="239"/>
      <c r="DQ760" s="239"/>
      <c r="DR760" s="239"/>
      <c r="DS760" s="239"/>
    </row>
    <row r="761" spans="1:123" ht="24" customHeight="1" x14ac:dyDescent="0.2">
      <c r="A761" s="378"/>
      <c r="B761" s="112"/>
      <c r="C761" s="376" t="s">
        <v>604</v>
      </c>
      <c r="D761" s="113"/>
      <c r="E761" s="114"/>
      <c r="F761" s="115"/>
      <c r="G761" s="302"/>
    </row>
    <row r="762" spans="1:123" s="238" customFormat="1" ht="24" customHeight="1" x14ac:dyDescent="0.2">
      <c r="A762" s="235" t="str">
        <f t="shared" ref="A762:A775" si="228">IFERROR(VLOOKUP(C762,Tabla_Insumos,4,FALSE),"")</f>
        <v/>
      </c>
      <c r="B762" s="233" t="str">
        <f t="shared" ref="B762:B775" si="229">IFERROR(VLOOKUP(C762,Tabla_Insumos,5,FALSE),"")</f>
        <v/>
      </c>
      <c r="C762" s="234"/>
      <c r="D762" s="235" t="str">
        <f t="shared" ref="D762:D775" si="230">IFERROR(VLOOKUP(C762,Tabla_Insumos,2,FALSE),"")</f>
        <v/>
      </c>
      <c r="E762" s="236"/>
      <c r="F762" s="237">
        <f t="shared" ref="F762:F775" si="231">IFERROR(VLOOKUP(C762,Tabla_Insumos,3,FALSE),0)</f>
        <v>0</v>
      </c>
      <c r="G762" s="303">
        <f>ROUND(E762*F762,2)</f>
        <v>0</v>
      </c>
    </row>
    <row r="763" spans="1:123" s="238" customFormat="1" ht="24" customHeight="1" x14ac:dyDescent="0.2">
      <c r="A763" s="235" t="str">
        <f t="shared" si="228"/>
        <v/>
      </c>
      <c r="B763" s="233" t="str">
        <f t="shared" si="229"/>
        <v/>
      </c>
      <c r="C763" s="234"/>
      <c r="D763" s="235" t="str">
        <f t="shared" si="230"/>
        <v/>
      </c>
      <c r="E763" s="236"/>
      <c r="F763" s="237">
        <f t="shared" si="231"/>
        <v>0</v>
      </c>
      <c r="G763" s="303">
        <f t="shared" ref="G763:G775" si="232">ROUND(E763*F763,2)</f>
        <v>0</v>
      </c>
    </row>
    <row r="764" spans="1:123" s="238" customFormat="1" ht="24" customHeight="1" x14ac:dyDescent="0.2">
      <c r="A764" s="235" t="str">
        <f t="shared" si="228"/>
        <v/>
      </c>
      <c r="B764" s="233" t="str">
        <f t="shared" si="229"/>
        <v/>
      </c>
      <c r="C764" s="234"/>
      <c r="D764" s="235" t="str">
        <f t="shared" si="230"/>
        <v/>
      </c>
      <c r="E764" s="236"/>
      <c r="F764" s="237">
        <f t="shared" si="231"/>
        <v>0</v>
      </c>
      <c r="G764" s="303">
        <f t="shared" si="232"/>
        <v>0</v>
      </c>
    </row>
    <row r="765" spans="1:123" s="238" customFormat="1" ht="24" customHeight="1" x14ac:dyDescent="0.2">
      <c r="A765" s="235" t="str">
        <f t="shared" si="228"/>
        <v/>
      </c>
      <c r="B765" s="233" t="str">
        <f t="shared" si="229"/>
        <v/>
      </c>
      <c r="C765" s="234"/>
      <c r="D765" s="235" t="str">
        <f t="shared" si="230"/>
        <v/>
      </c>
      <c r="E765" s="236"/>
      <c r="F765" s="237">
        <f t="shared" si="231"/>
        <v>0</v>
      </c>
      <c r="G765" s="303">
        <f t="shared" si="232"/>
        <v>0</v>
      </c>
    </row>
    <row r="766" spans="1:123" s="238" customFormat="1" ht="24" customHeight="1" x14ac:dyDescent="0.2">
      <c r="A766" s="235" t="str">
        <f t="shared" si="228"/>
        <v/>
      </c>
      <c r="B766" s="233" t="str">
        <f t="shared" si="229"/>
        <v/>
      </c>
      <c r="C766" s="234"/>
      <c r="D766" s="235" t="str">
        <f t="shared" si="230"/>
        <v/>
      </c>
      <c r="E766" s="236"/>
      <c r="F766" s="237">
        <f t="shared" si="231"/>
        <v>0</v>
      </c>
      <c r="G766" s="303">
        <f t="shared" si="232"/>
        <v>0</v>
      </c>
    </row>
    <row r="767" spans="1:123" s="238" customFormat="1" ht="24" customHeight="1" x14ac:dyDescent="0.2">
      <c r="A767" s="235" t="str">
        <f t="shared" si="228"/>
        <v/>
      </c>
      <c r="B767" s="233" t="str">
        <f t="shared" si="229"/>
        <v/>
      </c>
      <c r="C767" s="234"/>
      <c r="D767" s="235" t="str">
        <f t="shared" si="230"/>
        <v/>
      </c>
      <c r="E767" s="236"/>
      <c r="F767" s="237">
        <f t="shared" si="231"/>
        <v>0</v>
      </c>
      <c r="G767" s="303">
        <f t="shared" si="232"/>
        <v>0</v>
      </c>
    </row>
    <row r="768" spans="1:123" s="238" customFormat="1" ht="24" customHeight="1" x14ac:dyDescent="0.2">
      <c r="A768" s="235" t="str">
        <f t="shared" si="228"/>
        <v/>
      </c>
      <c r="B768" s="233" t="str">
        <f t="shared" si="229"/>
        <v/>
      </c>
      <c r="C768" s="234"/>
      <c r="D768" s="235" t="str">
        <f t="shared" si="230"/>
        <v/>
      </c>
      <c r="E768" s="236"/>
      <c r="F768" s="237">
        <f t="shared" si="231"/>
        <v>0</v>
      </c>
      <c r="G768" s="303">
        <f t="shared" si="232"/>
        <v>0</v>
      </c>
    </row>
    <row r="769" spans="1:7" s="238" customFormat="1" ht="24" customHeight="1" x14ac:dyDescent="0.2">
      <c r="A769" s="235" t="str">
        <f t="shared" si="228"/>
        <v/>
      </c>
      <c r="B769" s="233" t="str">
        <f t="shared" si="229"/>
        <v/>
      </c>
      <c r="C769" s="234"/>
      <c r="D769" s="235" t="str">
        <f t="shared" si="230"/>
        <v/>
      </c>
      <c r="E769" s="236"/>
      <c r="F769" s="237">
        <f t="shared" si="231"/>
        <v>0</v>
      </c>
      <c r="G769" s="303">
        <f t="shared" si="232"/>
        <v>0</v>
      </c>
    </row>
    <row r="770" spans="1:7" s="238" customFormat="1" ht="24" customHeight="1" x14ac:dyDescent="0.2">
      <c r="A770" s="235" t="str">
        <f t="shared" si="228"/>
        <v/>
      </c>
      <c r="B770" s="233" t="str">
        <f t="shared" si="229"/>
        <v/>
      </c>
      <c r="C770" s="234"/>
      <c r="D770" s="235" t="str">
        <f t="shared" si="230"/>
        <v/>
      </c>
      <c r="E770" s="236"/>
      <c r="F770" s="237">
        <f t="shared" si="231"/>
        <v>0</v>
      </c>
      <c r="G770" s="303">
        <f t="shared" si="232"/>
        <v>0</v>
      </c>
    </row>
    <row r="771" spans="1:7" s="238" customFormat="1" ht="24" customHeight="1" x14ac:dyDescent="0.2">
      <c r="A771" s="235" t="str">
        <f t="shared" si="228"/>
        <v/>
      </c>
      <c r="B771" s="233" t="str">
        <f t="shared" si="229"/>
        <v/>
      </c>
      <c r="C771" s="234"/>
      <c r="D771" s="235" t="str">
        <f t="shared" si="230"/>
        <v/>
      </c>
      <c r="E771" s="236"/>
      <c r="F771" s="237">
        <f t="shared" si="231"/>
        <v>0</v>
      </c>
      <c r="G771" s="303">
        <f t="shared" si="232"/>
        <v>0</v>
      </c>
    </row>
    <row r="772" spans="1:7" s="238" customFormat="1" ht="24" customHeight="1" x14ac:dyDescent="0.2">
      <c r="A772" s="235" t="str">
        <f t="shared" si="228"/>
        <v/>
      </c>
      <c r="B772" s="233" t="str">
        <f t="shared" si="229"/>
        <v/>
      </c>
      <c r="C772" s="234"/>
      <c r="D772" s="235" t="str">
        <f t="shared" si="230"/>
        <v/>
      </c>
      <c r="E772" s="236"/>
      <c r="F772" s="237">
        <f t="shared" si="231"/>
        <v>0</v>
      </c>
      <c r="G772" s="303">
        <f t="shared" si="232"/>
        <v>0</v>
      </c>
    </row>
    <row r="773" spans="1:7" s="238" customFormat="1" ht="24" customHeight="1" x14ac:dyDescent="0.2">
      <c r="A773" s="235" t="str">
        <f t="shared" si="228"/>
        <v/>
      </c>
      <c r="B773" s="233" t="str">
        <f t="shared" si="229"/>
        <v/>
      </c>
      <c r="C773" s="234"/>
      <c r="D773" s="235" t="str">
        <f t="shared" si="230"/>
        <v/>
      </c>
      <c r="E773" s="236"/>
      <c r="F773" s="237">
        <f t="shared" si="231"/>
        <v>0</v>
      </c>
      <c r="G773" s="303">
        <f t="shared" si="232"/>
        <v>0</v>
      </c>
    </row>
    <row r="774" spans="1:7" s="238" customFormat="1" ht="24" customHeight="1" x14ac:dyDescent="0.2">
      <c r="A774" s="235" t="str">
        <f t="shared" si="228"/>
        <v/>
      </c>
      <c r="B774" s="233" t="str">
        <f t="shared" si="229"/>
        <v/>
      </c>
      <c r="C774" s="234"/>
      <c r="D774" s="235" t="str">
        <f t="shared" si="230"/>
        <v/>
      </c>
      <c r="E774" s="236"/>
      <c r="F774" s="237">
        <f t="shared" si="231"/>
        <v>0</v>
      </c>
      <c r="G774" s="303">
        <f t="shared" si="232"/>
        <v>0</v>
      </c>
    </row>
    <row r="775" spans="1:7" s="238" customFormat="1" ht="24" customHeight="1" x14ac:dyDescent="0.2">
      <c r="A775" s="235" t="str">
        <f t="shared" si="228"/>
        <v/>
      </c>
      <c r="B775" s="233" t="str">
        <f t="shared" si="229"/>
        <v/>
      </c>
      <c r="C775" s="234"/>
      <c r="D775" s="235" t="str">
        <f t="shared" si="230"/>
        <v/>
      </c>
      <c r="E775" s="236"/>
      <c r="F775" s="237">
        <f t="shared" si="231"/>
        <v>0</v>
      </c>
      <c r="G775" s="303">
        <f t="shared" si="232"/>
        <v>0</v>
      </c>
    </row>
    <row r="776" spans="1:7" ht="24" customHeight="1" x14ac:dyDescent="0.2">
      <c r="A776" s="304"/>
      <c r="B776" s="99"/>
      <c r="C776" s="99"/>
      <c r="D776" s="105"/>
      <c r="E776" s="106"/>
      <c r="F776" s="377" t="s">
        <v>31</v>
      </c>
      <c r="G776" s="305">
        <f>SUBTOTAL(9,G762:G775)</f>
        <v>0</v>
      </c>
    </row>
    <row r="777" spans="1:7" ht="24" customHeight="1" x14ac:dyDescent="0.2">
      <c r="A777" s="304"/>
      <c r="B777" s="99"/>
      <c r="C777" s="375" t="s">
        <v>605</v>
      </c>
      <c r="D777" s="105"/>
      <c r="E777" s="106"/>
      <c r="F777" s="107"/>
      <c r="G777" s="306"/>
    </row>
    <row r="778" spans="1:7" s="238" customFormat="1" ht="24" customHeight="1" x14ac:dyDescent="0.2">
      <c r="A778" s="235" t="str">
        <f t="shared" ref="A778:A785" si="233">IFERROR(VLOOKUP(C778,Tabla_Insumos,4,FALSE),"")</f>
        <v/>
      </c>
      <c r="B778" s="233">
        <f t="shared" ref="B778:B785" si="234">IFERROR(VLOOKUP(A778,Tabla_Indices,5,FALSE),"")</f>
        <v>0</v>
      </c>
      <c r="C778" s="234"/>
      <c r="D778" s="235" t="str">
        <f t="shared" ref="D778:D785" si="235">IFERROR(VLOOKUP(C778,Tabla_Insumos,2,FALSE),"")</f>
        <v/>
      </c>
      <c r="E778" s="236"/>
      <c r="F778" s="237">
        <f t="shared" ref="F778:F785" si="236">IFERROR(VLOOKUP(C778,Tabla_Insumos,3,FALSE),0)</f>
        <v>0</v>
      </c>
      <c r="G778" s="303">
        <f>ROUND(E778*F778,2)</f>
        <v>0</v>
      </c>
    </row>
    <row r="779" spans="1:7" s="238" customFormat="1" ht="24" customHeight="1" x14ac:dyDescent="0.2">
      <c r="A779" s="235" t="str">
        <f t="shared" si="233"/>
        <v/>
      </c>
      <c r="B779" s="233">
        <f t="shared" si="234"/>
        <v>0</v>
      </c>
      <c r="C779" s="234"/>
      <c r="D779" s="235" t="str">
        <f t="shared" si="235"/>
        <v/>
      </c>
      <c r="E779" s="236"/>
      <c r="F779" s="237">
        <f t="shared" si="236"/>
        <v>0</v>
      </c>
      <c r="G779" s="303">
        <f>ROUND(E779*F779,2)</f>
        <v>0</v>
      </c>
    </row>
    <row r="780" spans="1:7" s="238" customFormat="1" ht="24" customHeight="1" x14ac:dyDescent="0.2">
      <c r="A780" s="235" t="str">
        <f t="shared" si="233"/>
        <v/>
      </c>
      <c r="B780" s="233">
        <f t="shared" si="234"/>
        <v>0</v>
      </c>
      <c r="C780" s="234"/>
      <c r="D780" s="235" t="str">
        <f t="shared" si="235"/>
        <v/>
      </c>
      <c r="E780" s="236"/>
      <c r="F780" s="237">
        <f t="shared" si="236"/>
        <v>0</v>
      </c>
      <c r="G780" s="303">
        <f t="shared" ref="G780:G785" si="237">ROUND(E780*F780,2)</f>
        <v>0</v>
      </c>
    </row>
    <row r="781" spans="1:7" s="238" customFormat="1" ht="24" customHeight="1" x14ac:dyDescent="0.2">
      <c r="A781" s="235" t="str">
        <f t="shared" si="233"/>
        <v/>
      </c>
      <c r="B781" s="233">
        <f t="shared" si="234"/>
        <v>0</v>
      </c>
      <c r="C781" s="234"/>
      <c r="D781" s="235" t="str">
        <f t="shared" si="235"/>
        <v/>
      </c>
      <c r="E781" s="236"/>
      <c r="F781" s="237">
        <f t="shared" si="236"/>
        <v>0</v>
      </c>
      <c r="G781" s="303">
        <f t="shared" si="237"/>
        <v>0</v>
      </c>
    </row>
    <row r="782" spans="1:7" s="238" customFormat="1" ht="24" customHeight="1" x14ac:dyDescent="0.2">
      <c r="A782" s="235" t="str">
        <f t="shared" si="233"/>
        <v/>
      </c>
      <c r="B782" s="233">
        <f t="shared" si="234"/>
        <v>0</v>
      </c>
      <c r="C782" s="234"/>
      <c r="D782" s="235" t="str">
        <f t="shared" si="235"/>
        <v/>
      </c>
      <c r="E782" s="236"/>
      <c r="F782" s="237">
        <f t="shared" si="236"/>
        <v>0</v>
      </c>
      <c r="G782" s="303">
        <f t="shared" si="237"/>
        <v>0</v>
      </c>
    </row>
    <row r="783" spans="1:7" s="238" customFormat="1" ht="24" customHeight="1" x14ac:dyDescent="0.2">
      <c r="A783" s="235" t="str">
        <f t="shared" si="233"/>
        <v/>
      </c>
      <c r="B783" s="233">
        <f t="shared" si="234"/>
        <v>0</v>
      </c>
      <c r="C783" s="234"/>
      <c r="D783" s="235" t="str">
        <f t="shared" si="235"/>
        <v/>
      </c>
      <c r="E783" s="236"/>
      <c r="F783" s="237">
        <f t="shared" si="236"/>
        <v>0</v>
      </c>
      <c r="G783" s="303">
        <f t="shared" si="237"/>
        <v>0</v>
      </c>
    </row>
    <row r="784" spans="1:7" s="238" customFormat="1" ht="24" customHeight="1" x14ac:dyDescent="0.2">
      <c r="A784" s="235" t="str">
        <f t="shared" si="233"/>
        <v/>
      </c>
      <c r="B784" s="233">
        <f t="shared" si="234"/>
        <v>0</v>
      </c>
      <c r="C784" s="234"/>
      <c r="D784" s="235" t="str">
        <f t="shared" si="235"/>
        <v/>
      </c>
      <c r="E784" s="236"/>
      <c r="F784" s="237">
        <f t="shared" si="236"/>
        <v>0</v>
      </c>
      <c r="G784" s="303">
        <f t="shared" si="237"/>
        <v>0</v>
      </c>
    </row>
    <row r="785" spans="1:7" s="238" customFormat="1" ht="24" customHeight="1" x14ac:dyDescent="0.2">
      <c r="A785" s="235" t="str">
        <f t="shared" si="233"/>
        <v/>
      </c>
      <c r="B785" s="233">
        <f t="shared" si="234"/>
        <v>0</v>
      </c>
      <c r="C785" s="234"/>
      <c r="D785" s="235" t="str">
        <f t="shared" si="235"/>
        <v/>
      </c>
      <c r="E785" s="236"/>
      <c r="F785" s="237">
        <f t="shared" si="236"/>
        <v>0</v>
      </c>
      <c r="G785" s="303">
        <f t="shared" si="237"/>
        <v>0</v>
      </c>
    </row>
    <row r="786" spans="1:7" ht="24" customHeight="1" x14ac:dyDescent="0.2">
      <c r="A786" s="304"/>
      <c r="B786" s="99"/>
      <c r="C786" s="99"/>
      <c r="D786" s="105"/>
      <c r="E786" s="106"/>
      <c r="F786" s="377" t="s">
        <v>32</v>
      </c>
      <c r="G786" s="305">
        <f>SUBTOTAL(9,G778:G785)</f>
        <v>0</v>
      </c>
    </row>
    <row r="787" spans="1:7" ht="24" customHeight="1" x14ac:dyDescent="0.2">
      <c r="A787" s="304"/>
      <c r="B787" s="99"/>
      <c r="C787" s="375" t="s">
        <v>606</v>
      </c>
      <c r="D787" s="105"/>
      <c r="E787" s="106"/>
      <c r="F787" s="107"/>
      <c r="G787" s="306"/>
    </row>
    <row r="788" spans="1:7" s="238" customFormat="1" ht="24" customHeight="1" x14ac:dyDescent="0.2">
      <c r="A788" s="235" t="str">
        <f t="shared" ref="A788:A796" si="238">IFERROR(VLOOKUP(C788,Tabla_Insumos,4,FALSE),"")</f>
        <v/>
      </c>
      <c r="B788" s="233" t="str">
        <f t="shared" ref="B788:B796" si="239">IFERROR(VLOOKUP(C788,Tabla_Insumos,5,FALSE),"")</f>
        <v/>
      </c>
      <c r="C788" s="234"/>
      <c r="D788" s="235" t="str">
        <f t="shared" ref="D788:D796" si="240">IFERROR(VLOOKUP(C788,Tabla_Insumos,2,FALSE),"")</f>
        <v/>
      </c>
      <c r="E788" s="236"/>
      <c r="F788" s="237">
        <f t="shared" ref="F788:F796" si="241">IFERROR(VLOOKUP(C788,Tabla_Insumos,3,FALSE),0)</f>
        <v>0</v>
      </c>
      <c r="G788" s="303">
        <f t="shared" ref="G788:G796" si="242">ROUND(E788*F788,2)</f>
        <v>0</v>
      </c>
    </row>
    <row r="789" spans="1:7" s="238" customFormat="1" ht="24" customHeight="1" x14ac:dyDescent="0.2">
      <c r="A789" s="235" t="str">
        <f t="shared" si="238"/>
        <v/>
      </c>
      <c r="B789" s="233" t="str">
        <f t="shared" si="239"/>
        <v/>
      </c>
      <c r="C789" s="234"/>
      <c r="D789" s="235" t="str">
        <f t="shared" si="240"/>
        <v/>
      </c>
      <c r="E789" s="236"/>
      <c r="F789" s="237">
        <f t="shared" si="241"/>
        <v>0</v>
      </c>
      <c r="G789" s="303">
        <f t="shared" si="242"/>
        <v>0</v>
      </c>
    </row>
    <row r="790" spans="1:7" s="238" customFormat="1" ht="24" customHeight="1" x14ac:dyDescent="0.2">
      <c r="A790" s="235" t="str">
        <f t="shared" si="238"/>
        <v/>
      </c>
      <c r="B790" s="233" t="str">
        <f t="shared" si="239"/>
        <v/>
      </c>
      <c r="C790" s="234"/>
      <c r="D790" s="235" t="str">
        <f t="shared" si="240"/>
        <v/>
      </c>
      <c r="E790" s="236"/>
      <c r="F790" s="237">
        <f t="shared" si="241"/>
        <v>0</v>
      </c>
      <c r="G790" s="303">
        <f t="shared" si="242"/>
        <v>0</v>
      </c>
    </row>
    <row r="791" spans="1:7" s="238" customFormat="1" ht="24" customHeight="1" x14ac:dyDescent="0.2">
      <c r="A791" s="235" t="str">
        <f t="shared" si="238"/>
        <v/>
      </c>
      <c r="B791" s="233" t="str">
        <f t="shared" si="239"/>
        <v/>
      </c>
      <c r="C791" s="234"/>
      <c r="D791" s="235" t="str">
        <f t="shared" si="240"/>
        <v/>
      </c>
      <c r="E791" s="236"/>
      <c r="F791" s="237">
        <f t="shared" si="241"/>
        <v>0</v>
      </c>
      <c r="G791" s="303">
        <f t="shared" si="242"/>
        <v>0</v>
      </c>
    </row>
    <row r="792" spans="1:7" s="238" customFormat="1" ht="24" customHeight="1" x14ac:dyDescent="0.2">
      <c r="A792" s="235" t="str">
        <f t="shared" si="238"/>
        <v/>
      </c>
      <c r="B792" s="233" t="str">
        <f t="shared" si="239"/>
        <v/>
      </c>
      <c r="C792" s="234"/>
      <c r="D792" s="235" t="str">
        <f t="shared" si="240"/>
        <v/>
      </c>
      <c r="E792" s="236"/>
      <c r="F792" s="237">
        <f t="shared" si="241"/>
        <v>0</v>
      </c>
      <c r="G792" s="303">
        <f t="shared" si="242"/>
        <v>0</v>
      </c>
    </row>
    <row r="793" spans="1:7" s="238" customFormat="1" ht="24" customHeight="1" x14ac:dyDescent="0.2">
      <c r="A793" s="235" t="str">
        <f t="shared" si="238"/>
        <v/>
      </c>
      <c r="B793" s="233" t="str">
        <f t="shared" si="239"/>
        <v/>
      </c>
      <c r="C793" s="234"/>
      <c r="D793" s="235" t="str">
        <f t="shared" si="240"/>
        <v/>
      </c>
      <c r="E793" s="236"/>
      <c r="F793" s="237">
        <f t="shared" si="241"/>
        <v>0</v>
      </c>
      <c r="G793" s="303">
        <f t="shared" si="242"/>
        <v>0</v>
      </c>
    </row>
    <row r="794" spans="1:7" s="238" customFormat="1" ht="24" customHeight="1" x14ac:dyDescent="0.2">
      <c r="A794" s="235" t="str">
        <f t="shared" si="238"/>
        <v/>
      </c>
      <c r="B794" s="233" t="str">
        <f t="shared" si="239"/>
        <v/>
      </c>
      <c r="C794" s="234"/>
      <c r="D794" s="235" t="str">
        <f t="shared" si="240"/>
        <v/>
      </c>
      <c r="E794" s="236"/>
      <c r="F794" s="237">
        <f t="shared" si="241"/>
        <v>0</v>
      </c>
      <c r="G794" s="303">
        <f t="shared" si="242"/>
        <v>0</v>
      </c>
    </row>
    <row r="795" spans="1:7" s="238" customFormat="1" ht="24" customHeight="1" x14ac:dyDescent="0.2">
      <c r="A795" s="235" t="str">
        <f t="shared" si="238"/>
        <v/>
      </c>
      <c r="B795" s="233" t="str">
        <f t="shared" si="239"/>
        <v/>
      </c>
      <c r="C795" s="234"/>
      <c r="D795" s="235" t="str">
        <f t="shared" si="240"/>
        <v/>
      </c>
      <c r="E795" s="236"/>
      <c r="F795" s="237">
        <f t="shared" si="241"/>
        <v>0</v>
      </c>
      <c r="G795" s="303">
        <f t="shared" si="242"/>
        <v>0</v>
      </c>
    </row>
    <row r="796" spans="1:7" s="238" customFormat="1" ht="24" customHeight="1" x14ac:dyDescent="0.2">
      <c r="A796" s="235" t="str">
        <f t="shared" si="238"/>
        <v/>
      </c>
      <c r="B796" s="233" t="str">
        <f t="shared" si="239"/>
        <v/>
      </c>
      <c r="C796" s="234"/>
      <c r="D796" s="235" t="str">
        <f t="shared" si="240"/>
        <v/>
      </c>
      <c r="E796" s="236"/>
      <c r="F796" s="237">
        <f t="shared" si="241"/>
        <v>0</v>
      </c>
      <c r="G796" s="303">
        <f t="shared" si="242"/>
        <v>0</v>
      </c>
    </row>
    <row r="797" spans="1:7" ht="24" customHeight="1" x14ac:dyDescent="0.2">
      <c r="A797" s="307"/>
      <c r="B797" s="105"/>
      <c r="C797" s="99"/>
      <c r="D797" s="105"/>
      <c r="E797" s="106"/>
      <c r="F797" s="377" t="s">
        <v>33</v>
      </c>
      <c r="G797" s="305">
        <f>SUBTOTAL(9,G788:G796)</f>
        <v>0</v>
      </c>
    </row>
    <row r="798" spans="1:7" ht="24" customHeight="1" x14ac:dyDescent="0.2">
      <c r="A798" s="308"/>
      <c r="B798" s="105"/>
      <c r="C798" s="99"/>
      <c r="D798" s="105"/>
      <c r="E798" s="106"/>
      <c r="F798" s="107"/>
      <c r="G798" s="306"/>
    </row>
    <row r="799" spans="1:7" ht="24" customHeight="1" x14ac:dyDescent="0.2">
      <c r="A799" s="309" t="str">
        <f>B757</f>
        <v>3.1</v>
      </c>
      <c r="B799" s="310" t="str">
        <f>C757</f>
        <v>Hablitacion de red media presion PE/Ac</v>
      </c>
      <c r="C799" s="113"/>
      <c r="D799" s="113" t="s">
        <v>34</v>
      </c>
      <c r="E799" s="114"/>
      <c r="F799" s="312" t="s">
        <v>35</v>
      </c>
      <c r="G799" s="311">
        <f>SUBTOTAL(9,G762:G798)</f>
        <v>0</v>
      </c>
    </row>
    <row r="801" spans="1:123" ht="24" customHeight="1" x14ac:dyDescent="0.2">
      <c r="A801" s="291" t="s">
        <v>37</v>
      </c>
      <c r="B801" s="292"/>
      <c r="C801" s="292"/>
      <c r="D801" s="292"/>
      <c r="E801" s="292"/>
      <c r="F801" s="292"/>
      <c r="G801" s="293"/>
    </row>
    <row r="802" spans="1:123" ht="24" customHeight="1" x14ac:dyDescent="0.2">
      <c r="A802" s="294" t="s">
        <v>602</v>
      </c>
      <c r="B802" s="101" t="str">
        <f>Comitente</f>
        <v>DIRECCION PROVINCIAL DE REDES DE GAS</v>
      </c>
      <c r="C802" s="96"/>
      <c r="D802" s="102"/>
      <c r="E802" s="102"/>
      <c r="F802" s="103"/>
      <c r="G802" s="295"/>
    </row>
    <row r="803" spans="1:123" ht="24" customHeight="1" x14ac:dyDescent="0.2">
      <c r="A803" s="294" t="s">
        <v>603</v>
      </c>
      <c r="B803" s="101">
        <f>Contratista</f>
        <v>0</v>
      </c>
      <c r="C803" s="97"/>
      <c r="D803" s="97"/>
      <c r="E803" s="97"/>
      <c r="F803" s="104"/>
      <c r="G803" s="296"/>
    </row>
    <row r="804" spans="1:123" ht="24" customHeight="1" x14ac:dyDescent="0.2">
      <c r="A804" s="294" t="s">
        <v>24</v>
      </c>
      <c r="B804" s="101" t="str">
        <f>Obra</f>
        <v>RED DE MEDIA PRESIÓN BARRIO TALACASTO</v>
      </c>
      <c r="C804" s="97"/>
      <c r="D804" s="97"/>
      <c r="E804" s="97"/>
      <c r="F804" s="104" t="s">
        <v>38</v>
      </c>
      <c r="G804" s="297">
        <f>Fecha_Base</f>
        <v>0</v>
      </c>
    </row>
    <row r="805" spans="1:123" ht="24" customHeight="1" x14ac:dyDescent="0.2">
      <c r="A805" s="298" t="s">
        <v>601</v>
      </c>
      <c r="B805" s="98" t="str">
        <f>Ubicación</f>
        <v>Departamento Chimbas</v>
      </c>
      <c r="C805" s="98"/>
      <c r="D805" s="105"/>
      <c r="E805" s="106"/>
      <c r="F805" s="107"/>
      <c r="G805" s="299"/>
    </row>
    <row r="806" spans="1:123" ht="24" customHeight="1" x14ac:dyDescent="0.2">
      <c r="A806" s="298" t="s">
        <v>39</v>
      </c>
      <c r="B806" s="108">
        <f>IFERROR(VALUE(LEFT(B807,FIND(".",B807)-1)),"")</f>
        <v>3</v>
      </c>
      <c r="C806" s="99" t="str">
        <f>IFERROR(VLOOKUP(B806,Tabla_CyP,2,FALSE),"")</f>
        <v>TRABAJOS FINALES</v>
      </c>
      <c r="D806" s="99"/>
      <c r="E806" s="106"/>
      <c r="F806" s="107"/>
      <c r="G806" s="299"/>
    </row>
    <row r="807" spans="1:123" ht="24" customHeight="1" x14ac:dyDescent="0.2">
      <c r="A807" s="298" t="s">
        <v>25</v>
      </c>
      <c r="B807" s="109" t="str">
        <f>IFERROR(VLOOKUP(COUNTIF($A$1:A807,"ANALISIS DE PRECIOS"),Tabla_NumeroItem,2,FALSE),"")</f>
        <v>3.2</v>
      </c>
      <c r="C807" s="99" t="str">
        <f>IFERROR(VLOOKUP(B807,Tabla_CyP,2,FALSE),"")</f>
        <v>Limpieza de Obra</v>
      </c>
      <c r="D807" s="105"/>
      <c r="E807" s="106"/>
      <c r="F807" s="104" t="s">
        <v>26</v>
      </c>
      <c r="G807" s="300" t="str">
        <f>IFERROR(VLOOKUP(B807,Tabla_CyP,4,FALSE),"")</f>
        <v>GL</v>
      </c>
    </row>
    <row r="808" spans="1:123" ht="24" customHeight="1" x14ac:dyDescent="0.2">
      <c r="A808" s="298"/>
      <c r="B808" s="98"/>
      <c r="C808" s="99"/>
      <c r="D808" s="105"/>
      <c r="E808" s="106"/>
      <c r="F808" s="107"/>
      <c r="G808" s="299"/>
    </row>
    <row r="809" spans="1:123" ht="24" customHeight="1" x14ac:dyDescent="0.2">
      <c r="A809" s="431" t="s">
        <v>507</v>
      </c>
      <c r="B809" s="432"/>
      <c r="C809" s="425" t="s">
        <v>0</v>
      </c>
      <c r="D809" s="425" t="s">
        <v>27</v>
      </c>
      <c r="E809" s="427" t="s">
        <v>28</v>
      </c>
      <c r="F809" s="429" t="s">
        <v>29</v>
      </c>
      <c r="G809" s="429" t="s">
        <v>30</v>
      </c>
    </row>
    <row r="810" spans="1:123" s="111" customFormat="1" ht="24" customHeight="1" x14ac:dyDescent="0.2">
      <c r="A810" s="110" t="s">
        <v>508</v>
      </c>
      <c r="B810" s="110" t="s">
        <v>509</v>
      </c>
      <c r="C810" s="426"/>
      <c r="D810" s="426"/>
      <c r="E810" s="428"/>
      <c r="F810" s="430"/>
      <c r="G810" s="430"/>
      <c r="H810" s="239"/>
      <c r="I810" s="239"/>
      <c r="J810" s="239"/>
      <c r="K810" s="239"/>
      <c r="L810" s="239"/>
      <c r="M810" s="239"/>
      <c r="N810" s="239"/>
      <c r="O810" s="239"/>
      <c r="P810" s="239"/>
      <c r="Q810" s="239"/>
      <c r="R810" s="239"/>
      <c r="S810" s="239"/>
      <c r="T810" s="239"/>
      <c r="U810" s="239"/>
      <c r="V810" s="239"/>
      <c r="W810" s="239"/>
      <c r="X810" s="239"/>
      <c r="Y810" s="239"/>
      <c r="Z810" s="239"/>
      <c r="AA810" s="239"/>
      <c r="AB810" s="239"/>
      <c r="AC810" s="239"/>
      <c r="AD810" s="239"/>
      <c r="AE810" s="239"/>
      <c r="AF810" s="239"/>
      <c r="AG810" s="239"/>
      <c r="AH810" s="239"/>
      <c r="AI810" s="239"/>
      <c r="AJ810" s="239"/>
      <c r="AK810" s="239"/>
      <c r="AL810" s="239"/>
      <c r="AM810" s="239"/>
      <c r="AN810" s="239"/>
      <c r="AO810" s="239"/>
      <c r="AP810" s="239"/>
      <c r="AQ810" s="239"/>
      <c r="AR810" s="239"/>
      <c r="AS810" s="239"/>
      <c r="AT810" s="239"/>
      <c r="AU810" s="239"/>
      <c r="AV810" s="239"/>
      <c r="AW810" s="239"/>
      <c r="AX810" s="239"/>
      <c r="AY810" s="239"/>
      <c r="AZ810" s="239"/>
      <c r="BA810" s="239"/>
      <c r="BB810" s="239"/>
      <c r="BC810" s="239"/>
      <c r="BD810" s="239"/>
      <c r="BE810" s="239"/>
      <c r="BF810" s="239"/>
      <c r="BG810" s="239"/>
      <c r="BH810" s="239"/>
      <c r="BI810" s="239"/>
      <c r="BJ810" s="239"/>
      <c r="BK810" s="239"/>
      <c r="BL810" s="239"/>
      <c r="BM810" s="239"/>
      <c r="BN810" s="239"/>
      <c r="BO810" s="239"/>
      <c r="BP810" s="239"/>
      <c r="BQ810" s="239"/>
      <c r="BR810" s="239"/>
      <c r="BS810" s="239"/>
      <c r="BT810" s="239"/>
      <c r="BU810" s="239"/>
      <c r="BV810" s="239"/>
      <c r="BW810" s="239"/>
      <c r="BX810" s="239"/>
      <c r="BY810" s="239"/>
      <c r="BZ810" s="239"/>
      <c r="CA810" s="239"/>
      <c r="CB810" s="239"/>
      <c r="CC810" s="239"/>
      <c r="CD810" s="239"/>
      <c r="CE810" s="239"/>
      <c r="CF810" s="239"/>
      <c r="CG810" s="239"/>
      <c r="CH810" s="239"/>
      <c r="CI810" s="239"/>
      <c r="CJ810" s="239"/>
      <c r="CK810" s="239"/>
      <c r="CL810" s="239"/>
      <c r="CM810" s="239"/>
      <c r="CN810" s="239"/>
      <c r="CO810" s="239"/>
      <c r="CP810" s="239"/>
      <c r="CQ810" s="239"/>
      <c r="CR810" s="239"/>
      <c r="CS810" s="239"/>
      <c r="CT810" s="239"/>
      <c r="CU810" s="239"/>
      <c r="CV810" s="239"/>
      <c r="CW810" s="239"/>
      <c r="CX810" s="239"/>
      <c r="CY810" s="239"/>
      <c r="CZ810" s="239"/>
      <c r="DA810" s="239"/>
      <c r="DB810" s="239"/>
      <c r="DC810" s="239"/>
      <c r="DD810" s="239"/>
      <c r="DE810" s="239"/>
      <c r="DF810" s="239"/>
      <c r="DG810" s="239"/>
      <c r="DH810" s="239"/>
      <c r="DI810" s="239"/>
      <c r="DJ810" s="239"/>
      <c r="DK810" s="239"/>
      <c r="DL810" s="239"/>
      <c r="DM810" s="239"/>
      <c r="DN810" s="239"/>
      <c r="DO810" s="239"/>
      <c r="DP810" s="239"/>
      <c r="DQ810" s="239"/>
      <c r="DR810" s="239"/>
      <c r="DS810" s="239"/>
    </row>
    <row r="811" spans="1:123" ht="24" customHeight="1" x14ac:dyDescent="0.2">
      <c r="A811" s="378"/>
      <c r="B811" s="112"/>
      <c r="C811" s="376" t="s">
        <v>604</v>
      </c>
      <c r="D811" s="113"/>
      <c r="E811" s="114"/>
      <c r="F811" s="115"/>
      <c r="G811" s="302"/>
    </row>
    <row r="812" spans="1:123" s="238" customFormat="1" ht="24" customHeight="1" x14ac:dyDescent="0.2">
      <c r="A812" s="235" t="str">
        <f t="shared" ref="A812:A825" si="243">IFERROR(VLOOKUP(C812,Tabla_Insumos,4,FALSE),"")</f>
        <v/>
      </c>
      <c r="B812" s="233" t="str">
        <f t="shared" ref="B812:B825" si="244">IFERROR(VLOOKUP(C812,Tabla_Insumos,5,FALSE),"")</f>
        <v/>
      </c>
      <c r="C812" s="234"/>
      <c r="D812" s="235" t="str">
        <f t="shared" ref="D812:D825" si="245">IFERROR(VLOOKUP(C812,Tabla_Insumos,2,FALSE),"")</f>
        <v/>
      </c>
      <c r="E812" s="236"/>
      <c r="F812" s="237">
        <f t="shared" ref="F812:F825" si="246">IFERROR(VLOOKUP(C812,Tabla_Insumos,3,FALSE),0)</f>
        <v>0</v>
      </c>
      <c r="G812" s="303">
        <f>ROUND(E812*F812,2)</f>
        <v>0</v>
      </c>
    </row>
    <row r="813" spans="1:123" s="238" customFormat="1" ht="24" customHeight="1" x14ac:dyDescent="0.2">
      <c r="A813" s="235" t="str">
        <f t="shared" si="243"/>
        <v/>
      </c>
      <c r="B813" s="233" t="str">
        <f t="shared" si="244"/>
        <v/>
      </c>
      <c r="C813" s="234"/>
      <c r="D813" s="235" t="str">
        <f t="shared" si="245"/>
        <v/>
      </c>
      <c r="E813" s="236"/>
      <c r="F813" s="237">
        <f t="shared" si="246"/>
        <v>0</v>
      </c>
      <c r="G813" s="303">
        <f t="shared" ref="G813:G825" si="247">ROUND(E813*F813,2)</f>
        <v>0</v>
      </c>
    </row>
    <row r="814" spans="1:123" s="238" customFormat="1" ht="24" customHeight="1" x14ac:dyDescent="0.2">
      <c r="A814" s="235" t="str">
        <f t="shared" si="243"/>
        <v/>
      </c>
      <c r="B814" s="233" t="str">
        <f t="shared" si="244"/>
        <v/>
      </c>
      <c r="C814" s="234"/>
      <c r="D814" s="235" t="str">
        <f t="shared" si="245"/>
        <v/>
      </c>
      <c r="E814" s="236"/>
      <c r="F814" s="237">
        <f t="shared" si="246"/>
        <v>0</v>
      </c>
      <c r="G814" s="303">
        <f t="shared" si="247"/>
        <v>0</v>
      </c>
    </row>
    <row r="815" spans="1:123" s="238" customFormat="1" ht="24" customHeight="1" x14ac:dyDescent="0.2">
      <c r="A815" s="235" t="str">
        <f t="shared" si="243"/>
        <v/>
      </c>
      <c r="B815" s="233" t="str">
        <f t="shared" si="244"/>
        <v/>
      </c>
      <c r="C815" s="234"/>
      <c r="D815" s="235" t="str">
        <f t="shared" si="245"/>
        <v/>
      </c>
      <c r="E815" s="236"/>
      <c r="F815" s="237">
        <f t="shared" si="246"/>
        <v>0</v>
      </c>
      <c r="G815" s="303">
        <f t="shared" si="247"/>
        <v>0</v>
      </c>
    </row>
    <row r="816" spans="1:123" s="238" customFormat="1" ht="24" customHeight="1" x14ac:dyDescent="0.2">
      <c r="A816" s="235" t="str">
        <f t="shared" si="243"/>
        <v/>
      </c>
      <c r="B816" s="233" t="str">
        <f t="shared" si="244"/>
        <v/>
      </c>
      <c r="C816" s="234"/>
      <c r="D816" s="235" t="str">
        <f t="shared" si="245"/>
        <v/>
      </c>
      <c r="E816" s="236"/>
      <c r="F816" s="237">
        <f t="shared" si="246"/>
        <v>0</v>
      </c>
      <c r="G816" s="303">
        <f t="shared" si="247"/>
        <v>0</v>
      </c>
    </row>
    <row r="817" spans="1:7" s="238" customFormat="1" ht="24" customHeight="1" x14ac:dyDescent="0.2">
      <c r="A817" s="235" t="str">
        <f t="shared" si="243"/>
        <v/>
      </c>
      <c r="B817" s="233" t="str">
        <f t="shared" si="244"/>
        <v/>
      </c>
      <c r="C817" s="234"/>
      <c r="D817" s="235" t="str">
        <f t="shared" si="245"/>
        <v/>
      </c>
      <c r="E817" s="236"/>
      <c r="F817" s="237">
        <f t="shared" si="246"/>
        <v>0</v>
      </c>
      <c r="G817" s="303">
        <f t="shared" si="247"/>
        <v>0</v>
      </c>
    </row>
    <row r="818" spans="1:7" s="238" customFormat="1" ht="24" customHeight="1" x14ac:dyDescent="0.2">
      <c r="A818" s="235" t="str">
        <f t="shared" si="243"/>
        <v/>
      </c>
      <c r="B818" s="233" t="str">
        <f t="shared" si="244"/>
        <v/>
      </c>
      <c r="C818" s="234"/>
      <c r="D818" s="235" t="str">
        <f t="shared" si="245"/>
        <v/>
      </c>
      <c r="E818" s="236"/>
      <c r="F818" s="237">
        <f t="shared" si="246"/>
        <v>0</v>
      </c>
      <c r="G818" s="303">
        <f t="shared" si="247"/>
        <v>0</v>
      </c>
    </row>
    <row r="819" spans="1:7" s="238" customFormat="1" ht="24" customHeight="1" x14ac:dyDescent="0.2">
      <c r="A819" s="235" t="str">
        <f t="shared" si="243"/>
        <v/>
      </c>
      <c r="B819" s="233" t="str">
        <f t="shared" si="244"/>
        <v/>
      </c>
      <c r="C819" s="234"/>
      <c r="D819" s="235" t="str">
        <f t="shared" si="245"/>
        <v/>
      </c>
      <c r="E819" s="236"/>
      <c r="F819" s="237">
        <f t="shared" si="246"/>
        <v>0</v>
      </c>
      <c r="G819" s="303">
        <f t="shared" si="247"/>
        <v>0</v>
      </c>
    </row>
    <row r="820" spans="1:7" s="238" customFormat="1" ht="24" customHeight="1" x14ac:dyDescent="0.2">
      <c r="A820" s="235" t="str">
        <f t="shared" si="243"/>
        <v/>
      </c>
      <c r="B820" s="233" t="str">
        <f t="shared" si="244"/>
        <v/>
      </c>
      <c r="C820" s="234"/>
      <c r="D820" s="235" t="str">
        <f t="shared" si="245"/>
        <v/>
      </c>
      <c r="E820" s="236"/>
      <c r="F820" s="237">
        <f t="shared" si="246"/>
        <v>0</v>
      </c>
      <c r="G820" s="303">
        <f t="shared" si="247"/>
        <v>0</v>
      </c>
    </row>
    <row r="821" spans="1:7" s="238" customFormat="1" ht="24" customHeight="1" x14ac:dyDescent="0.2">
      <c r="A821" s="235" t="str">
        <f t="shared" si="243"/>
        <v/>
      </c>
      <c r="B821" s="233" t="str">
        <f t="shared" si="244"/>
        <v/>
      </c>
      <c r="C821" s="234"/>
      <c r="D821" s="235" t="str">
        <f t="shared" si="245"/>
        <v/>
      </c>
      <c r="E821" s="236"/>
      <c r="F821" s="237">
        <f t="shared" si="246"/>
        <v>0</v>
      </c>
      <c r="G821" s="303">
        <f t="shared" si="247"/>
        <v>0</v>
      </c>
    </row>
    <row r="822" spans="1:7" s="238" customFormat="1" ht="24" customHeight="1" x14ac:dyDescent="0.2">
      <c r="A822" s="235" t="str">
        <f t="shared" si="243"/>
        <v/>
      </c>
      <c r="B822" s="233" t="str">
        <f t="shared" si="244"/>
        <v/>
      </c>
      <c r="C822" s="234"/>
      <c r="D822" s="235" t="str">
        <f t="shared" si="245"/>
        <v/>
      </c>
      <c r="E822" s="236"/>
      <c r="F822" s="237">
        <f t="shared" si="246"/>
        <v>0</v>
      </c>
      <c r="G822" s="303">
        <f t="shared" si="247"/>
        <v>0</v>
      </c>
    </row>
    <row r="823" spans="1:7" s="238" customFormat="1" ht="24" customHeight="1" x14ac:dyDescent="0.2">
      <c r="A823" s="235" t="str">
        <f t="shared" si="243"/>
        <v/>
      </c>
      <c r="B823" s="233" t="str">
        <f t="shared" si="244"/>
        <v/>
      </c>
      <c r="C823" s="234"/>
      <c r="D823" s="235" t="str">
        <f t="shared" si="245"/>
        <v/>
      </c>
      <c r="E823" s="236"/>
      <c r="F823" s="237">
        <f t="shared" si="246"/>
        <v>0</v>
      </c>
      <c r="G823" s="303">
        <f t="shared" si="247"/>
        <v>0</v>
      </c>
    </row>
    <row r="824" spans="1:7" s="238" customFormat="1" ht="24" customHeight="1" x14ac:dyDescent="0.2">
      <c r="A824" s="235" t="str">
        <f t="shared" si="243"/>
        <v/>
      </c>
      <c r="B824" s="233" t="str">
        <f t="shared" si="244"/>
        <v/>
      </c>
      <c r="C824" s="234"/>
      <c r="D824" s="235" t="str">
        <f t="shared" si="245"/>
        <v/>
      </c>
      <c r="E824" s="236"/>
      <c r="F824" s="237">
        <f t="shared" si="246"/>
        <v>0</v>
      </c>
      <c r="G824" s="303">
        <f t="shared" si="247"/>
        <v>0</v>
      </c>
    </row>
    <row r="825" spans="1:7" s="238" customFormat="1" ht="24" customHeight="1" x14ac:dyDescent="0.2">
      <c r="A825" s="235" t="str">
        <f t="shared" si="243"/>
        <v/>
      </c>
      <c r="B825" s="233" t="str">
        <f t="shared" si="244"/>
        <v/>
      </c>
      <c r="C825" s="234"/>
      <c r="D825" s="235" t="str">
        <f t="shared" si="245"/>
        <v/>
      </c>
      <c r="E825" s="236"/>
      <c r="F825" s="237">
        <f t="shared" si="246"/>
        <v>0</v>
      </c>
      <c r="G825" s="303">
        <f t="shared" si="247"/>
        <v>0</v>
      </c>
    </row>
    <row r="826" spans="1:7" ht="24" customHeight="1" x14ac:dyDescent="0.2">
      <c r="A826" s="304"/>
      <c r="B826" s="99"/>
      <c r="C826" s="99"/>
      <c r="D826" s="105"/>
      <c r="E826" s="106"/>
      <c r="F826" s="377" t="s">
        <v>31</v>
      </c>
      <c r="G826" s="305">
        <f>SUBTOTAL(9,G812:G825)</f>
        <v>0</v>
      </c>
    </row>
    <row r="827" spans="1:7" ht="24" customHeight="1" x14ac:dyDescent="0.2">
      <c r="A827" s="304"/>
      <c r="B827" s="99"/>
      <c r="C827" s="375" t="s">
        <v>605</v>
      </c>
      <c r="D827" s="105"/>
      <c r="E827" s="106"/>
      <c r="F827" s="107"/>
      <c r="G827" s="306"/>
    </row>
    <row r="828" spans="1:7" s="238" customFormat="1" ht="24" customHeight="1" x14ac:dyDescent="0.2">
      <c r="A828" s="235" t="str">
        <f t="shared" ref="A828:A835" si="248">IFERROR(VLOOKUP(C828,Tabla_Insumos,4,FALSE),"")</f>
        <v/>
      </c>
      <c r="B828" s="233">
        <f t="shared" ref="B828:B835" si="249">IFERROR(VLOOKUP(A828,Tabla_Indices,5,FALSE),"")</f>
        <v>0</v>
      </c>
      <c r="C828" s="234"/>
      <c r="D828" s="235" t="str">
        <f t="shared" ref="D828:D835" si="250">IFERROR(VLOOKUP(C828,Tabla_Insumos,2,FALSE),"")</f>
        <v/>
      </c>
      <c r="E828" s="236"/>
      <c r="F828" s="237">
        <f t="shared" ref="F828:F835" si="251">IFERROR(VLOOKUP(C828,Tabla_Insumos,3,FALSE),0)</f>
        <v>0</v>
      </c>
      <c r="G828" s="303">
        <f>ROUND(E828*F828,2)</f>
        <v>0</v>
      </c>
    </row>
    <row r="829" spans="1:7" s="238" customFormat="1" ht="24" customHeight="1" x14ac:dyDescent="0.2">
      <c r="A829" s="235" t="str">
        <f t="shared" si="248"/>
        <v/>
      </c>
      <c r="B829" s="233">
        <f t="shared" si="249"/>
        <v>0</v>
      </c>
      <c r="C829" s="234"/>
      <c r="D829" s="235" t="str">
        <f t="shared" si="250"/>
        <v/>
      </c>
      <c r="E829" s="236"/>
      <c r="F829" s="237">
        <f t="shared" si="251"/>
        <v>0</v>
      </c>
      <c r="G829" s="303">
        <f>ROUND(E829*F829,2)</f>
        <v>0</v>
      </c>
    </row>
    <row r="830" spans="1:7" s="238" customFormat="1" ht="24" customHeight="1" x14ac:dyDescent="0.2">
      <c r="A830" s="235" t="str">
        <f t="shared" si="248"/>
        <v/>
      </c>
      <c r="B830" s="233">
        <f t="shared" si="249"/>
        <v>0</v>
      </c>
      <c r="C830" s="234"/>
      <c r="D830" s="235" t="str">
        <f t="shared" si="250"/>
        <v/>
      </c>
      <c r="E830" s="236"/>
      <c r="F830" s="237">
        <f t="shared" si="251"/>
        <v>0</v>
      </c>
      <c r="G830" s="303">
        <f t="shared" ref="G830:G835" si="252">ROUND(E830*F830,2)</f>
        <v>0</v>
      </c>
    </row>
    <row r="831" spans="1:7" s="238" customFormat="1" ht="24" customHeight="1" x14ac:dyDescent="0.2">
      <c r="A831" s="235" t="str">
        <f t="shared" si="248"/>
        <v/>
      </c>
      <c r="B831" s="233">
        <f t="shared" si="249"/>
        <v>0</v>
      </c>
      <c r="C831" s="234"/>
      <c r="D831" s="235" t="str">
        <f t="shared" si="250"/>
        <v/>
      </c>
      <c r="E831" s="236"/>
      <c r="F831" s="237">
        <f t="shared" si="251"/>
        <v>0</v>
      </c>
      <c r="G831" s="303">
        <f t="shared" si="252"/>
        <v>0</v>
      </c>
    </row>
    <row r="832" spans="1:7" s="238" customFormat="1" ht="24" customHeight="1" x14ac:dyDescent="0.2">
      <c r="A832" s="235" t="str">
        <f t="shared" si="248"/>
        <v/>
      </c>
      <c r="B832" s="233">
        <f t="shared" si="249"/>
        <v>0</v>
      </c>
      <c r="C832" s="234"/>
      <c r="D832" s="235" t="str">
        <f t="shared" si="250"/>
        <v/>
      </c>
      <c r="E832" s="236"/>
      <c r="F832" s="237">
        <f t="shared" si="251"/>
        <v>0</v>
      </c>
      <c r="G832" s="303">
        <f t="shared" si="252"/>
        <v>0</v>
      </c>
    </row>
    <row r="833" spans="1:7" s="238" customFormat="1" ht="24" customHeight="1" x14ac:dyDescent="0.2">
      <c r="A833" s="235" t="str">
        <f t="shared" si="248"/>
        <v/>
      </c>
      <c r="B833" s="233">
        <f t="shared" si="249"/>
        <v>0</v>
      </c>
      <c r="C833" s="234"/>
      <c r="D833" s="235" t="str">
        <f t="shared" si="250"/>
        <v/>
      </c>
      <c r="E833" s="236"/>
      <c r="F833" s="237">
        <f t="shared" si="251"/>
        <v>0</v>
      </c>
      <c r="G833" s="303">
        <f t="shared" si="252"/>
        <v>0</v>
      </c>
    </row>
    <row r="834" spans="1:7" s="238" customFormat="1" ht="24" customHeight="1" x14ac:dyDescent="0.2">
      <c r="A834" s="235" t="str">
        <f t="shared" si="248"/>
        <v/>
      </c>
      <c r="B834" s="233">
        <f t="shared" si="249"/>
        <v>0</v>
      </c>
      <c r="C834" s="234"/>
      <c r="D834" s="235" t="str">
        <f t="shared" si="250"/>
        <v/>
      </c>
      <c r="E834" s="236"/>
      <c r="F834" s="237">
        <f t="shared" si="251"/>
        <v>0</v>
      </c>
      <c r="G834" s="303">
        <f t="shared" si="252"/>
        <v>0</v>
      </c>
    </row>
    <row r="835" spans="1:7" s="238" customFormat="1" ht="24" customHeight="1" x14ac:dyDescent="0.2">
      <c r="A835" s="235" t="str">
        <f t="shared" si="248"/>
        <v/>
      </c>
      <c r="B835" s="233">
        <f t="shared" si="249"/>
        <v>0</v>
      </c>
      <c r="C835" s="234"/>
      <c r="D835" s="235" t="str">
        <f t="shared" si="250"/>
        <v/>
      </c>
      <c r="E835" s="236"/>
      <c r="F835" s="237">
        <f t="shared" si="251"/>
        <v>0</v>
      </c>
      <c r="G835" s="303">
        <f t="shared" si="252"/>
        <v>0</v>
      </c>
    </row>
    <row r="836" spans="1:7" ht="24" customHeight="1" x14ac:dyDescent="0.2">
      <c r="A836" s="304"/>
      <c r="B836" s="99"/>
      <c r="C836" s="99"/>
      <c r="D836" s="105"/>
      <c r="E836" s="106"/>
      <c r="F836" s="377" t="s">
        <v>32</v>
      </c>
      <c r="G836" s="305">
        <f>SUBTOTAL(9,G828:G835)</f>
        <v>0</v>
      </c>
    </row>
    <row r="837" spans="1:7" ht="24" customHeight="1" x14ac:dyDescent="0.2">
      <c r="A837" s="304"/>
      <c r="B837" s="99"/>
      <c r="C837" s="375" t="s">
        <v>606</v>
      </c>
      <c r="D837" s="105"/>
      <c r="E837" s="106"/>
      <c r="F837" s="107"/>
      <c r="G837" s="306"/>
    </row>
    <row r="838" spans="1:7" s="238" customFormat="1" ht="24" customHeight="1" x14ac:dyDescent="0.2">
      <c r="A838" s="235" t="str">
        <f t="shared" ref="A838:A846" si="253">IFERROR(VLOOKUP(C838,Tabla_Insumos,4,FALSE),"")</f>
        <v/>
      </c>
      <c r="B838" s="233" t="str">
        <f t="shared" ref="B838:B846" si="254">IFERROR(VLOOKUP(C838,Tabla_Insumos,5,FALSE),"")</f>
        <v/>
      </c>
      <c r="C838" s="234"/>
      <c r="D838" s="235" t="str">
        <f t="shared" ref="D838:D846" si="255">IFERROR(VLOOKUP(C838,Tabla_Insumos,2,FALSE),"")</f>
        <v/>
      </c>
      <c r="E838" s="236"/>
      <c r="F838" s="237">
        <f t="shared" ref="F838:F846" si="256">IFERROR(VLOOKUP(C838,Tabla_Insumos,3,FALSE),0)</f>
        <v>0</v>
      </c>
      <c r="G838" s="303">
        <f t="shared" ref="G838:G846" si="257">ROUND(E838*F838,2)</f>
        <v>0</v>
      </c>
    </row>
    <row r="839" spans="1:7" s="238" customFormat="1" ht="24" customHeight="1" x14ac:dyDescent="0.2">
      <c r="A839" s="235" t="str">
        <f t="shared" si="253"/>
        <v/>
      </c>
      <c r="B839" s="233" t="str">
        <f t="shared" si="254"/>
        <v/>
      </c>
      <c r="C839" s="234"/>
      <c r="D839" s="235" t="str">
        <f t="shared" si="255"/>
        <v/>
      </c>
      <c r="E839" s="236"/>
      <c r="F839" s="237">
        <f t="shared" si="256"/>
        <v>0</v>
      </c>
      <c r="G839" s="303">
        <f t="shared" si="257"/>
        <v>0</v>
      </c>
    </row>
    <row r="840" spans="1:7" s="238" customFormat="1" ht="24" customHeight="1" x14ac:dyDescent="0.2">
      <c r="A840" s="235" t="str">
        <f t="shared" si="253"/>
        <v/>
      </c>
      <c r="B840" s="233" t="str">
        <f t="shared" si="254"/>
        <v/>
      </c>
      <c r="C840" s="234"/>
      <c r="D840" s="235" t="str">
        <f t="shared" si="255"/>
        <v/>
      </c>
      <c r="E840" s="236"/>
      <c r="F840" s="237">
        <f t="shared" si="256"/>
        <v>0</v>
      </c>
      <c r="G840" s="303">
        <f t="shared" si="257"/>
        <v>0</v>
      </c>
    </row>
    <row r="841" spans="1:7" s="238" customFormat="1" ht="24" customHeight="1" x14ac:dyDescent="0.2">
      <c r="A841" s="235" t="str">
        <f t="shared" si="253"/>
        <v/>
      </c>
      <c r="B841" s="233" t="str">
        <f t="shared" si="254"/>
        <v/>
      </c>
      <c r="C841" s="234"/>
      <c r="D841" s="235" t="str">
        <f t="shared" si="255"/>
        <v/>
      </c>
      <c r="E841" s="236"/>
      <c r="F841" s="237">
        <f t="shared" si="256"/>
        <v>0</v>
      </c>
      <c r="G841" s="303">
        <f t="shared" si="257"/>
        <v>0</v>
      </c>
    </row>
    <row r="842" spans="1:7" s="238" customFormat="1" ht="24" customHeight="1" x14ac:dyDescent="0.2">
      <c r="A842" s="235" t="str">
        <f t="shared" si="253"/>
        <v/>
      </c>
      <c r="B842" s="233" t="str">
        <f t="shared" si="254"/>
        <v/>
      </c>
      <c r="C842" s="234"/>
      <c r="D842" s="235" t="str">
        <f t="shared" si="255"/>
        <v/>
      </c>
      <c r="E842" s="236"/>
      <c r="F842" s="237">
        <f t="shared" si="256"/>
        <v>0</v>
      </c>
      <c r="G842" s="303">
        <f t="shared" si="257"/>
        <v>0</v>
      </c>
    </row>
    <row r="843" spans="1:7" s="238" customFormat="1" ht="24" customHeight="1" x14ac:dyDescent="0.2">
      <c r="A843" s="235" t="str">
        <f t="shared" si="253"/>
        <v/>
      </c>
      <c r="B843" s="233" t="str">
        <f t="shared" si="254"/>
        <v/>
      </c>
      <c r="C843" s="234"/>
      <c r="D843" s="235" t="str">
        <f t="shared" si="255"/>
        <v/>
      </c>
      <c r="E843" s="236"/>
      <c r="F843" s="237">
        <f t="shared" si="256"/>
        <v>0</v>
      </c>
      <c r="G843" s="303">
        <f t="shared" si="257"/>
        <v>0</v>
      </c>
    </row>
    <row r="844" spans="1:7" s="238" customFormat="1" ht="24" customHeight="1" x14ac:dyDescent="0.2">
      <c r="A844" s="235" t="str">
        <f t="shared" si="253"/>
        <v/>
      </c>
      <c r="B844" s="233" t="str">
        <f t="shared" si="254"/>
        <v/>
      </c>
      <c r="C844" s="234"/>
      <c r="D844" s="235" t="str">
        <f t="shared" si="255"/>
        <v/>
      </c>
      <c r="E844" s="236"/>
      <c r="F844" s="237">
        <f t="shared" si="256"/>
        <v>0</v>
      </c>
      <c r="G844" s="303">
        <f t="shared" si="257"/>
        <v>0</v>
      </c>
    </row>
    <row r="845" spans="1:7" s="238" customFormat="1" ht="24" customHeight="1" x14ac:dyDescent="0.2">
      <c r="A845" s="235" t="str">
        <f t="shared" si="253"/>
        <v/>
      </c>
      <c r="B845" s="233" t="str">
        <f t="shared" si="254"/>
        <v/>
      </c>
      <c r="C845" s="234"/>
      <c r="D845" s="235" t="str">
        <f t="shared" si="255"/>
        <v/>
      </c>
      <c r="E845" s="236"/>
      <c r="F845" s="237">
        <f t="shared" si="256"/>
        <v>0</v>
      </c>
      <c r="G845" s="303">
        <f t="shared" si="257"/>
        <v>0</v>
      </c>
    </row>
    <row r="846" spans="1:7" s="238" customFormat="1" ht="24" customHeight="1" x14ac:dyDescent="0.2">
      <c r="A846" s="235" t="str">
        <f t="shared" si="253"/>
        <v/>
      </c>
      <c r="B846" s="233" t="str">
        <f t="shared" si="254"/>
        <v/>
      </c>
      <c r="C846" s="234"/>
      <c r="D846" s="235" t="str">
        <f t="shared" si="255"/>
        <v/>
      </c>
      <c r="E846" s="236"/>
      <c r="F846" s="237">
        <f t="shared" si="256"/>
        <v>0</v>
      </c>
      <c r="G846" s="303">
        <f t="shared" si="257"/>
        <v>0</v>
      </c>
    </row>
    <row r="847" spans="1:7" ht="24" customHeight="1" x14ac:dyDescent="0.2">
      <c r="A847" s="307"/>
      <c r="B847" s="105"/>
      <c r="C847" s="99"/>
      <c r="D847" s="105"/>
      <c r="E847" s="106"/>
      <c r="F847" s="377" t="s">
        <v>33</v>
      </c>
      <c r="G847" s="305">
        <f>SUBTOTAL(9,G838:G846)</f>
        <v>0</v>
      </c>
    </row>
    <row r="848" spans="1:7" ht="24" customHeight="1" x14ac:dyDescent="0.2">
      <c r="A848" s="308"/>
      <c r="B848" s="105"/>
      <c r="C848" s="99"/>
      <c r="D848" s="105"/>
      <c r="E848" s="106"/>
      <c r="F848" s="107"/>
      <c r="G848" s="306"/>
    </row>
    <row r="849" spans="1:123" ht="24" customHeight="1" x14ac:dyDescent="0.2">
      <c r="A849" s="309" t="str">
        <f>B807</f>
        <v>3.2</v>
      </c>
      <c r="B849" s="310" t="str">
        <f>C807</f>
        <v>Limpieza de Obra</v>
      </c>
      <c r="C849" s="113"/>
      <c r="D849" s="113" t="s">
        <v>34</v>
      </c>
      <c r="E849" s="114"/>
      <c r="F849" s="312" t="s">
        <v>35</v>
      </c>
      <c r="G849" s="311">
        <f>SUBTOTAL(9,G812:G848)</f>
        <v>0</v>
      </c>
    </row>
    <row r="851" spans="1:123" ht="24" customHeight="1" x14ac:dyDescent="0.2">
      <c r="A851" s="291" t="s">
        <v>37</v>
      </c>
      <c r="B851" s="292"/>
      <c r="C851" s="292"/>
      <c r="D851" s="292"/>
      <c r="E851" s="292"/>
      <c r="F851" s="292"/>
      <c r="G851" s="293"/>
    </row>
    <row r="852" spans="1:123" ht="24" customHeight="1" x14ac:dyDescent="0.2">
      <c r="A852" s="294" t="s">
        <v>602</v>
      </c>
      <c r="B852" s="101" t="str">
        <f>Comitente</f>
        <v>DIRECCION PROVINCIAL DE REDES DE GAS</v>
      </c>
      <c r="C852" s="96"/>
      <c r="D852" s="102"/>
      <c r="E852" s="102"/>
      <c r="F852" s="103"/>
      <c r="G852" s="295"/>
    </row>
    <row r="853" spans="1:123" ht="24" customHeight="1" x14ac:dyDescent="0.2">
      <c r="A853" s="294" t="s">
        <v>603</v>
      </c>
      <c r="B853" s="101">
        <f>Contratista</f>
        <v>0</v>
      </c>
      <c r="C853" s="97"/>
      <c r="D853" s="97"/>
      <c r="E853" s="97"/>
      <c r="F853" s="104"/>
      <c r="G853" s="296"/>
    </row>
    <row r="854" spans="1:123" ht="24" customHeight="1" x14ac:dyDescent="0.2">
      <c r="A854" s="294" t="s">
        <v>24</v>
      </c>
      <c r="B854" s="101" t="str">
        <f>Obra</f>
        <v>RED DE MEDIA PRESIÓN BARRIO TALACASTO</v>
      </c>
      <c r="C854" s="97"/>
      <c r="D854" s="97"/>
      <c r="E854" s="97"/>
      <c r="F854" s="104" t="s">
        <v>38</v>
      </c>
      <c r="G854" s="297">
        <f>Fecha_Base</f>
        <v>0</v>
      </c>
    </row>
    <row r="855" spans="1:123" ht="24" customHeight="1" x14ac:dyDescent="0.2">
      <c r="A855" s="298" t="s">
        <v>601</v>
      </c>
      <c r="B855" s="98" t="str">
        <f>Ubicación</f>
        <v>Departamento Chimbas</v>
      </c>
      <c r="C855" s="98"/>
      <c r="D855" s="105"/>
      <c r="E855" s="106"/>
      <c r="F855" s="107"/>
      <c r="G855" s="299"/>
    </row>
    <row r="856" spans="1:123" ht="24" customHeight="1" x14ac:dyDescent="0.2">
      <c r="A856" s="298" t="s">
        <v>39</v>
      </c>
      <c r="B856" s="108">
        <f>IFERROR(VALUE(LEFT(B857,FIND(".",B857)-1)),"")</f>
        <v>3</v>
      </c>
      <c r="C856" s="99" t="str">
        <f>IFERROR(VLOOKUP(B856,Tabla_CyP,2,FALSE),"")</f>
        <v>TRABAJOS FINALES</v>
      </c>
      <c r="D856" s="99"/>
      <c r="E856" s="106"/>
      <c r="F856" s="107"/>
      <c r="G856" s="299"/>
    </row>
    <row r="857" spans="1:123" ht="24" customHeight="1" x14ac:dyDescent="0.2">
      <c r="A857" s="298" t="s">
        <v>25</v>
      </c>
      <c r="B857" s="109" t="str">
        <f>IFERROR(VLOOKUP(COUNTIF($A$1:A857,"ANALISIS DE PRECIOS"),Tabla_NumeroItem,2,FALSE),"")</f>
        <v>3.3</v>
      </c>
      <c r="C857" s="99" t="str">
        <f>IFERROR(VLOOKUP(B857,Tabla_CyP,2,FALSE),"")</f>
        <v>Doc. conforme a obra Aprobada por Ecogas (Cañería PE/Ac Red Media Presión)</v>
      </c>
      <c r="D857" s="105"/>
      <c r="E857" s="106"/>
      <c r="F857" s="104" t="s">
        <v>26</v>
      </c>
      <c r="G857" s="300" t="str">
        <f>IFERROR(VLOOKUP(B857,Tabla_CyP,4,FALSE),"")</f>
        <v>GL</v>
      </c>
    </row>
    <row r="858" spans="1:123" ht="24" customHeight="1" x14ac:dyDescent="0.2">
      <c r="A858" s="298"/>
      <c r="B858" s="98"/>
      <c r="C858" s="99"/>
      <c r="D858" s="105"/>
      <c r="E858" s="106"/>
      <c r="F858" s="107"/>
      <c r="G858" s="299"/>
    </row>
    <row r="859" spans="1:123" ht="24" customHeight="1" x14ac:dyDescent="0.2">
      <c r="A859" s="431" t="s">
        <v>507</v>
      </c>
      <c r="B859" s="432"/>
      <c r="C859" s="425" t="s">
        <v>0</v>
      </c>
      <c r="D859" s="425" t="s">
        <v>27</v>
      </c>
      <c r="E859" s="427" t="s">
        <v>28</v>
      </c>
      <c r="F859" s="429" t="s">
        <v>29</v>
      </c>
      <c r="G859" s="429" t="s">
        <v>30</v>
      </c>
    </row>
    <row r="860" spans="1:123" s="111" customFormat="1" ht="24" customHeight="1" x14ac:dyDescent="0.2">
      <c r="A860" s="110" t="s">
        <v>508</v>
      </c>
      <c r="B860" s="110" t="s">
        <v>509</v>
      </c>
      <c r="C860" s="426"/>
      <c r="D860" s="426"/>
      <c r="E860" s="428"/>
      <c r="F860" s="430"/>
      <c r="G860" s="430"/>
      <c r="H860" s="239"/>
      <c r="I860" s="239"/>
      <c r="J860" s="239"/>
      <c r="K860" s="239"/>
      <c r="L860" s="239"/>
      <c r="M860" s="239"/>
      <c r="N860" s="239"/>
      <c r="O860" s="239"/>
      <c r="P860" s="239"/>
      <c r="Q860" s="239"/>
      <c r="R860" s="239"/>
      <c r="S860" s="239"/>
      <c r="T860" s="239"/>
      <c r="U860" s="239"/>
      <c r="V860" s="239"/>
      <c r="W860" s="239"/>
      <c r="X860" s="239"/>
      <c r="Y860" s="239"/>
      <c r="Z860" s="239"/>
      <c r="AA860" s="239"/>
      <c r="AB860" s="239"/>
      <c r="AC860" s="239"/>
      <c r="AD860" s="239"/>
      <c r="AE860" s="239"/>
      <c r="AF860" s="239"/>
      <c r="AG860" s="239"/>
      <c r="AH860" s="239"/>
      <c r="AI860" s="239"/>
      <c r="AJ860" s="239"/>
      <c r="AK860" s="239"/>
      <c r="AL860" s="239"/>
      <c r="AM860" s="239"/>
      <c r="AN860" s="239"/>
      <c r="AO860" s="239"/>
      <c r="AP860" s="239"/>
      <c r="AQ860" s="239"/>
      <c r="AR860" s="239"/>
      <c r="AS860" s="239"/>
      <c r="AT860" s="239"/>
      <c r="AU860" s="239"/>
      <c r="AV860" s="239"/>
      <c r="AW860" s="239"/>
      <c r="AX860" s="239"/>
      <c r="AY860" s="239"/>
      <c r="AZ860" s="239"/>
      <c r="BA860" s="239"/>
      <c r="BB860" s="239"/>
      <c r="BC860" s="239"/>
      <c r="BD860" s="239"/>
      <c r="BE860" s="239"/>
      <c r="BF860" s="239"/>
      <c r="BG860" s="239"/>
      <c r="BH860" s="239"/>
      <c r="BI860" s="239"/>
      <c r="BJ860" s="239"/>
      <c r="BK860" s="239"/>
      <c r="BL860" s="239"/>
      <c r="BM860" s="239"/>
      <c r="BN860" s="239"/>
      <c r="BO860" s="239"/>
      <c r="BP860" s="239"/>
      <c r="BQ860" s="239"/>
      <c r="BR860" s="239"/>
      <c r="BS860" s="239"/>
      <c r="BT860" s="239"/>
      <c r="BU860" s="239"/>
      <c r="BV860" s="239"/>
      <c r="BW860" s="239"/>
      <c r="BX860" s="239"/>
      <c r="BY860" s="239"/>
      <c r="BZ860" s="239"/>
      <c r="CA860" s="239"/>
      <c r="CB860" s="239"/>
      <c r="CC860" s="239"/>
      <c r="CD860" s="239"/>
      <c r="CE860" s="239"/>
      <c r="CF860" s="239"/>
      <c r="CG860" s="239"/>
      <c r="CH860" s="239"/>
      <c r="CI860" s="239"/>
      <c r="CJ860" s="239"/>
      <c r="CK860" s="239"/>
      <c r="CL860" s="239"/>
      <c r="CM860" s="239"/>
      <c r="CN860" s="239"/>
      <c r="CO860" s="239"/>
      <c r="CP860" s="239"/>
      <c r="CQ860" s="239"/>
      <c r="CR860" s="239"/>
      <c r="CS860" s="239"/>
      <c r="CT860" s="239"/>
      <c r="CU860" s="239"/>
      <c r="CV860" s="239"/>
      <c r="CW860" s="239"/>
      <c r="CX860" s="239"/>
      <c r="CY860" s="239"/>
      <c r="CZ860" s="239"/>
      <c r="DA860" s="239"/>
      <c r="DB860" s="239"/>
      <c r="DC860" s="239"/>
      <c r="DD860" s="239"/>
      <c r="DE860" s="239"/>
      <c r="DF860" s="239"/>
      <c r="DG860" s="239"/>
      <c r="DH860" s="239"/>
      <c r="DI860" s="239"/>
      <c r="DJ860" s="239"/>
      <c r="DK860" s="239"/>
      <c r="DL860" s="239"/>
      <c r="DM860" s="239"/>
      <c r="DN860" s="239"/>
      <c r="DO860" s="239"/>
      <c r="DP860" s="239"/>
      <c r="DQ860" s="239"/>
      <c r="DR860" s="239"/>
      <c r="DS860" s="239"/>
    </row>
    <row r="861" spans="1:123" ht="24" customHeight="1" x14ac:dyDescent="0.2">
      <c r="A861" s="378"/>
      <c r="B861" s="112"/>
      <c r="C861" s="376" t="s">
        <v>604</v>
      </c>
      <c r="D861" s="113"/>
      <c r="E861" s="114"/>
      <c r="F861" s="115"/>
      <c r="G861" s="302"/>
    </row>
    <row r="862" spans="1:123" s="238" customFormat="1" ht="24" customHeight="1" x14ac:dyDescent="0.2">
      <c r="A862" s="235" t="str">
        <f t="shared" ref="A862:A875" si="258">IFERROR(VLOOKUP(C862,Tabla_Insumos,4,FALSE),"")</f>
        <v/>
      </c>
      <c r="B862" s="233" t="str">
        <f t="shared" ref="B862:B875" si="259">IFERROR(VLOOKUP(C862,Tabla_Insumos,5,FALSE),"")</f>
        <v/>
      </c>
      <c r="C862" s="234"/>
      <c r="D862" s="235" t="str">
        <f t="shared" ref="D862:D875" si="260">IFERROR(VLOOKUP(C862,Tabla_Insumos,2,FALSE),"")</f>
        <v/>
      </c>
      <c r="E862" s="236"/>
      <c r="F862" s="237">
        <f t="shared" ref="F862:F875" si="261">IFERROR(VLOOKUP(C862,Tabla_Insumos,3,FALSE),0)</f>
        <v>0</v>
      </c>
      <c r="G862" s="303">
        <f>ROUND(E862*F862,2)</f>
        <v>0</v>
      </c>
    </row>
    <row r="863" spans="1:123" s="238" customFormat="1" ht="24" customHeight="1" x14ac:dyDescent="0.2">
      <c r="A863" s="235" t="str">
        <f t="shared" si="258"/>
        <v/>
      </c>
      <c r="B863" s="233" t="str">
        <f t="shared" si="259"/>
        <v/>
      </c>
      <c r="C863" s="234"/>
      <c r="D863" s="235" t="str">
        <f t="shared" si="260"/>
        <v/>
      </c>
      <c r="E863" s="236"/>
      <c r="F863" s="237">
        <f t="shared" si="261"/>
        <v>0</v>
      </c>
      <c r="G863" s="303">
        <f t="shared" ref="G863:G875" si="262">ROUND(E863*F863,2)</f>
        <v>0</v>
      </c>
    </row>
    <row r="864" spans="1:123" s="238" customFormat="1" ht="24" customHeight="1" x14ac:dyDescent="0.2">
      <c r="A864" s="235" t="str">
        <f t="shared" si="258"/>
        <v/>
      </c>
      <c r="B864" s="233" t="str">
        <f t="shared" si="259"/>
        <v/>
      </c>
      <c r="C864" s="234"/>
      <c r="D864" s="235" t="str">
        <f t="shared" si="260"/>
        <v/>
      </c>
      <c r="E864" s="236"/>
      <c r="F864" s="237">
        <f t="shared" si="261"/>
        <v>0</v>
      </c>
      <c r="G864" s="303">
        <f t="shared" si="262"/>
        <v>0</v>
      </c>
    </row>
    <row r="865" spans="1:7" s="238" customFormat="1" ht="24" customHeight="1" x14ac:dyDescent="0.2">
      <c r="A865" s="235" t="str">
        <f t="shared" si="258"/>
        <v/>
      </c>
      <c r="B865" s="233" t="str">
        <f t="shared" si="259"/>
        <v/>
      </c>
      <c r="C865" s="234"/>
      <c r="D865" s="235" t="str">
        <f t="shared" si="260"/>
        <v/>
      </c>
      <c r="E865" s="236"/>
      <c r="F865" s="237">
        <f t="shared" si="261"/>
        <v>0</v>
      </c>
      <c r="G865" s="303">
        <f t="shared" si="262"/>
        <v>0</v>
      </c>
    </row>
    <row r="866" spans="1:7" s="238" customFormat="1" ht="24" customHeight="1" x14ac:dyDescent="0.2">
      <c r="A866" s="235" t="str">
        <f t="shared" si="258"/>
        <v/>
      </c>
      <c r="B866" s="233" t="str">
        <f t="shared" si="259"/>
        <v/>
      </c>
      <c r="C866" s="234"/>
      <c r="D866" s="235" t="str">
        <f t="shared" si="260"/>
        <v/>
      </c>
      <c r="E866" s="236"/>
      <c r="F866" s="237">
        <f t="shared" si="261"/>
        <v>0</v>
      </c>
      <c r="G866" s="303">
        <f t="shared" si="262"/>
        <v>0</v>
      </c>
    </row>
    <row r="867" spans="1:7" s="238" customFormat="1" ht="24" customHeight="1" x14ac:dyDescent="0.2">
      <c r="A867" s="235" t="str">
        <f t="shared" si="258"/>
        <v/>
      </c>
      <c r="B867" s="233" t="str">
        <f t="shared" si="259"/>
        <v/>
      </c>
      <c r="C867" s="234"/>
      <c r="D867" s="235" t="str">
        <f t="shared" si="260"/>
        <v/>
      </c>
      <c r="E867" s="236"/>
      <c r="F867" s="237">
        <f t="shared" si="261"/>
        <v>0</v>
      </c>
      <c r="G867" s="303">
        <f t="shared" si="262"/>
        <v>0</v>
      </c>
    </row>
    <row r="868" spans="1:7" s="238" customFormat="1" ht="24" customHeight="1" x14ac:dyDescent="0.2">
      <c r="A868" s="235" t="str">
        <f t="shared" si="258"/>
        <v/>
      </c>
      <c r="B868" s="233" t="str">
        <f t="shared" si="259"/>
        <v/>
      </c>
      <c r="C868" s="234"/>
      <c r="D868" s="235" t="str">
        <f t="shared" si="260"/>
        <v/>
      </c>
      <c r="E868" s="236"/>
      <c r="F868" s="237">
        <f t="shared" si="261"/>
        <v>0</v>
      </c>
      <c r="G868" s="303">
        <f t="shared" si="262"/>
        <v>0</v>
      </c>
    </row>
    <row r="869" spans="1:7" s="238" customFormat="1" ht="24" customHeight="1" x14ac:dyDescent="0.2">
      <c r="A869" s="235" t="str">
        <f t="shared" si="258"/>
        <v/>
      </c>
      <c r="B869" s="233" t="str">
        <f t="shared" si="259"/>
        <v/>
      </c>
      <c r="C869" s="234"/>
      <c r="D869" s="235" t="str">
        <f t="shared" si="260"/>
        <v/>
      </c>
      <c r="E869" s="236"/>
      <c r="F869" s="237">
        <f t="shared" si="261"/>
        <v>0</v>
      </c>
      <c r="G869" s="303">
        <f t="shared" si="262"/>
        <v>0</v>
      </c>
    </row>
    <row r="870" spans="1:7" s="238" customFormat="1" ht="24" customHeight="1" x14ac:dyDescent="0.2">
      <c r="A870" s="235" t="str">
        <f t="shared" si="258"/>
        <v/>
      </c>
      <c r="B870" s="233" t="str">
        <f t="shared" si="259"/>
        <v/>
      </c>
      <c r="C870" s="234"/>
      <c r="D870" s="235" t="str">
        <f t="shared" si="260"/>
        <v/>
      </c>
      <c r="E870" s="236"/>
      <c r="F870" s="237">
        <f t="shared" si="261"/>
        <v>0</v>
      </c>
      <c r="G870" s="303">
        <f t="shared" si="262"/>
        <v>0</v>
      </c>
    </row>
    <row r="871" spans="1:7" s="238" customFormat="1" ht="24" customHeight="1" x14ac:dyDescent="0.2">
      <c r="A871" s="235" t="str">
        <f t="shared" si="258"/>
        <v/>
      </c>
      <c r="B871" s="233" t="str">
        <f t="shared" si="259"/>
        <v/>
      </c>
      <c r="C871" s="234"/>
      <c r="D871" s="235" t="str">
        <f t="shared" si="260"/>
        <v/>
      </c>
      <c r="E871" s="236"/>
      <c r="F871" s="237">
        <f t="shared" si="261"/>
        <v>0</v>
      </c>
      <c r="G871" s="303">
        <f t="shared" si="262"/>
        <v>0</v>
      </c>
    </row>
    <row r="872" spans="1:7" s="238" customFormat="1" ht="24" customHeight="1" x14ac:dyDescent="0.2">
      <c r="A872" s="235" t="str">
        <f t="shared" si="258"/>
        <v/>
      </c>
      <c r="B872" s="233" t="str">
        <f t="shared" si="259"/>
        <v/>
      </c>
      <c r="C872" s="234"/>
      <c r="D872" s="235" t="str">
        <f t="shared" si="260"/>
        <v/>
      </c>
      <c r="E872" s="236"/>
      <c r="F872" s="237">
        <f t="shared" si="261"/>
        <v>0</v>
      </c>
      <c r="G872" s="303">
        <f t="shared" si="262"/>
        <v>0</v>
      </c>
    </row>
    <row r="873" spans="1:7" s="238" customFormat="1" ht="24" customHeight="1" x14ac:dyDescent="0.2">
      <c r="A873" s="235" t="str">
        <f t="shared" si="258"/>
        <v/>
      </c>
      <c r="B873" s="233" t="str">
        <f t="shared" si="259"/>
        <v/>
      </c>
      <c r="C873" s="234"/>
      <c r="D873" s="235" t="str">
        <f t="shared" si="260"/>
        <v/>
      </c>
      <c r="E873" s="236"/>
      <c r="F873" s="237">
        <f t="shared" si="261"/>
        <v>0</v>
      </c>
      <c r="G873" s="303">
        <f t="shared" si="262"/>
        <v>0</v>
      </c>
    </row>
    <row r="874" spans="1:7" s="238" customFormat="1" ht="24" customHeight="1" x14ac:dyDescent="0.2">
      <c r="A874" s="235" t="str">
        <f t="shared" si="258"/>
        <v/>
      </c>
      <c r="B874" s="233" t="str">
        <f t="shared" si="259"/>
        <v/>
      </c>
      <c r="C874" s="234"/>
      <c r="D874" s="235" t="str">
        <f t="shared" si="260"/>
        <v/>
      </c>
      <c r="E874" s="236"/>
      <c r="F874" s="237">
        <f t="shared" si="261"/>
        <v>0</v>
      </c>
      <c r="G874" s="303">
        <f t="shared" si="262"/>
        <v>0</v>
      </c>
    </row>
    <row r="875" spans="1:7" s="238" customFormat="1" ht="24" customHeight="1" x14ac:dyDescent="0.2">
      <c r="A875" s="235" t="str">
        <f t="shared" si="258"/>
        <v/>
      </c>
      <c r="B875" s="233" t="str">
        <f t="shared" si="259"/>
        <v/>
      </c>
      <c r="C875" s="234"/>
      <c r="D875" s="235" t="str">
        <f t="shared" si="260"/>
        <v/>
      </c>
      <c r="E875" s="236"/>
      <c r="F875" s="237">
        <f t="shared" si="261"/>
        <v>0</v>
      </c>
      <c r="G875" s="303">
        <f t="shared" si="262"/>
        <v>0</v>
      </c>
    </row>
    <row r="876" spans="1:7" ht="24" customHeight="1" x14ac:dyDescent="0.2">
      <c r="A876" s="304"/>
      <c r="B876" s="99"/>
      <c r="C876" s="99"/>
      <c r="D876" s="105"/>
      <c r="E876" s="106"/>
      <c r="F876" s="377" t="s">
        <v>31</v>
      </c>
      <c r="G876" s="305">
        <f>SUBTOTAL(9,G862:G875)</f>
        <v>0</v>
      </c>
    </row>
    <row r="877" spans="1:7" ht="24" customHeight="1" x14ac:dyDescent="0.2">
      <c r="A877" s="304"/>
      <c r="B877" s="99"/>
      <c r="C877" s="375" t="s">
        <v>605</v>
      </c>
      <c r="D877" s="105"/>
      <c r="E877" s="106"/>
      <c r="F877" s="107"/>
      <c r="G877" s="306"/>
    </row>
    <row r="878" spans="1:7" s="238" customFormat="1" ht="24" customHeight="1" x14ac:dyDescent="0.2">
      <c r="A878" s="235" t="str">
        <f t="shared" ref="A878:A885" si="263">IFERROR(VLOOKUP(C878,Tabla_Insumos,4,FALSE),"")</f>
        <v/>
      </c>
      <c r="B878" s="233">
        <f t="shared" ref="B878:B885" si="264">IFERROR(VLOOKUP(A878,Tabla_Indices,5,FALSE),"")</f>
        <v>0</v>
      </c>
      <c r="C878" s="234"/>
      <c r="D878" s="235" t="str">
        <f t="shared" ref="D878:D885" si="265">IFERROR(VLOOKUP(C878,Tabla_Insumos,2,FALSE),"")</f>
        <v/>
      </c>
      <c r="E878" s="236"/>
      <c r="F878" s="237">
        <f t="shared" ref="F878:F885" si="266">IFERROR(VLOOKUP(C878,Tabla_Insumos,3,FALSE),0)</f>
        <v>0</v>
      </c>
      <c r="G878" s="303">
        <f>ROUND(E878*F878,2)</f>
        <v>0</v>
      </c>
    </row>
    <row r="879" spans="1:7" s="238" customFormat="1" ht="24" customHeight="1" x14ac:dyDescent="0.2">
      <c r="A879" s="235" t="str">
        <f t="shared" si="263"/>
        <v/>
      </c>
      <c r="B879" s="233">
        <f t="shared" si="264"/>
        <v>0</v>
      </c>
      <c r="C879" s="234"/>
      <c r="D879" s="235" t="str">
        <f t="shared" si="265"/>
        <v/>
      </c>
      <c r="E879" s="236"/>
      <c r="F879" s="237">
        <f t="shared" si="266"/>
        <v>0</v>
      </c>
      <c r="G879" s="303">
        <f>ROUND(E879*F879,2)</f>
        <v>0</v>
      </c>
    </row>
    <row r="880" spans="1:7" s="238" customFormat="1" ht="24" customHeight="1" x14ac:dyDescent="0.2">
      <c r="A880" s="235" t="str">
        <f t="shared" si="263"/>
        <v/>
      </c>
      <c r="B880" s="233">
        <f t="shared" si="264"/>
        <v>0</v>
      </c>
      <c r="C880" s="234"/>
      <c r="D880" s="235" t="str">
        <f t="shared" si="265"/>
        <v/>
      </c>
      <c r="E880" s="236"/>
      <c r="F880" s="237">
        <f t="shared" si="266"/>
        <v>0</v>
      </c>
      <c r="G880" s="303">
        <f t="shared" ref="G880:G885" si="267">ROUND(E880*F880,2)</f>
        <v>0</v>
      </c>
    </row>
    <row r="881" spans="1:7" s="238" customFormat="1" ht="24" customHeight="1" x14ac:dyDescent="0.2">
      <c r="A881" s="235" t="str">
        <f t="shared" si="263"/>
        <v/>
      </c>
      <c r="B881" s="233">
        <f t="shared" si="264"/>
        <v>0</v>
      </c>
      <c r="C881" s="234"/>
      <c r="D881" s="235" t="str">
        <f t="shared" si="265"/>
        <v/>
      </c>
      <c r="E881" s="236"/>
      <c r="F881" s="237">
        <f t="shared" si="266"/>
        <v>0</v>
      </c>
      <c r="G881" s="303">
        <f t="shared" si="267"/>
        <v>0</v>
      </c>
    </row>
    <row r="882" spans="1:7" s="238" customFormat="1" ht="24" customHeight="1" x14ac:dyDescent="0.2">
      <c r="A882" s="235" t="str">
        <f t="shared" si="263"/>
        <v/>
      </c>
      <c r="B882" s="233">
        <f t="shared" si="264"/>
        <v>0</v>
      </c>
      <c r="C882" s="234"/>
      <c r="D882" s="235" t="str">
        <f t="shared" si="265"/>
        <v/>
      </c>
      <c r="E882" s="236"/>
      <c r="F882" s="237">
        <f t="shared" si="266"/>
        <v>0</v>
      </c>
      <c r="G882" s="303">
        <f t="shared" si="267"/>
        <v>0</v>
      </c>
    </row>
    <row r="883" spans="1:7" s="238" customFormat="1" ht="24" customHeight="1" x14ac:dyDescent="0.2">
      <c r="A883" s="235" t="str">
        <f t="shared" si="263"/>
        <v/>
      </c>
      <c r="B883" s="233">
        <f t="shared" si="264"/>
        <v>0</v>
      </c>
      <c r="C883" s="234"/>
      <c r="D883" s="235" t="str">
        <f t="shared" si="265"/>
        <v/>
      </c>
      <c r="E883" s="236"/>
      <c r="F883" s="237">
        <f t="shared" si="266"/>
        <v>0</v>
      </c>
      <c r="G883" s="303">
        <f t="shared" si="267"/>
        <v>0</v>
      </c>
    </row>
    <row r="884" spans="1:7" s="238" customFormat="1" ht="24" customHeight="1" x14ac:dyDescent="0.2">
      <c r="A884" s="235" t="str">
        <f t="shared" si="263"/>
        <v/>
      </c>
      <c r="B884" s="233">
        <f t="shared" si="264"/>
        <v>0</v>
      </c>
      <c r="C884" s="234"/>
      <c r="D884" s="235" t="str">
        <f t="shared" si="265"/>
        <v/>
      </c>
      <c r="E884" s="236"/>
      <c r="F884" s="237">
        <f t="shared" si="266"/>
        <v>0</v>
      </c>
      <c r="G884" s="303">
        <f t="shared" si="267"/>
        <v>0</v>
      </c>
    </row>
    <row r="885" spans="1:7" s="238" customFormat="1" ht="24" customHeight="1" x14ac:dyDescent="0.2">
      <c r="A885" s="235" t="str">
        <f t="shared" si="263"/>
        <v/>
      </c>
      <c r="B885" s="233">
        <f t="shared" si="264"/>
        <v>0</v>
      </c>
      <c r="C885" s="234"/>
      <c r="D885" s="235" t="str">
        <f t="shared" si="265"/>
        <v/>
      </c>
      <c r="E885" s="236"/>
      <c r="F885" s="237">
        <f t="shared" si="266"/>
        <v>0</v>
      </c>
      <c r="G885" s="303">
        <f t="shared" si="267"/>
        <v>0</v>
      </c>
    </row>
    <row r="886" spans="1:7" ht="24" customHeight="1" x14ac:dyDescent="0.2">
      <c r="A886" s="304"/>
      <c r="B886" s="99"/>
      <c r="C886" s="99"/>
      <c r="D886" s="105"/>
      <c r="E886" s="106"/>
      <c r="F886" s="377" t="s">
        <v>32</v>
      </c>
      <c r="G886" s="305">
        <f>SUBTOTAL(9,G878:G885)</f>
        <v>0</v>
      </c>
    </row>
    <row r="887" spans="1:7" ht="24" customHeight="1" x14ac:dyDescent="0.2">
      <c r="A887" s="304"/>
      <c r="B887" s="99"/>
      <c r="C887" s="375" t="s">
        <v>606</v>
      </c>
      <c r="D887" s="105"/>
      <c r="E887" s="106"/>
      <c r="F887" s="107"/>
      <c r="G887" s="306"/>
    </row>
    <row r="888" spans="1:7" s="238" customFormat="1" ht="24" customHeight="1" x14ac:dyDescent="0.2">
      <c r="A888" s="235" t="str">
        <f t="shared" ref="A888:A896" si="268">IFERROR(VLOOKUP(C888,Tabla_Insumos,4,FALSE),"")</f>
        <v/>
      </c>
      <c r="B888" s="233" t="str">
        <f t="shared" ref="B888:B896" si="269">IFERROR(VLOOKUP(C888,Tabla_Insumos,5,FALSE),"")</f>
        <v/>
      </c>
      <c r="C888" s="234"/>
      <c r="D888" s="235" t="str">
        <f t="shared" ref="D888:D896" si="270">IFERROR(VLOOKUP(C888,Tabla_Insumos,2,FALSE),"")</f>
        <v/>
      </c>
      <c r="E888" s="236"/>
      <c r="F888" s="237">
        <f t="shared" ref="F888:F896" si="271">IFERROR(VLOOKUP(C888,Tabla_Insumos,3,FALSE),0)</f>
        <v>0</v>
      </c>
      <c r="G888" s="303">
        <f t="shared" ref="G888:G896" si="272">ROUND(E888*F888,2)</f>
        <v>0</v>
      </c>
    </row>
    <row r="889" spans="1:7" s="238" customFormat="1" ht="24" customHeight="1" x14ac:dyDescent="0.2">
      <c r="A889" s="235" t="str">
        <f t="shared" si="268"/>
        <v/>
      </c>
      <c r="B889" s="233" t="str">
        <f t="shared" si="269"/>
        <v/>
      </c>
      <c r="C889" s="234"/>
      <c r="D889" s="235" t="str">
        <f t="shared" si="270"/>
        <v/>
      </c>
      <c r="E889" s="236"/>
      <c r="F889" s="237">
        <f t="shared" si="271"/>
        <v>0</v>
      </c>
      <c r="G889" s="303">
        <f t="shared" si="272"/>
        <v>0</v>
      </c>
    </row>
    <row r="890" spans="1:7" s="238" customFormat="1" ht="24" customHeight="1" x14ac:dyDescent="0.2">
      <c r="A890" s="235" t="str">
        <f t="shared" si="268"/>
        <v/>
      </c>
      <c r="B890" s="233" t="str">
        <f t="shared" si="269"/>
        <v/>
      </c>
      <c r="C890" s="234"/>
      <c r="D890" s="235" t="str">
        <f t="shared" si="270"/>
        <v/>
      </c>
      <c r="E890" s="236"/>
      <c r="F890" s="237">
        <f t="shared" si="271"/>
        <v>0</v>
      </c>
      <c r="G890" s="303">
        <f t="shared" si="272"/>
        <v>0</v>
      </c>
    </row>
    <row r="891" spans="1:7" s="238" customFormat="1" ht="24" customHeight="1" x14ac:dyDescent="0.2">
      <c r="A891" s="235" t="str">
        <f t="shared" si="268"/>
        <v/>
      </c>
      <c r="B891" s="233" t="str">
        <f t="shared" si="269"/>
        <v/>
      </c>
      <c r="C891" s="234"/>
      <c r="D891" s="235" t="str">
        <f t="shared" si="270"/>
        <v/>
      </c>
      <c r="E891" s="236"/>
      <c r="F891" s="237">
        <f t="shared" si="271"/>
        <v>0</v>
      </c>
      <c r="G891" s="303">
        <f t="shared" si="272"/>
        <v>0</v>
      </c>
    </row>
    <row r="892" spans="1:7" s="238" customFormat="1" ht="24" customHeight="1" x14ac:dyDescent="0.2">
      <c r="A892" s="235" t="str">
        <f t="shared" si="268"/>
        <v/>
      </c>
      <c r="B892" s="233" t="str">
        <f t="shared" si="269"/>
        <v/>
      </c>
      <c r="C892" s="234"/>
      <c r="D892" s="235" t="str">
        <f t="shared" si="270"/>
        <v/>
      </c>
      <c r="E892" s="236"/>
      <c r="F892" s="237">
        <f t="shared" si="271"/>
        <v>0</v>
      </c>
      <c r="G892" s="303">
        <f t="shared" si="272"/>
        <v>0</v>
      </c>
    </row>
    <row r="893" spans="1:7" s="238" customFormat="1" ht="24" customHeight="1" x14ac:dyDescent="0.2">
      <c r="A893" s="235" t="str">
        <f t="shared" si="268"/>
        <v/>
      </c>
      <c r="B893" s="233" t="str">
        <f t="shared" si="269"/>
        <v/>
      </c>
      <c r="C893" s="234"/>
      <c r="D893" s="235" t="str">
        <f t="shared" si="270"/>
        <v/>
      </c>
      <c r="E893" s="236"/>
      <c r="F893" s="237">
        <f t="shared" si="271"/>
        <v>0</v>
      </c>
      <c r="G893" s="303">
        <f t="shared" si="272"/>
        <v>0</v>
      </c>
    </row>
    <row r="894" spans="1:7" s="238" customFormat="1" ht="24" customHeight="1" x14ac:dyDescent="0.2">
      <c r="A894" s="235" t="str">
        <f t="shared" si="268"/>
        <v/>
      </c>
      <c r="B894" s="233" t="str">
        <f t="shared" si="269"/>
        <v/>
      </c>
      <c r="C894" s="234"/>
      <c r="D894" s="235" t="str">
        <f t="shared" si="270"/>
        <v/>
      </c>
      <c r="E894" s="236"/>
      <c r="F894" s="237">
        <f t="shared" si="271"/>
        <v>0</v>
      </c>
      <c r="G894" s="303">
        <f t="shared" si="272"/>
        <v>0</v>
      </c>
    </row>
    <row r="895" spans="1:7" s="238" customFormat="1" ht="24" customHeight="1" x14ac:dyDescent="0.2">
      <c r="A895" s="235" t="str">
        <f t="shared" si="268"/>
        <v/>
      </c>
      <c r="B895" s="233" t="str">
        <f t="shared" si="269"/>
        <v/>
      </c>
      <c r="C895" s="234"/>
      <c r="D895" s="235" t="str">
        <f t="shared" si="270"/>
        <v/>
      </c>
      <c r="E895" s="236"/>
      <c r="F895" s="237">
        <f t="shared" si="271"/>
        <v>0</v>
      </c>
      <c r="G895" s="303">
        <f t="shared" si="272"/>
        <v>0</v>
      </c>
    </row>
    <row r="896" spans="1:7" s="238" customFormat="1" ht="24" customHeight="1" x14ac:dyDescent="0.2">
      <c r="A896" s="235" t="str">
        <f t="shared" si="268"/>
        <v/>
      </c>
      <c r="B896" s="233" t="str">
        <f t="shared" si="269"/>
        <v/>
      </c>
      <c r="C896" s="234"/>
      <c r="D896" s="235" t="str">
        <f t="shared" si="270"/>
        <v/>
      </c>
      <c r="E896" s="236"/>
      <c r="F896" s="237">
        <f t="shared" si="271"/>
        <v>0</v>
      </c>
      <c r="G896" s="303">
        <f t="shared" si="272"/>
        <v>0</v>
      </c>
    </row>
    <row r="897" spans="1:123" ht="24" customHeight="1" x14ac:dyDescent="0.2">
      <c r="A897" s="307"/>
      <c r="B897" s="105"/>
      <c r="C897" s="99"/>
      <c r="D897" s="105"/>
      <c r="E897" s="106"/>
      <c r="F897" s="377" t="s">
        <v>33</v>
      </c>
      <c r="G897" s="305">
        <f>SUBTOTAL(9,G888:G896)</f>
        <v>0</v>
      </c>
    </row>
    <row r="898" spans="1:123" ht="24" customHeight="1" x14ac:dyDescent="0.2">
      <c r="A898" s="308"/>
      <c r="B898" s="105"/>
      <c r="C898" s="99"/>
      <c r="D898" s="105"/>
      <c r="E898" s="106"/>
      <c r="F898" s="107"/>
      <c r="G898" s="306"/>
    </row>
    <row r="899" spans="1:123" ht="24" customHeight="1" x14ac:dyDescent="0.2">
      <c r="A899" s="309" t="str">
        <f>B857</f>
        <v>3.3</v>
      </c>
      <c r="B899" s="310" t="str">
        <f>C857</f>
        <v>Doc. conforme a obra Aprobada por Ecogas (Cañería PE/Ac Red Media Presión)</v>
      </c>
      <c r="C899" s="113"/>
      <c r="D899" s="113" t="s">
        <v>34</v>
      </c>
      <c r="E899" s="114"/>
      <c r="F899" s="312" t="s">
        <v>35</v>
      </c>
      <c r="G899" s="311">
        <f>SUBTOTAL(9,G862:G898)</f>
        <v>0</v>
      </c>
    </row>
    <row r="901" spans="1:123" ht="24" customHeight="1" x14ac:dyDescent="0.2">
      <c r="A901" s="291" t="s">
        <v>37</v>
      </c>
      <c r="B901" s="292"/>
      <c r="C901" s="292"/>
      <c r="D901" s="292"/>
      <c r="E901" s="292"/>
      <c r="F901" s="292"/>
      <c r="G901" s="293"/>
    </row>
    <row r="902" spans="1:123" ht="24" customHeight="1" x14ac:dyDescent="0.2">
      <c r="A902" s="294" t="s">
        <v>602</v>
      </c>
      <c r="B902" s="101" t="str">
        <f>Comitente</f>
        <v>DIRECCION PROVINCIAL DE REDES DE GAS</v>
      </c>
      <c r="C902" s="96"/>
      <c r="D902" s="102"/>
      <c r="E902" s="102"/>
      <c r="F902" s="103"/>
      <c r="G902" s="295"/>
    </row>
    <row r="903" spans="1:123" ht="24" customHeight="1" x14ac:dyDescent="0.2">
      <c r="A903" s="294" t="s">
        <v>603</v>
      </c>
      <c r="B903" s="101">
        <f>Contratista</f>
        <v>0</v>
      </c>
      <c r="C903" s="97"/>
      <c r="D903" s="97"/>
      <c r="E903" s="97"/>
      <c r="F903" s="104"/>
      <c r="G903" s="296"/>
    </row>
    <row r="904" spans="1:123" ht="24" customHeight="1" x14ac:dyDescent="0.2">
      <c r="A904" s="294" t="s">
        <v>24</v>
      </c>
      <c r="B904" s="101" t="str">
        <f>Obra</f>
        <v>RED DE MEDIA PRESIÓN BARRIO TALACASTO</v>
      </c>
      <c r="C904" s="97"/>
      <c r="D904" s="97"/>
      <c r="E904" s="97"/>
      <c r="F904" s="104" t="s">
        <v>38</v>
      </c>
      <c r="G904" s="297">
        <f>Fecha_Base</f>
        <v>0</v>
      </c>
    </row>
    <row r="905" spans="1:123" ht="24" customHeight="1" x14ac:dyDescent="0.2">
      <c r="A905" s="298" t="s">
        <v>601</v>
      </c>
      <c r="B905" s="98" t="str">
        <f>Ubicación</f>
        <v>Departamento Chimbas</v>
      </c>
      <c r="C905" s="98"/>
      <c r="D905" s="105"/>
      <c r="E905" s="106"/>
      <c r="F905" s="107"/>
      <c r="G905" s="299"/>
    </row>
    <row r="906" spans="1:123" ht="24" customHeight="1" x14ac:dyDescent="0.2">
      <c r="A906" s="298" t="s">
        <v>39</v>
      </c>
      <c r="B906" s="108" t="str">
        <f>IFERROR(VALUE(LEFT(B907,FIND(".",B907)-1)),"")</f>
        <v/>
      </c>
      <c r="C906" s="99" t="str">
        <f>IFERROR(VLOOKUP(B906,Tabla_CyP,2,FALSE),"")</f>
        <v/>
      </c>
      <c r="D906" s="99"/>
      <c r="E906" s="106"/>
      <c r="F906" s="107"/>
      <c r="G906" s="299"/>
    </row>
    <row r="907" spans="1:123" ht="24" customHeight="1" x14ac:dyDescent="0.2">
      <c r="A907" s="298" t="s">
        <v>25</v>
      </c>
      <c r="B907" s="109" t="str">
        <f>IFERROR(VLOOKUP(COUNTIF($A$1:A907,"ANALISIS DE PRECIOS"),Tabla_NumeroItem,2,FALSE),"")</f>
        <v/>
      </c>
      <c r="C907" s="99" t="str">
        <f>IFERROR(VLOOKUP(B907,Tabla_CyP,2,FALSE),"")</f>
        <v/>
      </c>
      <c r="D907" s="105"/>
      <c r="E907" s="106"/>
      <c r="F907" s="104" t="s">
        <v>26</v>
      </c>
      <c r="G907" s="300" t="str">
        <f>IFERROR(VLOOKUP(B907,Tabla_CyP,4,FALSE),"")</f>
        <v/>
      </c>
    </row>
    <row r="908" spans="1:123" ht="24" customHeight="1" x14ac:dyDescent="0.2">
      <c r="A908" s="298"/>
      <c r="B908" s="98"/>
      <c r="C908" s="99"/>
      <c r="D908" s="105"/>
      <c r="E908" s="106"/>
      <c r="F908" s="107"/>
      <c r="G908" s="299"/>
    </row>
    <row r="909" spans="1:123" ht="24" customHeight="1" x14ac:dyDescent="0.2">
      <c r="A909" s="431" t="s">
        <v>507</v>
      </c>
      <c r="B909" s="432"/>
      <c r="C909" s="425" t="s">
        <v>0</v>
      </c>
      <c r="D909" s="425" t="s">
        <v>27</v>
      </c>
      <c r="E909" s="427" t="s">
        <v>28</v>
      </c>
      <c r="F909" s="429" t="s">
        <v>29</v>
      </c>
      <c r="G909" s="429" t="s">
        <v>30</v>
      </c>
    </row>
    <row r="910" spans="1:123" s="111" customFormat="1" ht="24" customHeight="1" x14ac:dyDescent="0.2">
      <c r="A910" s="110" t="s">
        <v>508</v>
      </c>
      <c r="B910" s="110" t="s">
        <v>509</v>
      </c>
      <c r="C910" s="426"/>
      <c r="D910" s="426"/>
      <c r="E910" s="428"/>
      <c r="F910" s="430"/>
      <c r="G910" s="430"/>
      <c r="H910" s="239"/>
      <c r="I910" s="239"/>
      <c r="J910" s="239"/>
      <c r="K910" s="239"/>
      <c r="L910" s="239"/>
      <c r="M910" s="239"/>
      <c r="N910" s="239"/>
      <c r="O910" s="239"/>
      <c r="P910" s="239"/>
      <c r="Q910" s="239"/>
      <c r="R910" s="239"/>
      <c r="S910" s="239"/>
      <c r="T910" s="239"/>
      <c r="U910" s="239"/>
      <c r="V910" s="239"/>
      <c r="W910" s="239"/>
      <c r="X910" s="239"/>
      <c r="Y910" s="239"/>
      <c r="Z910" s="239"/>
      <c r="AA910" s="239"/>
      <c r="AB910" s="239"/>
      <c r="AC910" s="239"/>
      <c r="AD910" s="239"/>
      <c r="AE910" s="239"/>
      <c r="AF910" s="239"/>
      <c r="AG910" s="239"/>
      <c r="AH910" s="239"/>
      <c r="AI910" s="239"/>
      <c r="AJ910" s="239"/>
      <c r="AK910" s="239"/>
      <c r="AL910" s="239"/>
      <c r="AM910" s="239"/>
      <c r="AN910" s="239"/>
      <c r="AO910" s="239"/>
      <c r="AP910" s="239"/>
      <c r="AQ910" s="239"/>
      <c r="AR910" s="239"/>
      <c r="AS910" s="239"/>
      <c r="AT910" s="239"/>
      <c r="AU910" s="239"/>
      <c r="AV910" s="239"/>
      <c r="AW910" s="239"/>
      <c r="AX910" s="239"/>
      <c r="AY910" s="239"/>
      <c r="AZ910" s="239"/>
      <c r="BA910" s="239"/>
      <c r="BB910" s="239"/>
      <c r="BC910" s="239"/>
      <c r="BD910" s="239"/>
      <c r="BE910" s="239"/>
      <c r="BF910" s="239"/>
      <c r="BG910" s="239"/>
      <c r="BH910" s="239"/>
      <c r="BI910" s="239"/>
      <c r="BJ910" s="239"/>
      <c r="BK910" s="239"/>
      <c r="BL910" s="239"/>
      <c r="BM910" s="239"/>
      <c r="BN910" s="239"/>
      <c r="BO910" s="239"/>
      <c r="BP910" s="239"/>
      <c r="BQ910" s="239"/>
      <c r="BR910" s="239"/>
      <c r="BS910" s="239"/>
      <c r="BT910" s="239"/>
      <c r="BU910" s="239"/>
      <c r="BV910" s="239"/>
      <c r="BW910" s="239"/>
      <c r="BX910" s="239"/>
      <c r="BY910" s="239"/>
      <c r="BZ910" s="239"/>
      <c r="CA910" s="239"/>
      <c r="CB910" s="239"/>
      <c r="CC910" s="239"/>
      <c r="CD910" s="239"/>
      <c r="CE910" s="239"/>
      <c r="CF910" s="239"/>
      <c r="CG910" s="239"/>
      <c r="CH910" s="239"/>
      <c r="CI910" s="239"/>
      <c r="CJ910" s="239"/>
      <c r="CK910" s="239"/>
      <c r="CL910" s="239"/>
      <c r="CM910" s="239"/>
      <c r="CN910" s="239"/>
      <c r="CO910" s="239"/>
      <c r="CP910" s="239"/>
      <c r="CQ910" s="239"/>
      <c r="CR910" s="239"/>
      <c r="CS910" s="239"/>
      <c r="CT910" s="239"/>
      <c r="CU910" s="239"/>
      <c r="CV910" s="239"/>
      <c r="CW910" s="239"/>
      <c r="CX910" s="239"/>
      <c r="CY910" s="239"/>
      <c r="CZ910" s="239"/>
      <c r="DA910" s="239"/>
      <c r="DB910" s="239"/>
      <c r="DC910" s="239"/>
      <c r="DD910" s="239"/>
      <c r="DE910" s="239"/>
      <c r="DF910" s="239"/>
      <c r="DG910" s="239"/>
      <c r="DH910" s="239"/>
      <c r="DI910" s="239"/>
      <c r="DJ910" s="239"/>
      <c r="DK910" s="239"/>
      <c r="DL910" s="239"/>
      <c r="DM910" s="239"/>
      <c r="DN910" s="239"/>
      <c r="DO910" s="239"/>
      <c r="DP910" s="239"/>
      <c r="DQ910" s="239"/>
      <c r="DR910" s="239"/>
      <c r="DS910" s="239"/>
    </row>
    <row r="911" spans="1:123" ht="24" customHeight="1" x14ac:dyDescent="0.2">
      <c r="A911" s="378"/>
      <c r="B911" s="112"/>
      <c r="C911" s="376" t="s">
        <v>604</v>
      </c>
      <c r="D911" s="113"/>
      <c r="E911" s="114"/>
      <c r="F911" s="115"/>
      <c r="G911" s="302"/>
    </row>
    <row r="912" spans="1:123" s="238" customFormat="1" ht="24" customHeight="1" x14ac:dyDescent="0.2">
      <c r="A912" s="235" t="str">
        <f t="shared" ref="A912:A925" si="273">IFERROR(VLOOKUP(C912,Tabla_Insumos,4,FALSE),"")</f>
        <v/>
      </c>
      <c r="B912" s="233" t="str">
        <f t="shared" ref="B912:B925" si="274">IFERROR(VLOOKUP(C912,Tabla_Insumos,5,FALSE),"")</f>
        <v/>
      </c>
      <c r="C912" s="234"/>
      <c r="D912" s="235" t="str">
        <f t="shared" ref="D912:D925" si="275">IFERROR(VLOOKUP(C912,Tabla_Insumos,2,FALSE),"")</f>
        <v/>
      </c>
      <c r="E912" s="236"/>
      <c r="F912" s="237">
        <f t="shared" ref="F912:F925" si="276">IFERROR(VLOOKUP(C912,Tabla_Insumos,3,FALSE),0)</f>
        <v>0</v>
      </c>
      <c r="G912" s="303">
        <f>ROUND(E912*F912,2)</f>
        <v>0</v>
      </c>
    </row>
    <row r="913" spans="1:7" s="238" customFormat="1" ht="24" customHeight="1" x14ac:dyDescent="0.2">
      <c r="A913" s="235" t="str">
        <f t="shared" si="273"/>
        <v/>
      </c>
      <c r="B913" s="233" t="str">
        <f t="shared" si="274"/>
        <v/>
      </c>
      <c r="C913" s="234"/>
      <c r="D913" s="235" t="str">
        <f t="shared" si="275"/>
        <v/>
      </c>
      <c r="E913" s="236"/>
      <c r="F913" s="237">
        <f t="shared" si="276"/>
        <v>0</v>
      </c>
      <c r="G913" s="303">
        <f t="shared" ref="G913:G925" si="277">ROUND(E913*F913,2)</f>
        <v>0</v>
      </c>
    </row>
    <row r="914" spans="1:7" s="238" customFormat="1" ht="24" customHeight="1" x14ac:dyDescent="0.2">
      <c r="A914" s="235" t="str">
        <f t="shared" si="273"/>
        <v/>
      </c>
      <c r="B914" s="233" t="str">
        <f t="shared" si="274"/>
        <v/>
      </c>
      <c r="C914" s="234"/>
      <c r="D914" s="235" t="str">
        <f t="shared" si="275"/>
        <v/>
      </c>
      <c r="E914" s="236"/>
      <c r="F914" s="237">
        <f t="shared" si="276"/>
        <v>0</v>
      </c>
      <c r="G914" s="303">
        <f t="shared" si="277"/>
        <v>0</v>
      </c>
    </row>
    <row r="915" spans="1:7" s="238" customFormat="1" ht="24" customHeight="1" x14ac:dyDescent="0.2">
      <c r="A915" s="235" t="str">
        <f t="shared" si="273"/>
        <v/>
      </c>
      <c r="B915" s="233" t="str">
        <f t="shared" si="274"/>
        <v/>
      </c>
      <c r="C915" s="234"/>
      <c r="D915" s="235" t="str">
        <f t="shared" si="275"/>
        <v/>
      </c>
      <c r="E915" s="236"/>
      <c r="F915" s="237">
        <f t="shared" si="276"/>
        <v>0</v>
      </c>
      <c r="G915" s="303">
        <f t="shared" si="277"/>
        <v>0</v>
      </c>
    </row>
    <row r="916" spans="1:7" s="238" customFormat="1" ht="24" customHeight="1" x14ac:dyDescent="0.2">
      <c r="A916" s="235" t="str">
        <f t="shared" si="273"/>
        <v/>
      </c>
      <c r="B916" s="233" t="str">
        <f t="shared" si="274"/>
        <v/>
      </c>
      <c r="C916" s="234"/>
      <c r="D916" s="235" t="str">
        <f t="shared" si="275"/>
        <v/>
      </c>
      <c r="E916" s="236"/>
      <c r="F916" s="237">
        <f t="shared" si="276"/>
        <v>0</v>
      </c>
      <c r="G916" s="303">
        <f t="shared" si="277"/>
        <v>0</v>
      </c>
    </row>
    <row r="917" spans="1:7" s="238" customFormat="1" ht="24" customHeight="1" x14ac:dyDescent="0.2">
      <c r="A917" s="235" t="str">
        <f t="shared" si="273"/>
        <v/>
      </c>
      <c r="B917" s="233" t="str">
        <f t="shared" si="274"/>
        <v/>
      </c>
      <c r="C917" s="234"/>
      <c r="D917" s="235" t="str">
        <f t="shared" si="275"/>
        <v/>
      </c>
      <c r="E917" s="236"/>
      <c r="F917" s="237">
        <f t="shared" si="276"/>
        <v>0</v>
      </c>
      <c r="G917" s="303">
        <f t="shared" si="277"/>
        <v>0</v>
      </c>
    </row>
    <row r="918" spans="1:7" s="238" customFormat="1" ht="24" customHeight="1" x14ac:dyDescent="0.2">
      <c r="A918" s="235" t="str">
        <f t="shared" si="273"/>
        <v/>
      </c>
      <c r="B918" s="233" t="str">
        <f t="shared" si="274"/>
        <v/>
      </c>
      <c r="C918" s="234"/>
      <c r="D918" s="235" t="str">
        <f t="shared" si="275"/>
        <v/>
      </c>
      <c r="E918" s="236"/>
      <c r="F918" s="237">
        <f t="shared" si="276"/>
        <v>0</v>
      </c>
      <c r="G918" s="303">
        <f t="shared" si="277"/>
        <v>0</v>
      </c>
    </row>
    <row r="919" spans="1:7" s="238" customFormat="1" ht="24" customHeight="1" x14ac:dyDescent="0.2">
      <c r="A919" s="235" t="str">
        <f t="shared" si="273"/>
        <v/>
      </c>
      <c r="B919" s="233" t="str">
        <f t="shared" si="274"/>
        <v/>
      </c>
      <c r="C919" s="234"/>
      <c r="D919" s="235" t="str">
        <f t="shared" si="275"/>
        <v/>
      </c>
      <c r="E919" s="236"/>
      <c r="F919" s="237">
        <f t="shared" si="276"/>
        <v>0</v>
      </c>
      <c r="G919" s="303">
        <f t="shared" si="277"/>
        <v>0</v>
      </c>
    </row>
    <row r="920" spans="1:7" s="238" customFormat="1" ht="24" customHeight="1" x14ac:dyDescent="0.2">
      <c r="A920" s="235" t="str">
        <f t="shared" si="273"/>
        <v/>
      </c>
      <c r="B920" s="233" t="str">
        <f t="shared" si="274"/>
        <v/>
      </c>
      <c r="C920" s="234"/>
      <c r="D920" s="235" t="str">
        <f t="shared" si="275"/>
        <v/>
      </c>
      <c r="E920" s="236"/>
      <c r="F920" s="237">
        <f t="shared" si="276"/>
        <v>0</v>
      </c>
      <c r="G920" s="303">
        <f t="shared" si="277"/>
        <v>0</v>
      </c>
    </row>
    <row r="921" spans="1:7" s="238" customFormat="1" ht="24" customHeight="1" x14ac:dyDescent="0.2">
      <c r="A921" s="235" t="str">
        <f t="shared" si="273"/>
        <v/>
      </c>
      <c r="B921" s="233" t="str">
        <f t="shared" si="274"/>
        <v/>
      </c>
      <c r="C921" s="234"/>
      <c r="D921" s="235" t="str">
        <f t="shared" si="275"/>
        <v/>
      </c>
      <c r="E921" s="236"/>
      <c r="F921" s="237">
        <f t="shared" si="276"/>
        <v>0</v>
      </c>
      <c r="G921" s="303">
        <f t="shared" si="277"/>
        <v>0</v>
      </c>
    </row>
    <row r="922" spans="1:7" s="238" customFormat="1" ht="24" customHeight="1" x14ac:dyDescent="0.2">
      <c r="A922" s="235" t="str">
        <f t="shared" si="273"/>
        <v/>
      </c>
      <c r="B922" s="233" t="str">
        <f t="shared" si="274"/>
        <v/>
      </c>
      <c r="C922" s="234"/>
      <c r="D922" s="235" t="str">
        <f t="shared" si="275"/>
        <v/>
      </c>
      <c r="E922" s="236"/>
      <c r="F922" s="237">
        <f t="shared" si="276"/>
        <v>0</v>
      </c>
      <c r="G922" s="303">
        <f t="shared" si="277"/>
        <v>0</v>
      </c>
    </row>
    <row r="923" spans="1:7" s="238" customFormat="1" ht="24" customHeight="1" x14ac:dyDescent="0.2">
      <c r="A923" s="235" t="str">
        <f t="shared" si="273"/>
        <v/>
      </c>
      <c r="B923" s="233" t="str">
        <f t="shared" si="274"/>
        <v/>
      </c>
      <c r="C923" s="234"/>
      <c r="D923" s="235" t="str">
        <f t="shared" si="275"/>
        <v/>
      </c>
      <c r="E923" s="236"/>
      <c r="F923" s="237">
        <f t="shared" si="276"/>
        <v>0</v>
      </c>
      <c r="G923" s="303">
        <f t="shared" si="277"/>
        <v>0</v>
      </c>
    </row>
    <row r="924" spans="1:7" s="238" customFormat="1" ht="24" customHeight="1" x14ac:dyDescent="0.2">
      <c r="A924" s="235" t="str">
        <f t="shared" si="273"/>
        <v/>
      </c>
      <c r="B924" s="233" t="str">
        <f t="shared" si="274"/>
        <v/>
      </c>
      <c r="C924" s="234"/>
      <c r="D924" s="235" t="str">
        <f t="shared" si="275"/>
        <v/>
      </c>
      <c r="E924" s="236"/>
      <c r="F924" s="237">
        <f t="shared" si="276"/>
        <v>0</v>
      </c>
      <c r="G924" s="303">
        <f t="shared" si="277"/>
        <v>0</v>
      </c>
    </row>
    <row r="925" spans="1:7" s="238" customFormat="1" ht="24" customHeight="1" x14ac:dyDescent="0.2">
      <c r="A925" s="235" t="str">
        <f t="shared" si="273"/>
        <v/>
      </c>
      <c r="B925" s="233" t="str">
        <f t="shared" si="274"/>
        <v/>
      </c>
      <c r="C925" s="234"/>
      <c r="D925" s="235" t="str">
        <f t="shared" si="275"/>
        <v/>
      </c>
      <c r="E925" s="236"/>
      <c r="F925" s="237">
        <f t="shared" si="276"/>
        <v>0</v>
      </c>
      <c r="G925" s="303">
        <f t="shared" si="277"/>
        <v>0</v>
      </c>
    </row>
    <row r="926" spans="1:7" ht="24" customHeight="1" x14ac:dyDescent="0.2">
      <c r="A926" s="304"/>
      <c r="B926" s="99"/>
      <c r="C926" s="99"/>
      <c r="D926" s="105"/>
      <c r="E926" s="106"/>
      <c r="F926" s="377" t="s">
        <v>31</v>
      </c>
      <c r="G926" s="305">
        <f>SUBTOTAL(9,G912:G925)</f>
        <v>0</v>
      </c>
    </row>
    <row r="927" spans="1:7" ht="24" customHeight="1" x14ac:dyDescent="0.2">
      <c r="A927" s="304"/>
      <c r="B927" s="99"/>
      <c r="C927" s="375" t="s">
        <v>605</v>
      </c>
      <c r="D927" s="105"/>
      <c r="E927" s="106"/>
      <c r="F927" s="107"/>
      <c r="G927" s="306"/>
    </row>
    <row r="928" spans="1:7" s="238" customFormat="1" ht="24" customHeight="1" x14ac:dyDescent="0.2">
      <c r="A928" s="235" t="str">
        <f t="shared" ref="A928:A935" si="278">IFERROR(VLOOKUP(C928,Tabla_Insumos,4,FALSE),"")</f>
        <v/>
      </c>
      <c r="B928" s="233">
        <f t="shared" ref="B928:B935" si="279">IFERROR(VLOOKUP(A928,Tabla_Indices,5,FALSE),"")</f>
        <v>0</v>
      </c>
      <c r="C928" s="234"/>
      <c r="D928" s="235" t="str">
        <f t="shared" ref="D928:D935" si="280">IFERROR(VLOOKUP(C928,Tabla_Insumos,2,FALSE),"")</f>
        <v/>
      </c>
      <c r="E928" s="236"/>
      <c r="F928" s="237">
        <f t="shared" ref="F928:F935" si="281">IFERROR(VLOOKUP(C928,Tabla_Insumos,3,FALSE),0)</f>
        <v>0</v>
      </c>
      <c r="G928" s="303">
        <f>ROUND(E928*F928,2)</f>
        <v>0</v>
      </c>
    </row>
    <row r="929" spans="1:7" s="238" customFormat="1" ht="24" customHeight="1" x14ac:dyDescent="0.2">
      <c r="A929" s="235" t="str">
        <f t="shared" si="278"/>
        <v/>
      </c>
      <c r="B929" s="233">
        <f t="shared" si="279"/>
        <v>0</v>
      </c>
      <c r="C929" s="234"/>
      <c r="D929" s="235" t="str">
        <f t="shared" si="280"/>
        <v/>
      </c>
      <c r="E929" s="236"/>
      <c r="F929" s="237">
        <f t="shared" si="281"/>
        <v>0</v>
      </c>
      <c r="G929" s="303">
        <f>ROUND(E929*F929,2)</f>
        <v>0</v>
      </c>
    </row>
    <row r="930" spans="1:7" s="238" customFormat="1" ht="24" customHeight="1" x14ac:dyDescent="0.2">
      <c r="A930" s="235" t="str">
        <f t="shared" si="278"/>
        <v/>
      </c>
      <c r="B930" s="233">
        <f t="shared" si="279"/>
        <v>0</v>
      </c>
      <c r="C930" s="234"/>
      <c r="D930" s="235" t="str">
        <f t="shared" si="280"/>
        <v/>
      </c>
      <c r="E930" s="236"/>
      <c r="F930" s="237">
        <f t="shared" si="281"/>
        <v>0</v>
      </c>
      <c r="G930" s="303">
        <f t="shared" ref="G930:G935" si="282">ROUND(E930*F930,2)</f>
        <v>0</v>
      </c>
    </row>
    <row r="931" spans="1:7" s="238" customFormat="1" ht="24" customHeight="1" x14ac:dyDescent="0.2">
      <c r="A931" s="235" t="str">
        <f t="shared" si="278"/>
        <v/>
      </c>
      <c r="B931" s="233">
        <f t="shared" si="279"/>
        <v>0</v>
      </c>
      <c r="C931" s="234"/>
      <c r="D931" s="235" t="str">
        <f t="shared" si="280"/>
        <v/>
      </c>
      <c r="E931" s="236"/>
      <c r="F931" s="237">
        <f t="shared" si="281"/>
        <v>0</v>
      </c>
      <c r="G931" s="303">
        <f t="shared" si="282"/>
        <v>0</v>
      </c>
    </row>
    <row r="932" spans="1:7" s="238" customFormat="1" ht="24" customHeight="1" x14ac:dyDescent="0.2">
      <c r="A932" s="235" t="str">
        <f t="shared" si="278"/>
        <v/>
      </c>
      <c r="B932" s="233">
        <f t="shared" si="279"/>
        <v>0</v>
      </c>
      <c r="C932" s="234"/>
      <c r="D932" s="235" t="str">
        <f t="shared" si="280"/>
        <v/>
      </c>
      <c r="E932" s="236"/>
      <c r="F932" s="237">
        <f t="shared" si="281"/>
        <v>0</v>
      </c>
      <c r="G932" s="303">
        <f t="shared" si="282"/>
        <v>0</v>
      </c>
    </row>
    <row r="933" spans="1:7" s="238" customFormat="1" ht="24" customHeight="1" x14ac:dyDescent="0.2">
      <c r="A933" s="235" t="str">
        <f t="shared" si="278"/>
        <v/>
      </c>
      <c r="B933" s="233">
        <f t="shared" si="279"/>
        <v>0</v>
      </c>
      <c r="C933" s="234"/>
      <c r="D933" s="235" t="str">
        <f t="shared" si="280"/>
        <v/>
      </c>
      <c r="E933" s="236"/>
      <c r="F933" s="237">
        <f t="shared" si="281"/>
        <v>0</v>
      </c>
      <c r="G933" s="303">
        <f t="shared" si="282"/>
        <v>0</v>
      </c>
    </row>
    <row r="934" spans="1:7" s="238" customFormat="1" ht="24" customHeight="1" x14ac:dyDescent="0.2">
      <c r="A934" s="235" t="str">
        <f t="shared" si="278"/>
        <v/>
      </c>
      <c r="B934" s="233">
        <f t="shared" si="279"/>
        <v>0</v>
      </c>
      <c r="C934" s="234"/>
      <c r="D934" s="235" t="str">
        <f t="shared" si="280"/>
        <v/>
      </c>
      <c r="E934" s="236"/>
      <c r="F934" s="237">
        <f t="shared" si="281"/>
        <v>0</v>
      </c>
      <c r="G934" s="303">
        <f t="shared" si="282"/>
        <v>0</v>
      </c>
    </row>
    <row r="935" spans="1:7" s="238" customFormat="1" ht="24" customHeight="1" x14ac:dyDescent="0.2">
      <c r="A935" s="235" t="str">
        <f t="shared" si="278"/>
        <v/>
      </c>
      <c r="B935" s="233">
        <f t="shared" si="279"/>
        <v>0</v>
      </c>
      <c r="C935" s="234"/>
      <c r="D935" s="235" t="str">
        <f t="shared" si="280"/>
        <v/>
      </c>
      <c r="E935" s="236"/>
      <c r="F935" s="237">
        <f t="shared" si="281"/>
        <v>0</v>
      </c>
      <c r="G935" s="303">
        <f t="shared" si="282"/>
        <v>0</v>
      </c>
    </row>
    <row r="936" spans="1:7" ht="24" customHeight="1" x14ac:dyDescent="0.2">
      <c r="A936" s="304"/>
      <c r="B936" s="99"/>
      <c r="C936" s="99"/>
      <c r="D936" s="105"/>
      <c r="E936" s="106"/>
      <c r="F936" s="377" t="s">
        <v>32</v>
      </c>
      <c r="G936" s="305">
        <f>SUBTOTAL(9,G928:G935)</f>
        <v>0</v>
      </c>
    </row>
    <row r="937" spans="1:7" ht="24" customHeight="1" x14ac:dyDescent="0.2">
      <c r="A937" s="304"/>
      <c r="B937" s="99"/>
      <c r="C937" s="375" t="s">
        <v>606</v>
      </c>
      <c r="D937" s="105"/>
      <c r="E937" s="106"/>
      <c r="F937" s="107"/>
      <c r="G937" s="306"/>
    </row>
    <row r="938" spans="1:7" s="238" customFormat="1" ht="24" customHeight="1" x14ac:dyDescent="0.2">
      <c r="A938" s="235" t="str">
        <f t="shared" ref="A938:A946" si="283">IFERROR(VLOOKUP(C938,Tabla_Insumos,4,FALSE),"")</f>
        <v/>
      </c>
      <c r="B938" s="233" t="str">
        <f t="shared" ref="B938:B946" si="284">IFERROR(VLOOKUP(C938,Tabla_Insumos,5,FALSE),"")</f>
        <v/>
      </c>
      <c r="C938" s="234"/>
      <c r="D938" s="235" t="str">
        <f t="shared" ref="D938:D946" si="285">IFERROR(VLOOKUP(C938,Tabla_Insumos,2,FALSE),"")</f>
        <v/>
      </c>
      <c r="E938" s="236"/>
      <c r="F938" s="237">
        <f t="shared" ref="F938:F946" si="286">IFERROR(VLOOKUP(C938,Tabla_Insumos,3,FALSE),0)</f>
        <v>0</v>
      </c>
      <c r="G938" s="303">
        <f t="shared" ref="G938:G946" si="287">ROUND(E938*F938,2)</f>
        <v>0</v>
      </c>
    </row>
    <row r="939" spans="1:7" s="238" customFormat="1" ht="24" customHeight="1" x14ac:dyDescent="0.2">
      <c r="A939" s="235" t="str">
        <f t="shared" si="283"/>
        <v/>
      </c>
      <c r="B939" s="233" t="str">
        <f t="shared" si="284"/>
        <v/>
      </c>
      <c r="C939" s="234"/>
      <c r="D939" s="235" t="str">
        <f t="shared" si="285"/>
        <v/>
      </c>
      <c r="E939" s="236"/>
      <c r="F939" s="237">
        <f t="shared" si="286"/>
        <v>0</v>
      </c>
      <c r="G939" s="303">
        <f t="shared" si="287"/>
        <v>0</v>
      </c>
    </row>
    <row r="940" spans="1:7" s="238" customFormat="1" ht="24" customHeight="1" x14ac:dyDescent="0.2">
      <c r="A940" s="235" t="str">
        <f t="shared" si="283"/>
        <v/>
      </c>
      <c r="B940" s="233" t="str">
        <f t="shared" si="284"/>
        <v/>
      </c>
      <c r="C940" s="234"/>
      <c r="D940" s="235" t="str">
        <f t="shared" si="285"/>
        <v/>
      </c>
      <c r="E940" s="236"/>
      <c r="F940" s="237">
        <f t="shared" si="286"/>
        <v>0</v>
      </c>
      <c r="G940" s="303">
        <f t="shared" si="287"/>
        <v>0</v>
      </c>
    </row>
    <row r="941" spans="1:7" s="238" customFormat="1" ht="24" customHeight="1" x14ac:dyDescent="0.2">
      <c r="A941" s="235" t="str">
        <f t="shared" si="283"/>
        <v/>
      </c>
      <c r="B941" s="233" t="str">
        <f t="shared" si="284"/>
        <v/>
      </c>
      <c r="C941" s="234"/>
      <c r="D941" s="235" t="str">
        <f t="shared" si="285"/>
        <v/>
      </c>
      <c r="E941" s="236"/>
      <c r="F941" s="237">
        <f t="shared" si="286"/>
        <v>0</v>
      </c>
      <c r="G941" s="303">
        <f t="shared" si="287"/>
        <v>0</v>
      </c>
    </row>
    <row r="942" spans="1:7" s="238" customFormat="1" ht="24" customHeight="1" x14ac:dyDescent="0.2">
      <c r="A942" s="235" t="str">
        <f t="shared" si="283"/>
        <v/>
      </c>
      <c r="B942" s="233" t="str">
        <f t="shared" si="284"/>
        <v/>
      </c>
      <c r="C942" s="234"/>
      <c r="D942" s="235" t="str">
        <f t="shared" si="285"/>
        <v/>
      </c>
      <c r="E942" s="236"/>
      <c r="F942" s="237">
        <f t="shared" si="286"/>
        <v>0</v>
      </c>
      <c r="G942" s="303">
        <f t="shared" si="287"/>
        <v>0</v>
      </c>
    </row>
    <row r="943" spans="1:7" s="238" customFormat="1" ht="24" customHeight="1" x14ac:dyDescent="0.2">
      <c r="A943" s="235" t="str">
        <f t="shared" si="283"/>
        <v/>
      </c>
      <c r="B943" s="233" t="str">
        <f t="shared" si="284"/>
        <v/>
      </c>
      <c r="C943" s="234"/>
      <c r="D943" s="235" t="str">
        <f t="shared" si="285"/>
        <v/>
      </c>
      <c r="E943" s="236"/>
      <c r="F943" s="237">
        <f t="shared" si="286"/>
        <v>0</v>
      </c>
      <c r="G943" s="303">
        <f t="shared" si="287"/>
        <v>0</v>
      </c>
    </row>
    <row r="944" spans="1:7" s="238" customFormat="1" ht="24" customHeight="1" x14ac:dyDescent="0.2">
      <c r="A944" s="235" t="str">
        <f t="shared" si="283"/>
        <v/>
      </c>
      <c r="B944" s="233" t="str">
        <f t="shared" si="284"/>
        <v/>
      </c>
      <c r="C944" s="234"/>
      <c r="D944" s="235" t="str">
        <f t="shared" si="285"/>
        <v/>
      </c>
      <c r="E944" s="236"/>
      <c r="F944" s="237">
        <f t="shared" si="286"/>
        <v>0</v>
      </c>
      <c r="G944" s="303">
        <f t="shared" si="287"/>
        <v>0</v>
      </c>
    </row>
    <row r="945" spans="1:123" s="238" customFormat="1" ht="24" customHeight="1" x14ac:dyDescent="0.2">
      <c r="A945" s="235" t="str">
        <f t="shared" si="283"/>
        <v/>
      </c>
      <c r="B945" s="233" t="str">
        <f t="shared" si="284"/>
        <v/>
      </c>
      <c r="C945" s="234"/>
      <c r="D945" s="235" t="str">
        <f t="shared" si="285"/>
        <v/>
      </c>
      <c r="E945" s="236"/>
      <c r="F945" s="237">
        <f t="shared" si="286"/>
        <v>0</v>
      </c>
      <c r="G945" s="303">
        <f t="shared" si="287"/>
        <v>0</v>
      </c>
    </row>
    <row r="946" spans="1:123" s="238" customFormat="1" ht="24" customHeight="1" x14ac:dyDescent="0.2">
      <c r="A946" s="235" t="str">
        <f t="shared" si="283"/>
        <v/>
      </c>
      <c r="B946" s="233" t="str">
        <f t="shared" si="284"/>
        <v/>
      </c>
      <c r="C946" s="234"/>
      <c r="D946" s="235" t="str">
        <f t="shared" si="285"/>
        <v/>
      </c>
      <c r="E946" s="236"/>
      <c r="F946" s="237">
        <f t="shared" si="286"/>
        <v>0</v>
      </c>
      <c r="G946" s="303">
        <f t="shared" si="287"/>
        <v>0</v>
      </c>
    </row>
    <row r="947" spans="1:123" ht="24" customHeight="1" x14ac:dyDescent="0.2">
      <c r="A947" s="307"/>
      <c r="B947" s="105"/>
      <c r="C947" s="99"/>
      <c r="D947" s="105"/>
      <c r="E947" s="106"/>
      <c r="F947" s="377" t="s">
        <v>33</v>
      </c>
      <c r="G947" s="305">
        <f>SUBTOTAL(9,G938:G946)</f>
        <v>0</v>
      </c>
    </row>
    <row r="948" spans="1:123" ht="24" customHeight="1" x14ac:dyDescent="0.2">
      <c r="A948" s="308"/>
      <c r="B948" s="105"/>
      <c r="C948" s="99"/>
      <c r="D948" s="105"/>
      <c r="E948" s="106"/>
      <c r="F948" s="107"/>
      <c r="G948" s="306"/>
    </row>
    <row r="949" spans="1:123" ht="24" customHeight="1" x14ac:dyDescent="0.2">
      <c r="A949" s="309" t="str">
        <f>B907</f>
        <v/>
      </c>
      <c r="B949" s="310" t="str">
        <f>C907</f>
        <v/>
      </c>
      <c r="C949" s="113"/>
      <c r="D949" s="113" t="s">
        <v>34</v>
      </c>
      <c r="E949" s="114"/>
      <c r="F949" s="312" t="s">
        <v>35</v>
      </c>
      <c r="G949" s="311">
        <f>SUBTOTAL(9,G912:G948)</f>
        <v>0</v>
      </c>
    </row>
    <row r="951" spans="1:123" ht="24" customHeight="1" x14ac:dyDescent="0.2">
      <c r="A951" s="291" t="s">
        <v>37</v>
      </c>
      <c r="B951" s="292"/>
      <c r="C951" s="292"/>
      <c r="D951" s="292"/>
      <c r="E951" s="292"/>
      <c r="F951" s="292"/>
      <c r="G951" s="293"/>
    </row>
    <row r="952" spans="1:123" ht="24" customHeight="1" x14ac:dyDescent="0.2">
      <c r="A952" s="294" t="s">
        <v>602</v>
      </c>
      <c r="B952" s="101" t="str">
        <f>Comitente</f>
        <v>DIRECCION PROVINCIAL DE REDES DE GAS</v>
      </c>
      <c r="C952" s="96"/>
      <c r="D952" s="102"/>
      <c r="E952" s="102"/>
      <c r="F952" s="103"/>
      <c r="G952" s="295"/>
    </row>
    <row r="953" spans="1:123" ht="24" customHeight="1" x14ac:dyDescent="0.2">
      <c r="A953" s="294" t="s">
        <v>603</v>
      </c>
      <c r="B953" s="101">
        <f>Contratista</f>
        <v>0</v>
      </c>
      <c r="C953" s="97"/>
      <c r="D953" s="97"/>
      <c r="E953" s="97"/>
      <c r="F953" s="104"/>
      <c r="G953" s="296"/>
    </row>
    <row r="954" spans="1:123" ht="24" customHeight="1" x14ac:dyDescent="0.2">
      <c r="A954" s="294" t="s">
        <v>24</v>
      </c>
      <c r="B954" s="101" t="str">
        <f>Obra</f>
        <v>RED DE MEDIA PRESIÓN BARRIO TALACASTO</v>
      </c>
      <c r="C954" s="97"/>
      <c r="D954" s="97"/>
      <c r="E954" s="97"/>
      <c r="F954" s="104" t="s">
        <v>38</v>
      </c>
      <c r="G954" s="297">
        <f>Fecha_Base</f>
        <v>0</v>
      </c>
    </row>
    <row r="955" spans="1:123" ht="24" customHeight="1" x14ac:dyDescent="0.2">
      <c r="A955" s="298" t="s">
        <v>601</v>
      </c>
      <c r="B955" s="98" t="str">
        <f>Ubicación</f>
        <v>Departamento Chimbas</v>
      </c>
      <c r="C955" s="98"/>
      <c r="D955" s="105"/>
      <c r="E955" s="106"/>
      <c r="F955" s="107"/>
      <c r="G955" s="299"/>
    </row>
    <row r="956" spans="1:123" ht="24" customHeight="1" x14ac:dyDescent="0.2">
      <c r="A956" s="298" t="s">
        <v>39</v>
      </c>
      <c r="B956" s="108" t="str">
        <f>IFERROR(VALUE(LEFT(B957,FIND(".",B957)-1)),"")</f>
        <v/>
      </c>
      <c r="C956" s="99" t="str">
        <f>IFERROR(VLOOKUP(B956,Tabla_CyP,2,FALSE),"")</f>
        <v/>
      </c>
      <c r="D956" s="99"/>
      <c r="E956" s="106"/>
      <c r="F956" s="107"/>
      <c r="G956" s="299"/>
    </row>
    <row r="957" spans="1:123" ht="24" customHeight="1" x14ac:dyDescent="0.2">
      <c r="A957" s="298" t="s">
        <v>25</v>
      </c>
      <c r="B957" s="109" t="str">
        <f>IFERROR(VLOOKUP(COUNTIF($A$1:A957,"ANALISIS DE PRECIOS"),Tabla_NumeroItem,2,FALSE),"")</f>
        <v/>
      </c>
      <c r="C957" s="99" t="str">
        <f>IFERROR(VLOOKUP(B957,Tabla_CyP,2,FALSE),"")</f>
        <v/>
      </c>
      <c r="D957" s="105"/>
      <c r="E957" s="106"/>
      <c r="F957" s="104" t="s">
        <v>26</v>
      </c>
      <c r="G957" s="300" t="str">
        <f>IFERROR(VLOOKUP(B957,Tabla_CyP,4,FALSE),"")</f>
        <v/>
      </c>
    </row>
    <row r="958" spans="1:123" ht="24" customHeight="1" x14ac:dyDescent="0.2">
      <c r="A958" s="298"/>
      <c r="B958" s="98"/>
      <c r="C958" s="99"/>
      <c r="D958" s="105"/>
      <c r="E958" s="106"/>
      <c r="F958" s="107"/>
      <c r="G958" s="299"/>
    </row>
    <row r="959" spans="1:123" ht="24" customHeight="1" x14ac:dyDescent="0.2">
      <c r="A959" s="431" t="s">
        <v>507</v>
      </c>
      <c r="B959" s="432"/>
      <c r="C959" s="425" t="s">
        <v>0</v>
      </c>
      <c r="D959" s="425" t="s">
        <v>27</v>
      </c>
      <c r="E959" s="427" t="s">
        <v>28</v>
      </c>
      <c r="F959" s="429" t="s">
        <v>29</v>
      </c>
      <c r="G959" s="429" t="s">
        <v>30</v>
      </c>
    </row>
    <row r="960" spans="1:123" s="111" customFormat="1" ht="24" customHeight="1" x14ac:dyDescent="0.2">
      <c r="A960" s="110" t="s">
        <v>508</v>
      </c>
      <c r="B960" s="110" t="s">
        <v>509</v>
      </c>
      <c r="C960" s="426"/>
      <c r="D960" s="426"/>
      <c r="E960" s="428"/>
      <c r="F960" s="430"/>
      <c r="G960" s="430"/>
      <c r="H960" s="239"/>
      <c r="I960" s="239"/>
      <c r="J960" s="239"/>
      <c r="K960" s="239"/>
      <c r="L960" s="239"/>
      <c r="M960" s="239"/>
      <c r="N960" s="239"/>
      <c r="O960" s="239"/>
      <c r="P960" s="239"/>
      <c r="Q960" s="239"/>
      <c r="R960" s="239"/>
      <c r="S960" s="239"/>
      <c r="T960" s="239"/>
      <c r="U960" s="239"/>
      <c r="V960" s="239"/>
      <c r="W960" s="239"/>
      <c r="X960" s="239"/>
      <c r="Y960" s="239"/>
      <c r="Z960" s="239"/>
      <c r="AA960" s="239"/>
      <c r="AB960" s="239"/>
      <c r="AC960" s="239"/>
      <c r="AD960" s="239"/>
      <c r="AE960" s="239"/>
      <c r="AF960" s="239"/>
      <c r="AG960" s="239"/>
      <c r="AH960" s="239"/>
      <c r="AI960" s="239"/>
      <c r="AJ960" s="239"/>
      <c r="AK960" s="239"/>
      <c r="AL960" s="239"/>
      <c r="AM960" s="239"/>
      <c r="AN960" s="239"/>
      <c r="AO960" s="239"/>
      <c r="AP960" s="239"/>
      <c r="AQ960" s="239"/>
      <c r="AR960" s="239"/>
      <c r="AS960" s="239"/>
      <c r="AT960" s="239"/>
      <c r="AU960" s="239"/>
      <c r="AV960" s="239"/>
      <c r="AW960" s="239"/>
      <c r="AX960" s="239"/>
      <c r="AY960" s="239"/>
      <c r="AZ960" s="239"/>
      <c r="BA960" s="239"/>
      <c r="BB960" s="239"/>
      <c r="BC960" s="239"/>
      <c r="BD960" s="239"/>
      <c r="BE960" s="239"/>
      <c r="BF960" s="239"/>
      <c r="BG960" s="239"/>
      <c r="BH960" s="239"/>
      <c r="BI960" s="239"/>
      <c r="BJ960" s="239"/>
      <c r="BK960" s="239"/>
      <c r="BL960" s="239"/>
      <c r="BM960" s="239"/>
      <c r="BN960" s="239"/>
      <c r="BO960" s="239"/>
      <c r="BP960" s="239"/>
      <c r="BQ960" s="239"/>
      <c r="BR960" s="239"/>
      <c r="BS960" s="239"/>
      <c r="BT960" s="239"/>
      <c r="BU960" s="239"/>
      <c r="BV960" s="239"/>
      <c r="BW960" s="239"/>
      <c r="BX960" s="239"/>
      <c r="BY960" s="239"/>
      <c r="BZ960" s="239"/>
      <c r="CA960" s="239"/>
      <c r="CB960" s="239"/>
      <c r="CC960" s="239"/>
      <c r="CD960" s="239"/>
      <c r="CE960" s="239"/>
      <c r="CF960" s="239"/>
      <c r="CG960" s="239"/>
      <c r="CH960" s="239"/>
      <c r="CI960" s="239"/>
      <c r="CJ960" s="239"/>
      <c r="CK960" s="239"/>
      <c r="CL960" s="239"/>
      <c r="CM960" s="239"/>
      <c r="CN960" s="239"/>
      <c r="CO960" s="239"/>
      <c r="CP960" s="239"/>
      <c r="CQ960" s="239"/>
      <c r="CR960" s="239"/>
      <c r="CS960" s="239"/>
      <c r="CT960" s="239"/>
      <c r="CU960" s="239"/>
      <c r="CV960" s="239"/>
      <c r="CW960" s="239"/>
      <c r="CX960" s="239"/>
      <c r="CY960" s="239"/>
      <c r="CZ960" s="239"/>
      <c r="DA960" s="239"/>
      <c r="DB960" s="239"/>
      <c r="DC960" s="239"/>
      <c r="DD960" s="239"/>
      <c r="DE960" s="239"/>
      <c r="DF960" s="239"/>
      <c r="DG960" s="239"/>
      <c r="DH960" s="239"/>
      <c r="DI960" s="239"/>
      <c r="DJ960" s="239"/>
      <c r="DK960" s="239"/>
      <c r="DL960" s="239"/>
      <c r="DM960" s="239"/>
      <c r="DN960" s="239"/>
      <c r="DO960" s="239"/>
      <c r="DP960" s="239"/>
      <c r="DQ960" s="239"/>
      <c r="DR960" s="239"/>
      <c r="DS960" s="239"/>
    </row>
    <row r="961" spans="1:7" ht="24" customHeight="1" x14ac:dyDescent="0.2">
      <c r="A961" s="378"/>
      <c r="B961" s="112"/>
      <c r="C961" s="376" t="s">
        <v>604</v>
      </c>
      <c r="D961" s="113"/>
      <c r="E961" s="114"/>
      <c r="F961" s="115"/>
      <c r="G961" s="302"/>
    </row>
    <row r="962" spans="1:7" s="238" customFormat="1" ht="24" customHeight="1" x14ac:dyDescent="0.2">
      <c r="A962" s="235" t="str">
        <f t="shared" ref="A962:A975" si="288">IFERROR(VLOOKUP(C962,Tabla_Insumos,4,FALSE),"")</f>
        <v/>
      </c>
      <c r="B962" s="233" t="str">
        <f t="shared" ref="B962:B975" si="289">IFERROR(VLOOKUP(C962,Tabla_Insumos,5,FALSE),"")</f>
        <v/>
      </c>
      <c r="C962" s="234"/>
      <c r="D962" s="235" t="str">
        <f t="shared" ref="D962:D975" si="290">IFERROR(VLOOKUP(C962,Tabla_Insumos,2,FALSE),"")</f>
        <v/>
      </c>
      <c r="E962" s="236"/>
      <c r="F962" s="237">
        <f t="shared" ref="F962:F975" si="291">IFERROR(VLOOKUP(C962,Tabla_Insumos,3,FALSE),0)</f>
        <v>0</v>
      </c>
      <c r="G962" s="303">
        <f>ROUND(E962*F962,2)</f>
        <v>0</v>
      </c>
    </row>
    <row r="963" spans="1:7" s="238" customFormat="1" ht="24" customHeight="1" x14ac:dyDescent="0.2">
      <c r="A963" s="235" t="str">
        <f t="shared" si="288"/>
        <v/>
      </c>
      <c r="B963" s="233" t="str">
        <f t="shared" si="289"/>
        <v/>
      </c>
      <c r="C963" s="234"/>
      <c r="D963" s="235" t="str">
        <f t="shared" si="290"/>
        <v/>
      </c>
      <c r="E963" s="236"/>
      <c r="F963" s="237">
        <f t="shared" si="291"/>
        <v>0</v>
      </c>
      <c r="G963" s="303">
        <f t="shared" ref="G963:G975" si="292">ROUND(E963*F963,2)</f>
        <v>0</v>
      </c>
    </row>
    <row r="964" spans="1:7" s="238" customFormat="1" ht="24" customHeight="1" x14ac:dyDescent="0.2">
      <c r="A964" s="235" t="str">
        <f t="shared" si="288"/>
        <v/>
      </c>
      <c r="B964" s="233" t="str">
        <f t="shared" si="289"/>
        <v/>
      </c>
      <c r="C964" s="234"/>
      <c r="D964" s="235" t="str">
        <f t="shared" si="290"/>
        <v/>
      </c>
      <c r="E964" s="236"/>
      <c r="F964" s="237">
        <f t="shared" si="291"/>
        <v>0</v>
      </c>
      <c r="G964" s="303">
        <f t="shared" si="292"/>
        <v>0</v>
      </c>
    </row>
    <row r="965" spans="1:7" s="238" customFormat="1" ht="24" customHeight="1" x14ac:dyDescent="0.2">
      <c r="A965" s="235" t="str">
        <f t="shared" si="288"/>
        <v/>
      </c>
      <c r="B965" s="233" t="str">
        <f t="shared" si="289"/>
        <v/>
      </c>
      <c r="C965" s="234"/>
      <c r="D965" s="235" t="str">
        <f t="shared" si="290"/>
        <v/>
      </c>
      <c r="E965" s="236"/>
      <c r="F965" s="237">
        <f t="shared" si="291"/>
        <v>0</v>
      </c>
      <c r="G965" s="303">
        <f t="shared" si="292"/>
        <v>0</v>
      </c>
    </row>
    <row r="966" spans="1:7" s="238" customFormat="1" ht="24" customHeight="1" x14ac:dyDescent="0.2">
      <c r="A966" s="235" t="str">
        <f t="shared" si="288"/>
        <v/>
      </c>
      <c r="B966" s="233" t="str">
        <f t="shared" si="289"/>
        <v/>
      </c>
      <c r="C966" s="234"/>
      <c r="D966" s="235" t="str">
        <f t="shared" si="290"/>
        <v/>
      </c>
      <c r="E966" s="236"/>
      <c r="F966" s="237">
        <f t="shared" si="291"/>
        <v>0</v>
      </c>
      <c r="G966" s="303">
        <f t="shared" si="292"/>
        <v>0</v>
      </c>
    </row>
    <row r="967" spans="1:7" s="238" customFormat="1" ht="24" customHeight="1" x14ac:dyDescent="0.2">
      <c r="A967" s="235" t="str">
        <f t="shared" si="288"/>
        <v/>
      </c>
      <c r="B967" s="233" t="str">
        <f t="shared" si="289"/>
        <v/>
      </c>
      <c r="C967" s="234"/>
      <c r="D967" s="235" t="str">
        <f t="shared" si="290"/>
        <v/>
      </c>
      <c r="E967" s="236"/>
      <c r="F967" s="237">
        <f t="shared" si="291"/>
        <v>0</v>
      </c>
      <c r="G967" s="303">
        <f t="shared" si="292"/>
        <v>0</v>
      </c>
    </row>
    <row r="968" spans="1:7" s="238" customFormat="1" ht="24" customHeight="1" x14ac:dyDescent="0.2">
      <c r="A968" s="235" t="str">
        <f t="shared" si="288"/>
        <v/>
      </c>
      <c r="B968" s="233" t="str">
        <f t="shared" si="289"/>
        <v/>
      </c>
      <c r="C968" s="234"/>
      <c r="D968" s="235" t="str">
        <f t="shared" si="290"/>
        <v/>
      </c>
      <c r="E968" s="236"/>
      <c r="F968" s="237">
        <f t="shared" si="291"/>
        <v>0</v>
      </c>
      <c r="G968" s="303">
        <f t="shared" si="292"/>
        <v>0</v>
      </c>
    </row>
    <row r="969" spans="1:7" s="238" customFormat="1" ht="24" customHeight="1" x14ac:dyDescent="0.2">
      <c r="A969" s="235" t="str">
        <f t="shared" si="288"/>
        <v/>
      </c>
      <c r="B969" s="233" t="str">
        <f t="shared" si="289"/>
        <v/>
      </c>
      <c r="C969" s="234"/>
      <c r="D969" s="235" t="str">
        <f t="shared" si="290"/>
        <v/>
      </c>
      <c r="E969" s="236"/>
      <c r="F969" s="237">
        <f t="shared" si="291"/>
        <v>0</v>
      </c>
      <c r="G969" s="303">
        <f t="shared" si="292"/>
        <v>0</v>
      </c>
    </row>
    <row r="970" spans="1:7" s="238" customFormat="1" ht="24" customHeight="1" x14ac:dyDescent="0.2">
      <c r="A970" s="235" t="str">
        <f t="shared" si="288"/>
        <v/>
      </c>
      <c r="B970" s="233" t="str">
        <f t="shared" si="289"/>
        <v/>
      </c>
      <c r="C970" s="234"/>
      <c r="D970" s="235" t="str">
        <f t="shared" si="290"/>
        <v/>
      </c>
      <c r="E970" s="236"/>
      <c r="F970" s="237">
        <f t="shared" si="291"/>
        <v>0</v>
      </c>
      <c r="G970" s="303">
        <f t="shared" si="292"/>
        <v>0</v>
      </c>
    </row>
    <row r="971" spans="1:7" s="238" customFormat="1" ht="24" customHeight="1" x14ac:dyDescent="0.2">
      <c r="A971" s="235" t="str">
        <f t="shared" si="288"/>
        <v/>
      </c>
      <c r="B971" s="233" t="str">
        <f t="shared" si="289"/>
        <v/>
      </c>
      <c r="C971" s="234"/>
      <c r="D971" s="235" t="str">
        <f t="shared" si="290"/>
        <v/>
      </c>
      <c r="E971" s="236"/>
      <c r="F971" s="237">
        <f t="shared" si="291"/>
        <v>0</v>
      </c>
      <c r="G971" s="303">
        <f t="shared" si="292"/>
        <v>0</v>
      </c>
    </row>
    <row r="972" spans="1:7" s="238" customFormat="1" ht="24" customHeight="1" x14ac:dyDescent="0.2">
      <c r="A972" s="235" t="str">
        <f t="shared" si="288"/>
        <v/>
      </c>
      <c r="B972" s="233" t="str">
        <f t="shared" si="289"/>
        <v/>
      </c>
      <c r="C972" s="234"/>
      <c r="D972" s="235" t="str">
        <f t="shared" si="290"/>
        <v/>
      </c>
      <c r="E972" s="236"/>
      <c r="F972" s="237">
        <f t="shared" si="291"/>
        <v>0</v>
      </c>
      <c r="G972" s="303">
        <f t="shared" si="292"/>
        <v>0</v>
      </c>
    </row>
    <row r="973" spans="1:7" s="238" customFormat="1" ht="24" customHeight="1" x14ac:dyDescent="0.2">
      <c r="A973" s="235" t="str">
        <f t="shared" si="288"/>
        <v/>
      </c>
      <c r="B973" s="233" t="str">
        <f t="shared" si="289"/>
        <v/>
      </c>
      <c r="C973" s="234"/>
      <c r="D973" s="235" t="str">
        <f t="shared" si="290"/>
        <v/>
      </c>
      <c r="E973" s="236"/>
      <c r="F973" s="237">
        <f t="shared" si="291"/>
        <v>0</v>
      </c>
      <c r="G973" s="303">
        <f t="shared" si="292"/>
        <v>0</v>
      </c>
    </row>
    <row r="974" spans="1:7" s="238" customFormat="1" ht="24" customHeight="1" x14ac:dyDescent="0.2">
      <c r="A974" s="235" t="str">
        <f t="shared" si="288"/>
        <v/>
      </c>
      <c r="B974" s="233" t="str">
        <f t="shared" si="289"/>
        <v/>
      </c>
      <c r="C974" s="234"/>
      <c r="D974" s="235" t="str">
        <f t="shared" si="290"/>
        <v/>
      </c>
      <c r="E974" s="236"/>
      <c r="F974" s="237">
        <f t="shared" si="291"/>
        <v>0</v>
      </c>
      <c r="G974" s="303">
        <f t="shared" si="292"/>
        <v>0</v>
      </c>
    </row>
    <row r="975" spans="1:7" s="238" customFormat="1" ht="24" customHeight="1" x14ac:dyDescent="0.2">
      <c r="A975" s="235" t="str">
        <f t="shared" si="288"/>
        <v/>
      </c>
      <c r="B975" s="233" t="str">
        <f t="shared" si="289"/>
        <v/>
      </c>
      <c r="C975" s="234"/>
      <c r="D975" s="235" t="str">
        <f t="shared" si="290"/>
        <v/>
      </c>
      <c r="E975" s="236"/>
      <c r="F975" s="237">
        <f t="shared" si="291"/>
        <v>0</v>
      </c>
      <c r="G975" s="303">
        <f t="shared" si="292"/>
        <v>0</v>
      </c>
    </row>
    <row r="976" spans="1:7" ht="24" customHeight="1" x14ac:dyDescent="0.2">
      <c r="A976" s="304"/>
      <c r="B976" s="99"/>
      <c r="C976" s="99"/>
      <c r="D976" s="105"/>
      <c r="E976" s="106"/>
      <c r="F976" s="377" t="s">
        <v>31</v>
      </c>
      <c r="G976" s="305">
        <f>SUBTOTAL(9,G962:G975)</f>
        <v>0</v>
      </c>
    </row>
    <row r="977" spans="1:7" ht="24" customHeight="1" x14ac:dyDescent="0.2">
      <c r="A977" s="304"/>
      <c r="B977" s="99"/>
      <c r="C977" s="375" t="s">
        <v>605</v>
      </c>
      <c r="D977" s="105"/>
      <c r="E977" s="106"/>
      <c r="F977" s="107"/>
      <c r="G977" s="306"/>
    </row>
    <row r="978" spans="1:7" s="238" customFormat="1" ht="24" customHeight="1" x14ac:dyDescent="0.2">
      <c r="A978" s="235" t="str">
        <f t="shared" ref="A978:A985" si="293">IFERROR(VLOOKUP(C978,Tabla_Insumos,4,FALSE),"")</f>
        <v/>
      </c>
      <c r="B978" s="233">
        <f t="shared" ref="B978:B985" si="294">IFERROR(VLOOKUP(A978,Tabla_Indices,5,FALSE),"")</f>
        <v>0</v>
      </c>
      <c r="C978" s="234"/>
      <c r="D978" s="235" t="str">
        <f t="shared" ref="D978:D985" si="295">IFERROR(VLOOKUP(C978,Tabla_Insumos,2,FALSE),"")</f>
        <v/>
      </c>
      <c r="E978" s="236"/>
      <c r="F978" s="237">
        <f t="shared" ref="F978:F985" si="296">IFERROR(VLOOKUP(C978,Tabla_Insumos,3,FALSE),0)</f>
        <v>0</v>
      </c>
      <c r="G978" s="303">
        <f>ROUND(E978*F978,2)</f>
        <v>0</v>
      </c>
    </row>
    <row r="979" spans="1:7" s="238" customFormat="1" ht="24" customHeight="1" x14ac:dyDescent="0.2">
      <c r="A979" s="235" t="str">
        <f t="shared" si="293"/>
        <v/>
      </c>
      <c r="B979" s="233">
        <f t="shared" si="294"/>
        <v>0</v>
      </c>
      <c r="C979" s="234"/>
      <c r="D979" s="235" t="str">
        <f t="shared" si="295"/>
        <v/>
      </c>
      <c r="E979" s="236"/>
      <c r="F979" s="237">
        <f t="shared" si="296"/>
        <v>0</v>
      </c>
      <c r="G979" s="303">
        <f>ROUND(E979*F979,2)</f>
        <v>0</v>
      </c>
    </row>
    <row r="980" spans="1:7" s="238" customFormat="1" ht="24" customHeight="1" x14ac:dyDescent="0.2">
      <c r="A980" s="235" t="str">
        <f t="shared" si="293"/>
        <v/>
      </c>
      <c r="B980" s="233">
        <f t="shared" si="294"/>
        <v>0</v>
      </c>
      <c r="C980" s="234"/>
      <c r="D980" s="235" t="str">
        <f t="shared" si="295"/>
        <v/>
      </c>
      <c r="E980" s="236"/>
      <c r="F980" s="237">
        <f t="shared" si="296"/>
        <v>0</v>
      </c>
      <c r="G980" s="303">
        <f t="shared" ref="G980:G985" si="297">ROUND(E980*F980,2)</f>
        <v>0</v>
      </c>
    </row>
    <row r="981" spans="1:7" s="238" customFormat="1" ht="24" customHeight="1" x14ac:dyDescent="0.2">
      <c r="A981" s="235" t="str">
        <f t="shared" si="293"/>
        <v/>
      </c>
      <c r="B981" s="233">
        <f t="shared" si="294"/>
        <v>0</v>
      </c>
      <c r="C981" s="234"/>
      <c r="D981" s="235" t="str">
        <f t="shared" si="295"/>
        <v/>
      </c>
      <c r="E981" s="236"/>
      <c r="F981" s="237">
        <f t="shared" si="296"/>
        <v>0</v>
      </c>
      <c r="G981" s="303">
        <f t="shared" si="297"/>
        <v>0</v>
      </c>
    </row>
    <row r="982" spans="1:7" s="238" customFormat="1" ht="24" customHeight="1" x14ac:dyDescent="0.2">
      <c r="A982" s="235" t="str">
        <f t="shared" si="293"/>
        <v/>
      </c>
      <c r="B982" s="233">
        <f t="shared" si="294"/>
        <v>0</v>
      </c>
      <c r="C982" s="234"/>
      <c r="D982" s="235" t="str">
        <f t="shared" si="295"/>
        <v/>
      </c>
      <c r="E982" s="236"/>
      <c r="F982" s="237">
        <f t="shared" si="296"/>
        <v>0</v>
      </c>
      <c r="G982" s="303">
        <f t="shared" si="297"/>
        <v>0</v>
      </c>
    </row>
    <row r="983" spans="1:7" s="238" customFormat="1" ht="24" customHeight="1" x14ac:dyDescent="0.2">
      <c r="A983" s="235" t="str">
        <f t="shared" si="293"/>
        <v/>
      </c>
      <c r="B983" s="233">
        <f t="shared" si="294"/>
        <v>0</v>
      </c>
      <c r="C983" s="234"/>
      <c r="D983" s="235" t="str">
        <f t="shared" si="295"/>
        <v/>
      </c>
      <c r="E983" s="236"/>
      <c r="F983" s="237">
        <f t="shared" si="296"/>
        <v>0</v>
      </c>
      <c r="G983" s="303">
        <f t="shared" si="297"/>
        <v>0</v>
      </c>
    </row>
    <row r="984" spans="1:7" s="238" customFormat="1" ht="24" customHeight="1" x14ac:dyDescent="0.2">
      <c r="A984" s="235" t="str">
        <f t="shared" si="293"/>
        <v/>
      </c>
      <c r="B984" s="233">
        <f t="shared" si="294"/>
        <v>0</v>
      </c>
      <c r="C984" s="234"/>
      <c r="D984" s="235" t="str">
        <f t="shared" si="295"/>
        <v/>
      </c>
      <c r="E984" s="236"/>
      <c r="F984" s="237">
        <f t="shared" si="296"/>
        <v>0</v>
      </c>
      <c r="G984" s="303">
        <f t="shared" si="297"/>
        <v>0</v>
      </c>
    </row>
    <row r="985" spans="1:7" s="238" customFormat="1" ht="24" customHeight="1" x14ac:dyDescent="0.2">
      <c r="A985" s="235" t="str">
        <f t="shared" si="293"/>
        <v/>
      </c>
      <c r="B985" s="233">
        <f t="shared" si="294"/>
        <v>0</v>
      </c>
      <c r="C985" s="234"/>
      <c r="D985" s="235" t="str">
        <f t="shared" si="295"/>
        <v/>
      </c>
      <c r="E985" s="236"/>
      <c r="F985" s="237">
        <f t="shared" si="296"/>
        <v>0</v>
      </c>
      <c r="G985" s="303">
        <f t="shared" si="297"/>
        <v>0</v>
      </c>
    </row>
    <row r="986" spans="1:7" ht="24" customHeight="1" x14ac:dyDescent="0.2">
      <c r="A986" s="304"/>
      <c r="B986" s="99"/>
      <c r="C986" s="99"/>
      <c r="D986" s="105"/>
      <c r="E986" s="106"/>
      <c r="F986" s="377" t="s">
        <v>32</v>
      </c>
      <c r="G986" s="305">
        <f>SUBTOTAL(9,G978:G985)</f>
        <v>0</v>
      </c>
    </row>
    <row r="987" spans="1:7" ht="24" customHeight="1" x14ac:dyDescent="0.2">
      <c r="A987" s="304"/>
      <c r="B987" s="99"/>
      <c r="C987" s="375" t="s">
        <v>606</v>
      </c>
      <c r="D987" s="105"/>
      <c r="E987" s="106"/>
      <c r="F987" s="107"/>
      <c r="G987" s="306"/>
    </row>
    <row r="988" spans="1:7" s="238" customFormat="1" ht="24" customHeight="1" x14ac:dyDescent="0.2">
      <c r="A988" s="235" t="str">
        <f t="shared" ref="A988:A996" si="298">IFERROR(VLOOKUP(C988,Tabla_Insumos,4,FALSE),"")</f>
        <v/>
      </c>
      <c r="B988" s="233" t="str">
        <f t="shared" ref="B988:B996" si="299">IFERROR(VLOOKUP(C988,Tabla_Insumos,5,FALSE),"")</f>
        <v/>
      </c>
      <c r="C988" s="234"/>
      <c r="D988" s="235" t="str">
        <f t="shared" ref="D988:D996" si="300">IFERROR(VLOOKUP(C988,Tabla_Insumos,2,FALSE),"")</f>
        <v/>
      </c>
      <c r="E988" s="236"/>
      <c r="F988" s="237">
        <f t="shared" ref="F988:F996" si="301">IFERROR(VLOOKUP(C988,Tabla_Insumos,3,FALSE),0)</f>
        <v>0</v>
      </c>
      <c r="G988" s="303">
        <f t="shared" ref="G988:G996" si="302">ROUND(E988*F988,2)</f>
        <v>0</v>
      </c>
    </row>
    <row r="989" spans="1:7" s="238" customFormat="1" ht="24" customHeight="1" x14ac:dyDescent="0.2">
      <c r="A989" s="235" t="str">
        <f t="shared" si="298"/>
        <v/>
      </c>
      <c r="B989" s="233" t="str">
        <f t="shared" si="299"/>
        <v/>
      </c>
      <c r="C989" s="234"/>
      <c r="D989" s="235" t="str">
        <f t="shared" si="300"/>
        <v/>
      </c>
      <c r="E989" s="236"/>
      <c r="F989" s="237">
        <f t="shared" si="301"/>
        <v>0</v>
      </c>
      <c r="G989" s="303">
        <f t="shared" si="302"/>
        <v>0</v>
      </c>
    </row>
    <row r="990" spans="1:7" s="238" customFormat="1" ht="24" customHeight="1" x14ac:dyDescent="0.2">
      <c r="A990" s="235" t="str">
        <f t="shared" si="298"/>
        <v/>
      </c>
      <c r="B990" s="233" t="str">
        <f t="shared" si="299"/>
        <v/>
      </c>
      <c r="C990" s="234"/>
      <c r="D990" s="235" t="str">
        <f t="shared" si="300"/>
        <v/>
      </c>
      <c r="E990" s="236"/>
      <c r="F990" s="237">
        <f t="shared" si="301"/>
        <v>0</v>
      </c>
      <c r="G990" s="303">
        <f t="shared" si="302"/>
        <v>0</v>
      </c>
    </row>
    <row r="991" spans="1:7" s="238" customFormat="1" ht="24" customHeight="1" x14ac:dyDescent="0.2">
      <c r="A991" s="235" t="str">
        <f t="shared" si="298"/>
        <v/>
      </c>
      <c r="B991" s="233" t="str">
        <f t="shared" si="299"/>
        <v/>
      </c>
      <c r="C991" s="234"/>
      <c r="D991" s="235" t="str">
        <f t="shared" si="300"/>
        <v/>
      </c>
      <c r="E991" s="236"/>
      <c r="F991" s="237">
        <f t="shared" si="301"/>
        <v>0</v>
      </c>
      <c r="G991" s="303">
        <f t="shared" si="302"/>
        <v>0</v>
      </c>
    </row>
    <row r="992" spans="1:7" s="238" customFormat="1" ht="24" customHeight="1" x14ac:dyDescent="0.2">
      <c r="A992" s="235" t="str">
        <f t="shared" si="298"/>
        <v/>
      </c>
      <c r="B992" s="233" t="str">
        <f t="shared" si="299"/>
        <v/>
      </c>
      <c r="C992" s="234"/>
      <c r="D992" s="235" t="str">
        <f t="shared" si="300"/>
        <v/>
      </c>
      <c r="E992" s="236"/>
      <c r="F992" s="237">
        <f t="shared" si="301"/>
        <v>0</v>
      </c>
      <c r="G992" s="303">
        <f t="shared" si="302"/>
        <v>0</v>
      </c>
    </row>
    <row r="993" spans="1:7" s="238" customFormat="1" ht="24" customHeight="1" x14ac:dyDescent="0.2">
      <c r="A993" s="235" t="str">
        <f t="shared" si="298"/>
        <v/>
      </c>
      <c r="B993" s="233" t="str">
        <f t="shared" si="299"/>
        <v/>
      </c>
      <c r="C993" s="234"/>
      <c r="D993" s="235" t="str">
        <f t="shared" si="300"/>
        <v/>
      </c>
      <c r="E993" s="236"/>
      <c r="F993" s="237">
        <f t="shared" si="301"/>
        <v>0</v>
      </c>
      <c r="G993" s="303">
        <f t="shared" si="302"/>
        <v>0</v>
      </c>
    </row>
    <row r="994" spans="1:7" s="238" customFormat="1" ht="24" customHeight="1" x14ac:dyDescent="0.2">
      <c r="A994" s="235" t="str">
        <f t="shared" si="298"/>
        <v/>
      </c>
      <c r="B994" s="233" t="str">
        <f t="shared" si="299"/>
        <v/>
      </c>
      <c r="C994" s="234"/>
      <c r="D994" s="235" t="str">
        <f t="shared" si="300"/>
        <v/>
      </c>
      <c r="E994" s="236"/>
      <c r="F994" s="237">
        <f t="shared" si="301"/>
        <v>0</v>
      </c>
      <c r="G994" s="303">
        <f t="shared" si="302"/>
        <v>0</v>
      </c>
    </row>
    <row r="995" spans="1:7" s="238" customFormat="1" ht="24" customHeight="1" x14ac:dyDescent="0.2">
      <c r="A995" s="235" t="str">
        <f t="shared" si="298"/>
        <v/>
      </c>
      <c r="B995" s="233" t="str">
        <f t="shared" si="299"/>
        <v/>
      </c>
      <c r="C995" s="234"/>
      <c r="D995" s="235" t="str">
        <f t="shared" si="300"/>
        <v/>
      </c>
      <c r="E995" s="236"/>
      <c r="F995" s="237">
        <f t="shared" si="301"/>
        <v>0</v>
      </c>
      <c r="G995" s="303">
        <f t="shared" si="302"/>
        <v>0</v>
      </c>
    </row>
    <row r="996" spans="1:7" s="238" customFormat="1" ht="24" customHeight="1" x14ac:dyDescent="0.2">
      <c r="A996" s="235" t="str">
        <f t="shared" si="298"/>
        <v/>
      </c>
      <c r="B996" s="233" t="str">
        <f t="shared" si="299"/>
        <v/>
      </c>
      <c r="C996" s="234"/>
      <c r="D996" s="235" t="str">
        <f t="shared" si="300"/>
        <v/>
      </c>
      <c r="E996" s="236"/>
      <c r="F996" s="237">
        <f t="shared" si="301"/>
        <v>0</v>
      </c>
      <c r="G996" s="303">
        <f t="shared" si="302"/>
        <v>0</v>
      </c>
    </row>
    <row r="997" spans="1:7" ht="24" customHeight="1" x14ac:dyDescent="0.2">
      <c r="A997" s="307"/>
      <c r="B997" s="105"/>
      <c r="C997" s="99"/>
      <c r="D997" s="105"/>
      <c r="E997" s="106"/>
      <c r="F997" s="377" t="s">
        <v>33</v>
      </c>
      <c r="G997" s="305">
        <f>SUBTOTAL(9,G988:G996)</f>
        <v>0</v>
      </c>
    </row>
    <row r="998" spans="1:7" ht="24" customHeight="1" x14ac:dyDescent="0.2">
      <c r="A998" s="308"/>
      <c r="B998" s="105"/>
      <c r="C998" s="99"/>
      <c r="D998" s="105"/>
      <c r="E998" s="106"/>
      <c r="F998" s="107"/>
      <c r="G998" s="306"/>
    </row>
    <row r="999" spans="1:7" ht="24" customHeight="1" x14ac:dyDescent="0.2">
      <c r="A999" s="309" t="str">
        <f>B957</f>
        <v/>
      </c>
      <c r="B999" s="310" t="str">
        <f>C957</f>
        <v/>
      </c>
      <c r="C999" s="113"/>
      <c r="D999" s="113" t="s">
        <v>34</v>
      </c>
      <c r="E999" s="114"/>
      <c r="F999" s="312" t="s">
        <v>35</v>
      </c>
      <c r="G999" s="311">
        <f>SUBTOTAL(9,G962:G998)</f>
        <v>0</v>
      </c>
    </row>
    <row r="1001" spans="1:7" ht="24" customHeight="1" x14ac:dyDescent="0.2">
      <c r="A1001" s="291" t="s">
        <v>37</v>
      </c>
      <c r="B1001" s="292"/>
      <c r="C1001" s="292"/>
      <c r="D1001" s="292"/>
      <c r="E1001" s="292"/>
      <c r="F1001" s="292"/>
      <c r="G1001" s="293"/>
    </row>
    <row r="1002" spans="1:7" ht="24" customHeight="1" x14ac:dyDescent="0.2">
      <c r="A1002" s="294" t="s">
        <v>602</v>
      </c>
      <c r="B1002" s="101" t="str">
        <f>Comitente</f>
        <v>DIRECCION PROVINCIAL DE REDES DE GAS</v>
      </c>
      <c r="C1002" s="96"/>
      <c r="D1002" s="102"/>
      <c r="E1002" s="102"/>
      <c r="F1002" s="103"/>
      <c r="G1002" s="295"/>
    </row>
    <row r="1003" spans="1:7" ht="24" customHeight="1" x14ac:dyDescent="0.2">
      <c r="A1003" s="294" t="s">
        <v>603</v>
      </c>
      <c r="B1003" s="101">
        <f>Contratista</f>
        <v>0</v>
      </c>
      <c r="C1003" s="97"/>
      <c r="D1003" s="97"/>
      <c r="E1003" s="97"/>
      <c r="F1003" s="104"/>
      <c r="G1003" s="296"/>
    </row>
    <row r="1004" spans="1:7" ht="24" customHeight="1" x14ac:dyDescent="0.2">
      <c r="A1004" s="294" t="s">
        <v>24</v>
      </c>
      <c r="B1004" s="101" t="str">
        <f>Obra</f>
        <v>RED DE MEDIA PRESIÓN BARRIO TALACASTO</v>
      </c>
      <c r="C1004" s="97"/>
      <c r="D1004" s="97"/>
      <c r="E1004" s="97"/>
      <c r="F1004" s="104" t="s">
        <v>38</v>
      </c>
      <c r="G1004" s="297">
        <f>Fecha_Base</f>
        <v>0</v>
      </c>
    </row>
    <row r="1005" spans="1:7" ht="24" customHeight="1" x14ac:dyDescent="0.2">
      <c r="A1005" s="298" t="s">
        <v>601</v>
      </c>
      <c r="B1005" s="98" t="str">
        <f>Ubicación</f>
        <v>Departamento Chimbas</v>
      </c>
      <c r="C1005" s="98"/>
      <c r="D1005" s="105"/>
      <c r="E1005" s="106"/>
      <c r="F1005" s="107"/>
      <c r="G1005" s="299"/>
    </row>
    <row r="1006" spans="1:7" ht="24" customHeight="1" x14ac:dyDescent="0.2">
      <c r="A1006" s="298" t="s">
        <v>39</v>
      </c>
      <c r="B1006" s="108" t="str">
        <f>IFERROR(VALUE(LEFT(B1007,FIND(".",B1007)-1)),"")</f>
        <v/>
      </c>
      <c r="C1006" s="99" t="str">
        <f>IFERROR(VLOOKUP(B1006,Tabla_CyP,2,FALSE),"")</f>
        <v/>
      </c>
      <c r="D1006" s="99"/>
      <c r="E1006" s="106"/>
      <c r="F1006" s="107"/>
      <c r="G1006" s="299"/>
    </row>
    <row r="1007" spans="1:7" ht="24" customHeight="1" x14ac:dyDescent="0.2">
      <c r="A1007" s="298" t="s">
        <v>25</v>
      </c>
      <c r="B1007" s="109" t="str">
        <f>IFERROR(VLOOKUP(COUNTIF($A$1:A1007,"ANALISIS DE PRECIOS"),Tabla_NumeroItem,2,FALSE),"")</f>
        <v/>
      </c>
      <c r="C1007" s="99" t="str">
        <f>IFERROR(VLOOKUP(B1007,Tabla_CyP,2,FALSE),"")</f>
        <v/>
      </c>
      <c r="D1007" s="105"/>
      <c r="E1007" s="106"/>
      <c r="F1007" s="104" t="s">
        <v>26</v>
      </c>
      <c r="G1007" s="300" t="str">
        <f>IFERROR(VLOOKUP(B1007,Tabla_CyP,4,FALSE),"")</f>
        <v/>
      </c>
    </row>
    <row r="1008" spans="1:7" ht="24" customHeight="1" x14ac:dyDescent="0.2">
      <c r="A1008" s="298"/>
      <c r="B1008" s="98"/>
      <c r="C1008" s="99"/>
      <c r="D1008" s="105"/>
      <c r="E1008" s="106"/>
      <c r="F1008" s="107"/>
      <c r="G1008" s="299"/>
    </row>
    <row r="1009" spans="1:123" ht="24" customHeight="1" x14ac:dyDescent="0.2">
      <c r="A1009" s="431" t="s">
        <v>507</v>
      </c>
      <c r="B1009" s="432"/>
      <c r="C1009" s="425" t="s">
        <v>0</v>
      </c>
      <c r="D1009" s="425" t="s">
        <v>27</v>
      </c>
      <c r="E1009" s="427" t="s">
        <v>28</v>
      </c>
      <c r="F1009" s="429" t="s">
        <v>29</v>
      </c>
      <c r="G1009" s="429" t="s">
        <v>30</v>
      </c>
    </row>
    <row r="1010" spans="1:123" s="111" customFormat="1" ht="24" customHeight="1" x14ac:dyDescent="0.2">
      <c r="A1010" s="110" t="s">
        <v>508</v>
      </c>
      <c r="B1010" s="110" t="s">
        <v>509</v>
      </c>
      <c r="C1010" s="426"/>
      <c r="D1010" s="426"/>
      <c r="E1010" s="428"/>
      <c r="F1010" s="430"/>
      <c r="G1010" s="430"/>
      <c r="H1010" s="239"/>
      <c r="I1010" s="239"/>
      <c r="J1010" s="239"/>
      <c r="K1010" s="239"/>
      <c r="L1010" s="239"/>
      <c r="M1010" s="239"/>
      <c r="N1010" s="239"/>
      <c r="O1010" s="239"/>
      <c r="P1010" s="239"/>
      <c r="Q1010" s="239"/>
      <c r="R1010" s="239"/>
      <c r="S1010" s="239"/>
      <c r="T1010" s="239"/>
      <c r="U1010" s="239"/>
      <c r="V1010" s="239"/>
      <c r="W1010" s="239"/>
      <c r="X1010" s="239"/>
      <c r="Y1010" s="239"/>
      <c r="Z1010" s="239"/>
      <c r="AA1010" s="239"/>
      <c r="AB1010" s="239"/>
      <c r="AC1010" s="239"/>
      <c r="AD1010" s="239"/>
      <c r="AE1010" s="239"/>
      <c r="AF1010" s="239"/>
      <c r="AG1010" s="239"/>
      <c r="AH1010" s="239"/>
      <c r="AI1010" s="239"/>
      <c r="AJ1010" s="239"/>
      <c r="AK1010" s="239"/>
      <c r="AL1010" s="239"/>
      <c r="AM1010" s="239"/>
      <c r="AN1010" s="239"/>
      <c r="AO1010" s="239"/>
      <c r="AP1010" s="239"/>
      <c r="AQ1010" s="239"/>
      <c r="AR1010" s="239"/>
      <c r="AS1010" s="239"/>
      <c r="AT1010" s="239"/>
      <c r="AU1010" s="239"/>
      <c r="AV1010" s="239"/>
      <c r="AW1010" s="239"/>
      <c r="AX1010" s="239"/>
      <c r="AY1010" s="239"/>
      <c r="AZ1010" s="239"/>
      <c r="BA1010" s="239"/>
      <c r="BB1010" s="239"/>
      <c r="BC1010" s="239"/>
      <c r="BD1010" s="239"/>
      <c r="BE1010" s="239"/>
      <c r="BF1010" s="239"/>
      <c r="BG1010" s="239"/>
      <c r="BH1010" s="239"/>
      <c r="BI1010" s="239"/>
      <c r="BJ1010" s="239"/>
      <c r="BK1010" s="239"/>
      <c r="BL1010" s="239"/>
      <c r="BM1010" s="239"/>
      <c r="BN1010" s="239"/>
      <c r="BO1010" s="239"/>
      <c r="BP1010" s="239"/>
      <c r="BQ1010" s="239"/>
      <c r="BR1010" s="239"/>
      <c r="BS1010" s="239"/>
      <c r="BT1010" s="239"/>
      <c r="BU1010" s="239"/>
      <c r="BV1010" s="239"/>
      <c r="BW1010" s="239"/>
      <c r="BX1010" s="239"/>
      <c r="BY1010" s="239"/>
      <c r="BZ1010" s="239"/>
      <c r="CA1010" s="239"/>
      <c r="CB1010" s="239"/>
      <c r="CC1010" s="239"/>
      <c r="CD1010" s="239"/>
      <c r="CE1010" s="239"/>
      <c r="CF1010" s="239"/>
      <c r="CG1010" s="239"/>
      <c r="CH1010" s="239"/>
      <c r="CI1010" s="239"/>
      <c r="CJ1010" s="239"/>
      <c r="CK1010" s="239"/>
      <c r="CL1010" s="239"/>
      <c r="CM1010" s="239"/>
      <c r="CN1010" s="239"/>
      <c r="CO1010" s="239"/>
      <c r="CP1010" s="239"/>
      <c r="CQ1010" s="239"/>
      <c r="CR1010" s="239"/>
      <c r="CS1010" s="239"/>
      <c r="CT1010" s="239"/>
      <c r="CU1010" s="239"/>
      <c r="CV1010" s="239"/>
      <c r="CW1010" s="239"/>
      <c r="CX1010" s="239"/>
      <c r="CY1010" s="239"/>
      <c r="CZ1010" s="239"/>
      <c r="DA1010" s="239"/>
      <c r="DB1010" s="239"/>
      <c r="DC1010" s="239"/>
      <c r="DD1010" s="239"/>
      <c r="DE1010" s="239"/>
      <c r="DF1010" s="239"/>
      <c r="DG1010" s="239"/>
      <c r="DH1010" s="239"/>
      <c r="DI1010" s="239"/>
      <c r="DJ1010" s="239"/>
      <c r="DK1010" s="239"/>
      <c r="DL1010" s="239"/>
      <c r="DM1010" s="239"/>
      <c r="DN1010" s="239"/>
      <c r="DO1010" s="239"/>
      <c r="DP1010" s="239"/>
      <c r="DQ1010" s="239"/>
      <c r="DR1010" s="239"/>
      <c r="DS1010" s="239"/>
    </row>
    <row r="1011" spans="1:123" ht="24" customHeight="1" x14ac:dyDescent="0.2">
      <c r="A1011" s="378"/>
      <c r="B1011" s="112"/>
      <c r="C1011" s="376" t="s">
        <v>604</v>
      </c>
      <c r="D1011" s="113"/>
      <c r="E1011" s="114"/>
      <c r="F1011" s="115"/>
      <c r="G1011" s="302"/>
    </row>
    <row r="1012" spans="1:123" s="238" customFormat="1" ht="24" customHeight="1" x14ac:dyDescent="0.2">
      <c r="A1012" s="235" t="str">
        <f t="shared" ref="A1012:A1025" si="303">IFERROR(VLOOKUP(C1012,Tabla_Insumos,4,FALSE),"")</f>
        <v/>
      </c>
      <c r="B1012" s="233" t="str">
        <f t="shared" ref="B1012:B1025" si="304">IFERROR(VLOOKUP(C1012,Tabla_Insumos,5,FALSE),"")</f>
        <v/>
      </c>
      <c r="C1012" s="234"/>
      <c r="D1012" s="235" t="str">
        <f t="shared" ref="D1012:D1025" si="305">IFERROR(VLOOKUP(C1012,Tabla_Insumos,2,FALSE),"")</f>
        <v/>
      </c>
      <c r="E1012" s="236"/>
      <c r="F1012" s="237">
        <f t="shared" ref="F1012:F1025" si="306">IFERROR(VLOOKUP(C1012,Tabla_Insumos,3,FALSE),0)</f>
        <v>0</v>
      </c>
      <c r="G1012" s="303">
        <f>ROUND(E1012*F1012,2)</f>
        <v>0</v>
      </c>
    </row>
    <row r="1013" spans="1:123" s="238" customFormat="1" ht="24" customHeight="1" x14ac:dyDescent="0.2">
      <c r="A1013" s="235" t="str">
        <f t="shared" si="303"/>
        <v/>
      </c>
      <c r="B1013" s="233" t="str">
        <f t="shared" si="304"/>
        <v/>
      </c>
      <c r="C1013" s="234"/>
      <c r="D1013" s="235" t="str">
        <f t="shared" si="305"/>
        <v/>
      </c>
      <c r="E1013" s="236"/>
      <c r="F1013" s="237">
        <f t="shared" si="306"/>
        <v>0</v>
      </c>
      <c r="G1013" s="303">
        <f t="shared" ref="G1013:G1025" si="307">ROUND(E1013*F1013,2)</f>
        <v>0</v>
      </c>
    </row>
    <row r="1014" spans="1:123" s="238" customFormat="1" ht="24" customHeight="1" x14ac:dyDescent="0.2">
      <c r="A1014" s="235" t="str">
        <f t="shared" si="303"/>
        <v/>
      </c>
      <c r="B1014" s="233" t="str">
        <f t="shared" si="304"/>
        <v/>
      </c>
      <c r="C1014" s="234"/>
      <c r="D1014" s="235" t="str">
        <f t="shared" si="305"/>
        <v/>
      </c>
      <c r="E1014" s="236"/>
      <c r="F1014" s="237">
        <f t="shared" si="306"/>
        <v>0</v>
      </c>
      <c r="G1014" s="303">
        <f t="shared" si="307"/>
        <v>0</v>
      </c>
    </row>
    <row r="1015" spans="1:123" s="238" customFormat="1" ht="24" customHeight="1" x14ac:dyDescent="0.2">
      <c r="A1015" s="235" t="str">
        <f t="shared" si="303"/>
        <v/>
      </c>
      <c r="B1015" s="233" t="str">
        <f t="shared" si="304"/>
        <v/>
      </c>
      <c r="C1015" s="234"/>
      <c r="D1015" s="235" t="str">
        <f t="shared" si="305"/>
        <v/>
      </c>
      <c r="E1015" s="236"/>
      <c r="F1015" s="237">
        <f t="shared" si="306"/>
        <v>0</v>
      </c>
      <c r="G1015" s="303">
        <f t="shared" si="307"/>
        <v>0</v>
      </c>
    </row>
    <row r="1016" spans="1:123" s="238" customFormat="1" ht="24" customHeight="1" x14ac:dyDescent="0.2">
      <c r="A1016" s="235" t="str">
        <f t="shared" si="303"/>
        <v/>
      </c>
      <c r="B1016" s="233" t="str">
        <f t="shared" si="304"/>
        <v/>
      </c>
      <c r="C1016" s="234"/>
      <c r="D1016" s="235" t="str">
        <f t="shared" si="305"/>
        <v/>
      </c>
      <c r="E1016" s="236"/>
      <c r="F1016" s="237">
        <f t="shared" si="306"/>
        <v>0</v>
      </c>
      <c r="G1016" s="303">
        <f t="shared" si="307"/>
        <v>0</v>
      </c>
    </row>
    <row r="1017" spans="1:123" s="238" customFormat="1" ht="24" customHeight="1" x14ac:dyDescent="0.2">
      <c r="A1017" s="235" t="str">
        <f t="shared" si="303"/>
        <v/>
      </c>
      <c r="B1017" s="233" t="str">
        <f t="shared" si="304"/>
        <v/>
      </c>
      <c r="C1017" s="234"/>
      <c r="D1017" s="235" t="str">
        <f t="shared" si="305"/>
        <v/>
      </c>
      <c r="E1017" s="236"/>
      <c r="F1017" s="237">
        <f t="shared" si="306"/>
        <v>0</v>
      </c>
      <c r="G1017" s="303">
        <f t="shared" si="307"/>
        <v>0</v>
      </c>
    </row>
    <row r="1018" spans="1:123" s="238" customFormat="1" ht="24" customHeight="1" x14ac:dyDescent="0.2">
      <c r="A1018" s="235" t="str">
        <f t="shared" si="303"/>
        <v/>
      </c>
      <c r="B1018" s="233" t="str">
        <f t="shared" si="304"/>
        <v/>
      </c>
      <c r="C1018" s="234"/>
      <c r="D1018" s="235" t="str">
        <f t="shared" si="305"/>
        <v/>
      </c>
      <c r="E1018" s="236"/>
      <c r="F1018" s="237">
        <f t="shared" si="306"/>
        <v>0</v>
      </c>
      <c r="G1018" s="303">
        <f t="shared" si="307"/>
        <v>0</v>
      </c>
    </row>
    <row r="1019" spans="1:123" s="238" customFormat="1" ht="24" customHeight="1" x14ac:dyDescent="0.2">
      <c r="A1019" s="235" t="str">
        <f t="shared" si="303"/>
        <v/>
      </c>
      <c r="B1019" s="233" t="str">
        <f t="shared" si="304"/>
        <v/>
      </c>
      <c r="C1019" s="234"/>
      <c r="D1019" s="235" t="str">
        <f t="shared" si="305"/>
        <v/>
      </c>
      <c r="E1019" s="236"/>
      <c r="F1019" s="237">
        <f t="shared" si="306"/>
        <v>0</v>
      </c>
      <c r="G1019" s="303">
        <f t="shared" si="307"/>
        <v>0</v>
      </c>
    </row>
    <row r="1020" spans="1:123" s="238" customFormat="1" ht="24" customHeight="1" x14ac:dyDescent="0.2">
      <c r="A1020" s="235" t="str">
        <f t="shared" si="303"/>
        <v/>
      </c>
      <c r="B1020" s="233" t="str">
        <f t="shared" si="304"/>
        <v/>
      </c>
      <c r="C1020" s="234"/>
      <c r="D1020" s="235" t="str">
        <f t="shared" si="305"/>
        <v/>
      </c>
      <c r="E1020" s="236"/>
      <c r="F1020" s="237">
        <f t="shared" si="306"/>
        <v>0</v>
      </c>
      <c r="G1020" s="303">
        <f t="shared" si="307"/>
        <v>0</v>
      </c>
    </row>
    <row r="1021" spans="1:123" s="238" customFormat="1" ht="24" customHeight="1" x14ac:dyDescent="0.2">
      <c r="A1021" s="235" t="str">
        <f t="shared" si="303"/>
        <v/>
      </c>
      <c r="B1021" s="233" t="str">
        <f t="shared" si="304"/>
        <v/>
      </c>
      <c r="C1021" s="234"/>
      <c r="D1021" s="235" t="str">
        <f t="shared" si="305"/>
        <v/>
      </c>
      <c r="E1021" s="236"/>
      <c r="F1021" s="237">
        <f t="shared" si="306"/>
        <v>0</v>
      </c>
      <c r="G1021" s="303">
        <f t="shared" si="307"/>
        <v>0</v>
      </c>
    </row>
    <row r="1022" spans="1:123" s="238" customFormat="1" ht="24" customHeight="1" x14ac:dyDescent="0.2">
      <c r="A1022" s="235" t="str">
        <f t="shared" si="303"/>
        <v/>
      </c>
      <c r="B1022" s="233" t="str">
        <f t="shared" si="304"/>
        <v/>
      </c>
      <c r="C1022" s="234"/>
      <c r="D1022" s="235" t="str">
        <f t="shared" si="305"/>
        <v/>
      </c>
      <c r="E1022" s="236"/>
      <c r="F1022" s="237">
        <f t="shared" si="306"/>
        <v>0</v>
      </c>
      <c r="G1022" s="303">
        <f t="shared" si="307"/>
        <v>0</v>
      </c>
    </row>
    <row r="1023" spans="1:123" s="238" customFormat="1" ht="24" customHeight="1" x14ac:dyDescent="0.2">
      <c r="A1023" s="235" t="str">
        <f t="shared" si="303"/>
        <v/>
      </c>
      <c r="B1023" s="233" t="str">
        <f t="shared" si="304"/>
        <v/>
      </c>
      <c r="C1023" s="234"/>
      <c r="D1023" s="235" t="str">
        <f t="shared" si="305"/>
        <v/>
      </c>
      <c r="E1023" s="236"/>
      <c r="F1023" s="237">
        <f t="shared" si="306"/>
        <v>0</v>
      </c>
      <c r="G1023" s="303">
        <f t="shared" si="307"/>
        <v>0</v>
      </c>
    </row>
    <row r="1024" spans="1:123" s="238" customFormat="1" ht="24" customHeight="1" x14ac:dyDescent="0.2">
      <c r="A1024" s="235" t="str">
        <f t="shared" si="303"/>
        <v/>
      </c>
      <c r="B1024" s="233" t="str">
        <f t="shared" si="304"/>
        <v/>
      </c>
      <c r="C1024" s="234"/>
      <c r="D1024" s="235" t="str">
        <f t="shared" si="305"/>
        <v/>
      </c>
      <c r="E1024" s="236"/>
      <c r="F1024" s="237">
        <f t="shared" si="306"/>
        <v>0</v>
      </c>
      <c r="G1024" s="303">
        <f t="shared" si="307"/>
        <v>0</v>
      </c>
    </row>
    <row r="1025" spans="1:7" s="238" customFormat="1" ht="24" customHeight="1" x14ac:dyDescent="0.2">
      <c r="A1025" s="235" t="str">
        <f t="shared" si="303"/>
        <v/>
      </c>
      <c r="B1025" s="233" t="str">
        <f t="shared" si="304"/>
        <v/>
      </c>
      <c r="C1025" s="234"/>
      <c r="D1025" s="235" t="str">
        <f t="shared" si="305"/>
        <v/>
      </c>
      <c r="E1025" s="236"/>
      <c r="F1025" s="237">
        <f t="shared" si="306"/>
        <v>0</v>
      </c>
      <c r="G1025" s="303">
        <f t="shared" si="307"/>
        <v>0</v>
      </c>
    </row>
    <row r="1026" spans="1:7" ht="24" customHeight="1" x14ac:dyDescent="0.2">
      <c r="A1026" s="304"/>
      <c r="B1026" s="99"/>
      <c r="C1026" s="99"/>
      <c r="D1026" s="105"/>
      <c r="E1026" s="106"/>
      <c r="F1026" s="377" t="s">
        <v>31</v>
      </c>
      <c r="G1026" s="305">
        <f>SUBTOTAL(9,G1012:G1025)</f>
        <v>0</v>
      </c>
    </row>
    <row r="1027" spans="1:7" ht="24" customHeight="1" x14ac:dyDescent="0.2">
      <c r="A1027" s="304"/>
      <c r="B1027" s="99"/>
      <c r="C1027" s="375" t="s">
        <v>605</v>
      </c>
      <c r="D1027" s="105"/>
      <c r="E1027" s="106"/>
      <c r="F1027" s="107"/>
      <c r="G1027" s="306"/>
    </row>
    <row r="1028" spans="1:7" s="238" customFormat="1" ht="24" customHeight="1" x14ac:dyDescent="0.2">
      <c r="A1028" s="235" t="str">
        <f t="shared" ref="A1028:A1035" si="308">IFERROR(VLOOKUP(C1028,Tabla_Insumos,4,FALSE),"")</f>
        <v/>
      </c>
      <c r="B1028" s="233">
        <f t="shared" ref="B1028:B1035" si="309">IFERROR(VLOOKUP(A1028,Tabla_Indices,5,FALSE),"")</f>
        <v>0</v>
      </c>
      <c r="C1028" s="234"/>
      <c r="D1028" s="235" t="str">
        <f t="shared" ref="D1028:D1035" si="310">IFERROR(VLOOKUP(C1028,Tabla_Insumos,2,FALSE),"")</f>
        <v/>
      </c>
      <c r="E1028" s="236"/>
      <c r="F1028" s="237">
        <f t="shared" ref="F1028:F1035" si="311">IFERROR(VLOOKUP(C1028,Tabla_Insumos,3,FALSE),0)</f>
        <v>0</v>
      </c>
      <c r="G1028" s="303">
        <f>ROUND(E1028*F1028,2)</f>
        <v>0</v>
      </c>
    </row>
    <row r="1029" spans="1:7" s="238" customFormat="1" ht="24" customHeight="1" x14ac:dyDescent="0.2">
      <c r="A1029" s="235" t="str">
        <f t="shared" si="308"/>
        <v/>
      </c>
      <c r="B1029" s="233">
        <f t="shared" si="309"/>
        <v>0</v>
      </c>
      <c r="C1029" s="234"/>
      <c r="D1029" s="235" t="str">
        <f t="shared" si="310"/>
        <v/>
      </c>
      <c r="E1029" s="236"/>
      <c r="F1029" s="237">
        <f t="shared" si="311"/>
        <v>0</v>
      </c>
      <c r="G1029" s="303">
        <f>ROUND(E1029*F1029,2)</f>
        <v>0</v>
      </c>
    </row>
    <row r="1030" spans="1:7" s="238" customFormat="1" ht="24" customHeight="1" x14ac:dyDescent="0.2">
      <c r="A1030" s="235" t="str">
        <f t="shared" si="308"/>
        <v/>
      </c>
      <c r="B1030" s="233">
        <f t="shared" si="309"/>
        <v>0</v>
      </c>
      <c r="C1030" s="234"/>
      <c r="D1030" s="235" t="str">
        <f t="shared" si="310"/>
        <v/>
      </c>
      <c r="E1030" s="236"/>
      <c r="F1030" s="237">
        <f t="shared" si="311"/>
        <v>0</v>
      </c>
      <c r="G1030" s="303">
        <f t="shared" ref="G1030:G1035" si="312">ROUND(E1030*F1030,2)</f>
        <v>0</v>
      </c>
    </row>
    <row r="1031" spans="1:7" s="238" customFormat="1" ht="24" customHeight="1" x14ac:dyDescent="0.2">
      <c r="A1031" s="235" t="str">
        <f t="shared" si="308"/>
        <v/>
      </c>
      <c r="B1031" s="233">
        <f t="shared" si="309"/>
        <v>0</v>
      </c>
      <c r="C1031" s="234"/>
      <c r="D1031" s="235" t="str">
        <f t="shared" si="310"/>
        <v/>
      </c>
      <c r="E1031" s="236"/>
      <c r="F1031" s="237">
        <f t="shared" si="311"/>
        <v>0</v>
      </c>
      <c r="G1031" s="303">
        <f t="shared" si="312"/>
        <v>0</v>
      </c>
    </row>
    <row r="1032" spans="1:7" s="238" customFormat="1" ht="24" customHeight="1" x14ac:dyDescent="0.2">
      <c r="A1032" s="235" t="str">
        <f t="shared" si="308"/>
        <v/>
      </c>
      <c r="B1032" s="233">
        <f t="shared" si="309"/>
        <v>0</v>
      </c>
      <c r="C1032" s="234"/>
      <c r="D1032" s="235" t="str">
        <f t="shared" si="310"/>
        <v/>
      </c>
      <c r="E1032" s="236"/>
      <c r="F1032" s="237">
        <f t="shared" si="311"/>
        <v>0</v>
      </c>
      <c r="G1032" s="303">
        <f t="shared" si="312"/>
        <v>0</v>
      </c>
    </row>
    <row r="1033" spans="1:7" s="238" customFormat="1" ht="24" customHeight="1" x14ac:dyDescent="0.2">
      <c r="A1033" s="235" t="str">
        <f t="shared" si="308"/>
        <v/>
      </c>
      <c r="B1033" s="233">
        <f t="shared" si="309"/>
        <v>0</v>
      </c>
      <c r="C1033" s="234"/>
      <c r="D1033" s="235" t="str">
        <f t="shared" si="310"/>
        <v/>
      </c>
      <c r="E1033" s="236"/>
      <c r="F1033" s="237">
        <f t="shared" si="311"/>
        <v>0</v>
      </c>
      <c r="G1033" s="303">
        <f t="shared" si="312"/>
        <v>0</v>
      </c>
    </row>
    <row r="1034" spans="1:7" s="238" customFormat="1" ht="24" customHeight="1" x14ac:dyDescent="0.2">
      <c r="A1034" s="235" t="str">
        <f t="shared" si="308"/>
        <v/>
      </c>
      <c r="B1034" s="233">
        <f t="shared" si="309"/>
        <v>0</v>
      </c>
      <c r="C1034" s="234"/>
      <c r="D1034" s="235" t="str">
        <f t="shared" si="310"/>
        <v/>
      </c>
      <c r="E1034" s="236"/>
      <c r="F1034" s="237">
        <f t="shared" si="311"/>
        <v>0</v>
      </c>
      <c r="G1034" s="303">
        <f t="shared" si="312"/>
        <v>0</v>
      </c>
    </row>
    <row r="1035" spans="1:7" s="238" customFormat="1" ht="24" customHeight="1" x14ac:dyDescent="0.2">
      <c r="A1035" s="235" t="str">
        <f t="shared" si="308"/>
        <v/>
      </c>
      <c r="B1035" s="233">
        <f t="shared" si="309"/>
        <v>0</v>
      </c>
      <c r="C1035" s="234"/>
      <c r="D1035" s="235" t="str">
        <f t="shared" si="310"/>
        <v/>
      </c>
      <c r="E1035" s="236"/>
      <c r="F1035" s="237">
        <f t="shared" si="311"/>
        <v>0</v>
      </c>
      <c r="G1035" s="303">
        <f t="shared" si="312"/>
        <v>0</v>
      </c>
    </row>
    <row r="1036" spans="1:7" ht="24" customHeight="1" x14ac:dyDescent="0.2">
      <c r="A1036" s="304"/>
      <c r="B1036" s="99"/>
      <c r="C1036" s="99"/>
      <c r="D1036" s="105"/>
      <c r="E1036" s="106"/>
      <c r="F1036" s="377" t="s">
        <v>32</v>
      </c>
      <c r="G1036" s="305">
        <f>SUBTOTAL(9,G1028:G1035)</f>
        <v>0</v>
      </c>
    </row>
    <row r="1037" spans="1:7" ht="24" customHeight="1" x14ac:dyDescent="0.2">
      <c r="A1037" s="304"/>
      <c r="B1037" s="99"/>
      <c r="C1037" s="375" t="s">
        <v>606</v>
      </c>
      <c r="D1037" s="105"/>
      <c r="E1037" s="106"/>
      <c r="F1037" s="107"/>
      <c r="G1037" s="306"/>
    </row>
    <row r="1038" spans="1:7" s="238" customFormat="1" ht="24" customHeight="1" x14ac:dyDescent="0.2">
      <c r="A1038" s="235" t="str">
        <f t="shared" ref="A1038:A1046" si="313">IFERROR(VLOOKUP(C1038,Tabla_Insumos,4,FALSE),"")</f>
        <v/>
      </c>
      <c r="B1038" s="233" t="str">
        <f t="shared" ref="B1038:B1046" si="314">IFERROR(VLOOKUP(C1038,Tabla_Insumos,5,FALSE),"")</f>
        <v/>
      </c>
      <c r="C1038" s="234"/>
      <c r="D1038" s="235" t="str">
        <f t="shared" ref="D1038:D1046" si="315">IFERROR(VLOOKUP(C1038,Tabla_Insumos,2,FALSE),"")</f>
        <v/>
      </c>
      <c r="E1038" s="236"/>
      <c r="F1038" s="237">
        <f t="shared" ref="F1038:F1046" si="316">IFERROR(VLOOKUP(C1038,Tabla_Insumos,3,FALSE),0)</f>
        <v>0</v>
      </c>
      <c r="G1038" s="303">
        <f t="shared" ref="G1038:G1046" si="317">ROUND(E1038*F1038,2)</f>
        <v>0</v>
      </c>
    </row>
    <row r="1039" spans="1:7" s="238" customFormat="1" ht="24" customHeight="1" x14ac:dyDescent="0.2">
      <c r="A1039" s="235" t="str">
        <f t="shared" si="313"/>
        <v/>
      </c>
      <c r="B1039" s="233" t="str">
        <f t="shared" si="314"/>
        <v/>
      </c>
      <c r="C1039" s="234"/>
      <c r="D1039" s="235" t="str">
        <f t="shared" si="315"/>
        <v/>
      </c>
      <c r="E1039" s="236"/>
      <c r="F1039" s="237">
        <f t="shared" si="316"/>
        <v>0</v>
      </c>
      <c r="G1039" s="303">
        <f t="shared" si="317"/>
        <v>0</v>
      </c>
    </row>
    <row r="1040" spans="1:7" s="238" customFormat="1" ht="24" customHeight="1" x14ac:dyDescent="0.2">
      <c r="A1040" s="235" t="str">
        <f t="shared" si="313"/>
        <v/>
      </c>
      <c r="B1040" s="233" t="str">
        <f t="shared" si="314"/>
        <v/>
      </c>
      <c r="C1040" s="234"/>
      <c r="D1040" s="235" t="str">
        <f t="shared" si="315"/>
        <v/>
      </c>
      <c r="E1040" s="236"/>
      <c r="F1040" s="237">
        <f t="shared" si="316"/>
        <v>0</v>
      </c>
      <c r="G1040" s="303">
        <f t="shared" si="317"/>
        <v>0</v>
      </c>
    </row>
    <row r="1041" spans="1:7" s="238" customFormat="1" ht="24" customHeight="1" x14ac:dyDescent="0.2">
      <c r="A1041" s="235" t="str">
        <f t="shared" si="313"/>
        <v/>
      </c>
      <c r="B1041" s="233" t="str">
        <f t="shared" si="314"/>
        <v/>
      </c>
      <c r="C1041" s="234"/>
      <c r="D1041" s="235" t="str">
        <f t="shared" si="315"/>
        <v/>
      </c>
      <c r="E1041" s="236"/>
      <c r="F1041" s="237">
        <f t="shared" si="316"/>
        <v>0</v>
      </c>
      <c r="G1041" s="303">
        <f t="shared" si="317"/>
        <v>0</v>
      </c>
    </row>
    <row r="1042" spans="1:7" s="238" customFormat="1" ht="24" customHeight="1" x14ac:dyDescent="0.2">
      <c r="A1042" s="235" t="str">
        <f t="shared" si="313"/>
        <v/>
      </c>
      <c r="B1042" s="233" t="str">
        <f t="shared" si="314"/>
        <v/>
      </c>
      <c r="C1042" s="234"/>
      <c r="D1042" s="235" t="str">
        <f t="shared" si="315"/>
        <v/>
      </c>
      <c r="E1042" s="236"/>
      <c r="F1042" s="237">
        <f t="shared" si="316"/>
        <v>0</v>
      </c>
      <c r="G1042" s="303">
        <f t="shared" si="317"/>
        <v>0</v>
      </c>
    </row>
    <row r="1043" spans="1:7" s="238" customFormat="1" ht="24" customHeight="1" x14ac:dyDescent="0.2">
      <c r="A1043" s="235" t="str">
        <f t="shared" si="313"/>
        <v/>
      </c>
      <c r="B1043" s="233" t="str">
        <f t="shared" si="314"/>
        <v/>
      </c>
      <c r="C1043" s="234"/>
      <c r="D1043" s="235" t="str">
        <f t="shared" si="315"/>
        <v/>
      </c>
      <c r="E1043" s="236"/>
      <c r="F1043" s="237">
        <f t="shared" si="316"/>
        <v>0</v>
      </c>
      <c r="G1043" s="303">
        <f t="shared" si="317"/>
        <v>0</v>
      </c>
    </row>
    <row r="1044" spans="1:7" s="238" customFormat="1" ht="24" customHeight="1" x14ac:dyDescent="0.2">
      <c r="A1044" s="235" t="str">
        <f t="shared" si="313"/>
        <v/>
      </c>
      <c r="B1044" s="233" t="str">
        <f t="shared" si="314"/>
        <v/>
      </c>
      <c r="C1044" s="234"/>
      <c r="D1044" s="235" t="str">
        <f t="shared" si="315"/>
        <v/>
      </c>
      <c r="E1044" s="236"/>
      <c r="F1044" s="237">
        <f t="shared" si="316"/>
        <v>0</v>
      </c>
      <c r="G1044" s="303">
        <f t="shared" si="317"/>
        <v>0</v>
      </c>
    </row>
    <row r="1045" spans="1:7" s="238" customFormat="1" ht="24" customHeight="1" x14ac:dyDescent="0.2">
      <c r="A1045" s="235" t="str">
        <f t="shared" si="313"/>
        <v/>
      </c>
      <c r="B1045" s="233" t="str">
        <f t="shared" si="314"/>
        <v/>
      </c>
      <c r="C1045" s="234"/>
      <c r="D1045" s="235" t="str">
        <f t="shared" si="315"/>
        <v/>
      </c>
      <c r="E1045" s="236"/>
      <c r="F1045" s="237">
        <f t="shared" si="316"/>
        <v>0</v>
      </c>
      <c r="G1045" s="303">
        <f t="shared" si="317"/>
        <v>0</v>
      </c>
    </row>
    <row r="1046" spans="1:7" s="238" customFormat="1" ht="24" customHeight="1" x14ac:dyDescent="0.2">
      <c r="A1046" s="235" t="str">
        <f t="shared" si="313"/>
        <v/>
      </c>
      <c r="B1046" s="233" t="str">
        <f t="shared" si="314"/>
        <v/>
      </c>
      <c r="C1046" s="234"/>
      <c r="D1046" s="235" t="str">
        <f t="shared" si="315"/>
        <v/>
      </c>
      <c r="E1046" s="236"/>
      <c r="F1046" s="237">
        <f t="shared" si="316"/>
        <v>0</v>
      </c>
      <c r="G1046" s="303">
        <f t="shared" si="317"/>
        <v>0</v>
      </c>
    </row>
    <row r="1047" spans="1:7" ht="24" customHeight="1" x14ac:dyDescent="0.2">
      <c r="A1047" s="307"/>
      <c r="B1047" s="105"/>
      <c r="C1047" s="99"/>
      <c r="D1047" s="105"/>
      <c r="E1047" s="106"/>
      <c r="F1047" s="377" t="s">
        <v>33</v>
      </c>
      <c r="G1047" s="305">
        <f>SUBTOTAL(9,G1038:G1046)</f>
        <v>0</v>
      </c>
    </row>
    <row r="1048" spans="1:7" ht="24" customHeight="1" x14ac:dyDescent="0.2">
      <c r="A1048" s="308"/>
      <c r="B1048" s="105"/>
      <c r="C1048" s="99"/>
      <c r="D1048" s="105"/>
      <c r="E1048" s="106"/>
      <c r="F1048" s="107"/>
      <c r="G1048" s="306"/>
    </row>
    <row r="1049" spans="1:7" ht="24" customHeight="1" x14ac:dyDescent="0.2">
      <c r="A1049" s="309" t="str">
        <f>B1007</f>
        <v/>
      </c>
      <c r="B1049" s="310" t="str">
        <f>C1007</f>
        <v/>
      </c>
      <c r="C1049" s="113"/>
      <c r="D1049" s="113" t="s">
        <v>34</v>
      </c>
      <c r="E1049" s="114"/>
      <c r="F1049" s="312" t="s">
        <v>35</v>
      </c>
      <c r="G1049" s="311">
        <f>SUBTOTAL(9,G1012:G1048)</f>
        <v>0</v>
      </c>
    </row>
    <row r="1051" spans="1:7" ht="24" customHeight="1" x14ac:dyDescent="0.2">
      <c r="A1051" s="291" t="s">
        <v>37</v>
      </c>
      <c r="B1051" s="292"/>
      <c r="C1051" s="292"/>
      <c r="D1051" s="292"/>
      <c r="E1051" s="292"/>
      <c r="F1051" s="292"/>
      <c r="G1051" s="293"/>
    </row>
    <row r="1052" spans="1:7" ht="24" customHeight="1" x14ac:dyDescent="0.2">
      <c r="A1052" s="294" t="s">
        <v>602</v>
      </c>
      <c r="B1052" s="101" t="str">
        <f>Comitente</f>
        <v>DIRECCION PROVINCIAL DE REDES DE GAS</v>
      </c>
      <c r="C1052" s="96"/>
      <c r="D1052" s="102"/>
      <c r="E1052" s="102"/>
      <c r="F1052" s="103"/>
      <c r="G1052" s="295"/>
    </row>
    <row r="1053" spans="1:7" ht="24" customHeight="1" x14ac:dyDescent="0.2">
      <c r="A1053" s="294" t="s">
        <v>603</v>
      </c>
      <c r="B1053" s="101">
        <f>Contratista</f>
        <v>0</v>
      </c>
      <c r="C1053" s="97"/>
      <c r="D1053" s="97"/>
      <c r="E1053" s="97"/>
      <c r="F1053" s="104"/>
      <c r="G1053" s="296"/>
    </row>
    <row r="1054" spans="1:7" ht="24" customHeight="1" x14ac:dyDescent="0.2">
      <c r="A1054" s="294" t="s">
        <v>24</v>
      </c>
      <c r="B1054" s="101" t="str">
        <f>Obra</f>
        <v>RED DE MEDIA PRESIÓN BARRIO TALACASTO</v>
      </c>
      <c r="C1054" s="97"/>
      <c r="D1054" s="97"/>
      <c r="E1054" s="97"/>
      <c r="F1054" s="104" t="s">
        <v>38</v>
      </c>
      <c r="G1054" s="297">
        <f>Fecha_Base</f>
        <v>0</v>
      </c>
    </row>
    <row r="1055" spans="1:7" ht="24" customHeight="1" x14ac:dyDescent="0.2">
      <c r="A1055" s="298" t="s">
        <v>601</v>
      </c>
      <c r="B1055" s="98" t="str">
        <f>Ubicación</f>
        <v>Departamento Chimbas</v>
      </c>
      <c r="C1055" s="98"/>
      <c r="D1055" s="105"/>
      <c r="E1055" s="106"/>
      <c r="F1055" s="107"/>
      <c r="G1055" s="299"/>
    </row>
    <row r="1056" spans="1:7" ht="24" customHeight="1" x14ac:dyDescent="0.2">
      <c r="A1056" s="298" t="s">
        <v>39</v>
      </c>
      <c r="B1056" s="108" t="str">
        <f>IFERROR(VALUE(LEFT(B1057,FIND(".",B1057)-1)),"")</f>
        <v/>
      </c>
      <c r="C1056" s="99" t="str">
        <f>IFERROR(VLOOKUP(B1056,Tabla_CyP,2,FALSE),"")</f>
        <v/>
      </c>
      <c r="D1056" s="99"/>
      <c r="E1056" s="106"/>
      <c r="F1056" s="107"/>
      <c r="G1056" s="299"/>
    </row>
    <row r="1057" spans="1:123" ht="24" customHeight="1" x14ac:dyDescent="0.2">
      <c r="A1057" s="298" t="s">
        <v>25</v>
      </c>
      <c r="B1057" s="109" t="str">
        <f>IFERROR(VLOOKUP(COUNTIF($A$1:A1057,"ANALISIS DE PRECIOS"),Tabla_NumeroItem,2,FALSE),"")</f>
        <v/>
      </c>
      <c r="C1057" s="99" t="str">
        <f>IFERROR(VLOOKUP(B1057,Tabla_CyP,2,FALSE),"")</f>
        <v/>
      </c>
      <c r="D1057" s="105"/>
      <c r="E1057" s="106"/>
      <c r="F1057" s="104" t="s">
        <v>26</v>
      </c>
      <c r="G1057" s="300" t="str">
        <f>IFERROR(VLOOKUP(B1057,Tabla_CyP,4,FALSE),"")</f>
        <v/>
      </c>
    </row>
    <row r="1058" spans="1:123" ht="24" customHeight="1" x14ac:dyDescent="0.2">
      <c r="A1058" s="298"/>
      <c r="B1058" s="98"/>
      <c r="C1058" s="99"/>
      <c r="D1058" s="105"/>
      <c r="E1058" s="106"/>
      <c r="F1058" s="107"/>
      <c r="G1058" s="299"/>
    </row>
    <row r="1059" spans="1:123" ht="24" customHeight="1" x14ac:dyDescent="0.2">
      <c r="A1059" s="431" t="s">
        <v>507</v>
      </c>
      <c r="B1059" s="432"/>
      <c r="C1059" s="425" t="s">
        <v>0</v>
      </c>
      <c r="D1059" s="425" t="s">
        <v>27</v>
      </c>
      <c r="E1059" s="427" t="s">
        <v>28</v>
      </c>
      <c r="F1059" s="429" t="s">
        <v>29</v>
      </c>
      <c r="G1059" s="429" t="s">
        <v>30</v>
      </c>
    </row>
    <row r="1060" spans="1:123" s="111" customFormat="1" ht="24" customHeight="1" x14ac:dyDescent="0.2">
      <c r="A1060" s="110" t="s">
        <v>508</v>
      </c>
      <c r="B1060" s="110" t="s">
        <v>509</v>
      </c>
      <c r="C1060" s="426"/>
      <c r="D1060" s="426"/>
      <c r="E1060" s="428"/>
      <c r="F1060" s="430"/>
      <c r="G1060" s="430"/>
      <c r="H1060" s="239"/>
      <c r="I1060" s="239"/>
      <c r="J1060" s="239"/>
      <c r="K1060" s="239"/>
      <c r="L1060" s="239"/>
      <c r="M1060" s="239"/>
      <c r="N1060" s="239"/>
      <c r="O1060" s="239"/>
      <c r="P1060" s="239"/>
      <c r="Q1060" s="239"/>
      <c r="R1060" s="239"/>
      <c r="S1060" s="239"/>
      <c r="T1060" s="239"/>
      <c r="U1060" s="239"/>
      <c r="V1060" s="239"/>
      <c r="W1060" s="239"/>
      <c r="X1060" s="239"/>
      <c r="Y1060" s="239"/>
      <c r="Z1060" s="239"/>
      <c r="AA1060" s="239"/>
      <c r="AB1060" s="239"/>
      <c r="AC1060" s="239"/>
      <c r="AD1060" s="239"/>
      <c r="AE1060" s="239"/>
      <c r="AF1060" s="239"/>
      <c r="AG1060" s="239"/>
      <c r="AH1060" s="239"/>
      <c r="AI1060" s="239"/>
      <c r="AJ1060" s="239"/>
      <c r="AK1060" s="239"/>
      <c r="AL1060" s="239"/>
      <c r="AM1060" s="239"/>
      <c r="AN1060" s="239"/>
      <c r="AO1060" s="239"/>
      <c r="AP1060" s="239"/>
      <c r="AQ1060" s="239"/>
      <c r="AR1060" s="239"/>
      <c r="AS1060" s="239"/>
      <c r="AT1060" s="239"/>
      <c r="AU1060" s="239"/>
      <c r="AV1060" s="239"/>
      <c r="AW1060" s="239"/>
      <c r="AX1060" s="239"/>
      <c r="AY1060" s="239"/>
      <c r="AZ1060" s="239"/>
      <c r="BA1060" s="239"/>
      <c r="BB1060" s="239"/>
      <c r="BC1060" s="239"/>
      <c r="BD1060" s="239"/>
      <c r="BE1060" s="239"/>
      <c r="BF1060" s="239"/>
      <c r="BG1060" s="239"/>
      <c r="BH1060" s="239"/>
      <c r="BI1060" s="239"/>
      <c r="BJ1060" s="239"/>
      <c r="BK1060" s="239"/>
      <c r="BL1060" s="239"/>
      <c r="BM1060" s="239"/>
      <c r="BN1060" s="239"/>
      <c r="BO1060" s="239"/>
      <c r="BP1060" s="239"/>
      <c r="BQ1060" s="239"/>
      <c r="BR1060" s="239"/>
      <c r="BS1060" s="239"/>
      <c r="BT1060" s="239"/>
      <c r="BU1060" s="239"/>
      <c r="BV1060" s="239"/>
      <c r="BW1060" s="239"/>
      <c r="BX1060" s="239"/>
      <c r="BY1060" s="239"/>
      <c r="BZ1060" s="239"/>
      <c r="CA1060" s="239"/>
      <c r="CB1060" s="239"/>
      <c r="CC1060" s="239"/>
      <c r="CD1060" s="239"/>
      <c r="CE1060" s="239"/>
      <c r="CF1060" s="239"/>
      <c r="CG1060" s="239"/>
      <c r="CH1060" s="239"/>
      <c r="CI1060" s="239"/>
      <c r="CJ1060" s="239"/>
      <c r="CK1060" s="239"/>
      <c r="CL1060" s="239"/>
      <c r="CM1060" s="239"/>
      <c r="CN1060" s="239"/>
      <c r="CO1060" s="239"/>
      <c r="CP1060" s="239"/>
      <c r="CQ1060" s="239"/>
      <c r="CR1060" s="239"/>
      <c r="CS1060" s="239"/>
      <c r="CT1060" s="239"/>
      <c r="CU1060" s="239"/>
      <c r="CV1060" s="239"/>
      <c r="CW1060" s="239"/>
      <c r="CX1060" s="239"/>
      <c r="CY1060" s="239"/>
      <c r="CZ1060" s="239"/>
      <c r="DA1060" s="239"/>
      <c r="DB1060" s="239"/>
      <c r="DC1060" s="239"/>
      <c r="DD1060" s="239"/>
      <c r="DE1060" s="239"/>
      <c r="DF1060" s="239"/>
      <c r="DG1060" s="239"/>
      <c r="DH1060" s="239"/>
      <c r="DI1060" s="239"/>
      <c r="DJ1060" s="239"/>
      <c r="DK1060" s="239"/>
      <c r="DL1060" s="239"/>
      <c r="DM1060" s="239"/>
      <c r="DN1060" s="239"/>
      <c r="DO1060" s="239"/>
      <c r="DP1060" s="239"/>
      <c r="DQ1060" s="239"/>
      <c r="DR1060" s="239"/>
      <c r="DS1060" s="239"/>
    </row>
    <row r="1061" spans="1:123" ht="24" customHeight="1" x14ac:dyDescent="0.2">
      <c r="A1061" s="378"/>
      <c r="B1061" s="112"/>
      <c r="C1061" s="376" t="s">
        <v>604</v>
      </c>
      <c r="D1061" s="113"/>
      <c r="E1061" s="114"/>
      <c r="F1061" s="115"/>
      <c r="G1061" s="302"/>
    </row>
    <row r="1062" spans="1:123" s="238" customFormat="1" ht="24" customHeight="1" x14ac:dyDescent="0.2">
      <c r="A1062" s="235" t="str">
        <f t="shared" ref="A1062:A1075" si="318">IFERROR(VLOOKUP(C1062,Tabla_Insumos,4,FALSE),"")</f>
        <v/>
      </c>
      <c r="B1062" s="233" t="str">
        <f t="shared" ref="B1062:B1075" si="319">IFERROR(VLOOKUP(C1062,Tabla_Insumos,5,FALSE),"")</f>
        <v/>
      </c>
      <c r="C1062" s="234"/>
      <c r="D1062" s="235" t="str">
        <f t="shared" ref="D1062:D1075" si="320">IFERROR(VLOOKUP(C1062,Tabla_Insumos,2,FALSE),"")</f>
        <v/>
      </c>
      <c r="E1062" s="236"/>
      <c r="F1062" s="237">
        <f t="shared" ref="F1062:F1075" si="321">IFERROR(VLOOKUP(C1062,Tabla_Insumos,3,FALSE),0)</f>
        <v>0</v>
      </c>
      <c r="G1062" s="303">
        <f>ROUND(E1062*F1062,2)</f>
        <v>0</v>
      </c>
    </row>
    <row r="1063" spans="1:123" s="238" customFormat="1" ht="24" customHeight="1" x14ac:dyDescent="0.2">
      <c r="A1063" s="235" t="str">
        <f t="shared" si="318"/>
        <v/>
      </c>
      <c r="B1063" s="233" t="str">
        <f t="shared" si="319"/>
        <v/>
      </c>
      <c r="C1063" s="234"/>
      <c r="D1063" s="235" t="str">
        <f t="shared" si="320"/>
        <v/>
      </c>
      <c r="E1063" s="236"/>
      <c r="F1063" s="237">
        <f t="shared" si="321"/>
        <v>0</v>
      </c>
      <c r="G1063" s="303">
        <f t="shared" ref="G1063:G1075" si="322">ROUND(E1063*F1063,2)</f>
        <v>0</v>
      </c>
    </row>
    <row r="1064" spans="1:123" s="238" customFormat="1" ht="24" customHeight="1" x14ac:dyDescent="0.2">
      <c r="A1064" s="235" t="str">
        <f t="shared" si="318"/>
        <v/>
      </c>
      <c r="B1064" s="233" t="str">
        <f t="shared" si="319"/>
        <v/>
      </c>
      <c r="C1064" s="234"/>
      <c r="D1064" s="235" t="str">
        <f t="shared" si="320"/>
        <v/>
      </c>
      <c r="E1064" s="236"/>
      <c r="F1064" s="237">
        <f t="shared" si="321"/>
        <v>0</v>
      </c>
      <c r="G1064" s="303">
        <f t="shared" si="322"/>
        <v>0</v>
      </c>
    </row>
    <row r="1065" spans="1:123" s="238" customFormat="1" ht="24" customHeight="1" x14ac:dyDescent="0.2">
      <c r="A1065" s="235" t="str">
        <f t="shared" si="318"/>
        <v/>
      </c>
      <c r="B1065" s="233" t="str">
        <f t="shared" si="319"/>
        <v/>
      </c>
      <c r="C1065" s="234"/>
      <c r="D1065" s="235" t="str">
        <f t="shared" si="320"/>
        <v/>
      </c>
      <c r="E1065" s="236"/>
      <c r="F1065" s="237">
        <f t="shared" si="321"/>
        <v>0</v>
      </c>
      <c r="G1065" s="303">
        <f t="shared" si="322"/>
        <v>0</v>
      </c>
    </row>
    <row r="1066" spans="1:123" s="238" customFormat="1" ht="24" customHeight="1" x14ac:dyDescent="0.2">
      <c r="A1066" s="235" t="str">
        <f t="shared" si="318"/>
        <v/>
      </c>
      <c r="B1066" s="233" t="str">
        <f t="shared" si="319"/>
        <v/>
      </c>
      <c r="C1066" s="234"/>
      <c r="D1066" s="235" t="str">
        <f t="shared" si="320"/>
        <v/>
      </c>
      <c r="E1066" s="236"/>
      <c r="F1066" s="237">
        <f t="shared" si="321"/>
        <v>0</v>
      </c>
      <c r="G1066" s="303">
        <f t="shared" si="322"/>
        <v>0</v>
      </c>
    </row>
    <row r="1067" spans="1:123" s="238" customFormat="1" ht="24" customHeight="1" x14ac:dyDescent="0.2">
      <c r="A1067" s="235" t="str">
        <f t="shared" si="318"/>
        <v/>
      </c>
      <c r="B1067" s="233" t="str">
        <f t="shared" si="319"/>
        <v/>
      </c>
      <c r="C1067" s="234"/>
      <c r="D1067" s="235" t="str">
        <f t="shared" si="320"/>
        <v/>
      </c>
      <c r="E1067" s="236"/>
      <c r="F1067" s="237">
        <f t="shared" si="321"/>
        <v>0</v>
      </c>
      <c r="G1067" s="303">
        <f t="shared" si="322"/>
        <v>0</v>
      </c>
    </row>
    <row r="1068" spans="1:123" s="238" customFormat="1" ht="24" customHeight="1" x14ac:dyDescent="0.2">
      <c r="A1068" s="235" t="str">
        <f t="shared" si="318"/>
        <v/>
      </c>
      <c r="B1068" s="233" t="str">
        <f t="shared" si="319"/>
        <v/>
      </c>
      <c r="C1068" s="234"/>
      <c r="D1068" s="235" t="str">
        <f t="shared" si="320"/>
        <v/>
      </c>
      <c r="E1068" s="236"/>
      <c r="F1068" s="237">
        <f t="shared" si="321"/>
        <v>0</v>
      </c>
      <c r="G1068" s="303">
        <f t="shared" si="322"/>
        <v>0</v>
      </c>
    </row>
    <row r="1069" spans="1:123" s="238" customFormat="1" ht="24" customHeight="1" x14ac:dyDescent="0.2">
      <c r="A1069" s="235" t="str">
        <f t="shared" si="318"/>
        <v/>
      </c>
      <c r="B1069" s="233" t="str">
        <f t="shared" si="319"/>
        <v/>
      </c>
      <c r="C1069" s="234"/>
      <c r="D1069" s="235" t="str">
        <f t="shared" si="320"/>
        <v/>
      </c>
      <c r="E1069" s="236"/>
      <c r="F1069" s="237">
        <f t="shared" si="321"/>
        <v>0</v>
      </c>
      <c r="G1069" s="303">
        <f t="shared" si="322"/>
        <v>0</v>
      </c>
    </row>
    <row r="1070" spans="1:123" s="238" customFormat="1" ht="24" customHeight="1" x14ac:dyDescent="0.2">
      <c r="A1070" s="235" t="str">
        <f t="shared" si="318"/>
        <v/>
      </c>
      <c r="B1070" s="233" t="str">
        <f t="shared" si="319"/>
        <v/>
      </c>
      <c r="C1070" s="234"/>
      <c r="D1070" s="235" t="str">
        <f t="shared" si="320"/>
        <v/>
      </c>
      <c r="E1070" s="236"/>
      <c r="F1070" s="237">
        <f t="shared" si="321"/>
        <v>0</v>
      </c>
      <c r="G1070" s="303">
        <f t="shared" si="322"/>
        <v>0</v>
      </c>
    </row>
    <row r="1071" spans="1:123" s="238" customFormat="1" ht="24" customHeight="1" x14ac:dyDescent="0.2">
      <c r="A1071" s="235" t="str">
        <f t="shared" si="318"/>
        <v/>
      </c>
      <c r="B1071" s="233" t="str">
        <f t="shared" si="319"/>
        <v/>
      </c>
      <c r="C1071" s="234"/>
      <c r="D1071" s="235" t="str">
        <f t="shared" si="320"/>
        <v/>
      </c>
      <c r="E1071" s="236"/>
      <c r="F1071" s="237">
        <f t="shared" si="321"/>
        <v>0</v>
      </c>
      <c r="G1071" s="303">
        <f t="shared" si="322"/>
        <v>0</v>
      </c>
    </row>
    <row r="1072" spans="1:123" s="238" customFormat="1" ht="24" customHeight="1" x14ac:dyDescent="0.2">
      <c r="A1072" s="235" t="str">
        <f t="shared" si="318"/>
        <v/>
      </c>
      <c r="B1072" s="233" t="str">
        <f t="shared" si="319"/>
        <v/>
      </c>
      <c r="C1072" s="234"/>
      <c r="D1072" s="235" t="str">
        <f t="shared" si="320"/>
        <v/>
      </c>
      <c r="E1072" s="236"/>
      <c r="F1072" s="237">
        <f t="shared" si="321"/>
        <v>0</v>
      </c>
      <c r="G1072" s="303">
        <f t="shared" si="322"/>
        <v>0</v>
      </c>
    </row>
    <row r="1073" spans="1:7" s="238" customFormat="1" ht="24" customHeight="1" x14ac:dyDescent="0.2">
      <c r="A1073" s="235" t="str">
        <f t="shared" si="318"/>
        <v/>
      </c>
      <c r="B1073" s="233" t="str">
        <f t="shared" si="319"/>
        <v/>
      </c>
      <c r="C1073" s="234"/>
      <c r="D1073" s="235" t="str">
        <f t="shared" si="320"/>
        <v/>
      </c>
      <c r="E1073" s="236"/>
      <c r="F1073" s="237">
        <f t="shared" si="321"/>
        <v>0</v>
      </c>
      <c r="G1073" s="303">
        <f t="shared" si="322"/>
        <v>0</v>
      </c>
    </row>
    <row r="1074" spans="1:7" s="238" customFormat="1" ht="24" customHeight="1" x14ac:dyDescent="0.2">
      <c r="A1074" s="235" t="str">
        <f t="shared" si="318"/>
        <v/>
      </c>
      <c r="B1074" s="233" t="str">
        <f t="shared" si="319"/>
        <v/>
      </c>
      <c r="C1074" s="234"/>
      <c r="D1074" s="235" t="str">
        <f t="shared" si="320"/>
        <v/>
      </c>
      <c r="E1074" s="236"/>
      <c r="F1074" s="237">
        <f t="shared" si="321"/>
        <v>0</v>
      </c>
      <c r="G1074" s="303">
        <f t="shared" si="322"/>
        <v>0</v>
      </c>
    </row>
    <row r="1075" spans="1:7" s="238" customFormat="1" ht="24" customHeight="1" x14ac:dyDescent="0.2">
      <c r="A1075" s="235" t="str">
        <f t="shared" si="318"/>
        <v/>
      </c>
      <c r="B1075" s="233" t="str">
        <f t="shared" si="319"/>
        <v/>
      </c>
      <c r="C1075" s="234"/>
      <c r="D1075" s="235" t="str">
        <f t="shared" si="320"/>
        <v/>
      </c>
      <c r="E1075" s="236"/>
      <c r="F1075" s="237">
        <f t="shared" si="321"/>
        <v>0</v>
      </c>
      <c r="G1075" s="303">
        <f t="shared" si="322"/>
        <v>0</v>
      </c>
    </row>
    <row r="1076" spans="1:7" ht="24" customHeight="1" x14ac:dyDescent="0.2">
      <c r="A1076" s="304"/>
      <c r="B1076" s="99"/>
      <c r="C1076" s="99"/>
      <c r="D1076" s="105"/>
      <c r="E1076" s="106"/>
      <c r="F1076" s="377" t="s">
        <v>31</v>
      </c>
      <c r="G1076" s="305">
        <f>SUBTOTAL(9,G1062:G1075)</f>
        <v>0</v>
      </c>
    </row>
    <row r="1077" spans="1:7" ht="24" customHeight="1" x14ac:dyDescent="0.2">
      <c r="A1077" s="304"/>
      <c r="B1077" s="99"/>
      <c r="C1077" s="375" t="s">
        <v>605</v>
      </c>
      <c r="D1077" s="105"/>
      <c r="E1077" s="106"/>
      <c r="F1077" s="107"/>
      <c r="G1077" s="306"/>
    </row>
    <row r="1078" spans="1:7" s="238" customFormat="1" ht="24" customHeight="1" x14ac:dyDescent="0.2">
      <c r="A1078" s="235" t="str">
        <f t="shared" ref="A1078:A1085" si="323">IFERROR(VLOOKUP(C1078,Tabla_Insumos,4,FALSE),"")</f>
        <v/>
      </c>
      <c r="B1078" s="233">
        <f t="shared" ref="B1078:B1085" si="324">IFERROR(VLOOKUP(A1078,Tabla_Indices,5,FALSE),"")</f>
        <v>0</v>
      </c>
      <c r="C1078" s="234"/>
      <c r="D1078" s="235" t="str">
        <f t="shared" ref="D1078:D1085" si="325">IFERROR(VLOOKUP(C1078,Tabla_Insumos,2,FALSE),"")</f>
        <v/>
      </c>
      <c r="E1078" s="236"/>
      <c r="F1078" s="237">
        <f t="shared" ref="F1078:F1085" si="326">IFERROR(VLOOKUP(C1078,Tabla_Insumos,3,FALSE),0)</f>
        <v>0</v>
      </c>
      <c r="G1078" s="303">
        <f>ROUND(E1078*F1078,2)</f>
        <v>0</v>
      </c>
    </row>
    <row r="1079" spans="1:7" s="238" customFormat="1" ht="24" customHeight="1" x14ac:dyDescent="0.2">
      <c r="A1079" s="235" t="str">
        <f t="shared" si="323"/>
        <v/>
      </c>
      <c r="B1079" s="233">
        <f t="shared" si="324"/>
        <v>0</v>
      </c>
      <c r="C1079" s="234"/>
      <c r="D1079" s="235" t="str">
        <f t="shared" si="325"/>
        <v/>
      </c>
      <c r="E1079" s="236"/>
      <c r="F1079" s="237">
        <f t="shared" si="326"/>
        <v>0</v>
      </c>
      <c r="G1079" s="303">
        <f>ROUND(E1079*F1079,2)</f>
        <v>0</v>
      </c>
    </row>
    <row r="1080" spans="1:7" s="238" customFormat="1" ht="24" customHeight="1" x14ac:dyDescent="0.2">
      <c r="A1080" s="235" t="str">
        <f t="shared" si="323"/>
        <v/>
      </c>
      <c r="B1080" s="233">
        <f t="shared" si="324"/>
        <v>0</v>
      </c>
      <c r="C1080" s="234"/>
      <c r="D1080" s="235" t="str">
        <f t="shared" si="325"/>
        <v/>
      </c>
      <c r="E1080" s="236"/>
      <c r="F1080" s="237">
        <f t="shared" si="326"/>
        <v>0</v>
      </c>
      <c r="G1080" s="303">
        <f t="shared" ref="G1080:G1085" si="327">ROUND(E1080*F1080,2)</f>
        <v>0</v>
      </c>
    </row>
    <row r="1081" spans="1:7" s="238" customFormat="1" ht="24" customHeight="1" x14ac:dyDescent="0.2">
      <c r="A1081" s="235" t="str">
        <f t="shared" si="323"/>
        <v/>
      </c>
      <c r="B1081" s="233">
        <f t="shared" si="324"/>
        <v>0</v>
      </c>
      <c r="C1081" s="234"/>
      <c r="D1081" s="235" t="str">
        <f t="shared" si="325"/>
        <v/>
      </c>
      <c r="E1081" s="236"/>
      <c r="F1081" s="237">
        <f t="shared" si="326"/>
        <v>0</v>
      </c>
      <c r="G1081" s="303">
        <f t="shared" si="327"/>
        <v>0</v>
      </c>
    </row>
    <row r="1082" spans="1:7" s="238" customFormat="1" ht="24" customHeight="1" x14ac:dyDescent="0.2">
      <c r="A1082" s="235" t="str">
        <f t="shared" si="323"/>
        <v/>
      </c>
      <c r="B1082" s="233">
        <f t="shared" si="324"/>
        <v>0</v>
      </c>
      <c r="C1082" s="234"/>
      <c r="D1082" s="235" t="str">
        <f t="shared" si="325"/>
        <v/>
      </c>
      <c r="E1082" s="236"/>
      <c r="F1082" s="237">
        <f t="shared" si="326"/>
        <v>0</v>
      </c>
      <c r="G1082" s="303">
        <f t="shared" si="327"/>
        <v>0</v>
      </c>
    </row>
    <row r="1083" spans="1:7" s="238" customFormat="1" ht="24" customHeight="1" x14ac:dyDescent="0.2">
      <c r="A1083" s="235" t="str">
        <f t="shared" si="323"/>
        <v/>
      </c>
      <c r="B1083" s="233">
        <f t="shared" si="324"/>
        <v>0</v>
      </c>
      <c r="C1083" s="234"/>
      <c r="D1083" s="235" t="str">
        <f t="shared" si="325"/>
        <v/>
      </c>
      <c r="E1083" s="236"/>
      <c r="F1083" s="237">
        <f t="shared" si="326"/>
        <v>0</v>
      </c>
      <c r="G1083" s="303">
        <f t="shared" si="327"/>
        <v>0</v>
      </c>
    </row>
    <row r="1084" spans="1:7" s="238" customFormat="1" ht="24" customHeight="1" x14ac:dyDescent="0.2">
      <c r="A1084" s="235" t="str">
        <f t="shared" si="323"/>
        <v/>
      </c>
      <c r="B1084" s="233">
        <f t="shared" si="324"/>
        <v>0</v>
      </c>
      <c r="C1084" s="234"/>
      <c r="D1084" s="235" t="str">
        <f t="shared" si="325"/>
        <v/>
      </c>
      <c r="E1084" s="236"/>
      <c r="F1084" s="237">
        <f t="shared" si="326"/>
        <v>0</v>
      </c>
      <c r="G1084" s="303">
        <f t="shared" si="327"/>
        <v>0</v>
      </c>
    </row>
    <row r="1085" spans="1:7" s="238" customFormat="1" ht="24" customHeight="1" x14ac:dyDescent="0.2">
      <c r="A1085" s="235" t="str">
        <f t="shared" si="323"/>
        <v/>
      </c>
      <c r="B1085" s="233">
        <f t="shared" si="324"/>
        <v>0</v>
      </c>
      <c r="C1085" s="234"/>
      <c r="D1085" s="235" t="str">
        <f t="shared" si="325"/>
        <v/>
      </c>
      <c r="E1085" s="236"/>
      <c r="F1085" s="237">
        <f t="shared" si="326"/>
        <v>0</v>
      </c>
      <c r="G1085" s="303">
        <f t="shared" si="327"/>
        <v>0</v>
      </c>
    </row>
    <row r="1086" spans="1:7" ht="24" customHeight="1" x14ac:dyDescent="0.2">
      <c r="A1086" s="304"/>
      <c r="B1086" s="99"/>
      <c r="C1086" s="99"/>
      <c r="D1086" s="105"/>
      <c r="E1086" s="106"/>
      <c r="F1086" s="377" t="s">
        <v>32</v>
      </c>
      <c r="G1086" s="305">
        <f>SUBTOTAL(9,G1078:G1085)</f>
        <v>0</v>
      </c>
    </row>
    <row r="1087" spans="1:7" ht="24" customHeight="1" x14ac:dyDescent="0.2">
      <c r="A1087" s="304"/>
      <c r="B1087" s="99"/>
      <c r="C1087" s="375" t="s">
        <v>606</v>
      </c>
      <c r="D1087" s="105"/>
      <c r="E1087" s="106"/>
      <c r="F1087" s="107"/>
      <c r="G1087" s="306"/>
    </row>
    <row r="1088" spans="1:7" s="238" customFormat="1" ht="24" customHeight="1" x14ac:dyDescent="0.2">
      <c r="A1088" s="235" t="str">
        <f t="shared" ref="A1088:A1096" si="328">IFERROR(VLOOKUP(C1088,Tabla_Insumos,4,FALSE),"")</f>
        <v/>
      </c>
      <c r="B1088" s="233" t="str">
        <f t="shared" ref="B1088:B1096" si="329">IFERROR(VLOOKUP(C1088,Tabla_Insumos,5,FALSE),"")</f>
        <v/>
      </c>
      <c r="C1088" s="234"/>
      <c r="D1088" s="235" t="str">
        <f t="shared" ref="D1088:D1096" si="330">IFERROR(VLOOKUP(C1088,Tabla_Insumos,2,FALSE),"")</f>
        <v/>
      </c>
      <c r="E1088" s="236"/>
      <c r="F1088" s="237">
        <f t="shared" ref="F1088:F1096" si="331">IFERROR(VLOOKUP(C1088,Tabla_Insumos,3,FALSE),0)</f>
        <v>0</v>
      </c>
      <c r="G1088" s="303">
        <f t="shared" ref="G1088:G1096" si="332">ROUND(E1088*F1088,2)</f>
        <v>0</v>
      </c>
    </row>
    <row r="1089" spans="1:7" s="238" customFormat="1" ht="24" customHeight="1" x14ac:dyDescent="0.2">
      <c r="A1089" s="235" t="str">
        <f t="shared" si="328"/>
        <v/>
      </c>
      <c r="B1089" s="233" t="str">
        <f t="shared" si="329"/>
        <v/>
      </c>
      <c r="C1089" s="234"/>
      <c r="D1089" s="235" t="str">
        <f t="shared" si="330"/>
        <v/>
      </c>
      <c r="E1089" s="236"/>
      <c r="F1089" s="237">
        <f t="shared" si="331"/>
        <v>0</v>
      </c>
      <c r="G1089" s="303">
        <f t="shared" si="332"/>
        <v>0</v>
      </c>
    </row>
    <row r="1090" spans="1:7" s="238" customFormat="1" ht="24" customHeight="1" x14ac:dyDescent="0.2">
      <c r="A1090" s="235" t="str">
        <f t="shared" si="328"/>
        <v/>
      </c>
      <c r="B1090" s="233" t="str">
        <f t="shared" si="329"/>
        <v/>
      </c>
      <c r="C1090" s="234"/>
      <c r="D1090" s="235" t="str">
        <f t="shared" si="330"/>
        <v/>
      </c>
      <c r="E1090" s="236"/>
      <c r="F1090" s="237">
        <f t="shared" si="331"/>
        <v>0</v>
      </c>
      <c r="G1090" s="303">
        <f t="shared" si="332"/>
        <v>0</v>
      </c>
    </row>
    <row r="1091" spans="1:7" s="238" customFormat="1" ht="24" customHeight="1" x14ac:dyDescent="0.2">
      <c r="A1091" s="235" t="str">
        <f t="shared" si="328"/>
        <v/>
      </c>
      <c r="B1091" s="233" t="str">
        <f t="shared" si="329"/>
        <v/>
      </c>
      <c r="C1091" s="234"/>
      <c r="D1091" s="235" t="str">
        <f t="shared" si="330"/>
        <v/>
      </c>
      <c r="E1091" s="236"/>
      <c r="F1091" s="237">
        <f t="shared" si="331"/>
        <v>0</v>
      </c>
      <c r="G1091" s="303">
        <f t="shared" si="332"/>
        <v>0</v>
      </c>
    </row>
    <row r="1092" spans="1:7" s="238" customFormat="1" ht="24" customHeight="1" x14ac:dyDescent="0.2">
      <c r="A1092" s="235" t="str">
        <f t="shared" si="328"/>
        <v/>
      </c>
      <c r="B1092" s="233" t="str">
        <f t="shared" si="329"/>
        <v/>
      </c>
      <c r="C1092" s="234"/>
      <c r="D1092" s="235" t="str">
        <f t="shared" si="330"/>
        <v/>
      </c>
      <c r="E1092" s="236"/>
      <c r="F1092" s="237">
        <f t="shared" si="331"/>
        <v>0</v>
      </c>
      <c r="G1092" s="303">
        <f t="shared" si="332"/>
        <v>0</v>
      </c>
    </row>
    <row r="1093" spans="1:7" s="238" customFormat="1" ht="24" customHeight="1" x14ac:dyDescent="0.2">
      <c r="A1093" s="235" t="str">
        <f t="shared" si="328"/>
        <v/>
      </c>
      <c r="B1093" s="233" t="str">
        <f t="shared" si="329"/>
        <v/>
      </c>
      <c r="C1093" s="234"/>
      <c r="D1093" s="235" t="str">
        <f t="shared" si="330"/>
        <v/>
      </c>
      <c r="E1093" s="236"/>
      <c r="F1093" s="237">
        <f t="shared" si="331"/>
        <v>0</v>
      </c>
      <c r="G1093" s="303">
        <f t="shared" si="332"/>
        <v>0</v>
      </c>
    </row>
    <row r="1094" spans="1:7" s="238" customFormat="1" ht="24" customHeight="1" x14ac:dyDescent="0.2">
      <c r="A1094" s="235" t="str">
        <f t="shared" si="328"/>
        <v/>
      </c>
      <c r="B1094" s="233" t="str">
        <f t="shared" si="329"/>
        <v/>
      </c>
      <c r="C1094" s="234"/>
      <c r="D1094" s="235" t="str">
        <f t="shared" si="330"/>
        <v/>
      </c>
      <c r="E1094" s="236"/>
      <c r="F1094" s="237">
        <f t="shared" si="331"/>
        <v>0</v>
      </c>
      <c r="G1094" s="303">
        <f t="shared" si="332"/>
        <v>0</v>
      </c>
    </row>
    <row r="1095" spans="1:7" s="238" customFormat="1" ht="24" customHeight="1" x14ac:dyDescent="0.2">
      <c r="A1095" s="235" t="str">
        <f t="shared" si="328"/>
        <v/>
      </c>
      <c r="B1095" s="233" t="str">
        <f t="shared" si="329"/>
        <v/>
      </c>
      <c r="C1095" s="234"/>
      <c r="D1095" s="235" t="str">
        <f t="shared" si="330"/>
        <v/>
      </c>
      <c r="E1095" s="236"/>
      <c r="F1095" s="237">
        <f t="shared" si="331"/>
        <v>0</v>
      </c>
      <c r="G1095" s="303">
        <f t="shared" si="332"/>
        <v>0</v>
      </c>
    </row>
    <row r="1096" spans="1:7" s="238" customFormat="1" ht="24" customHeight="1" x14ac:dyDescent="0.2">
      <c r="A1096" s="235" t="str">
        <f t="shared" si="328"/>
        <v/>
      </c>
      <c r="B1096" s="233" t="str">
        <f t="shared" si="329"/>
        <v/>
      </c>
      <c r="C1096" s="234"/>
      <c r="D1096" s="235" t="str">
        <f t="shared" si="330"/>
        <v/>
      </c>
      <c r="E1096" s="236"/>
      <c r="F1096" s="237">
        <f t="shared" si="331"/>
        <v>0</v>
      </c>
      <c r="G1096" s="303">
        <f t="shared" si="332"/>
        <v>0</v>
      </c>
    </row>
    <row r="1097" spans="1:7" ht="24" customHeight="1" x14ac:dyDescent="0.2">
      <c r="A1097" s="307"/>
      <c r="B1097" s="105"/>
      <c r="C1097" s="99"/>
      <c r="D1097" s="105"/>
      <c r="E1097" s="106"/>
      <c r="F1097" s="377" t="s">
        <v>33</v>
      </c>
      <c r="G1097" s="305">
        <f>SUBTOTAL(9,G1088:G1096)</f>
        <v>0</v>
      </c>
    </row>
    <row r="1098" spans="1:7" ht="24" customHeight="1" x14ac:dyDescent="0.2">
      <c r="A1098" s="308"/>
      <c r="B1098" s="105"/>
      <c r="C1098" s="99"/>
      <c r="D1098" s="105"/>
      <c r="E1098" s="106"/>
      <c r="F1098" s="107"/>
      <c r="G1098" s="306"/>
    </row>
    <row r="1099" spans="1:7" ht="24" customHeight="1" x14ac:dyDescent="0.2">
      <c r="A1099" s="309" t="str">
        <f>B1057</f>
        <v/>
      </c>
      <c r="B1099" s="310" t="str">
        <f>C1057</f>
        <v/>
      </c>
      <c r="C1099" s="113"/>
      <c r="D1099" s="113" t="s">
        <v>34</v>
      </c>
      <c r="E1099" s="114"/>
      <c r="F1099" s="312" t="s">
        <v>35</v>
      </c>
      <c r="G1099" s="311">
        <f>SUBTOTAL(9,G1062:G1098)</f>
        <v>0</v>
      </c>
    </row>
    <row r="1101" spans="1:7" ht="24" customHeight="1" x14ac:dyDescent="0.2">
      <c r="A1101" s="291" t="s">
        <v>37</v>
      </c>
      <c r="B1101" s="292"/>
      <c r="C1101" s="292"/>
      <c r="D1101" s="292"/>
      <c r="E1101" s="292"/>
      <c r="F1101" s="292"/>
      <c r="G1101" s="293"/>
    </row>
    <row r="1102" spans="1:7" ht="24" customHeight="1" x14ac:dyDescent="0.2">
      <c r="A1102" s="294" t="s">
        <v>602</v>
      </c>
      <c r="B1102" s="101" t="str">
        <f>Comitente</f>
        <v>DIRECCION PROVINCIAL DE REDES DE GAS</v>
      </c>
      <c r="C1102" s="96"/>
      <c r="D1102" s="102"/>
      <c r="E1102" s="102"/>
      <c r="F1102" s="103"/>
      <c r="G1102" s="295"/>
    </row>
    <row r="1103" spans="1:7" ht="24" customHeight="1" x14ac:dyDescent="0.2">
      <c r="A1103" s="294" t="s">
        <v>603</v>
      </c>
      <c r="B1103" s="101">
        <f>Contratista</f>
        <v>0</v>
      </c>
      <c r="C1103" s="97"/>
      <c r="D1103" s="97"/>
      <c r="E1103" s="97"/>
      <c r="F1103" s="104"/>
      <c r="G1103" s="296"/>
    </row>
    <row r="1104" spans="1:7" ht="24" customHeight="1" x14ac:dyDescent="0.2">
      <c r="A1104" s="294" t="s">
        <v>24</v>
      </c>
      <c r="B1104" s="101" t="str">
        <f>Obra</f>
        <v>RED DE MEDIA PRESIÓN BARRIO TALACASTO</v>
      </c>
      <c r="C1104" s="97"/>
      <c r="D1104" s="97"/>
      <c r="E1104" s="97"/>
      <c r="F1104" s="104" t="s">
        <v>38</v>
      </c>
      <c r="G1104" s="297">
        <f>Fecha_Base</f>
        <v>0</v>
      </c>
    </row>
    <row r="1105" spans="1:123" ht="24" customHeight="1" x14ac:dyDescent="0.2">
      <c r="A1105" s="298" t="s">
        <v>601</v>
      </c>
      <c r="B1105" s="98" t="str">
        <f>Ubicación</f>
        <v>Departamento Chimbas</v>
      </c>
      <c r="C1105" s="98"/>
      <c r="D1105" s="105"/>
      <c r="E1105" s="106"/>
      <c r="F1105" s="107"/>
      <c r="G1105" s="299"/>
    </row>
    <row r="1106" spans="1:123" ht="24" customHeight="1" x14ac:dyDescent="0.2">
      <c r="A1106" s="298" t="s">
        <v>39</v>
      </c>
      <c r="B1106" s="108" t="str">
        <f>IFERROR(VALUE(LEFT(B1107,FIND(".",B1107)-1)),"")</f>
        <v/>
      </c>
      <c r="C1106" s="99" t="str">
        <f>IFERROR(VLOOKUP(B1106,Tabla_CyP,2,FALSE),"")</f>
        <v/>
      </c>
      <c r="D1106" s="99"/>
      <c r="E1106" s="106"/>
      <c r="F1106" s="107"/>
      <c r="G1106" s="299"/>
    </row>
    <row r="1107" spans="1:123" ht="24" customHeight="1" x14ac:dyDescent="0.2">
      <c r="A1107" s="298" t="s">
        <v>25</v>
      </c>
      <c r="B1107" s="109" t="str">
        <f>IFERROR(VLOOKUP(COUNTIF($A$1:A1107,"ANALISIS DE PRECIOS"),Tabla_NumeroItem,2,FALSE),"")</f>
        <v/>
      </c>
      <c r="C1107" s="99" t="str">
        <f>IFERROR(VLOOKUP(B1107,Tabla_CyP,2,FALSE),"")</f>
        <v/>
      </c>
      <c r="D1107" s="105"/>
      <c r="E1107" s="106"/>
      <c r="F1107" s="104" t="s">
        <v>26</v>
      </c>
      <c r="G1107" s="300" t="str">
        <f>IFERROR(VLOOKUP(B1107,Tabla_CyP,4,FALSE),"")</f>
        <v/>
      </c>
    </row>
    <row r="1108" spans="1:123" ht="24" customHeight="1" x14ac:dyDescent="0.2">
      <c r="A1108" s="298"/>
      <c r="B1108" s="98"/>
      <c r="C1108" s="99"/>
      <c r="D1108" s="105"/>
      <c r="E1108" s="106"/>
      <c r="F1108" s="107"/>
      <c r="G1108" s="299"/>
    </row>
    <row r="1109" spans="1:123" ht="24" customHeight="1" x14ac:dyDescent="0.2">
      <c r="A1109" s="431" t="s">
        <v>507</v>
      </c>
      <c r="B1109" s="432"/>
      <c r="C1109" s="425" t="s">
        <v>0</v>
      </c>
      <c r="D1109" s="425" t="s">
        <v>27</v>
      </c>
      <c r="E1109" s="427" t="s">
        <v>28</v>
      </c>
      <c r="F1109" s="429" t="s">
        <v>29</v>
      </c>
      <c r="G1109" s="429" t="s">
        <v>30</v>
      </c>
    </row>
    <row r="1110" spans="1:123" s="111" customFormat="1" ht="24" customHeight="1" x14ac:dyDescent="0.2">
      <c r="A1110" s="110" t="s">
        <v>508</v>
      </c>
      <c r="B1110" s="110" t="s">
        <v>509</v>
      </c>
      <c r="C1110" s="426"/>
      <c r="D1110" s="426"/>
      <c r="E1110" s="428"/>
      <c r="F1110" s="430"/>
      <c r="G1110" s="430"/>
      <c r="H1110" s="239"/>
      <c r="I1110" s="239"/>
      <c r="J1110" s="239"/>
      <c r="K1110" s="239"/>
      <c r="L1110" s="239"/>
      <c r="M1110" s="239"/>
      <c r="N1110" s="239"/>
      <c r="O1110" s="239"/>
      <c r="P1110" s="239"/>
      <c r="Q1110" s="239"/>
      <c r="R1110" s="239"/>
      <c r="S1110" s="239"/>
      <c r="T1110" s="239"/>
      <c r="U1110" s="239"/>
      <c r="V1110" s="239"/>
      <c r="W1110" s="239"/>
      <c r="X1110" s="239"/>
      <c r="Y1110" s="239"/>
      <c r="Z1110" s="239"/>
      <c r="AA1110" s="239"/>
      <c r="AB1110" s="239"/>
      <c r="AC1110" s="239"/>
      <c r="AD1110" s="239"/>
      <c r="AE1110" s="239"/>
      <c r="AF1110" s="239"/>
      <c r="AG1110" s="239"/>
      <c r="AH1110" s="239"/>
      <c r="AI1110" s="239"/>
      <c r="AJ1110" s="239"/>
      <c r="AK1110" s="239"/>
      <c r="AL1110" s="239"/>
      <c r="AM1110" s="239"/>
      <c r="AN1110" s="239"/>
      <c r="AO1110" s="239"/>
      <c r="AP1110" s="239"/>
      <c r="AQ1110" s="239"/>
      <c r="AR1110" s="239"/>
      <c r="AS1110" s="239"/>
      <c r="AT1110" s="239"/>
      <c r="AU1110" s="239"/>
      <c r="AV1110" s="239"/>
      <c r="AW1110" s="239"/>
      <c r="AX1110" s="239"/>
      <c r="AY1110" s="239"/>
      <c r="AZ1110" s="239"/>
      <c r="BA1110" s="239"/>
      <c r="BB1110" s="239"/>
      <c r="BC1110" s="239"/>
      <c r="BD1110" s="239"/>
      <c r="BE1110" s="239"/>
      <c r="BF1110" s="239"/>
      <c r="BG1110" s="239"/>
      <c r="BH1110" s="239"/>
      <c r="BI1110" s="239"/>
      <c r="BJ1110" s="239"/>
      <c r="BK1110" s="239"/>
      <c r="BL1110" s="239"/>
      <c r="BM1110" s="239"/>
      <c r="BN1110" s="239"/>
      <c r="BO1110" s="239"/>
      <c r="BP1110" s="239"/>
      <c r="BQ1110" s="239"/>
      <c r="BR1110" s="239"/>
      <c r="BS1110" s="239"/>
      <c r="BT1110" s="239"/>
      <c r="BU1110" s="239"/>
      <c r="BV1110" s="239"/>
      <c r="BW1110" s="239"/>
      <c r="BX1110" s="239"/>
      <c r="BY1110" s="239"/>
      <c r="BZ1110" s="239"/>
      <c r="CA1110" s="239"/>
      <c r="CB1110" s="239"/>
      <c r="CC1110" s="239"/>
      <c r="CD1110" s="239"/>
      <c r="CE1110" s="239"/>
      <c r="CF1110" s="239"/>
      <c r="CG1110" s="239"/>
      <c r="CH1110" s="239"/>
      <c r="CI1110" s="239"/>
      <c r="CJ1110" s="239"/>
      <c r="CK1110" s="239"/>
      <c r="CL1110" s="239"/>
      <c r="CM1110" s="239"/>
      <c r="CN1110" s="239"/>
      <c r="CO1110" s="239"/>
      <c r="CP1110" s="239"/>
      <c r="CQ1110" s="239"/>
      <c r="CR1110" s="239"/>
      <c r="CS1110" s="239"/>
      <c r="CT1110" s="239"/>
      <c r="CU1110" s="239"/>
      <c r="CV1110" s="239"/>
      <c r="CW1110" s="239"/>
      <c r="CX1110" s="239"/>
      <c r="CY1110" s="239"/>
      <c r="CZ1110" s="239"/>
      <c r="DA1110" s="239"/>
      <c r="DB1110" s="239"/>
      <c r="DC1110" s="239"/>
      <c r="DD1110" s="239"/>
      <c r="DE1110" s="239"/>
      <c r="DF1110" s="239"/>
      <c r="DG1110" s="239"/>
      <c r="DH1110" s="239"/>
      <c r="DI1110" s="239"/>
      <c r="DJ1110" s="239"/>
      <c r="DK1110" s="239"/>
      <c r="DL1110" s="239"/>
      <c r="DM1110" s="239"/>
      <c r="DN1110" s="239"/>
      <c r="DO1110" s="239"/>
      <c r="DP1110" s="239"/>
      <c r="DQ1110" s="239"/>
      <c r="DR1110" s="239"/>
      <c r="DS1110" s="239"/>
    </row>
    <row r="1111" spans="1:123" ht="24" customHeight="1" x14ac:dyDescent="0.2">
      <c r="A1111" s="378"/>
      <c r="B1111" s="112"/>
      <c r="C1111" s="376" t="s">
        <v>604</v>
      </c>
      <c r="D1111" s="113"/>
      <c r="E1111" s="114"/>
      <c r="F1111" s="115"/>
      <c r="G1111" s="302"/>
    </row>
    <row r="1112" spans="1:123" s="238" customFormat="1" ht="24" customHeight="1" x14ac:dyDescent="0.2">
      <c r="A1112" s="235" t="str">
        <f t="shared" ref="A1112:A1125" si="333">IFERROR(VLOOKUP(C1112,Tabla_Insumos,4,FALSE),"")</f>
        <v/>
      </c>
      <c r="B1112" s="233" t="str">
        <f t="shared" ref="B1112:B1125" si="334">IFERROR(VLOOKUP(C1112,Tabla_Insumos,5,FALSE),"")</f>
        <v/>
      </c>
      <c r="C1112" s="234"/>
      <c r="D1112" s="235" t="str">
        <f t="shared" ref="D1112:D1125" si="335">IFERROR(VLOOKUP(C1112,Tabla_Insumos,2,FALSE),"")</f>
        <v/>
      </c>
      <c r="E1112" s="236"/>
      <c r="F1112" s="237">
        <f t="shared" ref="F1112:F1125" si="336">IFERROR(VLOOKUP(C1112,Tabla_Insumos,3,FALSE),0)</f>
        <v>0</v>
      </c>
      <c r="G1112" s="303">
        <f>ROUND(E1112*F1112,2)</f>
        <v>0</v>
      </c>
    </row>
    <row r="1113" spans="1:123" s="238" customFormat="1" ht="24" customHeight="1" x14ac:dyDescent="0.2">
      <c r="A1113" s="235" t="str">
        <f t="shared" si="333"/>
        <v/>
      </c>
      <c r="B1113" s="233" t="str">
        <f t="shared" si="334"/>
        <v/>
      </c>
      <c r="C1113" s="234"/>
      <c r="D1113" s="235" t="str">
        <f t="shared" si="335"/>
        <v/>
      </c>
      <c r="E1113" s="236"/>
      <c r="F1113" s="237">
        <f t="shared" si="336"/>
        <v>0</v>
      </c>
      <c r="G1113" s="303">
        <f t="shared" ref="G1113:G1125" si="337">ROUND(E1113*F1113,2)</f>
        <v>0</v>
      </c>
    </row>
    <row r="1114" spans="1:123" s="238" customFormat="1" ht="24" customHeight="1" x14ac:dyDescent="0.2">
      <c r="A1114" s="235" t="str">
        <f t="shared" si="333"/>
        <v/>
      </c>
      <c r="B1114" s="233" t="str">
        <f t="shared" si="334"/>
        <v/>
      </c>
      <c r="C1114" s="234"/>
      <c r="D1114" s="235" t="str">
        <f t="shared" si="335"/>
        <v/>
      </c>
      <c r="E1114" s="236"/>
      <c r="F1114" s="237">
        <f t="shared" si="336"/>
        <v>0</v>
      </c>
      <c r="G1114" s="303">
        <f t="shared" si="337"/>
        <v>0</v>
      </c>
    </row>
    <row r="1115" spans="1:123" s="238" customFormat="1" ht="24" customHeight="1" x14ac:dyDescent="0.2">
      <c r="A1115" s="235" t="str">
        <f t="shared" si="333"/>
        <v/>
      </c>
      <c r="B1115" s="233" t="str">
        <f t="shared" si="334"/>
        <v/>
      </c>
      <c r="C1115" s="234"/>
      <c r="D1115" s="235" t="str">
        <f t="shared" si="335"/>
        <v/>
      </c>
      <c r="E1115" s="236"/>
      <c r="F1115" s="237">
        <f t="shared" si="336"/>
        <v>0</v>
      </c>
      <c r="G1115" s="303">
        <f t="shared" si="337"/>
        <v>0</v>
      </c>
    </row>
    <row r="1116" spans="1:123" s="238" customFormat="1" ht="24" customHeight="1" x14ac:dyDescent="0.2">
      <c r="A1116" s="235" t="str">
        <f t="shared" si="333"/>
        <v/>
      </c>
      <c r="B1116" s="233" t="str">
        <f t="shared" si="334"/>
        <v/>
      </c>
      <c r="C1116" s="234"/>
      <c r="D1116" s="235" t="str">
        <f t="shared" si="335"/>
        <v/>
      </c>
      <c r="E1116" s="236"/>
      <c r="F1116" s="237">
        <f t="shared" si="336"/>
        <v>0</v>
      </c>
      <c r="G1116" s="303">
        <f t="shared" si="337"/>
        <v>0</v>
      </c>
    </row>
    <row r="1117" spans="1:123" s="238" customFormat="1" ht="24" customHeight="1" x14ac:dyDescent="0.2">
      <c r="A1117" s="235" t="str">
        <f t="shared" si="333"/>
        <v/>
      </c>
      <c r="B1117" s="233" t="str">
        <f t="shared" si="334"/>
        <v/>
      </c>
      <c r="C1117" s="234"/>
      <c r="D1117" s="235" t="str">
        <f t="shared" si="335"/>
        <v/>
      </c>
      <c r="E1117" s="236"/>
      <c r="F1117" s="237">
        <f t="shared" si="336"/>
        <v>0</v>
      </c>
      <c r="G1117" s="303">
        <f t="shared" si="337"/>
        <v>0</v>
      </c>
    </row>
    <row r="1118" spans="1:123" s="238" customFormat="1" ht="24" customHeight="1" x14ac:dyDescent="0.2">
      <c r="A1118" s="235" t="str">
        <f t="shared" si="333"/>
        <v/>
      </c>
      <c r="B1118" s="233" t="str">
        <f t="shared" si="334"/>
        <v/>
      </c>
      <c r="C1118" s="234"/>
      <c r="D1118" s="235" t="str">
        <f t="shared" si="335"/>
        <v/>
      </c>
      <c r="E1118" s="236"/>
      <c r="F1118" s="237">
        <f t="shared" si="336"/>
        <v>0</v>
      </c>
      <c r="G1118" s="303">
        <f t="shared" si="337"/>
        <v>0</v>
      </c>
    </row>
    <row r="1119" spans="1:123" s="238" customFormat="1" ht="24" customHeight="1" x14ac:dyDescent="0.2">
      <c r="A1119" s="235" t="str">
        <f t="shared" si="333"/>
        <v/>
      </c>
      <c r="B1119" s="233" t="str">
        <f t="shared" si="334"/>
        <v/>
      </c>
      <c r="C1119" s="234"/>
      <c r="D1119" s="235" t="str">
        <f t="shared" si="335"/>
        <v/>
      </c>
      <c r="E1119" s="236"/>
      <c r="F1119" s="237">
        <f t="shared" si="336"/>
        <v>0</v>
      </c>
      <c r="G1119" s="303">
        <f t="shared" si="337"/>
        <v>0</v>
      </c>
    </row>
    <row r="1120" spans="1:123" s="238" customFormat="1" ht="24" customHeight="1" x14ac:dyDescent="0.2">
      <c r="A1120" s="235" t="str">
        <f t="shared" si="333"/>
        <v/>
      </c>
      <c r="B1120" s="233" t="str">
        <f t="shared" si="334"/>
        <v/>
      </c>
      <c r="C1120" s="234"/>
      <c r="D1120" s="235" t="str">
        <f t="shared" si="335"/>
        <v/>
      </c>
      <c r="E1120" s="236"/>
      <c r="F1120" s="237">
        <f t="shared" si="336"/>
        <v>0</v>
      </c>
      <c r="G1120" s="303">
        <f t="shared" si="337"/>
        <v>0</v>
      </c>
    </row>
    <row r="1121" spans="1:7" s="238" customFormat="1" ht="24" customHeight="1" x14ac:dyDescent="0.2">
      <c r="A1121" s="235" t="str">
        <f t="shared" si="333"/>
        <v/>
      </c>
      <c r="B1121" s="233" t="str">
        <f t="shared" si="334"/>
        <v/>
      </c>
      <c r="C1121" s="234"/>
      <c r="D1121" s="235" t="str">
        <f t="shared" si="335"/>
        <v/>
      </c>
      <c r="E1121" s="236"/>
      <c r="F1121" s="237">
        <f t="shared" si="336"/>
        <v>0</v>
      </c>
      <c r="G1121" s="303">
        <f t="shared" si="337"/>
        <v>0</v>
      </c>
    </row>
    <row r="1122" spans="1:7" s="238" customFormat="1" ht="24" customHeight="1" x14ac:dyDescent="0.2">
      <c r="A1122" s="235" t="str">
        <f t="shared" si="333"/>
        <v/>
      </c>
      <c r="B1122" s="233" t="str">
        <f t="shared" si="334"/>
        <v/>
      </c>
      <c r="C1122" s="234"/>
      <c r="D1122" s="235" t="str">
        <f t="shared" si="335"/>
        <v/>
      </c>
      <c r="E1122" s="236"/>
      <c r="F1122" s="237">
        <f t="shared" si="336"/>
        <v>0</v>
      </c>
      <c r="G1122" s="303">
        <f t="shared" si="337"/>
        <v>0</v>
      </c>
    </row>
    <row r="1123" spans="1:7" s="238" customFormat="1" ht="24" customHeight="1" x14ac:dyDescent="0.2">
      <c r="A1123" s="235" t="str">
        <f t="shared" si="333"/>
        <v/>
      </c>
      <c r="B1123" s="233" t="str">
        <f t="shared" si="334"/>
        <v/>
      </c>
      <c r="C1123" s="234"/>
      <c r="D1123" s="235" t="str">
        <f t="shared" si="335"/>
        <v/>
      </c>
      <c r="E1123" s="236"/>
      <c r="F1123" s="237">
        <f t="shared" si="336"/>
        <v>0</v>
      </c>
      <c r="G1123" s="303">
        <f t="shared" si="337"/>
        <v>0</v>
      </c>
    </row>
    <row r="1124" spans="1:7" s="238" customFormat="1" ht="24" customHeight="1" x14ac:dyDescent="0.2">
      <c r="A1124" s="235" t="str">
        <f t="shared" si="333"/>
        <v/>
      </c>
      <c r="B1124" s="233" t="str">
        <f t="shared" si="334"/>
        <v/>
      </c>
      <c r="C1124" s="234"/>
      <c r="D1124" s="235" t="str">
        <f t="shared" si="335"/>
        <v/>
      </c>
      <c r="E1124" s="236"/>
      <c r="F1124" s="237">
        <f t="shared" si="336"/>
        <v>0</v>
      </c>
      <c r="G1124" s="303">
        <f t="shared" si="337"/>
        <v>0</v>
      </c>
    </row>
    <row r="1125" spans="1:7" s="238" customFormat="1" ht="24" customHeight="1" x14ac:dyDescent="0.2">
      <c r="A1125" s="235" t="str">
        <f t="shared" si="333"/>
        <v/>
      </c>
      <c r="B1125" s="233" t="str">
        <f t="shared" si="334"/>
        <v/>
      </c>
      <c r="C1125" s="234"/>
      <c r="D1125" s="235" t="str">
        <f t="shared" si="335"/>
        <v/>
      </c>
      <c r="E1125" s="236"/>
      <c r="F1125" s="237">
        <f t="shared" si="336"/>
        <v>0</v>
      </c>
      <c r="G1125" s="303">
        <f t="shared" si="337"/>
        <v>0</v>
      </c>
    </row>
    <row r="1126" spans="1:7" ht="24" customHeight="1" x14ac:dyDescent="0.2">
      <c r="A1126" s="304"/>
      <c r="B1126" s="99"/>
      <c r="C1126" s="99"/>
      <c r="D1126" s="105"/>
      <c r="E1126" s="106"/>
      <c r="F1126" s="377" t="s">
        <v>31</v>
      </c>
      <c r="G1126" s="305">
        <f>SUBTOTAL(9,G1112:G1125)</f>
        <v>0</v>
      </c>
    </row>
    <row r="1127" spans="1:7" ht="24" customHeight="1" x14ac:dyDescent="0.2">
      <c r="A1127" s="304"/>
      <c r="B1127" s="99"/>
      <c r="C1127" s="375" t="s">
        <v>605</v>
      </c>
      <c r="D1127" s="105"/>
      <c r="E1127" s="106"/>
      <c r="F1127" s="107"/>
      <c r="G1127" s="306"/>
    </row>
    <row r="1128" spans="1:7" s="238" customFormat="1" ht="24" customHeight="1" x14ac:dyDescent="0.2">
      <c r="A1128" s="235" t="str">
        <f t="shared" ref="A1128:A1135" si="338">IFERROR(VLOOKUP(C1128,Tabla_Insumos,4,FALSE),"")</f>
        <v/>
      </c>
      <c r="B1128" s="233">
        <f t="shared" ref="B1128:B1135" si="339">IFERROR(VLOOKUP(A1128,Tabla_Indices,5,FALSE),"")</f>
        <v>0</v>
      </c>
      <c r="C1128" s="234"/>
      <c r="D1128" s="235" t="str">
        <f t="shared" ref="D1128:D1135" si="340">IFERROR(VLOOKUP(C1128,Tabla_Insumos,2,FALSE),"")</f>
        <v/>
      </c>
      <c r="E1128" s="236"/>
      <c r="F1128" s="237">
        <f t="shared" ref="F1128:F1135" si="341">IFERROR(VLOOKUP(C1128,Tabla_Insumos,3,FALSE),0)</f>
        <v>0</v>
      </c>
      <c r="G1128" s="303">
        <f>ROUND(E1128*F1128,2)</f>
        <v>0</v>
      </c>
    </row>
    <row r="1129" spans="1:7" s="238" customFormat="1" ht="24" customHeight="1" x14ac:dyDescent="0.2">
      <c r="A1129" s="235" t="str">
        <f t="shared" si="338"/>
        <v/>
      </c>
      <c r="B1129" s="233">
        <f t="shared" si="339"/>
        <v>0</v>
      </c>
      <c r="C1129" s="234"/>
      <c r="D1129" s="235" t="str">
        <f t="shared" si="340"/>
        <v/>
      </c>
      <c r="E1129" s="236"/>
      <c r="F1129" s="237">
        <f t="shared" si="341"/>
        <v>0</v>
      </c>
      <c r="G1129" s="303">
        <f>ROUND(E1129*F1129,2)</f>
        <v>0</v>
      </c>
    </row>
    <row r="1130" spans="1:7" s="238" customFormat="1" ht="24" customHeight="1" x14ac:dyDescent="0.2">
      <c r="A1130" s="235" t="str">
        <f t="shared" si="338"/>
        <v/>
      </c>
      <c r="B1130" s="233">
        <f t="shared" si="339"/>
        <v>0</v>
      </c>
      <c r="C1130" s="234"/>
      <c r="D1130" s="235" t="str">
        <f t="shared" si="340"/>
        <v/>
      </c>
      <c r="E1130" s="236"/>
      <c r="F1130" s="237">
        <f t="shared" si="341"/>
        <v>0</v>
      </c>
      <c r="G1130" s="303">
        <f t="shared" ref="G1130:G1135" si="342">ROUND(E1130*F1130,2)</f>
        <v>0</v>
      </c>
    </row>
    <row r="1131" spans="1:7" s="238" customFormat="1" ht="24" customHeight="1" x14ac:dyDescent="0.2">
      <c r="A1131" s="235" t="str">
        <f t="shared" si="338"/>
        <v/>
      </c>
      <c r="B1131" s="233">
        <f t="shared" si="339"/>
        <v>0</v>
      </c>
      <c r="C1131" s="234"/>
      <c r="D1131" s="235" t="str">
        <f t="shared" si="340"/>
        <v/>
      </c>
      <c r="E1131" s="236"/>
      <c r="F1131" s="237">
        <f t="shared" si="341"/>
        <v>0</v>
      </c>
      <c r="G1131" s="303">
        <f t="shared" si="342"/>
        <v>0</v>
      </c>
    </row>
    <row r="1132" spans="1:7" s="238" customFormat="1" ht="24" customHeight="1" x14ac:dyDescent="0.2">
      <c r="A1132" s="235" t="str">
        <f t="shared" si="338"/>
        <v/>
      </c>
      <c r="B1132" s="233">
        <f t="shared" si="339"/>
        <v>0</v>
      </c>
      <c r="C1132" s="234"/>
      <c r="D1132" s="235" t="str">
        <f t="shared" si="340"/>
        <v/>
      </c>
      <c r="E1132" s="236"/>
      <c r="F1132" s="237">
        <f t="shared" si="341"/>
        <v>0</v>
      </c>
      <c r="G1132" s="303">
        <f t="shared" si="342"/>
        <v>0</v>
      </c>
    </row>
    <row r="1133" spans="1:7" s="238" customFormat="1" ht="24" customHeight="1" x14ac:dyDescent="0.2">
      <c r="A1133" s="235" t="str">
        <f t="shared" si="338"/>
        <v/>
      </c>
      <c r="B1133" s="233">
        <f t="shared" si="339"/>
        <v>0</v>
      </c>
      <c r="C1133" s="234"/>
      <c r="D1133" s="235" t="str">
        <f t="shared" si="340"/>
        <v/>
      </c>
      <c r="E1133" s="236"/>
      <c r="F1133" s="237">
        <f t="shared" si="341"/>
        <v>0</v>
      </c>
      <c r="G1133" s="303">
        <f t="shared" si="342"/>
        <v>0</v>
      </c>
    </row>
    <row r="1134" spans="1:7" s="238" customFormat="1" ht="24" customHeight="1" x14ac:dyDescent="0.2">
      <c r="A1134" s="235" t="str">
        <f t="shared" si="338"/>
        <v/>
      </c>
      <c r="B1134" s="233">
        <f t="shared" si="339"/>
        <v>0</v>
      </c>
      <c r="C1134" s="234"/>
      <c r="D1134" s="235" t="str">
        <f t="shared" si="340"/>
        <v/>
      </c>
      <c r="E1134" s="236"/>
      <c r="F1134" s="237">
        <f t="shared" si="341"/>
        <v>0</v>
      </c>
      <c r="G1134" s="303">
        <f t="shared" si="342"/>
        <v>0</v>
      </c>
    </row>
    <row r="1135" spans="1:7" s="238" customFormat="1" ht="24" customHeight="1" x14ac:dyDescent="0.2">
      <c r="A1135" s="235" t="str">
        <f t="shared" si="338"/>
        <v/>
      </c>
      <c r="B1135" s="233">
        <f t="shared" si="339"/>
        <v>0</v>
      </c>
      <c r="C1135" s="234"/>
      <c r="D1135" s="235" t="str">
        <f t="shared" si="340"/>
        <v/>
      </c>
      <c r="E1135" s="236"/>
      <c r="F1135" s="237">
        <f t="shared" si="341"/>
        <v>0</v>
      </c>
      <c r="G1135" s="303">
        <f t="shared" si="342"/>
        <v>0</v>
      </c>
    </row>
    <row r="1136" spans="1:7" ht="24" customHeight="1" x14ac:dyDescent="0.2">
      <c r="A1136" s="304"/>
      <c r="B1136" s="99"/>
      <c r="C1136" s="99"/>
      <c r="D1136" s="105"/>
      <c r="E1136" s="106"/>
      <c r="F1136" s="377" t="s">
        <v>32</v>
      </c>
      <c r="G1136" s="305">
        <f>SUBTOTAL(9,G1128:G1135)</f>
        <v>0</v>
      </c>
    </row>
    <row r="1137" spans="1:7" ht="24" customHeight="1" x14ac:dyDescent="0.2">
      <c r="A1137" s="304"/>
      <c r="B1137" s="99"/>
      <c r="C1137" s="375" t="s">
        <v>606</v>
      </c>
      <c r="D1137" s="105"/>
      <c r="E1137" s="106"/>
      <c r="F1137" s="107"/>
      <c r="G1137" s="306"/>
    </row>
    <row r="1138" spans="1:7" s="238" customFormat="1" ht="24" customHeight="1" x14ac:dyDescent="0.2">
      <c r="A1138" s="235" t="str">
        <f t="shared" ref="A1138:A1146" si="343">IFERROR(VLOOKUP(C1138,Tabla_Insumos,4,FALSE),"")</f>
        <v/>
      </c>
      <c r="B1138" s="233" t="str">
        <f t="shared" ref="B1138:B1146" si="344">IFERROR(VLOOKUP(C1138,Tabla_Insumos,5,FALSE),"")</f>
        <v/>
      </c>
      <c r="C1138" s="234"/>
      <c r="D1138" s="235" t="str">
        <f t="shared" ref="D1138:D1146" si="345">IFERROR(VLOOKUP(C1138,Tabla_Insumos,2,FALSE),"")</f>
        <v/>
      </c>
      <c r="E1138" s="236"/>
      <c r="F1138" s="237">
        <f t="shared" ref="F1138:F1146" si="346">IFERROR(VLOOKUP(C1138,Tabla_Insumos,3,FALSE),0)</f>
        <v>0</v>
      </c>
      <c r="G1138" s="303">
        <f t="shared" ref="G1138:G1146" si="347">ROUND(E1138*F1138,2)</f>
        <v>0</v>
      </c>
    </row>
    <row r="1139" spans="1:7" s="238" customFormat="1" ht="24" customHeight="1" x14ac:dyDescent="0.2">
      <c r="A1139" s="235" t="str">
        <f t="shared" si="343"/>
        <v/>
      </c>
      <c r="B1139" s="233" t="str">
        <f t="shared" si="344"/>
        <v/>
      </c>
      <c r="C1139" s="234"/>
      <c r="D1139" s="235" t="str">
        <f t="shared" si="345"/>
        <v/>
      </c>
      <c r="E1139" s="236"/>
      <c r="F1139" s="237">
        <f t="shared" si="346"/>
        <v>0</v>
      </c>
      <c r="G1139" s="303">
        <f t="shared" si="347"/>
        <v>0</v>
      </c>
    </row>
    <row r="1140" spans="1:7" s="238" customFormat="1" ht="24" customHeight="1" x14ac:dyDescent="0.2">
      <c r="A1140" s="235" t="str">
        <f t="shared" si="343"/>
        <v/>
      </c>
      <c r="B1140" s="233" t="str">
        <f t="shared" si="344"/>
        <v/>
      </c>
      <c r="C1140" s="234"/>
      <c r="D1140" s="235" t="str">
        <f t="shared" si="345"/>
        <v/>
      </c>
      <c r="E1140" s="236"/>
      <c r="F1140" s="237">
        <f t="shared" si="346"/>
        <v>0</v>
      </c>
      <c r="G1140" s="303">
        <f t="shared" si="347"/>
        <v>0</v>
      </c>
    </row>
    <row r="1141" spans="1:7" s="238" customFormat="1" ht="24" customHeight="1" x14ac:dyDescent="0.2">
      <c r="A1141" s="235" t="str">
        <f t="shared" si="343"/>
        <v/>
      </c>
      <c r="B1141" s="233" t="str">
        <f t="shared" si="344"/>
        <v/>
      </c>
      <c r="C1141" s="234"/>
      <c r="D1141" s="235" t="str">
        <f t="shared" si="345"/>
        <v/>
      </c>
      <c r="E1141" s="236"/>
      <c r="F1141" s="237">
        <f t="shared" si="346"/>
        <v>0</v>
      </c>
      <c r="G1141" s="303">
        <f t="shared" si="347"/>
        <v>0</v>
      </c>
    </row>
    <row r="1142" spans="1:7" s="238" customFormat="1" ht="24" customHeight="1" x14ac:dyDescent="0.2">
      <c r="A1142" s="235" t="str">
        <f t="shared" si="343"/>
        <v/>
      </c>
      <c r="B1142" s="233" t="str">
        <f t="shared" si="344"/>
        <v/>
      </c>
      <c r="C1142" s="234"/>
      <c r="D1142" s="235" t="str">
        <f t="shared" si="345"/>
        <v/>
      </c>
      <c r="E1142" s="236"/>
      <c r="F1142" s="237">
        <f t="shared" si="346"/>
        <v>0</v>
      </c>
      <c r="G1142" s="303">
        <f t="shared" si="347"/>
        <v>0</v>
      </c>
    </row>
    <row r="1143" spans="1:7" s="238" customFormat="1" ht="24" customHeight="1" x14ac:dyDescent="0.2">
      <c r="A1143" s="235" t="str">
        <f t="shared" si="343"/>
        <v/>
      </c>
      <c r="B1143" s="233" t="str">
        <f t="shared" si="344"/>
        <v/>
      </c>
      <c r="C1143" s="234"/>
      <c r="D1143" s="235" t="str">
        <f t="shared" si="345"/>
        <v/>
      </c>
      <c r="E1143" s="236"/>
      <c r="F1143" s="237">
        <f t="shared" si="346"/>
        <v>0</v>
      </c>
      <c r="G1143" s="303">
        <f t="shared" si="347"/>
        <v>0</v>
      </c>
    </row>
    <row r="1144" spans="1:7" s="238" customFormat="1" ht="24" customHeight="1" x14ac:dyDescent="0.2">
      <c r="A1144" s="235" t="str">
        <f t="shared" si="343"/>
        <v/>
      </c>
      <c r="B1144" s="233" t="str">
        <f t="shared" si="344"/>
        <v/>
      </c>
      <c r="C1144" s="234"/>
      <c r="D1144" s="235" t="str">
        <f t="shared" si="345"/>
        <v/>
      </c>
      <c r="E1144" s="236"/>
      <c r="F1144" s="237">
        <f t="shared" si="346"/>
        <v>0</v>
      </c>
      <c r="G1144" s="303">
        <f t="shared" si="347"/>
        <v>0</v>
      </c>
    </row>
    <row r="1145" spans="1:7" s="238" customFormat="1" ht="24" customHeight="1" x14ac:dyDescent="0.2">
      <c r="A1145" s="235" t="str">
        <f t="shared" si="343"/>
        <v/>
      </c>
      <c r="B1145" s="233" t="str">
        <f t="shared" si="344"/>
        <v/>
      </c>
      <c r="C1145" s="234"/>
      <c r="D1145" s="235" t="str">
        <f t="shared" si="345"/>
        <v/>
      </c>
      <c r="E1145" s="236"/>
      <c r="F1145" s="237">
        <f t="shared" si="346"/>
        <v>0</v>
      </c>
      <c r="G1145" s="303">
        <f t="shared" si="347"/>
        <v>0</v>
      </c>
    </row>
    <row r="1146" spans="1:7" s="238" customFormat="1" ht="24" customHeight="1" x14ac:dyDescent="0.2">
      <c r="A1146" s="235" t="str">
        <f t="shared" si="343"/>
        <v/>
      </c>
      <c r="B1146" s="233" t="str">
        <f t="shared" si="344"/>
        <v/>
      </c>
      <c r="C1146" s="234"/>
      <c r="D1146" s="235" t="str">
        <f t="shared" si="345"/>
        <v/>
      </c>
      <c r="E1146" s="236"/>
      <c r="F1146" s="237">
        <f t="shared" si="346"/>
        <v>0</v>
      </c>
      <c r="G1146" s="303">
        <f t="shared" si="347"/>
        <v>0</v>
      </c>
    </row>
    <row r="1147" spans="1:7" ht="24" customHeight="1" x14ac:dyDescent="0.2">
      <c r="A1147" s="307"/>
      <c r="B1147" s="105"/>
      <c r="C1147" s="99"/>
      <c r="D1147" s="105"/>
      <c r="E1147" s="106"/>
      <c r="F1147" s="377" t="s">
        <v>33</v>
      </c>
      <c r="G1147" s="305">
        <f>SUBTOTAL(9,G1138:G1146)</f>
        <v>0</v>
      </c>
    </row>
    <row r="1148" spans="1:7" ht="24" customHeight="1" x14ac:dyDescent="0.2">
      <c r="A1148" s="308"/>
      <c r="B1148" s="105"/>
      <c r="C1148" s="99"/>
      <c r="D1148" s="105"/>
      <c r="E1148" s="106"/>
      <c r="F1148" s="107"/>
      <c r="G1148" s="306"/>
    </row>
    <row r="1149" spans="1:7" ht="24" customHeight="1" x14ac:dyDescent="0.2">
      <c r="A1149" s="309" t="str">
        <f>B1107</f>
        <v/>
      </c>
      <c r="B1149" s="310" t="str">
        <f>C1107</f>
        <v/>
      </c>
      <c r="C1149" s="113"/>
      <c r="D1149" s="113" t="s">
        <v>34</v>
      </c>
      <c r="E1149" s="114"/>
      <c r="F1149" s="312" t="s">
        <v>35</v>
      </c>
      <c r="G1149" s="311">
        <f>SUBTOTAL(9,G1112:G1148)</f>
        <v>0</v>
      </c>
    </row>
    <row r="1151" spans="1:7" ht="24" customHeight="1" x14ac:dyDescent="0.2">
      <c r="A1151" s="291" t="s">
        <v>37</v>
      </c>
      <c r="B1151" s="292"/>
      <c r="C1151" s="292"/>
      <c r="D1151" s="292"/>
      <c r="E1151" s="292"/>
      <c r="F1151" s="292"/>
      <c r="G1151" s="293"/>
    </row>
    <row r="1152" spans="1:7" ht="24" customHeight="1" x14ac:dyDescent="0.2">
      <c r="A1152" s="294" t="s">
        <v>602</v>
      </c>
      <c r="B1152" s="101" t="str">
        <f>Comitente</f>
        <v>DIRECCION PROVINCIAL DE REDES DE GAS</v>
      </c>
      <c r="C1152" s="96"/>
      <c r="D1152" s="102"/>
      <c r="E1152" s="102"/>
      <c r="F1152" s="103"/>
      <c r="G1152" s="295"/>
    </row>
    <row r="1153" spans="1:123" ht="24" customHeight="1" x14ac:dyDescent="0.2">
      <c r="A1153" s="294" t="s">
        <v>603</v>
      </c>
      <c r="B1153" s="101">
        <f>Contratista</f>
        <v>0</v>
      </c>
      <c r="C1153" s="97"/>
      <c r="D1153" s="97"/>
      <c r="E1153" s="97"/>
      <c r="F1153" s="104"/>
      <c r="G1153" s="296"/>
    </row>
    <row r="1154" spans="1:123" ht="24" customHeight="1" x14ac:dyDescent="0.2">
      <c r="A1154" s="294" t="s">
        <v>24</v>
      </c>
      <c r="B1154" s="101" t="str">
        <f>Obra</f>
        <v>RED DE MEDIA PRESIÓN BARRIO TALACASTO</v>
      </c>
      <c r="C1154" s="97"/>
      <c r="D1154" s="97"/>
      <c r="E1154" s="97"/>
      <c r="F1154" s="104" t="s">
        <v>38</v>
      </c>
      <c r="G1154" s="297">
        <f>Fecha_Base</f>
        <v>0</v>
      </c>
    </row>
    <row r="1155" spans="1:123" ht="24" customHeight="1" x14ac:dyDescent="0.2">
      <c r="A1155" s="298" t="s">
        <v>601</v>
      </c>
      <c r="B1155" s="98" t="str">
        <f>Ubicación</f>
        <v>Departamento Chimbas</v>
      </c>
      <c r="C1155" s="98"/>
      <c r="D1155" s="105"/>
      <c r="E1155" s="106"/>
      <c r="F1155" s="107"/>
      <c r="G1155" s="299"/>
    </row>
    <row r="1156" spans="1:123" ht="24" customHeight="1" x14ac:dyDescent="0.2">
      <c r="A1156" s="298" t="s">
        <v>39</v>
      </c>
      <c r="B1156" s="108" t="str">
        <f>IFERROR(VALUE(LEFT(B1157,FIND(".",B1157)-1)),"")</f>
        <v/>
      </c>
      <c r="C1156" s="99" t="str">
        <f>IFERROR(VLOOKUP(B1156,Tabla_CyP,2,FALSE),"")</f>
        <v/>
      </c>
      <c r="D1156" s="99"/>
      <c r="E1156" s="106"/>
      <c r="F1156" s="107"/>
      <c r="G1156" s="299"/>
    </row>
    <row r="1157" spans="1:123" ht="24" customHeight="1" x14ac:dyDescent="0.2">
      <c r="A1157" s="298" t="s">
        <v>25</v>
      </c>
      <c r="B1157" s="109" t="str">
        <f>IFERROR(VLOOKUP(COUNTIF($A$1:A1157,"ANALISIS DE PRECIOS"),Tabla_NumeroItem,2,FALSE),"")</f>
        <v/>
      </c>
      <c r="C1157" s="99" t="str">
        <f>IFERROR(VLOOKUP(B1157,Tabla_CyP,2,FALSE),"")</f>
        <v/>
      </c>
      <c r="D1157" s="105"/>
      <c r="E1157" s="106"/>
      <c r="F1157" s="104" t="s">
        <v>26</v>
      </c>
      <c r="G1157" s="300" t="str">
        <f>IFERROR(VLOOKUP(B1157,Tabla_CyP,4,FALSE),"")</f>
        <v/>
      </c>
    </row>
    <row r="1158" spans="1:123" ht="24" customHeight="1" x14ac:dyDescent="0.2">
      <c r="A1158" s="298"/>
      <c r="B1158" s="98"/>
      <c r="C1158" s="99"/>
      <c r="D1158" s="105"/>
      <c r="E1158" s="106"/>
      <c r="F1158" s="107"/>
      <c r="G1158" s="299"/>
    </row>
    <row r="1159" spans="1:123" ht="24" customHeight="1" x14ac:dyDescent="0.2">
      <c r="A1159" s="431" t="s">
        <v>507</v>
      </c>
      <c r="B1159" s="432"/>
      <c r="C1159" s="425" t="s">
        <v>0</v>
      </c>
      <c r="D1159" s="425" t="s">
        <v>27</v>
      </c>
      <c r="E1159" s="427" t="s">
        <v>28</v>
      </c>
      <c r="F1159" s="429" t="s">
        <v>29</v>
      </c>
      <c r="G1159" s="429" t="s">
        <v>30</v>
      </c>
    </row>
    <row r="1160" spans="1:123" s="111" customFormat="1" ht="24" customHeight="1" x14ac:dyDescent="0.2">
      <c r="A1160" s="110" t="s">
        <v>508</v>
      </c>
      <c r="B1160" s="110" t="s">
        <v>509</v>
      </c>
      <c r="C1160" s="426"/>
      <c r="D1160" s="426"/>
      <c r="E1160" s="428"/>
      <c r="F1160" s="430"/>
      <c r="G1160" s="430"/>
      <c r="H1160" s="239"/>
      <c r="I1160" s="239"/>
      <c r="J1160" s="239"/>
      <c r="K1160" s="239"/>
      <c r="L1160" s="239"/>
      <c r="M1160" s="239"/>
      <c r="N1160" s="239"/>
      <c r="O1160" s="239"/>
      <c r="P1160" s="239"/>
      <c r="Q1160" s="239"/>
      <c r="R1160" s="239"/>
      <c r="S1160" s="239"/>
      <c r="T1160" s="239"/>
      <c r="U1160" s="239"/>
      <c r="V1160" s="239"/>
      <c r="W1160" s="239"/>
      <c r="X1160" s="239"/>
      <c r="Y1160" s="239"/>
      <c r="Z1160" s="239"/>
      <c r="AA1160" s="239"/>
      <c r="AB1160" s="239"/>
      <c r="AC1160" s="239"/>
      <c r="AD1160" s="239"/>
      <c r="AE1160" s="239"/>
      <c r="AF1160" s="239"/>
      <c r="AG1160" s="239"/>
      <c r="AH1160" s="239"/>
      <c r="AI1160" s="239"/>
      <c r="AJ1160" s="239"/>
      <c r="AK1160" s="239"/>
      <c r="AL1160" s="239"/>
      <c r="AM1160" s="239"/>
      <c r="AN1160" s="239"/>
      <c r="AO1160" s="239"/>
      <c r="AP1160" s="239"/>
      <c r="AQ1160" s="239"/>
      <c r="AR1160" s="239"/>
      <c r="AS1160" s="239"/>
      <c r="AT1160" s="239"/>
      <c r="AU1160" s="239"/>
      <c r="AV1160" s="239"/>
      <c r="AW1160" s="239"/>
      <c r="AX1160" s="239"/>
      <c r="AY1160" s="239"/>
      <c r="AZ1160" s="239"/>
      <c r="BA1160" s="239"/>
      <c r="BB1160" s="239"/>
      <c r="BC1160" s="239"/>
      <c r="BD1160" s="239"/>
      <c r="BE1160" s="239"/>
      <c r="BF1160" s="239"/>
      <c r="BG1160" s="239"/>
      <c r="BH1160" s="239"/>
      <c r="BI1160" s="239"/>
      <c r="BJ1160" s="239"/>
      <c r="BK1160" s="239"/>
      <c r="BL1160" s="239"/>
      <c r="BM1160" s="239"/>
      <c r="BN1160" s="239"/>
      <c r="BO1160" s="239"/>
      <c r="BP1160" s="239"/>
      <c r="BQ1160" s="239"/>
      <c r="BR1160" s="239"/>
      <c r="BS1160" s="239"/>
      <c r="BT1160" s="239"/>
      <c r="BU1160" s="239"/>
      <c r="BV1160" s="239"/>
      <c r="BW1160" s="239"/>
      <c r="BX1160" s="239"/>
      <c r="BY1160" s="239"/>
      <c r="BZ1160" s="239"/>
      <c r="CA1160" s="239"/>
      <c r="CB1160" s="239"/>
      <c r="CC1160" s="239"/>
      <c r="CD1160" s="239"/>
      <c r="CE1160" s="239"/>
      <c r="CF1160" s="239"/>
      <c r="CG1160" s="239"/>
      <c r="CH1160" s="239"/>
      <c r="CI1160" s="239"/>
      <c r="CJ1160" s="239"/>
      <c r="CK1160" s="239"/>
      <c r="CL1160" s="239"/>
      <c r="CM1160" s="239"/>
      <c r="CN1160" s="239"/>
      <c r="CO1160" s="239"/>
      <c r="CP1160" s="239"/>
      <c r="CQ1160" s="239"/>
      <c r="CR1160" s="239"/>
      <c r="CS1160" s="239"/>
      <c r="CT1160" s="239"/>
      <c r="CU1160" s="239"/>
      <c r="CV1160" s="239"/>
      <c r="CW1160" s="239"/>
      <c r="CX1160" s="239"/>
      <c r="CY1160" s="239"/>
      <c r="CZ1160" s="239"/>
      <c r="DA1160" s="239"/>
      <c r="DB1160" s="239"/>
      <c r="DC1160" s="239"/>
      <c r="DD1160" s="239"/>
      <c r="DE1160" s="239"/>
      <c r="DF1160" s="239"/>
      <c r="DG1160" s="239"/>
      <c r="DH1160" s="239"/>
      <c r="DI1160" s="239"/>
      <c r="DJ1160" s="239"/>
      <c r="DK1160" s="239"/>
      <c r="DL1160" s="239"/>
      <c r="DM1160" s="239"/>
      <c r="DN1160" s="239"/>
      <c r="DO1160" s="239"/>
      <c r="DP1160" s="239"/>
      <c r="DQ1160" s="239"/>
      <c r="DR1160" s="239"/>
      <c r="DS1160" s="239"/>
    </row>
    <row r="1161" spans="1:123" ht="24" customHeight="1" x14ac:dyDescent="0.2">
      <c r="A1161" s="378"/>
      <c r="B1161" s="112"/>
      <c r="C1161" s="376" t="s">
        <v>604</v>
      </c>
      <c r="D1161" s="113"/>
      <c r="E1161" s="114"/>
      <c r="F1161" s="115"/>
      <c r="G1161" s="302"/>
    </row>
    <row r="1162" spans="1:123" s="238" customFormat="1" ht="24" customHeight="1" x14ac:dyDescent="0.2">
      <c r="A1162" s="235" t="str">
        <f t="shared" ref="A1162:A1175" si="348">IFERROR(VLOOKUP(C1162,Tabla_Insumos,4,FALSE),"")</f>
        <v/>
      </c>
      <c r="B1162" s="233" t="str">
        <f t="shared" ref="B1162:B1175" si="349">IFERROR(VLOOKUP(C1162,Tabla_Insumos,5,FALSE),"")</f>
        <v/>
      </c>
      <c r="C1162" s="234"/>
      <c r="D1162" s="235" t="str">
        <f t="shared" ref="D1162:D1175" si="350">IFERROR(VLOOKUP(C1162,Tabla_Insumos,2,FALSE),"")</f>
        <v/>
      </c>
      <c r="E1162" s="236"/>
      <c r="F1162" s="237">
        <f t="shared" ref="F1162:F1175" si="351">IFERROR(VLOOKUP(C1162,Tabla_Insumos,3,FALSE),0)</f>
        <v>0</v>
      </c>
      <c r="G1162" s="303">
        <f>ROUND(E1162*F1162,2)</f>
        <v>0</v>
      </c>
    </row>
    <row r="1163" spans="1:123" s="238" customFormat="1" ht="24" customHeight="1" x14ac:dyDescent="0.2">
      <c r="A1163" s="235" t="str">
        <f t="shared" si="348"/>
        <v/>
      </c>
      <c r="B1163" s="233" t="str">
        <f t="shared" si="349"/>
        <v/>
      </c>
      <c r="C1163" s="234"/>
      <c r="D1163" s="235" t="str">
        <f t="shared" si="350"/>
        <v/>
      </c>
      <c r="E1163" s="236"/>
      <c r="F1163" s="237">
        <f t="shared" si="351"/>
        <v>0</v>
      </c>
      <c r="G1163" s="303">
        <f t="shared" ref="G1163:G1175" si="352">ROUND(E1163*F1163,2)</f>
        <v>0</v>
      </c>
    </row>
    <row r="1164" spans="1:123" s="238" customFormat="1" ht="24" customHeight="1" x14ac:dyDescent="0.2">
      <c r="A1164" s="235" t="str">
        <f t="shared" si="348"/>
        <v/>
      </c>
      <c r="B1164" s="233" t="str">
        <f t="shared" si="349"/>
        <v/>
      </c>
      <c r="C1164" s="234"/>
      <c r="D1164" s="235" t="str">
        <f t="shared" si="350"/>
        <v/>
      </c>
      <c r="E1164" s="236"/>
      <c r="F1164" s="237">
        <f t="shared" si="351"/>
        <v>0</v>
      </c>
      <c r="G1164" s="303">
        <f t="shared" si="352"/>
        <v>0</v>
      </c>
    </row>
    <row r="1165" spans="1:123" s="238" customFormat="1" ht="24" customHeight="1" x14ac:dyDescent="0.2">
      <c r="A1165" s="235" t="str">
        <f t="shared" si="348"/>
        <v/>
      </c>
      <c r="B1165" s="233" t="str">
        <f t="shared" si="349"/>
        <v/>
      </c>
      <c r="C1165" s="234"/>
      <c r="D1165" s="235" t="str">
        <f t="shared" si="350"/>
        <v/>
      </c>
      <c r="E1165" s="236"/>
      <c r="F1165" s="237">
        <f t="shared" si="351"/>
        <v>0</v>
      </c>
      <c r="G1165" s="303">
        <f t="shared" si="352"/>
        <v>0</v>
      </c>
    </row>
    <row r="1166" spans="1:123" s="238" customFormat="1" ht="24" customHeight="1" x14ac:dyDescent="0.2">
      <c r="A1166" s="235" t="str">
        <f t="shared" si="348"/>
        <v/>
      </c>
      <c r="B1166" s="233" t="str">
        <f t="shared" si="349"/>
        <v/>
      </c>
      <c r="C1166" s="234"/>
      <c r="D1166" s="235" t="str">
        <f t="shared" si="350"/>
        <v/>
      </c>
      <c r="E1166" s="236"/>
      <c r="F1166" s="237">
        <f t="shared" si="351"/>
        <v>0</v>
      </c>
      <c r="G1166" s="303">
        <f t="shared" si="352"/>
        <v>0</v>
      </c>
    </row>
    <row r="1167" spans="1:123" s="238" customFormat="1" ht="24" customHeight="1" x14ac:dyDescent="0.2">
      <c r="A1167" s="235" t="str">
        <f t="shared" si="348"/>
        <v/>
      </c>
      <c r="B1167" s="233" t="str">
        <f t="shared" si="349"/>
        <v/>
      </c>
      <c r="C1167" s="234"/>
      <c r="D1167" s="235" t="str">
        <f t="shared" si="350"/>
        <v/>
      </c>
      <c r="E1167" s="236"/>
      <c r="F1167" s="237">
        <f t="shared" si="351"/>
        <v>0</v>
      </c>
      <c r="G1167" s="303">
        <f t="shared" si="352"/>
        <v>0</v>
      </c>
    </row>
    <row r="1168" spans="1:123" s="238" customFormat="1" ht="24" customHeight="1" x14ac:dyDescent="0.2">
      <c r="A1168" s="235" t="str">
        <f t="shared" si="348"/>
        <v/>
      </c>
      <c r="B1168" s="233" t="str">
        <f t="shared" si="349"/>
        <v/>
      </c>
      <c r="C1168" s="234"/>
      <c r="D1168" s="235" t="str">
        <f t="shared" si="350"/>
        <v/>
      </c>
      <c r="E1168" s="236"/>
      <c r="F1168" s="237">
        <f t="shared" si="351"/>
        <v>0</v>
      </c>
      <c r="G1168" s="303">
        <f t="shared" si="352"/>
        <v>0</v>
      </c>
    </row>
    <row r="1169" spans="1:7" s="238" customFormat="1" ht="24" customHeight="1" x14ac:dyDescent="0.2">
      <c r="A1169" s="235" t="str">
        <f t="shared" si="348"/>
        <v/>
      </c>
      <c r="B1169" s="233" t="str">
        <f t="shared" si="349"/>
        <v/>
      </c>
      <c r="C1169" s="234"/>
      <c r="D1169" s="235" t="str">
        <f t="shared" si="350"/>
        <v/>
      </c>
      <c r="E1169" s="236"/>
      <c r="F1169" s="237">
        <f t="shared" si="351"/>
        <v>0</v>
      </c>
      <c r="G1169" s="303">
        <f t="shared" si="352"/>
        <v>0</v>
      </c>
    </row>
    <row r="1170" spans="1:7" s="238" customFormat="1" ht="24" customHeight="1" x14ac:dyDescent="0.2">
      <c r="A1170" s="235" t="str">
        <f t="shared" si="348"/>
        <v/>
      </c>
      <c r="B1170" s="233" t="str">
        <f t="shared" si="349"/>
        <v/>
      </c>
      <c r="C1170" s="234"/>
      <c r="D1170" s="235" t="str">
        <f t="shared" si="350"/>
        <v/>
      </c>
      <c r="E1170" s="236"/>
      <c r="F1170" s="237">
        <f t="shared" si="351"/>
        <v>0</v>
      </c>
      <c r="G1170" s="303">
        <f t="shared" si="352"/>
        <v>0</v>
      </c>
    </row>
    <row r="1171" spans="1:7" s="238" customFormat="1" ht="24" customHeight="1" x14ac:dyDescent="0.2">
      <c r="A1171" s="235" t="str">
        <f t="shared" si="348"/>
        <v/>
      </c>
      <c r="B1171" s="233" t="str">
        <f t="shared" si="349"/>
        <v/>
      </c>
      <c r="C1171" s="234"/>
      <c r="D1171" s="235" t="str">
        <f t="shared" si="350"/>
        <v/>
      </c>
      <c r="E1171" s="236"/>
      <c r="F1171" s="237">
        <f t="shared" si="351"/>
        <v>0</v>
      </c>
      <c r="G1171" s="303">
        <f t="shared" si="352"/>
        <v>0</v>
      </c>
    </row>
    <row r="1172" spans="1:7" s="238" customFormat="1" ht="24" customHeight="1" x14ac:dyDescent="0.2">
      <c r="A1172" s="235" t="str">
        <f t="shared" si="348"/>
        <v/>
      </c>
      <c r="B1172" s="233" t="str">
        <f t="shared" si="349"/>
        <v/>
      </c>
      <c r="C1172" s="234"/>
      <c r="D1172" s="235" t="str">
        <f t="shared" si="350"/>
        <v/>
      </c>
      <c r="E1172" s="236"/>
      <c r="F1172" s="237">
        <f t="shared" si="351"/>
        <v>0</v>
      </c>
      <c r="G1172" s="303">
        <f t="shared" si="352"/>
        <v>0</v>
      </c>
    </row>
    <row r="1173" spans="1:7" s="238" customFormat="1" ht="24" customHeight="1" x14ac:dyDescent="0.2">
      <c r="A1173" s="235" t="str">
        <f t="shared" si="348"/>
        <v/>
      </c>
      <c r="B1173" s="233" t="str">
        <f t="shared" si="349"/>
        <v/>
      </c>
      <c r="C1173" s="234"/>
      <c r="D1173" s="235" t="str">
        <f t="shared" si="350"/>
        <v/>
      </c>
      <c r="E1173" s="236"/>
      <c r="F1173" s="237">
        <f t="shared" si="351"/>
        <v>0</v>
      </c>
      <c r="G1173" s="303">
        <f t="shared" si="352"/>
        <v>0</v>
      </c>
    </row>
    <row r="1174" spans="1:7" s="238" customFormat="1" ht="24" customHeight="1" x14ac:dyDescent="0.2">
      <c r="A1174" s="235" t="str">
        <f t="shared" si="348"/>
        <v/>
      </c>
      <c r="B1174" s="233" t="str">
        <f t="shared" si="349"/>
        <v/>
      </c>
      <c r="C1174" s="234"/>
      <c r="D1174" s="235" t="str">
        <f t="shared" si="350"/>
        <v/>
      </c>
      <c r="E1174" s="236"/>
      <c r="F1174" s="237">
        <f t="shared" si="351"/>
        <v>0</v>
      </c>
      <c r="G1174" s="303">
        <f t="shared" si="352"/>
        <v>0</v>
      </c>
    </row>
    <row r="1175" spans="1:7" s="238" customFormat="1" ht="24" customHeight="1" x14ac:dyDescent="0.2">
      <c r="A1175" s="235" t="str">
        <f t="shared" si="348"/>
        <v/>
      </c>
      <c r="B1175" s="233" t="str">
        <f t="shared" si="349"/>
        <v/>
      </c>
      <c r="C1175" s="234"/>
      <c r="D1175" s="235" t="str">
        <f t="shared" si="350"/>
        <v/>
      </c>
      <c r="E1175" s="236"/>
      <c r="F1175" s="237">
        <f t="shared" si="351"/>
        <v>0</v>
      </c>
      <c r="G1175" s="303">
        <f t="shared" si="352"/>
        <v>0</v>
      </c>
    </row>
    <row r="1176" spans="1:7" ht="24" customHeight="1" x14ac:dyDescent="0.2">
      <c r="A1176" s="304"/>
      <c r="B1176" s="99"/>
      <c r="C1176" s="99"/>
      <c r="D1176" s="105"/>
      <c r="E1176" s="106"/>
      <c r="F1176" s="377" t="s">
        <v>31</v>
      </c>
      <c r="G1176" s="305">
        <f>SUBTOTAL(9,G1162:G1175)</f>
        <v>0</v>
      </c>
    </row>
    <row r="1177" spans="1:7" ht="24" customHeight="1" x14ac:dyDescent="0.2">
      <c r="A1177" s="304"/>
      <c r="B1177" s="99"/>
      <c r="C1177" s="375" t="s">
        <v>605</v>
      </c>
      <c r="D1177" s="105"/>
      <c r="E1177" s="106"/>
      <c r="F1177" s="107"/>
      <c r="G1177" s="306"/>
    </row>
    <row r="1178" spans="1:7" s="238" customFormat="1" ht="24" customHeight="1" x14ac:dyDescent="0.2">
      <c r="A1178" s="235" t="str">
        <f t="shared" ref="A1178:A1185" si="353">IFERROR(VLOOKUP(C1178,Tabla_Insumos,4,FALSE),"")</f>
        <v/>
      </c>
      <c r="B1178" s="233">
        <f t="shared" ref="B1178:B1185" si="354">IFERROR(VLOOKUP(A1178,Tabla_Indices,5,FALSE),"")</f>
        <v>0</v>
      </c>
      <c r="C1178" s="234"/>
      <c r="D1178" s="235" t="str">
        <f t="shared" ref="D1178:D1185" si="355">IFERROR(VLOOKUP(C1178,Tabla_Insumos,2,FALSE),"")</f>
        <v/>
      </c>
      <c r="E1178" s="236"/>
      <c r="F1178" s="237">
        <f t="shared" ref="F1178:F1185" si="356">IFERROR(VLOOKUP(C1178,Tabla_Insumos,3,FALSE),0)</f>
        <v>0</v>
      </c>
      <c r="G1178" s="303">
        <f>ROUND(E1178*F1178,2)</f>
        <v>0</v>
      </c>
    </row>
    <row r="1179" spans="1:7" s="238" customFormat="1" ht="24" customHeight="1" x14ac:dyDescent="0.2">
      <c r="A1179" s="235" t="str">
        <f t="shared" si="353"/>
        <v/>
      </c>
      <c r="B1179" s="233">
        <f t="shared" si="354"/>
        <v>0</v>
      </c>
      <c r="C1179" s="234"/>
      <c r="D1179" s="235" t="str">
        <f t="shared" si="355"/>
        <v/>
      </c>
      <c r="E1179" s="236"/>
      <c r="F1179" s="237">
        <f t="shared" si="356"/>
        <v>0</v>
      </c>
      <c r="G1179" s="303">
        <f>ROUND(E1179*F1179,2)</f>
        <v>0</v>
      </c>
    </row>
    <row r="1180" spans="1:7" s="238" customFormat="1" ht="24" customHeight="1" x14ac:dyDescent="0.2">
      <c r="A1180" s="235" t="str">
        <f t="shared" si="353"/>
        <v/>
      </c>
      <c r="B1180" s="233">
        <f t="shared" si="354"/>
        <v>0</v>
      </c>
      <c r="C1180" s="234"/>
      <c r="D1180" s="235" t="str">
        <f t="shared" si="355"/>
        <v/>
      </c>
      <c r="E1180" s="236"/>
      <c r="F1180" s="237">
        <f t="shared" si="356"/>
        <v>0</v>
      </c>
      <c r="G1180" s="303">
        <f t="shared" ref="G1180:G1185" si="357">ROUND(E1180*F1180,2)</f>
        <v>0</v>
      </c>
    </row>
    <row r="1181" spans="1:7" s="238" customFormat="1" ht="24" customHeight="1" x14ac:dyDescent="0.2">
      <c r="A1181" s="235" t="str">
        <f t="shared" si="353"/>
        <v/>
      </c>
      <c r="B1181" s="233">
        <f t="shared" si="354"/>
        <v>0</v>
      </c>
      <c r="C1181" s="234"/>
      <c r="D1181" s="235" t="str">
        <f t="shared" si="355"/>
        <v/>
      </c>
      <c r="E1181" s="236"/>
      <c r="F1181" s="237">
        <f t="shared" si="356"/>
        <v>0</v>
      </c>
      <c r="G1181" s="303">
        <f t="shared" si="357"/>
        <v>0</v>
      </c>
    </row>
    <row r="1182" spans="1:7" s="238" customFormat="1" ht="24" customHeight="1" x14ac:dyDescent="0.2">
      <c r="A1182" s="235" t="str">
        <f t="shared" si="353"/>
        <v/>
      </c>
      <c r="B1182" s="233">
        <f t="shared" si="354"/>
        <v>0</v>
      </c>
      <c r="C1182" s="234"/>
      <c r="D1182" s="235" t="str">
        <f t="shared" si="355"/>
        <v/>
      </c>
      <c r="E1182" s="236"/>
      <c r="F1182" s="237">
        <f t="shared" si="356"/>
        <v>0</v>
      </c>
      <c r="G1182" s="303">
        <f t="shared" si="357"/>
        <v>0</v>
      </c>
    </row>
    <row r="1183" spans="1:7" s="238" customFormat="1" ht="24" customHeight="1" x14ac:dyDescent="0.2">
      <c r="A1183" s="235" t="str">
        <f t="shared" si="353"/>
        <v/>
      </c>
      <c r="B1183" s="233">
        <f t="shared" si="354"/>
        <v>0</v>
      </c>
      <c r="C1183" s="234"/>
      <c r="D1183" s="235" t="str">
        <f t="shared" si="355"/>
        <v/>
      </c>
      <c r="E1183" s="236"/>
      <c r="F1183" s="237">
        <f t="shared" si="356"/>
        <v>0</v>
      </c>
      <c r="G1183" s="303">
        <f t="shared" si="357"/>
        <v>0</v>
      </c>
    </row>
    <row r="1184" spans="1:7" s="238" customFormat="1" ht="24" customHeight="1" x14ac:dyDescent="0.2">
      <c r="A1184" s="235" t="str">
        <f t="shared" si="353"/>
        <v/>
      </c>
      <c r="B1184" s="233">
        <f t="shared" si="354"/>
        <v>0</v>
      </c>
      <c r="C1184" s="234"/>
      <c r="D1184" s="235" t="str">
        <f t="shared" si="355"/>
        <v/>
      </c>
      <c r="E1184" s="236"/>
      <c r="F1184" s="237">
        <f t="shared" si="356"/>
        <v>0</v>
      </c>
      <c r="G1184" s="303">
        <f t="shared" si="357"/>
        <v>0</v>
      </c>
    </row>
    <row r="1185" spans="1:7" s="238" customFormat="1" ht="24" customHeight="1" x14ac:dyDescent="0.2">
      <c r="A1185" s="235" t="str">
        <f t="shared" si="353"/>
        <v/>
      </c>
      <c r="B1185" s="233">
        <f t="shared" si="354"/>
        <v>0</v>
      </c>
      <c r="C1185" s="234"/>
      <c r="D1185" s="235" t="str">
        <f t="shared" si="355"/>
        <v/>
      </c>
      <c r="E1185" s="236"/>
      <c r="F1185" s="237">
        <f t="shared" si="356"/>
        <v>0</v>
      </c>
      <c r="G1185" s="303">
        <f t="shared" si="357"/>
        <v>0</v>
      </c>
    </row>
    <row r="1186" spans="1:7" ht="24" customHeight="1" x14ac:dyDescent="0.2">
      <c r="A1186" s="304"/>
      <c r="B1186" s="99"/>
      <c r="C1186" s="99"/>
      <c r="D1186" s="105"/>
      <c r="E1186" s="106"/>
      <c r="F1186" s="377" t="s">
        <v>32</v>
      </c>
      <c r="G1186" s="305">
        <f>SUBTOTAL(9,G1178:G1185)</f>
        <v>0</v>
      </c>
    </row>
    <row r="1187" spans="1:7" ht="24" customHeight="1" x14ac:dyDescent="0.2">
      <c r="A1187" s="304"/>
      <c r="B1187" s="99"/>
      <c r="C1187" s="375" t="s">
        <v>606</v>
      </c>
      <c r="D1187" s="105"/>
      <c r="E1187" s="106"/>
      <c r="F1187" s="107"/>
      <c r="G1187" s="306"/>
    </row>
    <row r="1188" spans="1:7" s="238" customFormat="1" ht="24" customHeight="1" x14ac:dyDescent="0.2">
      <c r="A1188" s="235" t="str">
        <f t="shared" ref="A1188:A1196" si="358">IFERROR(VLOOKUP(C1188,Tabla_Insumos,4,FALSE),"")</f>
        <v/>
      </c>
      <c r="B1188" s="233" t="str">
        <f t="shared" ref="B1188:B1196" si="359">IFERROR(VLOOKUP(C1188,Tabla_Insumos,5,FALSE),"")</f>
        <v/>
      </c>
      <c r="C1188" s="234"/>
      <c r="D1188" s="235" t="str">
        <f t="shared" ref="D1188:D1196" si="360">IFERROR(VLOOKUP(C1188,Tabla_Insumos,2,FALSE),"")</f>
        <v/>
      </c>
      <c r="E1188" s="236"/>
      <c r="F1188" s="237">
        <f t="shared" ref="F1188:F1196" si="361">IFERROR(VLOOKUP(C1188,Tabla_Insumos,3,FALSE),0)</f>
        <v>0</v>
      </c>
      <c r="G1188" s="303">
        <f t="shared" ref="G1188:G1196" si="362">ROUND(E1188*F1188,2)</f>
        <v>0</v>
      </c>
    </row>
    <row r="1189" spans="1:7" s="238" customFormat="1" ht="24" customHeight="1" x14ac:dyDescent="0.2">
      <c r="A1189" s="235" t="str">
        <f t="shared" si="358"/>
        <v/>
      </c>
      <c r="B1189" s="233" t="str">
        <f t="shared" si="359"/>
        <v/>
      </c>
      <c r="C1189" s="234"/>
      <c r="D1189" s="235" t="str">
        <f t="shared" si="360"/>
        <v/>
      </c>
      <c r="E1189" s="236"/>
      <c r="F1189" s="237">
        <f t="shared" si="361"/>
        <v>0</v>
      </c>
      <c r="G1189" s="303">
        <f t="shared" si="362"/>
        <v>0</v>
      </c>
    </row>
    <row r="1190" spans="1:7" s="238" customFormat="1" ht="24" customHeight="1" x14ac:dyDescent="0.2">
      <c r="A1190" s="235" t="str">
        <f t="shared" si="358"/>
        <v/>
      </c>
      <c r="B1190" s="233" t="str">
        <f t="shared" si="359"/>
        <v/>
      </c>
      <c r="C1190" s="234"/>
      <c r="D1190" s="235" t="str">
        <f t="shared" si="360"/>
        <v/>
      </c>
      <c r="E1190" s="236"/>
      <c r="F1190" s="237">
        <f t="shared" si="361"/>
        <v>0</v>
      </c>
      <c r="G1190" s="303">
        <f t="shared" si="362"/>
        <v>0</v>
      </c>
    </row>
    <row r="1191" spans="1:7" s="238" customFormat="1" ht="24" customHeight="1" x14ac:dyDescent="0.2">
      <c r="A1191" s="235" t="str">
        <f t="shared" si="358"/>
        <v/>
      </c>
      <c r="B1191" s="233" t="str">
        <f t="shared" si="359"/>
        <v/>
      </c>
      <c r="C1191" s="234"/>
      <c r="D1191" s="235" t="str">
        <f t="shared" si="360"/>
        <v/>
      </c>
      <c r="E1191" s="236"/>
      <c r="F1191" s="237">
        <f t="shared" si="361"/>
        <v>0</v>
      </c>
      <c r="G1191" s="303">
        <f t="shared" si="362"/>
        <v>0</v>
      </c>
    </row>
    <row r="1192" spans="1:7" s="238" customFormat="1" ht="24" customHeight="1" x14ac:dyDescent="0.2">
      <c r="A1192" s="235" t="str">
        <f t="shared" si="358"/>
        <v/>
      </c>
      <c r="B1192" s="233" t="str">
        <f t="shared" si="359"/>
        <v/>
      </c>
      <c r="C1192" s="234"/>
      <c r="D1192" s="235" t="str">
        <f t="shared" si="360"/>
        <v/>
      </c>
      <c r="E1192" s="236"/>
      <c r="F1192" s="237">
        <f t="shared" si="361"/>
        <v>0</v>
      </c>
      <c r="G1192" s="303">
        <f t="shared" si="362"/>
        <v>0</v>
      </c>
    </row>
    <row r="1193" spans="1:7" s="238" customFormat="1" ht="24" customHeight="1" x14ac:dyDescent="0.2">
      <c r="A1193" s="235" t="str">
        <f t="shared" si="358"/>
        <v/>
      </c>
      <c r="B1193" s="233" t="str">
        <f t="shared" si="359"/>
        <v/>
      </c>
      <c r="C1193" s="234"/>
      <c r="D1193" s="235" t="str">
        <f t="shared" si="360"/>
        <v/>
      </c>
      <c r="E1193" s="236"/>
      <c r="F1193" s="237">
        <f t="shared" si="361"/>
        <v>0</v>
      </c>
      <c r="G1193" s="303">
        <f t="shared" si="362"/>
        <v>0</v>
      </c>
    </row>
    <row r="1194" spans="1:7" s="238" customFormat="1" ht="24" customHeight="1" x14ac:dyDescent="0.2">
      <c r="A1194" s="235" t="str">
        <f t="shared" si="358"/>
        <v/>
      </c>
      <c r="B1194" s="233" t="str">
        <f t="shared" si="359"/>
        <v/>
      </c>
      <c r="C1194" s="234"/>
      <c r="D1194" s="235" t="str">
        <f t="shared" si="360"/>
        <v/>
      </c>
      <c r="E1194" s="236"/>
      <c r="F1194" s="237">
        <f t="shared" si="361"/>
        <v>0</v>
      </c>
      <c r="G1194" s="303">
        <f t="shared" si="362"/>
        <v>0</v>
      </c>
    </row>
    <row r="1195" spans="1:7" s="238" customFormat="1" ht="24" customHeight="1" x14ac:dyDescent="0.2">
      <c r="A1195" s="235" t="str">
        <f t="shared" si="358"/>
        <v/>
      </c>
      <c r="B1195" s="233" t="str">
        <f t="shared" si="359"/>
        <v/>
      </c>
      <c r="C1195" s="234"/>
      <c r="D1195" s="235" t="str">
        <f t="shared" si="360"/>
        <v/>
      </c>
      <c r="E1195" s="236"/>
      <c r="F1195" s="237">
        <f t="shared" si="361"/>
        <v>0</v>
      </c>
      <c r="G1195" s="303">
        <f t="shared" si="362"/>
        <v>0</v>
      </c>
    </row>
    <row r="1196" spans="1:7" s="238" customFormat="1" ht="24" customHeight="1" x14ac:dyDescent="0.2">
      <c r="A1196" s="235" t="str">
        <f t="shared" si="358"/>
        <v/>
      </c>
      <c r="B1196" s="233" t="str">
        <f t="shared" si="359"/>
        <v/>
      </c>
      <c r="C1196" s="234"/>
      <c r="D1196" s="235" t="str">
        <f t="shared" si="360"/>
        <v/>
      </c>
      <c r="E1196" s="236"/>
      <c r="F1196" s="237">
        <f t="shared" si="361"/>
        <v>0</v>
      </c>
      <c r="G1196" s="303">
        <f t="shared" si="362"/>
        <v>0</v>
      </c>
    </row>
    <row r="1197" spans="1:7" ht="24" customHeight="1" x14ac:dyDescent="0.2">
      <c r="A1197" s="307"/>
      <c r="B1197" s="105"/>
      <c r="C1197" s="99"/>
      <c r="D1197" s="105"/>
      <c r="E1197" s="106"/>
      <c r="F1197" s="377" t="s">
        <v>33</v>
      </c>
      <c r="G1197" s="305">
        <f>SUBTOTAL(9,G1188:G1196)</f>
        <v>0</v>
      </c>
    </row>
    <row r="1198" spans="1:7" ht="24" customHeight="1" x14ac:dyDescent="0.2">
      <c r="A1198" s="308"/>
      <c r="B1198" s="105"/>
      <c r="C1198" s="99"/>
      <c r="D1198" s="105"/>
      <c r="E1198" s="106"/>
      <c r="F1198" s="107"/>
      <c r="G1198" s="306"/>
    </row>
    <row r="1199" spans="1:7" ht="24" customHeight="1" x14ac:dyDescent="0.2">
      <c r="A1199" s="309" t="str">
        <f>B1157</f>
        <v/>
      </c>
      <c r="B1199" s="310" t="str">
        <f>C1157</f>
        <v/>
      </c>
      <c r="C1199" s="113"/>
      <c r="D1199" s="113" t="s">
        <v>34</v>
      </c>
      <c r="E1199" s="114"/>
      <c r="F1199" s="312" t="s">
        <v>35</v>
      </c>
      <c r="G1199" s="311">
        <f>SUBTOTAL(9,G1162:G1198)</f>
        <v>0</v>
      </c>
    </row>
    <row r="1201" spans="1:123" ht="24" customHeight="1" x14ac:dyDescent="0.2">
      <c r="A1201" s="291" t="s">
        <v>37</v>
      </c>
      <c r="B1201" s="292"/>
      <c r="C1201" s="292"/>
      <c r="D1201" s="292"/>
      <c r="E1201" s="292"/>
      <c r="F1201" s="292"/>
      <c r="G1201" s="293"/>
    </row>
    <row r="1202" spans="1:123" ht="24" customHeight="1" x14ac:dyDescent="0.2">
      <c r="A1202" s="294" t="s">
        <v>602</v>
      </c>
      <c r="B1202" s="101" t="str">
        <f>Comitente</f>
        <v>DIRECCION PROVINCIAL DE REDES DE GAS</v>
      </c>
      <c r="C1202" s="96"/>
      <c r="D1202" s="102"/>
      <c r="E1202" s="102"/>
      <c r="F1202" s="103"/>
      <c r="G1202" s="295"/>
    </row>
    <row r="1203" spans="1:123" ht="24" customHeight="1" x14ac:dyDescent="0.2">
      <c r="A1203" s="294" t="s">
        <v>603</v>
      </c>
      <c r="B1203" s="101">
        <f>Contratista</f>
        <v>0</v>
      </c>
      <c r="C1203" s="97"/>
      <c r="D1203" s="97"/>
      <c r="E1203" s="97"/>
      <c r="F1203" s="104"/>
      <c r="G1203" s="296"/>
    </row>
    <row r="1204" spans="1:123" ht="24" customHeight="1" x14ac:dyDescent="0.2">
      <c r="A1204" s="294" t="s">
        <v>24</v>
      </c>
      <c r="B1204" s="101" t="str">
        <f>Obra</f>
        <v>RED DE MEDIA PRESIÓN BARRIO TALACASTO</v>
      </c>
      <c r="C1204" s="97"/>
      <c r="D1204" s="97"/>
      <c r="E1204" s="97"/>
      <c r="F1204" s="104" t="s">
        <v>38</v>
      </c>
      <c r="G1204" s="297">
        <f>Fecha_Base</f>
        <v>0</v>
      </c>
    </row>
    <row r="1205" spans="1:123" ht="24" customHeight="1" x14ac:dyDescent="0.2">
      <c r="A1205" s="298" t="s">
        <v>601</v>
      </c>
      <c r="B1205" s="98" t="str">
        <f>Ubicación</f>
        <v>Departamento Chimbas</v>
      </c>
      <c r="C1205" s="98"/>
      <c r="D1205" s="105"/>
      <c r="E1205" s="106"/>
      <c r="F1205" s="107"/>
      <c r="G1205" s="299"/>
    </row>
    <row r="1206" spans="1:123" ht="24" customHeight="1" x14ac:dyDescent="0.2">
      <c r="A1206" s="298" t="s">
        <v>39</v>
      </c>
      <c r="B1206" s="108" t="str">
        <f>IFERROR(VALUE(LEFT(B1207,FIND(".",B1207)-1)),"")</f>
        <v/>
      </c>
      <c r="C1206" s="99" t="str">
        <f>IFERROR(VLOOKUP(B1206,Tabla_CyP,2,FALSE),"")</f>
        <v/>
      </c>
      <c r="D1206" s="99"/>
      <c r="E1206" s="106"/>
      <c r="F1206" s="107"/>
      <c r="G1206" s="299"/>
    </row>
    <row r="1207" spans="1:123" ht="24" customHeight="1" x14ac:dyDescent="0.2">
      <c r="A1207" s="298" t="s">
        <v>25</v>
      </c>
      <c r="B1207" s="109" t="str">
        <f>IFERROR(VLOOKUP(COUNTIF($A$1:A1207,"ANALISIS DE PRECIOS"),Tabla_NumeroItem,2,FALSE),"")</f>
        <v/>
      </c>
      <c r="C1207" s="99" t="str">
        <f>IFERROR(VLOOKUP(B1207,Tabla_CyP,2,FALSE),"")</f>
        <v/>
      </c>
      <c r="D1207" s="105"/>
      <c r="E1207" s="106"/>
      <c r="F1207" s="104" t="s">
        <v>26</v>
      </c>
      <c r="G1207" s="300" t="str">
        <f>IFERROR(VLOOKUP(B1207,Tabla_CyP,4,FALSE),"")</f>
        <v/>
      </c>
    </row>
    <row r="1208" spans="1:123" ht="24" customHeight="1" x14ac:dyDescent="0.2">
      <c r="A1208" s="298"/>
      <c r="B1208" s="98"/>
      <c r="C1208" s="99"/>
      <c r="D1208" s="105"/>
      <c r="E1208" s="106"/>
      <c r="F1208" s="107"/>
      <c r="G1208" s="299"/>
    </row>
    <row r="1209" spans="1:123" ht="24" customHeight="1" x14ac:dyDescent="0.2">
      <c r="A1209" s="431" t="s">
        <v>507</v>
      </c>
      <c r="B1209" s="432"/>
      <c r="C1209" s="425" t="s">
        <v>0</v>
      </c>
      <c r="D1209" s="425" t="s">
        <v>27</v>
      </c>
      <c r="E1209" s="427" t="s">
        <v>28</v>
      </c>
      <c r="F1209" s="429" t="s">
        <v>29</v>
      </c>
      <c r="G1209" s="429" t="s">
        <v>30</v>
      </c>
    </row>
    <row r="1210" spans="1:123" s="111" customFormat="1" ht="24" customHeight="1" x14ac:dyDescent="0.2">
      <c r="A1210" s="110" t="s">
        <v>508</v>
      </c>
      <c r="B1210" s="110" t="s">
        <v>509</v>
      </c>
      <c r="C1210" s="426"/>
      <c r="D1210" s="426"/>
      <c r="E1210" s="428"/>
      <c r="F1210" s="430"/>
      <c r="G1210" s="430"/>
      <c r="H1210" s="239"/>
      <c r="I1210" s="239"/>
      <c r="J1210" s="239"/>
      <c r="K1210" s="239"/>
      <c r="L1210" s="239"/>
      <c r="M1210" s="239"/>
      <c r="N1210" s="239"/>
      <c r="O1210" s="239"/>
      <c r="P1210" s="239"/>
      <c r="Q1210" s="239"/>
      <c r="R1210" s="239"/>
      <c r="S1210" s="239"/>
      <c r="T1210" s="239"/>
      <c r="U1210" s="239"/>
      <c r="V1210" s="239"/>
      <c r="W1210" s="239"/>
      <c r="X1210" s="239"/>
      <c r="Y1210" s="239"/>
      <c r="Z1210" s="239"/>
      <c r="AA1210" s="239"/>
      <c r="AB1210" s="239"/>
      <c r="AC1210" s="239"/>
      <c r="AD1210" s="239"/>
      <c r="AE1210" s="239"/>
      <c r="AF1210" s="239"/>
      <c r="AG1210" s="239"/>
      <c r="AH1210" s="239"/>
      <c r="AI1210" s="239"/>
      <c r="AJ1210" s="239"/>
      <c r="AK1210" s="239"/>
      <c r="AL1210" s="239"/>
      <c r="AM1210" s="239"/>
      <c r="AN1210" s="239"/>
      <c r="AO1210" s="239"/>
      <c r="AP1210" s="239"/>
      <c r="AQ1210" s="239"/>
      <c r="AR1210" s="239"/>
      <c r="AS1210" s="239"/>
      <c r="AT1210" s="239"/>
      <c r="AU1210" s="239"/>
      <c r="AV1210" s="239"/>
      <c r="AW1210" s="239"/>
      <c r="AX1210" s="239"/>
      <c r="AY1210" s="239"/>
      <c r="AZ1210" s="239"/>
      <c r="BA1210" s="239"/>
      <c r="BB1210" s="239"/>
      <c r="BC1210" s="239"/>
      <c r="BD1210" s="239"/>
      <c r="BE1210" s="239"/>
      <c r="BF1210" s="239"/>
      <c r="BG1210" s="239"/>
      <c r="BH1210" s="239"/>
      <c r="BI1210" s="239"/>
      <c r="BJ1210" s="239"/>
      <c r="BK1210" s="239"/>
      <c r="BL1210" s="239"/>
      <c r="BM1210" s="239"/>
      <c r="BN1210" s="239"/>
      <c r="BO1210" s="239"/>
      <c r="BP1210" s="239"/>
      <c r="BQ1210" s="239"/>
      <c r="BR1210" s="239"/>
      <c r="BS1210" s="239"/>
      <c r="BT1210" s="239"/>
      <c r="BU1210" s="239"/>
      <c r="BV1210" s="239"/>
      <c r="BW1210" s="239"/>
      <c r="BX1210" s="239"/>
      <c r="BY1210" s="239"/>
      <c r="BZ1210" s="239"/>
      <c r="CA1210" s="239"/>
      <c r="CB1210" s="239"/>
      <c r="CC1210" s="239"/>
      <c r="CD1210" s="239"/>
      <c r="CE1210" s="239"/>
      <c r="CF1210" s="239"/>
      <c r="CG1210" s="239"/>
      <c r="CH1210" s="239"/>
      <c r="CI1210" s="239"/>
      <c r="CJ1210" s="239"/>
      <c r="CK1210" s="239"/>
      <c r="CL1210" s="239"/>
      <c r="CM1210" s="239"/>
      <c r="CN1210" s="239"/>
      <c r="CO1210" s="239"/>
      <c r="CP1210" s="239"/>
      <c r="CQ1210" s="239"/>
      <c r="CR1210" s="239"/>
      <c r="CS1210" s="239"/>
      <c r="CT1210" s="239"/>
      <c r="CU1210" s="239"/>
      <c r="CV1210" s="239"/>
      <c r="CW1210" s="239"/>
      <c r="CX1210" s="239"/>
      <c r="CY1210" s="239"/>
      <c r="CZ1210" s="239"/>
      <c r="DA1210" s="239"/>
      <c r="DB1210" s="239"/>
      <c r="DC1210" s="239"/>
      <c r="DD1210" s="239"/>
      <c r="DE1210" s="239"/>
      <c r="DF1210" s="239"/>
      <c r="DG1210" s="239"/>
      <c r="DH1210" s="239"/>
      <c r="DI1210" s="239"/>
      <c r="DJ1210" s="239"/>
      <c r="DK1210" s="239"/>
      <c r="DL1210" s="239"/>
      <c r="DM1210" s="239"/>
      <c r="DN1210" s="239"/>
      <c r="DO1210" s="239"/>
      <c r="DP1210" s="239"/>
      <c r="DQ1210" s="239"/>
      <c r="DR1210" s="239"/>
      <c r="DS1210" s="239"/>
    </row>
    <row r="1211" spans="1:123" ht="24" customHeight="1" x14ac:dyDescent="0.2">
      <c r="A1211" s="378"/>
      <c r="B1211" s="112"/>
      <c r="C1211" s="376" t="s">
        <v>604</v>
      </c>
      <c r="D1211" s="113"/>
      <c r="E1211" s="114"/>
      <c r="F1211" s="115"/>
      <c r="G1211" s="302"/>
    </row>
    <row r="1212" spans="1:123" s="238" customFormat="1" ht="24" customHeight="1" x14ac:dyDescent="0.2">
      <c r="A1212" s="235" t="str">
        <f t="shared" ref="A1212:A1225" si="363">IFERROR(VLOOKUP(C1212,Tabla_Insumos,4,FALSE),"")</f>
        <v/>
      </c>
      <c r="B1212" s="233" t="str">
        <f t="shared" ref="B1212:B1225" si="364">IFERROR(VLOOKUP(C1212,Tabla_Insumos,5,FALSE),"")</f>
        <v/>
      </c>
      <c r="C1212" s="234"/>
      <c r="D1212" s="235" t="str">
        <f t="shared" ref="D1212:D1225" si="365">IFERROR(VLOOKUP(C1212,Tabla_Insumos,2,FALSE),"")</f>
        <v/>
      </c>
      <c r="E1212" s="236"/>
      <c r="F1212" s="237">
        <f t="shared" ref="F1212:F1225" si="366">IFERROR(VLOOKUP(C1212,Tabla_Insumos,3,FALSE),0)</f>
        <v>0</v>
      </c>
      <c r="G1212" s="303">
        <f>ROUND(E1212*F1212,2)</f>
        <v>0</v>
      </c>
    </row>
    <row r="1213" spans="1:123" s="238" customFormat="1" ht="24" customHeight="1" x14ac:dyDescent="0.2">
      <c r="A1213" s="235" t="str">
        <f t="shared" si="363"/>
        <v/>
      </c>
      <c r="B1213" s="233" t="str">
        <f t="shared" si="364"/>
        <v/>
      </c>
      <c r="C1213" s="234"/>
      <c r="D1213" s="235" t="str">
        <f t="shared" si="365"/>
        <v/>
      </c>
      <c r="E1213" s="236"/>
      <c r="F1213" s="237">
        <f t="shared" si="366"/>
        <v>0</v>
      </c>
      <c r="G1213" s="303">
        <f t="shared" ref="G1213:G1225" si="367">ROUND(E1213*F1213,2)</f>
        <v>0</v>
      </c>
    </row>
    <row r="1214" spans="1:123" s="238" customFormat="1" ht="24" customHeight="1" x14ac:dyDescent="0.2">
      <c r="A1214" s="235" t="str">
        <f t="shared" si="363"/>
        <v/>
      </c>
      <c r="B1214" s="233" t="str">
        <f t="shared" si="364"/>
        <v/>
      </c>
      <c r="C1214" s="234"/>
      <c r="D1214" s="235" t="str">
        <f t="shared" si="365"/>
        <v/>
      </c>
      <c r="E1214" s="236"/>
      <c r="F1214" s="237">
        <f t="shared" si="366"/>
        <v>0</v>
      </c>
      <c r="G1214" s="303">
        <f t="shared" si="367"/>
        <v>0</v>
      </c>
    </row>
    <row r="1215" spans="1:123" s="238" customFormat="1" ht="24" customHeight="1" x14ac:dyDescent="0.2">
      <c r="A1215" s="235" t="str">
        <f t="shared" si="363"/>
        <v/>
      </c>
      <c r="B1215" s="233" t="str">
        <f t="shared" si="364"/>
        <v/>
      </c>
      <c r="C1215" s="234"/>
      <c r="D1215" s="235" t="str">
        <f t="shared" si="365"/>
        <v/>
      </c>
      <c r="E1215" s="236"/>
      <c r="F1215" s="237">
        <f t="shared" si="366"/>
        <v>0</v>
      </c>
      <c r="G1215" s="303">
        <f t="shared" si="367"/>
        <v>0</v>
      </c>
    </row>
    <row r="1216" spans="1:123" s="238" customFormat="1" ht="24" customHeight="1" x14ac:dyDescent="0.2">
      <c r="A1216" s="235" t="str">
        <f t="shared" si="363"/>
        <v/>
      </c>
      <c r="B1216" s="233" t="str">
        <f t="shared" si="364"/>
        <v/>
      </c>
      <c r="C1216" s="234"/>
      <c r="D1216" s="235" t="str">
        <f t="shared" si="365"/>
        <v/>
      </c>
      <c r="E1216" s="236"/>
      <c r="F1216" s="237">
        <f t="shared" si="366"/>
        <v>0</v>
      </c>
      <c r="G1216" s="303">
        <f t="shared" si="367"/>
        <v>0</v>
      </c>
    </row>
    <row r="1217" spans="1:7" s="238" customFormat="1" ht="24" customHeight="1" x14ac:dyDescent="0.2">
      <c r="A1217" s="235" t="str">
        <f t="shared" si="363"/>
        <v/>
      </c>
      <c r="B1217" s="233" t="str">
        <f t="shared" si="364"/>
        <v/>
      </c>
      <c r="C1217" s="234"/>
      <c r="D1217" s="235" t="str">
        <f t="shared" si="365"/>
        <v/>
      </c>
      <c r="E1217" s="236"/>
      <c r="F1217" s="237">
        <f t="shared" si="366"/>
        <v>0</v>
      </c>
      <c r="G1217" s="303">
        <f t="shared" si="367"/>
        <v>0</v>
      </c>
    </row>
    <row r="1218" spans="1:7" s="238" customFormat="1" ht="24" customHeight="1" x14ac:dyDescent="0.2">
      <c r="A1218" s="235" t="str">
        <f t="shared" si="363"/>
        <v/>
      </c>
      <c r="B1218" s="233" t="str">
        <f t="shared" si="364"/>
        <v/>
      </c>
      <c r="C1218" s="234"/>
      <c r="D1218" s="235" t="str">
        <f t="shared" si="365"/>
        <v/>
      </c>
      <c r="E1218" s="236"/>
      <c r="F1218" s="237">
        <f t="shared" si="366"/>
        <v>0</v>
      </c>
      <c r="G1218" s="303">
        <f t="shared" si="367"/>
        <v>0</v>
      </c>
    </row>
    <row r="1219" spans="1:7" s="238" customFormat="1" ht="24" customHeight="1" x14ac:dyDescent="0.2">
      <c r="A1219" s="235" t="str">
        <f t="shared" si="363"/>
        <v/>
      </c>
      <c r="B1219" s="233" t="str">
        <f t="shared" si="364"/>
        <v/>
      </c>
      <c r="C1219" s="234"/>
      <c r="D1219" s="235" t="str">
        <f t="shared" si="365"/>
        <v/>
      </c>
      <c r="E1219" s="236"/>
      <c r="F1219" s="237">
        <f t="shared" si="366"/>
        <v>0</v>
      </c>
      <c r="G1219" s="303">
        <f t="shared" si="367"/>
        <v>0</v>
      </c>
    </row>
    <row r="1220" spans="1:7" s="238" customFormat="1" ht="24" customHeight="1" x14ac:dyDescent="0.2">
      <c r="A1220" s="235" t="str">
        <f t="shared" si="363"/>
        <v/>
      </c>
      <c r="B1220" s="233" t="str">
        <f t="shared" si="364"/>
        <v/>
      </c>
      <c r="C1220" s="234"/>
      <c r="D1220" s="235" t="str">
        <f t="shared" si="365"/>
        <v/>
      </c>
      <c r="E1220" s="236"/>
      <c r="F1220" s="237">
        <f t="shared" si="366"/>
        <v>0</v>
      </c>
      <c r="G1220" s="303">
        <f t="shared" si="367"/>
        <v>0</v>
      </c>
    </row>
    <row r="1221" spans="1:7" s="238" customFormat="1" ht="24" customHeight="1" x14ac:dyDescent="0.2">
      <c r="A1221" s="235" t="str">
        <f t="shared" si="363"/>
        <v/>
      </c>
      <c r="B1221" s="233" t="str">
        <f t="shared" si="364"/>
        <v/>
      </c>
      <c r="C1221" s="234"/>
      <c r="D1221" s="235" t="str">
        <f t="shared" si="365"/>
        <v/>
      </c>
      <c r="E1221" s="236"/>
      <c r="F1221" s="237">
        <f t="shared" si="366"/>
        <v>0</v>
      </c>
      <c r="G1221" s="303">
        <f t="shared" si="367"/>
        <v>0</v>
      </c>
    </row>
    <row r="1222" spans="1:7" s="238" customFormat="1" ht="24" customHeight="1" x14ac:dyDescent="0.2">
      <c r="A1222" s="235" t="str">
        <f t="shared" si="363"/>
        <v/>
      </c>
      <c r="B1222" s="233" t="str">
        <f t="shared" si="364"/>
        <v/>
      </c>
      <c r="C1222" s="234"/>
      <c r="D1222" s="235" t="str">
        <f t="shared" si="365"/>
        <v/>
      </c>
      <c r="E1222" s="236"/>
      <c r="F1222" s="237">
        <f t="shared" si="366"/>
        <v>0</v>
      </c>
      <c r="G1222" s="303">
        <f t="shared" si="367"/>
        <v>0</v>
      </c>
    </row>
    <row r="1223" spans="1:7" s="238" customFormat="1" ht="24" customHeight="1" x14ac:dyDescent="0.2">
      <c r="A1223" s="235" t="str">
        <f t="shared" si="363"/>
        <v/>
      </c>
      <c r="B1223" s="233" t="str">
        <f t="shared" si="364"/>
        <v/>
      </c>
      <c r="C1223" s="234"/>
      <c r="D1223" s="235" t="str">
        <f t="shared" si="365"/>
        <v/>
      </c>
      <c r="E1223" s="236"/>
      <c r="F1223" s="237">
        <f t="shared" si="366"/>
        <v>0</v>
      </c>
      <c r="G1223" s="303">
        <f t="shared" si="367"/>
        <v>0</v>
      </c>
    </row>
    <row r="1224" spans="1:7" s="238" customFormat="1" ht="24" customHeight="1" x14ac:dyDescent="0.2">
      <c r="A1224" s="235" t="str">
        <f t="shared" si="363"/>
        <v/>
      </c>
      <c r="B1224" s="233" t="str">
        <f t="shared" si="364"/>
        <v/>
      </c>
      <c r="C1224" s="234"/>
      <c r="D1224" s="235" t="str">
        <f t="shared" si="365"/>
        <v/>
      </c>
      <c r="E1224" s="236"/>
      <c r="F1224" s="237">
        <f t="shared" si="366"/>
        <v>0</v>
      </c>
      <c r="G1224" s="303">
        <f t="shared" si="367"/>
        <v>0</v>
      </c>
    </row>
    <row r="1225" spans="1:7" s="238" customFormat="1" ht="24" customHeight="1" x14ac:dyDescent="0.2">
      <c r="A1225" s="235" t="str">
        <f t="shared" si="363"/>
        <v/>
      </c>
      <c r="B1225" s="233" t="str">
        <f t="shared" si="364"/>
        <v/>
      </c>
      <c r="C1225" s="234"/>
      <c r="D1225" s="235" t="str">
        <f t="shared" si="365"/>
        <v/>
      </c>
      <c r="E1225" s="236"/>
      <c r="F1225" s="237">
        <f t="shared" si="366"/>
        <v>0</v>
      </c>
      <c r="G1225" s="303">
        <f t="shared" si="367"/>
        <v>0</v>
      </c>
    </row>
    <row r="1226" spans="1:7" ht="24" customHeight="1" x14ac:dyDescent="0.2">
      <c r="A1226" s="304"/>
      <c r="B1226" s="99"/>
      <c r="C1226" s="99"/>
      <c r="D1226" s="105"/>
      <c r="E1226" s="106"/>
      <c r="F1226" s="377" t="s">
        <v>31</v>
      </c>
      <c r="G1226" s="305">
        <f>SUBTOTAL(9,G1212:G1225)</f>
        <v>0</v>
      </c>
    </row>
    <row r="1227" spans="1:7" ht="24" customHeight="1" x14ac:dyDescent="0.2">
      <c r="A1227" s="304"/>
      <c r="B1227" s="99"/>
      <c r="C1227" s="375" t="s">
        <v>605</v>
      </c>
      <c r="D1227" s="105"/>
      <c r="E1227" s="106"/>
      <c r="F1227" s="107"/>
      <c r="G1227" s="306"/>
    </row>
    <row r="1228" spans="1:7" s="238" customFormat="1" ht="24" customHeight="1" x14ac:dyDescent="0.2">
      <c r="A1228" s="235" t="str">
        <f t="shared" ref="A1228:A1235" si="368">IFERROR(VLOOKUP(C1228,Tabla_Insumos,4,FALSE),"")</f>
        <v/>
      </c>
      <c r="B1228" s="233">
        <f t="shared" ref="B1228:B1235" si="369">IFERROR(VLOOKUP(A1228,Tabla_Indices,5,FALSE),"")</f>
        <v>0</v>
      </c>
      <c r="C1228" s="234"/>
      <c r="D1228" s="235" t="str">
        <f t="shared" ref="D1228:D1235" si="370">IFERROR(VLOOKUP(C1228,Tabla_Insumos,2,FALSE),"")</f>
        <v/>
      </c>
      <c r="E1228" s="236"/>
      <c r="F1228" s="237">
        <f t="shared" ref="F1228:F1235" si="371">IFERROR(VLOOKUP(C1228,Tabla_Insumos,3,FALSE),0)</f>
        <v>0</v>
      </c>
      <c r="G1228" s="303">
        <f>ROUND(E1228*F1228,2)</f>
        <v>0</v>
      </c>
    </row>
    <row r="1229" spans="1:7" s="238" customFormat="1" ht="24" customHeight="1" x14ac:dyDescent="0.2">
      <c r="A1229" s="235" t="str">
        <f t="shared" si="368"/>
        <v/>
      </c>
      <c r="B1229" s="233">
        <f t="shared" si="369"/>
        <v>0</v>
      </c>
      <c r="C1229" s="234"/>
      <c r="D1229" s="235" t="str">
        <f t="shared" si="370"/>
        <v/>
      </c>
      <c r="E1229" s="236"/>
      <c r="F1229" s="237">
        <f t="shared" si="371"/>
        <v>0</v>
      </c>
      <c r="G1229" s="303">
        <f>ROUND(E1229*F1229,2)</f>
        <v>0</v>
      </c>
    </row>
    <row r="1230" spans="1:7" s="238" customFormat="1" ht="24" customHeight="1" x14ac:dyDescent="0.2">
      <c r="A1230" s="235" t="str">
        <f t="shared" si="368"/>
        <v/>
      </c>
      <c r="B1230" s="233">
        <f t="shared" si="369"/>
        <v>0</v>
      </c>
      <c r="C1230" s="234"/>
      <c r="D1230" s="235" t="str">
        <f t="shared" si="370"/>
        <v/>
      </c>
      <c r="E1230" s="236"/>
      <c r="F1230" s="237">
        <f t="shared" si="371"/>
        <v>0</v>
      </c>
      <c r="G1230" s="303">
        <f t="shared" ref="G1230:G1235" si="372">ROUND(E1230*F1230,2)</f>
        <v>0</v>
      </c>
    </row>
    <row r="1231" spans="1:7" s="238" customFormat="1" ht="24" customHeight="1" x14ac:dyDescent="0.2">
      <c r="A1231" s="235" t="str">
        <f t="shared" si="368"/>
        <v/>
      </c>
      <c r="B1231" s="233">
        <f t="shared" si="369"/>
        <v>0</v>
      </c>
      <c r="C1231" s="234"/>
      <c r="D1231" s="235" t="str">
        <f t="shared" si="370"/>
        <v/>
      </c>
      <c r="E1231" s="236"/>
      <c r="F1231" s="237">
        <f t="shared" si="371"/>
        <v>0</v>
      </c>
      <c r="G1231" s="303">
        <f t="shared" si="372"/>
        <v>0</v>
      </c>
    </row>
    <row r="1232" spans="1:7" s="238" customFormat="1" ht="24" customHeight="1" x14ac:dyDescent="0.2">
      <c r="A1232" s="235" t="str">
        <f t="shared" si="368"/>
        <v/>
      </c>
      <c r="B1232" s="233">
        <f t="shared" si="369"/>
        <v>0</v>
      </c>
      <c r="C1232" s="234"/>
      <c r="D1232" s="235" t="str">
        <f t="shared" si="370"/>
        <v/>
      </c>
      <c r="E1232" s="236"/>
      <c r="F1232" s="237">
        <f t="shared" si="371"/>
        <v>0</v>
      </c>
      <c r="G1232" s="303">
        <f t="shared" si="372"/>
        <v>0</v>
      </c>
    </row>
    <row r="1233" spans="1:7" s="238" customFormat="1" ht="24" customHeight="1" x14ac:dyDescent="0.2">
      <c r="A1233" s="235" t="str">
        <f t="shared" si="368"/>
        <v/>
      </c>
      <c r="B1233" s="233">
        <f t="shared" si="369"/>
        <v>0</v>
      </c>
      <c r="C1233" s="234"/>
      <c r="D1233" s="235" t="str">
        <f t="shared" si="370"/>
        <v/>
      </c>
      <c r="E1233" s="236"/>
      <c r="F1233" s="237">
        <f t="shared" si="371"/>
        <v>0</v>
      </c>
      <c r="G1233" s="303">
        <f t="shared" si="372"/>
        <v>0</v>
      </c>
    </row>
    <row r="1234" spans="1:7" s="238" customFormat="1" ht="24" customHeight="1" x14ac:dyDescent="0.2">
      <c r="A1234" s="235" t="str">
        <f t="shared" si="368"/>
        <v/>
      </c>
      <c r="B1234" s="233">
        <f t="shared" si="369"/>
        <v>0</v>
      </c>
      <c r="C1234" s="234"/>
      <c r="D1234" s="235" t="str">
        <f t="shared" si="370"/>
        <v/>
      </c>
      <c r="E1234" s="236"/>
      <c r="F1234" s="237">
        <f t="shared" si="371"/>
        <v>0</v>
      </c>
      <c r="G1234" s="303">
        <f t="shared" si="372"/>
        <v>0</v>
      </c>
    </row>
    <row r="1235" spans="1:7" s="238" customFormat="1" ht="24" customHeight="1" x14ac:dyDescent="0.2">
      <c r="A1235" s="235" t="str">
        <f t="shared" si="368"/>
        <v/>
      </c>
      <c r="B1235" s="233">
        <f t="shared" si="369"/>
        <v>0</v>
      </c>
      <c r="C1235" s="234"/>
      <c r="D1235" s="235" t="str">
        <f t="shared" si="370"/>
        <v/>
      </c>
      <c r="E1235" s="236"/>
      <c r="F1235" s="237">
        <f t="shared" si="371"/>
        <v>0</v>
      </c>
      <c r="G1235" s="303">
        <f t="shared" si="372"/>
        <v>0</v>
      </c>
    </row>
    <row r="1236" spans="1:7" ht="24" customHeight="1" x14ac:dyDescent="0.2">
      <c r="A1236" s="304"/>
      <c r="B1236" s="99"/>
      <c r="C1236" s="99"/>
      <c r="D1236" s="105"/>
      <c r="E1236" s="106"/>
      <c r="F1236" s="377" t="s">
        <v>32</v>
      </c>
      <c r="G1236" s="305">
        <f>SUBTOTAL(9,G1228:G1235)</f>
        <v>0</v>
      </c>
    </row>
    <row r="1237" spans="1:7" ht="24" customHeight="1" x14ac:dyDescent="0.2">
      <c r="A1237" s="304"/>
      <c r="B1237" s="99"/>
      <c r="C1237" s="375" t="s">
        <v>606</v>
      </c>
      <c r="D1237" s="105"/>
      <c r="E1237" s="106"/>
      <c r="F1237" s="107"/>
      <c r="G1237" s="306"/>
    </row>
    <row r="1238" spans="1:7" s="238" customFormat="1" ht="24" customHeight="1" x14ac:dyDescent="0.2">
      <c r="A1238" s="235" t="str">
        <f t="shared" ref="A1238:A1246" si="373">IFERROR(VLOOKUP(C1238,Tabla_Insumos,4,FALSE),"")</f>
        <v/>
      </c>
      <c r="B1238" s="233" t="str">
        <f t="shared" ref="B1238:B1246" si="374">IFERROR(VLOOKUP(C1238,Tabla_Insumos,5,FALSE),"")</f>
        <v/>
      </c>
      <c r="C1238" s="234"/>
      <c r="D1238" s="235" t="str">
        <f t="shared" ref="D1238:D1246" si="375">IFERROR(VLOOKUP(C1238,Tabla_Insumos,2,FALSE),"")</f>
        <v/>
      </c>
      <c r="E1238" s="236"/>
      <c r="F1238" s="237">
        <f t="shared" ref="F1238:F1246" si="376">IFERROR(VLOOKUP(C1238,Tabla_Insumos,3,FALSE),0)</f>
        <v>0</v>
      </c>
      <c r="G1238" s="303">
        <f t="shared" ref="G1238:G1246" si="377">ROUND(E1238*F1238,2)</f>
        <v>0</v>
      </c>
    </row>
    <row r="1239" spans="1:7" s="238" customFormat="1" ht="24" customHeight="1" x14ac:dyDescent="0.2">
      <c r="A1239" s="235" t="str">
        <f t="shared" si="373"/>
        <v/>
      </c>
      <c r="B1239" s="233" t="str">
        <f t="shared" si="374"/>
        <v/>
      </c>
      <c r="C1239" s="234"/>
      <c r="D1239" s="235" t="str">
        <f t="shared" si="375"/>
        <v/>
      </c>
      <c r="E1239" s="236"/>
      <c r="F1239" s="237">
        <f t="shared" si="376"/>
        <v>0</v>
      </c>
      <c r="G1239" s="303">
        <f t="shared" si="377"/>
        <v>0</v>
      </c>
    </row>
    <row r="1240" spans="1:7" s="238" customFormat="1" ht="24" customHeight="1" x14ac:dyDescent="0.2">
      <c r="A1240" s="235" t="str">
        <f t="shared" si="373"/>
        <v/>
      </c>
      <c r="B1240" s="233" t="str">
        <f t="shared" si="374"/>
        <v/>
      </c>
      <c r="C1240" s="234"/>
      <c r="D1240" s="235" t="str">
        <f t="shared" si="375"/>
        <v/>
      </c>
      <c r="E1240" s="236"/>
      <c r="F1240" s="237">
        <f t="shared" si="376"/>
        <v>0</v>
      </c>
      <c r="G1240" s="303">
        <f t="shared" si="377"/>
        <v>0</v>
      </c>
    </row>
    <row r="1241" spans="1:7" s="238" customFormat="1" ht="24" customHeight="1" x14ac:dyDescent="0.2">
      <c r="A1241" s="235" t="str">
        <f t="shared" si="373"/>
        <v/>
      </c>
      <c r="B1241" s="233" t="str">
        <f t="shared" si="374"/>
        <v/>
      </c>
      <c r="C1241" s="234"/>
      <c r="D1241" s="235" t="str">
        <f t="shared" si="375"/>
        <v/>
      </c>
      <c r="E1241" s="236"/>
      <c r="F1241" s="237">
        <f t="shared" si="376"/>
        <v>0</v>
      </c>
      <c r="G1241" s="303">
        <f t="shared" si="377"/>
        <v>0</v>
      </c>
    </row>
    <row r="1242" spans="1:7" s="238" customFormat="1" ht="24" customHeight="1" x14ac:dyDescent="0.2">
      <c r="A1242" s="235" t="str">
        <f t="shared" si="373"/>
        <v/>
      </c>
      <c r="B1242" s="233" t="str">
        <f t="shared" si="374"/>
        <v/>
      </c>
      <c r="C1242" s="234"/>
      <c r="D1242" s="235" t="str">
        <f t="shared" si="375"/>
        <v/>
      </c>
      <c r="E1242" s="236"/>
      <c r="F1242" s="237">
        <f t="shared" si="376"/>
        <v>0</v>
      </c>
      <c r="G1242" s="303">
        <f t="shared" si="377"/>
        <v>0</v>
      </c>
    </row>
    <row r="1243" spans="1:7" s="238" customFormat="1" ht="24" customHeight="1" x14ac:dyDescent="0.2">
      <c r="A1243" s="235" t="str">
        <f t="shared" si="373"/>
        <v/>
      </c>
      <c r="B1243" s="233" t="str">
        <f t="shared" si="374"/>
        <v/>
      </c>
      <c r="C1243" s="234"/>
      <c r="D1243" s="235" t="str">
        <f t="shared" si="375"/>
        <v/>
      </c>
      <c r="E1243" s="236"/>
      <c r="F1243" s="237">
        <f t="shared" si="376"/>
        <v>0</v>
      </c>
      <c r="G1243" s="303">
        <f t="shared" si="377"/>
        <v>0</v>
      </c>
    </row>
    <row r="1244" spans="1:7" s="238" customFormat="1" ht="24" customHeight="1" x14ac:dyDescent="0.2">
      <c r="A1244" s="235" t="str">
        <f t="shared" si="373"/>
        <v/>
      </c>
      <c r="B1244" s="233" t="str">
        <f t="shared" si="374"/>
        <v/>
      </c>
      <c r="C1244" s="234"/>
      <c r="D1244" s="235" t="str">
        <f t="shared" si="375"/>
        <v/>
      </c>
      <c r="E1244" s="236"/>
      <c r="F1244" s="237">
        <f t="shared" si="376"/>
        <v>0</v>
      </c>
      <c r="G1244" s="303">
        <f t="shared" si="377"/>
        <v>0</v>
      </c>
    </row>
    <row r="1245" spans="1:7" s="238" customFormat="1" ht="24" customHeight="1" x14ac:dyDescent="0.2">
      <c r="A1245" s="235" t="str">
        <f t="shared" si="373"/>
        <v/>
      </c>
      <c r="B1245" s="233" t="str">
        <f t="shared" si="374"/>
        <v/>
      </c>
      <c r="C1245" s="234"/>
      <c r="D1245" s="235" t="str">
        <f t="shared" si="375"/>
        <v/>
      </c>
      <c r="E1245" s="236"/>
      <c r="F1245" s="237">
        <f t="shared" si="376"/>
        <v>0</v>
      </c>
      <c r="G1245" s="303">
        <f t="shared" si="377"/>
        <v>0</v>
      </c>
    </row>
    <row r="1246" spans="1:7" s="238" customFormat="1" ht="24" customHeight="1" x14ac:dyDescent="0.2">
      <c r="A1246" s="235" t="str">
        <f t="shared" si="373"/>
        <v/>
      </c>
      <c r="B1246" s="233" t="str">
        <f t="shared" si="374"/>
        <v/>
      </c>
      <c r="C1246" s="234"/>
      <c r="D1246" s="235" t="str">
        <f t="shared" si="375"/>
        <v/>
      </c>
      <c r="E1246" s="236"/>
      <c r="F1246" s="237">
        <f t="shared" si="376"/>
        <v>0</v>
      </c>
      <c r="G1246" s="303">
        <f t="shared" si="377"/>
        <v>0</v>
      </c>
    </row>
    <row r="1247" spans="1:7" ht="24" customHeight="1" x14ac:dyDescent="0.2">
      <c r="A1247" s="307"/>
      <c r="B1247" s="105"/>
      <c r="C1247" s="99"/>
      <c r="D1247" s="105"/>
      <c r="E1247" s="106"/>
      <c r="F1247" s="377" t="s">
        <v>33</v>
      </c>
      <c r="G1247" s="305">
        <f>SUBTOTAL(9,G1238:G1246)</f>
        <v>0</v>
      </c>
    </row>
    <row r="1248" spans="1:7" ht="24" customHeight="1" x14ac:dyDescent="0.2">
      <c r="A1248" s="308"/>
      <c r="B1248" s="105"/>
      <c r="C1248" s="99"/>
      <c r="D1248" s="105"/>
      <c r="E1248" s="106"/>
      <c r="F1248" s="107"/>
      <c r="G1248" s="306"/>
    </row>
    <row r="1249" spans="1:123" ht="24" customHeight="1" x14ac:dyDescent="0.2">
      <c r="A1249" s="309" t="str">
        <f>B1207</f>
        <v/>
      </c>
      <c r="B1249" s="310" t="str">
        <f>C1207</f>
        <v/>
      </c>
      <c r="C1249" s="113"/>
      <c r="D1249" s="113" t="s">
        <v>34</v>
      </c>
      <c r="E1249" s="114"/>
      <c r="F1249" s="312" t="s">
        <v>35</v>
      </c>
      <c r="G1249" s="311">
        <f>SUBTOTAL(9,G1212:G1248)</f>
        <v>0</v>
      </c>
    </row>
    <row r="1251" spans="1:123" ht="24" customHeight="1" x14ac:dyDescent="0.2">
      <c r="A1251" s="291" t="s">
        <v>37</v>
      </c>
      <c r="B1251" s="292"/>
      <c r="C1251" s="292"/>
      <c r="D1251" s="292"/>
      <c r="E1251" s="292"/>
      <c r="F1251" s="292"/>
      <c r="G1251" s="293"/>
    </row>
    <row r="1252" spans="1:123" ht="24" customHeight="1" x14ac:dyDescent="0.2">
      <c r="A1252" s="294" t="s">
        <v>602</v>
      </c>
      <c r="B1252" s="101" t="str">
        <f>Comitente</f>
        <v>DIRECCION PROVINCIAL DE REDES DE GAS</v>
      </c>
      <c r="C1252" s="96"/>
      <c r="D1252" s="102"/>
      <c r="E1252" s="102"/>
      <c r="F1252" s="103"/>
      <c r="G1252" s="295"/>
    </row>
    <row r="1253" spans="1:123" ht="24" customHeight="1" x14ac:dyDescent="0.2">
      <c r="A1253" s="294" t="s">
        <v>603</v>
      </c>
      <c r="B1253" s="101">
        <f>Contratista</f>
        <v>0</v>
      </c>
      <c r="C1253" s="97"/>
      <c r="D1253" s="97"/>
      <c r="E1253" s="97"/>
      <c r="F1253" s="104"/>
      <c r="G1253" s="296"/>
    </row>
    <row r="1254" spans="1:123" ht="24" customHeight="1" x14ac:dyDescent="0.2">
      <c r="A1254" s="294" t="s">
        <v>24</v>
      </c>
      <c r="B1254" s="101" t="str">
        <f>Obra</f>
        <v>RED DE MEDIA PRESIÓN BARRIO TALACASTO</v>
      </c>
      <c r="C1254" s="97"/>
      <c r="D1254" s="97"/>
      <c r="E1254" s="97"/>
      <c r="F1254" s="104" t="s">
        <v>38</v>
      </c>
      <c r="G1254" s="297">
        <f>Fecha_Base</f>
        <v>0</v>
      </c>
    </row>
    <row r="1255" spans="1:123" ht="24" customHeight="1" x14ac:dyDescent="0.2">
      <c r="A1255" s="298" t="s">
        <v>601</v>
      </c>
      <c r="B1255" s="98" t="str">
        <f>Ubicación</f>
        <v>Departamento Chimbas</v>
      </c>
      <c r="C1255" s="98"/>
      <c r="D1255" s="105"/>
      <c r="E1255" s="106"/>
      <c r="F1255" s="107"/>
      <c r="G1255" s="299"/>
    </row>
    <row r="1256" spans="1:123" ht="24" customHeight="1" x14ac:dyDescent="0.2">
      <c r="A1256" s="298" t="s">
        <v>39</v>
      </c>
      <c r="B1256" s="108" t="str">
        <f>IFERROR(VALUE(LEFT(B1257,FIND(".",B1257)-1)),"")</f>
        <v/>
      </c>
      <c r="C1256" s="99" t="str">
        <f>IFERROR(VLOOKUP(B1256,Tabla_CyP,2,FALSE),"")</f>
        <v/>
      </c>
      <c r="D1256" s="99"/>
      <c r="E1256" s="106"/>
      <c r="F1256" s="107"/>
      <c r="G1256" s="299"/>
    </row>
    <row r="1257" spans="1:123" ht="24" customHeight="1" x14ac:dyDescent="0.2">
      <c r="A1257" s="298" t="s">
        <v>25</v>
      </c>
      <c r="B1257" s="109" t="str">
        <f>IFERROR(VLOOKUP(COUNTIF($A$1:A1257,"ANALISIS DE PRECIOS"),Tabla_NumeroItem,2,FALSE),"")</f>
        <v/>
      </c>
      <c r="C1257" s="99" t="str">
        <f>IFERROR(VLOOKUP(B1257,Tabla_CyP,2,FALSE),"")</f>
        <v/>
      </c>
      <c r="D1257" s="105"/>
      <c r="E1257" s="106"/>
      <c r="F1257" s="104" t="s">
        <v>26</v>
      </c>
      <c r="G1257" s="300" t="str">
        <f>IFERROR(VLOOKUP(B1257,Tabla_CyP,4,FALSE),"")</f>
        <v/>
      </c>
    </row>
    <row r="1258" spans="1:123" ht="24" customHeight="1" x14ac:dyDescent="0.2">
      <c r="A1258" s="298"/>
      <c r="B1258" s="98"/>
      <c r="C1258" s="99"/>
      <c r="D1258" s="105"/>
      <c r="E1258" s="106"/>
      <c r="F1258" s="107"/>
      <c r="G1258" s="299"/>
    </row>
    <row r="1259" spans="1:123" ht="24" customHeight="1" x14ac:dyDescent="0.2">
      <c r="A1259" s="431" t="s">
        <v>507</v>
      </c>
      <c r="B1259" s="432"/>
      <c r="C1259" s="425" t="s">
        <v>0</v>
      </c>
      <c r="D1259" s="425" t="s">
        <v>27</v>
      </c>
      <c r="E1259" s="427" t="s">
        <v>28</v>
      </c>
      <c r="F1259" s="429" t="s">
        <v>29</v>
      </c>
      <c r="G1259" s="429" t="s">
        <v>30</v>
      </c>
    </row>
    <row r="1260" spans="1:123" s="111" customFormat="1" ht="24" customHeight="1" x14ac:dyDescent="0.2">
      <c r="A1260" s="110" t="s">
        <v>508</v>
      </c>
      <c r="B1260" s="110" t="s">
        <v>509</v>
      </c>
      <c r="C1260" s="426"/>
      <c r="D1260" s="426"/>
      <c r="E1260" s="428"/>
      <c r="F1260" s="430"/>
      <c r="G1260" s="430"/>
      <c r="H1260" s="239"/>
      <c r="I1260" s="239"/>
      <c r="J1260" s="239"/>
      <c r="K1260" s="239"/>
      <c r="L1260" s="239"/>
      <c r="M1260" s="239"/>
      <c r="N1260" s="239"/>
      <c r="O1260" s="239"/>
      <c r="P1260" s="239"/>
      <c r="Q1260" s="239"/>
      <c r="R1260" s="239"/>
      <c r="S1260" s="239"/>
      <c r="T1260" s="239"/>
      <c r="U1260" s="239"/>
      <c r="V1260" s="239"/>
      <c r="W1260" s="239"/>
      <c r="X1260" s="239"/>
      <c r="Y1260" s="239"/>
      <c r="Z1260" s="239"/>
      <c r="AA1260" s="239"/>
      <c r="AB1260" s="239"/>
      <c r="AC1260" s="239"/>
      <c r="AD1260" s="239"/>
      <c r="AE1260" s="239"/>
      <c r="AF1260" s="239"/>
      <c r="AG1260" s="239"/>
      <c r="AH1260" s="239"/>
      <c r="AI1260" s="239"/>
      <c r="AJ1260" s="239"/>
      <c r="AK1260" s="239"/>
      <c r="AL1260" s="239"/>
      <c r="AM1260" s="239"/>
      <c r="AN1260" s="239"/>
      <c r="AO1260" s="239"/>
      <c r="AP1260" s="239"/>
      <c r="AQ1260" s="239"/>
      <c r="AR1260" s="239"/>
      <c r="AS1260" s="239"/>
      <c r="AT1260" s="239"/>
      <c r="AU1260" s="239"/>
      <c r="AV1260" s="239"/>
      <c r="AW1260" s="239"/>
      <c r="AX1260" s="239"/>
      <c r="AY1260" s="239"/>
      <c r="AZ1260" s="239"/>
      <c r="BA1260" s="239"/>
      <c r="BB1260" s="239"/>
      <c r="BC1260" s="239"/>
      <c r="BD1260" s="239"/>
      <c r="BE1260" s="239"/>
      <c r="BF1260" s="239"/>
      <c r="BG1260" s="239"/>
      <c r="BH1260" s="239"/>
      <c r="BI1260" s="239"/>
      <c r="BJ1260" s="239"/>
      <c r="BK1260" s="239"/>
      <c r="BL1260" s="239"/>
      <c r="BM1260" s="239"/>
      <c r="BN1260" s="239"/>
      <c r="BO1260" s="239"/>
      <c r="BP1260" s="239"/>
      <c r="BQ1260" s="239"/>
      <c r="BR1260" s="239"/>
      <c r="BS1260" s="239"/>
      <c r="BT1260" s="239"/>
      <c r="BU1260" s="239"/>
      <c r="BV1260" s="239"/>
      <c r="BW1260" s="239"/>
      <c r="BX1260" s="239"/>
      <c r="BY1260" s="239"/>
      <c r="BZ1260" s="239"/>
      <c r="CA1260" s="239"/>
      <c r="CB1260" s="239"/>
      <c r="CC1260" s="239"/>
      <c r="CD1260" s="239"/>
      <c r="CE1260" s="239"/>
      <c r="CF1260" s="239"/>
      <c r="CG1260" s="239"/>
      <c r="CH1260" s="239"/>
      <c r="CI1260" s="239"/>
      <c r="CJ1260" s="239"/>
      <c r="CK1260" s="239"/>
      <c r="CL1260" s="239"/>
      <c r="CM1260" s="239"/>
      <c r="CN1260" s="239"/>
      <c r="CO1260" s="239"/>
      <c r="CP1260" s="239"/>
      <c r="CQ1260" s="239"/>
      <c r="CR1260" s="239"/>
      <c r="CS1260" s="239"/>
      <c r="CT1260" s="239"/>
      <c r="CU1260" s="239"/>
      <c r="CV1260" s="239"/>
      <c r="CW1260" s="239"/>
      <c r="CX1260" s="239"/>
      <c r="CY1260" s="239"/>
      <c r="CZ1260" s="239"/>
      <c r="DA1260" s="239"/>
      <c r="DB1260" s="239"/>
      <c r="DC1260" s="239"/>
      <c r="DD1260" s="239"/>
      <c r="DE1260" s="239"/>
      <c r="DF1260" s="239"/>
      <c r="DG1260" s="239"/>
      <c r="DH1260" s="239"/>
      <c r="DI1260" s="239"/>
      <c r="DJ1260" s="239"/>
      <c r="DK1260" s="239"/>
      <c r="DL1260" s="239"/>
      <c r="DM1260" s="239"/>
      <c r="DN1260" s="239"/>
      <c r="DO1260" s="239"/>
      <c r="DP1260" s="239"/>
      <c r="DQ1260" s="239"/>
      <c r="DR1260" s="239"/>
      <c r="DS1260" s="239"/>
    </row>
    <row r="1261" spans="1:123" ht="24" customHeight="1" x14ac:dyDescent="0.2">
      <c r="A1261" s="378"/>
      <c r="B1261" s="112"/>
      <c r="C1261" s="376" t="s">
        <v>604</v>
      </c>
      <c r="D1261" s="113"/>
      <c r="E1261" s="114"/>
      <c r="F1261" s="115"/>
      <c r="G1261" s="302"/>
    </row>
    <row r="1262" spans="1:123" s="238" customFormat="1" ht="24" customHeight="1" x14ac:dyDescent="0.2">
      <c r="A1262" s="235" t="str">
        <f t="shared" ref="A1262:A1275" si="378">IFERROR(VLOOKUP(C1262,Tabla_Insumos,4,FALSE),"")</f>
        <v/>
      </c>
      <c r="B1262" s="233" t="str">
        <f t="shared" ref="B1262:B1275" si="379">IFERROR(VLOOKUP(C1262,Tabla_Insumos,5,FALSE),"")</f>
        <v/>
      </c>
      <c r="C1262" s="234"/>
      <c r="D1262" s="235" t="str">
        <f t="shared" ref="D1262:D1275" si="380">IFERROR(VLOOKUP(C1262,Tabla_Insumos,2,FALSE),"")</f>
        <v/>
      </c>
      <c r="E1262" s="236"/>
      <c r="F1262" s="237">
        <f t="shared" ref="F1262:F1275" si="381">IFERROR(VLOOKUP(C1262,Tabla_Insumos,3,FALSE),0)</f>
        <v>0</v>
      </c>
      <c r="G1262" s="303">
        <f>ROUND(E1262*F1262,2)</f>
        <v>0</v>
      </c>
    </row>
    <row r="1263" spans="1:123" s="238" customFormat="1" ht="24" customHeight="1" x14ac:dyDescent="0.2">
      <c r="A1263" s="235" t="str">
        <f t="shared" si="378"/>
        <v/>
      </c>
      <c r="B1263" s="233" t="str">
        <f t="shared" si="379"/>
        <v/>
      </c>
      <c r="C1263" s="234"/>
      <c r="D1263" s="235" t="str">
        <f t="shared" si="380"/>
        <v/>
      </c>
      <c r="E1263" s="236"/>
      <c r="F1263" s="237">
        <f t="shared" si="381"/>
        <v>0</v>
      </c>
      <c r="G1263" s="303">
        <f t="shared" ref="G1263:G1275" si="382">ROUND(E1263*F1263,2)</f>
        <v>0</v>
      </c>
    </row>
    <row r="1264" spans="1:123" s="238" customFormat="1" ht="24" customHeight="1" x14ac:dyDescent="0.2">
      <c r="A1264" s="235" t="str">
        <f t="shared" si="378"/>
        <v/>
      </c>
      <c r="B1264" s="233" t="str">
        <f t="shared" si="379"/>
        <v/>
      </c>
      <c r="C1264" s="234"/>
      <c r="D1264" s="235" t="str">
        <f t="shared" si="380"/>
        <v/>
      </c>
      <c r="E1264" s="236"/>
      <c r="F1264" s="237">
        <f t="shared" si="381"/>
        <v>0</v>
      </c>
      <c r="G1264" s="303">
        <f t="shared" si="382"/>
        <v>0</v>
      </c>
    </row>
    <row r="1265" spans="1:7" s="238" customFormat="1" ht="24" customHeight="1" x14ac:dyDescent="0.2">
      <c r="A1265" s="235" t="str">
        <f t="shared" si="378"/>
        <v/>
      </c>
      <c r="B1265" s="233" t="str">
        <f t="shared" si="379"/>
        <v/>
      </c>
      <c r="C1265" s="234"/>
      <c r="D1265" s="235" t="str">
        <f t="shared" si="380"/>
        <v/>
      </c>
      <c r="E1265" s="236"/>
      <c r="F1265" s="237">
        <f t="shared" si="381"/>
        <v>0</v>
      </c>
      <c r="G1265" s="303">
        <f t="shared" si="382"/>
        <v>0</v>
      </c>
    </row>
    <row r="1266" spans="1:7" s="238" customFormat="1" ht="24" customHeight="1" x14ac:dyDescent="0.2">
      <c r="A1266" s="235" t="str">
        <f t="shared" si="378"/>
        <v/>
      </c>
      <c r="B1266" s="233" t="str">
        <f t="shared" si="379"/>
        <v/>
      </c>
      <c r="C1266" s="234"/>
      <c r="D1266" s="235" t="str">
        <f t="shared" si="380"/>
        <v/>
      </c>
      <c r="E1266" s="236"/>
      <c r="F1266" s="237">
        <f t="shared" si="381"/>
        <v>0</v>
      </c>
      <c r="G1266" s="303">
        <f t="shared" si="382"/>
        <v>0</v>
      </c>
    </row>
    <row r="1267" spans="1:7" s="238" customFormat="1" ht="24" customHeight="1" x14ac:dyDescent="0.2">
      <c r="A1267" s="235" t="str">
        <f t="shared" si="378"/>
        <v/>
      </c>
      <c r="B1267" s="233" t="str">
        <f t="shared" si="379"/>
        <v/>
      </c>
      <c r="C1267" s="234"/>
      <c r="D1267" s="235" t="str">
        <f t="shared" si="380"/>
        <v/>
      </c>
      <c r="E1267" s="236"/>
      <c r="F1267" s="237">
        <f t="shared" si="381"/>
        <v>0</v>
      </c>
      <c r="G1267" s="303">
        <f t="shared" si="382"/>
        <v>0</v>
      </c>
    </row>
    <row r="1268" spans="1:7" s="238" customFormat="1" ht="24" customHeight="1" x14ac:dyDescent="0.2">
      <c r="A1268" s="235" t="str">
        <f t="shared" si="378"/>
        <v/>
      </c>
      <c r="B1268" s="233" t="str">
        <f t="shared" si="379"/>
        <v/>
      </c>
      <c r="C1268" s="234"/>
      <c r="D1268" s="235" t="str">
        <f t="shared" si="380"/>
        <v/>
      </c>
      <c r="E1268" s="236"/>
      <c r="F1268" s="237">
        <f t="shared" si="381"/>
        <v>0</v>
      </c>
      <c r="G1268" s="303">
        <f t="shared" si="382"/>
        <v>0</v>
      </c>
    </row>
    <row r="1269" spans="1:7" s="238" customFormat="1" ht="24" customHeight="1" x14ac:dyDescent="0.2">
      <c r="A1269" s="235" t="str">
        <f t="shared" si="378"/>
        <v/>
      </c>
      <c r="B1269" s="233" t="str">
        <f t="shared" si="379"/>
        <v/>
      </c>
      <c r="C1269" s="234"/>
      <c r="D1269" s="235" t="str">
        <f t="shared" si="380"/>
        <v/>
      </c>
      <c r="E1269" s="236"/>
      <c r="F1269" s="237">
        <f t="shared" si="381"/>
        <v>0</v>
      </c>
      <c r="G1269" s="303">
        <f t="shared" si="382"/>
        <v>0</v>
      </c>
    </row>
    <row r="1270" spans="1:7" s="238" customFormat="1" ht="24" customHeight="1" x14ac:dyDescent="0.2">
      <c r="A1270" s="235" t="str">
        <f t="shared" si="378"/>
        <v/>
      </c>
      <c r="B1270" s="233" t="str">
        <f t="shared" si="379"/>
        <v/>
      </c>
      <c r="C1270" s="234"/>
      <c r="D1270" s="235" t="str">
        <f t="shared" si="380"/>
        <v/>
      </c>
      <c r="E1270" s="236"/>
      <c r="F1270" s="237">
        <f t="shared" si="381"/>
        <v>0</v>
      </c>
      <c r="G1270" s="303">
        <f t="shared" si="382"/>
        <v>0</v>
      </c>
    </row>
    <row r="1271" spans="1:7" s="238" customFormat="1" ht="24" customHeight="1" x14ac:dyDescent="0.2">
      <c r="A1271" s="235" t="str">
        <f t="shared" si="378"/>
        <v/>
      </c>
      <c r="B1271" s="233" t="str">
        <f t="shared" si="379"/>
        <v/>
      </c>
      <c r="C1271" s="234"/>
      <c r="D1271" s="235" t="str">
        <f t="shared" si="380"/>
        <v/>
      </c>
      <c r="E1271" s="236"/>
      <c r="F1271" s="237">
        <f t="shared" si="381"/>
        <v>0</v>
      </c>
      <c r="G1271" s="303">
        <f t="shared" si="382"/>
        <v>0</v>
      </c>
    </row>
    <row r="1272" spans="1:7" s="238" customFormat="1" ht="24" customHeight="1" x14ac:dyDescent="0.2">
      <c r="A1272" s="235" t="str">
        <f t="shared" si="378"/>
        <v/>
      </c>
      <c r="B1272" s="233" t="str">
        <f t="shared" si="379"/>
        <v/>
      </c>
      <c r="C1272" s="234"/>
      <c r="D1272" s="235" t="str">
        <f t="shared" si="380"/>
        <v/>
      </c>
      <c r="E1272" s="236"/>
      <c r="F1272" s="237">
        <f t="shared" si="381"/>
        <v>0</v>
      </c>
      <c r="G1272" s="303">
        <f t="shared" si="382"/>
        <v>0</v>
      </c>
    </row>
    <row r="1273" spans="1:7" s="238" customFormat="1" ht="24" customHeight="1" x14ac:dyDescent="0.2">
      <c r="A1273" s="235" t="str">
        <f t="shared" si="378"/>
        <v/>
      </c>
      <c r="B1273" s="233" t="str">
        <f t="shared" si="379"/>
        <v/>
      </c>
      <c r="C1273" s="234"/>
      <c r="D1273" s="235" t="str">
        <f t="shared" si="380"/>
        <v/>
      </c>
      <c r="E1273" s="236"/>
      <c r="F1273" s="237">
        <f t="shared" si="381"/>
        <v>0</v>
      </c>
      <c r="G1273" s="303">
        <f t="shared" si="382"/>
        <v>0</v>
      </c>
    </row>
    <row r="1274" spans="1:7" s="238" customFormat="1" ht="24" customHeight="1" x14ac:dyDescent="0.2">
      <c r="A1274" s="235" t="str">
        <f t="shared" si="378"/>
        <v/>
      </c>
      <c r="B1274" s="233" t="str">
        <f t="shared" si="379"/>
        <v/>
      </c>
      <c r="C1274" s="234"/>
      <c r="D1274" s="235" t="str">
        <f t="shared" si="380"/>
        <v/>
      </c>
      <c r="E1274" s="236"/>
      <c r="F1274" s="237">
        <f t="shared" si="381"/>
        <v>0</v>
      </c>
      <c r="G1274" s="303">
        <f t="shared" si="382"/>
        <v>0</v>
      </c>
    </row>
    <row r="1275" spans="1:7" s="238" customFormat="1" ht="24" customHeight="1" x14ac:dyDescent="0.2">
      <c r="A1275" s="235" t="str">
        <f t="shared" si="378"/>
        <v/>
      </c>
      <c r="B1275" s="233" t="str">
        <f t="shared" si="379"/>
        <v/>
      </c>
      <c r="C1275" s="234"/>
      <c r="D1275" s="235" t="str">
        <f t="shared" si="380"/>
        <v/>
      </c>
      <c r="E1275" s="236"/>
      <c r="F1275" s="237">
        <f t="shared" si="381"/>
        <v>0</v>
      </c>
      <c r="G1275" s="303">
        <f t="shared" si="382"/>
        <v>0</v>
      </c>
    </row>
    <row r="1276" spans="1:7" ht="24" customHeight="1" x14ac:dyDescent="0.2">
      <c r="A1276" s="304"/>
      <c r="B1276" s="99"/>
      <c r="C1276" s="99"/>
      <c r="D1276" s="105"/>
      <c r="E1276" s="106"/>
      <c r="F1276" s="377" t="s">
        <v>31</v>
      </c>
      <c r="G1276" s="305">
        <f>SUBTOTAL(9,G1262:G1275)</f>
        <v>0</v>
      </c>
    </row>
    <row r="1277" spans="1:7" ht="24" customHeight="1" x14ac:dyDescent="0.2">
      <c r="A1277" s="304"/>
      <c r="B1277" s="99"/>
      <c r="C1277" s="375" t="s">
        <v>605</v>
      </c>
      <c r="D1277" s="105"/>
      <c r="E1277" s="106"/>
      <c r="F1277" s="107"/>
      <c r="G1277" s="306"/>
    </row>
    <row r="1278" spans="1:7" s="238" customFormat="1" ht="24" customHeight="1" x14ac:dyDescent="0.2">
      <c r="A1278" s="235" t="str">
        <f t="shared" ref="A1278:A1285" si="383">IFERROR(VLOOKUP(C1278,Tabla_Insumos,4,FALSE),"")</f>
        <v/>
      </c>
      <c r="B1278" s="233">
        <f t="shared" ref="B1278:B1285" si="384">IFERROR(VLOOKUP(A1278,Tabla_Indices,5,FALSE),"")</f>
        <v>0</v>
      </c>
      <c r="C1278" s="234"/>
      <c r="D1278" s="235" t="str">
        <f t="shared" ref="D1278:D1285" si="385">IFERROR(VLOOKUP(C1278,Tabla_Insumos,2,FALSE),"")</f>
        <v/>
      </c>
      <c r="E1278" s="236"/>
      <c r="F1278" s="237">
        <f t="shared" ref="F1278:F1285" si="386">IFERROR(VLOOKUP(C1278,Tabla_Insumos,3,FALSE),0)</f>
        <v>0</v>
      </c>
      <c r="G1278" s="303">
        <f>ROUND(E1278*F1278,2)</f>
        <v>0</v>
      </c>
    </row>
    <row r="1279" spans="1:7" s="238" customFormat="1" ht="24" customHeight="1" x14ac:dyDescent="0.2">
      <c r="A1279" s="235" t="str">
        <f t="shared" si="383"/>
        <v/>
      </c>
      <c r="B1279" s="233">
        <f t="shared" si="384"/>
        <v>0</v>
      </c>
      <c r="C1279" s="234"/>
      <c r="D1279" s="235" t="str">
        <f t="shared" si="385"/>
        <v/>
      </c>
      <c r="E1279" s="236"/>
      <c r="F1279" s="237">
        <f t="shared" si="386"/>
        <v>0</v>
      </c>
      <c r="G1279" s="303">
        <f>ROUND(E1279*F1279,2)</f>
        <v>0</v>
      </c>
    </row>
    <row r="1280" spans="1:7" s="238" customFormat="1" ht="24" customHeight="1" x14ac:dyDescent="0.2">
      <c r="A1280" s="235" t="str">
        <f t="shared" si="383"/>
        <v/>
      </c>
      <c r="B1280" s="233">
        <f t="shared" si="384"/>
        <v>0</v>
      </c>
      <c r="C1280" s="234"/>
      <c r="D1280" s="235" t="str">
        <f t="shared" si="385"/>
        <v/>
      </c>
      <c r="E1280" s="236"/>
      <c r="F1280" s="237">
        <f t="shared" si="386"/>
        <v>0</v>
      </c>
      <c r="G1280" s="303">
        <f t="shared" ref="G1280:G1285" si="387">ROUND(E1280*F1280,2)</f>
        <v>0</v>
      </c>
    </row>
    <row r="1281" spans="1:7" s="238" customFormat="1" ht="24" customHeight="1" x14ac:dyDescent="0.2">
      <c r="A1281" s="235" t="str">
        <f t="shared" si="383"/>
        <v/>
      </c>
      <c r="B1281" s="233">
        <f t="shared" si="384"/>
        <v>0</v>
      </c>
      <c r="C1281" s="234"/>
      <c r="D1281" s="235" t="str">
        <f t="shared" si="385"/>
        <v/>
      </c>
      <c r="E1281" s="236"/>
      <c r="F1281" s="237">
        <f t="shared" si="386"/>
        <v>0</v>
      </c>
      <c r="G1281" s="303">
        <f t="shared" si="387"/>
        <v>0</v>
      </c>
    </row>
    <row r="1282" spans="1:7" s="238" customFormat="1" ht="24" customHeight="1" x14ac:dyDescent="0.2">
      <c r="A1282" s="235" t="str">
        <f t="shared" si="383"/>
        <v/>
      </c>
      <c r="B1282" s="233">
        <f t="shared" si="384"/>
        <v>0</v>
      </c>
      <c r="C1282" s="234"/>
      <c r="D1282" s="235" t="str">
        <f t="shared" si="385"/>
        <v/>
      </c>
      <c r="E1282" s="236"/>
      <c r="F1282" s="237">
        <f t="shared" si="386"/>
        <v>0</v>
      </c>
      <c r="G1282" s="303">
        <f t="shared" si="387"/>
        <v>0</v>
      </c>
    </row>
    <row r="1283" spans="1:7" s="238" customFormat="1" ht="24" customHeight="1" x14ac:dyDescent="0.2">
      <c r="A1283" s="235" t="str">
        <f t="shared" si="383"/>
        <v/>
      </c>
      <c r="B1283" s="233">
        <f t="shared" si="384"/>
        <v>0</v>
      </c>
      <c r="C1283" s="234"/>
      <c r="D1283" s="235" t="str">
        <f t="shared" si="385"/>
        <v/>
      </c>
      <c r="E1283" s="236"/>
      <c r="F1283" s="237">
        <f t="shared" si="386"/>
        <v>0</v>
      </c>
      <c r="G1283" s="303">
        <f t="shared" si="387"/>
        <v>0</v>
      </c>
    </row>
    <row r="1284" spans="1:7" s="238" customFormat="1" ht="24" customHeight="1" x14ac:dyDescent="0.2">
      <c r="A1284" s="235" t="str">
        <f t="shared" si="383"/>
        <v/>
      </c>
      <c r="B1284" s="233">
        <f t="shared" si="384"/>
        <v>0</v>
      </c>
      <c r="C1284" s="234"/>
      <c r="D1284" s="235" t="str">
        <f t="shared" si="385"/>
        <v/>
      </c>
      <c r="E1284" s="236"/>
      <c r="F1284" s="237">
        <f t="shared" si="386"/>
        <v>0</v>
      </c>
      <c r="G1284" s="303">
        <f t="shared" si="387"/>
        <v>0</v>
      </c>
    </row>
    <row r="1285" spans="1:7" s="238" customFormat="1" ht="24" customHeight="1" x14ac:dyDescent="0.2">
      <c r="A1285" s="235" t="str">
        <f t="shared" si="383"/>
        <v/>
      </c>
      <c r="B1285" s="233">
        <f t="shared" si="384"/>
        <v>0</v>
      </c>
      <c r="C1285" s="234"/>
      <c r="D1285" s="235" t="str">
        <f t="shared" si="385"/>
        <v/>
      </c>
      <c r="E1285" s="236"/>
      <c r="F1285" s="237">
        <f t="shared" si="386"/>
        <v>0</v>
      </c>
      <c r="G1285" s="303">
        <f t="shared" si="387"/>
        <v>0</v>
      </c>
    </row>
    <row r="1286" spans="1:7" ht="24" customHeight="1" x14ac:dyDescent="0.2">
      <c r="A1286" s="304"/>
      <c r="B1286" s="99"/>
      <c r="C1286" s="99"/>
      <c r="D1286" s="105"/>
      <c r="E1286" s="106"/>
      <c r="F1286" s="377" t="s">
        <v>32</v>
      </c>
      <c r="G1286" s="305">
        <f>SUBTOTAL(9,G1278:G1285)</f>
        <v>0</v>
      </c>
    </row>
    <row r="1287" spans="1:7" ht="24" customHeight="1" x14ac:dyDescent="0.2">
      <c r="A1287" s="304"/>
      <c r="B1287" s="99"/>
      <c r="C1287" s="375" t="s">
        <v>606</v>
      </c>
      <c r="D1287" s="105"/>
      <c r="E1287" s="106"/>
      <c r="F1287" s="107"/>
      <c r="G1287" s="306"/>
    </row>
    <row r="1288" spans="1:7" s="238" customFormat="1" ht="24" customHeight="1" x14ac:dyDescent="0.2">
      <c r="A1288" s="235" t="str">
        <f t="shared" ref="A1288:A1296" si="388">IFERROR(VLOOKUP(C1288,Tabla_Insumos,4,FALSE),"")</f>
        <v/>
      </c>
      <c r="B1288" s="233" t="str">
        <f t="shared" ref="B1288:B1296" si="389">IFERROR(VLOOKUP(C1288,Tabla_Insumos,5,FALSE),"")</f>
        <v/>
      </c>
      <c r="C1288" s="234"/>
      <c r="D1288" s="235" t="str">
        <f t="shared" ref="D1288:D1296" si="390">IFERROR(VLOOKUP(C1288,Tabla_Insumos,2,FALSE),"")</f>
        <v/>
      </c>
      <c r="E1288" s="236"/>
      <c r="F1288" s="237">
        <f t="shared" ref="F1288:F1296" si="391">IFERROR(VLOOKUP(C1288,Tabla_Insumos,3,FALSE),0)</f>
        <v>0</v>
      </c>
      <c r="G1288" s="303">
        <f t="shared" ref="G1288:G1296" si="392">ROUND(E1288*F1288,2)</f>
        <v>0</v>
      </c>
    </row>
    <row r="1289" spans="1:7" s="238" customFormat="1" ht="24" customHeight="1" x14ac:dyDescent="0.2">
      <c r="A1289" s="235" t="str">
        <f t="shared" si="388"/>
        <v/>
      </c>
      <c r="B1289" s="233" t="str">
        <f t="shared" si="389"/>
        <v/>
      </c>
      <c r="C1289" s="234"/>
      <c r="D1289" s="235" t="str">
        <f t="shared" si="390"/>
        <v/>
      </c>
      <c r="E1289" s="236"/>
      <c r="F1289" s="237">
        <f t="shared" si="391"/>
        <v>0</v>
      </c>
      <c r="G1289" s="303">
        <f t="shared" si="392"/>
        <v>0</v>
      </c>
    </row>
    <row r="1290" spans="1:7" s="238" customFormat="1" ht="24" customHeight="1" x14ac:dyDescent="0.2">
      <c r="A1290" s="235" t="str">
        <f t="shared" si="388"/>
        <v/>
      </c>
      <c r="B1290" s="233" t="str">
        <f t="shared" si="389"/>
        <v/>
      </c>
      <c r="C1290" s="234"/>
      <c r="D1290" s="235" t="str">
        <f t="shared" si="390"/>
        <v/>
      </c>
      <c r="E1290" s="236"/>
      <c r="F1290" s="237">
        <f t="shared" si="391"/>
        <v>0</v>
      </c>
      <c r="G1290" s="303">
        <f t="shared" si="392"/>
        <v>0</v>
      </c>
    </row>
    <row r="1291" spans="1:7" s="238" customFormat="1" ht="24" customHeight="1" x14ac:dyDescent="0.2">
      <c r="A1291" s="235" t="str">
        <f t="shared" si="388"/>
        <v/>
      </c>
      <c r="B1291" s="233" t="str">
        <f t="shared" si="389"/>
        <v/>
      </c>
      <c r="C1291" s="234"/>
      <c r="D1291" s="235" t="str">
        <f t="shared" si="390"/>
        <v/>
      </c>
      <c r="E1291" s="236"/>
      <c r="F1291" s="237">
        <f t="shared" si="391"/>
        <v>0</v>
      </c>
      <c r="G1291" s="303">
        <f t="shared" si="392"/>
        <v>0</v>
      </c>
    </row>
    <row r="1292" spans="1:7" s="238" customFormat="1" ht="24" customHeight="1" x14ac:dyDescent="0.2">
      <c r="A1292" s="235" t="str">
        <f t="shared" si="388"/>
        <v/>
      </c>
      <c r="B1292" s="233" t="str">
        <f t="shared" si="389"/>
        <v/>
      </c>
      <c r="C1292" s="234"/>
      <c r="D1292" s="235" t="str">
        <f t="shared" si="390"/>
        <v/>
      </c>
      <c r="E1292" s="236"/>
      <c r="F1292" s="237">
        <f t="shared" si="391"/>
        <v>0</v>
      </c>
      <c r="G1292" s="303">
        <f t="shared" si="392"/>
        <v>0</v>
      </c>
    </row>
    <row r="1293" spans="1:7" s="238" customFormat="1" ht="24" customHeight="1" x14ac:dyDescent="0.2">
      <c r="A1293" s="235" t="str">
        <f t="shared" si="388"/>
        <v/>
      </c>
      <c r="B1293" s="233" t="str">
        <f t="shared" si="389"/>
        <v/>
      </c>
      <c r="C1293" s="234"/>
      <c r="D1293" s="235" t="str">
        <f t="shared" si="390"/>
        <v/>
      </c>
      <c r="E1293" s="236"/>
      <c r="F1293" s="237">
        <f t="shared" si="391"/>
        <v>0</v>
      </c>
      <c r="G1293" s="303">
        <f t="shared" si="392"/>
        <v>0</v>
      </c>
    </row>
    <row r="1294" spans="1:7" s="238" customFormat="1" ht="24" customHeight="1" x14ac:dyDescent="0.2">
      <c r="A1294" s="235" t="str">
        <f t="shared" si="388"/>
        <v/>
      </c>
      <c r="B1294" s="233" t="str">
        <f t="shared" si="389"/>
        <v/>
      </c>
      <c r="C1294" s="234"/>
      <c r="D1294" s="235" t="str">
        <f t="shared" si="390"/>
        <v/>
      </c>
      <c r="E1294" s="236"/>
      <c r="F1294" s="237">
        <f t="shared" si="391"/>
        <v>0</v>
      </c>
      <c r="G1294" s="303">
        <f t="shared" si="392"/>
        <v>0</v>
      </c>
    </row>
    <row r="1295" spans="1:7" s="238" customFormat="1" ht="24" customHeight="1" x14ac:dyDescent="0.2">
      <c r="A1295" s="235" t="str">
        <f t="shared" si="388"/>
        <v/>
      </c>
      <c r="B1295" s="233" t="str">
        <f t="shared" si="389"/>
        <v/>
      </c>
      <c r="C1295" s="234"/>
      <c r="D1295" s="235" t="str">
        <f t="shared" si="390"/>
        <v/>
      </c>
      <c r="E1295" s="236"/>
      <c r="F1295" s="237">
        <f t="shared" si="391"/>
        <v>0</v>
      </c>
      <c r="G1295" s="303">
        <f t="shared" si="392"/>
        <v>0</v>
      </c>
    </row>
    <row r="1296" spans="1:7" s="238" customFormat="1" ht="24" customHeight="1" x14ac:dyDescent="0.2">
      <c r="A1296" s="235" t="str">
        <f t="shared" si="388"/>
        <v/>
      </c>
      <c r="B1296" s="233" t="str">
        <f t="shared" si="389"/>
        <v/>
      </c>
      <c r="C1296" s="234"/>
      <c r="D1296" s="235" t="str">
        <f t="shared" si="390"/>
        <v/>
      </c>
      <c r="E1296" s="236"/>
      <c r="F1296" s="237">
        <f t="shared" si="391"/>
        <v>0</v>
      </c>
      <c r="G1296" s="303">
        <f t="shared" si="392"/>
        <v>0</v>
      </c>
    </row>
    <row r="1297" spans="1:123" ht="24" customHeight="1" x14ac:dyDescent="0.2">
      <c r="A1297" s="307"/>
      <c r="B1297" s="105"/>
      <c r="C1297" s="99"/>
      <c r="D1297" s="105"/>
      <c r="E1297" s="106"/>
      <c r="F1297" s="377" t="s">
        <v>33</v>
      </c>
      <c r="G1297" s="305">
        <f>SUBTOTAL(9,G1288:G1296)</f>
        <v>0</v>
      </c>
    </row>
    <row r="1298" spans="1:123" ht="24" customHeight="1" x14ac:dyDescent="0.2">
      <c r="A1298" s="308"/>
      <c r="B1298" s="105"/>
      <c r="C1298" s="99"/>
      <c r="D1298" s="105"/>
      <c r="E1298" s="106"/>
      <c r="F1298" s="107"/>
      <c r="G1298" s="306"/>
    </row>
    <row r="1299" spans="1:123" ht="24" customHeight="1" x14ac:dyDescent="0.2">
      <c r="A1299" s="309" t="str">
        <f>B1257</f>
        <v/>
      </c>
      <c r="B1299" s="310" t="str">
        <f>C1257</f>
        <v/>
      </c>
      <c r="C1299" s="113"/>
      <c r="D1299" s="113" t="s">
        <v>34</v>
      </c>
      <c r="E1299" s="114"/>
      <c r="F1299" s="312" t="s">
        <v>35</v>
      </c>
      <c r="G1299" s="311">
        <f>SUBTOTAL(9,G1262:G1298)</f>
        <v>0</v>
      </c>
    </row>
    <row r="1301" spans="1:123" ht="24" customHeight="1" x14ac:dyDescent="0.2">
      <c r="A1301" s="291" t="s">
        <v>37</v>
      </c>
      <c r="B1301" s="292"/>
      <c r="C1301" s="292"/>
      <c r="D1301" s="292"/>
      <c r="E1301" s="292"/>
      <c r="F1301" s="292"/>
      <c r="G1301" s="293"/>
    </row>
    <row r="1302" spans="1:123" ht="24" customHeight="1" x14ac:dyDescent="0.2">
      <c r="A1302" s="294" t="s">
        <v>602</v>
      </c>
      <c r="B1302" s="101" t="str">
        <f>Comitente</f>
        <v>DIRECCION PROVINCIAL DE REDES DE GAS</v>
      </c>
      <c r="C1302" s="96"/>
      <c r="D1302" s="102"/>
      <c r="E1302" s="102"/>
      <c r="F1302" s="103"/>
      <c r="G1302" s="295"/>
    </row>
    <row r="1303" spans="1:123" ht="24" customHeight="1" x14ac:dyDescent="0.2">
      <c r="A1303" s="294" t="s">
        <v>603</v>
      </c>
      <c r="B1303" s="101">
        <f>Contratista</f>
        <v>0</v>
      </c>
      <c r="C1303" s="97"/>
      <c r="D1303" s="97"/>
      <c r="E1303" s="97"/>
      <c r="F1303" s="104"/>
      <c r="G1303" s="296"/>
    </row>
    <row r="1304" spans="1:123" ht="24" customHeight="1" x14ac:dyDescent="0.2">
      <c r="A1304" s="294" t="s">
        <v>24</v>
      </c>
      <c r="B1304" s="101" t="str">
        <f>Obra</f>
        <v>RED DE MEDIA PRESIÓN BARRIO TALACASTO</v>
      </c>
      <c r="C1304" s="97"/>
      <c r="D1304" s="97"/>
      <c r="E1304" s="97"/>
      <c r="F1304" s="104" t="s">
        <v>38</v>
      </c>
      <c r="G1304" s="297">
        <f>Fecha_Base</f>
        <v>0</v>
      </c>
    </row>
    <row r="1305" spans="1:123" ht="24" customHeight="1" x14ac:dyDescent="0.2">
      <c r="A1305" s="298" t="s">
        <v>601</v>
      </c>
      <c r="B1305" s="98" t="str">
        <f>Ubicación</f>
        <v>Departamento Chimbas</v>
      </c>
      <c r="C1305" s="98"/>
      <c r="D1305" s="105"/>
      <c r="E1305" s="106"/>
      <c r="F1305" s="107"/>
      <c r="G1305" s="299"/>
    </row>
    <row r="1306" spans="1:123" ht="24" customHeight="1" x14ac:dyDescent="0.2">
      <c r="A1306" s="298" t="s">
        <v>39</v>
      </c>
      <c r="B1306" s="108" t="str">
        <f>IFERROR(VALUE(LEFT(B1307,FIND(".",B1307)-1)),"")</f>
        <v/>
      </c>
      <c r="C1306" s="99" t="str">
        <f>IFERROR(VLOOKUP(B1306,Tabla_CyP,2,FALSE),"")</f>
        <v/>
      </c>
      <c r="D1306" s="99"/>
      <c r="E1306" s="106"/>
      <c r="F1306" s="107"/>
      <c r="G1306" s="299"/>
    </row>
    <row r="1307" spans="1:123" ht="24" customHeight="1" x14ac:dyDescent="0.2">
      <c r="A1307" s="298" t="s">
        <v>25</v>
      </c>
      <c r="B1307" s="109" t="str">
        <f>IFERROR(VLOOKUP(COUNTIF($A$1:A1307,"ANALISIS DE PRECIOS"),Tabla_NumeroItem,2,FALSE),"")</f>
        <v/>
      </c>
      <c r="C1307" s="99" t="str">
        <f>IFERROR(VLOOKUP(B1307,Tabla_CyP,2,FALSE),"")</f>
        <v/>
      </c>
      <c r="D1307" s="105"/>
      <c r="E1307" s="106"/>
      <c r="F1307" s="104" t="s">
        <v>26</v>
      </c>
      <c r="G1307" s="300" t="str">
        <f>IFERROR(VLOOKUP(B1307,Tabla_CyP,4,FALSE),"")</f>
        <v/>
      </c>
    </row>
    <row r="1308" spans="1:123" ht="24" customHeight="1" x14ac:dyDescent="0.2">
      <c r="A1308" s="298"/>
      <c r="B1308" s="98"/>
      <c r="C1308" s="99"/>
      <c r="D1308" s="105"/>
      <c r="E1308" s="106"/>
      <c r="F1308" s="107"/>
      <c r="G1308" s="299"/>
    </row>
    <row r="1309" spans="1:123" ht="24" customHeight="1" x14ac:dyDescent="0.2">
      <c r="A1309" s="431" t="s">
        <v>507</v>
      </c>
      <c r="B1309" s="432"/>
      <c r="C1309" s="425" t="s">
        <v>0</v>
      </c>
      <c r="D1309" s="425" t="s">
        <v>27</v>
      </c>
      <c r="E1309" s="427" t="s">
        <v>28</v>
      </c>
      <c r="F1309" s="429" t="s">
        <v>29</v>
      </c>
      <c r="G1309" s="429" t="s">
        <v>30</v>
      </c>
    </row>
    <row r="1310" spans="1:123" s="111" customFormat="1" ht="24" customHeight="1" x14ac:dyDescent="0.2">
      <c r="A1310" s="110" t="s">
        <v>508</v>
      </c>
      <c r="B1310" s="110" t="s">
        <v>509</v>
      </c>
      <c r="C1310" s="426"/>
      <c r="D1310" s="426"/>
      <c r="E1310" s="428"/>
      <c r="F1310" s="430"/>
      <c r="G1310" s="430"/>
      <c r="H1310" s="239"/>
      <c r="I1310" s="239"/>
      <c r="J1310" s="239"/>
      <c r="K1310" s="239"/>
      <c r="L1310" s="239"/>
      <c r="M1310" s="239"/>
      <c r="N1310" s="239"/>
      <c r="O1310" s="239"/>
      <c r="P1310" s="239"/>
      <c r="Q1310" s="239"/>
      <c r="R1310" s="239"/>
      <c r="S1310" s="239"/>
      <c r="T1310" s="239"/>
      <c r="U1310" s="239"/>
      <c r="V1310" s="239"/>
      <c r="W1310" s="239"/>
      <c r="X1310" s="239"/>
      <c r="Y1310" s="239"/>
      <c r="Z1310" s="239"/>
      <c r="AA1310" s="239"/>
      <c r="AB1310" s="239"/>
      <c r="AC1310" s="239"/>
      <c r="AD1310" s="239"/>
      <c r="AE1310" s="239"/>
      <c r="AF1310" s="239"/>
      <c r="AG1310" s="239"/>
      <c r="AH1310" s="239"/>
      <c r="AI1310" s="239"/>
      <c r="AJ1310" s="239"/>
      <c r="AK1310" s="239"/>
      <c r="AL1310" s="239"/>
      <c r="AM1310" s="239"/>
      <c r="AN1310" s="239"/>
      <c r="AO1310" s="239"/>
      <c r="AP1310" s="239"/>
      <c r="AQ1310" s="239"/>
      <c r="AR1310" s="239"/>
      <c r="AS1310" s="239"/>
      <c r="AT1310" s="239"/>
      <c r="AU1310" s="239"/>
      <c r="AV1310" s="239"/>
      <c r="AW1310" s="239"/>
      <c r="AX1310" s="239"/>
      <c r="AY1310" s="239"/>
      <c r="AZ1310" s="239"/>
      <c r="BA1310" s="239"/>
      <c r="BB1310" s="239"/>
      <c r="BC1310" s="239"/>
      <c r="BD1310" s="239"/>
      <c r="BE1310" s="239"/>
      <c r="BF1310" s="239"/>
      <c r="BG1310" s="239"/>
      <c r="BH1310" s="239"/>
      <c r="BI1310" s="239"/>
      <c r="BJ1310" s="239"/>
      <c r="BK1310" s="239"/>
      <c r="BL1310" s="239"/>
      <c r="BM1310" s="239"/>
      <c r="BN1310" s="239"/>
      <c r="BO1310" s="239"/>
      <c r="BP1310" s="239"/>
      <c r="BQ1310" s="239"/>
      <c r="BR1310" s="239"/>
      <c r="BS1310" s="239"/>
      <c r="BT1310" s="239"/>
      <c r="BU1310" s="239"/>
      <c r="BV1310" s="239"/>
      <c r="BW1310" s="239"/>
      <c r="BX1310" s="239"/>
      <c r="BY1310" s="239"/>
      <c r="BZ1310" s="239"/>
      <c r="CA1310" s="239"/>
      <c r="CB1310" s="239"/>
      <c r="CC1310" s="239"/>
      <c r="CD1310" s="239"/>
      <c r="CE1310" s="239"/>
      <c r="CF1310" s="239"/>
      <c r="CG1310" s="239"/>
      <c r="CH1310" s="239"/>
      <c r="CI1310" s="239"/>
      <c r="CJ1310" s="239"/>
      <c r="CK1310" s="239"/>
      <c r="CL1310" s="239"/>
      <c r="CM1310" s="239"/>
      <c r="CN1310" s="239"/>
      <c r="CO1310" s="239"/>
      <c r="CP1310" s="239"/>
      <c r="CQ1310" s="239"/>
      <c r="CR1310" s="239"/>
      <c r="CS1310" s="239"/>
      <c r="CT1310" s="239"/>
      <c r="CU1310" s="239"/>
      <c r="CV1310" s="239"/>
      <c r="CW1310" s="239"/>
      <c r="CX1310" s="239"/>
      <c r="CY1310" s="239"/>
      <c r="CZ1310" s="239"/>
      <c r="DA1310" s="239"/>
      <c r="DB1310" s="239"/>
      <c r="DC1310" s="239"/>
      <c r="DD1310" s="239"/>
      <c r="DE1310" s="239"/>
      <c r="DF1310" s="239"/>
      <c r="DG1310" s="239"/>
      <c r="DH1310" s="239"/>
      <c r="DI1310" s="239"/>
      <c r="DJ1310" s="239"/>
      <c r="DK1310" s="239"/>
      <c r="DL1310" s="239"/>
      <c r="DM1310" s="239"/>
      <c r="DN1310" s="239"/>
      <c r="DO1310" s="239"/>
      <c r="DP1310" s="239"/>
      <c r="DQ1310" s="239"/>
      <c r="DR1310" s="239"/>
      <c r="DS1310" s="239"/>
    </row>
    <row r="1311" spans="1:123" ht="24" customHeight="1" x14ac:dyDescent="0.2">
      <c r="A1311" s="378"/>
      <c r="B1311" s="112"/>
      <c r="C1311" s="376" t="s">
        <v>604</v>
      </c>
      <c r="D1311" s="113"/>
      <c r="E1311" s="114"/>
      <c r="F1311" s="115"/>
      <c r="G1311" s="302"/>
    </row>
    <row r="1312" spans="1:123" s="238" customFormat="1" ht="24" customHeight="1" x14ac:dyDescent="0.2">
      <c r="A1312" s="235" t="str">
        <f t="shared" ref="A1312:A1325" si="393">IFERROR(VLOOKUP(C1312,Tabla_Insumos,4,FALSE),"")</f>
        <v/>
      </c>
      <c r="B1312" s="233" t="str">
        <f t="shared" ref="B1312:B1325" si="394">IFERROR(VLOOKUP(C1312,Tabla_Insumos,5,FALSE),"")</f>
        <v/>
      </c>
      <c r="C1312" s="234"/>
      <c r="D1312" s="235" t="str">
        <f t="shared" ref="D1312:D1325" si="395">IFERROR(VLOOKUP(C1312,Tabla_Insumos,2,FALSE),"")</f>
        <v/>
      </c>
      <c r="E1312" s="236"/>
      <c r="F1312" s="237">
        <f t="shared" ref="F1312:F1325" si="396">IFERROR(VLOOKUP(C1312,Tabla_Insumos,3,FALSE),0)</f>
        <v>0</v>
      </c>
      <c r="G1312" s="303">
        <f>ROUND(E1312*F1312,2)</f>
        <v>0</v>
      </c>
    </row>
    <row r="1313" spans="1:7" s="238" customFormat="1" ht="24" customHeight="1" x14ac:dyDescent="0.2">
      <c r="A1313" s="235" t="str">
        <f t="shared" si="393"/>
        <v/>
      </c>
      <c r="B1313" s="233" t="str">
        <f t="shared" si="394"/>
        <v/>
      </c>
      <c r="C1313" s="234"/>
      <c r="D1313" s="235" t="str">
        <f t="shared" si="395"/>
        <v/>
      </c>
      <c r="E1313" s="236"/>
      <c r="F1313" s="237">
        <f t="shared" si="396"/>
        <v>0</v>
      </c>
      <c r="G1313" s="303">
        <f t="shared" ref="G1313:G1325" si="397">ROUND(E1313*F1313,2)</f>
        <v>0</v>
      </c>
    </row>
    <row r="1314" spans="1:7" s="238" customFormat="1" ht="24" customHeight="1" x14ac:dyDescent="0.2">
      <c r="A1314" s="235" t="str">
        <f t="shared" si="393"/>
        <v/>
      </c>
      <c r="B1314" s="233" t="str">
        <f t="shared" si="394"/>
        <v/>
      </c>
      <c r="C1314" s="234"/>
      <c r="D1314" s="235" t="str">
        <f t="shared" si="395"/>
        <v/>
      </c>
      <c r="E1314" s="236"/>
      <c r="F1314" s="237">
        <f t="shared" si="396"/>
        <v>0</v>
      </c>
      <c r="G1314" s="303">
        <f t="shared" si="397"/>
        <v>0</v>
      </c>
    </row>
    <row r="1315" spans="1:7" s="238" customFormat="1" ht="24" customHeight="1" x14ac:dyDescent="0.2">
      <c r="A1315" s="235" t="str">
        <f t="shared" si="393"/>
        <v/>
      </c>
      <c r="B1315" s="233" t="str">
        <f t="shared" si="394"/>
        <v/>
      </c>
      <c r="C1315" s="234"/>
      <c r="D1315" s="235" t="str">
        <f t="shared" si="395"/>
        <v/>
      </c>
      <c r="E1315" s="236"/>
      <c r="F1315" s="237">
        <f t="shared" si="396"/>
        <v>0</v>
      </c>
      <c r="G1315" s="303">
        <f t="shared" si="397"/>
        <v>0</v>
      </c>
    </row>
    <row r="1316" spans="1:7" s="238" customFormat="1" ht="24" customHeight="1" x14ac:dyDescent="0.2">
      <c r="A1316" s="235" t="str">
        <f t="shared" si="393"/>
        <v/>
      </c>
      <c r="B1316" s="233" t="str">
        <f t="shared" si="394"/>
        <v/>
      </c>
      <c r="C1316" s="234"/>
      <c r="D1316" s="235" t="str">
        <f t="shared" si="395"/>
        <v/>
      </c>
      <c r="E1316" s="236"/>
      <c r="F1316" s="237">
        <f t="shared" si="396"/>
        <v>0</v>
      </c>
      <c r="G1316" s="303">
        <f t="shared" si="397"/>
        <v>0</v>
      </c>
    </row>
    <row r="1317" spans="1:7" s="238" customFormat="1" ht="24" customHeight="1" x14ac:dyDescent="0.2">
      <c r="A1317" s="235" t="str">
        <f t="shared" si="393"/>
        <v/>
      </c>
      <c r="B1317" s="233" t="str">
        <f t="shared" si="394"/>
        <v/>
      </c>
      <c r="C1317" s="234"/>
      <c r="D1317" s="235" t="str">
        <f t="shared" si="395"/>
        <v/>
      </c>
      <c r="E1317" s="236"/>
      <c r="F1317" s="237">
        <f t="shared" si="396"/>
        <v>0</v>
      </c>
      <c r="G1317" s="303">
        <f t="shared" si="397"/>
        <v>0</v>
      </c>
    </row>
    <row r="1318" spans="1:7" s="238" customFormat="1" ht="24" customHeight="1" x14ac:dyDescent="0.2">
      <c r="A1318" s="235" t="str">
        <f t="shared" si="393"/>
        <v/>
      </c>
      <c r="B1318" s="233" t="str">
        <f t="shared" si="394"/>
        <v/>
      </c>
      <c r="C1318" s="234"/>
      <c r="D1318" s="235" t="str">
        <f t="shared" si="395"/>
        <v/>
      </c>
      <c r="E1318" s="236"/>
      <c r="F1318" s="237">
        <f t="shared" si="396"/>
        <v>0</v>
      </c>
      <c r="G1318" s="303">
        <f t="shared" si="397"/>
        <v>0</v>
      </c>
    </row>
    <row r="1319" spans="1:7" s="238" customFormat="1" ht="24" customHeight="1" x14ac:dyDescent="0.2">
      <c r="A1319" s="235" t="str">
        <f t="shared" si="393"/>
        <v/>
      </c>
      <c r="B1319" s="233" t="str">
        <f t="shared" si="394"/>
        <v/>
      </c>
      <c r="C1319" s="234"/>
      <c r="D1319" s="235" t="str">
        <f t="shared" si="395"/>
        <v/>
      </c>
      <c r="E1319" s="236"/>
      <c r="F1319" s="237">
        <f t="shared" si="396"/>
        <v>0</v>
      </c>
      <c r="G1319" s="303">
        <f t="shared" si="397"/>
        <v>0</v>
      </c>
    </row>
    <row r="1320" spans="1:7" s="238" customFormat="1" ht="24" customHeight="1" x14ac:dyDescent="0.2">
      <c r="A1320" s="235" t="str">
        <f t="shared" si="393"/>
        <v/>
      </c>
      <c r="B1320" s="233" t="str">
        <f t="shared" si="394"/>
        <v/>
      </c>
      <c r="C1320" s="234"/>
      <c r="D1320" s="235" t="str">
        <f t="shared" si="395"/>
        <v/>
      </c>
      <c r="E1320" s="236"/>
      <c r="F1320" s="237">
        <f t="shared" si="396"/>
        <v>0</v>
      </c>
      <c r="G1320" s="303">
        <f t="shared" si="397"/>
        <v>0</v>
      </c>
    </row>
    <row r="1321" spans="1:7" s="238" customFormat="1" ht="24" customHeight="1" x14ac:dyDescent="0.2">
      <c r="A1321" s="235" t="str">
        <f t="shared" si="393"/>
        <v/>
      </c>
      <c r="B1321" s="233" t="str">
        <f t="shared" si="394"/>
        <v/>
      </c>
      <c r="C1321" s="234"/>
      <c r="D1321" s="235" t="str">
        <f t="shared" si="395"/>
        <v/>
      </c>
      <c r="E1321" s="236"/>
      <c r="F1321" s="237">
        <f t="shared" si="396"/>
        <v>0</v>
      </c>
      <c r="G1321" s="303">
        <f t="shared" si="397"/>
        <v>0</v>
      </c>
    </row>
    <row r="1322" spans="1:7" s="238" customFormat="1" ht="24" customHeight="1" x14ac:dyDescent="0.2">
      <c r="A1322" s="235" t="str">
        <f t="shared" si="393"/>
        <v/>
      </c>
      <c r="B1322" s="233" t="str">
        <f t="shared" si="394"/>
        <v/>
      </c>
      <c r="C1322" s="234"/>
      <c r="D1322" s="235" t="str">
        <f t="shared" si="395"/>
        <v/>
      </c>
      <c r="E1322" s="236"/>
      <c r="F1322" s="237">
        <f t="shared" si="396"/>
        <v>0</v>
      </c>
      <c r="G1322" s="303">
        <f t="shared" si="397"/>
        <v>0</v>
      </c>
    </row>
    <row r="1323" spans="1:7" s="238" customFormat="1" ht="24" customHeight="1" x14ac:dyDescent="0.2">
      <c r="A1323" s="235" t="str">
        <f t="shared" si="393"/>
        <v/>
      </c>
      <c r="B1323" s="233" t="str">
        <f t="shared" si="394"/>
        <v/>
      </c>
      <c r="C1323" s="234"/>
      <c r="D1323" s="235" t="str">
        <f t="shared" si="395"/>
        <v/>
      </c>
      <c r="E1323" s="236"/>
      <c r="F1323" s="237">
        <f t="shared" si="396"/>
        <v>0</v>
      </c>
      <c r="G1323" s="303">
        <f t="shared" si="397"/>
        <v>0</v>
      </c>
    </row>
    <row r="1324" spans="1:7" s="238" customFormat="1" ht="24" customHeight="1" x14ac:dyDescent="0.2">
      <c r="A1324" s="235" t="str">
        <f t="shared" si="393"/>
        <v/>
      </c>
      <c r="B1324" s="233" t="str">
        <f t="shared" si="394"/>
        <v/>
      </c>
      <c r="C1324" s="234"/>
      <c r="D1324" s="235" t="str">
        <f t="shared" si="395"/>
        <v/>
      </c>
      <c r="E1324" s="236"/>
      <c r="F1324" s="237">
        <f t="shared" si="396"/>
        <v>0</v>
      </c>
      <c r="G1324" s="303">
        <f t="shared" si="397"/>
        <v>0</v>
      </c>
    </row>
    <row r="1325" spans="1:7" s="238" customFormat="1" ht="24" customHeight="1" x14ac:dyDescent="0.2">
      <c r="A1325" s="235" t="str">
        <f t="shared" si="393"/>
        <v/>
      </c>
      <c r="B1325" s="233" t="str">
        <f t="shared" si="394"/>
        <v/>
      </c>
      <c r="C1325" s="234"/>
      <c r="D1325" s="235" t="str">
        <f t="shared" si="395"/>
        <v/>
      </c>
      <c r="E1325" s="236"/>
      <c r="F1325" s="237">
        <f t="shared" si="396"/>
        <v>0</v>
      </c>
      <c r="G1325" s="303">
        <f t="shared" si="397"/>
        <v>0</v>
      </c>
    </row>
    <row r="1326" spans="1:7" ht="24" customHeight="1" x14ac:dyDescent="0.2">
      <c r="A1326" s="304"/>
      <c r="B1326" s="99"/>
      <c r="C1326" s="99"/>
      <c r="D1326" s="105"/>
      <c r="E1326" s="106"/>
      <c r="F1326" s="377" t="s">
        <v>31</v>
      </c>
      <c r="G1326" s="305">
        <f>SUBTOTAL(9,G1312:G1325)</f>
        <v>0</v>
      </c>
    </row>
    <row r="1327" spans="1:7" ht="24" customHeight="1" x14ac:dyDescent="0.2">
      <c r="A1327" s="304"/>
      <c r="B1327" s="99"/>
      <c r="C1327" s="375" t="s">
        <v>605</v>
      </c>
      <c r="D1327" s="105"/>
      <c r="E1327" s="106"/>
      <c r="F1327" s="107"/>
      <c r="G1327" s="306"/>
    </row>
    <row r="1328" spans="1:7" s="238" customFormat="1" ht="24" customHeight="1" x14ac:dyDescent="0.2">
      <c r="A1328" s="235" t="str">
        <f t="shared" ref="A1328:A1335" si="398">IFERROR(VLOOKUP(C1328,Tabla_Insumos,4,FALSE),"")</f>
        <v/>
      </c>
      <c r="B1328" s="233">
        <f t="shared" ref="B1328:B1335" si="399">IFERROR(VLOOKUP(A1328,Tabla_Indices,5,FALSE),"")</f>
        <v>0</v>
      </c>
      <c r="C1328" s="234"/>
      <c r="D1328" s="235" t="str">
        <f t="shared" ref="D1328:D1335" si="400">IFERROR(VLOOKUP(C1328,Tabla_Insumos,2,FALSE),"")</f>
        <v/>
      </c>
      <c r="E1328" s="236"/>
      <c r="F1328" s="237">
        <f t="shared" ref="F1328:F1335" si="401">IFERROR(VLOOKUP(C1328,Tabla_Insumos,3,FALSE),0)</f>
        <v>0</v>
      </c>
      <c r="G1328" s="303">
        <f>ROUND(E1328*F1328,2)</f>
        <v>0</v>
      </c>
    </row>
    <row r="1329" spans="1:7" s="238" customFormat="1" ht="24" customHeight="1" x14ac:dyDescent="0.2">
      <c r="A1329" s="235" t="str">
        <f t="shared" si="398"/>
        <v/>
      </c>
      <c r="B1329" s="233">
        <f t="shared" si="399"/>
        <v>0</v>
      </c>
      <c r="C1329" s="234"/>
      <c r="D1329" s="235" t="str">
        <f t="shared" si="400"/>
        <v/>
      </c>
      <c r="E1329" s="236"/>
      <c r="F1329" s="237">
        <f t="shared" si="401"/>
        <v>0</v>
      </c>
      <c r="G1329" s="303">
        <f>ROUND(E1329*F1329,2)</f>
        <v>0</v>
      </c>
    </row>
    <row r="1330" spans="1:7" s="238" customFormat="1" ht="24" customHeight="1" x14ac:dyDescent="0.2">
      <c r="A1330" s="235" t="str">
        <f t="shared" si="398"/>
        <v/>
      </c>
      <c r="B1330" s="233">
        <f t="shared" si="399"/>
        <v>0</v>
      </c>
      <c r="C1330" s="234"/>
      <c r="D1330" s="235" t="str">
        <f t="shared" si="400"/>
        <v/>
      </c>
      <c r="E1330" s="236"/>
      <c r="F1330" s="237">
        <f t="shared" si="401"/>
        <v>0</v>
      </c>
      <c r="G1330" s="303">
        <f t="shared" ref="G1330:G1335" si="402">ROUND(E1330*F1330,2)</f>
        <v>0</v>
      </c>
    </row>
    <row r="1331" spans="1:7" s="238" customFormat="1" ht="24" customHeight="1" x14ac:dyDescent="0.2">
      <c r="A1331" s="235" t="str">
        <f t="shared" si="398"/>
        <v/>
      </c>
      <c r="B1331" s="233">
        <f t="shared" si="399"/>
        <v>0</v>
      </c>
      <c r="C1331" s="234"/>
      <c r="D1331" s="235" t="str">
        <f t="shared" si="400"/>
        <v/>
      </c>
      <c r="E1331" s="236"/>
      <c r="F1331" s="237">
        <f t="shared" si="401"/>
        <v>0</v>
      </c>
      <c r="G1331" s="303">
        <f t="shared" si="402"/>
        <v>0</v>
      </c>
    </row>
    <row r="1332" spans="1:7" s="238" customFormat="1" ht="24" customHeight="1" x14ac:dyDescent="0.2">
      <c r="A1332" s="235" t="str">
        <f t="shared" si="398"/>
        <v/>
      </c>
      <c r="B1332" s="233">
        <f t="shared" si="399"/>
        <v>0</v>
      </c>
      <c r="C1332" s="234"/>
      <c r="D1332" s="235" t="str">
        <f t="shared" si="400"/>
        <v/>
      </c>
      <c r="E1332" s="236"/>
      <c r="F1332" s="237">
        <f t="shared" si="401"/>
        <v>0</v>
      </c>
      <c r="G1332" s="303">
        <f t="shared" si="402"/>
        <v>0</v>
      </c>
    </row>
    <row r="1333" spans="1:7" s="238" customFormat="1" ht="24" customHeight="1" x14ac:dyDescent="0.2">
      <c r="A1333" s="235" t="str">
        <f t="shared" si="398"/>
        <v/>
      </c>
      <c r="B1333" s="233">
        <f t="shared" si="399"/>
        <v>0</v>
      </c>
      <c r="C1333" s="234"/>
      <c r="D1333" s="235" t="str">
        <f t="shared" si="400"/>
        <v/>
      </c>
      <c r="E1333" s="236"/>
      <c r="F1333" s="237">
        <f t="shared" si="401"/>
        <v>0</v>
      </c>
      <c r="G1333" s="303">
        <f t="shared" si="402"/>
        <v>0</v>
      </c>
    </row>
    <row r="1334" spans="1:7" s="238" customFormat="1" ht="24" customHeight="1" x14ac:dyDescent="0.2">
      <c r="A1334" s="235" t="str">
        <f t="shared" si="398"/>
        <v/>
      </c>
      <c r="B1334" s="233">
        <f t="shared" si="399"/>
        <v>0</v>
      </c>
      <c r="C1334" s="234"/>
      <c r="D1334" s="235" t="str">
        <f t="shared" si="400"/>
        <v/>
      </c>
      <c r="E1334" s="236"/>
      <c r="F1334" s="237">
        <f t="shared" si="401"/>
        <v>0</v>
      </c>
      <c r="G1334" s="303">
        <f t="shared" si="402"/>
        <v>0</v>
      </c>
    </row>
    <row r="1335" spans="1:7" s="238" customFormat="1" ht="24" customHeight="1" x14ac:dyDescent="0.2">
      <c r="A1335" s="235" t="str">
        <f t="shared" si="398"/>
        <v/>
      </c>
      <c r="B1335" s="233">
        <f t="shared" si="399"/>
        <v>0</v>
      </c>
      <c r="C1335" s="234"/>
      <c r="D1335" s="235" t="str">
        <f t="shared" si="400"/>
        <v/>
      </c>
      <c r="E1335" s="236"/>
      <c r="F1335" s="237">
        <f t="shared" si="401"/>
        <v>0</v>
      </c>
      <c r="G1335" s="303">
        <f t="shared" si="402"/>
        <v>0</v>
      </c>
    </row>
    <row r="1336" spans="1:7" ht="24" customHeight="1" x14ac:dyDescent="0.2">
      <c r="A1336" s="304"/>
      <c r="B1336" s="99"/>
      <c r="C1336" s="99"/>
      <c r="D1336" s="105"/>
      <c r="E1336" s="106"/>
      <c r="F1336" s="377" t="s">
        <v>32</v>
      </c>
      <c r="G1336" s="305">
        <f>SUBTOTAL(9,G1328:G1335)</f>
        <v>0</v>
      </c>
    </row>
    <row r="1337" spans="1:7" ht="24" customHeight="1" x14ac:dyDescent="0.2">
      <c r="A1337" s="304"/>
      <c r="B1337" s="99"/>
      <c r="C1337" s="375" t="s">
        <v>606</v>
      </c>
      <c r="D1337" s="105"/>
      <c r="E1337" s="106"/>
      <c r="F1337" s="107"/>
      <c r="G1337" s="306"/>
    </row>
    <row r="1338" spans="1:7" s="238" customFormat="1" ht="24" customHeight="1" x14ac:dyDescent="0.2">
      <c r="A1338" s="235" t="str">
        <f t="shared" ref="A1338:A1346" si="403">IFERROR(VLOOKUP(C1338,Tabla_Insumos,4,FALSE),"")</f>
        <v/>
      </c>
      <c r="B1338" s="233" t="str">
        <f t="shared" ref="B1338:B1346" si="404">IFERROR(VLOOKUP(C1338,Tabla_Insumos,5,FALSE),"")</f>
        <v/>
      </c>
      <c r="C1338" s="234"/>
      <c r="D1338" s="235" t="str">
        <f t="shared" ref="D1338:D1346" si="405">IFERROR(VLOOKUP(C1338,Tabla_Insumos,2,FALSE),"")</f>
        <v/>
      </c>
      <c r="E1338" s="236"/>
      <c r="F1338" s="237">
        <f t="shared" ref="F1338:F1346" si="406">IFERROR(VLOOKUP(C1338,Tabla_Insumos,3,FALSE),0)</f>
        <v>0</v>
      </c>
      <c r="G1338" s="303">
        <f t="shared" ref="G1338:G1346" si="407">ROUND(E1338*F1338,2)</f>
        <v>0</v>
      </c>
    </row>
    <row r="1339" spans="1:7" s="238" customFormat="1" ht="24" customHeight="1" x14ac:dyDescent="0.2">
      <c r="A1339" s="235" t="str">
        <f t="shared" si="403"/>
        <v/>
      </c>
      <c r="B1339" s="233" t="str">
        <f t="shared" si="404"/>
        <v/>
      </c>
      <c r="C1339" s="234"/>
      <c r="D1339" s="235" t="str">
        <f t="shared" si="405"/>
        <v/>
      </c>
      <c r="E1339" s="236"/>
      <c r="F1339" s="237">
        <f t="shared" si="406"/>
        <v>0</v>
      </c>
      <c r="G1339" s="303">
        <f t="shared" si="407"/>
        <v>0</v>
      </c>
    </row>
    <row r="1340" spans="1:7" s="238" customFormat="1" ht="24" customHeight="1" x14ac:dyDescent="0.2">
      <c r="A1340" s="235" t="str">
        <f t="shared" si="403"/>
        <v/>
      </c>
      <c r="B1340" s="233" t="str">
        <f t="shared" si="404"/>
        <v/>
      </c>
      <c r="C1340" s="234"/>
      <c r="D1340" s="235" t="str">
        <f t="shared" si="405"/>
        <v/>
      </c>
      <c r="E1340" s="236"/>
      <c r="F1340" s="237">
        <f t="shared" si="406"/>
        <v>0</v>
      </c>
      <c r="G1340" s="303">
        <f t="shared" si="407"/>
        <v>0</v>
      </c>
    </row>
    <row r="1341" spans="1:7" s="238" customFormat="1" ht="24" customHeight="1" x14ac:dyDescent="0.2">
      <c r="A1341" s="235" t="str">
        <f t="shared" si="403"/>
        <v/>
      </c>
      <c r="B1341" s="233" t="str">
        <f t="shared" si="404"/>
        <v/>
      </c>
      <c r="C1341" s="234"/>
      <c r="D1341" s="235" t="str">
        <f t="shared" si="405"/>
        <v/>
      </c>
      <c r="E1341" s="236"/>
      <c r="F1341" s="237">
        <f t="shared" si="406"/>
        <v>0</v>
      </c>
      <c r="G1341" s="303">
        <f t="shared" si="407"/>
        <v>0</v>
      </c>
    </row>
    <row r="1342" spans="1:7" s="238" customFormat="1" ht="24" customHeight="1" x14ac:dyDescent="0.2">
      <c r="A1342" s="235" t="str">
        <f t="shared" si="403"/>
        <v/>
      </c>
      <c r="B1342" s="233" t="str">
        <f t="shared" si="404"/>
        <v/>
      </c>
      <c r="C1342" s="234"/>
      <c r="D1342" s="235" t="str">
        <f t="shared" si="405"/>
        <v/>
      </c>
      <c r="E1342" s="236"/>
      <c r="F1342" s="237">
        <f t="shared" si="406"/>
        <v>0</v>
      </c>
      <c r="G1342" s="303">
        <f t="shared" si="407"/>
        <v>0</v>
      </c>
    </row>
    <row r="1343" spans="1:7" s="238" customFormat="1" ht="24" customHeight="1" x14ac:dyDescent="0.2">
      <c r="A1343" s="235" t="str">
        <f t="shared" si="403"/>
        <v/>
      </c>
      <c r="B1343" s="233" t="str">
        <f t="shared" si="404"/>
        <v/>
      </c>
      <c r="C1343" s="234"/>
      <c r="D1343" s="235" t="str">
        <f t="shared" si="405"/>
        <v/>
      </c>
      <c r="E1343" s="236"/>
      <c r="F1343" s="237">
        <f t="shared" si="406"/>
        <v>0</v>
      </c>
      <c r="G1343" s="303">
        <f t="shared" si="407"/>
        <v>0</v>
      </c>
    </row>
    <row r="1344" spans="1:7" s="238" customFormat="1" ht="24" customHeight="1" x14ac:dyDescent="0.2">
      <c r="A1344" s="235" t="str">
        <f t="shared" si="403"/>
        <v/>
      </c>
      <c r="B1344" s="233" t="str">
        <f t="shared" si="404"/>
        <v/>
      </c>
      <c r="C1344" s="234"/>
      <c r="D1344" s="235" t="str">
        <f t="shared" si="405"/>
        <v/>
      </c>
      <c r="E1344" s="236"/>
      <c r="F1344" s="237">
        <f t="shared" si="406"/>
        <v>0</v>
      </c>
      <c r="G1344" s="303">
        <f t="shared" si="407"/>
        <v>0</v>
      </c>
    </row>
    <row r="1345" spans="1:123" s="238" customFormat="1" ht="24" customHeight="1" x14ac:dyDescent="0.2">
      <c r="A1345" s="235" t="str">
        <f t="shared" si="403"/>
        <v/>
      </c>
      <c r="B1345" s="233" t="str">
        <f t="shared" si="404"/>
        <v/>
      </c>
      <c r="C1345" s="234"/>
      <c r="D1345" s="235" t="str">
        <f t="shared" si="405"/>
        <v/>
      </c>
      <c r="E1345" s="236"/>
      <c r="F1345" s="237">
        <f t="shared" si="406"/>
        <v>0</v>
      </c>
      <c r="G1345" s="303">
        <f t="shared" si="407"/>
        <v>0</v>
      </c>
    </row>
    <row r="1346" spans="1:123" s="238" customFormat="1" ht="24" customHeight="1" x14ac:dyDescent="0.2">
      <c r="A1346" s="235" t="str">
        <f t="shared" si="403"/>
        <v/>
      </c>
      <c r="B1346" s="233" t="str">
        <f t="shared" si="404"/>
        <v/>
      </c>
      <c r="C1346" s="234"/>
      <c r="D1346" s="235" t="str">
        <f t="shared" si="405"/>
        <v/>
      </c>
      <c r="E1346" s="236"/>
      <c r="F1346" s="237">
        <f t="shared" si="406"/>
        <v>0</v>
      </c>
      <c r="G1346" s="303">
        <f t="shared" si="407"/>
        <v>0</v>
      </c>
    </row>
    <row r="1347" spans="1:123" ht="24" customHeight="1" x14ac:dyDescent="0.2">
      <c r="A1347" s="307"/>
      <c r="B1347" s="105"/>
      <c r="C1347" s="99"/>
      <c r="D1347" s="105"/>
      <c r="E1347" s="106"/>
      <c r="F1347" s="377" t="s">
        <v>33</v>
      </c>
      <c r="G1347" s="305">
        <f>SUBTOTAL(9,G1338:G1346)</f>
        <v>0</v>
      </c>
    </row>
    <row r="1348" spans="1:123" ht="24" customHeight="1" x14ac:dyDescent="0.2">
      <c r="A1348" s="308"/>
      <c r="B1348" s="105"/>
      <c r="C1348" s="99"/>
      <c r="D1348" s="105"/>
      <c r="E1348" s="106"/>
      <c r="F1348" s="107"/>
      <c r="G1348" s="306"/>
    </row>
    <row r="1349" spans="1:123" ht="24" customHeight="1" x14ac:dyDescent="0.2">
      <c r="A1349" s="309" t="str">
        <f>B1307</f>
        <v/>
      </c>
      <c r="B1349" s="310" t="str">
        <f>C1307</f>
        <v/>
      </c>
      <c r="C1349" s="113"/>
      <c r="D1349" s="113" t="s">
        <v>34</v>
      </c>
      <c r="E1349" s="114"/>
      <c r="F1349" s="312" t="s">
        <v>35</v>
      </c>
      <c r="G1349" s="311">
        <f>SUBTOTAL(9,G1312:G1348)</f>
        <v>0</v>
      </c>
    </row>
    <row r="1351" spans="1:123" ht="24" customHeight="1" x14ac:dyDescent="0.2">
      <c r="A1351" s="291" t="s">
        <v>37</v>
      </c>
      <c r="B1351" s="292"/>
      <c r="C1351" s="292"/>
      <c r="D1351" s="292"/>
      <c r="E1351" s="292"/>
      <c r="F1351" s="292"/>
      <c r="G1351" s="293"/>
    </row>
    <row r="1352" spans="1:123" ht="24" customHeight="1" x14ac:dyDescent="0.2">
      <c r="A1352" s="294" t="s">
        <v>602</v>
      </c>
      <c r="B1352" s="101" t="str">
        <f>Comitente</f>
        <v>DIRECCION PROVINCIAL DE REDES DE GAS</v>
      </c>
      <c r="C1352" s="96"/>
      <c r="D1352" s="102"/>
      <c r="E1352" s="102"/>
      <c r="F1352" s="103"/>
      <c r="G1352" s="295"/>
    </row>
    <row r="1353" spans="1:123" ht="24" customHeight="1" x14ac:dyDescent="0.2">
      <c r="A1353" s="294" t="s">
        <v>603</v>
      </c>
      <c r="B1353" s="101">
        <f>Contratista</f>
        <v>0</v>
      </c>
      <c r="C1353" s="97"/>
      <c r="D1353" s="97"/>
      <c r="E1353" s="97"/>
      <c r="F1353" s="104"/>
      <c r="G1353" s="296"/>
    </row>
    <row r="1354" spans="1:123" ht="24" customHeight="1" x14ac:dyDescent="0.2">
      <c r="A1354" s="294" t="s">
        <v>24</v>
      </c>
      <c r="B1354" s="101" t="str">
        <f>Obra</f>
        <v>RED DE MEDIA PRESIÓN BARRIO TALACASTO</v>
      </c>
      <c r="C1354" s="97"/>
      <c r="D1354" s="97"/>
      <c r="E1354" s="97"/>
      <c r="F1354" s="104" t="s">
        <v>38</v>
      </c>
      <c r="G1354" s="297">
        <f>Fecha_Base</f>
        <v>0</v>
      </c>
    </row>
    <row r="1355" spans="1:123" ht="24" customHeight="1" x14ac:dyDescent="0.2">
      <c r="A1355" s="298" t="s">
        <v>601</v>
      </c>
      <c r="B1355" s="98" t="str">
        <f>Ubicación</f>
        <v>Departamento Chimbas</v>
      </c>
      <c r="C1355" s="98"/>
      <c r="D1355" s="105"/>
      <c r="E1355" s="106"/>
      <c r="F1355" s="107"/>
      <c r="G1355" s="299"/>
    </row>
    <row r="1356" spans="1:123" ht="24" customHeight="1" x14ac:dyDescent="0.2">
      <c r="A1356" s="298" t="s">
        <v>39</v>
      </c>
      <c r="B1356" s="108" t="str">
        <f>IFERROR(VALUE(LEFT(B1357,FIND(".",B1357)-1)),"")</f>
        <v/>
      </c>
      <c r="C1356" s="99" t="str">
        <f>IFERROR(VLOOKUP(B1356,Tabla_CyP,2,FALSE),"")</f>
        <v/>
      </c>
      <c r="D1356" s="99"/>
      <c r="E1356" s="106"/>
      <c r="F1356" s="107"/>
      <c r="G1356" s="299"/>
    </row>
    <row r="1357" spans="1:123" ht="24" customHeight="1" x14ac:dyDescent="0.2">
      <c r="A1357" s="298" t="s">
        <v>25</v>
      </c>
      <c r="B1357" s="109" t="str">
        <f>IFERROR(VLOOKUP(COUNTIF($A$1:A1357,"ANALISIS DE PRECIOS"),Tabla_NumeroItem,2,FALSE),"")</f>
        <v/>
      </c>
      <c r="C1357" s="99" t="str">
        <f>IFERROR(VLOOKUP(B1357,Tabla_CyP,2,FALSE),"")</f>
        <v/>
      </c>
      <c r="D1357" s="105"/>
      <c r="E1357" s="106"/>
      <c r="F1357" s="104" t="s">
        <v>26</v>
      </c>
      <c r="G1357" s="300" t="str">
        <f>IFERROR(VLOOKUP(B1357,Tabla_CyP,4,FALSE),"")</f>
        <v/>
      </c>
    </row>
    <row r="1358" spans="1:123" ht="24" customHeight="1" x14ac:dyDescent="0.2">
      <c r="A1358" s="298"/>
      <c r="B1358" s="98"/>
      <c r="C1358" s="99"/>
      <c r="D1358" s="105"/>
      <c r="E1358" s="106"/>
      <c r="F1358" s="107"/>
      <c r="G1358" s="299"/>
    </row>
    <row r="1359" spans="1:123" ht="24" customHeight="1" x14ac:dyDescent="0.2">
      <c r="A1359" s="431" t="s">
        <v>507</v>
      </c>
      <c r="B1359" s="432"/>
      <c r="C1359" s="425" t="s">
        <v>0</v>
      </c>
      <c r="D1359" s="425" t="s">
        <v>27</v>
      </c>
      <c r="E1359" s="427" t="s">
        <v>28</v>
      </c>
      <c r="F1359" s="429" t="s">
        <v>29</v>
      </c>
      <c r="G1359" s="429" t="s">
        <v>30</v>
      </c>
    </row>
    <row r="1360" spans="1:123" s="111" customFormat="1" ht="24" customHeight="1" x14ac:dyDescent="0.2">
      <c r="A1360" s="110" t="s">
        <v>508</v>
      </c>
      <c r="B1360" s="110" t="s">
        <v>509</v>
      </c>
      <c r="C1360" s="426"/>
      <c r="D1360" s="426"/>
      <c r="E1360" s="428"/>
      <c r="F1360" s="430"/>
      <c r="G1360" s="430"/>
      <c r="H1360" s="239"/>
      <c r="I1360" s="239"/>
      <c r="J1360" s="239"/>
      <c r="K1360" s="239"/>
      <c r="L1360" s="239"/>
      <c r="M1360" s="239"/>
      <c r="N1360" s="239"/>
      <c r="O1360" s="239"/>
      <c r="P1360" s="239"/>
      <c r="Q1360" s="239"/>
      <c r="R1360" s="239"/>
      <c r="S1360" s="239"/>
      <c r="T1360" s="239"/>
      <c r="U1360" s="239"/>
      <c r="V1360" s="239"/>
      <c r="W1360" s="239"/>
      <c r="X1360" s="239"/>
      <c r="Y1360" s="239"/>
      <c r="Z1360" s="239"/>
      <c r="AA1360" s="239"/>
      <c r="AB1360" s="239"/>
      <c r="AC1360" s="239"/>
      <c r="AD1360" s="239"/>
      <c r="AE1360" s="239"/>
      <c r="AF1360" s="239"/>
      <c r="AG1360" s="239"/>
      <c r="AH1360" s="239"/>
      <c r="AI1360" s="239"/>
      <c r="AJ1360" s="239"/>
      <c r="AK1360" s="239"/>
      <c r="AL1360" s="239"/>
      <c r="AM1360" s="239"/>
      <c r="AN1360" s="239"/>
      <c r="AO1360" s="239"/>
      <c r="AP1360" s="239"/>
      <c r="AQ1360" s="239"/>
      <c r="AR1360" s="239"/>
      <c r="AS1360" s="239"/>
      <c r="AT1360" s="239"/>
      <c r="AU1360" s="239"/>
      <c r="AV1360" s="239"/>
      <c r="AW1360" s="239"/>
      <c r="AX1360" s="239"/>
      <c r="AY1360" s="239"/>
      <c r="AZ1360" s="239"/>
      <c r="BA1360" s="239"/>
      <c r="BB1360" s="239"/>
      <c r="BC1360" s="239"/>
      <c r="BD1360" s="239"/>
      <c r="BE1360" s="239"/>
      <c r="BF1360" s="239"/>
      <c r="BG1360" s="239"/>
      <c r="BH1360" s="239"/>
      <c r="BI1360" s="239"/>
      <c r="BJ1360" s="239"/>
      <c r="BK1360" s="239"/>
      <c r="BL1360" s="239"/>
      <c r="BM1360" s="239"/>
      <c r="BN1360" s="239"/>
      <c r="BO1360" s="239"/>
      <c r="BP1360" s="239"/>
      <c r="BQ1360" s="239"/>
      <c r="BR1360" s="239"/>
      <c r="BS1360" s="239"/>
      <c r="BT1360" s="239"/>
      <c r="BU1360" s="239"/>
      <c r="BV1360" s="239"/>
      <c r="BW1360" s="239"/>
      <c r="BX1360" s="239"/>
      <c r="BY1360" s="239"/>
      <c r="BZ1360" s="239"/>
      <c r="CA1360" s="239"/>
      <c r="CB1360" s="239"/>
      <c r="CC1360" s="239"/>
      <c r="CD1360" s="239"/>
      <c r="CE1360" s="239"/>
      <c r="CF1360" s="239"/>
      <c r="CG1360" s="239"/>
      <c r="CH1360" s="239"/>
      <c r="CI1360" s="239"/>
      <c r="CJ1360" s="239"/>
      <c r="CK1360" s="239"/>
      <c r="CL1360" s="239"/>
      <c r="CM1360" s="239"/>
      <c r="CN1360" s="239"/>
      <c r="CO1360" s="239"/>
      <c r="CP1360" s="239"/>
      <c r="CQ1360" s="239"/>
      <c r="CR1360" s="239"/>
      <c r="CS1360" s="239"/>
      <c r="CT1360" s="239"/>
      <c r="CU1360" s="239"/>
      <c r="CV1360" s="239"/>
      <c r="CW1360" s="239"/>
      <c r="CX1360" s="239"/>
      <c r="CY1360" s="239"/>
      <c r="CZ1360" s="239"/>
      <c r="DA1360" s="239"/>
      <c r="DB1360" s="239"/>
      <c r="DC1360" s="239"/>
      <c r="DD1360" s="239"/>
      <c r="DE1360" s="239"/>
      <c r="DF1360" s="239"/>
      <c r="DG1360" s="239"/>
      <c r="DH1360" s="239"/>
      <c r="DI1360" s="239"/>
      <c r="DJ1360" s="239"/>
      <c r="DK1360" s="239"/>
      <c r="DL1360" s="239"/>
      <c r="DM1360" s="239"/>
      <c r="DN1360" s="239"/>
      <c r="DO1360" s="239"/>
      <c r="DP1360" s="239"/>
      <c r="DQ1360" s="239"/>
      <c r="DR1360" s="239"/>
      <c r="DS1360" s="239"/>
    </row>
    <row r="1361" spans="1:7" ht="24" customHeight="1" x14ac:dyDescent="0.2">
      <c r="A1361" s="378"/>
      <c r="B1361" s="112"/>
      <c r="C1361" s="376" t="s">
        <v>604</v>
      </c>
      <c r="D1361" s="113"/>
      <c r="E1361" s="114"/>
      <c r="F1361" s="115"/>
      <c r="G1361" s="302"/>
    </row>
    <row r="1362" spans="1:7" s="238" customFormat="1" ht="24" customHeight="1" x14ac:dyDescent="0.2">
      <c r="A1362" s="235" t="str">
        <f t="shared" ref="A1362:A1375" si="408">IFERROR(VLOOKUP(C1362,Tabla_Insumos,4,FALSE),"")</f>
        <v/>
      </c>
      <c r="B1362" s="233" t="str">
        <f t="shared" ref="B1362:B1375" si="409">IFERROR(VLOOKUP(C1362,Tabla_Insumos,5,FALSE),"")</f>
        <v/>
      </c>
      <c r="C1362" s="234"/>
      <c r="D1362" s="235" t="str">
        <f t="shared" ref="D1362:D1375" si="410">IFERROR(VLOOKUP(C1362,Tabla_Insumos,2,FALSE),"")</f>
        <v/>
      </c>
      <c r="E1362" s="236"/>
      <c r="F1362" s="237">
        <f t="shared" ref="F1362:F1375" si="411">IFERROR(VLOOKUP(C1362,Tabla_Insumos,3,FALSE),0)</f>
        <v>0</v>
      </c>
      <c r="G1362" s="303">
        <f>ROUND(E1362*F1362,2)</f>
        <v>0</v>
      </c>
    </row>
    <row r="1363" spans="1:7" s="238" customFormat="1" ht="24" customHeight="1" x14ac:dyDescent="0.2">
      <c r="A1363" s="235" t="str">
        <f t="shared" si="408"/>
        <v/>
      </c>
      <c r="B1363" s="233" t="str">
        <f t="shared" si="409"/>
        <v/>
      </c>
      <c r="C1363" s="234"/>
      <c r="D1363" s="235" t="str">
        <f t="shared" si="410"/>
        <v/>
      </c>
      <c r="E1363" s="236"/>
      <c r="F1363" s="237">
        <f t="shared" si="411"/>
        <v>0</v>
      </c>
      <c r="G1363" s="303">
        <f t="shared" ref="G1363:G1375" si="412">ROUND(E1363*F1363,2)</f>
        <v>0</v>
      </c>
    </row>
    <row r="1364" spans="1:7" s="238" customFormat="1" ht="24" customHeight="1" x14ac:dyDescent="0.2">
      <c r="A1364" s="235" t="str">
        <f t="shared" si="408"/>
        <v/>
      </c>
      <c r="B1364" s="233" t="str">
        <f t="shared" si="409"/>
        <v/>
      </c>
      <c r="C1364" s="234"/>
      <c r="D1364" s="235" t="str">
        <f t="shared" si="410"/>
        <v/>
      </c>
      <c r="E1364" s="236"/>
      <c r="F1364" s="237">
        <f t="shared" si="411"/>
        <v>0</v>
      </c>
      <c r="G1364" s="303">
        <f t="shared" si="412"/>
        <v>0</v>
      </c>
    </row>
    <row r="1365" spans="1:7" s="238" customFormat="1" ht="24" customHeight="1" x14ac:dyDescent="0.2">
      <c r="A1365" s="235" t="str">
        <f t="shared" si="408"/>
        <v/>
      </c>
      <c r="B1365" s="233" t="str">
        <f t="shared" si="409"/>
        <v/>
      </c>
      <c r="C1365" s="234"/>
      <c r="D1365" s="235" t="str">
        <f t="shared" si="410"/>
        <v/>
      </c>
      <c r="E1365" s="236"/>
      <c r="F1365" s="237">
        <f t="shared" si="411"/>
        <v>0</v>
      </c>
      <c r="G1365" s="303">
        <f t="shared" si="412"/>
        <v>0</v>
      </c>
    </row>
    <row r="1366" spans="1:7" s="238" customFormat="1" ht="24" customHeight="1" x14ac:dyDescent="0.2">
      <c r="A1366" s="235" t="str">
        <f t="shared" si="408"/>
        <v/>
      </c>
      <c r="B1366" s="233" t="str">
        <f t="shared" si="409"/>
        <v/>
      </c>
      <c r="C1366" s="234"/>
      <c r="D1366" s="235" t="str">
        <f t="shared" si="410"/>
        <v/>
      </c>
      <c r="E1366" s="236"/>
      <c r="F1366" s="237">
        <f t="shared" si="411"/>
        <v>0</v>
      </c>
      <c r="G1366" s="303">
        <f t="shared" si="412"/>
        <v>0</v>
      </c>
    </row>
    <row r="1367" spans="1:7" s="238" customFormat="1" ht="24" customHeight="1" x14ac:dyDescent="0.2">
      <c r="A1367" s="235" t="str">
        <f t="shared" si="408"/>
        <v/>
      </c>
      <c r="B1367" s="233" t="str">
        <f t="shared" si="409"/>
        <v/>
      </c>
      <c r="C1367" s="234"/>
      <c r="D1367" s="235" t="str">
        <f t="shared" si="410"/>
        <v/>
      </c>
      <c r="E1367" s="236"/>
      <c r="F1367" s="237">
        <f t="shared" si="411"/>
        <v>0</v>
      </c>
      <c r="G1367" s="303">
        <f t="shared" si="412"/>
        <v>0</v>
      </c>
    </row>
    <row r="1368" spans="1:7" s="238" customFormat="1" ht="24" customHeight="1" x14ac:dyDescent="0.2">
      <c r="A1368" s="235" t="str">
        <f t="shared" si="408"/>
        <v/>
      </c>
      <c r="B1368" s="233" t="str">
        <f t="shared" si="409"/>
        <v/>
      </c>
      <c r="C1368" s="234"/>
      <c r="D1368" s="235" t="str">
        <f t="shared" si="410"/>
        <v/>
      </c>
      <c r="E1368" s="236"/>
      <c r="F1368" s="237">
        <f t="shared" si="411"/>
        <v>0</v>
      </c>
      <c r="G1368" s="303">
        <f t="shared" si="412"/>
        <v>0</v>
      </c>
    </row>
    <row r="1369" spans="1:7" s="238" customFormat="1" ht="24" customHeight="1" x14ac:dyDescent="0.2">
      <c r="A1369" s="235" t="str">
        <f t="shared" si="408"/>
        <v/>
      </c>
      <c r="B1369" s="233" t="str">
        <f t="shared" si="409"/>
        <v/>
      </c>
      <c r="C1369" s="234"/>
      <c r="D1369" s="235" t="str">
        <f t="shared" si="410"/>
        <v/>
      </c>
      <c r="E1369" s="236"/>
      <c r="F1369" s="237">
        <f t="shared" si="411"/>
        <v>0</v>
      </c>
      <c r="G1369" s="303">
        <f t="shared" si="412"/>
        <v>0</v>
      </c>
    </row>
    <row r="1370" spans="1:7" s="238" customFormat="1" ht="24" customHeight="1" x14ac:dyDescent="0.2">
      <c r="A1370" s="235" t="str">
        <f t="shared" si="408"/>
        <v/>
      </c>
      <c r="B1370" s="233" t="str">
        <f t="shared" si="409"/>
        <v/>
      </c>
      <c r="C1370" s="234"/>
      <c r="D1370" s="235" t="str">
        <f t="shared" si="410"/>
        <v/>
      </c>
      <c r="E1370" s="236"/>
      <c r="F1370" s="237">
        <f t="shared" si="411"/>
        <v>0</v>
      </c>
      <c r="G1370" s="303">
        <f t="shared" si="412"/>
        <v>0</v>
      </c>
    </row>
    <row r="1371" spans="1:7" s="238" customFormat="1" ht="24" customHeight="1" x14ac:dyDescent="0.2">
      <c r="A1371" s="235" t="str">
        <f t="shared" si="408"/>
        <v/>
      </c>
      <c r="B1371" s="233" t="str">
        <f t="shared" si="409"/>
        <v/>
      </c>
      <c r="C1371" s="234"/>
      <c r="D1371" s="235" t="str">
        <f t="shared" si="410"/>
        <v/>
      </c>
      <c r="E1371" s="236"/>
      <c r="F1371" s="237">
        <f t="shared" si="411"/>
        <v>0</v>
      </c>
      <c r="G1371" s="303">
        <f t="shared" si="412"/>
        <v>0</v>
      </c>
    </row>
    <row r="1372" spans="1:7" s="238" customFormat="1" ht="24" customHeight="1" x14ac:dyDescent="0.2">
      <c r="A1372" s="235" t="str">
        <f t="shared" si="408"/>
        <v/>
      </c>
      <c r="B1372" s="233" t="str">
        <f t="shared" si="409"/>
        <v/>
      </c>
      <c r="C1372" s="234"/>
      <c r="D1372" s="235" t="str">
        <f t="shared" si="410"/>
        <v/>
      </c>
      <c r="E1372" s="236"/>
      <c r="F1372" s="237">
        <f t="shared" si="411"/>
        <v>0</v>
      </c>
      <c r="G1372" s="303">
        <f t="shared" si="412"/>
        <v>0</v>
      </c>
    </row>
    <row r="1373" spans="1:7" s="238" customFormat="1" ht="24" customHeight="1" x14ac:dyDescent="0.2">
      <c r="A1373" s="235" t="str">
        <f t="shared" si="408"/>
        <v/>
      </c>
      <c r="B1373" s="233" t="str">
        <f t="shared" si="409"/>
        <v/>
      </c>
      <c r="C1373" s="234"/>
      <c r="D1373" s="235" t="str">
        <f t="shared" si="410"/>
        <v/>
      </c>
      <c r="E1373" s="236"/>
      <c r="F1373" s="237">
        <f t="shared" si="411"/>
        <v>0</v>
      </c>
      <c r="G1373" s="303">
        <f t="shared" si="412"/>
        <v>0</v>
      </c>
    </row>
    <row r="1374" spans="1:7" s="238" customFormat="1" ht="24" customHeight="1" x14ac:dyDescent="0.2">
      <c r="A1374" s="235" t="str">
        <f t="shared" si="408"/>
        <v/>
      </c>
      <c r="B1374" s="233" t="str">
        <f t="shared" si="409"/>
        <v/>
      </c>
      <c r="C1374" s="234"/>
      <c r="D1374" s="235" t="str">
        <f t="shared" si="410"/>
        <v/>
      </c>
      <c r="E1374" s="236"/>
      <c r="F1374" s="237">
        <f t="shared" si="411"/>
        <v>0</v>
      </c>
      <c r="G1374" s="303">
        <f t="shared" si="412"/>
        <v>0</v>
      </c>
    </row>
    <row r="1375" spans="1:7" s="238" customFormat="1" ht="24" customHeight="1" x14ac:dyDescent="0.2">
      <c r="A1375" s="235" t="str">
        <f t="shared" si="408"/>
        <v/>
      </c>
      <c r="B1375" s="233" t="str">
        <f t="shared" si="409"/>
        <v/>
      </c>
      <c r="C1375" s="234"/>
      <c r="D1375" s="235" t="str">
        <f t="shared" si="410"/>
        <v/>
      </c>
      <c r="E1375" s="236"/>
      <c r="F1375" s="237">
        <f t="shared" si="411"/>
        <v>0</v>
      </c>
      <c r="G1375" s="303">
        <f t="shared" si="412"/>
        <v>0</v>
      </c>
    </row>
    <row r="1376" spans="1:7" ht="24" customHeight="1" x14ac:dyDescent="0.2">
      <c r="A1376" s="304"/>
      <c r="B1376" s="99"/>
      <c r="C1376" s="99"/>
      <c r="D1376" s="105"/>
      <c r="E1376" s="106"/>
      <c r="F1376" s="377" t="s">
        <v>31</v>
      </c>
      <c r="G1376" s="305">
        <f>SUBTOTAL(9,G1362:G1375)</f>
        <v>0</v>
      </c>
    </row>
    <row r="1377" spans="1:7" ht="24" customHeight="1" x14ac:dyDescent="0.2">
      <c r="A1377" s="304"/>
      <c r="B1377" s="99"/>
      <c r="C1377" s="375" t="s">
        <v>605</v>
      </c>
      <c r="D1377" s="105"/>
      <c r="E1377" s="106"/>
      <c r="F1377" s="107"/>
      <c r="G1377" s="306"/>
    </row>
    <row r="1378" spans="1:7" s="238" customFormat="1" ht="24" customHeight="1" x14ac:dyDescent="0.2">
      <c r="A1378" s="235" t="str">
        <f t="shared" ref="A1378:A1385" si="413">IFERROR(VLOOKUP(C1378,Tabla_Insumos,4,FALSE),"")</f>
        <v/>
      </c>
      <c r="B1378" s="233">
        <f t="shared" ref="B1378:B1385" si="414">IFERROR(VLOOKUP(A1378,Tabla_Indices,5,FALSE),"")</f>
        <v>0</v>
      </c>
      <c r="C1378" s="234"/>
      <c r="D1378" s="235" t="str">
        <f t="shared" ref="D1378:D1385" si="415">IFERROR(VLOOKUP(C1378,Tabla_Insumos,2,FALSE),"")</f>
        <v/>
      </c>
      <c r="E1378" s="236"/>
      <c r="F1378" s="237">
        <f t="shared" ref="F1378:F1385" si="416">IFERROR(VLOOKUP(C1378,Tabla_Insumos,3,FALSE),0)</f>
        <v>0</v>
      </c>
      <c r="G1378" s="303">
        <f>ROUND(E1378*F1378,2)</f>
        <v>0</v>
      </c>
    </row>
    <row r="1379" spans="1:7" s="238" customFormat="1" ht="24" customHeight="1" x14ac:dyDescent="0.2">
      <c r="A1379" s="235" t="str">
        <f t="shared" si="413"/>
        <v/>
      </c>
      <c r="B1379" s="233">
        <f t="shared" si="414"/>
        <v>0</v>
      </c>
      <c r="C1379" s="234"/>
      <c r="D1379" s="235" t="str">
        <f t="shared" si="415"/>
        <v/>
      </c>
      <c r="E1379" s="236"/>
      <c r="F1379" s="237">
        <f t="shared" si="416"/>
        <v>0</v>
      </c>
      <c r="G1379" s="303">
        <f>ROUND(E1379*F1379,2)</f>
        <v>0</v>
      </c>
    </row>
    <row r="1380" spans="1:7" s="238" customFormat="1" ht="24" customHeight="1" x14ac:dyDescent="0.2">
      <c r="A1380" s="235" t="str">
        <f t="shared" si="413"/>
        <v/>
      </c>
      <c r="B1380" s="233">
        <f t="shared" si="414"/>
        <v>0</v>
      </c>
      <c r="C1380" s="234"/>
      <c r="D1380" s="235" t="str">
        <f t="shared" si="415"/>
        <v/>
      </c>
      <c r="E1380" s="236"/>
      <c r="F1380" s="237">
        <f t="shared" si="416"/>
        <v>0</v>
      </c>
      <c r="G1380" s="303">
        <f t="shared" ref="G1380:G1385" si="417">ROUND(E1380*F1380,2)</f>
        <v>0</v>
      </c>
    </row>
    <row r="1381" spans="1:7" s="238" customFormat="1" ht="24" customHeight="1" x14ac:dyDescent="0.2">
      <c r="A1381" s="235" t="str">
        <f t="shared" si="413"/>
        <v/>
      </c>
      <c r="B1381" s="233">
        <f t="shared" si="414"/>
        <v>0</v>
      </c>
      <c r="C1381" s="234"/>
      <c r="D1381" s="235" t="str">
        <f t="shared" si="415"/>
        <v/>
      </c>
      <c r="E1381" s="236"/>
      <c r="F1381" s="237">
        <f t="shared" si="416"/>
        <v>0</v>
      </c>
      <c r="G1381" s="303">
        <f t="shared" si="417"/>
        <v>0</v>
      </c>
    </row>
    <row r="1382" spans="1:7" s="238" customFormat="1" ht="24" customHeight="1" x14ac:dyDescent="0.2">
      <c r="A1382" s="235" t="str">
        <f t="shared" si="413"/>
        <v/>
      </c>
      <c r="B1382" s="233">
        <f t="shared" si="414"/>
        <v>0</v>
      </c>
      <c r="C1382" s="234"/>
      <c r="D1382" s="235" t="str">
        <f t="shared" si="415"/>
        <v/>
      </c>
      <c r="E1382" s="236"/>
      <c r="F1382" s="237">
        <f t="shared" si="416"/>
        <v>0</v>
      </c>
      <c r="G1382" s="303">
        <f t="shared" si="417"/>
        <v>0</v>
      </c>
    </row>
    <row r="1383" spans="1:7" s="238" customFormat="1" ht="24" customHeight="1" x14ac:dyDescent="0.2">
      <c r="A1383" s="235" t="str">
        <f t="shared" si="413"/>
        <v/>
      </c>
      <c r="B1383" s="233">
        <f t="shared" si="414"/>
        <v>0</v>
      </c>
      <c r="C1383" s="234"/>
      <c r="D1383" s="235" t="str">
        <f t="shared" si="415"/>
        <v/>
      </c>
      <c r="E1383" s="236"/>
      <c r="F1383" s="237">
        <f t="shared" si="416"/>
        <v>0</v>
      </c>
      <c r="G1383" s="303">
        <f t="shared" si="417"/>
        <v>0</v>
      </c>
    </row>
    <row r="1384" spans="1:7" s="238" customFormat="1" ht="24" customHeight="1" x14ac:dyDescent="0.2">
      <c r="A1384" s="235" t="str">
        <f t="shared" si="413"/>
        <v/>
      </c>
      <c r="B1384" s="233">
        <f t="shared" si="414"/>
        <v>0</v>
      </c>
      <c r="C1384" s="234"/>
      <c r="D1384" s="235" t="str">
        <f t="shared" si="415"/>
        <v/>
      </c>
      <c r="E1384" s="236"/>
      <c r="F1384" s="237">
        <f t="shared" si="416"/>
        <v>0</v>
      </c>
      <c r="G1384" s="303">
        <f t="shared" si="417"/>
        <v>0</v>
      </c>
    </row>
    <row r="1385" spans="1:7" s="238" customFormat="1" ht="24" customHeight="1" x14ac:dyDescent="0.2">
      <c r="A1385" s="235" t="str">
        <f t="shared" si="413"/>
        <v/>
      </c>
      <c r="B1385" s="233">
        <f t="shared" si="414"/>
        <v>0</v>
      </c>
      <c r="C1385" s="234"/>
      <c r="D1385" s="235" t="str">
        <f t="shared" si="415"/>
        <v/>
      </c>
      <c r="E1385" s="236"/>
      <c r="F1385" s="237">
        <f t="shared" si="416"/>
        <v>0</v>
      </c>
      <c r="G1385" s="303">
        <f t="shared" si="417"/>
        <v>0</v>
      </c>
    </row>
    <row r="1386" spans="1:7" ht="24" customHeight="1" x14ac:dyDescent="0.2">
      <c r="A1386" s="304"/>
      <c r="B1386" s="99"/>
      <c r="C1386" s="99"/>
      <c r="D1386" s="105"/>
      <c r="E1386" s="106"/>
      <c r="F1386" s="377" t="s">
        <v>32</v>
      </c>
      <c r="G1386" s="305">
        <f>SUBTOTAL(9,G1378:G1385)</f>
        <v>0</v>
      </c>
    </row>
    <row r="1387" spans="1:7" ht="24" customHeight="1" x14ac:dyDescent="0.2">
      <c r="A1387" s="304"/>
      <c r="B1387" s="99"/>
      <c r="C1387" s="375" t="s">
        <v>606</v>
      </c>
      <c r="D1387" s="105"/>
      <c r="E1387" s="106"/>
      <c r="F1387" s="107"/>
      <c r="G1387" s="306"/>
    </row>
    <row r="1388" spans="1:7" s="238" customFormat="1" ht="24" customHeight="1" x14ac:dyDescent="0.2">
      <c r="A1388" s="235" t="str">
        <f t="shared" ref="A1388:A1396" si="418">IFERROR(VLOOKUP(C1388,Tabla_Insumos,4,FALSE),"")</f>
        <v/>
      </c>
      <c r="B1388" s="233" t="str">
        <f t="shared" ref="B1388:B1396" si="419">IFERROR(VLOOKUP(C1388,Tabla_Insumos,5,FALSE),"")</f>
        <v/>
      </c>
      <c r="C1388" s="234"/>
      <c r="D1388" s="235" t="str">
        <f t="shared" ref="D1388:D1396" si="420">IFERROR(VLOOKUP(C1388,Tabla_Insumos,2,FALSE),"")</f>
        <v/>
      </c>
      <c r="E1388" s="236"/>
      <c r="F1388" s="237">
        <f t="shared" ref="F1388:F1396" si="421">IFERROR(VLOOKUP(C1388,Tabla_Insumos,3,FALSE),0)</f>
        <v>0</v>
      </c>
      <c r="G1388" s="303">
        <f t="shared" ref="G1388:G1396" si="422">ROUND(E1388*F1388,2)</f>
        <v>0</v>
      </c>
    </row>
    <row r="1389" spans="1:7" s="238" customFormat="1" ht="24" customHeight="1" x14ac:dyDescent="0.2">
      <c r="A1389" s="235" t="str">
        <f t="shared" si="418"/>
        <v/>
      </c>
      <c r="B1389" s="233" t="str">
        <f t="shared" si="419"/>
        <v/>
      </c>
      <c r="C1389" s="234"/>
      <c r="D1389" s="235" t="str">
        <f t="shared" si="420"/>
        <v/>
      </c>
      <c r="E1389" s="236"/>
      <c r="F1389" s="237">
        <f t="shared" si="421"/>
        <v>0</v>
      </c>
      <c r="G1389" s="303">
        <f t="shared" si="422"/>
        <v>0</v>
      </c>
    </row>
    <row r="1390" spans="1:7" s="238" customFormat="1" ht="24" customHeight="1" x14ac:dyDescent="0.2">
      <c r="A1390" s="235" t="str">
        <f t="shared" si="418"/>
        <v/>
      </c>
      <c r="B1390" s="233" t="str">
        <f t="shared" si="419"/>
        <v/>
      </c>
      <c r="C1390" s="234"/>
      <c r="D1390" s="235" t="str">
        <f t="shared" si="420"/>
        <v/>
      </c>
      <c r="E1390" s="236"/>
      <c r="F1390" s="237">
        <f t="shared" si="421"/>
        <v>0</v>
      </c>
      <c r="G1390" s="303">
        <f t="shared" si="422"/>
        <v>0</v>
      </c>
    </row>
    <row r="1391" spans="1:7" s="238" customFormat="1" ht="24" customHeight="1" x14ac:dyDescent="0.2">
      <c r="A1391" s="235" t="str">
        <f t="shared" si="418"/>
        <v/>
      </c>
      <c r="B1391" s="233" t="str">
        <f t="shared" si="419"/>
        <v/>
      </c>
      <c r="C1391" s="234"/>
      <c r="D1391" s="235" t="str">
        <f t="shared" si="420"/>
        <v/>
      </c>
      <c r="E1391" s="236"/>
      <c r="F1391" s="237">
        <f t="shared" si="421"/>
        <v>0</v>
      </c>
      <c r="G1391" s="303">
        <f t="shared" si="422"/>
        <v>0</v>
      </c>
    </row>
    <row r="1392" spans="1:7" s="238" customFormat="1" ht="24" customHeight="1" x14ac:dyDescent="0.2">
      <c r="A1392" s="235" t="str">
        <f t="shared" si="418"/>
        <v/>
      </c>
      <c r="B1392" s="233" t="str">
        <f t="shared" si="419"/>
        <v/>
      </c>
      <c r="C1392" s="234"/>
      <c r="D1392" s="235" t="str">
        <f t="shared" si="420"/>
        <v/>
      </c>
      <c r="E1392" s="236"/>
      <c r="F1392" s="237">
        <f t="shared" si="421"/>
        <v>0</v>
      </c>
      <c r="G1392" s="303">
        <f t="shared" si="422"/>
        <v>0</v>
      </c>
    </row>
    <row r="1393" spans="1:7" s="238" customFormat="1" ht="24" customHeight="1" x14ac:dyDescent="0.2">
      <c r="A1393" s="235" t="str">
        <f t="shared" si="418"/>
        <v/>
      </c>
      <c r="B1393" s="233" t="str">
        <f t="shared" si="419"/>
        <v/>
      </c>
      <c r="C1393" s="234"/>
      <c r="D1393" s="235" t="str">
        <f t="shared" si="420"/>
        <v/>
      </c>
      <c r="E1393" s="236"/>
      <c r="F1393" s="237">
        <f t="shared" si="421"/>
        <v>0</v>
      </c>
      <c r="G1393" s="303">
        <f t="shared" si="422"/>
        <v>0</v>
      </c>
    </row>
    <row r="1394" spans="1:7" s="238" customFormat="1" ht="24" customHeight="1" x14ac:dyDescent="0.2">
      <c r="A1394" s="235" t="str">
        <f t="shared" si="418"/>
        <v/>
      </c>
      <c r="B1394" s="233" t="str">
        <f t="shared" si="419"/>
        <v/>
      </c>
      <c r="C1394" s="234"/>
      <c r="D1394" s="235" t="str">
        <f t="shared" si="420"/>
        <v/>
      </c>
      <c r="E1394" s="236"/>
      <c r="F1394" s="237">
        <f t="shared" si="421"/>
        <v>0</v>
      </c>
      <c r="G1394" s="303">
        <f t="shared" si="422"/>
        <v>0</v>
      </c>
    </row>
    <row r="1395" spans="1:7" s="238" customFormat="1" ht="24" customHeight="1" x14ac:dyDescent="0.2">
      <c r="A1395" s="235" t="str">
        <f t="shared" si="418"/>
        <v/>
      </c>
      <c r="B1395" s="233" t="str">
        <f t="shared" si="419"/>
        <v/>
      </c>
      <c r="C1395" s="234"/>
      <c r="D1395" s="235" t="str">
        <f t="shared" si="420"/>
        <v/>
      </c>
      <c r="E1395" s="236"/>
      <c r="F1395" s="237">
        <f t="shared" si="421"/>
        <v>0</v>
      </c>
      <c r="G1395" s="303">
        <f t="shared" si="422"/>
        <v>0</v>
      </c>
    </row>
    <row r="1396" spans="1:7" s="238" customFormat="1" ht="24" customHeight="1" x14ac:dyDescent="0.2">
      <c r="A1396" s="235" t="str">
        <f t="shared" si="418"/>
        <v/>
      </c>
      <c r="B1396" s="233" t="str">
        <f t="shared" si="419"/>
        <v/>
      </c>
      <c r="C1396" s="234"/>
      <c r="D1396" s="235" t="str">
        <f t="shared" si="420"/>
        <v/>
      </c>
      <c r="E1396" s="236"/>
      <c r="F1396" s="237">
        <f t="shared" si="421"/>
        <v>0</v>
      </c>
      <c r="G1396" s="303">
        <f t="shared" si="422"/>
        <v>0</v>
      </c>
    </row>
    <row r="1397" spans="1:7" ht="24" customHeight="1" x14ac:dyDescent="0.2">
      <c r="A1397" s="307"/>
      <c r="B1397" s="105"/>
      <c r="C1397" s="99"/>
      <c r="D1397" s="105"/>
      <c r="E1397" s="106"/>
      <c r="F1397" s="377" t="s">
        <v>33</v>
      </c>
      <c r="G1397" s="305">
        <f>SUBTOTAL(9,G1388:G1396)</f>
        <v>0</v>
      </c>
    </row>
    <row r="1398" spans="1:7" ht="24" customHeight="1" x14ac:dyDescent="0.2">
      <c r="A1398" s="308"/>
      <c r="B1398" s="105"/>
      <c r="C1398" s="99"/>
      <c r="D1398" s="105"/>
      <c r="E1398" s="106"/>
      <c r="F1398" s="107"/>
      <c r="G1398" s="306"/>
    </row>
    <row r="1399" spans="1:7" ht="24" customHeight="1" x14ac:dyDescent="0.2">
      <c r="A1399" s="309" t="str">
        <f>B1357</f>
        <v/>
      </c>
      <c r="B1399" s="310" t="str">
        <f>C1357</f>
        <v/>
      </c>
      <c r="C1399" s="113"/>
      <c r="D1399" s="113" t="s">
        <v>34</v>
      </c>
      <c r="E1399" s="114"/>
      <c r="F1399" s="312" t="s">
        <v>35</v>
      </c>
      <c r="G1399" s="311">
        <f>SUBTOTAL(9,G1362:G1398)</f>
        <v>0</v>
      </c>
    </row>
    <row r="1401" spans="1:7" ht="24" customHeight="1" x14ac:dyDescent="0.2">
      <c r="A1401" s="291" t="s">
        <v>37</v>
      </c>
      <c r="B1401" s="292"/>
      <c r="C1401" s="292"/>
      <c r="D1401" s="292"/>
      <c r="E1401" s="292"/>
      <c r="F1401" s="292"/>
      <c r="G1401" s="293"/>
    </row>
    <row r="1402" spans="1:7" ht="24" customHeight="1" x14ac:dyDescent="0.2">
      <c r="A1402" s="294" t="s">
        <v>602</v>
      </c>
      <c r="B1402" s="101" t="str">
        <f>Comitente</f>
        <v>DIRECCION PROVINCIAL DE REDES DE GAS</v>
      </c>
      <c r="C1402" s="96"/>
      <c r="D1402" s="102"/>
      <c r="E1402" s="102"/>
      <c r="F1402" s="103"/>
      <c r="G1402" s="295"/>
    </row>
    <row r="1403" spans="1:7" ht="24" customHeight="1" x14ac:dyDescent="0.2">
      <c r="A1403" s="294" t="s">
        <v>603</v>
      </c>
      <c r="B1403" s="101">
        <f>Contratista</f>
        <v>0</v>
      </c>
      <c r="C1403" s="97"/>
      <c r="D1403" s="97"/>
      <c r="E1403" s="97"/>
      <c r="F1403" s="104"/>
      <c r="G1403" s="296"/>
    </row>
    <row r="1404" spans="1:7" ht="24" customHeight="1" x14ac:dyDescent="0.2">
      <c r="A1404" s="294" t="s">
        <v>24</v>
      </c>
      <c r="B1404" s="101" t="str">
        <f>Obra</f>
        <v>RED DE MEDIA PRESIÓN BARRIO TALACASTO</v>
      </c>
      <c r="C1404" s="97"/>
      <c r="D1404" s="97"/>
      <c r="E1404" s="97"/>
      <c r="F1404" s="104" t="s">
        <v>38</v>
      </c>
      <c r="G1404" s="297">
        <f>Fecha_Base</f>
        <v>0</v>
      </c>
    </row>
    <row r="1405" spans="1:7" ht="24" customHeight="1" x14ac:dyDescent="0.2">
      <c r="A1405" s="298" t="s">
        <v>601</v>
      </c>
      <c r="B1405" s="98" t="str">
        <f>Ubicación</f>
        <v>Departamento Chimbas</v>
      </c>
      <c r="C1405" s="98"/>
      <c r="D1405" s="105"/>
      <c r="E1405" s="106"/>
      <c r="F1405" s="107"/>
      <c r="G1405" s="299"/>
    </row>
    <row r="1406" spans="1:7" ht="24" customHeight="1" x14ac:dyDescent="0.2">
      <c r="A1406" s="298" t="s">
        <v>39</v>
      </c>
      <c r="B1406" s="108" t="str">
        <f>IFERROR(VALUE(LEFT(B1407,FIND(".",B1407)-1)),"")</f>
        <v/>
      </c>
      <c r="C1406" s="99" t="str">
        <f>IFERROR(VLOOKUP(B1406,Tabla_CyP,2,FALSE),"")</f>
        <v/>
      </c>
      <c r="D1406" s="99"/>
      <c r="E1406" s="106"/>
      <c r="F1406" s="107"/>
      <c r="G1406" s="299"/>
    </row>
    <row r="1407" spans="1:7" ht="24" customHeight="1" x14ac:dyDescent="0.2">
      <c r="A1407" s="298" t="s">
        <v>25</v>
      </c>
      <c r="B1407" s="109" t="str">
        <f>IFERROR(VLOOKUP(COUNTIF($A$1:A1407,"ANALISIS DE PRECIOS"),Tabla_NumeroItem,2,FALSE),"")</f>
        <v/>
      </c>
      <c r="C1407" s="99" t="str">
        <f>IFERROR(VLOOKUP(B1407,Tabla_CyP,2,FALSE),"")</f>
        <v/>
      </c>
      <c r="D1407" s="105"/>
      <c r="E1407" s="106"/>
      <c r="F1407" s="104" t="s">
        <v>26</v>
      </c>
      <c r="G1407" s="300" t="str">
        <f>IFERROR(VLOOKUP(B1407,Tabla_CyP,4,FALSE),"")</f>
        <v/>
      </c>
    </row>
    <row r="1408" spans="1:7" ht="24" customHeight="1" x14ac:dyDescent="0.2">
      <c r="A1408" s="298"/>
      <c r="B1408" s="98"/>
      <c r="C1408" s="99"/>
      <c r="D1408" s="105"/>
      <c r="E1408" s="106"/>
      <c r="F1408" s="107"/>
      <c r="G1408" s="299"/>
    </row>
    <row r="1409" spans="1:123" ht="24" customHeight="1" x14ac:dyDescent="0.2">
      <c r="A1409" s="431" t="s">
        <v>507</v>
      </c>
      <c r="B1409" s="432"/>
      <c r="C1409" s="425" t="s">
        <v>0</v>
      </c>
      <c r="D1409" s="425" t="s">
        <v>27</v>
      </c>
      <c r="E1409" s="427" t="s">
        <v>28</v>
      </c>
      <c r="F1409" s="429" t="s">
        <v>29</v>
      </c>
      <c r="G1409" s="429" t="s">
        <v>30</v>
      </c>
    </row>
    <row r="1410" spans="1:123" s="111" customFormat="1" ht="24" customHeight="1" x14ac:dyDescent="0.2">
      <c r="A1410" s="110" t="s">
        <v>508</v>
      </c>
      <c r="B1410" s="110" t="s">
        <v>509</v>
      </c>
      <c r="C1410" s="426"/>
      <c r="D1410" s="426"/>
      <c r="E1410" s="428"/>
      <c r="F1410" s="430"/>
      <c r="G1410" s="430"/>
      <c r="H1410" s="239"/>
      <c r="I1410" s="239"/>
      <c r="J1410" s="239"/>
      <c r="K1410" s="239"/>
      <c r="L1410" s="239"/>
      <c r="M1410" s="239"/>
      <c r="N1410" s="239"/>
      <c r="O1410" s="239"/>
      <c r="P1410" s="239"/>
      <c r="Q1410" s="239"/>
      <c r="R1410" s="239"/>
      <c r="S1410" s="239"/>
      <c r="T1410" s="239"/>
      <c r="U1410" s="239"/>
      <c r="V1410" s="239"/>
      <c r="W1410" s="239"/>
      <c r="X1410" s="239"/>
      <c r="Y1410" s="239"/>
      <c r="Z1410" s="239"/>
      <c r="AA1410" s="239"/>
      <c r="AB1410" s="239"/>
      <c r="AC1410" s="239"/>
      <c r="AD1410" s="239"/>
      <c r="AE1410" s="239"/>
      <c r="AF1410" s="239"/>
      <c r="AG1410" s="239"/>
      <c r="AH1410" s="239"/>
      <c r="AI1410" s="239"/>
      <c r="AJ1410" s="239"/>
      <c r="AK1410" s="239"/>
      <c r="AL1410" s="239"/>
      <c r="AM1410" s="239"/>
      <c r="AN1410" s="239"/>
      <c r="AO1410" s="239"/>
      <c r="AP1410" s="239"/>
      <c r="AQ1410" s="239"/>
      <c r="AR1410" s="239"/>
      <c r="AS1410" s="239"/>
      <c r="AT1410" s="239"/>
      <c r="AU1410" s="239"/>
      <c r="AV1410" s="239"/>
      <c r="AW1410" s="239"/>
      <c r="AX1410" s="239"/>
      <c r="AY1410" s="239"/>
      <c r="AZ1410" s="239"/>
      <c r="BA1410" s="239"/>
      <c r="BB1410" s="239"/>
      <c r="BC1410" s="239"/>
      <c r="BD1410" s="239"/>
      <c r="BE1410" s="239"/>
      <c r="BF1410" s="239"/>
      <c r="BG1410" s="239"/>
      <c r="BH1410" s="239"/>
      <c r="BI1410" s="239"/>
      <c r="BJ1410" s="239"/>
      <c r="BK1410" s="239"/>
      <c r="BL1410" s="239"/>
      <c r="BM1410" s="239"/>
      <c r="BN1410" s="239"/>
      <c r="BO1410" s="239"/>
      <c r="BP1410" s="239"/>
      <c r="BQ1410" s="239"/>
      <c r="BR1410" s="239"/>
      <c r="BS1410" s="239"/>
      <c r="BT1410" s="239"/>
      <c r="BU1410" s="239"/>
      <c r="BV1410" s="239"/>
      <c r="BW1410" s="239"/>
      <c r="BX1410" s="239"/>
      <c r="BY1410" s="239"/>
      <c r="BZ1410" s="239"/>
      <c r="CA1410" s="239"/>
      <c r="CB1410" s="239"/>
      <c r="CC1410" s="239"/>
      <c r="CD1410" s="239"/>
      <c r="CE1410" s="239"/>
      <c r="CF1410" s="239"/>
      <c r="CG1410" s="239"/>
      <c r="CH1410" s="239"/>
      <c r="CI1410" s="239"/>
      <c r="CJ1410" s="239"/>
      <c r="CK1410" s="239"/>
      <c r="CL1410" s="239"/>
      <c r="CM1410" s="239"/>
      <c r="CN1410" s="239"/>
      <c r="CO1410" s="239"/>
      <c r="CP1410" s="239"/>
      <c r="CQ1410" s="239"/>
      <c r="CR1410" s="239"/>
      <c r="CS1410" s="239"/>
      <c r="CT1410" s="239"/>
      <c r="CU1410" s="239"/>
      <c r="CV1410" s="239"/>
      <c r="CW1410" s="239"/>
      <c r="CX1410" s="239"/>
      <c r="CY1410" s="239"/>
      <c r="CZ1410" s="239"/>
      <c r="DA1410" s="239"/>
      <c r="DB1410" s="239"/>
      <c r="DC1410" s="239"/>
      <c r="DD1410" s="239"/>
      <c r="DE1410" s="239"/>
      <c r="DF1410" s="239"/>
      <c r="DG1410" s="239"/>
      <c r="DH1410" s="239"/>
      <c r="DI1410" s="239"/>
      <c r="DJ1410" s="239"/>
      <c r="DK1410" s="239"/>
      <c r="DL1410" s="239"/>
      <c r="DM1410" s="239"/>
      <c r="DN1410" s="239"/>
      <c r="DO1410" s="239"/>
      <c r="DP1410" s="239"/>
      <c r="DQ1410" s="239"/>
      <c r="DR1410" s="239"/>
      <c r="DS1410" s="239"/>
    </row>
    <row r="1411" spans="1:123" ht="24" customHeight="1" x14ac:dyDescent="0.2">
      <c r="A1411" s="378"/>
      <c r="B1411" s="112"/>
      <c r="C1411" s="376" t="s">
        <v>604</v>
      </c>
      <c r="D1411" s="113"/>
      <c r="E1411" s="114"/>
      <c r="F1411" s="115"/>
      <c r="G1411" s="302"/>
    </row>
    <row r="1412" spans="1:123" s="238" customFormat="1" ht="24" customHeight="1" x14ac:dyDescent="0.2">
      <c r="A1412" s="235" t="str">
        <f t="shared" ref="A1412:A1425" si="423">IFERROR(VLOOKUP(C1412,Tabla_Insumos,4,FALSE),"")</f>
        <v/>
      </c>
      <c r="B1412" s="233" t="str">
        <f t="shared" ref="B1412:B1425" si="424">IFERROR(VLOOKUP(C1412,Tabla_Insumos,5,FALSE),"")</f>
        <v/>
      </c>
      <c r="C1412" s="234"/>
      <c r="D1412" s="235" t="str">
        <f t="shared" ref="D1412:D1425" si="425">IFERROR(VLOOKUP(C1412,Tabla_Insumos,2,FALSE),"")</f>
        <v/>
      </c>
      <c r="E1412" s="236"/>
      <c r="F1412" s="237">
        <f t="shared" ref="F1412:F1425" si="426">IFERROR(VLOOKUP(C1412,Tabla_Insumos,3,FALSE),0)</f>
        <v>0</v>
      </c>
      <c r="G1412" s="303">
        <f>ROUND(E1412*F1412,2)</f>
        <v>0</v>
      </c>
    </row>
    <row r="1413" spans="1:123" s="238" customFormat="1" ht="24" customHeight="1" x14ac:dyDescent="0.2">
      <c r="A1413" s="235" t="str">
        <f t="shared" si="423"/>
        <v/>
      </c>
      <c r="B1413" s="233" t="str">
        <f t="shared" si="424"/>
        <v/>
      </c>
      <c r="C1413" s="234"/>
      <c r="D1413" s="235" t="str">
        <f t="shared" si="425"/>
        <v/>
      </c>
      <c r="E1413" s="236"/>
      <c r="F1413" s="237">
        <f t="shared" si="426"/>
        <v>0</v>
      </c>
      <c r="G1413" s="303">
        <f t="shared" ref="G1413:G1425" si="427">ROUND(E1413*F1413,2)</f>
        <v>0</v>
      </c>
    </row>
    <row r="1414" spans="1:123" s="238" customFormat="1" ht="24" customHeight="1" x14ac:dyDescent="0.2">
      <c r="A1414" s="235" t="str">
        <f t="shared" si="423"/>
        <v/>
      </c>
      <c r="B1414" s="233" t="str">
        <f t="shared" si="424"/>
        <v/>
      </c>
      <c r="C1414" s="234"/>
      <c r="D1414" s="235" t="str">
        <f t="shared" si="425"/>
        <v/>
      </c>
      <c r="E1414" s="236"/>
      <c r="F1414" s="237">
        <f t="shared" si="426"/>
        <v>0</v>
      </c>
      <c r="G1414" s="303">
        <f t="shared" si="427"/>
        <v>0</v>
      </c>
    </row>
    <row r="1415" spans="1:123" s="238" customFormat="1" ht="24" customHeight="1" x14ac:dyDescent="0.2">
      <c r="A1415" s="235" t="str">
        <f t="shared" si="423"/>
        <v/>
      </c>
      <c r="B1415" s="233" t="str">
        <f t="shared" si="424"/>
        <v/>
      </c>
      <c r="C1415" s="234"/>
      <c r="D1415" s="235" t="str">
        <f t="shared" si="425"/>
        <v/>
      </c>
      <c r="E1415" s="236"/>
      <c r="F1415" s="237">
        <f t="shared" si="426"/>
        <v>0</v>
      </c>
      <c r="G1415" s="303">
        <f t="shared" si="427"/>
        <v>0</v>
      </c>
    </row>
    <row r="1416" spans="1:123" s="238" customFormat="1" ht="24" customHeight="1" x14ac:dyDescent="0.2">
      <c r="A1416" s="235" t="str">
        <f t="shared" si="423"/>
        <v/>
      </c>
      <c r="B1416" s="233" t="str">
        <f t="shared" si="424"/>
        <v/>
      </c>
      <c r="C1416" s="234"/>
      <c r="D1416" s="235" t="str">
        <f t="shared" si="425"/>
        <v/>
      </c>
      <c r="E1416" s="236"/>
      <c r="F1416" s="237">
        <f t="shared" si="426"/>
        <v>0</v>
      </c>
      <c r="G1416" s="303">
        <f t="shared" si="427"/>
        <v>0</v>
      </c>
    </row>
    <row r="1417" spans="1:123" s="238" customFormat="1" ht="24" customHeight="1" x14ac:dyDescent="0.2">
      <c r="A1417" s="235" t="str">
        <f t="shared" si="423"/>
        <v/>
      </c>
      <c r="B1417" s="233" t="str">
        <f t="shared" si="424"/>
        <v/>
      </c>
      <c r="C1417" s="234"/>
      <c r="D1417" s="235" t="str">
        <f t="shared" si="425"/>
        <v/>
      </c>
      <c r="E1417" s="236"/>
      <c r="F1417" s="237">
        <f t="shared" si="426"/>
        <v>0</v>
      </c>
      <c r="G1417" s="303">
        <f t="shared" si="427"/>
        <v>0</v>
      </c>
    </row>
    <row r="1418" spans="1:123" s="238" customFormat="1" ht="24" customHeight="1" x14ac:dyDescent="0.2">
      <c r="A1418" s="235" t="str">
        <f t="shared" si="423"/>
        <v/>
      </c>
      <c r="B1418" s="233" t="str">
        <f t="shared" si="424"/>
        <v/>
      </c>
      <c r="C1418" s="234"/>
      <c r="D1418" s="235" t="str">
        <f t="shared" si="425"/>
        <v/>
      </c>
      <c r="E1418" s="236"/>
      <c r="F1418" s="237">
        <f t="shared" si="426"/>
        <v>0</v>
      </c>
      <c r="G1418" s="303">
        <f t="shared" si="427"/>
        <v>0</v>
      </c>
    </row>
    <row r="1419" spans="1:123" s="238" customFormat="1" ht="24" customHeight="1" x14ac:dyDescent="0.2">
      <c r="A1419" s="235" t="str">
        <f t="shared" si="423"/>
        <v/>
      </c>
      <c r="B1419" s="233" t="str">
        <f t="shared" si="424"/>
        <v/>
      </c>
      <c r="C1419" s="234"/>
      <c r="D1419" s="235" t="str">
        <f t="shared" si="425"/>
        <v/>
      </c>
      <c r="E1419" s="236"/>
      <c r="F1419" s="237">
        <f t="shared" si="426"/>
        <v>0</v>
      </c>
      <c r="G1419" s="303">
        <f t="shared" si="427"/>
        <v>0</v>
      </c>
    </row>
    <row r="1420" spans="1:123" s="238" customFormat="1" ht="24" customHeight="1" x14ac:dyDescent="0.2">
      <c r="A1420" s="235" t="str">
        <f t="shared" si="423"/>
        <v/>
      </c>
      <c r="B1420" s="233" t="str">
        <f t="shared" si="424"/>
        <v/>
      </c>
      <c r="C1420" s="234"/>
      <c r="D1420" s="235" t="str">
        <f t="shared" si="425"/>
        <v/>
      </c>
      <c r="E1420" s="236"/>
      <c r="F1420" s="237">
        <f t="shared" si="426"/>
        <v>0</v>
      </c>
      <c r="G1420" s="303">
        <f t="shared" si="427"/>
        <v>0</v>
      </c>
    </row>
    <row r="1421" spans="1:123" s="238" customFormat="1" ht="24" customHeight="1" x14ac:dyDescent="0.2">
      <c r="A1421" s="235" t="str">
        <f t="shared" si="423"/>
        <v/>
      </c>
      <c r="B1421" s="233" t="str">
        <f t="shared" si="424"/>
        <v/>
      </c>
      <c r="C1421" s="234"/>
      <c r="D1421" s="235" t="str">
        <f t="shared" si="425"/>
        <v/>
      </c>
      <c r="E1421" s="236"/>
      <c r="F1421" s="237">
        <f t="shared" si="426"/>
        <v>0</v>
      </c>
      <c r="G1421" s="303">
        <f t="shared" si="427"/>
        <v>0</v>
      </c>
    </row>
    <row r="1422" spans="1:123" s="238" customFormat="1" ht="24" customHeight="1" x14ac:dyDescent="0.2">
      <c r="A1422" s="235" t="str">
        <f t="shared" si="423"/>
        <v/>
      </c>
      <c r="B1422" s="233" t="str">
        <f t="shared" si="424"/>
        <v/>
      </c>
      <c r="C1422" s="234"/>
      <c r="D1422" s="235" t="str">
        <f t="shared" si="425"/>
        <v/>
      </c>
      <c r="E1422" s="236"/>
      <c r="F1422" s="237">
        <f t="shared" si="426"/>
        <v>0</v>
      </c>
      <c r="G1422" s="303">
        <f t="shared" si="427"/>
        <v>0</v>
      </c>
    </row>
    <row r="1423" spans="1:123" s="238" customFormat="1" ht="24" customHeight="1" x14ac:dyDescent="0.2">
      <c r="A1423" s="235" t="str">
        <f t="shared" si="423"/>
        <v/>
      </c>
      <c r="B1423" s="233" t="str">
        <f t="shared" si="424"/>
        <v/>
      </c>
      <c r="C1423" s="234"/>
      <c r="D1423" s="235" t="str">
        <f t="shared" si="425"/>
        <v/>
      </c>
      <c r="E1423" s="236"/>
      <c r="F1423" s="237">
        <f t="shared" si="426"/>
        <v>0</v>
      </c>
      <c r="G1423" s="303">
        <f t="shared" si="427"/>
        <v>0</v>
      </c>
    </row>
    <row r="1424" spans="1:123" s="238" customFormat="1" ht="24" customHeight="1" x14ac:dyDescent="0.2">
      <c r="A1424" s="235" t="str">
        <f t="shared" si="423"/>
        <v/>
      </c>
      <c r="B1424" s="233" t="str">
        <f t="shared" si="424"/>
        <v/>
      </c>
      <c r="C1424" s="234"/>
      <c r="D1424" s="235" t="str">
        <f t="shared" si="425"/>
        <v/>
      </c>
      <c r="E1424" s="236"/>
      <c r="F1424" s="237">
        <f t="shared" si="426"/>
        <v>0</v>
      </c>
      <c r="G1424" s="303">
        <f t="shared" si="427"/>
        <v>0</v>
      </c>
    </row>
    <row r="1425" spans="1:7" s="238" customFormat="1" ht="24" customHeight="1" x14ac:dyDescent="0.2">
      <c r="A1425" s="235" t="str">
        <f t="shared" si="423"/>
        <v/>
      </c>
      <c r="B1425" s="233" t="str">
        <f t="shared" si="424"/>
        <v/>
      </c>
      <c r="C1425" s="234"/>
      <c r="D1425" s="235" t="str">
        <f t="shared" si="425"/>
        <v/>
      </c>
      <c r="E1425" s="236"/>
      <c r="F1425" s="237">
        <f t="shared" si="426"/>
        <v>0</v>
      </c>
      <c r="G1425" s="303">
        <f t="shared" si="427"/>
        <v>0</v>
      </c>
    </row>
    <row r="1426" spans="1:7" ht="24" customHeight="1" x14ac:dyDescent="0.2">
      <c r="A1426" s="304"/>
      <c r="B1426" s="99"/>
      <c r="C1426" s="99"/>
      <c r="D1426" s="105"/>
      <c r="E1426" s="106"/>
      <c r="F1426" s="377" t="s">
        <v>31</v>
      </c>
      <c r="G1426" s="305">
        <f>SUBTOTAL(9,G1412:G1425)</f>
        <v>0</v>
      </c>
    </row>
    <row r="1427" spans="1:7" ht="24" customHeight="1" x14ac:dyDescent="0.2">
      <c r="A1427" s="304"/>
      <c r="B1427" s="99"/>
      <c r="C1427" s="375" t="s">
        <v>605</v>
      </c>
      <c r="D1427" s="105"/>
      <c r="E1427" s="106"/>
      <c r="F1427" s="107"/>
      <c r="G1427" s="306"/>
    </row>
    <row r="1428" spans="1:7" s="238" customFormat="1" ht="24" customHeight="1" x14ac:dyDescent="0.2">
      <c r="A1428" s="235" t="str">
        <f t="shared" ref="A1428:A1435" si="428">IFERROR(VLOOKUP(C1428,Tabla_Insumos,4,FALSE),"")</f>
        <v/>
      </c>
      <c r="B1428" s="233">
        <f t="shared" ref="B1428:B1435" si="429">IFERROR(VLOOKUP(A1428,Tabla_Indices,5,FALSE),"")</f>
        <v>0</v>
      </c>
      <c r="C1428" s="234"/>
      <c r="D1428" s="235" t="str">
        <f t="shared" ref="D1428:D1435" si="430">IFERROR(VLOOKUP(C1428,Tabla_Insumos,2,FALSE),"")</f>
        <v/>
      </c>
      <c r="E1428" s="236"/>
      <c r="F1428" s="237">
        <f t="shared" ref="F1428:F1435" si="431">IFERROR(VLOOKUP(C1428,Tabla_Insumos,3,FALSE),0)</f>
        <v>0</v>
      </c>
      <c r="G1428" s="303">
        <f>ROUND(E1428*F1428,2)</f>
        <v>0</v>
      </c>
    </row>
    <row r="1429" spans="1:7" s="238" customFormat="1" ht="24" customHeight="1" x14ac:dyDescent="0.2">
      <c r="A1429" s="235" t="str">
        <f t="shared" si="428"/>
        <v/>
      </c>
      <c r="B1429" s="233">
        <f t="shared" si="429"/>
        <v>0</v>
      </c>
      <c r="C1429" s="234"/>
      <c r="D1429" s="235" t="str">
        <f t="shared" si="430"/>
        <v/>
      </c>
      <c r="E1429" s="236"/>
      <c r="F1429" s="237">
        <f t="shared" si="431"/>
        <v>0</v>
      </c>
      <c r="G1429" s="303">
        <f>ROUND(E1429*F1429,2)</f>
        <v>0</v>
      </c>
    </row>
    <row r="1430" spans="1:7" s="238" customFormat="1" ht="24" customHeight="1" x14ac:dyDescent="0.2">
      <c r="A1430" s="235" t="str">
        <f t="shared" si="428"/>
        <v/>
      </c>
      <c r="B1430" s="233">
        <f t="shared" si="429"/>
        <v>0</v>
      </c>
      <c r="C1430" s="234"/>
      <c r="D1430" s="235" t="str">
        <f t="shared" si="430"/>
        <v/>
      </c>
      <c r="E1430" s="236"/>
      <c r="F1430" s="237">
        <f t="shared" si="431"/>
        <v>0</v>
      </c>
      <c r="G1430" s="303">
        <f t="shared" ref="G1430:G1435" si="432">ROUND(E1430*F1430,2)</f>
        <v>0</v>
      </c>
    </row>
    <row r="1431" spans="1:7" s="238" customFormat="1" ht="24" customHeight="1" x14ac:dyDescent="0.2">
      <c r="A1431" s="235" t="str">
        <f t="shared" si="428"/>
        <v/>
      </c>
      <c r="B1431" s="233">
        <f t="shared" si="429"/>
        <v>0</v>
      </c>
      <c r="C1431" s="234"/>
      <c r="D1431" s="235" t="str">
        <f t="shared" si="430"/>
        <v/>
      </c>
      <c r="E1431" s="236"/>
      <c r="F1431" s="237">
        <f t="shared" si="431"/>
        <v>0</v>
      </c>
      <c r="G1431" s="303">
        <f t="shared" si="432"/>
        <v>0</v>
      </c>
    </row>
    <row r="1432" spans="1:7" s="238" customFormat="1" ht="24" customHeight="1" x14ac:dyDescent="0.2">
      <c r="A1432" s="235" t="str">
        <f t="shared" si="428"/>
        <v/>
      </c>
      <c r="B1432" s="233">
        <f t="shared" si="429"/>
        <v>0</v>
      </c>
      <c r="C1432" s="234"/>
      <c r="D1432" s="235" t="str">
        <f t="shared" si="430"/>
        <v/>
      </c>
      <c r="E1432" s="236"/>
      <c r="F1432" s="237">
        <f t="shared" si="431"/>
        <v>0</v>
      </c>
      <c r="G1432" s="303">
        <f t="shared" si="432"/>
        <v>0</v>
      </c>
    </row>
    <row r="1433" spans="1:7" s="238" customFormat="1" ht="24" customHeight="1" x14ac:dyDescent="0.2">
      <c r="A1433" s="235" t="str">
        <f t="shared" si="428"/>
        <v/>
      </c>
      <c r="B1433" s="233">
        <f t="shared" si="429"/>
        <v>0</v>
      </c>
      <c r="C1433" s="234"/>
      <c r="D1433" s="235" t="str">
        <f t="shared" si="430"/>
        <v/>
      </c>
      <c r="E1433" s="236"/>
      <c r="F1433" s="237">
        <f t="shared" si="431"/>
        <v>0</v>
      </c>
      <c r="G1433" s="303">
        <f t="shared" si="432"/>
        <v>0</v>
      </c>
    </row>
    <row r="1434" spans="1:7" s="238" customFormat="1" ht="24" customHeight="1" x14ac:dyDescent="0.2">
      <c r="A1434" s="235" t="str">
        <f t="shared" si="428"/>
        <v/>
      </c>
      <c r="B1434" s="233">
        <f t="shared" si="429"/>
        <v>0</v>
      </c>
      <c r="C1434" s="234"/>
      <c r="D1434" s="235" t="str">
        <f t="shared" si="430"/>
        <v/>
      </c>
      <c r="E1434" s="236"/>
      <c r="F1434" s="237">
        <f t="shared" si="431"/>
        <v>0</v>
      </c>
      <c r="G1434" s="303">
        <f t="shared" si="432"/>
        <v>0</v>
      </c>
    </row>
    <row r="1435" spans="1:7" s="238" customFormat="1" ht="24" customHeight="1" x14ac:dyDescent="0.2">
      <c r="A1435" s="235" t="str">
        <f t="shared" si="428"/>
        <v/>
      </c>
      <c r="B1435" s="233">
        <f t="shared" si="429"/>
        <v>0</v>
      </c>
      <c r="C1435" s="234"/>
      <c r="D1435" s="235" t="str">
        <f t="shared" si="430"/>
        <v/>
      </c>
      <c r="E1435" s="236"/>
      <c r="F1435" s="237">
        <f t="shared" si="431"/>
        <v>0</v>
      </c>
      <c r="G1435" s="303">
        <f t="shared" si="432"/>
        <v>0</v>
      </c>
    </row>
    <row r="1436" spans="1:7" ht="24" customHeight="1" x14ac:dyDescent="0.2">
      <c r="A1436" s="304"/>
      <c r="B1436" s="99"/>
      <c r="C1436" s="99"/>
      <c r="D1436" s="105"/>
      <c r="E1436" s="106"/>
      <c r="F1436" s="377" t="s">
        <v>32</v>
      </c>
      <c r="G1436" s="305">
        <f>SUBTOTAL(9,G1428:G1435)</f>
        <v>0</v>
      </c>
    </row>
    <row r="1437" spans="1:7" ht="24" customHeight="1" x14ac:dyDescent="0.2">
      <c r="A1437" s="304"/>
      <c r="B1437" s="99"/>
      <c r="C1437" s="375" t="s">
        <v>606</v>
      </c>
      <c r="D1437" s="105"/>
      <c r="E1437" s="106"/>
      <c r="F1437" s="107"/>
      <c r="G1437" s="306"/>
    </row>
    <row r="1438" spans="1:7" s="238" customFormat="1" ht="24" customHeight="1" x14ac:dyDescent="0.2">
      <c r="A1438" s="235" t="str">
        <f t="shared" ref="A1438:A1446" si="433">IFERROR(VLOOKUP(C1438,Tabla_Insumos,4,FALSE),"")</f>
        <v/>
      </c>
      <c r="B1438" s="233" t="str">
        <f t="shared" ref="B1438:B1446" si="434">IFERROR(VLOOKUP(C1438,Tabla_Insumos,5,FALSE),"")</f>
        <v/>
      </c>
      <c r="C1438" s="234"/>
      <c r="D1438" s="235" t="str">
        <f t="shared" ref="D1438:D1446" si="435">IFERROR(VLOOKUP(C1438,Tabla_Insumos,2,FALSE),"")</f>
        <v/>
      </c>
      <c r="E1438" s="236"/>
      <c r="F1438" s="237">
        <f t="shared" ref="F1438:F1446" si="436">IFERROR(VLOOKUP(C1438,Tabla_Insumos,3,FALSE),0)</f>
        <v>0</v>
      </c>
      <c r="G1438" s="303">
        <f t="shared" ref="G1438:G1446" si="437">ROUND(E1438*F1438,2)</f>
        <v>0</v>
      </c>
    </row>
    <row r="1439" spans="1:7" s="238" customFormat="1" ht="24" customHeight="1" x14ac:dyDescent="0.2">
      <c r="A1439" s="235" t="str">
        <f t="shared" si="433"/>
        <v/>
      </c>
      <c r="B1439" s="233" t="str">
        <f t="shared" si="434"/>
        <v/>
      </c>
      <c r="C1439" s="234"/>
      <c r="D1439" s="235" t="str">
        <f t="shared" si="435"/>
        <v/>
      </c>
      <c r="E1439" s="236"/>
      <c r="F1439" s="237">
        <f t="shared" si="436"/>
        <v>0</v>
      </c>
      <c r="G1439" s="303">
        <f t="shared" si="437"/>
        <v>0</v>
      </c>
    </row>
    <row r="1440" spans="1:7" s="238" customFormat="1" ht="24" customHeight="1" x14ac:dyDescent="0.2">
      <c r="A1440" s="235" t="str">
        <f t="shared" si="433"/>
        <v/>
      </c>
      <c r="B1440" s="233" t="str">
        <f t="shared" si="434"/>
        <v/>
      </c>
      <c r="C1440" s="234"/>
      <c r="D1440" s="235" t="str">
        <f t="shared" si="435"/>
        <v/>
      </c>
      <c r="E1440" s="236"/>
      <c r="F1440" s="237">
        <f t="shared" si="436"/>
        <v>0</v>
      </c>
      <c r="G1440" s="303">
        <f t="shared" si="437"/>
        <v>0</v>
      </c>
    </row>
    <row r="1441" spans="1:7" s="238" customFormat="1" ht="24" customHeight="1" x14ac:dyDescent="0.2">
      <c r="A1441" s="235" t="str">
        <f t="shared" si="433"/>
        <v/>
      </c>
      <c r="B1441" s="233" t="str">
        <f t="shared" si="434"/>
        <v/>
      </c>
      <c r="C1441" s="234"/>
      <c r="D1441" s="235" t="str">
        <f t="shared" si="435"/>
        <v/>
      </c>
      <c r="E1441" s="236"/>
      <c r="F1441" s="237">
        <f t="shared" si="436"/>
        <v>0</v>
      </c>
      <c r="G1441" s="303">
        <f t="shared" si="437"/>
        <v>0</v>
      </c>
    </row>
    <row r="1442" spans="1:7" s="238" customFormat="1" ht="24" customHeight="1" x14ac:dyDescent="0.2">
      <c r="A1442" s="235" t="str">
        <f t="shared" si="433"/>
        <v/>
      </c>
      <c r="B1442" s="233" t="str">
        <f t="shared" si="434"/>
        <v/>
      </c>
      <c r="C1442" s="234"/>
      <c r="D1442" s="235" t="str">
        <f t="shared" si="435"/>
        <v/>
      </c>
      <c r="E1442" s="236"/>
      <c r="F1442" s="237">
        <f t="shared" si="436"/>
        <v>0</v>
      </c>
      <c r="G1442" s="303">
        <f t="shared" si="437"/>
        <v>0</v>
      </c>
    </row>
    <row r="1443" spans="1:7" s="238" customFormat="1" ht="24" customHeight="1" x14ac:dyDescent="0.2">
      <c r="A1443" s="235" t="str">
        <f t="shared" si="433"/>
        <v/>
      </c>
      <c r="B1443" s="233" t="str">
        <f t="shared" si="434"/>
        <v/>
      </c>
      <c r="C1443" s="234"/>
      <c r="D1443" s="235" t="str">
        <f t="shared" si="435"/>
        <v/>
      </c>
      <c r="E1443" s="236"/>
      <c r="F1443" s="237">
        <f t="shared" si="436"/>
        <v>0</v>
      </c>
      <c r="G1443" s="303">
        <f t="shared" si="437"/>
        <v>0</v>
      </c>
    </row>
    <row r="1444" spans="1:7" s="238" customFormat="1" ht="24" customHeight="1" x14ac:dyDescent="0.2">
      <c r="A1444" s="235" t="str">
        <f t="shared" si="433"/>
        <v/>
      </c>
      <c r="B1444" s="233" t="str">
        <f t="shared" si="434"/>
        <v/>
      </c>
      <c r="C1444" s="234"/>
      <c r="D1444" s="235" t="str">
        <f t="shared" si="435"/>
        <v/>
      </c>
      <c r="E1444" s="236"/>
      <c r="F1444" s="237">
        <f t="shared" si="436"/>
        <v>0</v>
      </c>
      <c r="G1444" s="303">
        <f t="shared" si="437"/>
        <v>0</v>
      </c>
    </row>
    <row r="1445" spans="1:7" s="238" customFormat="1" ht="24" customHeight="1" x14ac:dyDescent="0.2">
      <c r="A1445" s="235" t="str">
        <f t="shared" si="433"/>
        <v/>
      </c>
      <c r="B1445" s="233" t="str">
        <f t="shared" si="434"/>
        <v/>
      </c>
      <c r="C1445" s="234"/>
      <c r="D1445" s="235" t="str">
        <f t="shared" si="435"/>
        <v/>
      </c>
      <c r="E1445" s="236"/>
      <c r="F1445" s="237">
        <f t="shared" si="436"/>
        <v>0</v>
      </c>
      <c r="G1445" s="303">
        <f t="shared" si="437"/>
        <v>0</v>
      </c>
    </row>
    <row r="1446" spans="1:7" s="238" customFormat="1" ht="24" customHeight="1" x14ac:dyDescent="0.2">
      <c r="A1446" s="235" t="str">
        <f t="shared" si="433"/>
        <v/>
      </c>
      <c r="B1446" s="233" t="str">
        <f t="shared" si="434"/>
        <v/>
      </c>
      <c r="C1446" s="234"/>
      <c r="D1446" s="235" t="str">
        <f t="shared" si="435"/>
        <v/>
      </c>
      <c r="E1446" s="236"/>
      <c r="F1446" s="237">
        <f t="shared" si="436"/>
        <v>0</v>
      </c>
      <c r="G1446" s="303">
        <f t="shared" si="437"/>
        <v>0</v>
      </c>
    </row>
    <row r="1447" spans="1:7" ht="24" customHeight="1" x14ac:dyDescent="0.2">
      <c r="A1447" s="307"/>
      <c r="B1447" s="105"/>
      <c r="C1447" s="99"/>
      <c r="D1447" s="105"/>
      <c r="E1447" s="106"/>
      <c r="F1447" s="377" t="s">
        <v>33</v>
      </c>
      <c r="G1447" s="305">
        <f>SUBTOTAL(9,G1438:G1446)</f>
        <v>0</v>
      </c>
    </row>
    <row r="1448" spans="1:7" ht="24" customHeight="1" x14ac:dyDescent="0.2">
      <c r="A1448" s="308"/>
      <c r="B1448" s="105"/>
      <c r="C1448" s="99"/>
      <c r="D1448" s="105"/>
      <c r="E1448" s="106"/>
      <c r="F1448" s="107"/>
      <c r="G1448" s="306"/>
    </row>
    <row r="1449" spans="1:7" ht="24" customHeight="1" x14ac:dyDescent="0.2">
      <c r="A1449" s="309" t="str">
        <f>B1407</f>
        <v/>
      </c>
      <c r="B1449" s="310" t="str">
        <f>C1407</f>
        <v/>
      </c>
      <c r="C1449" s="113"/>
      <c r="D1449" s="113" t="s">
        <v>34</v>
      </c>
      <c r="E1449" s="114"/>
      <c r="F1449" s="312" t="s">
        <v>35</v>
      </c>
      <c r="G1449" s="311">
        <f>SUBTOTAL(9,G1412:G1448)</f>
        <v>0</v>
      </c>
    </row>
    <row r="1451" spans="1:7" ht="24" customHeight="1" x14ac:dyDescent="0.2">
      <c r="A1451" s="291" t="s">
        <v>37</v>
      </c>
      <c r="B1451" s="292"/>
      <c r="C1451" s="292"/>
      <c r="D1451" s="292"/>
      <c r="E1451" s="292"/>
      <c r="F1451" s="292"/>
      <c r="G1451" s="293"/>
    </row>
    <row r="1452" spans="1:7" ht="24" customHeight="1" x14ac:dyDescent="0.2">
      <c r="A1452" s="294" t="s">
        <v>602</v>
      </c>
      <c r="B1452" s="101" t="str">
        <f>Comitente</f>
        <v>DIRECCION PROVINCIAL DE REDES DE GAS</v>
      </c>
      <c r="C1452" s="96"/>
      <c r="D1452" s="102"/>
      <c r="E1452" s="102"/>
      <c r="F1452" s="103"/>
      <c r="G1452" s="295"/>
    </row>
    <row r="1453" spans="1:7" ht="24" customHeight="1" x14ac:dyDescent="0.2">
      <c r="A1453" s="294" t="s">
        <v>603</v>
      </c>
      <c r="B1453" s="101">
        <f>Contratista</f>
        <v>0</v>
      </c>
      <c r="C1453" s="97"/>
      <c r="D1453" s="97"/>
      <c r="E1453" s="97"/>
      <c r="F1453" s="104"/>
      <c r="G1453" s="296"/>
    </row>
    <row r="1454" spans="1:7" ht="24" customHeight="1" x14ac:dyDescent="0.2">
      <c r="A1454" s="294" t="s">
        <v>24</v>
      </c>
      <c r="B1454" s="101" t="str">
        <f>Obra</f>
        <v>RED DE MEDIA PRESIÓN BARRIO TALACASTO</v>
      </c>
      <c r="C1454" s="97"/>
      <c r="D1454" s="97"/>
      <c r="E1454" s="97"/>
      <c r="F1454" s="104" t="s">
        <v>38</v>
      </c>
      <c r="G1454" s="297">
        <f>Fecha_Base</f>
        <v>0</v>
      </c>
    </row>
    <row r="1455" spans="1:7" ht="24" customHeight="1" x14ac:dyDescent="0.2">
      <c r="A1455" s="298" t="s">
        <v>601</v>
      </c>
      <c r="B1455" s="98" t="str">
        <f>Ubicación</f>
        <v>Departamento Chimbas</v>
      </c>
      <c r="C1455" s="98"/>
      <c r="D1455" s="105"/>
      <c r="E1455" s="106"/>
      <c r="F1455" s="107"/>
      <c r="G1455" s="299"/>
    </row>
    <row r="1456" spans="1:7" ht="24" customHeight="1" x14ac:dyDescent="0.2">
      <c r="A1456" s="298" t="s">
        <v>39</v>
      </c>
      <c r="B1456" s="108" t="str">
        <f>IFERROR(VALUE(LEFT(B1457,FIND(".",B1457)-1)),"")</f>
        <v/>
      </c>
      <c r="C1456" s="99" t="str">
        <f>IFERROR(VLOOKUP(B1456,Tabla_CyP,2,FALSE),"")</f>
        <v/>
      </c>
      <c r="D1456" s="99"/>
      <c r="E1456" s="106"/>
      <c r="F1456" s="107"/>
      <c r="G1456" s="299"/>
    </row>
    <row r="1457" spans="1:123" ht="24" customHeight="1" x14ac:dyDescent="0.2">
      <c r="A1457" s="298" t="s">
        <v>25</v>
      </c>
      <c r="B1457" s="109" t="str">
        <f>IFERROR(VLOOKUP(COUNTIF($A$1:A1457,"ANALISIS DE PRECIOS"),Tabla_NumeroItem,2,FALSE),"")</f>
        <v/>
      </c>
      <c r="C1457" s="99" t="str">
        <f>IFERROR(VLOOKUP(B1457,Tabla_CyP,2,FALSE),"")</f>
        <v/>
      </c>
      <c r="D1457" s="105"/>
      <c r="E1457" s="106"/>
      <c r="F1457" s="104" t="s">
        <v>26</v>
      </c>
      <c r="G1457" s="300" t="str">
        <f>IFERROR(VLOOKUP(B1457,Tabla_CyP,4,FALSE),"")</f>
        <v/>
      </c>
    </row>
    <row r="1458" spans="1:123" ht="24" customHeight="1" x14ac:dyDescent="0.2">
      <c r="A1458" s="298"/>
      <c r="B1458" s="98"/>
      <c r="C1458" s="99"/>
      <c r="D1458" s="105"/>
      <c r="E1458" s="106"/>
      <c r="F1458" s="107"/>
      <c r="G1458" s="299"/>
    </row>
    <row r="1459" spans="1:123" ht="24" customHeight="1" x14ac:dyDescent="0.2">
      <c r="A1459" s="431" t="s">
        <v>507</v>
      </c>
      <c r="B1459" s="432"/>
      <c r="C1459" s="425" t="s">
        <v>0</v>
      </c>
      <c r="D1459" s="425" t="s">
        <v>27</v>
      </c>
      <c r="E1459" s="427" t="s">
        <v>28</v>
      </c>
      <c r="F1459" s="429" t="s">
        <v>29</v>
      </c>
      <c r="G1459" s="429" t="s">
        <v>30</v>
      </c>
    </row>
    <row r="1460" spans="1:123" s="111" customFormat="1" ht="24" customHeight="1" x14ac:dyDescent="0.2">
      <c r="A1460" s="110" t="s">
        <v>508</v>
      </c>
      <c r="B1460" s="110" t="s">
        <v>509</v>
      </c>
      <c r="C1460" s="426"/>
      <c r="D1460" s="426"/>
      <c r="E1460" s="428"/>
      <c r="F1460" s="430"/>
      <c r="G1460" s="430"/>
      <c r="H1460" s="239"/>
      <c r="I1460" s="239"/>
      <c r="J1460" s="239"/>
      <c r="K1460" s="239"/>
      <c r="L1460" s="239"/>
      <c r="M1460" s="239"/>
      <c r="N1460" s="239"/>
      <c r="O1460" s="239"/>
      <c r="P1460" s="239"/>
      <c r="Q1460" s="239"/>
      <c r="R1460" s="239"/>
      <c r="S1460" s="239"/>
      <c r="T1460" s="239"/>
      <c r="U1460" s="239"/>
      <c r="V1460" s="239"/>
      <c r="W1460" s="239"/>
      <c r="X1460" s="239"/>
      <c r="Y1460" s="239"/>
      <c r="Z1460" s="239"/>
      <c r="AA1460" s="239"/>
      <c r="AB1460" s="239"/>
      <c r="AC1460" s="239"/>
      <c r="AD1460" s="239"/>
      <c r="AE1460" s="239"/>
      <c r="AF1460" s="239"/>
      <c r="AG1460" s="239"/>
      <c r="AH1460" s="239"/>
      <c r="AI1460" s="239"/>
      <c r="AJ1460" s="239"/>
      <c r="AK1460" s="239"/>
      <c r="AL1460" s="239"/>
      <c r="AM1460" s="239"/>
      <c r="AN1460" s="239"/>
      <c r="AO1460" s="239"/>
      <c r="AP1460" s="239"/>
      <c r="AQ1460" s="239"/>
      <c r="AR1460" s="239"/>
      <c r="AS1460" s="239"/>
      <c r="AT1460" s="239"/>
      <c r="AU1460" s="239"/>
      <c r="AV1460" s="239"/>
      <c r="AW1460" s="239"/>
      <c r="AX1460" s="239"/>
      <c r="AY1460" s="239"/>
      <c r="AZ1460" s="239"/>
      <c r="BA1460" s="239"/>
      <c r="BB1460" s="239"/>
      <c r="BC1460" s="239"/>
      <c r="BD1460" s="239"/>
      <c r="BE1460" s="239"/>
      <c r="BF1460" s="239"/>
      <c r="BG1460" s="239"/>
      <c r="BH1460" s="239"/>
      <c r="BI1460" s="239"/>
      <c r="BJ1460" s="239"/>
      <c r="BK1460" s="239"/>
      <c r="BL1460" s="239"/>
      <c r="BM1460" s="239"/>
      <c r="BN1460" s="239"/>
      <c r="BO1460" s="239"/>
      <c r="BP1460" s="239"/>
      <c r="BQ1460" s="239"/>
      <c r="BR1460" s="239"/>
      <c r="BS1460" s="239"/>
      <c r="BT1460" s="239"/>
      <c r="BU1460" s="239"/>
      <c r="BV1460" s="239"/>
      <c r="BW1460" s="239"/>
      <c r="BX1460" s="239"/>
      <c r="BY1460" s="239"/>
      <c r="BZ1460" s="239"/>
      <c r="CA1460" s="239"/>
      <c r="CB1460" s="239"/>
      <c r="CC1460" s="239"/>
      <c r="CD1460" s="239"/>
      <c r="CE1460" s="239"/>
      <c r="CF1460" s="239"/>
      <c r="CG1460" s="239"/>
      <c r="CH1460" s="239"/>
      <c r="CI1460" s="239"/>
      <c r="CJ1460" s="239"/>
      <c r="CK1460" s="239"/>
      <c r="CL1460" s="239"/>
      <c r="CM1460" s="239"/>
      <c r="CN1460" s="239"/>
      <c r="CO1460" s="239"/>
      <c r="CP1460" s="239"/>
      <c r="CQ1460" s="239"/>
      <c r="CR1460" s="239"/>
      <c r="CS1460" s="239"/>
      <c r="CT1460" s="239"/>
      <c r="CU1460" s="239"/>
      <c r="CV1460" s="239"/>
      <c r="CW1460" s="239"/>
      <c r="CX1460" s="239"/>
      <c r="CY1460" s="239"/>
      <c r="CZ1460" s="239"/>
      <c r="DA1460" s="239"/>
      <c r="DB1460" s="239"/>
      <c r="DC1460" s="239"/>
      <c r="DD1460" s="239"/>
      <c r="DE1460" s="239"/>
      <c r="DF1460" s="239"/>
      <c r="DG1460" s="239"/>
      <c r="DH1460" s="239"/>
      <c r="DI1460" s="239"/>
      <c r="DJ1460" s="239"/>
      <c r="DK1460" s="239"/>
      <c r="DL1460" s="239"/>
      <c r="DM1460" s="239"/>
      <c r="DN1460" s="239"/>
      <c r="DO1460" s="239"/>
      <c r="DP1460" s="239"/>
      <c r="DQ1460" s="239"/>
      <c r="DR1460" s="239"/>
      <c r="DS1460" s="239"/>
    </row>
    <row r="1461" spans="1:123" ht="24" customHeight="1" x14ac:dyDescent="0.2">
      <c r="A1461" s="378"/>
      <c r="B1461" s="112"/>
      <c r="C1461" s="376" t="s">
        <v>604</v>
      </c>
      <c r="D1461" s="113"/>
      <c r="E1461" s="114"/>
      <c r="F1461" s="115"/>
      <c r="G1461" s="302"/>
    </row>
    <row r="1462" spans="1:123" s="238" customFormat="1" ht="24" customHeight="1" x14ac:dyDescent="0.2">
      <c r="A1462" s="235" t="str">
        <f t="shared" ref="A1462:A1475" si="438">IFERROR(VLOOKUP(C1462,Tabla_Insumos,4,FALSE),"")</f>
        <v/>
      </c>
      <c r="B1462" s="233" t="str">
        <f t="shared" ref="B1462:B1475" si="439">IFERROR(VLOOKUP(C1462,Tabla_Insumos,5,FALSE),"")</f>
        <v/>
      </c>
      <c r="C1462" s="234"/>
      <c r="D1462" s="235" t="str">
        <f t="shared" ref="D1462:D1475" si="440">IFERROR(VLOOKUP(C1462,Tabla_Insumos,2,FALSE),"")</f>
        <v/>
      </c>
      <c r="E1462" s="236"/>
      <c r="F1462" s="237">
        <f t="shared" ref="F1462:F1475" si="441">IFERROR(VLOOKUP(C1462,Tabla_Insumos,3,FALSE),0)</f>
        <v>0</v>
      </c>
      <c r="G1462" s="303">
        <f>ROUND(E1462*F1462,2)</f>
        <v>0</v>
      </c>
    </row>
    <row r="1463" spans="1:123" s="238" customFormat="1" ht="24" customHeight="1" x14ac:dyDescent="0.2">
      <c r="A1463" s="235" t="str">
        <f t="shared" si="438"/>
        <v/>
      </c>
      <c r="B1463" s="233" t="str">
        <f t="shared" si="439"/>
        <v/>
      </c>
      <c r="C1463" s="234"/>
      <c r="D1463" s="235" t="str">
        <f t="shared" si="440"/>
        <v/>
      </c>
      <c r="E1463" s="236"/>
      <c r="F1463" s="237">
        <f t="shared" si="441"/>
        <v>0</v>
      </c>
      <c r="G1463" s="303">
        <f t="shared" ref="G1463:G1475" si="442">ROUND(E1463*F1463,2)</f>
        <v>0</v>
      </c>
    </row>
    <row r="1464" spans="1:123" s="238" customFormat="1" ht="24" customHeight="1" x14ac:dyDescent="0.2">
      <c r="A1464" s="235" t="str">
        <f t="shared" si="438"/>
        <v/>
      </c>
      <c r="B1464" s="233" t="str">
        <f t="shared" si="439"/>
        <v/>
      </c>
      <c r="C1464" s="234"/>
      <c r="D1464" s="235" t="str">
        <f t="shared" si="440"/>
        <v/>
      </c>
      <c r="E1464" s="236"/>
      <c r="F1464" s="237">
        <f t="shared" si="441"/>
        <v>0</v>
      </c>
      <c r="G1464" s="303">
        <f t="shared" si="442"/>
        <v>0</v>
      </c>
    </row>
    <row r="1465" spans="1:123" s="238" customFormat="1" ht="24" customHeight="1" x14ac:dyDescent="0.2">
      <c r="A1465" s="235" t="str">
        <f t="shared" si="438"/>
        <v/>
      </c>
      <c r="B1465" s="233" t="str">
        <f t="shared" si="439"/>
        <v/>
      </c>
      <c r="C1465" s="234"/>
      <c r="D1465" s="235" t="str">
        <f t="shared" si="440"/>
        <v/>
      </c>
      <c r="E1465" s="236"/>
      <c r="F1465" s="237">
        <f t="shared" si="441"/>
        <v>0</v>
      </c>
      <c r="G1465" s="303">
        <f t="shared" si="442"/>
        <v>0</v>
      </c>
    </row>
    <row r="1466" spans="1:123" s="238" customFormat="1" ht="24" customHeight="1" x14ac:dyDescent="0.2">
      <c r="A1466" s="235" t="str">
        <f t="shared" si="438"/>
        <v/>
      </c>
      <c r="B1466" s="233" t="str">
        <f t="shared" si="439"/>
        <v/>
      </c>
      <c r="C1466" s="234"/>
      <c r="D1466" s="235" t="str">
        <f t="shared" si="440"/>
        <v/>
      </c>
      <c r="E1466" s="236"/>
      <c r="F1466" s="237">
        <f t="shared" si="441"/>
        <v>0</v>
      </c>
      <c r="G1466" s="303">
        <f t="shared" si="442"/>
        <v>0</v>
      </c>
    </row>
    <row r="1467" spans="1:123" s="238" customFormat="1" ht="24" customHeight="1" x14ac:dyDescent="0.2">
      <c r="A1467" s="235" t="str">
        <f t="shared" si="438"/>
        <v/>
      </c>
      <c r="B1467" s="233" t="str">
        <f t="shared" si="439"/>
        <v/>
      </c>
      <c r="C1467" s="234"/>
      <c r="D1467" s="235" t="str">
        <f t="shared" si="440"/>
        <v/>
      </c>
      <c r="E1467" s="236"/>
      <c r="F1467" s="237">
        <f t="shared" si="441"/>
        <v>0</v>
      </c>
      <c r="G1467" s="303">
        <f t="shared" si="442"/>
        <v>0</v>
      </c>
    </row>
    <row r="1468" spans="1:123" s="238" customFormat="1" ht="24" customHeight="1" x14ac:dyDescent="0.2">
      <c r="A1468" s="235" t="str">
        <f t="shared" si="438"/>
        <v/>
      </c>
      <c r="B1468" s="233" t="str">
        <f t="shared" si="439"/>
        <v/>
      </c>
      <c r="C1468" s="234"/>
      <c r="D1468" s="235" t="str">
        <f t="shared" si="440"/>
        <v/>
      </c>
      <c r="E1468" s="236"/>
      <c r="F1468" s="237">
        <f t="shared" si="441"/>
        <v>0</v>
      </c>
      <c r="G1468" s="303">
        <f t="shared" si="442"/>
        <v>0</v>
      </c>
    </row>
    <row r="1469" spans="1:123" s="238" customFormat="1" ht="24" customHeight="1" x14ac:dyDescent="0.2">
      <c r="A1469" s="235" t="str">
        <f t="shared" si="438"/>
        <v/>
      </c>
      <c r="B1469" s="233" t="str">
        <f t="shared" si="439"/>
        <v/>
      </c>
      <c r="C1469" s="234"/>
      <c r="D1469" s="235" t="str">
        <f t="shared" si="440"/>
        <v/>
      </c>
      <c r="E1469" s="236"/>
      <c r="F1469" s="237">
        <f t="shared" si="441"/>
        <v>0</v>
      </c>
      <c r="G1469" s="303">
        <f t="shared" si="442"/>
        <v>0</v>
      </c>
    </row>
    <row r="1470" spans="1:123" s="238" customFormat="1" ht="24" customHeight="1" x14ac:dyDescent="0.2">
      <c r="A1470" s="235" t="str">
        <f t="shared" si="438"/>
        <v/>
      </c>
      <c r="B1470" s="233" t="str">
        <f t="shared" si="439"/>
        <v/>
      </c>
      <c r="C1470" s="234"/>
      <c r="D1470" s="235" t="str">
        <f t="shared" si="440"/>
        <v/>
      </c>
      <c r="E1470" s="236"/>
      <c r="F1470" s="237">
        <f t="shared" si="441"/>
        <v>0</v>
      </c>
      <c r="G1470" s="303">
        <f t="shared" si="442"/>
        <v>0</v>
      </c>
    </row>
    <row r="1471" spans="1:123" s="238" customFormat="1" ht="24" customHeight="1" x14ac:dyDescent="0.2">
      <c r="A1471" s="235" t="str">
        <f t="shared" si="438"/>
        <v/>
      </c>
      <c r="B1471" s="233" t="str">
        <f t="shared" si="439"/>
        <v/>
      </c>
      <c r="C1471" s="234"/>
      <c r="D1471" s="235" t="str">
        <f t="shared" si="440"/>
        <v/>
      </c>
      <c r="E1471" s="236"/>
      <c r="F1471" s="237">
        <f t="shared" si="441"/>
        <v>0</v>
      </c>
      <c r="G1471" s="303">
        <f t="shared" si="442"/>
        <v>0</v>
      </c>
    </row>
    <row r="1472" spans="1:123" s="238" customFormat="1" ht="24" customHeight="1" x14ac:dyDescent="0.2">
      <c r="A1472" s="235" t="str">
        <f t="shared" si="438"/>
        <v/>
      </c>
      <c r="B1472" s="233" t="str">
        <f t="shared" si="439"/>
        <v/>
      </c>
      <c r="C1472" s="234"/>
      <c r="D1472" s="235" t="str">
        <f t="shared" si="440"/>
        <v/>
      </c>
      <c r="E1472" s="236"/>
      <c r="F1472" s="237">
        <f t="shared" si="441"/>
        <v>0</v>
      </c>
      <c r="G1472" s="303">
        <f t="shared" si="442"/>
        <v>0</v>
      </c>
    </row>
    <row r="1473" spans="1:7" s="238" customFormat="1" ht="24" customHeight="1" x14ac:dyDescent="0.2">
      <c r="A1473" s="235" t="str">
        <f t="shared" si="438"/>
        <v/>
      </c>
      <c r="B1473" s="233" t="str">
        <f t="shared" si="439"/>
        <v/>
      </c>
      <c r="C1473" s="234"/>
      <c r="D1473" s="235" t="str">
        <f t="shared" si="440"/>
        <v/>
      </c>
      <c r="E1473" s="236"/>
      <c r="F1473" s="237">
        <f t="shared" si="441"/>
        <v>0</v>
      </c>
      <c r="G1473" s="303">
        <f t="shared" si="442"/>
        <v>0</v>
      </c>
    </row>
    <row r="1474" spans="1:7" s="238" customFormat="1" ht="24" customHeight="1" x14ac:dyDescent="0.2">
      <c r="A1474" s="235" t="str">
        <f t="shared" si="438"/>
        <v/>
      </c>
      <c r="B1474" s="233" t="str">
        <f t="shared" si="439"/>
        <v/>
      </c>
      <c r="C1474" s="234"/>
      <c r="D1474" s="235" t="str">
        <f t="shared" si="440"/>
        <v/>
      </c>
      <c r="E1474" s="236"/>
      <c r="F1474" s="237">
        <f t="shared" si="441"/>
        <v>0</v>
      </c>
      <c r="G1474" s="303">
        <f t="shared" si="442"/>
        <v>0</v>
      </c>
    </row>
    <row r="1475" spans="1:7" s="238" customFormat="1" ht="24" customHeight="1" x14ac:dyDescent="0.2">
      <c r="A1475" s="235" t="str">
        <f t="shared" si="438"/>
        <v/>
      </c>
      <c r="B1475" s="233" t="str">
        <f t="shared" si="439"/>
        <v/>
      </c>
      <c r="C1475" s="234"/>
      <c r="D1475" s="235" t="str">
        <f t="shared" si="440"/>
        <v/>
      </c>
      <c r="E1475" s="236"/>
      <c r="F1475" s="237">
        <f t="shared" si="441"/>
        <v>0</v>
      </c>
      <c r="G1475" s="303">
        <f t="shared" si="442"/>
        <v>0</v>
      </c>
    </row>
    <row r="1476" spans="1:7" ht="24" customHeight="1" x14ac:dyDescent="0.2">
      <c r="A1476" s="304"/>
      <c r="B1476" s="99"/>
      <c r="C1476" s="99"/>
      <c r="D1476" s="105"/>
      <c r="E1476" s="106"/>
      <c r="F1476" s="377" t="s">
        <v>31</v>
      </c>
      <c r="G1476" s="305">
        <f>SUBTOTAL(9,G1462:G1475)</f>
        <v>0</v>
      </c>
    </row>
    <row r="1477" spans="1:7" ht="24" customHeight="1" x14ac:dyDescent="0.2">
      <c r="A1477" s="304"/>
      <c r="B1477" s="99"/>
      <c r="C1477" s="375" t="s">
        <v>605</v>
      </c>
      <c r="D1477" s="105"/>
      <c r="E1477" s="106"/>
      <c r="F1477" s="107"/>
      <c r="G1477" s="306"/>
    </row>
    <row r="1478" spans="1:7" s="238" customFormat="1" ht="24" customHeight="1" x14ac:dyDescent="0.2">
      <c r="A1478" s="235" t="str">
        <f t="shared" ref="A1478:A1485" si="443">IFERROR(VLOOKUP(C1478,Tabla_Insumos,4,FALSE),"")</f>
        <v/>
      </c>
      <c r="B1478" s="233">
        <f t="shared" ref="B1478:B1485" si="444">IFERROR(VLOOKUP(A1478,Tabla_Indices,5,FALSE),"")</f>
        <v>0</v>
      </c>
      <c r="C1478" s="234"/>
      <c r="D1478" s="235" t="str">
        <f t="shared" ref="D1478:D1485" si="445">IFERROR(VLOOKUP(C1478,Tabla_Insumos,2,FALSE),"")</f>
        <v/>
      </c>
      <c r="E1478" s="236"/>
      <c r="F1478" s="237">
        <f t="shared" ref="F1478:F1485" si="446">IFERROR(VLOOKUP(C1478,Tabla_Insumos,3,FALSE),0)</f>
        <v>0</v>
      </c>
      <c r="G1478" s="303">
        <f>ROUND(E1478*F1478,2)</f>
        <v>0</v>
      </c>
    </row>
    <row r="1479" spans="1:7" s="238" customFormat="1" ht="24" customHeight="1" x14ac:dyDescent="0.2">
      <c r="A1479" s="235" t="str">
        <f t="shared" si="443"/>
        <v/>
      </c>
      <c r="B1479" s="233">
        <f t="shared" si="444"/>
        <v>0</v>
      </c>
      <c r="C1479" s="234"/>
      <c r="D1479" s="235" t="str">
        <f t="shared" si="445"/>
        <v/>
      </c>
      <c r="E1479" s="236"/>
      <c r="F1479" s="237">
        <f t="shared" si="446"/>
        <v>0</v>
      </c>
      <c r="G1479" s="303">
        <f>ROUND(E1479*F1479,2)</f>
        <v>0</v>
      </c>
    </row>
    <row r="1480" spans="1:7" s="238" customFormat="1" ht="24" customHeight="1" x14ac:dyDescent="0.2">
      <c r="A1480" s="235" t="str">
        <f t="shared" si="443"/>
        <v/>
      </c>
      <c r="B1480" s="233">
        <f t="shared" si="444"/>
        <v>0</v>
      </c>
      <c r="C1480" s="234"/>
      <c r="D1480" s="235" t="str">
        <f t="shared" si="445"/>
        <v/>
      </c>
      <c r="E1480" s="236"/>
      <c r="F1480" s="237">
        <f t="shared" si="446"/>
        <v>0</v>
      </c>
      <c r="G1480" s="303">
        <f t="shared" ref="G1480:G1485" si="447">ROUND(E1480*F1480,2)</f>
        <v>0</v>
      </c>
    </row>
    <row r="1481" spans="1:7" s="238" customFormat="1" ht="24" customHeight="1" x14ac:dyDescent="0.2">
      <c r="A1481" s="235" t="str">
        <f t="shared" si="443"/>
        <v/>
      </c>
      <c r="B1481" s="233">
        <f t="shared" si="444"/>
        <v>0</v>
      </c>
      <c r="C1481" s="234"/>
      <c r="D1481" s="235" t="str">
        <f t="shared" si="445"/>
        <v/>
      </c>
      <c r="E1481" s="236"/>
      <c r="F1481" s="237">
        <f t="shared" si="446"/>
        <v>0</v>
      </c>
      <c r="G1481" s="303">
        <f t="shared" si="447"/>
        <v>0</v>
      </c>
    </row>
    <row r="1482" spans="1:7" s="238" customFormat="1" ht="24" customHeight="1" x14ac:dyDescent="0.2">
      <c r="A1482" s="235" t="str">
        <f t="shared" si="443"/>
        <v/>
      </c>
      <c r="B1482" s="233">
        <f t="shared" si="444"/>
        <v>0</v>
      </c>
      <c r="C1482" s="234"/>
      <c r="D1482" s="235" t="str">
        <f t="shared" si="445"/>
        <v/>
      </c>
      <c r="E1482" s="236"/>
      <c r="F1482" s="237">
        <f t="shared" si="446"/>
        <v>0</v>
      </c>
      <c r="G1482" s="303">
        <f t="shared" si="447"/>
        <v>0</v>
      </c>
    </row>
    <row r="1483" spans="1:7" s="238" customFormat="1" ht="24" customHeight="1" x14ac:dyDescent="0.2">
      <c r="A1483" s="235" t="str">
        <f t="shared" si="443"/>
        <v/>
      </c>
      <c r="B1483" s="233">
        <f t="shared" si="444"/>
        <v>0</v>
      </c>
      <c r="C1483" s="234"/>
      <c r="D1483" s="235" t="str">
        <f t="shared" si="445"/>
        <v/>
      </c>
      <c r="E1483" s="236"/>
      <c r="F1483" s="237">
        <f t="shared" si="446"/>
        <v>0</v>
      </c>
      <c r="G1483" s="303">
        <f t="shared" si="447"/>
        <v>0</v>
      </c>
    </row>
    <row r="1484" spans="1:7" s="238" customFormat="1" ht="24" customHeight="1" x14ac:dyDescent="0.2">
      <c r="A1484" s="235" t="str">
        <f t="shared" si="443"/>
        <v/>
      </c>
      <c r="B1484" s="233">
        <f t="shared" si="444"/>
        <v>0</v>
      </c>
      <c r="C1484" s="234"/>
      <c r="D1484" s="235" t="str">
        <f t="shared" si="445"/>
        <v/>
      </c>
      <c r="E1484" s="236"/>
      <c r="F1484" s="237">
        <f t="shared" si="446"/>
        <v>0</v>
      </c>
      <c r="G1484" s="303">
        <f t="shared" si="447"/>
        <v>0</v>
      </c>
    </row>
    <row r="1485" spans="1:7" s="238" customFormat="1" ht="24" customHeight="1" x14ac:dyDescent="0.2">
      <c r="A1485" s="235" t="str">
        <f t="shared" si="443"/>
        <v/>
      </c>
      <c r="B1485" s="233">
        <f t="shared" si="444"/>
        <v>0</v>
      </c>
      <c r="C1485" s="234"/>
      <c r="D1485" s="235" t="str">
        <f t="shared" si="445"/>
        <v/>
      </c>
      <c r="E1485" s="236"/>
      <c r="F1485" s="237">
        <f t="shared" si="446"/>
        <v>0</v>
      </c>
      <c r="G1485" s="303">
        <f t="shared" si="447"/>
        <v>0</v>
      </c>
    </row>
    <row r="1486" spans="1:7" ht="24" customHeight="1" x14ac:dyDescent="0.2">
      <c r="A1486" s="304"/>
      <c r="B1486" s="99"/>
      <c r="C1486" s="99"/>
      <c r="D1486" s="105"/>
      <c r="E1486" s="106"/>
      <c r="F1486" s="377" t="s">
        <v>32</v>
      </c>
      <c r="G1486" s="305">
        <f>SUBTOTAL(9,G1478:G1485)</f>
        <v>0</v>
      </c>
    </row>
    <row r="1487" spans="1:7" ht="24" customHeight="1" x14ac:dyDescent="0.2">
      <c r="A1487" s="304"/>
      <c r="B1487" s="99"/>
      <c r="C1487" s="375" t="s">
        <v>606</v>
      </c>
      <c r="D1487" s="105"/>
      <c r="E1487" s="106"/>
      <c r="F1487" s="107"/>
      <c r="G1487" s="306"/>
    </row>
    <row r="1488" spans="1:7" s="238" customFormat="1" ht="24" customHeight="1" x14ac:dyDescent="0.2">
      <c r="A1488" s="235" t="str">
        <f t="shared" ref="A1488:A1496" si="448">IFERROR(VLOOKUP(C1488,Tabla_Insumos,4,FALSE),"")</f>
        <v/>
      </c>
      <c r="B1488" s="233" t="str">
        <f t="shared" ref="B1488:B1496" si="449">IFERROR(VLOOKUP(C1488,Tabla_Insumos,5,FALSE),"")</f>
        <v/>
      </c>
      <c r="C1488" s="234"/>
      <c r="D1488" s="235" t="str">
        <f t="shared" ref="D1488:D1496" si="450">IFERROR(VLOOKUP(C1488,Tabla_Insumos,2,FALSE),"")</f>
        <v/>
      </c>
      <c r="E1488" s="236"/>
      <c r="F1488" s="237">
        <f t="shared" ref="F1488:F1496" si="451">IFERROR(VLOOKUP(C1488,Tabla_Insumos,3,FALSE),0)</f>
        <v>0</v>
      </c>
      <c r="G1488" s="303">
        <f t="shared" ref="G1488:G1496" si="452">ROUND(E1488*F1488,2)</f>
        <v>0</v>
      </c>
    </row>
    <row r="1489" spans="1:7" s="238" customFormat="1" ht="24" customHeight="1" x14ac:dyDescent="0.2">
      <c r="A1489" s="235" t="str">
        <f t="shared" si="448"/>
        <v/>
      </c>
      <c r="B1489" s="233" t="str">
        <f t="shared" si="449"/>
        <v/>
      </c>
      <c r="C1489" s="234"/>
      <c r="D1489" s="235" t="str">
        <f t="shared" si="450"/>
        <v/>
      </c>
      <c r="E1489" s="236"/>
      <c r="F1489" s="237">
        <f t="shared" si="451"/>
        <v>0</v>
      </c>
      <c r="G1489" s="303">
        <f t="shared" si="452"/>
        <v>0</v>
      </c>
    </row>
    <row r="1490" spans="1:7" s="238" customFormat="1" ht="24" customHeight="1" x14ac:dyDescent="0.2">
      <c r="A1490" s="235" t="str">
        <f t="shared" si="448"/>
        <v/>
      </c>
      <c r="B1490" s="233" t="str">
        <f t="shared" si="449"/>
        <v/>
      </c>
      <c r="C1490" s="234"/>
      <c r="D1490" s="235" t="str">
        <f t="shared" si="450"/>
        <v/>
      </c>
      <c r="E1490" s="236"/>
      <c r="F1490" s="237">
        <f t="shared" si="451"/>
        <v>0</v>
      </c>
      <c r="G1490" s="303">
        <f t="shared" si="452"/>
        <v>0</v>
      </c>
    </row>
    <row r="1491" spans="1:7" s="238" customFormat="1" ht="24" customHeight="1" x14ac:dyDescent="0.2">
      <c r="A1491" s="235" t="str">
        <f t="shared" si="448"/>
        <v/>
      </c>
      <c r="B1491" s="233" t="str">
        <f t="shared" si="449"/>
        <v/>
      </c>
      <c r="C1491" s="234"/>
      <c r="D1491" s="235" t="str">
        <f t="shared" si="450"/>
        <v/>
      </c>
      <c r="E1491" s="236"/>
      <c r="F1491" s="237">
        <f t="shared" si="451"/>
        <v>0</v>
      </c>
      <c r="G1491" s="303">
        <f t="shared" si="452"/>
        <v>0</v>
      </c>
    </row>
    <row r="1492" spans="1:7" s="238" customFormat="1" ht="24" customHeight="1" x14ac:dyDescent="0.2">
      <c r="A1492" s="235" t="str">
        <f t="shared" si="448"/>
        <v/>
      </c>
      <c r="B1492" s="233" t="str">
        <f t="shared" si="449"/>
        <v/>
      </c>
      <c r="C1492" s="234"/>
      <c r="D1492" s="235" t="str">
        <f t="shared" si="450"/>
        <v/>
      </c>
      <c r="E1492" s="236"/>
      <c r="F1492" s="237">
        <f t="shared" si="451"/>
        <v>0</v>
      </c>
      <c r="G1492" s="303">
        <f t="shared" si="452"/>
        <v>0</v>
      </c>
    </row>
    <row r="1493" spans="1:7" s="238" customFormat="1" ht="24" customHeight="1" x14ac:dyDescent="0.2">
      <c r="A1493" s="235" t="str">
        <f t="shared" si="448"/>
        <v/>
      </c>
      <c r="B1493" s="233" t="str">
        <f t="shared" si="449"/>
        <v/>
      </c>
      <c r="C1493" s="234"/>
      <c r="D1493" s="235" t="str">
        <f t="shared" si="450"/>
        <v/>
      </c>
      <c r="E1493" s="236"/>
      <c r="F1493" s="237">
        <f t="shared" si="451"/>
        <v>0</v>
      </c>
      <c r="G1493" s="303">
        <f t="shared" si="452"/>
        <v>0</v>
      </c>
    </row>
    <row r="1494" spans="1:7" s="238" customFormat="1" ht="24" customHeight="1" x14ac:dyDescent="0.2">
      <c r="A1494" s="235" t="str">
        <f t="shared" si="448"/>
        <v/>
      </c>
      <c r="B1494" s="233" t="str">
        <f t="shared" si="449"/>
        <v/>
      </c>
      <c r="C1494" s="234"/>
      <c r="D1494" s="235" t="str">
        <f t="shared" si="450"/>
        <v/>
      </c>
      <c r="E1494" s="236"/>
      <c r="F1494" s="237">
        <f t="shared" si="451"/>
        <v>0</v>
      </c>
      <c r="G1494" s="303">
        <f t="shared" si="452"/>
        <v>0</v>
      </c>
    </row>
    <row r="1495" spans="1:7" s="238" customFormat="1" ht="24" customHeight="1" x14ac:dyDescent="0.2">
      <c r="A1495" s="235" t="str">
        <f t="shared" si="448"/>
        <v/>
      </c>
      <c r="B1495" s="233" t="str">
        <f t="shared" si="449"/>
        <v/>
      </c>
      <c r="C1495" s="234"/>
      <c r="D1495" s="235" t="str">
        <f t="shared" si="450"/>
        <v/>
      </c>
      <c r="E1495" s="236"/>
      <c r="F1495" s="237">
        <f t="shared" si="451"/>
        <v>0</v>
      </c>
      <c r="G1495" s="303">
        <f t="shared" si="452"/>
        <v>0</v>
      </c>
    </row>
    <row r="1496" spans="1:7" s="238" customFormat="1" ht="24" customHeight="1" x14ac:dyDescent="0.2">
      <c r="A1496" s="235" t="str">
        <f t="shared" si="448"/>
        <v/>
      </c>
      <c r="B1496" s="233" t="str">
        <f t="shared" si="449"/>
        <v/>
      </c>
      <c r="C1496" s="234"/>
      <c r="D1496" s="235" t="str">
        <f t="shared" si="450"/>
        <v/>
      </c>
      <c r="E1496" s="236"/>
      <c r="F1496" s="237">
        <f t="shared" si="451"/>
        <v>0</v>
      </c>
      <c r="G1496" s="303">
        <f t="shared" si="452"/>
        <v>0</v>
      </c>
    </row>
    <row r="1497" spans="1:7" ht="24" customHeight="1" x14ac:dyDescent="0.2">
      <c r="A1497" s="307"/>
      <c r="B1497" s="105"/>
      <c r="C1497" s="99"/>
      <c r="D1497" s="105"/>
      <c r="E1497" s="106"/>
      <c r="F1497" s="377" t="s">
        <v>33</v>
      </c>
      <c r="G1497" s="305">
        <f>SUBTOTAL(9,G1488:G1496)</f>
        <v>0</v>
      </c>
    </row>
    <row r="1498" spans="1:7" ht="24" customHeight="1" x14ac:dyDescent="0.2">
      <c r="A1498" s="308"/>
      <c r="B1498" s="105"/>
      <c r="C1498" s="99"/>
      <c r="D1498" s="105"/>
      <c r="E1498" s="106"/>
      <c r="F1498" s="107"/>
      <c r="G1498" s="306"/>
    </row>
    <row r="1499" spans="1:7" ht="24" customHeight="1" x14ac:dyDescent="0.2">
      <c r="A1499" s="309" t="str">
        <f>B1457</f>
        <v/>
      </c>
      <c r="B1499" s="310" t="str">
        <f>C1457</f>
        <v/>
      </c>
      <c r="C1499" s="113"/>
      <c r="D1499" s="113" t="s">
        <v>34</v>
      </c>
      <c r="E1499" s="114"/>
      <c r="F1499" s="312" t="s">
        <v>35</v>
      </c>
      <c r="G1499" s="311">
        <f>SUBTOTAL(9,G1462:G1498)</f>
        <v>0</v>
      </c>
    </row>
    <row r="1501" spans="1:7" ht="24" customHeight="1" x14ac:dyDescent="0.2">
      <c r="A1501" s="291" t="s">
        <v>37</v>
      </c>
      <c r="B1501" s="292"/>
      <c r="C1501" s="292"/>
      <c r="D1501" s="292"/>
      <c r="E1501" s="292"/>
      <c r="F1501" s="292"/>
      <c r="G1501" s="293"/>
    </row>
    <row r="1502" spans="1:7" ht="24" customHeight="1" x14ac:dyDescent="0.2">
      <c r="A1502" s="294" t="s">
        <v>602</v>
      </c>
      <c r="B1502" s="101" t="str">
        <f>Comitente</f>
        <v>DIRECCION PROVINCIAL DE REDES DE GAS</v>
      </c>
      <c r="C1502" s="96"/>
      <c r="D1502" s="102"/>
      <c r="E1502" s="102"/>
      <c r="F1502" s="103"/>
      <c r="G1502" s="295"/>
    </row>
    <row r="1503" spans="1:7" ht="24" customHeight="1" x14ac:dyDescent="0.2">
      <c r="A1503" s="294" t="s">
        <v>603</v>
      </c>
      <c r="B1503" s="101">
        <f>Contratista</f>
        <v>0</v>
      </c>
      <c r="C1503" s="97"/>
      <c r="D1503" s="97"/>
      <c r="E1503" s="97"/>
      <c r="F1503" s="104"/>
      <c r="G1503" s="296"/>
    </row>
    <row r="1504" spans="1:7" ht="24" customHeight="1" x14ac:dyDescent="0.2">
      <c r="A1504" s="294" t="s">
        <v>24</v>
      </c>
      <c r="B1504" s="101" t="str">
        <f>Obra</f>
        <v>RED DE MEDIA PRESIÓN BARRIO TALACASTO</v>
      </c>
      <c r="C1504" s="97"/>
      <c r="D1504" s="97"/>
      <c r="E1504" s="97"/>
      <c r="F1504" s="104" t="s">
        <v>38</v>
      </c>
      <c r="G1504" s="297">
        <f>Fecha_Base</f>
        <v>0</v>
      </c>
    </row>
    <row r="1505" spans="1:123" ht="24" customHeight="1" x14ac:dyDescent="0.2">
      <c r="A1505" s="298" t="s">
        <v>601</v>
      </c>
      <c r="B1505" s="98" t="str">
        <f>Ubicación</f>
        <v>Departamento Chimbas</v>
      </c>
      <c r="C1505" s="98"/>
      <c r="D1505" s="105"/>
      <c r="E1505" s="106"/>
      <c r="F1505" s="107"/>
      <c r="G1505" s="299"/>
    </row>
    <row r="1506" spans="1:123" ht="24" customHeight="1" x14ac:dyDescent="0.2">
      <c r="A1506" s="298" t="s">
        <v>39</v>
      </c>
      <c r="B1506" s="108" t="str">
        <f>IFERROR(VALUE(LEFT(B1507,FIND(".",B1507)-1)),"")</f>
        <v/>
      </c>
      <c r="C1506" s="99" t="str">
        <f>IFERROR(VLOOKUP(B1506,Tabla_CyP,2,FALSE),"")</f>
        <v/>
      </c>
      <c r="D1506" s="99"/>
      <c r="E1506" s="106"/>
      <c r="F1506" s="107"/>
      <c r="G1506" s="299"/>
    </row>
    <row r="1507" spans="1:123" ht="24" customHeight="1" x14ac:dyDescent="0.2">
      <c r="A1507" s="298" t="s">
        <v>25</v>
      </c>
      <c r="B1507" s="109" t="str">
        <f>IFERROR(VLOOKUP(COUNTIF($A$1:A1507,"ANALISIS DE PRECIOS"),Tabla_NumeroItem,2,FALSE),"")</f>
        <v/>
      </c>
      <c r="C1507" s="99" t="str">
        <f>IFERROR(VLOOKUP(B1507,Tabla_CyP,2,FALSE),"")</f>
        <v/>
      </c>
      <c r="D1507" s="105"/>
      <c r="E1507" s="106"/>
      <c r="F1507" s="104" t="s">
        <v>26</v>
      </c>
      <c r="G1507" s="300" t="str">
        <f>IFERROR(VLOOKUP(B1507,Tabla_CyP,4,FALSE),"")</f>
        <v/>
      </c>
    </row>
    <row r="1508" spans="1:123" ht="24" customHeight="1" x14ac:dyDescent="0.2">
      <c r="A1508" s="298"/>
      <c r="B1508" s="98"/>
      <c r="C1508" s="99"/>
      <c r="D1508" s="105"/>
      <c r="E1508" s="106"/>
      <c r="F1508" s="107"/>
      <c r="G1508" s="299"/>
    </row>
    <row r="1509" spans="1:123" ht="24" customHeight="1" x14ac:dyDescent="0.2">
      <c r="A1509" s="431" t="s">
        <v>507</v>
      </c>
      <c r="B1509" s="432"/>
      <c r="C1509" s="425" t="s">
        <v>0</v>
      </c>
      <c r="D1509" s="425" t="s">
        <v>27</v>
      </c>
      <c r="E1509" s="427" t="s">
        <v>28</v>
      </c>
      <c r="F1509" s="429" t="s">
        <v>29</v>
      </c>
      <c r="G1509" s="429" t="s">
        <v>30</v>
      </c>
    </row>
    <row r="1510" spans="1:123" s="111" customFormat="1" ht="24" customHeight="1" x14ac:dyDescent="0.2">
      <c r="A1510" s="110" t="s">
        <v>508</v>
      </c>
      <c r="B1510" s="110" t="s">
        <v>509</v>
      </c>
      <c r="C1510" s="426"/>
      <c r="D1510" s="426"/>
      <c r="E1510" s="428"/>
      <c r="F1510" s="430"/>
      <c r="G1510" s="430"/>
      <c r="H1510" s="239"/>
      <c r="I1510" s="239"/>
      <c r="J1510" s="239"/>
      <c r="K1510" s="239"/>
      <c r="L1510" s="239"/>
      <c r="M1510" s="239"/>
      <c r="N1510" s="239"/>
      <c r="O1510" s="239"/>
      <c r="P1510" s="239"/>
      <c r="Q1510" s="239"/>
      <c r="R1510" s="239"/>
      <c r="S1510" s="239"/>
      <c r="T1510" s="239"/>
      <c r="U1510" s="239"/>
      <c r="V1510" s="239"/>
      <c r="W1510" s="239"/>
      <c r="X1510" s="239"/>
      <c r="Y1510" s="239"/>
      <c r="Z1510" s="239"/>
      <c r="AA1510" s="239"/>
      <c r="AB1510" s="239"/>
      <c r="AC1510" s="239"/>
      <c r="AD1510" s="239"/>
      <c r="AE1510" s="239"/>
      <c r="AF1510" s="239"/>
      <c r="AG1510" s="239"/>
      <c r="AH1510" s="239"/>
      <c r="AI1510" s="239"/>
      <c r="AJ1510" s="239"/>
      <c r="AK1510" s="239"/>
      <c r="AL1510" s="239"/>
      <c r="AM1510" s="239"/>
      <c r="AN1510" s="239"/>
      <c r="AO1510" s="239"/>
      <c r="AP1510" s="239"/>
      <c r="AQ1510" s="239"/>
      <c r="AR1510" s="239"/>
      <c r="AS1510" s="239"/>
      <c r="AT1510" s="239"/>
      <c r="AU1510" s="239"/>
      <c r="AV1510" s="239"/>
      <c r="AW1510" s="239"/>
      <c r="AX1510" s="239"/>
      <c r="AY1510" s="239"/>
      <c r="AZ1510" s="239"/>
      <c r="BA1510" s="239"/>
      <c r="BB1510" s="239"/>
      <c r="BC1510" s="239"/>
      <c r="BD1510" s="239"/>
      <c r="BE1510" s="239"/>
      <c r="BF1510" s="239"/>
      <c r="BG1510" s="239"/>
      <c r="BH1510" s="239"/>
      <c r="BI1510" s="239"/>
      <c r="BJ1510" s="239"/>
      <c r="BK1510" s="239"/>
      <c r="BL1510" s="239"/>
      <c r="BM1510" s="239"/>
      <c r="BN1510" s="239"/>
      <c r="BO1510" s="239"/>
      <c r="BP1510" s="239"/>
      <c r="BQ1510" s="239"/>
      <c r="BR1510" s="239"/>
      <c r="BS1510" s="239"/>
      <c r="BT1510" s="239"/>
      <c r="BU1510" s="239"/>
      <c r="BV1510" s="239"/>
      <c r="BW1510" s="239"/>
      <c r="BX1510" s="239"/>
      <c r="BY1510" s="239"/>
      <c r="BZ1510" s="239"/>
      <c r="CA1510" s="239"/>
      <c r="CB1510" s="239"/>
      <c r="CC1510" s="239"/>
      <c r="CD1510" s="239"/>
      <c r="CE1510" s="239"/>
      <c r="CF1510" s="239"/>
      <c r="CG1510" s="239"/>
      <c r="CH1510" s="239"/>
      <c r="CI1510" s="239"/>
      <c r="CJ1510" s="239"/>
      <c r="CK1510" s="239"/>
      <c r="CL1510" s="239"/>
      <c r="CM1510" s="239"/>
      <c r="CN1510" s="239"/>
      <c r="CO1510" s="239"/>
      <c r="CP1510" s="239"/>
      <c r="CQ1510" s="239"/>
      <c r="CR1510" s="239"/>
      <c r="CS1510" s="239"/>
      <c r="CT1510" s="239"/>
      <c r="CU1510" s="239"/>
      <c r="CV1510" s="239"/>
      <c r="CW1510" s="239"/>
      <c r="CX1510" s="239"/>
      <c r="CY1510" s="239"/>
      <c r="CZ1510" s="239"/>
      <c r="DA1510" s="239"/>
      <c r="DB1510" s="239"/>
      <c r="DC1510" s="239"/>
      <c r="DD1510" s="239"/>
      <c r="DE1510" s="239"/>
      <c r="DF1510" s="239"/>
      <c r="DG1510" s="239"/>
      <c r="DH1510" s="239"/>
      <c r="DI1510" s="239"/>
      <c r="DJ1510" s="239"/>
      <c r="DK1510" s="239"/>
      <c r="DL1510" s="239"/>
      <c r="DM1510" s="239"/>
      <c r="DN1510" s="239"/>
      <c r="DO1510" s="239"/>
      <c r="DP1510" s="239"/>
      <c r="DQ1510" s="239"/>
      <c r="DR1510" s="239"/>
      <c r="DS1510" s="239"/>
    </row>
    <row r="1511" spans="1:123" ht="24" customHeight="1" x14ac:dyDescent="0.2">
      <c r="A1511" s="378"/>
      <c r="B1511" s="112"/>
      <c r="C1511" s="376" t="s">
        <v>604</v>
      </c>
      <c r="D1511" s="113"/>
      <c r="E1511" s="114"/>
      <c r="F1511" s="115"/>
      <c r="G1511" s="302"/>
    </row>
    <row r="1512" spans="1:123" s="238" customFormat="1" ht="24" customHeight="1" x14ac:dyDescent="0.2">
      <c r="A1512" s="235" t="str">
        <f t="shared" ref="A1512:A1525" si="453">IFERROR(VLOOKUP(C1512,Tabla_Insumos,4,FALSE),"")</f>
        <v/>
      </c>
      <c r="B1512" s="233" t="str">
        <f t="shared" ref="B1512:B1525" si="454">IFERROR(VLOOKUP(C1512,Tabla_Insumos,5,FALSE),"")</f>
        <v/>
      </c>
      <c r="C1512" s="234"/>
      <c r="D1512" s="235" t="str">
        <f t="shared" ref="D1512:D1525" si="455">IFERROR(VLOOKUP(C1512,Tabla_Insumos,2,FALSE),"")</f>
        <v/>
      </c>
      <c r="E1512" s="236"/>
      <c r="F1512" s="237">
        <f t="shared" ref="F1512:F1525" si="456">IFERROR(VLOOKUP(C1512,Tabla_Insumos,3,FALSE),0)</f>
        <v>0</v>
      </c>
      <c r="G1512" s="303">
        <f>ROUND(E1512*F1512,2)</f>
        <v>0</v>
      </c>
    </row>
    <row r="1513" spans="1:123" s="238" customFormat="1" ht="24" customHeight="1" x14ac:dyDescent="0.2">
      <c r="A1513" s="235" t="str">
        <f t="shared" si="453"/>
        <v/>
      </c>
      <c r="B1513" s="233" t="str">
        <f t="shared" si="454"/>
        <v/>
      </c>
      <c r="C1513" s="234"/>
      <c r="D1513" s="235" t="str">
        <f t="shared" si="455"/>
        <v/>
      </c>
      <c r="E1513" s="236"/>
      <c r="F1513" s="237">
        <f t="shared" si="456"/>
        <v>0</v>
      </c>
      <c r="G1513" s="303">
        <f t="shared" ref="G1513:G1525" si="457">ROUND(E1513*F1513,2)</f>
        <v>0</v>
      </c>
    </row>
    <row r="1514" spans="1:123" s="238" customFormat="1" ht="24" customHeight="1" x14ac:dyDescent="0.2">
      <c r="A1514" s="235" t="str">
        <f t="shared" si="453"/>
        <v/>
      </c>
      <c r="B1514" s="233" t="str">
        <f t="shared" si="454"/>
        <v/>
      </c>
      <c r="C1514" s="234"/>
      <c r="D1514" s="235" t="str">
        <f t="shared" si="455"/>
        <v/>
      </c>
      <c r="E1514" s="236"/>
      <c r="F1514" s="237">
        <f t="shared" si="456"/>
        <v>0</v>
      </c>
      <c r="G1514" s="303">
        <f t="shared" si="457"/>
        <v>0</v>
      </c>
    </row>
    <row r="1515" spans="1:123" s="238" customFormat="1" ht="24" customHeight="1" x14ac:dyDescent="0.2">
      <c r="A1515" s="235" t="str">
        <f t="shared" si="453"/>
        <v/>
      </c>
      <c r="B1515" s="233" t="str">
        <f t="shared" si="454"/>
        <v/>
      </c>
      <c r="C1515" s="234"/>
      <c r="D1515" s="235" t="str">
        <f t="shared" si="455"/>
        <v/>
      </c>
      <c r="E1515" s="236"/>
      <c r="F1515" s="237">
        <f t="shared" si="456"/>
        <v>0</v>
      </c>
      <c r="G1515" s="303">
        <f t="shared" si="457"/>
        <v>0</v>
      </c>
    </row>
    <row r="1516" spans="1:123" s="238" customFormat="1" ht="24" customHeight="1" x14ac:dyDescent="0.2">
      <c r="A1516" s="235" t="str">
        <f t="shared" si="453"/>
        <v/>
      </c>
      <c r="B1516" s="233" t="str">
        <f t="shared" si="454"/>
        <v/>
      </c>
      <c r="C1516" s="234"/>
      <c r="D1516" s="235" t="str">
        <f t="shared" si="455"/>
        <v/>
      </c>
      <c r="E1516" s="236"/>
      <c r="F1516" s="237">
        <f t="shared" si="456"/>
        <v>0</v>
      </c>
      <c r="G1516" s="303">
        <f t="shared" si="457"/>
        <v>0</v>
      </c>
    </row>
    <row r="1517" spans="1:123" s="238" customFormat="1" ht="24" customHeight="1" x14ac:dyDescent="0.2">
      <c r="A1517" s="235" t="str">
        <f t="shared" si="453"/>
        <v/>
      </c>
      <c r="B1517" s="233" t="str">
        <f t="shared" si="454"/>
        <v/>
      </c>
      <c r="C1517" s="234"/>
      <c r="D1517" s="235" t="str">
        <f t="shared" si="455"/>
        <v/>
      </c>
      <c r="E1517" s="236"/>
      <c r="F1517" s="237">
        <f t="shared" si="456"/>
        <v>0</v>
      </c>
      <c r="G1517" s="303">
        <f t="shared" si="457"/>
        <v>0</v>
      </c>
    </row>
    <row r="1518" spans="1:123" s="238" customFormat="1" ht="24" customHeight="1" x14ac:dyDescent="0.2">
      <c r="A1518" s="235" t="str">
        <f t="shared" si="453"/>
        <v/>
      </c>
      <c r="B1518" s="233" t="str">
        <f t="shared" si="454"/>
        <v/>
      </c>
      <c r="C1518" s="234"/>
      <c r="D1518" s="235" t="str">
        <f t="shared" si="455"/>
        <v/>
      </c>
      <c r="E1518" s="236"/>
      <c r="F1518" s="237">
        <f t="shared" si="456"/>
        <v>0</v>
      </c>
      <c r="G1518" s="303">
        <f t="shared" si="457"/>
        <v>0</v>
      </c>
    </row>
    <row r="1519" spans="1:123" s="238" customFormat="1" ht="24" customHeight="1" x14ac:dyDescent="0.2">
      <c r="A1519" s="235" t="str">
        <f t="shared" si="453"/>
        <v/>
      </c>
      <c r="B1519" s="233" t="str">
        <f t="shared" si="454"/>
        <v/>
      </c>
      <c r="C1519" s="234"/>
      <c r="D1519" s="235" t="str">
        <f t="shared" si="455"/>
        <v/>
      </c>
      <c r="E1519" s="236"/>
      <c r="F1519" s="237">
        <f t="shared" si="456"/>
        <v>0</v>
      </c>
      <c r="G1519" s="303">
        <f t="shared" si="457"/>
        <v>0</v>
      </c>
    </row>
    <row r="1520" spans="1:123" s="238" customFormat="1" ht="24" customHeight="1" x14ac:dyDescent="0.2">
      <c r="A1520" s="235" t="str">
        <f t="shared" si="453"/>
        <v/>
      </c>
      <c r="B1520" s="233" t="str">
        <f t="shared" si="454"/>
        <v/>
      </c>
      <c r="C1520" s="234"/>
      <c r="D1520" s="235" t="str">
        <f t="shared" si="455"/>
        <v/>
      </c>
      <c r="E1520" s="236"/>
      <c r="F1520" s="237">
        <f t="shared" si="456"/>
        <v>0</v>
      </c>
      <c r="G1520" s="303">
        <f t="shared" si="457"/>
        <v>0</v>
      </c>
    </row>
    <row r="1521" spans="1:7" s="238" customFormat="1" ht="24" customHeight="1" x14ac:dyDescent="0.2">
      <c r="A1521" s="235" t="str">
        <f t="shared" si="453"/>
        <v/>
      </c>
      <c r="B1521" s="233" t="str">
        <f t="shared" si="454"/>
        <v/>
      </c>
      <c r="C1521" s="234"/>
      <c r="D1521" s="235" t="str">
        <f t="shared" si="455"/>
        <v/>
      </c>
      <c r="E1521" s="236"/>
      <c r="F1521" s="237">
        <f t="shared" si="456"/>
        <v>0</v>
      </c>
      <c r="G1521" s="303">
        <f t="shared" si="457"/>
        <v>0</v>
      </c>
    </row>
    <row r="1522" spans="1:7" s="238" customFormat="1" ht="24" customHeight="1" x14ac:dyDescent="0.2">
      <c r="A1522" s="235" t="str">
        <f t="shared" si="453"/>
        <v/>
      </c>
      <c r="B1522" s="233" t="str">
        <f t="shared" si="454"/>
        <v/>
      </c>
      <c r="C1522" s="234"/>
      <c r="D1522" s="235" t="str">
        <f t="shared" si="455"/>
        <v/>
      </c>
      <c r="E1522" s="236"/>
      <c r="F1522" s="237">
        <f t="shared" si="456"/>
        <v>0</v>
      </c>
      <c r="G1522" s="303">
        <f t="shared" si="457"/>
        <v>0</v>
      </c>
    </row>
    <row r="1523" spans="1:7" s="238" customFormat="1" ht="24" customHeight="1" x14ac:dyDescent="0.2">
      <c r="A1523" s="235" t="str">
        <f t="shared" si="453"/>
        <v/>
      </c>
      <c r="B1523" s="233" t="str">
        <f t="shared" si="454"/>
        <v/>
      </c>
      <c r="C1523" s="234"/>
      <c r="D1523" s="235" t="str">
        <f t="shared" si="455"/>
        <v/>
      </c>
      <c r="E1523" s="236"/>
      <c r="F1523" s="237">
        <f t="shared" si="456"/>
        <v>0</v>
      </c>
      <c r="G1523" s="303">
        <f t="shared" si="457"/>
        <v>0</v>
      </c>
    </row>
    <row r="1524" spans="1:7" s="238" customFormat="1" ht="24" customHeight="1" x14ac:dyDescent="0.2">
      <c r="A1524" s="235" t="str">
        <f t="shared" si="453"/>
        <v/>
      </c>
      <c r="B1524" s="233" t="str">
        <f t="shared" si="454"/>
        <v/>
      </c>
      <c r="C1524" s="234"/>
      <c r="D1524" s="235" t="str">
        <f t="shared" si="455"/>
        <v/>
      </c>
      <c r="E1524" s="236"/>
      <c r="F1524" s="237">
        <f t="shared" si="456"/>
        <v>0</v>
      </c>
      <c r="G1524" s="303">
        <f t="shared" si="457"/>
        <v>0</v>
      </c>
    </row>
    <row r="1525" spans="1:7" s="238" customFormat="1" ht="24" customHeight="1" x14ac:dyDescent="0.2">
      <c r="A1525" s="235" t="str">
        <f t="shared" si="453"/>
        <v/>
      </c>
      <c r="B1525" s="233" t="str">
        <f t="shared" si="454"/>
        <v/>
      </c>
      <c r="C1525" s="234"/>
      <c r="D1525" s="235" t="str">
        <f t="shared" si="455"/>
        <v/>
      </c>
      <c r="E1525" s="236"/>
      <c r="F1525" s="237">
        <f t="shared" si="456"/>
        <v>0</v>
      </c>
      <c r="G1525" s="303">
        <f t="shared" si="457"/>
        <v>0</v>
      </c>
    </row>
    <row r="1526" spans="1:7" ht="24" customHeight="1" x14ac:dyDescent="0.2">
      <c r="A1526" s="304"/>
      <c r="B1526" s="99"/>
      <c r="C1526" s="99"/>
      <c r="D1526" s="105"/>
      <c r="E1526" s="106"/>
      <c r="F1526" s="377" t="s">
        <v>31</v>
      </c>
      <c r="G1526" s="305">
        <f>SUBTOTAL(9,G1512:G1525)</f>
        <v>0</v>
      </c>
    </row>
    <row r="1527" spans="1:7" ht="24" customHeight="1" x14ac:dyDescent="0.2">
      <c r="A1527" s="304"/>
      <c r="B1527" s="99"/>
      <c r="C1527" s="375" t="s">
        <v>605</v>
      </c>
      <c r="D1527" s="105"/>
      <c r="E1527" s="106"/>
      <c r="F1527" s="107"/>
      <c r="G1527" s="306"/>
    </row>
    <row r="1528" spans="1:7" s="238" customFormat="1" ht="24" customHeight="1" x14ac:dyDescent="0.2">
      <c r="A1528" s="235" t="str">
        <f t="shared" ref="A1528:A1535" si="458">IFERROR(VLOOKUP(C1528,Tabla_Insumos,4,FALSE),"")</f>
        <v/>
      </c>
      <c r="B1528" s="233">
        <f t="shared" ref="B1528:B1535" si="459">IFERROR(VLOOKUP(A1528,Tabla_Indices,5,FALSE),"")</f>
        <v>0</v>
      </c>
      <c r="C1528" s="234"/>
      <c r="D1528" s="235" t="str">
        <f t="shared" ref="D1528:D1535" si="460">IFERROR(VLOOKUP(C1528,Tabla_Insumos,2,FALSE),"")</f>
        <v/>
      </c>
      <c r="E1528" s="236"/>
      <c r="F1528" s="237">
        <f t="shared" ref="F1528:F1535" si="461">IFERROR(VLOOKUP(C1528,Tabla_Insumos,3,FALSE),0)</f>
        <v>0</v>
      </c>
      <c r="G1528" s="303">
        <f>ROUND(E1528*F1528,2)</f>
        <v>0</v>
      </c>
    </row>
    <row r="1529" spans="1:7" s="238" customFormat="1" ht="24" customHeight="1" x14ac:dyDescent="0.2">
      <c r="A1529" s="235" t="str">
        <f t="shared" si="458"/>
        <v/>
      </c>
      <c r="B1529" s="233">
        <f t="shared" si="459"/>
        <v>0</v>
      </c>
      <c r="C1529" s="234"/>
      <c r="D1529" s="235" t="str">
        <f t="shared" si="460"/>
        <v/>
      </c>
      <c r="E1529" s="236"/>
      <c r="F1529" s="237">
        <f t="shared" si="461"/>
        <v>0</v>
      </c>
      <c r="G1529" s="303">
        <f>ROUND(E1529*F1529,2)</f>
        <v>0</v>
      </c>
    </row>
    <row r="1530" spans="1:7" s="238" customFormat="1" ht="24" customHeight="1" x14ac:dyDescent="0.2">
      <c r="A1530" s="235" t="str">
        <f t="shared" si="458"/>
        <v/>
      </c>
      <c r="B1530" s="233">
        <f t="shared" si="459"/>
        <v>0</v>
      </c>
      <c r="C1530" s="234"/>
      <c r="D1530" s="235" t="str">
        <f t="shared" si="460"/>
        <v/>
      </c>
      <c r="E1530" s="236"/>
      <c r="F1530" s="237">
        <f t="shared" si="461"/>
        <v>0</v>
      </c>
      <c r="G1530" s="303">
        <f t="shared" ref="G1530:G1535" si="462">ROUND(E1530*F1530,2)</f>
        <v>0</v>
      </c>
    </row>
    <row r="1531" spans="1:7" s="238" customFormat="1" ht="24" customHeight="1" x14ac:dyDescent="0.2">
      <c r="A1531" s="235" t="str">
        <f t="shared" si="458"/>
        <v/>
      </c>
      <c r="B1531" s="233">
        <f t="shared" si="459"/>
        <v>0</v>
      </c>
      <c r="C1531" s="234"/>
      <c r="D1531" s="235" t="str">
        <f t="shared" si="460"/>
        <v/>
      </c>
      <c r="E1531" s="236"/>
      <c r="F1531" s="237">
        <f t="shared" si="461"/>
        <v>0</v>
      </c>
      <c r="G1531" s="303">
        <f t="shared" si="462"/>
        <v>0</v>
      </c>
    </row>
    <row r="1532" spans="1:7" s="238" customFormat="1" ht="24" customHeight="1" x14ac:dyDescent="0.2">
      <c r="A1532" s="235" t="str">
        <f t="shared" si="458"/>
        <v/>
      </c>
      <c r="B1532" s="233">
        <f t="shared" si="459"/>
        <v>0</v>
      </c>
      <c r="C1532" s="234"/>
      <c r="D1532" s="235" t="str">
        <f t="shared" si="460"/>
        <v/>
      </c>
      <c r="E1532" s="236"/>
      <c r="F1532" s="237">
        <f t="shared" si="461"/>
        <v>0</v>
      </c>
      <c r="G1532" s="303">
        <f t="shared" si="462"/>
        <v>0</v>
      </c>
    </row>
    <row r="1533" spans="1:7" s="238" customFormat="1" ht="24" customHeight="1" x14ac:dyDescent="0.2">
      <c r="A1533" s="235" t="str">
        <f t="shared" si="458"/>
        <v/>
      </c>
      <c r="B1533" s="233">
        <f t="shared" si="459"/>
        <v>0</v>
      </c>
      <c r="C1533" s="234"/>
      <c r="D1533" s="235" t="str">
        <f t="shared" si="460"/>
        <v/>
      </c>
      <c r="E1533" s="236"/>
      <c r="F1533" s="237">
        <f t="shared" si="461"/>
        <v>0</v>
      </c>
      <c r="G1533" s="303">
        <f t="shared" si="462"/>
        <v>0</v>
      </c>
    </row>
    <row r="1534" spans="1:7" s="238" customFormat="1" ht="24" customHeight="1" x14ac:dyDescent="0.2">
      <c r="A1534" s="235" t="str">
        <f t="shared" si="458"/>
        <v/>
      </c>
      <c r="B1534" s="233">
        <f t="shared" si="459"/>
        <v>0</v>
      </c>
      <c r="C1534" s="234"/>
      <c r="D1534" s="235" t="str">
        <f t="shared" si="460"/>
        <v/>
      </c>
      <c r="E1534" s="236"/>
      <c r="F1534" s="237">
        <f t="shared" si="461"/>
        <v>0</v>
      </c>
      <c r="G1534" s="303">
        <f t="shared" si="462"/>
        <v>0</v>
      </c>
    </row>
    <row r="1535" spans="1:7" s="238" customFormat="1" ht="24" customHeight="1" x14ac:dyDescent="0.2">
      <c r="A1535" s="235" t="str">
        <f t="shared" si="458"/>
        <v/>
      </c>
      <c r="B1535" s="233">
        <f t="shared" si="459"/>
        <v>0</v>
      </c>
      <c r="C1535" s="234"/>
      <c r="D1535" s="235" t="str">
        <f t="shared" si="460"/>
        <v/>
      </c>
      <c r="E1535" s="236"/>
      <c r="F1535" s="237">
        <f t="shared" si="461"/>
        <v>0</v>
      </c>
      <c r="G1535" s="303">
        <f t="shared" si="462"/>
        <v>0</v>
      </c>
    </row>
    <row r="1536" spans="1:7" ht="24" customHeight="1" x14ac:dyDescent="0.2">
      <c r="A1536" s="304"/>
      <c r="B1536" s="99"/>
      <c r="C1536" s="99"/>
      <c r="D1536" s="105"/>
      <c r="E1536" s="106"/>
      <c r="F1536" s="377" t="s">
        <v>32</v>
      </c>
      <c r="G1536" s="305">
        <f>SUBTOTAL(9,G1528:G1535)</f>
        <v>0</v>
      </c>
    </row>
    <row r="1537" spans="1:7" ht="24" customHeight="1" x14ac:dyDescent="0.2">
      <c r="A1537" s="304"/>
      <c r="B1537" s="99"/>
      <c r="C1537" s="375" t="s">
        <v>606</v>
      </c>
      <c r="D1537" s="105"/>
      <c r="E1537" s="106"/>
      <c r="F1537" s="107"/>
      <c r="G1537" s="306"/>
    </row>
    <row r="1538" spans="1:7" s="238" customFormat="1" ht="24" customHeight="1" x14ac:dyDescent="0.2">
      <c r="A1538" s="235" t="str">
        <f t="shared" ref="A1538:A1546" si="463">IFERROR(VLOOKUP(C1538,Tabla_Insumos,4,FALSE),"")</f>
        <v/>
      </c>
      <c r="B1538" s="233" t="str">
        <f t="shared" ref="B1538:B1546" si="464">IFERROR(VLOOKUP(C1538,Tabla_Insumos,5,FALSE),"")</f>
        <v/>
      </c>
      <c r="C1538" s="234"/>
      <c r="D1538" s="235" t="str">
        <f t="shared" ref="D1538:D1546" si="465">IFERROR(VLOOKUP(C1538,Tabla_Insumos,2,FALSE),"")</f>
        <v/>
      </c>
      <c r="E1538" s="236"/>
      <c r="F1538" s="237">
        <f t="shared" ref="F1538:F1546" si="466">IFERROR(VLOOKUP(C1538,Tabla_Insumos,3,FALSE),0)</f>
        <v>0</v>
      </c>
      <c r="G1538" s="303">
        <f t="shared" ref="G1538:G1546" si="467">ROUND(E1538*F1538,2)</f>
        <v>0</v>
      </c>
    </row>
    <row r="1539" spans="1:7" s="238" customFormat="1" ht="24" customHeight="1" x14ac:dyDescent="0.2">
      <c r="A1539" s="235" t="str">
        <f t="shared" si="463"/>
        <v/>
      </c>
      <c r="B1539" s="233" t="str">
        <f t="shared" si="464"/>
        <v/>
      </c>
      <c r="C1539" s="234"/>
      <c r="D1539" s="235" t="str">
        <f t="shared" si="465"/>
        <v/>
      </c>
      <c r="E1539" s="236"/>
      <c r="F1539" s="237">
        <f t="shared" si="466"/>
        <v>0</v>
      </c>
      <c r="G1539" s="303">
        <f t="shared" si="467"/>
        <v>0</v>
      </c>
    </row>
    <row r="1540" spans="1:7" s="238" customFormat="1" ht="24" customHeight="1" x14ac:dyDescent="0.2">
      <c r="A1540" s="235" t="str">
        <f t="shared" si="463"/>
        <v/>
      </c>
      <c r="B1540" s="233" t="str">
        <f t="shared" si="464"/>
        <v/>
      </c>
      <c r="C1540" s="234"/>
      <c r="D1540" s="235" t="str">
        <f t="shared" si="465"/>
        <v/>
      </c>
      <c r="E1540" s="236"/>
      <c r="F1540" s="237">
        <f t="shared" si="466"/>
        <v>0</v>
      </c>
      <c r="G1540" s="303">
        <f t="shared" si="467"/>
        <v>0</v>
      </c>
    </row>
    <row r="1541" spans="1:7" s="238" customFormat="1" ht="24" customHeight="1" x14ac:dyDescent="0.2">
      <c r="A1541" s="235" t="str">
        <f t="shared" si="463"/>
        <v/>
      </c>
      <c r="B1541" s="233" t="str">
        <f t="shared" si="464"/>
        <v/>
      </c>
      <c r="C1541" s="234"/>
      <c r="D1541" s="235" t="str">
        <f t="shared" si="465"/>
        <v/>
      </c>
      <c r="E1541" s="236"/>
      <c r="F1541" s="237">
        <f t="shared" si="466"/>
        <v>0</v>
      </c>
      <c r="G1541" s="303">
        <f t="shared" si="467"/>
        <v>0</v>
      </c>
    </row>
    <row r="1542" spans="1:7" s="238" customFormat="1" ht="24" customHeight="1" x14ac:dyDescent="0.2">
      <c r="A1542" s="235" t="str">
        <f t="shared" si="463"/>
        <v/>
      </c>
      <c r="B1542" s="233" t="str">
        <f t="shared" si="464"/>
        <v/>
      </c>
      <c r="C1542" s="234"/>
      <c r="D1542" s="235" t="str">
        <f t="shared" si="465"/>
        <v/>
      </c>
      <c r="E1542" s="236"/>
      <c r="F1542" s="237">
        <f t="shared" si="466"/>
        <v>0</v>
      </c>
      <c r="G1542" s="303">
        <f t="shared" si="467"/>
        <v>0</v>
      </c>
    </row>
    <row r="1543" spans="1:7" s="238" customFormat="1" ht="24" customHeight="1" x14ac:dyDescent="0.2">
      <c r="A1543" s="235" t="str">
        <f t="shared" si="463"/>
        <v/>
      </c>
      <c r="B1543" s="233" t="str">
        <f t="shared" si="464"/>
        <v/>
      </c>
      <c r="C1543" s="234"/>
      <c r="D1543" s="235" t="str">
        <f t="shared" si="465"/>
        <v/>
      </c>
      <c r="E1543" s="236"/>
      <c r="F1543" s="237">
        <f t="shared" si="466"/>
        <v>0</v>
      </c>
      <c r="G1543" s="303">
        <f t="shared" si="467"/>
        <v>0</v>
      </c>
    </row>
    <row r="1544" spans="1:7" s="238" customFormat="1" ht="24" customHeight="1" x14ac:dyDescent="0.2">
      <c r="A1544" s="235" t="str">
        <f t="shared" si="463"/>
        <v/>
      </c>
      <c r="B1544" s="233" t="str">
        <f t="shared" si="464"/>
        <v/>
      </c>
      <c r="C1544" s="234"/>
      <c r="D1544" s="235" t="str">
        <f t="shared" si="465"/>
        <v/>
      </c>
      <c r="E1544" s="236"/>
      <c r="F1544" s="237">
        <f t="shared" si="466"/>
        <v>0</v>
      </c>
      <c r="G1544" s="303">
        <f t="shared" si="467"/>
        <v>0</v>
      </c>
    </row>
    <row r="1545" spans="1:7" s="238" customFormat="1" ht="24" customHeight="1" x14ac:dyDescent="0.2">
      <c r="A1545" s="235" t="str">
        <f t="shared" si="463"/>
        <v/>
      </c>
      <c r="B1545" s="233" t="str">
        <f t="shared" si="464"/>
        <v/>
      </c>
      <c r="C1545" s="234"/>
      <c r="D1545" s="235" t="str">
        <f t="shared" si="465"/>
        <v/>
      </c>
      <c r="E1545" s="236"/>
      <c r="F1545" s="237">
        <f t="shared" si="466"/>
        <v>0</v>
      </c>
      <c r="G1545" s="303">
        <f t="shared" si="467"/>
        <v>0</v>
      </c>
    </row>
    <row r="1546" spans="1:7" s="238" customFormat="1" ht="24" customHeight="1" x14ac:dyDescent="0.2">
      <c r="A1546" s="235" t="str">
        <f t="shared" si="463"/>
        <v/>
      </c>
      <c r="B1546" s="233" t="str">
        <f t="shared" si="464"/>
        <v/>
      </c>
      <c r="C1546" s="234"/>
      <c r="D1546" s="235" t="str">
        <f t="shared" si="465"/>
        <v/>
      </c>
      <c r="E1546" s="236"/>
      <c r="F1546" s="237">
        <f t="shared" si="466"/>
        <v>0</v>
      </c>
      <c r="G1546" s="303">
        <f t="shared" si="467"/>
        <v>0</v>
      </c>
    </row>
    <row r="1547" spans="1:7" ht="24" customHeight="1" x14ac:dyDescent="0.2">
      <c r="A1547" s="307"/>
      <c r="B1547" s="105"/>
      <c r="C1547" s="99"/>
      <c r="D1547" s="105"/>
      <c r="E1547" s="106"/>
      <c r="F1547" s="377" t="s">
        <v>33</v>
      </c>
      <c r="G1547" s="305">
        <f>SUBTOTAL(9,G1538:G1546)</f>
        <v>0</v>
      </c>
    </row>
    <row r="1548" spans="1:7" ht="24" customHeight="1" x14ac:dyDescent="0.2">
      <c r="A1548" s="308"/>
      <c r="B1548" s="105"/>
      <c r="C1548" s="99"/>
      <c r="D1548" s="105"/>
      <c r="E1548" s="106"/>
      <c r="F1548" s="107"/>
      <c r="G1548" s="306"/>
    </row>
    <row r="1549" spans="1:7" ht="24" customHeight="1" x14ac:dyDescent="0.2">
      <c r="A1549" s="309" t="str">
        <f>B1507</f>
        <v/>
      </c>
      <c r="B1549" s="310" t="str">
        <f>C1507</f>
        <v/>
      </c>
      <c r="C1549" s="113"/>
      <c r="D1549" s="113" t="s">
        <v>34</v>
      </c>
      <c r="E1549" s="114"/>
      <c r="F1549" s="312" t="s">
        <v>35</v>
      </c>
      <c r="G1549" s="311">
        <f>SUBTOTAL(9,G1512:G1548)</f>
        <v>0</v>
      </c>
    </row>
    <row r="1551" spans="1:7" ht="24" customHeight="1" x14ac:dyDescent="0.2">
      <c r="A1551" s="291" t="s">
        <v>37</v>
      </c>
      <c r="B1551" s="292"/>
      <c r="C1551" s="292"/>
      <c r="D1551" s="292"/>
      <c r="E1551" s="292"/>
      <c r="F1551" s="292"/>
      <c r="G1551" s="293"/>
    </row>
    <row r="1552" spans="1:7" ht="24" customHeight="1" x14ac:dyDescent="0.2">
      <c r="A1552" s="294" t="s">
        <v>602</v>
      </c>
      <c r="B1552" s="101" t="str">
        <f>Comitente</f>
        <v>DIRECCION PROVINCIAL DE REDES DE GAS</v>
      </c>
      <c r="C1552" s="96"/>
      <c r="D1552" s="102"/>
      <c r="E1552" s="102"/>
      <c r="F1552" s="103"/>
      <c r="G1552" s="295"/>
    </row>
    <row r="1553" spans="1:123" ht="24" customHeight="1" x14ac:dyDescent="0.2">
      <c r="A1553" s="294" t="s">
        <v>603</v>
      </c>
      <c r="B1553" s="101">
        <f>Contratista</f>
        <v>0</v>
      </c>
      <c r="C1553" s="97"/>
      <c r="D1553" s="97"/>
      <c r="E1553" s="97"/>
      <c r="F1553" s="104"/>
      <c r="G1553" s="296"/>
    </row>
    <row r="1554" spans="1:123" ht="24" customHeight="1" x14ac:dyDescent="0.2">
      <c r="A1554" s="294" t="s">
        <v>24</v>
      </c>
      <c r="B1554" s="101" t="str">
        <f>Obra</f>
        <v>RED DE MEDIA PRESIÓN BARRIO TALACASTO</v>
      </c>
      <c r="C1554" s="97"/>
      <c r="D1554" s="97"/>
      <c r="E1554" s="97"/>
      <c r="F1554" s="104" t="s">
        <v>38</v>
      </c>
      <c r="G1554" s="297">
        <f>Fecha_Base</f>
        <v>0</v>
      </c>
    </row>
    <row r="1555" spans="1:123" ht="24" customHeight="1" x14ac:dyDescent="0.2">
      <c r="A1555" s="298" t="s">
        <v>601</v>
      </c>
      <c r="B1555" s="98" t="str">
        <f>Ubicación</f>
        <v>Departamento Chimbas</v>
      </c>
      <c r="C1555" s="98"/>
      <c r="D1555" s="105"/>
      <c r="E1555" s="106"/>
      <c r="F1555" s="107"/>
      <c r="G1555" s="299"/>
    </row>
    <row r="1556" spans="1:123" ht="24" customHeight="1" x14ac:dyDescent="0.2">
      <c r="A1556" s="298" t="s">
        <v>39</v>
      </c>
      <c r="B1556" s="108" t="str">
        <f>IFERROR(VALUE(LEFT(B1557,FIND(".",B1557)-1)),"")</f>
        <v/>
      </c>
      <c r="C1556" s="99" t="str">
        <f>IFERROR(VLOOKUP(B1556,Tabla_CyP,2,FALSE),"")</f>
        <v/>
      </c>
      <c r="D1556" s="99"/>
      <c r="E1556" s="106"/>
      <c r="F1556" s="107"/>
      <c r="G1556" s="299"/>
    </row>
    <row r="1557" spans="1:123" ht="24" customHeight="1" x14ac:dyDescent="0.2">
      <c r="A1557" s="298" t="s">
        <v>25</v>
      </c>
      <c r="B1557" s="109" t="str">
        <f>IFERROR(VLOOKUP(COUNTIF($A$1:A1557,"ANALISIS DE PRECIOS"),Tabla_NumeroItem,2,FALSE),"")</f>
        <v/>
      </c>
      <c r="C1557" s="99" t="str">
        <f>IFERROR(VLOOKUP(B1557,Tabla_CyP,2,FALSE),"")</f>
        <v/>
      </c>
      <c r="D1557" s="105"/>
      <c r="E1557" s="106"/>
      <c r="F1557" s="104" t="s">
        <v>26</v>
      </c>
      <c r="G1557" s="300" t="str">
        <f>IFERROR(VLOOKUP(B1557,Tabla_CyP,4,FALSE),"")</f>
        <v/>
      </c>
    </row>
    <row r="1558" spans="1:123" ht="24" customHeight="1" x14ac:dyDescent="0.2">
      <c r="A1558" s="298"/>
      <c r="B1558" s="98"/>
      <c r="C1558" s="99"/>
      <c r="D1558" s="105"/>
      <c r="E1558" s="106"/>
      <c r="F1558" s="107"/>
      <c r="G1558" s="299"/>
    </row>
    <row r="1559" spans="1:123" ht="24" customHeight="1" x14ac:dyDescent="0.2">
      <c r="A1559" s="431" t="s">
        <v>507</v>
      </c>
      <c r="B1559" s="432"/>
      <c r="C1559" s="425" t="s">
        <v>0</v>
      </c>
      <c r="D1559" s="425" t="s">
        <v>27</v>
      </c>
      <c r="E1559" s="427" t="s">
        <v>28</v>
      </c>
      <c r="F1559" s="429" t="s">
        <v>29</v>
      </c>
      <c r="G1559" s="429" t="s">
        <v>30</v>
      </c>
    </row>
    <row r="1560" spans="1:123" s="111" customFormat="1" ht="24" customHeight="1" x14ac:dyDescent="0.2">
      <c r="A1560" s="110" t="s">
        <v>508</v>
      </c>
      <c r="B1560" s="110" t="s">
        <v>509</v>
      </c>
      <c r="C1560" s="426"/>
      <c r="D1560" s="426"/>
      <c r="E1560" s="428"/>
      <c r="F1560" s="430"/>
      <c r="G1560" s="430"/>
      <c r="H1560" s="239"/>
      <c r="I1560" s="239"/>
      <c r="J1560" s="239"/>
      <c r="K1560" s="239"/>
      <c r="L1560" s="239"/>
      <c r="M1560" s="239"/>
      <c r="N1560" s="239"/>
      <c r="O1560" s="239"/>
      <c r="P1560" s="239"/>
      <c r="Q1560" s="239"/>
      <c r="R1560" s="239"/>
      <c r="S1560" s="239"/>
      <c r="T1560" s="239"/>
      <c r="U1560" s="239"/>
      <c r="V1560" s="239"/>
      <c r="W1560" s="239"/>
      <c r="X1560" s="239"/>
      <c r="Y1560" s="239"/>
      <c r="Z1560" s="239"/>
      <c r="AA1560" s="239"/>
      <c r="AB1560" s="239"/>
      <c r="AC1560" s="239"/>
      <c r="AD1560" s="239"/>
      <c r="AE1560" s="239"/>
      <c r="AF1560" s="239"/>
      <c r="AG1560" s="239"/>
      <c r="AH1560" s="239"/>
      <c r="AI1560" s="239"/>
      <c r="AJ1560" s="239"/>
      <c r="AK1560" s="239"/>
      <c r="AL1560" s="239"/>
      <c r="AM1560" s="239"/>
      <c r="AN1560" s="239"/>
      <c r="AO1560" s="239"/>
      <c r="AP1560" s="239"/>
      <c r="AQ1560" s="239"/>
      <c r="AR1560" s="239"/>
      <c r="AS1560" s="239"/>
      <c r="AT1560" s="239"/>
      <c r="AU1560" s="239"/>
      <c r="AV1560" s="239"/>
      <c r="AW1560" s="239"/>
      <c r="AX1560" s="239"/>
      <c r="AY1560" s="239"/>
      <c r="AZ1560" s="239"/>
      <c r="BA1560" s="239"/>
      <c r="BB1560" s="239"/>
      <c r="BC1560" s="239"/>
      <c r="BD1560" s="239"/>
      <c r="BE1560" s="239"/>
      <c r="BF1560" s="239"/>
      <c r="BG1560" s="239"/>
      <c r="BH1560" s="239"/>
      <c r="BI1560" s="239"/>
      <c r="BJ1560" s="239"/>
      <c r="BK1560" s="239"/>
      <c r="BL1560" s="239"/>
      <c r="BM1560" s="239"/>
      <c r="BN1560" s="239"/>
      <c r="BO1560" s="239"/>
      <c r="BP1560" s="239"/>
      <c r="BQ1560" s="239"/>
      <c r="BR1560" s="239"/>
      <c r="BS1560" s="239"/>
      <c r="BT1560" s="239"/>
      <c r="BU1560" s="239"/>
      <c r="BV1560" s="239"/>
      <c r="BW1560" s="239"/>
      <c r="BX1560" s="239"/>
      <c r="BY1560" s="239"/>
      <c r="BZ1560" s="239"/>
      <c r="CA1560" s="239"/>
      <c r="CB1560" s="239"/>
      <c r="CC1560" s="239"/>
      <c r="CD1560" s="239"/>
      <c r="CE1560" s="239"/>
      <c r="CF1560" s="239"/>
      <c r="CG1560" s="239"/>
      <c r="CH1560" s="239"/>
      <c r="CI1560" s="239"/>
      <c r="CJ1560" s="239"/>
      <c r="CK1560" s="239"/>
      <c r="CL1560" s="239"/>
      <c r="CM1560" s="239"/>
      <c r="CN1560" s="239"/>
      <c r="CO1560" s="239"/>
      <c r="CP1560" s="239"/>
      <c r="CQ1560" s="239"/>
      <c r="CR1560" s="239"/>
      <c r="CS1560" s="239"/>
      <c r="CT1560" s="239"/>
      <c r="CU1560" s="239"/>
      <c r="CV1560" s="239"/>
      <c r="CW1560" s="239"/>
      <c r="CX1560" s="239"/>
      <c r="CY1560" s="239"/>
      <c r="CZ1560" s="239"/>
      <c r="DA1560" s="239"/>
      <c r="DB1560" s="239"/>
      <c r="DC1560" s="239"/>
      <c r="DD1560" s="239"/>
      <c r="DE1560" s="239"/>
      <c r="DF1560" s="239"/>
      <c r="DG1560" s="239"/>
      <c r="DH1560" s="239"/>
      <c r="DI1560" s="239"/>
      <c r="DJ1560" s="239"/>
      <c r="DK1560" s="239"/>
      <c r="DL1560" s="239"/>
      <c r="DM1560" s="239"/>
      <c r="DN1560" s="239"/>
      <c r="DO1560" s="239"/>
      <c r="DP1560" s="239"/>
      <c r="DQ1560" s="239"/>
      <c r="DR1560" s="239"/>
      <c r="DS1560" s="239"/>
    </row>
    <row r="1561" spans="1:123" ht="24" customHeight="1" x14ac:dyDescent="0.2">
      <c r="A1561" s="378"/>
      <c r="B1561" s="112"/>
      <c r="C1561" s="376" t="s">
        <v>604</v>
      </c>
      <c r="D1561" s="113"/>
      <c r="E1561" s="114"/>
      <c r="F1561" s="115"/>
      <c r="G1561" s="302"/>
    </row>
    <row r="1562" spans="1:123" s="238" customFormat="1" ht="24" customHeight="1" x14ac:dyDescent="0.2">
      <c r="A1562" s="235" t="str">
        <f t="shared" ref="A1562:A1575" si="468">IFERROR(VLOOKUP(C1562,Tabla_Insumos,4,FALSE),"")</f>
        <v/>
      </c>
      <c r="B1562" s="233" t="str">
        <f t="shared" ref="B1562:B1575" si="469">IFERROR(VLOOKUP(C1562,Tabla_Insumos,5,FALSE),"")</f>
        <v/>
      </c>
      <c r="C1562" s="234"/>
      <c r="D1562" s="235" t="str">
        <f t="shared" ref="D1562:D1575" si="470">IFERROR(VLOOKUP(C1562,Tabla_Insumos,2,FALSE),"")</f>
        <v/>
      </c>
      <c r="E1562" s="236"/>
      <c r="F1562" s="237">
        <f t="shared" ref="F1562:F1575" si="471">IFERROR(VLOOKUP(C1562,Tabla_Insumos,3,FALSE),0)</f>
        <v>0</v>
      </c>
      <c r="G1562" s="303">
        <f>ROUND(E1562*F1562,2)</f>
        <v>0</v>
      </c>
    </row>
    <row r="1563" spans="1:123" s="238" customFormat="1" ht="24" customHeight="1" x14ac:dyDescent="0.2">
      <c r="A1563" s="235" t="str">
        <f t="shared" si="468"/>
        <v/>
      </c>
      <c r="B1563" s="233" t="str">
        <f t="shared" si="469"/>
        <v/>
      </c>
      <c r="C1563" s="234"/>
      <c r="D1563" s="235" t="str">
        <f t="shared" si="470"/>
        <v/>
      </c>
      <c r="E1563" s="236"/>
      <c r="F1563" s="237">
        <f t="shared" si="471"/>
        <v>0</v>
      </c>
      <c r="G1563" s="303">
        <f t="shared" ref="G1563:G1575" si="472">ROUND(E1563*F1563,2)</f>
        <v>0</v>
      </c>
    </row>
    <row r="1564" spans="1:123" s="238" customFormat="1" ht="24" customHeight="1" x14ac:dyDescent="0.2">
      <c r="A1564" s="235" t="str">
        <f t="shared" si="468"/>
        <v/>
      </c>
      <c r="B1564" s="233" t="str">
        <f t="shared" si="469"/>
        <v/>
      </c>
      <c r="C1564" s="234"/>
      <c r="D1564" s="235" t="str">
        <f t="shared" si="470"/>
        <v/>
      </c>
      <c r="E1564" s="236"/>
      <c r="F1564" s="237">
        <f t="shared" si="471"/>
        <v>0</v>
      </c>
      <c r="G1564" s="303">
        <f t="shared" si="472"/>
        <v>0</v>
      </c>
    </row>
    <row r="1565" spans="1:123" s="238" customFormat="1" ht="24" customHeight="1" x14ac:dyDescent="0.2">
      <c r="A1565" s="235" t="str">
        <f t="shared" si="468"/>
        <v/>
      </c>
      <c r="B1565" s="233" t="str">
        <f t="shared" si="469"/>
        <v/>
      </c>
      <c r="C1565" s="234"/>
      <c r="D1565" s="235" t="str">
        <f t="shared" si="470"/>
        <v/>
      </c>
      <c r="E1565" s="236"/>
      <c r="F1565" s="237">
        <f t="shared" si="471"/>
        <v>0</v>
      </c>
      <c r="G1565" s="303">
        <f t="shared" si="472"/>
        <v>0</v>
      </c>
    </row>
    <row r="1566" spans="1:123" s="238" customFormat="1" ht="24" customHeight="1" x14ac:dyDescent="0.2">
      <c r="A1566" s="235" t="str">
        <f t="shared" si="468"/>
        <v/>
      </c>
      <c r="B1566" s="233" t="str">
        <f t="shared" si="469"/>
        <v/>
      </c>
      <c r="C1566" s="234"/>
      <c r="D1566" s="235" t="str">
        <f t="shared" si="470"/>
        <v/>
      </c>
      <c r="E1566" s="236"/>
      <c r="F1566" s="237">
        <f t="shared" si="471"/>
        <v>0</v>
      </c>
      <c r="G1566" s="303">
        <f t="shared" si="472"/>
        <v>0</v>
      </c>
    </row>
    <row r="1567" spans="1:123" s="238" customFormat="1" ht="24" customHeight="1" x14ac:dyDescent="0.2">
      <c r="A1567" s="235" t="str">
        <f t="shared" si="468"/>
        <v/>
      </c>
      <c r="B1567" s="233" t="str">
        <f t="shared" si="469"/>
        <v/>
      </c>
      <c r="C1567" s="234"/>
      <c r="D1567" s="235" t="str">
        <f t="shared" si="470"/>
        <v/>
      </c>
      <c r="E1567" s="236"/>
      <c r="F1567" s="237">
        <f t="shared" si="471"/>
        <v>0</v>
      </c>
      <c r="G1567" s="303">
        <f t="shared" si="472"/>
        <v>0</v>
      </c>
    </row>
    <row r="1568" spans="1:123" s="238" customFormat="1" ht="24" customHeight="1" x14ac:dyDescent="0.2">
      <c r="A1568" s="235" t="str">
        <f t="shared" si="468"/>
        <v/>
      </c>
      <c r="B1568" s="233" t="str">
        <f t="shared" si="469"/>
        <v/>
      </c>
      <c r="C1568" s="234"/>
      <c r="D1568" s="235" t="str">
        <f t="shared" si="470"/>
        <v/>
      </c>
      <c r="E1568" s="236"/>
      <c r="F1568" s="237">
        <f t="shared" si="471"/>
        <v>0</v>
      </c>
      <c r="G1568" s="303">
        <f t="shared" si="472"/>
        <v>0</v>
      </c>
    </row>
    <row r="1569" spans="1:7" s="238" customFormat="1" ht="24" customHeight="1" x14ac:dyDescent="0.2">
      <c r="A1569" s="235" t="str">
        <f t="shared" si="468"/>
        <v/>
      </c>
      <c r="B1569" s="233" t="str">
        <f t="shared" si="469"/>
        <v/>
      </c>
      <c r="C1569" s="234"/>
      <c r="D1569" s="235" t="str">
        <f t="shared" si="470"/>
        <v/>
      </c>
      <c r="E1569" s="236"/>
      <c r="F1569" s="237">
        <f t="shared" si="471"/>
        <v>0</v>
      </c>
      <c r="G1569" s="303">
        <f t="shared" si="472"/>
        <v>0</v>
      </c>
    </row>
    <row r="1570" spans="1:7" s="238" customFormat="1" ht="24" customHeight="1" x14ac:dyDescent="0.2">
      <c r="A1570" s="235" t="str">
        <f t="shared" si="468"/>
        <v/>
      </c>
      <c r="B1570" s="233" t="str">
        <f t="shared" si="469"/>
        <v/>
      </c>
      <c r="C1570" s="234"/>
      <c r="D1570" s="235" t="str">
        <f t="shared" si="470"/>
        <v/>
      </c>
      <c r="E1570" s="236"/>
      <c r="F1570" s="237">
        <f t="shared" si="471"/>
        <v>0</v>
      </c>
      <c r="G1570" s="303">
        <f t="shared" si="472"/>
        <v>0</v>
      </c>
    </row>
    <row r="1571" spans="1:7" s="238" customFormat="1" ht="24" customHeight="1" x14ac:dyDescent="0.2">
      <c r="A1571" s="235" t="str">
        <f t="shared" si="468"/>
        <v/>
      </c>
      <c r="B1571" s="233" t="str">
        <f t="shared" si="469"/>
        <v/>
      </c>
      <c r="C1571" s="234"/>
      <c r="D1571" s="235" t="str">
        <f t="shared" si="470"/>
        <v/>
      </c>
      <c r="E1571" s="236"/>
      <c r="F1571" s="237">
        <f t="shared" si="471"/>
        <v>0</v>
      </c>
      <c r="G1571" s="303">
        <f t="shared" si="472"/>
        <v>0</v>
      </c>
    </row>
    <row r="1572" spans="1:7" s="238" customFormat="1" ht="24" customHeight="1" x14ac:dyDescent="0.2">
      <c r="A1572" s="235" t="str">
        <f t="shared" si="468"/>
        <v/>
      </c>
      <c r="B1572" s="233" t="str">
        <f t="shared" si="469"/>
        <v/>
      </c>
      <c r="C1572" s="234"/>
      <c r="D1572" s="235" t="str">
        <f t="shared" si="470"/>
        <v/>
      </c>
      <c r="E1572" s="236"/>
      <c r="F1572" s="237">
        <f t="shared" si="471"/>
        <v>0</v>
      </c>
      <c r="G1572" s="303">
        <f t="shared" si="472"/>
        <v>0</v>
      </c>
    </row>
    <row r="1573" spans="1:7" s="238" customFormat="1" ht="24" customHeight="1" x14ac:dyDescent="0.2">
      <c r="A1573" s="235" t="str">
        <f t="shared" si="468"/>
        <v/>
      </c>
      <c r="B1573" s="233" t="str">
        <f t="shared" si="469"/>
        <v/>
      </c>
      <c r="C1573" s="234"/>
      <c r="D1573" s="235" t="str">
        <f t="shared" si="470"/>
        <v/>
      </c>
      <c r="E1573" s="236"/>
      <c r="F1573" s="237">
        <f t="shared" si="471"/>
        <v>0</v>
      </c>
      <c r="G1573" s="303">
        <f t="shared" si="472"/>
        <v>0</v>
      </c>
    </row>
    <row r="1574" spans="1:7" s="238" customFormat="1" ht="24" customHeight="1" x14ac:dyDescent="0.2">
      <c r="A1574" s="235" t="str">
        <f t="shared" si="468"/>
        <v/>
      </c>
      <c r="B1574" s="233" t="str">
        <f t="shared" si="469"/>
        <v/>
      </c>
      <c r="C1574" s="234"/>
      <c r="D1574" s="235" t="str">
        <f t="shared" si="470"/>
        <v/>
      </c>
      <c r="E1574" s="236"/>
      <c r="F1574" s="237">
        <f t="shared" si="471"/>
        <v>0</v>
      </c>
      <c r="G1574" s="303">
        <f t="shared" si="472"/>
        <v>0</v>
      </c>
    </row>
    <row r="1575" spans="1:7" s="238" customFormat="1" ht="24" customHeight="1" x14ac:dyDescent="0.2">
      <c r="A1575" s="235" t="str">
        <f t="shared" si="468"/>
        <v/>
      </c>
      <c r="B1575" s="233" t="str">
        <f t="shared" si="469"/>
        <v/>
      </c>
      <c r="C1575" s="234"/>
      <c r="D1575" s="235" t="str">
        <f t="shared" si="470"/>
        <v/>
      </c>
      <c r="E1575" s="236"/>
      <c r="F1575" s="237">
        <f t="shared" si="471"/>
        <v>0</v>
      </c>
      <c r="G1575" s="303">
        <f t="shared" si="472"/>
        <v>0</v>
      </c>
    </row>
    <row r="1576" spans="1:7" ht="24" customHeight="1" x14ac:dyDescent="0.2">
      <c r="A1576" s="304"/>
      <c r="B1576" s="99"/>
      <c r="C1576" s="99"/>
      <c r="D1576" s="105"/>
      <c r="E1576" s="106"/>
      <c r="F1576" s="377" t="s">
        <v>31</v>
      </c>
      <c r="G1576" s="305">
        <f>SUBTOTAL(9,G1562:G1575)</f>
        <v>0</v>
      </c>
    </row>
    <row r="1577" spans="1:7" ht="24" customHeight="1" x14ac:dyDescent="0.2">
      <c r="A1577" s="304"/>
      <c r="B1577" s="99"/>
      <c r="C1577" s="375" t="s">
        <v>605</v>
      </c>
      <c r="D1577" s="105"/>
      <c r="E1577" s="106"/>
      <c r="F1577" s="107"/>
      <c r="G1577" s="306"/>
    </row>
    <row r="1578" spans="1:7" s="238" customFormat="1" ht="24" customHeight="1" x14ac:dyDescent="0.2">
      <c r="A1578" s="235" t="str">
        <f t="shared" ref="A1578:A1585" si="473">IFERROR(VLOOKUP(C1578,Tabla_Insumos,4,FALSE),"")</f>
        <v/>
      </c>
      <c r="B1578" s="233">
        <f t="shared" ref="B1578:B1585" si="474">IFERROR(VLOOKUP(A1578,Tabla_Indices,5,FALSE),"")</f>
        <v>0</v>
      </c>
      <c r="C1578" s="234"/>
      <c r="D1578" s="235" t="str">
        <f t="shared" ref="D1578:D1585" si="475">IFERROR(VLOOKUP(C1578,Tabla_Insumos,2,FALSE),"")</f>
        <v/>
      </c>
      <c r="E1578" s="236"/>
      <c r="F1578" s="237">
        <f t="shared" ref="F1578:F1585" si="476">IFERROR(VLOOKUP(C1578,Tabla_Insumos,3,FALSE),0)</f>
        <v>0</v>
      </c>
      <c r="G1578" s="303">
        <f>ROUND(E1578*F1578,2)</f>
        <v>0</v>
      </c>
    </row>
    <row r="1579" spans="1:7" s="238" customFormat="1" ht="24" customHeight="1" x14ac:dyDescent="0.2">
      <c r="A1579" s="235" t="str">
        <f t="shared" si="473"/>
        <v/>
      </c>
      <c r="B1579" s="233">
        <f t="shared" si="474"/>
        <v>0</v>
      </c>
      <c r="C1579" s="234"/>
      <c r="D1579" s="235" t="str">
        <f t="shared" si="475"/>
        <v/>
      </c>
      <c r="E1579" s="236"/>
      <c r="F1579" s="237">
        <f t="shared" si="476"/>
        <v>0</v>
      </c>
      <c r="G1579" s="303">
        <f>ROUND(E1579*F1579,2)</f>
        <v>0</v>
      </c>
    </row>
    <row r="1580" spans="1:7" s="238" customFormat="1" ht="24" customHeight="1" x14ac:dyDescent="0.2">
      <c r="A1580" s="235" t="str">
        <f t="shared" si="473"/>
        <v/>
      </c>
      <c r="B1580" s="233">
        <f t="shared" si="474"/>
        <v>0</v>
      </c>
      <c r="C1580" s="234"/>
      <c r="D1580" s="235" t="str">
        <f t="shared" si="475"/>
        <v/>
      </c>
      <c r="E1580" s="236"/>
      <c r="F1580" s="237">
        <f t="shared" si="476"/>
        <v>0</v>
      </c>
      <c r="G1580" s="303">
        <f t="shared" ref="G1580:G1585" si="477">ROUND(E1580*F1580,2)</f>
        <v>0</v>
      </c>
    </row>
    <row r="1581" spans="1:7" s="238" customFormat="1" ht="24" customHeight="1" x14ac:dyDescent="0.2">
      <c r="A1581" s="235" t="str">
        <f t="shared" si="473"/>
        <v/>
      </c>
      <c r="B1581" s="233">
        <f t="shared" si="474"/>
        <v>0</v>
      </c>
      <c r="C1581" s="234"/>
      <c r="D1581" s="235" t="str">
        <f t="shared" si="475"/>
        <v/>
      </c>
      <c r="E1581" s="236"/>
      <c r="F1581" s="237">
        <f t="shared" si="476"/>
        <v>0</v>
      </c>
      <c r="G1581" s="303">
        <f t="shared" si="477"/>
        <v>0</v>
      </c>
    </row>
    <row r="1582" spans="1:7" s="238" customFormat="1" ht="24" customHeight="1" x14ac:dyDescent="0.2">
      <c r="A1582" s="235" t="str">
        <f t="shared" si="473"/>
        <v/>
      </c>
      <c r="B1582" s="233">
        <f t="shared" si="474"/>
        <v>0</v>
      </c>
      <c r="C1582" s="234"/>
      <c r="D1582" s="235" t="str">
        <f t="shared" si="475"/>
        <v/>
      </c>
      <c r="E1582" s="236"/>
      <c r="F1582" s="237">
        <f t="shared" si="476"/>
        <v>0</v>
      </c>
      <c r="G1582" s="303">
        <f t="shared" si="477"/>
        <v>0</v>
      </c>
    </row>
    <row r="1583" spans="1:7" s="238" customFormat="1" ht="24" customHeight="1" x14ac:dyDescent="0.2">
      <c r="A1583" s="235" t="str">
        <f t="shared" si="473"/>
        <v/>
      </c>
      <c r="B1583" s="233">
        <f t="shared" si="474"/>
        <v>0</v>
      </c>
      <c r="C1583" s="234"/>
      <c r="D1583" s="235" t="str">
        <f t="shared" si="475"/>
        <v/>
      </c>
      <c r="E1583" s="236"/>
      <c r="F1583" s="237">
        <f t="shared" si="476"/>
        <v>0</v>
      </c>
      <c r="G1583" s="303">
        <f t="shared" si="477"/>
        <v>0</v>
      </c>
    </row>
    <row r="1584" spans="1:7" s="238" customFormat="1" ht="24" customHeight="1" x14ac:dyDescent="0.2">
      <c r="A1584" s="235" t="str">
        <f t="shared" si="473"/>
        <v/>
      </c>
      <c r="B1584" s="233">
        <f t="shared" si="474"/>
        <v>0</v>
      </c>
      <c r="C1584" s="234"/>
      <c r="D1584" s="235" t="str">
        <f t="shared" si="475"/>
        <v/>
      </c>
      <c r="E1584" s="236"/>
      <c r="F1584" s="237">
        <f t="shared" si="476"/>
        <v>0</v>
      </c>
      <c r="G1584" s="303">
        <f t="shared" si="477"/>
        <v>0</v>
      </c>
    </row>
    <row r="1585" spans="1:7" s="238" customFormat="1" ht="24" customHeight="1" x14ac:dyDescent="0.2">
      <c r="A1585" s="235" t="str">
        <f t="shared" si="473"/>
        <v/>
      </c>
      <c r="B1585" s="233">
        <f t="shared" si="474"/>
        <v>0</v>
      </c>
      <c r="C1585" s="234"/>
      <c r="D1585" s="235" t="str">
        <f t="shared" si="475"/>
        <v/>
      </c>
      <c r="E1585" s="236"/>
      <c r="F1585" s="237">
        <f t="shared" si="476"/>
        <v>0</v>
      </c>
      <c r="G1585" s="303">
        <f t="shared" si="477"/>
        <v>0</v>
      </c>
    </row>
    <row r="1586" spans="1:7" ht="24" customHeight="1" x14ac:dyDescent="0.2">
      <c r="A1586" s="304"/>
      <c r="B1586" s="99"/>
      <c r="C1586" s="99"/>
      <c r="D1586" s="105"/>
      <c r="E1586" s="106"/>
      <c r="F1586" s="377" t="s">
        <v>32</v>
      </c>
      <c r="G1586" s="305">
        <f>SUBTOTAL(9,G1578:G1585)</f>
        <v>0</v>
      </c>
    </row>
    <row r="1587" spans="1:7" ht="24" customHeight="1" x14ac:dyDescent="0.2">
      <c r="A1587" s="304"/>
      <c r="B1587" s="99"/>
      <c r="C1587" s="375" t="s">
        <v>606</v>
      </c>
      <c r="D1587" s="105"/>
      <c r="E1587" s="106"/>
      <c r="F1587" s="107"/>
      <c r="G1587" s="306"/>
    </row>
    <row r="1588" spans="1:7" s="238" customFormat="1" ht="24" customHeight="1" x14ac:dyDescent="0.2">
      <c r="A1588" s="235" t="str">
        <f t="shared" ref="A1588:A1596" si="478">IFERROR(VLOOKUP(C1588,Tabla_Insumos,4,FALSE),"")</f>
        <v/>
      </c>
      <c r="B1588" s="233" t="str">
        <f t="shared" ref="B1588:B1596" si="479">IFERROR(VLOOKUP(C1588,Tabla_Insumos,5,FALSE),"")</f>
        <v/>
      </c>
      <c r="C1588" s="234"/>
      <c r="D1588" s="235" t="str">
        <f t="shared" ref="D1588:D1596" si="480">IFERROR(VLOOKUP(C1588,Tabla_Insumos,2,FALSE),"")</f>
        <v/>
      </c>
      <c r="E1588" s="236"/>
      <c r="F1588" s="237">
        <f t="shared" ref="F1588:F1596" si="481">IFERROR(VLOOKUP(C1588,Tabla_Insumos,3,FALSE),0)</f>
        <v>0</v>
      </c>
      <c r="G1588" s="303">
        <f t="shared" ref="G1588:G1596" si="482">ROUND(E1588*F1588,2)</f>
        <v>0</v>
      </c>
    </row>
    <row r="1589" spans="1:7" s="238" customFormat="1" ht="24" customHeight="1" x14ac:dyDescent="0.2">
      <c r="A1589" s="235" t="str">
        <f t="shared" si="478"/>
        <v/>
      </c>
      <c r="B1589" s="233" t="str">
        <f t="shared" si="479"/>
        <v/>
      </c>
      <c r="C1589" s="234"/>
      <c r="D1589" s="235" t="str">
        <f t="shared" si="480"/>
        <v/>
      </c>
      <c r="E1589" s="236"/>
      <c r="F1589" s="237">
        <f t="shared" si="481"/>
        <v>0</v>
      </c>
      <c r="G1589" s="303">
        <f t="shared" si="482"/>
        <v>0</v>
      </c>
    </row>
    <row r="1590" spans="1:7" s="238" customFormat="1" ht="24" customHeight="1" x14ac:dyDescent="0.2">
      <c r="A1590" s="235" t="str">
        <f t="shared" si="478"/>
        <v/>
      </c>
      <c r="B1590" s="233" t="str">
        <f t="shared" si="479"/>
        <v/>
      </c>
      <c r="C1590" s="234"/>
      <c r="D1590" s="235" t="str">
        <f t="shared" si="480"/>
        <v/>
      </c>
      <c r="E1590" s="236"/>
      <c r="F1590" s="237">
        <f t="shared" si="481"/>
        <v>0</v>
      </c>
      <c r="G1590" s="303">
        <f t="shared" si="482"/>
        <v>0</v>
      </c>
    </row>
    <row r="1591" spans="1:7" s="238" customFormat="1" ht="24" customHeight="1" x14ac:dyDescent="0.2">
      <c r="A1591" s="235" t="str">
        <f t="shared" si="478"/>
        <v/>
      </c>
      <c r="B1591" s="233" t="str">
        <f t="shared" si="479"/>
        <v/>
      </c>
      <c r="C1591" s="234"/>
      <c r="D1591" s="235" t="str">
        <f t="shared" si="480"/>
        <v/>
      </c>
      <c r="E1591" s="236"/>
      <c r="F1591" s="237">
        <f t="shared" si="481"/>
        <v>0</v>
      </c>
      <c r="G1591" s="303">
        <f t="shared" si="482"/>
        <v>0</v>
      </c>
    </row>
    <row r="1592" spans="1:7" s="238" customFormat="1" ht="24" customHeight="1" x14ac:dyDescent="0.2">
      <c r="A1592" s="235" t="str">
        <f t="shared" si="478"/>
        <v/>
      </c>
      <c r="B1592" s="233" t="str">
        <f t="shared" si="479"/>
        <v/>
      </c>
      <c r="C1592" s="234"/>
      <c r="D1592" s="235" t="str">
        <f t="shared" si="480"/>
        <v/>
      </c>
      <c r="E1592" s="236"/>
      <c r="F1592" s="237">
        <f t="shared" si="481"/>
        <v>0</v>
      </c>
      <c r="G1592" s="303">
        <f t="shared" si="482"/>
        <v>0</v>
      </c>
    </row>
    <row r="1593" spans="1:7" s="238" customFormat="1" ht="24" customHeight="1" x14ac:dyDescent="0.2">
      <c r="A1593" s="235" t="str">
        <f t="shared" si="478"/>
        <v/>
      </c>
      <c r="B1593" s="233" t="str">
        <f t="shared" si="479"/>
        <v/>
      </c>
      <c r="C1593" s="234"/>
      <c r="D1593" s="235" t="str">
        <f t="shared" si="480"/>
        <v/>
      </c>
      <c r="E1593" s="236"/>
      <c r="F1593" s="237">
        <f t="shared" si="481"/>
        <v>0</v>
      </c>
      <c r="G1593" s="303">
        <f t="shared" si="482"/>
        <v>0</v>
      </c>
    </row>
    <row r="1594" spans="1:7" s="238" customFormat="1" ht="24" customHeight="1" x14ac:dyDescent="0.2">
      <c r="A1594" s="235" t="str">
        <f t="shared" si="478"/>
        <v/>
      </c>
      <c r="B1594" s="233" t="str">
        <f t="shared" si="479"/>
        <v/>
      </c>
      <c r="C1594" s="234"/>
      <c r="D1594" s="235" t="str">
        <f t="shared" si="480"/>
        <v/>
      </c>
      <c r="E1594" s="236"/>
      <c r="F1594" s="237">
        <f t="shared" si="481"/>
        <v>0</v>
      </c>
      <c r="G1594" s="303">
        <f t="shared" si="482"/>
        <v>0</v>
      </c>
    </row>
    <row r="1595" spans="1:7" s="238" customFormat="1" ht="24" customHeight="1" x14ac:dyDescent="0.2">
      <c r="A1595" s="235" t="str">
        <f t="shared" si="478"/>
        <v/>
      </c>
      <c r="B1595" s="233" t="str">
        <f t="shared" si="479"/>
        <v/>
      </c>
      <c r="C1595" s="234"/>
      <c r="D1595" s="235" t="str">
        <f t="shared" si="480"/>
        <v/>
      </c>
      <c r="E1595" s="236"/>
      <c r="F1595" s="237">
        <f t="shared" si="481"/>
        <v>0</v>
      </c>
      <c r="G1595" s="303">
        <f t="shared" si="482"/>
        <v>0</v>
      </c>
    </row>
    <row r="1596" spans="1:7" s="238" customFormat="1" ht="24" customHeight="1" x14ac:dyDescent="0.2">
      <c r="A1596" s="235" t="str">
        <f t="shared" si="478"/>
        <v/>
      </c>
      <c r="B1596" s="233" t="str">
        <f t="shared" si="479"/>
        <v/>
      </c>
      <c r="C1596" s="234"/>
      <c r="D1596" s="235" t="str">
        <f t="shared" si="480"/>
        <v/>
      </c>
      <c r="E1596" s="236"/>
      <c r="F1596" s="237">
        <f t="shared" si="481"/>
        <v>0</v>
      </c>
      <c r="G1596" s="303">
        <f t="shared" si="482"/>
        <v>0</v>
      </c>
    </row>
    <row r="1597" spans="1:7" ht="24" customHeight="1" x14ac:dyDescent="0.2">
      <c r="A1597" s="307"/>
      <c r="B1597" s="105"/>
      <c r="C1597" s="99"/>
      <c r="D1597" s="105"/>
      <c r="E1597" s="106"/>
      <c r="F1597" s="377" t="s">
        <v>33</v>
      </c>
      <c r="G1597" s="305">
        <f>SUBTOTAL(9,G1588:G1596)</f>
        <v>0</v>
      </c>
    </row>
    <row r="1598" spans="1:7" ht="24" customHeight="1" x14ac:dyDescent="0.2">
      <c r="A1598" s="308"/>
      <c r="B1598" s="105"/>
      <c r="C1598" s="99"/>
      <c r="D1598" s="105"/>
      <c r="E1598" s="106"/>
      <c r="F1598" s="107"/>
      <c r="G1598" s="306"/>
    </row>
    <row r="1599" spans="1:7" ht="24" customHeight="1" x14ac:dyDescent="0.2">
      <c r="A1599" s="309" t="str">
        <f>B1557</f>
        <v/>
      </c>
      <c r="B1599" s="310" t="str">
        <f>C1557</f>
        <v/>
      </c>
      <c r="C1599" s="113"/>
      <c r="D1599" s="113" t="s">
        <v>34</v>
      </c>
      <c r="E1599" s="114"/>
      <c r="F1599" s="312" t="s">
        <v>35</v>
      </c>
      <c r="G1599" s="311">
        <f>SUBTOTAL(9,G1562:G1598)</f>
        <v>0</v>
      </c>
    </row>
    <row r="1601" spans="1:123" ht="24" customHeight="1" x14ac:dyDescent="0.2">
      <c r="A1601" s="291" t="s">
        <v>37</v>
      </c>
      <c r="B1601" s="292"/>
      <c r="C1601" s="292"/>
      <c r="D1601" s="292"/>
      <c r="E1601" s="292"/>
      <c r="F1601" s="292"/>
      <c r="G1601" s="293"/>
    </row>
    <row r="1602" spans="1:123" ht="24" customHeight="1" x14ac:dyDescent="0.2">
      <c r="A1602" s="294" t="s">
        <v>602</v>
      </c>
      <c r="B1602" s="101" t="str">
        <f>Comitente</f>
        <v>DIRECCION PROVINCIAL DE REDES DE GAS</v>
      </c>
      <c r="C1602" s="96"/>
      <c r="D1602" s="102"/>
      <c r="E1602" s="102"/>
      <c r="F1602" s="103"/>
      <c r="G1602" s="295"/>
    </row>
    <row r="1603" spans="1:123" ht="24" customHeight="1" x14ac:dyDescent="0.2">
      <c r="A1603" s="294" t="s">
        <v>603</v>
      </c>
      <c r="B1603" s="101">
        <f>Contratista</f>
        <v>0</v>
      </c>
      <c r="C1603" s="97"/>
      <c r="D1603" s="97"/>
      <c r="E1603" s="97"/>
      <c r="F1603" s="104"/>
      <c r="G1603" s="296"/>
    </row>
    <row r="1604" spans="1:123" ht="24" customHeight="1" x14ac:dyDescent="0.2">
      <c r="A1604" s="294" t="s">
        <v>24</v>
      </c>
      <c r="B1604" s="101" t="str">
        <f>Obra</f>
        <v>RED DE MEDIA PRESIÓN BARRIO TALACASTO</v>
      </c>
      <c r="C1604" s="97"/>
      <c r="D1604" s="97"/>
      <c r="E1604" s="97"/>
      <c r="F1604" s="104" t="s">
        <v>38</v>
      </c>
      <c r="G1604" s="297">
        <f>Fecha_Base</f>
        <v>0</v>
      </c>
    </row>
    <row r="1605" spans="1:123" ht="24" customHeight="1" x14ac:dyDescent="0.2">
      <c r="A1605" s="298" t="s">
        <v>601</v>
      </c>
      <c r="B1605" s="98" t="str">
        <f>Ubicación</f>
        <v>Departamento Chimbas</v>
      </c>
      <c r="C1605" s="98"/>
      <c r="D1605" s="105"/>
      <c r="E1605" s="106"/>
      <c r="F1605" s="107"/>
      <c r="G1605" s="299"/>
    </row>
    <row r="1606" spans="1:123" ht="24" customHeight="1" x14ac:dyDescent="0.2">
      <c r="A1606" s="298" t="s">
        <v>39</v>
      </c>
      <c r="B1606" s="108" t="str">
        <f>IFERROR(VALUE(LEFT(B1607,FIND(".",B1607)-1)),"")</f>
        <v/>
      </c>
      <c r="C1606" s="99" t="str">
        <f>IFERROR(VLOOKUP(B1606,Tabla_CyP,2,FALSE),"")</f>
        <v/>
      </c>
      <c r="D1606" s="99"/>
      <c r="E1606" s="106"/>
      <c r="F1606" s="107"/>
      <c r="G1606" s="299"/>
    </row>
    <row r="1607" spans="1:123" ht="24" customHeight="1" x14ac:dyDescent="0.2">
      <c r="A1607" s="298" t="s">
        <v>25</v>
      </c>
      <c r="B1607" s="109" t="str">
        <f>IFERROR(VLOOKUP(COUNTIF($A$1:A1607,"ANALISIS DE PRECIOS"),Tabla_NumeroItem,2,FALSE),"")</f>
        <v/>
      </c>
      <c r="C1607" s="99" t="str">
        <f>IFERROR(VLOOKUP(B1607,Tabla_CyP,2,FALSE),"")</f>
        <v/>
      </c>
      <c r="D1607" s="105"/>
      <c r="E1607" s="106"/>
      <c r="F1607" s="104" t="s">
        <v>26</v>
      </c>
      <c r="G1607" s="300" t="str">
        <f>IFERROR(VLOOKUP(B1607,Tabla_CyP,4,FALSE),"")</f>
        <v/>
      </c>
    </row>
    <row r="1608" spans="1:123" ht="24" customHeight="1" x14ac:dyDescent="0.2">
      <c r="A1608" s="298"/>
      <c r="B1608" s="98"/>
      <c r="C1608" s="99"/>
      <c r="D1608" s="105"/>
      <c r="E1608" s="106"/>
      <c r="F1608" s="107"/>
      <c r="G1608" s="299"/>
    </row>
    <row r="1609" spans="1:123" ht="24" customHeight="1" x14ac:dyDescent="0.2">
      <c r="A1609" s="431" t="s">
        <v>507</v>
      </c>
      <c r="B1609" s="432"/>
      <c r="C1609" s="425" t="s">
        <v>0</v>
      </c>
      <c r="D1609" s="425" t="s">
        <v>27</v>
      </c>
      <c r="E1609" s="427" t="s">
        <v>28</v>
      </c>
      <c r="F1609" s="429" t="s">
        <v>29</v>
      </c>
      <c r="G1609" s="429" t="s">
        <v>30</v>
      </c>
    </row>
    <row r="1610" spans="1:123" s="111" customFormat="1" ht="24" customHeight="1" x14ac:dyDescent="0.2">
      <c r="A1610" s="110" t="s">
        <v>508</v>
      </c>
      <c r="B1610" s="110" t="s">
        <v>509</v>
      </c>
      <c r="C1610" s="426"/>
      <c r="D1610" s="426"/>
      <c r="E1610" s="428"/>
      <c r="F1610" s="430"/>
      <c r="G1610" s="430"/>
      <c r="H1610" s="239"/>
      <c r="I1610" s="239"/>
      <c r="J1610" s="239"/>
      <c r="K1610" s="239"/>
      <c r="L1610" s="239"/>
      <c r="M1610" s="239"/>
      <c r="N1610" s="239"/>
      <c r="O1610" s="239"/>
      <c r="P1610" s="239"/>
      <c r="Q1610" s="239"/>
      <c r="R1610" s="239"/>
      <c r="S1610" s="239"/>
      <c r="T1610" s="239"/>
      <c r="U1610" s="239"/>
      <c r="V1610" s="239"/>
      <c r="W1610" s="239"/>
      <c r="X1610" s="239"/>
      <c r="Y1610" s="239"/>
      <c r="Z1610" s="239"/>
      <c r="AA1610" s="239"/>
      <c r="AB1610" s="239"/>
      <c r="AC1610" s="239"/>
      <c r="AD1610" s="239"/>
      <c r="AE1610" s="239"/>
      <c r="AF1610" s="239"/>
      <c r="AG1610" s="239"/>
      <c r="AH1610" s="239"/>
      <c r="AI1610" s="239"/>
      <c r="AJ1610" s="239"/>
      <c r="AK1610" s="239"/>
      <c r="AL1610" s="239"/>
      <c r="AM1610" s="239"/>
      <c r="AN1610" s="239"/>
      <c r="AO1610" s="239"/>
      <c r="AP1610" s="239"/>
      <c r="AQ1610" s="239"/>
      <c r="AR1610" s="239"/>
      <c r="AS1610" s="239"/>
      <c r="AT1610" s="239"/>
      <c r="AU1610" s="239"/>
      <c r="AV1610" s="239"/>
      <c r="AW1610" s="239"/>
      <c r="AX1610" s="239"/>
      <c r="AY1610" s="239"/>
      <c r="AZ1610" s="239"/>
      <c r="BA1610" s="239"/>
      <c r="BB1610" s="239"/>
      <c r="BC1610" s="239"/>
      <c r="BD1610" s="239"/>
      <c r="BE1610" s="239"/>
      <c r="BF1610" s="239"/>
      <c r="BG1610" s="239"/>
      <c r="BH1610" s="239"/>
      <c r="BI1610" s="239"/>
      <c r="BJ1610" s="239"/>
      <c r="BK1610" s="239"/>
      <c r="BL1610" s="239"/>
      <c r="BM1610" s="239"/>
      <c r="BN1610" s="239"/>
      <c r="BO1610" s="239"/>
      <c r="BP1610" s="239"/>
      <c r="BQ1610" s="239"/>
      <c r="BR1610" s="239"/>
      <c r="BS1610" s="239"/>
      <c r="BT1610" s="239"/>
      <c r="BU1610" s="239"/>
      <c r="BV1610" s="239"/>
      <c r="BW1610" s="239"/>
      <c r="BX1610" s="239"/>
      <c r="BY1610" s="239"/>
      <c r="BZ1610" s="239"/>
      <c r="CA1610" s="239"/>
      <c r="CB1610" s="239"/>
      <c r="CC1610" s="239"/>
      <c r="CD1610" s="239"/>
      <c r="CE1610" s="239"/>
      <c r="CF1610" s="239"/>
      <c r="CG1610" s="239"/>
      <c r="CH1610" s="239"/>
      <c r="CI1610" s="239"/>
      <c r="CJ1610" s="239"/>
      <c r="CK1610" s="239"/>
      <c r="CL1610" s="239"/>
      <c r="CM1610" s="239"/>
      <c r="CN1610" s="239"/>
      <c r="CO1610" s="239"/>
      <c r="CP1610" s="239"/>
      <c r="CQ1610" s="239"/>
      <c r="CR1610" s="239"/>
      <c r="CS1610" s="239"/>
      <c r="CT1610" s="239"/>
      <c r="CU1610" s="239"/>
      <c r="CV1610" s="239"/>
      <c r="CW1610" s="239"/>
      <c r="CX1610" s="239"/>
      <c r="CY1610" s="239"/>
      <c r="CZ1610" s="239"/>
      <c r="DA1610" s="239"/>
      <c r="DB1610" s="239"/>
      <c r="DC1610" s="239"/>
      <c r="DD1610" s="239"/>
      <c r="DE1610" s="239"/>
      <c r="DF1610" s="239"/>
      <c r="DG1610" s="239"/>
      <c r="DH1610" s="239"/>
      <c r="DI1610" s="239"/>
      <c r="DJ1610" s="239"/>
      <c r="DK1610" s="239"/>
      <c r="DL1610" s="239"/>
      <c r="DM1610" s="239"/>
      <c r="DN1610" s="239"/>
      <c r="DO1610" s="239"/>
      <c r="DP1610" s="239"/>
      <c r="DQ1610" s="239"/>
      <c r="DR1610" s="239"/>
      <c r="DS1610" s="239"/>
    </row>
    <row r="1611" spans="1:123" ht="24" customHeight="1" x14ac:dyDescent="0.2">
      <c r="A1611" s="378"/>
      <c r="B1611" s="112"/>
      <c r="C1611" s="376" t="s">
        <v>604</v>
      </c>
      <c r="D1611" s="113"/>
      <c r="E1611" s="114"/>
      <c r="F1611" s="115"/>
      <c r="G1611" s="302"/>
    </row>
    <row r="1612" spans="1:123" s="238" customFormat="1" ht="24" customHeight="1" x14ac:dyDescent="0.2">
      <c r="A1612" s="235" t="str">
        <f t="shared" ref="A1612:A1625" si="483">IFERROR(VLOOKUP(C1612,Tabla_Insumos,4,FALSE),"")</f>
        <v/>
      </c>
      <c r="B1612" s="233" t="str">
        <f t="shared" ref="B1612:B1625" si="484">IFERROR(VLOOKUP(C1612,Tabla_Insumos,5,FALSE),"")</f>
        <v/>
      </c>
      <c r="C1612" s="234"/>
      <c r="D1612" s="235" t="str">
        <f t="shared" ref="D1612:D1625" si="485">IFERROR(VLOOKUP(C1612,Tabla_Insumos,2,FALSE),"")</f>
        <v/>
      </c>
      <c r="E1612" s="236"/>
      <c r="F1612" s="237">
        <f t="shared" ref="F1612:F1625" si="486">IFERROR(VLOOKUP(C1612,Tabla_Insumos,3,FALSE),0)</f>
        <v>0</v>
      </c>
      <c r="G1612" s="303">
        <f>ROUND(E1612*F1612,2)</f>
        <v>0</v>
      </c>
    </row>
    <row r="1613" spans="1:123" s="238" customFormat="1" ht="24" customHeight="1" x14ac:dyDescent="0.2">
      <c r="A1613" s="235" t="str">
        <f t="shared" si="483"/>
        <v/>
      </c>
      <c r="B1613" s="233" t="str">
        <f t="shared" si="484"/>
        <v/>
      </c>
      <c r="C1613" s="234"/>
      <c r="D1613" s="235" t="str">
        <f t="shared" si="485"/>
        <v/>
      </c>
      <c r="E1613" s="236"/>
      <c r="F1613" s="237">
        <f t="shared" si="486"/>
        <v>0</v>
      </c>
      <c r="G1613" s="303">
        <f t="shared" ref="G1613:G1625" si="487">ROUND(E1613*F1613,2)</f>
        <v>0</v>
      </c>
    </row>
    <row r="1614" spans="1:123" s="238" customFormat="1" ht="24" customHeight="1" x14ac:dyDescent="0.2">
      <c r="A1614" s="235" t="str">
        <f t="shared" si="483"/>
        <v/>
      </c>
      <c r="B1614" s="233" t="str">
        <f t="shared" si="484"/>
        <v/>
      </c>
      <c r="C1614" s="234"/>
      <c r="D1614" s="235" t="str">
        <f t="shared" si="485"/>
        <v/>
      </c>
      <c r="E1614" s="236"/>
      <c r="F1614" s="237">
        <f t="shared" si="486"/>
        <v>0</v>
      </c>
      <c r="G1614" s="303">
        <f t="shared" si="487"/>
        <v>0</v>
      </c>
    </row>
    <row r="1615" spans="1:123" s="238" customFormat="1" ht="24" customHeight="1" x14ac:dyDescent="0.2">
      <c r="A1615" s="235" t="str">
        <f t="shared" si="483"/>
        <v/>
      </c>
      <c r="B1615" s="233" t="str">
        <f t="shared" si="484"/>
        <v/>
      </c>
      <c r="C1615" s="234"/>
      <c r="D1615" s="235" t="str">
        <f t="shared" si="485"/>
        <v/>
      </c>
      <c r="E1615" s="236"/>
      <c r="F1615" s="237">
        <f t="shared" si="486"/>
        <v>0</v>
      </c>
      <c r="G1615" s="303">
        <f t="shared" si="487"/>
        <v>0</v>
      </c>
    </row>
    <row r="1616" spans="1:123" s="238" customFormat="1" ht="24" customHeight="1" x14ac:dyDescent="0.2">
      <c r="A1616" s="235" t="str">
        <f t="shared" si="483"/>
        <v/>
      </c>
      <c r="B1616" s="233" t="str">
        <f t="shared" si="484"/>
        <v/>
      </c>
      <c r="C1616" s="234"/>
      <c r="D1616" s="235" t="str">
        <f t="shared" si="485"/>
        <v/>
      </c>
      <c r="E1616" s="236"/>
      <c r="F1616" s="237">
        <f t="shared" si="486"/>
        <v>0</v>
      </c>
      <c r="G1616" s="303">
        <f t="shared" si="487"/>
        <v>0</v>
      </c>
    </row>
    <row r="1617" spans="1:7" s="238" customFormat="1" ht="24" customHeight="1" x14ac:dyDescent="0.2">
      <c r="A1617" s="235" t="str">
        <f t="shared" si="483"/>
        <v/>
      </c>
      <c r="B1617" s="233" t="str">
        <f t="shared" si="484"/>
        <v/>
      </c>
      <c r="C1617" s="234"/>
      <c r="D1617" s="235" t="str">
        <f t="shared" si="485"/>
        <v/>
      </c>
      <c r="E1617" s="236"/>
      <c r="F1617" s="237">
        <f t="shared" si="486"/>
        <v>0</v>
      </c>
      <c r="G1617" s="303">
        <f t="shared" si="487"/>
        <v>0</v>
      </c>
    </row>
    <row r="1618" spans="1:7" s="238" customFormat="1" ht="24" customHeight="1" x14ac:dyDescent="0.2">
      <c r="A1618" s="235" t="str">
        <f t="shared" si="483"/>
        <v/>
      </c>
      <c r="B1618" s="233" t="str">
        <f t="shared" si="484"/>
        <v/>
      </c>
      <c r="C1618" s="234"/>
      <c r="D1618" s="235" t="str">
        <f t="shared" si="485"/>
        <v/>
      </c>
      <c r="E1618" s="236"/>
      <c r="F1618" s="237">
        <f t="shared" si="486"/>
        <v>0</v>
      </c>
      <c r="G1618" s="303">
        <f t="shared" si="487"/>
        <v>0</v>
      </c>
    </row>
    <row r="1619" spans="1:7" s="238" customFormat="1" ht="24" customHeight="1" x14ac:dyDescent="0.2">
      <c r="A1619" s="235" t="str">
        <f t="shared" si="483"/>
        <v/>
      </c>
      <c r="B1619" s="233" t="str">
        <f t="shared" si="484"/>
        <v/>
      </c>
      <c r="C1619" s="234"/>
      <c r="D1619" s="235" t="str">
        <f t="shared" si="485"/>
        <v/>
      </c>
      <c r="E1619" s="236"/>
      <c r="F1619" s="237">
        <f t="shared" si="486"/>
        <v>0</v>
      </c>
      <c r="G1619" s="303">
        <f t="shared" si="487"/>
        <v>0</v>
      </c>
    </row>
    <row r="1620" spans="1:7" s="238" customFormat="1" ht="24" customHeight="1" x14ac:dyDescent="0.2">
      <c r="A1620" s="235" t="str">
        <f t="shared" si="483"/>
        <v/>
      </c>
      <c r="B1620" s="233" t="str">
        <f t="shared" si="484"/>
        <v/>
      </c>
      <c r="C1620" s="234"/>
      <c r="D1620" s="235" t="str">
        <f t="shared" si="485"/>
        <v/>
      </c>
      <c r="E1620" s="236"/>
      <c r="F1620" s="237">
        <f t="shared" si="486"/>
        <v>0</v>
      </c>
      <c r="G1620" s="303">
        <f t="shared" si="487"/>
        <v>0</v>
      </c>
    </row>
    <row r="1621" spans="1:7" s="238" customFormat="1" ht="24" customHeight="1" x14ac:dyDescent="0.2">
      <c r="A1621" s="235" t="str">
        <f t="shared" si="483"/>
        <v/>
      </c>
      <c r="B1621" s="233" t="str">
        <f t="shared" si="484"/>
        <v/>
      </c>
      <c r="C1621" s="234"/>
      <c r="D1621" s="235" t="str">
        <f t="shared" si="485"/>
        <v/>
      </c>
      <c r="E1621" s="236"/>
      <c r="F1621" s="237">
        <f t="shared" si="486"/>
        <v>0</v>
      </c>
      <c r="G1621" s="303">
        <f t="shared" si="487"/>
        <v>0</v>
      </c>
    </row>
    <row r="1622" spans="1:7" s="238" customFormat="1" ht="24" customHeight="1" x14ac:dyDescent="0.2">
      <c r="A1622" s="235" t="str">
        <f t="shared" si="483"/>
        <v/>
      </c>
      <c r="B1622" s="233" t="str">
        <f t="shared" si="484"/>
        <v/>
      </c>
      <c r="C1622" s="234"/>
      <c r="D1622" s="235" t="str">
        <f t="shared" si="485"/>
        <v/>
      </c>
      <c r="E1622" s="236"/>
      <c r="F1622" s="237">
        <f t="shared" si="486"/>
        <v>0</v>
      </c>
      <c r="G1622" s="303">
        <f t="shared" si="487"/>
        <v>0</v>
      </c>
    </row>
    <row r="1623" spans="1:7" s="238" customFormat="1" ht="24" customHeight="1" x14ac:dyDescent="0.2">
      <c r="A1623" s="235" t="str">
        <f t="shared" si="483"/>
        <v/>
      </c>
      <c r="B1623" s="233" t="str">
        <f t="shared" si="484"/>
        <v/>
      </c>
      <c r="C1623" s="234"/>
      <c r="D1623" s="235" t="str">
        <f t="shared" si="485"/>
        <v/>
      </c>
      <c r="E1623" s="236"/>
      <c r="F1623" s="237">
        <f t="shared" si="486"/>
        <v>0</v>
      </c>
      <c r="G1623" s="303">
        <f t="shared" si="487"/>
        <v>0</v>
      </c>
    </row>
    <row r="1624" spans="1:7" s="238" customFormat="1" ht="24" customHeight="1" x14ac:dyDescent="0.2">
      <c r="A1624" s="235" t="str">
        <f t="shared" si="483"/>
        <v/>
      </c>
      <c r="B1624" s="233" t="str">
        <f t="shared" si="484"/>
        <v/>
      </c>
      <c r="C1624" s="234"/>
      <c r="D1624" s="235" t="str">
        <f t="shared" si="485"/>
        <v/>
      </c>
      <c r="E1624" s="236"/>
      <c r="F1624" s="237">
        <f t="shared" si="486"/>
        <v>0</v>
      </c>
      <c r="G1624" s="303">
        <f t="shared" si="487"/>
        <v>0</v>
      </c>
    </row>
    <row r="1625" spans="1:7" s="238" customFormat="1" ht="24" customHeight="1" x14ac:dyDescent="0.2">
      <c r="A1625" s="235" t="str">
        <f t="shared" si="483"/>
        <v/>
      </c>
      <c r="B1625" s="233" t="str">
        <f t="shared" si="484"/>
        <v/>
      </c>
      <c r="C1625" s="234"/>
      <c r="D1625" s="235" t="str">
        <f t="shared" si="485"/>
        <v/>
      </c>
      <c r="E1625" s="236"/>
      <c r="F1625" s="237">
        <f t="shared" si="486"/>
        <v>0</v>
      </c>
      <c r="G1625" s="303">
        <f t="shared" si="487"/>
        <v>0</v>
      </c>
    </row>
    <row r="1626" spans="1:7" ht="24" customHeight="1" x14ac:dyDescent="0.2">
      <c r="A1626" s="304"/>
      <c r="B1626" s="99"/>
      <c r="C1626" s="99"/>
      <c r="D1626" s="105"/>
      <c r="E1626" s="106"/>
      <c r="F1626" s="377" t="s">
        <v>31</v>
      </c>
      <c r="G1626" s="305">
        <f>SUBTOTAL(9,G1612:G1625)</f>
        <v>0</v>
      </c>
    </row>
    <row r="1627" spans="1:7" ht="24" customHeight="1" x14ac:dyDescent="0.2">
      <c r="A1627" s="304"/>
      <c r="B1627" s="99"/>
      <c r="C1627" s="375" t="s">
        <v>605</v>
      </c>
      <c r="D1627" s="105"/>
      <c r="E1627" s="106"/>
      <c r="F1627" s="107"/>
      <c r="G1627" s="306"/>
    </row>
    <row r="1628" spans="1:7" s="238" customFormat="1" ht="24" customHeight="1" x14ac:dyDescent="0.2">
      <c r="A1628" s="235" t="str">
        <f t="shared" ref="A1628:A1635" si="488">IFERROR(VLOOKUP(C1628,Tabla_Insumos,4,FALSE),"")</f>
        <v/>
      </c>
      <c r="B1628" s="233">
        <f t="shared" ref="B1628:B1635" si="489">IFERROR(VLOOKUP(A1628,Tabla_Indices,5,FALSE),"")</f>
        <v>0</v>
      </c>
      <c r="C1628" s="234"/>
      <c r="D1628" s="235" t="str">
        <f t="shared" ref="D1628:D1635" si="490">IFERROR(VLOOKUP(C1628,Tabla_Insumos,2,FALSE),"")</f>
        <v/>
      </c>
      <c r="E1628" s="236"/>
      <c r="F1628" s="237">
        <f t="shared" ref="F1628:F1635" si="491">IFERROR(VLOOKUP(C1628,Tabla_Insumos,3,FALSE),0)</f>
        <v>0</v>
      </c>
      <c r="G1628" s="303">
        <f>ROUND(E1628*F1628,2)</f>
        <v>0</v>
      </c>
    </row>
    <row r="1629" spans="1:7" s="238" customFormat="1" ht="24" customHeight="1" x14ac:dyDescent="0.2">
      <c r="A1629" s="235" t="str">
        <f t="shared" si="488"/>
        <v/>
      </c>
      <c r="B1629" s="233">
        <f t="shared" si="489"/>
        <v>0</v>
      </c>
      <c r="C1629" s="234"/>
      <c r="D1629" s="235" t="str">
        <f t="shared" si="490"/>
        <v/>
      </c>
      <c r="E1629" s="236"/>
      <c r="F1629" s="237">
        <f t="shared" si="491"/>
        <v>0</v>
      </c>
      <c r="G1629" s="303">
        <f>ROUND(E1629*F1629,2)</f>
        <v>0</v>
      </c>
    </row>
    <row r="1630" spans="1:7" s="238" customFormat="1" ht="24" customHeight="1" x14ac:dyDescent="0.2">
      <c r="A1630" s="235" t="str">
        <f t="shared" si="488"/>
        <v/>
      </c>
      <c r="B1630" s="233">
        <f t="shared" si="489"/>
        <v>0</v>
      </c>
      <c r="C1630" s="234"/>
      <c r="D1630" s="235" t="str">
        <f t="shared" si="490"/>
        <v/>
      </c>
      <c r="E1630" s="236"/>
      <c r="F1630" s="237">
        <f t="shared" si="491"/>
        <v>0</v>
      </c>
      <c r="G1630" s="303">
        <f t="shared" ref="G1630:G1635" si="492">ROUND(E1630*F1630,2)</f>
        <v>0</v>
      </c>
    </row>
    <row r="1631" spans="1:7" s="238" customFormat="1" ht="24" customHeight="1" x14ac:dyDescent="0.2">
      <c r="A1631" s="235" t="str">
        <f t="shared" si="488"/>
        <v/>
      </c>
      <c r="B1631" s="233">
        <f t="shared" si="489"/>
        <v>0</v>
      </c>
      <c r="C1631" s="234"/>
      <c r="D1631" s="235" t="str">
        <f t="shared" si="490"/>
        <v/>
      </c>
      <c r="E1631" s="236"/>
      <c r="F1631" s="237">
        <f t="shared" si="491"/>
        <v>0</v>
      </c>
      <c r="G1631" s="303">
        <f t="shared" si="492"/>
        <v>0</v>
      </c>
    </row>
    <row r="1632" spans="1:7" s="238" customFormat="1" ht="24" customHeight="1" x14ac:dyDescent="0.2">
      <c r="A1632" s="235" t="str">
        <f t="shared" si="488"/>
        <v/>
      </c>
      <c r="B1632" s="233">
        <f t="shared" si="489"/>
        <v>0</v>
      </c>
      <c r="C1632" s="234"/>
      <c r="D1632" s="235" t="str">
        <f t="shared" si="490"/>
        <v/>
      </c>
      <c r="E1632" s="236"/>
      <c r="F1632" s="237">
        <f t="shared" si="491"/>
        <v>0</v>
      </c>
      <c r="G1632" s="303">
        <f t="shared" si="492"/>
        <v>0</v>
      </c>
    </row>
    <row r="1633" spans="1:7" s="238" customFormat="1" ht="24" customHeight="1" x14ac:dyDescent="0.2">
      <c r="A1633" s="235" t="str">
        <f t="shared" si="488"/>
        <v/>
      </c>
      <c r="B1633" s="233">
        <f t="shared" si="489"/>
        <v>0</v>
      </c>
      <c r="C1633" s="234"/>
      <c r="D1633" s="235" t="str">
        <f t="shared" si="490"/>
        <v/>
      </c>
      <c r="E1633" s="236"/>
      <c r="F1633" s="237">
        <f t="shared" si="491"/>
        <v>0</v>
      </c>
      <c r="G1633" s="303">
        <f t="shared" si="492"/>
        <v>0</v>
      </c>
    </row>
    <row r="1634" spans="1:7" s="238" customFormat="1" ht="24" customHeight="1" x14ac:dyDescent="0.2">
      <c r="A1634" s="235" t="str">
        <f t="shared" si="488"/>
        <v/>
      </c>
      <c r="B1634" s="233">
        <f t="shared" si="489"/>
        <v>0</v>
      </c>
      <c r="C1634" s="234"/>
      <c r="D1634" s="235" t="str">
        <f t="shared" si="490"/>
        <v/>
      </c>
      <c r="E1634" s="236"/>
      <c r="F1634" s="237">
        <f t="shared" si="491"/>
        <v>0</v>
      </c>
      <c r="G1634" s="303">
        <f t="shared" si="492"/>
        <v>0</v>
      </c>
    </row>
    <row r="1635" spans="1:7" s="238" customFormat="1" ht="24" customHeight="1" x14ac:dyDescent="0.2">
      <c r="A1635" s="235" t="str">
        <f t="shared" si="488"/>
        <v/>
      </c>
      <c r="B1635" s="233">
        <f t="shared" si="489"/>
        <v>0</v>
      </c>
      <c r="C1635" s="234"/>
      <c r="D1635" s="235" t="str">
        <f t="shared" si="490"/>
        <v/>
      </c>
      <c r="E1635" s="236"/>
      <c r="F1635" s="237">
        <f t="shared" si="491"/>
        <v>0</v>
      </c>
      <c r="G1635" s="303">
        <f t="shared" si="492"/>
        <v>0</v>
      </c>
    </row>
    <row r="1636" spans="1:7" ht="24" customHeight="1" x14ac:dyDescent="0.2">
      <c r="A1636" s="304"/>
      <c r="B1636" s="99"/>
      <c r="C1636" s="99"/>
      <c r="D1636" s="105"/>
      <c r="E1636" s="106"/>
      <c r="F1636" s="377" t="s">
        <v>32</v>
      </c>
      <c r="G1636" s="305">
        <f>SUBTOTAL(9,G1628:G1635)</f>
        <v>0</v>
      </c>
    </row>
    <row r="1637" spans="1:7" ht="24" customHeight="1" x14ac:dyDescent="0.2">
      <c r="A1637" s="304"/>
      <c r="B1637" s="99"/>
      <c r="C1637" s="375" t="s">
        <v>606</v>
      </c>
      <c r="D1637" s="105"/>
      <c r="E1637" s="106"/>
      <c r="F1637" s="107"/>
      <c r="G1637" s="306"/>
    </row>
    <row r="1638" spans="1:7" s="238" customFormat="1" ht="24" customHeight="1" x14ac:dyDescent="0.2">
      <c r="A1638" s="235" t="str">
        <f t="shared" ref="A1638:A1646" si="493">IFERROR(VLOOKUP(C1638,Tabla_Insumos,4,FALSE),"")</f>
        <v/>
      </c>
      <c r="B1638" s="233" t="str">
        <f t="shared" ref="B1638:B1646" si="494">IFERROR(VLOOKUP(C1638,Tabla_Insumos,5,FALSE),"")</f>
        <v/>
      </c>
      <c r="C1638" s="234"/>
      <c r="D1638" s="235" t="str">
        <f t="shared" ref="D1638:D1646" si="495">IFERROR(VLOOKUP(C1638,Tabla_Insumos,2,FALSE),"")</f>
        <v/>
      </c>
      <c r="E1638" s="236"/>
      <c r="F1638" s="237">
        <f t="shared" ref="F1638:F1646" si="496">IFERROR(VLOOKUP(C1638,Tabla_Insumos,3,FALSE),0)</f>
        <v>0</v>
      </c>
      <c r="G1638" s="303">
        <f t="shared" ref="G1638:G1646" si="497">ROUND(E1638*F1638,2)</f>
        <v>0</v>
      </c>
    </row>
    <row r="1639" spans="1:7" s="238" customFormat="1" ht="24" customHeight="1" x14ac:dyDescent="0.2">
      <c r="A1639" s="235" t="str">
        <f t="shared" si="493"/>
        <v/>
      </c>
      <c r="B1639" s="233" t="str">
        <f t="shared" si="494"/>
        <v/>
      </c>
      <c r="C1639" s="234"/>
      <c r="D1639" s="235" t="str">
        <f t="shared" si="495"/>
        <v/>
      </c>
      <c r="E1639" s="236"/>
      <c r="F1639" s="237">
        <f t="shared" si="496"/>
        <v>0</v>
      </c>
      <c r="G1639" s="303">
        <f t="shared" si="497"/>
        <v>0</v>
      </c>
    </row>
    <row r="1640" spans="1:7" s="238" customFormat="1" ht="24" customHeight="1" x14ac:dyDescent="0.2">
      <c r="A1640" s="235" t="str">
        <f t="shared" si="493"/>
        <v/>
      </c>
      <c r="B1640" s="233" t="str">
        <f t="shared" si="494"/>
        <v/>
      </c>
      <c r="C1640" s="234"/>
      <c r="D1640" s="235" t="str">
        <f t="shared" si="495"/>
        <v/>
      </c>
      <c r="E1640" s="236"/>
      <c r="F1640" s="237">
        <f t="shared" si="496"/>
        <v>0</v>
      </c>
      <c r="G1640" s="303">
        <f t="shared" si="497"/>
        <v>0</v>
      </c>
    </row>
    <row r="1641" spans="1:7" s="238" customFormat="1" ht="24" customHeight="1" x14ac:dyDescent="0.2">
      <c r="A1641" s="235" t="str">
        <f t="shared" si="493"/>
        <v/>
      </c>
      <c r="B1641" s="233" t="str">
        <f t="shared" si="494"/>
        <v/>
      </c>
      <c r="C1641" s="234"/>
      <c r="D1641" s="235" t="str">
        <f t="shared" si="495"/>
        <v/>
      </c>
      <c r="E1641" s="236"/>
      <c r="F1641" s="237">
        <f t="shared" si="496"/>
        <v>0</v>
      </c>
      <c r="G1641" s="303">
        <f t="shared" si="497"/>
        <v>0</v>
      </c>
    </row>
    <row r="1642" spans="1:7" s="238" customFormat="1" ht="24" customHeight="1" x14ac:dyDescent="0.2">
      <c r="A1642" s="235" t="str">
        <f t="shared" si="493"/>
        <v/>
      </c>
      <c r="B1642" s="233" t="str">
        <f t="shared" si="494"/>
        <v/>
      </c>
      <c r="C1642" s="234"/>
      <c r="D1642" s="235" t="str">
        <f t="shared" si="495"/>
        <v/>
      </c>
      <c r="E1642" s="236"/>
      <c r="F1642" s="237">
        <f t="shared" si="496"/>
        <v>0</v>
      </c>
      <c r="G1642" s="303">
        <f t="shared" si="497"/>
        <v>0</v>
      </c>
    </row>
    <row r="1643" spans="1:7" s="238" customFormat="1" ht="24" customHeight="1" x14ac:dyDescent="0.2">
      <c r="A1643" s="235" t="str">
        <f t="shared" si="493"/>
        <v/>
      </c>
      <c r="B1643" s="233" t="str">
        <f t="shared" si="494"/>
        <v/>
      </c>
      <c r="C1643" s="234"/>
      <c r="D1643" s="235" t="str">
        <f t="shared" si="495"/>
        <v/>
      </c>
      <c r="E1643" s="236"/>
      <c r="F1643" s="237">
        <f t="shared" si="496"/>
        <v>0</v>
      </c>
      <c r="G1643" s="303">
        <f t="shared" si="497"/>
        <v>0</v>
      </c>
    </row>
    <row r="1644" spans="1:7" s="238" customFormat="1" ht="24" customHeight="1" x14ac:dyDescent="0.2">
      <c r="A1644" s="235" t="str">
        <f t="shared" si="493"/>
        <v/>
      </c>
      <c r="B1644" s="233" t="str">
        <f t="shared" si="494"/>
        <v/>
      </c>
      <c r="C1644" s="234"/>
      <c r="D1644" s="235" t="str">
        <f t="shared" si="495"/>
        <v/>
      </c>
      <c r="E1644" s="236"/>
      <c r="F1644" s="237">
        <f t="shared" si="496"/>
        <v>0</v>
      </c>
      <c r="G1644" s="303">
        <f t="shared" si="497"/>
        <v>0</v>
      </c>
    </row>
    <row r="1645" spans="1:7" s="238" customFormat="1" ht="24" customHeight="1" x14ac:dyDescent="0.2">
      <c r="A1645" s="235" t="str">
        <f t="shared" si="493"/>
        <v/>
      </c>
      <c r="B1645" s="233" t="str">
        <f t="shared" si="494"/>
        <v/>
      </c>
      <c r="C1645" s="234"/>
      <c r="D1645" s="235" t="str">
        <f t="shared" si="495"/>
        <v/>
      </c>
      <c r="E1645" s="236"/>
      <c r="F1645" s="237">
        <f t="shared" si="496"/>
        <v>0</v>
      </c>
      <c r="G1645" s="303">
        <f t="shared" si="497"/>
        <v>0</v>
      </c>
    </row>
    <row r="1646" spans="1:7" s="238" customFormat="1" ht="24" customHeight="1" x14ac:dyDescent="0.2">
      <c r="A1646" s="235" t="str">
        <f t="shared" si="493"/>
        <v/>
      </c>
      <c r="B1646" s="233" t="str">
        <f t="shared" si="494"/>
        <v/>
      </c>
      <c r="C1646" s="234"/>
      <c r="D1646" s="235" t="str">
        <f t="shared" si="495"/>
        <v/>
      </c>
      <c r="E1646" s="236"/>
      <c r="F1646" s="237">
        <f t="shared" si="496"/>
        <v>0</v>
      </c>
      <c r="G1646" s="303">
        <f t="shared" si="497"/>
        <v>0</v>
      </c>
    </row>
    <row r="1647" spans="1:7" ht="24" customHeight="1" x14ac:dyDescent="0.2">
      <c r="A1647" s="307"/>
      <c r="B1647" s="105"/>
      <c r="C1647" s="99"/>
      <c r="D1647" s="105"/>
      <c r="E1647" s="106"/>
      <c r="F1647" s="377" t="s">
        <v>33</v>
      </c>
      <c r="G1647" s="305">
        <f>SUBTOTAL(9,G1638:G1646)</f>
        <v>0</v>
      </c>
    </row>
    <row r="1648" spans="1:7" ht="24" customHeight="1" x14ac:dyDescent="0.2">
      <c r="A1648" s="308"/>
      <c r="B1648" s="105"/>
      <c r="C1648" s="99"/>
      <c r="D1648" s="105"/>
      <c r="E1648" s="106"/>
      <c r="F1648" s="107"/>
      <c r="G1648" s="306"/>
    </row>
    <row r="1649" spans="1:123" ht="24" customHeight="1" x14ac:dyDescent="0.2">
      <c r="A1649" s="309" t="str">
        <f>B1607</f>
        <v/>
      </c>
      <c r="B1649" s="310" t="str">
        <f>C1607</f>
        <v/>
      </c>
      <c r="C1649" s="113"/>
      <c r="D1649" s="113" t="s">
        <v>34</v>
      </c>
      <c r="E1649" s="114"/>
      <c r="F1649" s="312" t="s">
        <v>35</v>
      </c>
      <c r="G1649" s="311">
        <f>SUBTOTAL(9,G1612:G1648)</f>
        <v>0</v>
      </c>
    </row>
    <row r="1651" spans="1:123" ht="24" customHeight="1" x14ac:dyDescent="0.2">
      <c r="A1651" s="291" t="s">
        <v>37</v>
      </c>
      <c r="B1651" s="292"/>
      <c r="C1651" s="292"/>
      <c r="D1651" s="292"/>
      <c r="E1651" s="292"/>
      <c r="F1651" s="292"/>
      <c r="G1651" s="293"/>
    </row>
    <row r="1652" spans="1:123" ht="24" customHeight="1" x14ac:dyDescent="0.2">
      <c r="A1652" s="294" t="s">
        <v>602</v>
      </c>
      <c r="B1652" s="101" t="str">
        <f>Comitente</f>
        <v>DIRECCION PROVINCIAL DE REDES DE GAS</v>
      </c>
      <c r="C1652" s="96"/>
      <c r="D1652" s="102"/>
      <c r="E1652" s="102"/>
      <c r="F1652" s="103"/>
      <c r="G1652" s="295"/>
    </row>
    <row r="1653" spans="1:123" ht="24" customHeight="1" x14ac:dyDescent="0.2">
      <c r="A1653" s="294" t="s">
        <v>603</v>
      </c>
      <c r="B1653" s="101">
        <f>Contratista</f>
        <v>0</v>
      </c>
      <c r="C1653" s="97"/>
      <c r="D1653" s="97"/>
      <c r="E1653" s="97"/>
      <c r="F1653" s="104"/>
      <c r="G1653" s="296"/>
    </row>
    <row r="1654" spans="1:123" ht="24" customHeight="1" x14ac:dyDescent="0.2">
      <c r="A1654" s="294" t="s">
        <v>24</v>
      </c>
      <c r="B1654" s="101" t="str">
        <f>Obra</f>
        <v>RED DE MEDIA PRESIÓN BARRIO TALACASTO</v>
      </c>
      <c r="C1654" s="97"/>
      <c r="D1654" s="97"/>
      <c r="E1654" s="97"/>
      <c r="F1654" s="104" t="s">
        <v>38</v>
      </c>
      <c r="G1654" s="297">
        <f>Fecha_Base</f>
        <v>0</v>
      </c>
    </row>
    <row r="1655" spans="1:123" ht="24" customHeight="1" x14ac:dyDescent="0.2">
      <c r="A1655" s="298" t="s">
        <v>601</v>
      </c>
      <c r="B1655" s="98" t="str">
        <f>Ubicación</f>
        <v>Departamento Chimbas</v>
      </c>
      <c r="C1655" s="98"/>
      <c r="D1655" s="105"/>
      <c r="E1655" s="106"/>
      <c r="F1655" s="107"/>
      <c r="G1655" s="299"/>
    </row>
    <row r="1656" spans="1:123" ht="24" customHeight="1" x14ac:dyDescent="0.2">
      <c r="A1656" s="298" t="s">
        <v>39</v>
      </c>
      <c r="B1656" s="108" t="str">
        <f>IFERROR(VALUE(LEFT(B1657,FIND(".",B1657)-1)),"")</f>
        <v/>
      </c>
      <c r="C1656" s="99" t="str">
        <f>IFERROR(VLOOKUP(B1656,Tabla_CyP,2,FALSE),"")</f>
        <v/>
      </c>
      <c r="D1656" s="99"/>
      <c r="E1656" s="106"/>
      <c r="F1656" s="107"/>
      <c r="G1656" s="299"/>
    </row>
    <row r="1657" spans="1:123" ht="24" customHeight="1" x14ac:dyDescent="0.2">
      <c r="A1657" s="298" t="s">
        <v>25</v>
      </c>
      <c r="B1657" s="109" t="str">
        <f>IFERROR(VLOOKUP(COUNTIF($A$1:A1657,"ANALISIS DE PRECIOS"),Tabla_NumeroItem,2,FALSE),"")</f>
        <v/>
      </c>
      <c r="C1657" s="99" t="str">
        <f>IFERROR(VLOOKUP(B1657,Tabla_CyP,2,FALSE),"")</f>
        <v/>
      </c>
      <c r="D1657" s="105"/>
      <c r="E1657" s="106"/>
      <c r="F1657" s="104" t="s">
        <v>26</v>
      </c>
      <c r="G1657" s="300" t="str">
        <f>IFERROR(VLOOKUP(B1657,Tabla_CyP,4,FALSE),"")</f>
        <v/>
      </c>
    </row>
    <row r="1658" spans="1:123" ht="24" customHeight="1" x14ac:dyDescent="0.2">
      <c r="A1658" s="298"/>
      <c r="B1658" s="98"/>
      <c r="C1658" s="99"/>
      <c r="D1658" s="105"/>
      <c r="E1658" s="106"/>
      <c r="F1658" s="107"/>
      <c r="G1658" s="299"/>
    </row>
    <row r="1659" spans="1:123" ht="24" customHeight="1" x14ac:dyDescent="0.2">
      <c r="A1659" s="431" t="s">
        <v>507</v>
      </c>
      <c r="B1659" s="432"/>
      <c r="C1659" s="425" t="s">
        <v>0</v>
      </c>
      <c r="D1659" s="425" t="s">
        <v>27</v>
      </c>
      <c r="E1659" s="427" t="s">
        <v>28</v>
      </c>
      <c r="F1659" s="429" t="s">
        <v>29</v>
      </c>
      <c r="G1659" s="429" t="s">
        <v>30</v>
      </c>
    </row>
    <row r="1660" spans="1:123" s="111" customFormat="1" ht="24" customHeight="1" x14ac:dyDescent="0.2">
      <c r="A1660" s="110" t="s">
        <v>508</v>
      </c>
      <c r="B1660" s="110" t="s">
        <v>509</v>
      </c>
      <c r="C1660" s="426"/>
      <c r="D1660" s="426"/>
      <c r="E1660" s="428"/>
      <c r="F1660" s="430"/>
      <c r="G1660" s="430"/>
      <c r="H1660" s="239"/>
      <c r="I1660" s="239"/>
      <c r="J1660" s="239"/>
      <c r="K1660" s="239"/>
      <c r="L1660" s="239"/>
      <c r="M1660" s="239"/>
      <c r="N1660" s="239"/>
      <c r="O1660" s="239"/>
      <c r="P1660" s="239"/>
      <c r="Q1660" s="239"/>
      <c r="R1660" s="239"/>
      <c r="S1660" s="239"/>
      <c r="T1660" s="239"/>
      <c r="U1660" s="239"/>
      <c r="V1660" s="239"/>
      <c r="W1660" s="239"/>
      <c r="X1660" s="239"/>
      <c r="Y1660" s="239"/>
      <c r="Z1660" s="239"/>
      <c r="AA1660" s="239"/>
      <c r="AB1660" s="239"/>
      <c r="AC1660" s="239"/>
      <c r="AD1660" s="239"/>
      <c r="AE1660" s="239"/>
      <c r="AF1660" s="239"/>
      <c r="AG1660" s="239"/>
      <c r="AH1660" s="239"/>
      <c r="AI1660" s="239"/>
      <c r="AJ1660" s="239"/>
      <c r="AK1660" s="239"/>
      <c r="AL1660" s="239"/>
      <c r="AM1660" s="239"/>
      <c r="AN1660" s="239"/>
      <c r="AO1660" s="239"/>
      <c r="AP1660" s="239"/>
      <c r="AQ1660" s="239"/>
      <c r="AR1660" s="239"/>
      <c r="AS1660" s="239"/>
      <c r="AT1660" s="239"/>
      <c r="AU1660" s="239"/>
      <c r="AV1660" s="239"/>
      <c r="AW1660" s="239"/>
      <c r="AX1660" s="239"/>
      <c r="AY1660" s="239"/>
      <c r="AZ1660" s="239"/>
      <c r="BA1660" s="239"/>
      <c r="BB1660" s="239"/>
      <c r="BC1660" s="239"/>
      <c r="BD1660" s="239"/>
      <c r="BE1660" s="239"/>
      <c r="BF1660" s="239"/>
      <c r="BG1660" s="239"/>
      <c r="BH1660" s="239"/>
      <c r="BI1660" s="239"/>
      <c r="BJ1660" s="239"/>
      <c r="BK1660" s="239"/>
      <c r="BL1660" s="239"/>
      <c r="BM1660" s="239"/>
      <c r="BN1660" s="239"/>
      <c r="BO1660" s="239"/>
      <c r="BP1660" s="239"/>
      <c r="BQ1660" s="239"/>
      <c r="BR1660" s="239"/>
      <c r="BS1660" s="239"/>
      <c r="BT1660" s="239"/>
      <c r="BU1660" s="239"/>
      <c r="BV1660" s="239"/>
      <c r="BW1660" s="239"/>
      <c r="BX1660" s="239"/>
      <c r="BY1660" s="239"/>
      <c r="BZ1660" s="239"/>
      <c r="CA1660" s="239"/>
      <c r="CB1660" s="239"/>
      <c r="CC1660" s="239"/>
      <c r="CD1660" s="239"/>
      <c r="CE1660" s="239"/>
      <c r="CF1660" s="239"/>
      <c r="CG1660" s="239"/>
      <c r="CH1660" s="239"/>
      <c r="CI1660" s="239"/>
      <c r="CJ1660" s="239"/>
      <c r="CK1660" s="239"/>
      <c r="CL1660" s="239"/>
      <c r="CM1660" s="239"/>
      <c r="CN1660" s="239"/>
      <c r="CO1660" s="239"/>
      <c r="CP1660" s="239"/>
      <c r="CQ1660" s="239"/>
      <c r="CR1660" s="239"/>
      <c r="CS1660" s="239"/>
      <c r="CT1660" s="239"/>
      <c r="CU1660" s="239"/>
      <c r="CV1660" s="239"/>
      <c r="CW1660" s="239"/>
      <c r="CX1660" s="239"/>
      <c r="CY1660" s="239"/>
      <c r="CZ1660" s="239"/>
      <c r="DA1660" s="239"/>
      <c r="DB1660" s="239"/>
      <c r="DC1660" s="239"/>
      <c r="DD1660" s="239"/>
      <c r="DE1660" s="239"/>
      <c r="DF1660" s="239"/>
      <c r="DG1660" s="239"/>
      <c r="DH1660" s="239"/>
      <c r="DI1660" s="239"/>
      <c r="DJ1660" s="239"/>
      <c r="DK1660" s="239"/>
      <c r="DL1660" s="239"/>
      <c r="DM1660" s="239"/>
      <c r="DN1660" s="239"/>
      <c r="DO1660" s="239"/>
      <c r="DP1660" s="239"/>
      <c r="DQ1660" s="239"/>
      <c r="DR1660" s="239"/>
      <c r="DS1660" s="239"/>
    </row>
    <row r="1661" spans="1:123" ht="24" customHeight="1" x14ac:dyDescent="0.2">
      <c r="A1661" s="378"/>
      <c r="B1661" s="112"/>
      <c r="C1661" s="376" t="s">
        <v>604</v>
      </c>
      <c r="D1661" s="113"/>
      <c r="E1661" s="114"/>
      <c r="F1661" s="115"/>
      <c r="G1661" s="302"/>
    </row>
    <row r="1662" spans="1:123" s="238" customFormat="1" ht="24" customHeight="1" x14ac:dyDescent="0.2">
      <c r="A1662" s="235" t="str">
        <f t="shared" ref="A1662:A1675" si="498">IFERROR(VLOOKUP(C1662,Tabla_Insumos,4,FALSE),"")</f>
        <v/>
      </c>
      <c r="B1662" s="233" t="str">
        <f t="shared" ref="B1662:B1675" si="499">IFERROR(VLOOKUP(C1662,Tabla_Insumos,5,FALSE),"")</f>
        <v/>
      </c>
      <c r="C1662" s="234"/>
      <c r="D1662" s="235" t="str">
        <f t="shared" ref="D1662:D1675" si="500">IFERROR(VLOOKUP(C1662,Tabla_Insumos,2,FALSE),"")</f>
        <v/>
      </c>
      <c r="E1662" s="236"/>
      <c r="F1662" s="237">
        <f t="shared" ref="F1662:F1675" si="501">IFERROR(VLOOKUP(C1662,Tabla_Insumos,3,FALSE),0)</f>
        <v>0</v>
      </c>
      <c r="G1662" s="303">
        <f>ROUND(E1662*F1662,2)</f>
        <v>0</v>
      </c>
    </row>
    <row r="1663" spans="1:123" s="238" customFormat="1" ht="24" customHeight="1" x14ac:dyDescent="0.2">
      <c r="A1663" s="235" t="str">
        <f t="shared" si="498"/>
        <v/>
      </c>
      <c r="B1663" s="233" t="str">
        <f t="shared" si="499"/>
        <v/>
      </c>
      <c r="C1663" s="234"/>
      <c r="D1663" s="235" t="str">
        <f t="shared" si="500"/>
        <v/>
      </c>
      <c r="E1663" s="236"/>
      <c r="F1663" s="237">
        <f t="shared" si="501"/>
        <v>0</v>
      </c>
      <c r="G1663" s="303">
        <f t="shared" ref="G1663:G1675" si="502">ROUND(E1663*F1663,2)</f>
        <v>0</v>
      </c>
    </row>
    <row r="1664" spans="1:123" s="238" customFormat="1" ht="24" customHeight="1" x14ac:dyDescent="0.2">
      <c r="A1664" s="235" t="str">
        <f t="shared" si="498"/>
        <v/>
      </c>
      <c r="B1664" s="233" t="str">
        <f t="shared" si="499"/>
        <v/>
      </c>
      <c r="C1664" s="234"/>
      <c r="D1664" s="235" t="str">
        <f t="shared" si="500"/>
        <v/>
      </c>
      <c r="E1664" s="236"/>
      <c r="F1664" s="237">
        <f t="shared" si="501"/>
        <v>0</v>
      </c>
      <c r="G1664" s="303">
        <f t="shared" si="502"/>
        <v>0</v>
      </c>
    </row>
    <row r="1665" spans="1:7" s="238" customFormat="1" ht="24" customHeight="1" x14ac:dyDescent="0.2">
      <c r="A1665" s="235" t="str">
        <f t="shared" si="498"/>
        <v/>
      </c>
      <c r="B1665" s="233" t="str">
        <f t="shared" si="499"/>
        <v/>
      </c>
      <c r="C1665" s="234"/>
      <c r="D1665" s="235" t="str">
        <f t="shared" si="500"/>
        <v/>
      </c>
      <c r="E1665" s="236"/>
      <c r="F1665" s="237">
        <f t="shared" si="501"/>
        <v>0</v>
      </c>
      <c r="G1665" s="303">
        <f t="shared" si="502"/>
        <v>0</v>
      </c>
    </row>
    <row r="1666" spans="1:7" s="238" customFormat="1" ht="24" customHeight="1" x14ac:dyDescent="0.2">
      <c r="A1666" s="235" t="str">
        <f t="shared" si="498"/>
        <v/>
      </c>
      <c r="B1666" s="233" t="str">
        <f t="shared" si="499"/>
        <v/>
      </c>
      <c r="C1666" s="234"/>
      <c r="D1666" s="235" t="str">
        <f t="shared" si="500"/>
        <v/>
      </c>
      <c r="E1666" s="236"/>
      <c r="F1666" s="237">
        <f t="shared" si="501"/>
        <v>0</v>
      </c>
      <c r="G1666" s="303">
        <f t="shared" si="502"/>
        <v>0</v>
      </c>
    </row>
    <row r="1667" spans="1:7" s="238" customFormat="1" ht="24" customHeight="1" x14ac:dyDescent="0.2">
      <c r="A1667" s="235" t="str">
        <f t="shared" si="498"/>
        <v/>
      </c>
      <c r="B1667" s="233" t="str">
        <f t="shared" si="499"/>
        <v/>
      </c>
      <c r="C1667" s="234"/>
      <c r="D1667" s="235" t="str">
        <f t="shared" si="500"/>
        <v/>
      </c>
      <c r="E1667" s="236"/>
      <c r="F1667" s="237">
        <f t="shared" si="501"/>
        <v>0</v>
      </c>
      <c r="G1667" s="303">
        <f t="shared" si="502"/>
        <v>0</v>
      </c>
    </row>
    <row r="1668" spans="1:7" s="238" customFormat="1" ht="24" customHeight="1" x14ac:dyDescent="0.2">
      <c r="A1668" s="235" t="str">
        <f t="shared" si="498"/>
        <v/>
      </c>
      <c r="B1668" s="233" t="str">
        <f t="shared" si="499"/>
        <v/>
      </c>
      <c r="C1668" s="234"/>
      <c r="D1668" s="235" t="str">
        <f t="shared" si="500"/>
        <v/>
      </c>
      <c r="E1668" s="236"/>
      <c r="F1668" s="237">
        <f t="shared" si="501"/>
        <v>0</v>
      </c>
      <c r="G1668" s="303">
        <f t="shared" si="502"/>
        <v>0</v>
      </c>
    </row>
    <row r="1669" spans="1:7" s="238" customFormat="1" ht="24" customHeight="1" x14ac:dyDescent="0.2">
      <c r="A1669" s="235" t="str">
        <f t="shared" si="498"/>
        <v/>
      </c>
      <c r="B1669" s="233" t="str">
        <f t="shared" si="499"/>
        <v/>
      </c>
      <c r="C1669" s="234"/>
      <c r="D1669" s="235" t="str">
        <f t="shared" si="500"/>
        <v/>
      </c>
      <c r="E1669" s="236"/>
      <c r="F1669" s="237">
        <f t="shared" si="501"/>
        <v>0</v>
      </c>
      <c r="G1669" s="303">
        <f t="shared" si="502"/>
        <v>0</v>
      </c>
    </row>
    <row r="1670" spans="1:7" s="238" customFormat="1" ht="24" customHeight="1" x14ac:dyDescent="0.2">
      <c r="A1670" s="235" t="str">
        <f t="shared" si="498"/>
        <v/>
      </c>
      <c r="B1670" s="233" t="str">
        <f t="shared" si="499"/>
        <v/>
      </c>
      <c r="C1670" s="234"/>
      <c r="D1670" s="235" t="str">
        <f t="shared" si="500"/>
        <v/>
      </c>
      <c r="E1670" s="236"/>
      <c r="F1670" s="237">
        <f t="shared" si="501"/>
        <v>0</v>
      </c>
      <c r="G1670" s="303">
        <f t="shared" si="502"/>
        <v>0</v>
      </c>
    </row>
    <row r="1671" spans="1:7" s="238" customFormat="1" ht="24" customHeight="1" x14ac:dyDescent="0.2">
      <c r="A1671" s="235" t="str">
        <f t="shared" si="498"/>
        <v/>
      </c>
      <c r="B1671" s="233" t="str">
        <f t="shared" si="499"/>
        <v/>
      </c>
      <c r="C1671" s="234"/>
      <c r="D1671" s="235" t="str">
        <f t="shared" si="500"/>
        <v/>
      </c>
      <c r="E1671" s="236"/>
      <c r="F1671" s="237">
        <f t="shared" si="501"/>
        <v>0</v>
      </c>
      <c r="G1671" s="303">
        <f t="shared" si="502"/>
        <v>0</v>
      </c>
    </row>
    <row r="1672" spans="1:7" s="238" customFormat="1" ht="24" customHeight="1" x14ac:dyDescent="0.2">
      <c r="A1672" s="235" t="str">
        <f t="shared" si="498"/>
        <v/>
      </c>
      <c r="B1672" s="233" t="str">
        <f t="shared" si="499"/>
        <v/>
      </c>
      <c r="C1672" s="234"/>
      <c r="D1672" s="235" t="str">
        <f t="shared" si="500"/>
        <v/>
      </c>
      <c r="E1672" s="236"/>
      <c r="F1672" s="237">
        <f t="shared" si="501"/>
        <v>0</v>
      </c>
      <c r="G1672" s="303">
        <f t="shared" si="502"/>
        <v>0</v>
      </c>
    </row>
    <row r="1673" spans="1:7" s="238" customFormat="1" ht="24" customHeight="1" x14ac:dyDescent="0.2">
      <c r="A1673" s="235" t="str">
        <f t="shared" si="498"/>
        <v/>
      </c>
      <c r="B1673" s="233" t="str">
        <f t="shared" si="499"/>
        <v/>
      </c>
      <c r="C1673" s="234"/>
      <c r="D1673" s="235" t="str">
        <f t="shared" si="500"/>
        <v/>
      </c>
      <c r="E1673" s="236"/>
      <c r="F1673" s="237">
        <f t="shared" si="501"/>
        <v>0</v>
      </c>
      <c r="G1673" s="303">
        <f t="shared" si="502"/>
        <v>0</v>
      </c>
    </row>
    <row r="1674" spans="1:7" s="238" customFormat="1" ht="24" customHeight="1" x14ac:dyDescent="0.2">
      <c r="A1674" s="235" t="str">
        <f t="shared" si="498"/>
        <v/>
      </c>
      <c r="B1674" s="233" t="str">
        <f t="shared" si="499"/>
        <v/>
      </c>
      <c r="C1674" s="234"/>
      <c r="D1674" s="235" t="str">
        <f t="shared" si="500"/>
        <v/>
      </c>
      <c r="E1674" s="236"/>
      <c r="F1674" s="237">
        <f t="shared" si="501"/>
        <v>0</v>
      </c>
      <c r="G1674" s="303">
        <f t="shared" si="502"/>
        <v>0</v>
      </c>
    </row>
    <row r="1675" spans="1:7" s="238" customFormat="1" ht="24" customHeight="1" x14ac:dyDescent="0.2">
      <c r="A1675" s="235" t="str">
        <f t="shared" si="498"/>
        <v/>
      </c>
      <c r="B1675" s="233" t="str">
        <f t="shared" si="499"/>
        <v/>
      </c>
      <c r="C1675" s="234"/>
      <c r="D1675" s="235" t="str">
        <f t="shared" si="500"/>
        <v/>
      </c>
      <c r="E1675" s="236"/>
      <c r="F1675" s="237">
        <f t="shared" si="501"/>
        <v>0</v>
      </c>
      <c r="G1675" s="303">
        <f t="shared" si="502"/>
        <v>0</v>
      </c>
    </row>
    <row r="1676" spans="1:7" ht="24" customHeight="1" x14ac:dyDescent="0.2">
      <c r="A1676" s="304"/>
      <c r="B1676" s="99"/>
      <c r="C1676" s="99"/>
      <c r="D1676" s="105"/>
      <c r="E1676" s="106"/>
      <c r="F1676" s="377" t="s">
        <v>31</v>
      </c>
      <c r="G1676" s="305">
        <f>SUBTOTAL(9,G1662:G1675)</f>
        <v>0</v>
      </c>
    </row>
    <row r="1677" spans="1:7" ht="24" customHeight="1" x14ac:dyDescent="0.2">
      <c r="A1677" s="304"/>
      <c r="B1677" s="99"/>
      <c r="C1677" s="375" t="s">
        <v>605</v>
      </c>
      <c r="D1677" s="105"/>
      <c r="E1677" s="106"/>
      <c r="F1677" s="107"/>
      <c r="G1677" s="306"/>
    </row>
    <row r="1678" spans="1:7" s="238" customFormat="1" ht="24" customHeight="1" x14ac:dyDescent="0.2">
      <c r="A1678" s="235" t="str">
        <f t="shared" ref="A1678:A1685" si="503">IFERROR(VLOOKUP(C1678,Tabla_Insumos,4,FALSE),"")</f>
        <v/>
      </c>
      <c r="B1678" s="233">
        <f t="shared" ref="B1678:B1685" si="504">IFERROR(VLOOKUP(A1678,Tabla_Indices,5,FALSE),"")</f>
        <v>0</v>
      </c>
      <c r="C1678" s="234"/>
      <c r="D1678" s="235" t="str">
        <f t="shared" ref="D1678:D1685" si="505">IFERROR(VLOOKUP(C1678,Tabla_Insumos,2,FALSE),"")</f>
        <v/>
      </c>
      <c r="E1678" s="236"/>
      <c r="F1678" s="237">
        <f t="shared" ref="F1678:F1685" si="506">IFERROR(VLOOKUP(C1678,Tabla_Insumos,3,FALSE),0)</f>
        <v>0</v>
      </c>
      <c r="G1678" s="303">
        <f>ROUND(E1678*F1678,2)</f>
        <v>0</v>
      </c>
    </row>
    <row r="1679" spans="1:7" s="238" customFormat="1" ht="24" customHeight="1" x14ac:dyDescent="0.2">
      <c r="A1679" s="235" t="str">
        <f t="shared" si="503"/>
        <v/>
      </c>
      <c r="B1679" s="233">
        <f t="shared" si="504"/>
        <v>0</v>
      </c>
      <c r="C1679" s="234"/>
      <c r="D1679" s="235" t="str">
        <f t="shared" si="505"/>
        <v/>
      </c>
      <c r="E1679" s="236"/>
      <c r="F1679" s="237">
        <f t="shared" si="506"/>
        <v>0</v>
      </c>
      <c r="G1679" s="303">
        <f>ROUND(E1679*F1679,2)</f>
        <v>0</v>
      </c>
    </row>
    <row r="1680" spans="1:7" s="238" customFormat="1" ht="24" customHeight="1" x14ac:dyDescent="0.2">
      <c r="A1680" s="235" t="str">
        <f t="shared" si="503"/>
        <v/>
      </c>
      <c r="B1680" s="233">
        <f t="shared" si="504"/>
        <v>0</v>
      </c>
      <c r="C1680" s="234"/>
      <c r="D1680" s="235" t="str">
        <f t="shared" si="505"/>
        <v/>
      </c>
      <c r="E1680" s="236"/>
      <c r="F1680" s="237">
        <f t="shared" si="506"/>
        <v>0</v>
      </c>
      <c r="G1680" s="303">
        <f t="shared" ref="G1680:G1685" si="507">ROUND(E1680*F1680,2)</f>
        <v>0</v>
      </c>
    </row>
    <row r="1681" spans="1:7" s="238" customFormat="1" ht="24" customHeight="1" x14ac:dyDescent="0.2">
      <c r="A1681" s="235" t="str">
        <f t="shared" si="503"/>
        <v/>
      </c>
      <c r="B1681" s="233">
        <f t="shared" si="504"/>
        <v>0</v>
      </c>
      <c r="C1681" s="234"/>
      <c r="D1681" s="235" t="str">
        <f t="shared" si="505"/>
        <v/>
      </c>
      <c r="E1681" s="236"/>
      <c r="F1681" s="237">
        <f t="shared" si="506"/>
        <v>0</v>
      </c>
      <c r="G1681" s="303">
        <f t="shared" si="507"/>
        <v>0</v>
      </c>
    </row>
    <row r="1682" spans="1:7" s="238" customFormat="1" ht="24" customHeight="1" x14ac:dyDescent="0.2">
      <c r="A1682" s="235" t="str">
        <f t="shared" si="503"/>
        <v/>
      </c>
      <c r="B1682" s="233">
        <f t="shared" si="504"/>
        <v>0</v>
      </c>
      <c r="C1682" s="234"/>
      <c r="D1682" s="235" t="str">
        <f t="shared" si="505"/>
        <v/>
      </c>
      <c r="E1682" s="236"/>
      <c r="F1682" s="237">
        <f t="shared" si="506"/>
        <v>0</v>
      </c>
      <c r="G1682" s="303">
        <f t="shared" si="507"/>
        <v>0</v>
      </c>
    </row>
    <row r="1683" spans="1:7" s="238" customFormat="1" ht="24" customHeight="1" x14ac:dyDescent="0.2">
      <c r="A1683" s="235" t="str">
        <f t="shared" si="503"/>
        <v/>
      </c>
      <c r="B1683" s="233">
        <f t="shared" si="504"/>
        <v>0</v>
      </c>
      <c r="C1683" s="234"/>
      <c r="D1683" s="235" t="str">
        <f t="shared" si="505"/>
        <v/>
      </c>
      <c r="E1683" s="236"/>
      <c r="F1683" s="237">
        <f t="shared" si="506"/>
        <v>0</v>
      </c>
      <c r="G1683" s="303">
        <f t="shared" si="507"/>
        <v>0</v>
      </c>
    </row>
    <row r="1684" spans="1:7" s="238" customFormat="1" ht="24" customHeight="1" x14ac:dyDescent="0.2">
      <c r="A1684" s="235" t="str">
        <f t="shared" si="503"/>
        <v/>
      </c>
      <c r="B1684" s="233">
        <f t="shared" si="504"/>
        <v>0</v>
      </c>
      <c r="C1684" s="234"/>
      <c r="D1684" s="235" t="str">
        <f t="shared" si="505"/>
        <v/>
      </c>
      <c r="E1684" s="236"/>
      <c r="F1684" s="237">
        <f t="shared" si="506"/>
        <v>0</v>
      </c>
      <c r="G1684" s="303">
        <f t="shared" si="507"/>
        <v>0</v>
      </c>
    </row>
    <row r="1685" spans="1:7" s="238" customFormat="1" ht="24" customHeight="1" x14ac:dyDescent="0.2">
      <c r="A1685" s="235" t="str">
        <f t="shared" si="503"/>
        <v/>
      </c>
      <c r="B1685" s="233">
        <f t="shared" si="504"/>
        <v>0</v>
      </c>
      <c r="C1685" s="234"/>
      <c r="D1685" s="235" t="str">
        <f t="shared" si="505"/>
        <v/>
      </c>
      <c r="E1685" s="236"/>
      <c r="F1685" s="237">
        <f t="shared" si="506"/>
        <v>0</v>
      </c>
      <c r="G1685" s="303">
        <f t="shared" si="507"/>
        <v>0</v>
      </c>
    </row>
    <row r="1686" spans="1:7" ht="24" customHeight="1" x14ac:dyDescent="0.2">
      <c r="A1686" s="304"/>
      <c r="B1686" s="99"/>
      <c r="C1686" s="99"/>
      <c r="D1686" s="105"/>
      <c r="E1686" s="106"/>
      <c r="F1686" s="377" t="s">
        <v>32</v>
      </c>
      <c r="G1686" s="305">
        <f>SUBTOTAL(9,G1678:G1685)</f>
        <v>0</v>
      </c>
    </row>
    <row r="1687" spans="1:7" ht="24" customHeight="1" x14ac:dyDescent="0.2">
      <c r="A1687" s="304"/>
      <c r="B1687" s="99"/>
      <c r="C1687" s="375" t="s">
        <v>606</v>
      </c>
      <c r="D1687" s="105"/>
      <c r="E1687" s="106"/>
      <c r="F1687" s="107"/>
      <c r="G1687" s="306"/>
    </row>
    <row r="1688" spans="1:7" s="238" customFormat="1" ht="24" customHeight="1" x14ac:dyDescent="0.2">
      <c r="A1688" s="235" t="str">
        <f t="shared" ref="A1688:A1696" si="508">IFERROR(VLOOKUP(C1688,Tabla_Insumos,4,FALSE),"")</f>
        <v/>
      </c>
      <c r="B1688" s="233" t="str">
        <f t="shared" ref="B1688:B1696" si="509">IFERROR(VLOOKUP(C1688,Tabla_Insumos,5,FALSE),"")</f>
        <v/>
      </c>
      <c r="C1688" s="234"/>
      <c r="D1688" s="235" t="str">
        <f t="shared" ref="D1688:D1696" si="510">IFERROR(VLOOKUP(C1688,Tabla_Insumos,2,FALSE),"")</f>
        <v/>
      </c>
      <c r="E1688" s="236"/>
      <c r="F1688" s="237">
        <f t="shared" ref="F1688:F1696" si="511">IFERROR(VLOOKUP(C1688,Tabla_Insumos,3,FALSE),0)</f>
        <v>0</v>
      </c>
      <c r="G1688" s="303">
        <f t="shared" ref="G1688:G1696" si="512">ROUND(E1688*F1688,2)</f>
        <v>0</v>
      </c>
    </row>
    <row r="1689" spans="1:7" s="238" customFormat="1" ht="24" customHeight="1" x14ac:dyDescent="0.2">
      <c r="A1689" s="235" t="str">
        <f t="shared" si="508"/>
        <v/>
      </c>
      <c r="B1689" s="233" t="str">
        <f t="shared" si="509"/>
        <v/>
      </c>
      <c r="C1689" s="234"/>
      <c r="D1689" s="235" t="str">
        <f t="shared" si="510"/>
        <v/>
      </c>
      <c r="E1689" s="236"/>
      <c r="F1689" s="237">
        <f t="shared" si="511"/>
        <v>0</v>
      </c>
      <c r="G1689" s="303">
        <f t="shared" si="512"/>
        <v>0</v>
      </c>
    </row>
    <row r="1690" spans="1:7" s="238" customFormat="1" ht="24" customHeight="1" x14ac:dyDescent="0.2">
      <c r="A1690" s="235" t="str">
        <f t="shared" si="508"/>
        <v/>
      </c>
      <c r="B1690" s="233" t="str">
        <f t="shared" si="509"/>
        <v/>
      </c>
      <c r="C1690" s="234"/>
      <c r="D1690" s="235" t="str">
        <f t="shared" si="510"/>
        <v/>
      </c>
      <c r="E1690" s="236"/>
      <c r="F1690" s="237">
        <f t="shared" si="511"/>
        <v>0</v>
      </c>
      <c r="G1690" s="303">
        <f t="shared" si="512"/>
        <v>0</v>
      </c>
    </row>
    <row r="1691" spans="1:7" s="238" customFormat="1" ht="24" customHeight="1" x14ac:dyDescent="0.2">
      <c r="A1691" s="235" t="str">
        <f t="shared" si="508"/>
        <v/>
      </c>
      <c r="B1691" s="233" t="str">
        <f t="shared" si="509"/>
        <v/>
      </c>
      <c r="C1691" s="234"/>
      <c r="D1691" s="235" t="str">
        <f t="shared" si="510"/>
        <v/>
      </c>
      <c r="E1691" s="236"/>
      <c r="F1691" s="237">
        <f t="shared" si="511"/>
        <v>0</v>
      </c>
      <c r="G1691" s="303">
        <f t="shared" si="512"/>
        <v>0</v>
      </c>
    </row>
    <row r="1692" spans="1:7" s="238" customFormat="1" ht="24" customHeight="1" x14ac:dyDescent="0.2">
      <c r="A1692" s="235" t="str">
        <f t="shared" si="508"/>
        <v/>
      </c>
      <c r="B1692" s="233" t="str">
        <f t="shared" si="509"/>
        <v/>
      </c>
      <c r="C1692" s="234"/>
      <c r="D1692" s="235" t="str">
        <f t="shared" si="510"/>
        <v/>
      </c>
      <c r="E1692" s="236"/>
      <c r="F1692" s="237">
        <f t="shared" si="511"/>
        <v>0</v>
      </c>
      <c r="G1692" s="303">
        <f t="shared" si="512"/>
        <v>0</v>
      </c>
    </row>
    <row r="1693" spans="1:7" s="238" customFormat="1" ht="24" customHeight="1" x14ac:dyDescent="0.2">
      <c r="A1693" s="235" t="str">
        <f t="shared" si="508"/>
        <v/>
      </c>
      <c r="B1693" s="233" t="str">
        <f t="shared" si="509"/>
        <v/>
      </c>
      <c r="C1693" s="234"/>
      <c r="D1693" s="235" t="str">
        <f t="shared" si="510"/>
        <v/>
      </c>
      <c r="E1693" s="236"/>
      <c r="F1693" s="237">
        <f t="shared" si="511"/>
        <v>0</v>
      </c>
      <c r="G1693" s="303">
        <f t="shared" si="512"/>
        <v>0</v>
      </c>
    </row>
    <row r="1694" spans="1:7" s="238" customFormat="1" ht="24" customHeight="1" x14ac:dyDescent="0.2">
      <c r="A1694" s="235" t="str">
        <f t="shared" si="508"/>
        <v/>
      </c>
      <c r="B1694" s="233" t="str">
        <f t="shared" si="509"/>
        <v/>
      </c>
      <c r="C1694" s="234"/>
      <c r="D1694" s="235" t="str">
        <f t="shared" si="510"/>
        <v/>
      </c>
      <c r="E1694" s="236"/>
      <c r="F1694" s="237">
        <f t="shared" si="511"/>
        <v>0</v>
      </c>
      <c r="G1694" s="303">
        <f t="shared" si="512"/>
        <v>0</v>
      </c>
    </row>
    <row r="1695" spans="1:7" s="238" customFormat="1" ht="24" customHeight="1" x14ac:dyDescent="0.2">
      <c r="A1695" s="235" t="str">
        <f t="shared" si="508"/>
        <v/>
      </c>
      <c r="B1695" s="233" t="str">
        <f t="shared" si="509"/>
        <v/>
      </c>
      <c r="C1695" s="234"/>
      <c r="D1695" s="235" t="str">
        <f t="shared" si="510"/>
        <v/>
      </c>
      <c r="E1695" s="236"/>
      <c r="F1695" s="237">
        <f t="shared" si="511"/>
        <v>0</v>
      </c>
      <c r="G1695" s="303">
        <f t="shared" si="512"/>
        <v>0</v>
      </c>
    </row>
    <row r="1696" spans="1:7" s="238" customFormat="1" ht="24" customHeight="1" x14ac:dyDescent="0.2">
      <c r="A1696" s="235" t="str">
        <f t="shared" si="508"/>
        <v/>
      </c>
      <c r="B1696" s="233" t="str">
        <f t="shared" si="509"/>
        <v/>
      </c>
      <c r="C1696" s="234"/>
      <c r="D1696" s="235" t="str">
        <f t="shared" si="510"/>
        <v/>
      </c>
      <c r="E1696" s="236"/>
      <c r="F1696" s="237">
        <f t="shared" si="511"/>
        <v>0</v>
      </c>
      <c r="G1696" s="303">
        <f t="shared" si="512"/>
        <v>0</v>
      </c>
    </row>
    <row r="1697" spans="1:123" ht="24" customHeight="1" x14ac:dyDescent="0.2">
      <c r="A1697" s="307"/>
      <c r="B1697" s="105"/>
      <c r="C1697" s="99"/>
      <c r="D1697" s="105"/>
      <c r="E1697" s="106"/>
      <c r="F1697" s="377" t="s">
        <v>33</v>
      </c>
      <c r="G1697" s="305">
        <f>SUBTOTAL(9,G1688:G1696)</f>
        <v>0</v>
      </c>
    </row>
    <row r="1698" spans="1:123" ht="24" customHeight="1" x14ac:dyDescent="0.2">
      <c r="A1698" s="308"/>
      <c r="B1698" s="105"/>
      <c r="C1698" s="99"/>
      <c r="D1698" s="105"/>
      <c r="E1698" s="106"/>
      <c r="F1698" s="107"/>
      <c r="G1698" s="306"/>
    </row>
    <row r="1699" spans="1:123" ht="24" customHeight="1" x14ac:dyDescent="0.2">
      <c r="A1699" s="309" t="str">
        <f>B1657</f>
        <v/>
      </c>
      <c r="B1699" s="310" t="str">
        <f>C1657</f>
        <v/>
      </c>
      <c r="C1699" s="113"/>
      <c r="D1699" s="113" t="s">
        <v>34</v>
      </c>
      <c r="E1699" s="114"/>
      <c r="F1699" s="312" t="s">
        <v>35</v>
      </c>
      <c r="G1699" s="311">
        <f>SUBTOTAL(9,G1662:G1698)</f>
        <v>0</v>
      </c>
    </row>
    <row r="1701" spans="1:123" ht="24" customHeight="1" x14ac:dyDescent="0.2">
      <c r="A1701" s="291" t="s">
        <v>37</v>
      </c>
      <c r="B1701" s="292"/>
      <c r="C1701" s="292"/>
      <c r="D1701" s="292"/>
      <c r="E1701" s="292"/>
      <c r="F1701" s="292"/>
      <c r="G1701" s="293"/>
    </row>
    <row r="1702" spans="1:123" ht="24" customHeight="1" x14ac:dyDescent="0.2">
      <c r="A1702" s="294" t="s">
        <v>602</v>
      </c>
      <c r="B1702" s="101" t="str">
        <f>Comitente</f>
        <v>DIRECCION PROVINCIAL DE REDES DE GAS</v>
      </c>
      <c r="C1702" s="96"/>
      <c r="D1702" s="102"/>
      <c r="E1702" s="102"/>
      <c r="F1702" s="103"/>
      <c r="G1702" s="295"/>
    </row>
    <row r="1703" spans="1:123" ht="24" customHeight="1" x14ac:dyDescent="0.2">
      <c r="A1703" s="294" t="s">
        <v>603</v>
      </c>
      <c r="B1703" s="101">
        <f>Contratista</f>
        <v>0</v>
      </c>
      <c r="C1703" s="97"/>
      <c r="D1703" s="97"/>
      <c r="E1703" s="97"/>
      <c r="F1703" s="104"/>
      <c r="G1703" s="296"/>
    </row>
    <row r="1704" spans="1:123" ht="24" customHeight="1" x14ac:dyDescent="0.2">
      <c r="A1704" s="294" t="s">
        <v>24</v>
      </c>
      <c r="B1704" s="101" t="str">
        <f>Obra</f>
        <v>RED DE MEDIA PRESIÓN BARRIO TALACASTO</v>
      </c>
      <c r="C1704" s="97"/>
      <c r="D1704" s="97"/>
      <c r="E1704" s="97"/>
      <c r="F1704" s="104" t="s">
        <v>38</v>
      </c>
      <c r="G1704" s="297">
        <f>Fecha_Base</f>
        <v>0</v>
      </c>
    </row>
    <row r="1705" spans="1:123" ht="24" customHeight="1" x14ac:dyDescent="0.2">
      <c r="A1705" s="298" t="s">
        <v>601</v>
      </c>
      <c r="B1705" s="98" t="str">
        <f>Ubicación</f>
        <v>Departamento Chimbas</v>
      </c>
      <c r="C1705" s="98"/>
      <c r="D1705" s="105"/>
      <c r="E1705" s="106"/>
      <c r="F1705" s="107"/>
      <c r="G1705" s="299"/>
    </row>
    <row r="1706" spans="1:123" ht="24" customHeight="1" x14ac:dyDescent="0.2">
      <c r="A1706" s="298" t="s">
        <v>39</v>
      </c>
      <c r="B1706" s="108" t="str">
        <f>IFERROR(VALUE(LEFT(B1707,FIND(".",B1707)-1)),"")</f>
        <v/>
      </c>
      <c r="C1706" s="99" t="str">
        <f>IFERROR(VLOOKUP(B1706,Tabla_CyP,2,FALSE),"")</f>
        <v/>
      </c>
      <c r="D1706" s="99"/>
      <c r="E1706" s="106"/>
      <c r="F1706" s="107"/>
      <c r="G1706" s="299"/>
    </row>
    <row r="1707" spans="1:123" ht="24" customHeight="1" x14ac:dyDescent="0.2">
      <c r="A1707" s="298" t="s">
        <v>25</v>
      </c>
      <c r="B1707" s="109" t="str">
        <f>IFERROR(VLOOKUP(COUNTIF($A$1:A1707,"ANALISIS DE PRECIOS"),Tabla_NumeroItem,2,FALSE),"")</f>
        <v/>
      </c>
      <c r="C1707" s="99" t="str">
        <f>IFERROR(VLOOKUP(B1707,Tabla_CyP,2,FALSE),"")</f>
        <v/>
      </c>
      <c r="D1707" s="105"/>
      <c r="E1707" s="106"/>
      <c r="F1707" s="104" t="s">
        <v>26</v>
      </c>
      <c r="G1707" s="300" t="str">
        <f>IFERROR(VLOOKUP(B1707,Tabla_CyP,4,FALSE),"")</f>
        <v/>
      </c>
    </row>
    <row r="1708" spans="1:123" ht="24" customHeight="1" x14ac:dyDescent="0.2">
      <c r="A1708" s="298"/>
      <c r="B1708" s="98"/>
      <c r="C1708" s="99"/>
      <c r="D1708" s="105"/>
      <c r="E1708" s="106"/>
      <c r="F1708" s="107"/>
      <c r="G1708" s="299"/>
    </row>
    <row r="1709" spans="1:123" ht="24" customHeight="1" x14ac:dyDescent="0.2">
      <c r="A1709" s="431" t="s">
        <v>507</v>
      </c>
      <c r="B1709" s="432"/>
      <c r="C1709" s="425" t="s">
        <v>0</v>
      </c>
      <c r="D1709" s="425" t="s">
        <v>27</v>
      </c>
      <c r="E1709" s="427" t="s">
        <v>28</v>
      </c>
      <c r="F1709" s="429" t="s">
        <v>29</v>
      </c>
      <c r="G1709" s="429" t="s">
        <v>30</v>
      </c>
    </row>
    <row r="1710" spans="1:123" s="111" customFormat="1" ht="24" customHeight="1" x14ac:dyDescent="0.2">
      <c r="A1710" s="110" t="s">
        <v>508</v>
      </c>
      <c r="B1710" s="110" t="s">
        <v>509</v>
      </c>
      <c r="C1710" s="426"/>
      <c r="D1710" s="426"/>
      <c r="E1710" s="428"/>
      <c r="F1710" s="430"/>
      <c r="G1710" s="430"/>
      <c r="H1710" s="239"/>
      <c r="I1710" s="239"/>
      <c r="J1710" s="239"/>
      <c r="K1710" s="239"/>
      <c r="L1710" s="239"/>
      <c r="M1710" s="239"/>
      <c r="N1710" s="239"/>
      <c r="O1710" s="239"/>
      <c r="P1710" s="239"/>
      <c r="Q1710" s="239"/>
      <c r="R1710" s="239"/>
      <c r="S1710" s="239"/>
      <c r="T1710" s="239"/>
      <c r="U1710" s="239"/>
      <c r="V1710" s="239"/>
      <c r="W1710" s="239"/>
      <c r="X1710" s="239"/>
      <c r="Y1710" s="239"/>
      <c r="Z1710" s="239"/>
      <c r="AA1710" s="239"/>
      <c r="AB1710" s="239"/>
      <c r="AC1710" s="239"/>
      <c r="AD1710" s="239"/>
      <c r="AE1710" s="239"/>
      <c r="AF1710" s="239"/>
      <c r="AG1710" s="239"/>
      <c r="AH1710" s="239"/>
      <c r="AI1710" s="239"/>
      <c r="AJ1710" s="239"/>
      <c r="AK1710" s="239"/>
      <c r="AL1710" s="239"/>
      <c r="AM1710" s="239"/>
      <c r="AN1710" s="239"/>
      <c r="AO1710" s="239"/>
      <c r="AP1710" s="239"/>
      <c r="AQ1710" s="239"/>
      <c r="AR1710" s="239"/>
      <c r="AS1710" s="239"/>
      <c r="AT1710" s="239"/>
      <c r="AU1710" s="239"/>
      <c r="AV1710" s="239"/>
      <c r="AW1710" s="239"/>
      <c r="AX1710" s="239"/>
      <c r="AY1710" s="239"/>
      <c r="AZ1710" s="239"/>
      <c r="BA1710" s="239"/>
      <c r="BB1710" s="239"/>
      <c r="BC1710" s="239"/>
      <c r="BD1710" s="239"/>
      <c r="BE1710" s="239"/>
      <c r="BF1710" s="239"/>
      <c r="BG1710" s="239"/>
      <c r="BH1710" s="239"/>
      <c r="BI1710" s="239"/>
      <c r="BJ1710" s="239"/>
      <c r="BK1710" s="239"/>
      <c r="BL1710" s="239"/>
      <c r="BM1710" s="239"/>
      <c r="BN1710" s="239"/>
      <c r="BO1710" s="239"/>
      <c r="BP1710" s="239"/>
      <c r="BQ1710" s="239"/>
      <c r="BR1710" s="239"/>
      <c r="BS1710" s="239"/>
      <c r="BT1710" s="239"/>
      <c r="BU1710" s="239"/>
      <c r="BV1710" s="239"/>
      <c r="BW1710" s="239"/>
      <c r="BX1710" s="239"/>
      <c r="BY1710" s="239"/>
      <c r="BZ1710" s="239"/>
      <c r="CA1710" s="239"/>
      <c r="CB1710" s="239"/>
      <c r="CC1710" s="239"/>
      <c r="CD1710" s="239"/>
      <c r="CE1710" s="239"/>
      <c r="CF1710" s="239"/>
      <c r="CG1710" s="239"/>
      <c r="CH1710" s="239"/>
      <c r="CI1710" s="239"/>
      <c r="CJ1710" s="239"/>
      <c r="CK1710" s="239"/>
      <c r="CL1710" s="239"/>
      <c r="CM1710" s="239"/>
      <c r="CN1710" s="239"/>
      <c r="CO1710" s="239"/>
      <c r="CP1710" s="239"/>
      <c r="CQ1710" s="239"/>
      <c r="CR1710" s="239"/>
      <c r="CS1710" s="239"/>
      <c r="CT1710" s="239"/>
      <c r="CU1710" s="239"/>
      <c r="CV1710" s="239"/>
      <c r="CW1710" s="239"/>
      <c r="CX1710" s="239"/>
      <c r="CY1710" s="239"/>
      <c r="CZ1710" s="239"/>
      <c r="DA1710" s="239"/>
      <c r="DB1710" s="239"/>
      <c r="DC1710" s="239"/>
      <c r="DD1710" s="239"/>
      <c r="DE1710" s="239"/>
      <c r="DF1710" s="239"/>
      <c r="DG1710" s="239"/>
      <c r="DH1710" s="239"/>
      <c r="DI1710" s="239"/>
      <c r="DJ1710" s="239"/>
      <c r="DK1710" s="239"/>
      <c r="DL1710" s="239"/>
      <c r="DM1710" s="239"/>
      <c r="DN1710" s="239"/>
      <c r="DO1710" s="239"/>
      <c r="DP1710" s="239"/>
      <c r="DQ1710" s="239"/>
      <c r="DR1710" s="239"/>
      <c r="DS1710" s="239"/>
    </row>
    <row r="1711" spans="1:123" ht="24" customHeight="1" x14ac:dyDescent="0.2">
      <c r="A1711" s="378"/>
      <c r="B1711" s="112"/>
      <c r="C1711" s="376" t="s">
        <v>604</v>
      </c>
      <c r="D1711" s="113"/>
      <c r="E1711" s="114"/>
      <c r="F1711" s="115"/>
      <c r="G1711" s="302"/>
    </row>
    <row r="1712" spans="1:123" s="238" customFormat="1" ht="24" customHeight="1" x14ac:dyDescent="0.2">
      <c r="A1712" s="235" t="str">
        <f t="shared" ref="A1712:A1725" si="513">IFERROR(VLOOKUP(C1712,Tabla_Insumos,4,FALSE),"")</f>
        <v/>
      </c>
      <c r="B1712" s="233" t="str">
        <f t="shared" ref="B1712:B1725" si="514">IFERROR(VLOOKUP(C1712,Tabla_Insumos,5,FALSE),"")</f>
        <v/>
      </c>
      <c r="C1712" s="234"/>
      <c r="D1712" s="235" t="str">
        <f t="shared" ref="D1712:D1725" si="515">IFERROR(VLOOKUP(C1712,Tabla_Insumos,2,FALSE),"")</f>
        <v/>
      </c>
      <c r="E1712" s="236"/>
      <c r="F1712" s="237">
        <f t="shared" ref="F1712:F1725" si="516">IFERROR(VLOOKUP(C1712,Tabla_Insumos,3,FALSE),0)</f>
        <v>0</v>
      </c>
      <c r="G1712" s="303">
        <f>ROUND(E1712*F1712,2)</f>
        <v>0</v>
      </c>
    </row>
    <row r="1713" spans="1:7" s="238" customFormat="1" ht="24" customHeight="1" x14ac:dyDescent="0.2">
      <c r="A1713" s="235" t="str">
        <f t="shared" si="513"/>
        <v/>
      </c>
      <c r="B1713" s="233" t="str">
        <f t="shared" si="514"/>
        <v/>
      </c>
      <c r="C1713" s="234"/>
      <c r="D1713" s="235" t="str">
        <f t="shared" si="515"/>
        <v/>
      </c>
      <c r="E1713" s="236"/>
      <c r="F1713" s="237">
        <f t="shared" si="516"/>
        <v>0</v>
      </c>
      <c r="G1713" s="303">
        <f t="shared" ref="G1713:G1725" si="517">ROUND(E1713*F1713,2)</f>
        <v>0</v>
      </c>
    </row>
    <row r="1714" spans="1:7" s="238" customFormat="1" ht="24" customHeight="1" x14ac:dyDescent="0.2">
      <c r="A1714" s="235" t="str">
        <f t="shared" si="513"/>
        <v/>
      </c>
      <c r="B1714" s="233" t="str">
        <f t="shared" si="514"/>
        <v/>
      </c>
      <c r="C1714" s="234"/>
      <c r="D1714" s="235" t="str">
        <f t="shared" si="515"/>
        <v/>
      </c>
      <c r="E1714" s="236"/>
      <c r="F1714" s="237">
        <f t="shared" si="516"/>
        <v>0</v>
      </c>
      <c r="G1714" s="303">
        <f t="shared" si="517"/>
        <v>0</v>
      </c>
    </row>
    <row r="1715" spans="1:7" s="238" customFormat="1" ht="24" customHeight="1" x14ac:dyDescent="0.2">
      <c r="A1715" s="235" t="str">
        <f t="shared" si="513"/>
        <v/>
      </c>
      <c r="B1715" s="233" t="str">
        <f t="shared" si="514"/>
        <v/>
      </c>
      <c r="C1715" s="234"/>
      <c r="D1715" s="235" t="str">
        <f t="shared" si="515"/>
        <v/>
      </c>
      <c r="E1715" s="236"/>
      <c r="F1715" s="237">
        <f t="shared" si="516"/>
        <v>0</v>
      </c>
      <c r="G1715" s="303">
        <f t="shared" si="517"/>
        <v>0</v>
      </c>
    </row>
    <row r="1716" spans="1:7" s="238" customFormat="1" ht="24" customHeight="1" x14ac:dyDescent="0.2">
      <c r="A1716" s="235" t="str">
        <f t="shared" si="513"/>
        <v/>
      </c>
      <c r="B1716" s="233" t="str">
        <f t="shared" si="514"/>
        <v/>
      </c>
      <c r="C1716" s="234"/>
      <c r="D1716" s="235" t="str">
        <f t="shared" si="515"/>
        <v/>
      </c>
      <c r="E1716" s="236"/>
      <c r="F1716" s="237">
        <f t="shared" si="516"/>
        <v>0</v>
      </c>
      <c r="G1716" s="303">
        <f t="shared" si="517"/>
        <v>0</v>
      </c>
    </row>
    <row r="1717" spans="1:7" s="238" customFormat="1" ht="24" customHeight="1" x14ac:dyDescent="0.2">
      <c r="A1717" s="235" t="str">
        <f t="shared" si="513"/>
        <v/>
      </c>
      <c r="B1717" s="233" t="str">
        <f t="shared" si="514"/>
        <v/>
      </c>
      <c r="C1717" s="234"/>
      <c r="D1717" s="235" t="str">
        <f t="shared" si="515"/>
        <v/>
      </c>
      <c r="E1717" s="236"/>
      <c r="F1717" s="237">
        <f t="shared" si="516"/>
        <v>0</v>
      </c>
      <c r="G1717" s="303">
        <f t="shared" si="517"/>
        <v>0</v>
      </c>
    </row>
    <row r="1718" spans="1:7" s="238" customFormat="1" ht="24" customHeight="1" x14ac:dyDescent="0.2">
      <c r="A1718" s="235" t="str">
        <f t="shared" si="513"/>
        <v/>
      </c>
      <c r="B1718" s="233" t="str">
        <f t="shared" si="514"/>
        <v/>
      </c>
      <c r="C1718" s="234"/>
      <c r="D1718" s="235" t="str">
        <f t="shared" si="515"/>
        <v/>
      </c>
      <c r="E1718" s="236"/>
      <c r="F1718" s="237">
        <f t="shared" si="516"/>
        <v>0</v>
      </c>
      <c r="G1718" s="303">
        <f t="shared" si="517"/>
        <v>0</v>
      </c>
    </row>
    <row r="1719" spans="1:7" s="238" customFormat="1" ht="24" customHeight="1" x14ac:dyDescent="0.2">
      <c r="A1719" s="235" t="str">
        <f t="shared" si="513"/>
        <v/>
      </c>
      <c r="B1719" s="233" t="str">
        <f t="shared" si="514"/>
        <v/>
      </c>
      <c r="C1719" s="234"/>
      <c r="D1719" s="235" t="str">
        <f t="shared" si="515"/>
        <v/>
      </c>
      <c r="E1719" s="236"/>
      <c r="F1719" s="237">
        <f t="shared" si="516"/>
        <v>0</v>
      </c>
      <c r="G1719" s="303">
        <f t="shared" si="517"/>
        <v>0</v>
      </c>
    </row>
    <row r="1720" spans="1:7" s="238" customFormat="1" ht="24" customHeight="1" x14ac:dyDescent="0.2">
      <c r="A1720" s="235" t="str">
        <f t="shared" si="513"/>
        <v/>
      </c>
      <c r="B1720" s="233" t="str">
        <f t="shared" si="514"/>
        <v/>
      </c>
      <c r="C1720" s="234"/>
      <c r="D1720" s="235" t="str">
        <f t="shared" si="515"/>
        <v/>
      </c>
      <c r="E1720" s="236"/>
      <c r="F1720" s="237">
        <f t="shared" si="516"/>
        <v>0</v>
      </c>
      <c r="G1720" s="303">
        <f t="shared" si="517"/>
        <v>0</v>
      </c>
    </row>
    <row r="1721" spans="1:7" s="238" customFormat="1" ht="24" customHeight="1" x14ac:dyDescent="0.2">
      <c r="A1721" s="235" t="str">
        <f t="shared" si="513"/>
        <v/>
      </c>
      <c r="B1721" s="233" t="str">
        <f t="shared" si="514"/>
        <v/>
      </c>
      <c r="C1721" s="234"/>
      <c r="D1721" s="235" t="str">
        <f t="shared" si="515"/>
        <v/>
      </c>
      <c r="E1721" s="236"/>
      <c r="F1721" s="237">
        <f t="shared" si="516"/>
        <v>0</v>
      </c>
      <c r="G1721" s="303">
        <f t="shared" si="517"/>
        <v>0</v>
      </c>
    </row>
    <row r="1722" spans="1:7" s="238" customFormat="1" ht="24" customHeight="1" x14ac:dyDescent="0.2">
      <c r="A1722" s="235" t="str">
        <f t="shared" si="513"/>
        <v/>
      </c>
      <c r="B1722" s="233" t="str">
        <f t="shared" si="514"/>
        <v/>
      </c>
      <c r="C1722" s="234"/>
      <c r="D1722" s="235" t="str">
        <f t="shared" si="515"/>
        <v/>
      </c>
      <c r="E1722" s="236"/>
      <c r="F1722" s="237">
        <f t="shared" si="516"/>
        <v>0</v>
      </c>
      <c r="G1722" s="303">
        <f t="shared" si="517"/>
        <v>0</v>
      </c>
    </row>
    <row r="1723" spans="1:7" s="238" customFormat="1" ht="24" customHeight="1" x14ac:dyDescent="0.2">
      <c r="A1723" s="235" t="str">
        <f t="shared" si="513"/>
        <v/>
      </c>
      <c r="B1723" s="233" t="str">
        <f t="shared" si="514"/>
        <v/>
      </c>
      <c r="C1723" s="234"/>
      <c r="D1723" s="235" t="str">
        <f t="shared" si="515"/>
        <v/>
      </c>
      <c r="E1723" s="236"/>
      <c r="F1723" s="237">
        <f t="shared" si="516"/>
        <v>0</v>
      </c>
      <c r="G1723" s="303">
        <f t="shared" si="517"/>
        <v>0</v>
      </c>
    </row>
    <row r="1724" spans="1:7" s="238" customFormat="1" ht="24" customHeight="1" x14ac:dyDescent="0.2">
      <c r="A1724" s="235" t="str">
        <f t="shared" si="513"/>
        <v/>
      </c>
      <c r="B1724" s="233" t="str">
        <f t="shared" si="514"/>
        <v/>
      </c>
      <c r="C1724" s="234"/>
      <c r="D1724" s="235" t="str">
        <f t="shared" si="515"/>
        <v/>
      </c>
      <c r="E1724" s="236"/>
      <c r="F1724" s="237">
        <f t="shared" si="516"/>
        <v>0</v>
      </c>
      <c r="G1724" s="303">
        <f t="shared" si="517"/>
        <v>0</v>
      </c>
    </row>
    <row r="1725" spans="1:7" s="238" customFormat="1" ht="24" customHeight="1" x14ac:dyDescent="0.2">
      <c r="A1725" s="235" t="str">
        <f t="shared" si="513"/>
        <v/>
      </c>
      <c r="B1725" s="233" t="str">
        <f t="shared" si="514"/>
        <v/>
      </c>
      <c r="C1725" s="234"/>
      <c r="D1725" s="235" t="str">
        <f t="shared" si="515"/>
        <v/>
      </c>
      <c r="E1725" s="236"/>
      <c r="F1725" s="237">
        <f t="shared" si="516"/>
        <v>0</v>
      </c>
      <c r="G1725" s="303">
        <f t="shared" si="517"/>
        <v>0</v>
      </c>
    </row>
    <row r="1726" spans="1:7" ht="24" customHeight="1" x14ac:dyDescent="0.2">
      <c r="A1726" s="304"/>
      <c r="B1726" s="99"/>
      <c r="C1726" s="99"/>
      <c r="D1726" s="105"/>
      <c r="E1726" s="106"/>
      <c r="F1726" s="377" t="s">
        <v>31</v>
      </c>
      <c r="G1726" s="305">
        <f>SUBTOTAL(9,G1712:G1725)</f>
        <v>0</v>
      </c>
    </row>
    <row r="1727" spans="1:7" ht="24" customHeight="1" x14ac:dyDescent="0.2">
      <c r="A1727" s="304"/>
      <c r="B1727" s="99"/>
      <c r="C1727" s="375" t="s">
        <v>605</v>
      </c>
      <c r="D1727" s="105"/>
      <c r="E1727" s="106"/>
      <c r="F1727" s="107"/>
      <c r="G1727" s="306"/>
    </row>
    <row r="1728" spans="1:7" s="238" customFormat="1" ht="24" customHeight="1" x14ac:dyDescent="0.2">
      <c r="A1728" s="235" t="str">
        <f t="shared" ref="A1728:A1735" si="518">IFERROR(VLOOKUP(C1728,Tabla_Insumos,4,FALSE),"")</f>
        <v/>
      </c>
      <c r="B1728" s="233">
        <f t="shared" ref="B1728:B1735" si="519">IFERROR(VLOOKUP(A1728,Tabla_Indices,5,FALSE),"")</f>
        <v>0</v>
      </c>
      <c r="C1728" s="234"/>
      <c r="D1728" s="235" t="str">
        <f t="shared" ref="D1728:D1735" si="520">IFERROR(VLOOKUP(C1728,Tabla_Insumos,2,FALSE),"")</f>
        <v/>
      </c>
      <c r="E1728" s="236"/>
      <c r="F1728" s="237">
        <f t="shared" ref="F1728:F1735" si="521">IFERROR(VLOOKUP(C1728,Tabla_Insumos,3,FALSE),0)</f>
        <v>0</v>
      </c>
      <c r="G1728" s="303">
        <f>ROUND(E1728*F1728,2)</f>
        <v>0</v>
      </c>
    </row>
    <row r="1729" spans="1:7" s="238" customFormat="1" ht="24" customHeight="1" x14ac:dyDescent="0.2">
      <c r="A1729" s="235" t="str">
        <f t="shared" si="518"/>
        <v/>
      </c>
      <c r="B1729" s="233">
        <f t="shared" si="519"/>
        <v>0</v>
      </c>
      <c r="C1729" s="234"/>
      <c r="D1729" s="235" t="str">
        <f t="shared" si="520"/>
        <v/>
      </c>
      <c r="E1729" s="236"/>
      <c r="F1729" s="237">
        <f t="shared" si="521"/>
        <v>0</v>
      </c>
      <c r="G1729" s="303">
        <f>ROUND(E1729*F1729,2)</f>
        <v>0</v>
      </c>
    </row>
    <row r="1730" spans="1:7" s="238" customFormat="1" ht="24" customHeight="1" x14ac:dyDescent="0.2">
      <c r="A1730" s="235" t="str">
        <f t="shared" si="518"/>
        <v/>
      </c>
      <c r="B1730" s="233">
        <f t="shared" si="519"/>
        <v>0</v>
      </c>
      <c r="C1730" s="234"/>
      <c r="D1730" s="235" t="str">
        <f t="shared" si="520"/>
        <v/>
      </c>
      <c r="E1730" s="236"/>
      <c r="F1730" s="237">
        <f t="shared" si="521"/>
        <v>0</v>
      </c>
      <c r="G1730" s="303">
        <f t="shared" ref="G1730:G1735" si="522">ROUND(E1730*F1730,2)</f>
        <v>0</v>
      </c>
    </row>
    <row r="1731" spans="1:7" s="238" customFormat="1" ht="24" customHeight="1" x14ac:dyDescent="0.2">
      <c r="A1731" s="235" t="str">
        <f t="shared" si="518"/>
        <v/>
      </c>
      <c r="B1731" s="233">
        <f t="shared" si="519"/>
        <v>0</v>
      </c>
      <c r="C1731" s="234"/>
      <c r="D1731" s="235" t="str">
        <f t="shared" si="520"/>
        <v/>
      </c>
      <c r="E1731" s="236"/>
      <c r="F1731" s="237">
        <f t="shared" si="521"/>
        <v>0</v>
      </c>
      <c r="G1731" s="303">
        <f t="shared" si="522"/>
        <v>0</v>
      </c>
    </row>
    <row r="1732" spans="1:7" s="238" customFormat="1" ht="24" customHeight="1" x14ac:dyDescent="0.2">
      <c r="A1732" s="235" t="str">
        <f t="shared" si="518"/>
        <v/>
      </c>
      <c r="B1732" s="233">
        <f t="shared" si="519"/>
        <v>0</v>
      </c>
      <c r="C1732" s="234"/>
      <c r="D1732" s="235" t="str">
        <f t="shared" si="520"/>
        <v/>
      </c>
      <c r="E1732" s="236"/>
      <c r="F1732" s="237">
        <f t="shared" si="521"/>
        <v>0</v>
      </c>
      <c r="G1732" s="303">
        <f t="shared" si="522"/>
        <v>0</v>
      </c>
    </row>
    <row r="1733" spans="1:7" s="238" customFormat="1" ht="24" customHeight="1" x14ac:dyDescent="0.2">
      <c r="A1733" s="235" t="str">
        <f t="shared" si="518"/>
        <v/>
      </c>
      <c r="B1733" s="233">
        <f t="shared" si="519"/>
        <v>0</v>
      </c>
      <c r="C1733" s="234"/>
      <c r="D1733" s="235" t="str">
        <f t="shared" si="520"/>
        <v/>
      </c>
      <c r="E1733" s="236"/>
      <c r="F1733" s="237">
        <f t="shared" si="521"/>
        <v>0</v>
      </c>
      <c r="G1733" s="303">
        <f t="shared" si="522"/>
        <v>0</v>
      </c>
    </row>
    <row r="1734" spans="1:7" s="238" customFormat="1" ht="24" customHeight="1" x14ac:dyDescent="0.2">
      <c r="A1734" s="235" t="str">
        <f t="shared" si="518"/>
        <v/>
      </c>
      <c r="B1734" s="233">
        <f t="shared" si="519"/>
        <v>0</v>
      </c>
      <c r="C1734" s="234"/>
      <c r="D1734" s="235" t="str">
        <f t="shared" si="520"/>
        <v/>
      </c>
      <c r="E1734" s="236"/>
      <c r="F1734" s="237">
        <f t="shared" si="521"/>
        <v>0</v>
      </c>
      <c r="G1734" s="303">
        <f t="shared" si="522"/>
        <v>0</v>
      </c>
    </row>
    <row r="1735" spans="1:7" s="238" customFormat="1" ht="24" customHeight="1" x14ac:dyDescent="0.2">
      <c r="A1735" s="235" t="str">
        <f t="shared" si="518"/>
        <v/>
      </c>
      <c r="B1735" s="233">
        <f t="shared" si="519"/>
        <v>0</v>
      </c>
      <c r="C1735" s="234"/>
      <c r="D1735" s="235" t="str">
        <f t="shared" si="520"/>
        <v/>
      </c>
      <c r="E1735" s="236"/>
      <c r="F1735" s="237">
        <f t="shared" si="521"/>
        <v>0</v>
      </c>
      <c r="G1735" s="303">
        <f t="shared" si="522"/>
        <v>0</v>
      </c>
    </row>
    <row r="1736" spans="1:7" ht="24" customHeight="1" x14ac:dyDescent="0.2">
      <c r="A1736" s="304"/>
      <c r="B1736" s="99"/>
      <c r="C1736" s="99"/>
      <c r="D1736" s="105"/>
      <c r="E1736" s="106"/>
      <c r="F1736" s="377" t="s">
        <v>32</v>
      </c>
      <c r="G1736" s="305">
        <f>SUBTOTAL(9,G1728:G1735)</f>
        <v>0</v>
      </c>
    </row>
    <row r="1737" spans="1:7" ht="24" customHeight="1" x14ac:dyDescent="0.2">
      <c r="A1737" s="304"/>
      <c r="B1737" s="99"/>
      <c r="C1737" s="375" t="s">
        <v>606</v>
      </c>
      <c r="D1737" s="105"/>
      <c r="E1737" s="106"/>
      <c r="F1737" s="107"/>
      <c r="G1737" s="306"/>
    </row>
    <row r="1738" spans="1:7" s="238" customFormat="1" ht="24" customHeight="1" x14ac:dyDescent="0.2">
      <c r="A1738" s="235" t="str">
        <f t="shared" ref="A1738:A1746" si="523">IFERROR(VLOOKUP(C1738,Tabla_Insumos,4,FALSE),"")</f>
        <v/>
      </c>
      <c r="B1738" s="233" t="str">
        <f t="shared" ref="B1738:B1746" si="524">IFERROR(VLOOKUP(C1738,Tabla_Insumos,5,FALSE),"")</f>
        <v/>
      </c>
      <c r="C1738" s="234"/>
      <c r="D1738" s="235" t="str">
        <f t="shared" ref="D1738:D1746" si="525">IFERROR(VLOOKUP(C1738,Tabla_Insumos,2,FALSE),"")</f>
        <v/>
      </c>
      <c r="E1738" s="236"/>
      <c r="F1738" s="237">
        <f t="shared" ref="F1738:F1746" si="526">IFERROR(VLOOKUP(C1738,Tabla_Insumos,3,FALSE),0)</f>
        <v>0</v>
      </c>
      <c r="G1738" s="303">
        <f t="shared" ref="G1738:G1746" si="527">ROUND(E1738*F1738,2)</f>
        <v>0</v>
      </c>
    </row>
    <row r="1739" spans="1:7" s="238" customFormat="1" ht="24" customHeight="1" x14ac:dyDescent="0.2">
      <c r="A1739" s="235" t="str">
        <f t="shared" si="523"/>
        <v/>
      </c>
      <c r="B1739" s="233" t="str">
        <f t="shared" si="524"/>
        <v/>
      </c>
      <c r="C1739" s="234"/>
      <c r="D1739" s="235" t="str">
        <f t="shared" si="525"/>
        <v/>
      </c>
      <c r="E1739" s="236"/>
      <c r="F1739" s="237">
        <f t="shared" si="526"/>
        <v>0</v>
      </c>
      <c r="G1739" s="303">
        <f t="shared" si="527"/>
        <v>0</v>
      </c>
    </row>
    <row r="1740" spans="1:7" s="238" customFormat="1" ht="24" customHeight="1" x14ac:dyDescent="0.2">
      <c r="A1740" s="235" t="str">
        <f t="shared" si="523"/>
        <v/>
      </c>
      <c r="B1740" s="233" t="str">
        <f t="shared" si="524"/>
        <v/>
      </c>
      <c r="C1740" s="234"/>
      <c r="D1740" s="235" t="str">
        <f t="shared" si="525"/>
        <v/>
      </c>
      <c r="E1740" s="236"/>
      <c r="F1740" s="237">
        <f t="shared" si="526"/>
        <v>0</v>
      </c>
      <c r="G1740" s="303">
        <f t="shared" si="527"/>
        <v>0</v>
      </c>
    </row>
    <row r="1741" spans="1:7" s="238" customFormat="1" ht="24" customHeight="1" x14ac:dyDescent="0.2">
      <c r="A1741" s="235" t="str">
        <f t="shared" si="523"/>
        <v/>
      </c>
      <c r="B1741" s="233" t="str">
        <f t="shared" si="524"/>
        <v/>
      </c>
      <c r="C1741" s="234"/>
      <c r="D1741" s="235" t="str">
        <f t="shared" si="525"/>
        <v/>
      </c>
      <c r="E1741" s="236"/>
      <c r="F1741" s="237">
        <f t="shared" si="526"/>
        <v>0</v>
      </c>
      <c r="G1741" s="303">
        <f t="shared" si="527"/>
        <v>0</v>
      </c>
    </row>
    <row r="1742" spans="1:7" s="238" customFormat="1" ht="24" customHeight="1" x14ac:dyDescent="0.2">
      <c r="A1742" s="235" t="str">
        <f t="shared" si="523"/>
        <v/>
      </c>
      <c r="B1742" s="233" t="str">
        <f t="shared" si="524"/>
        <v/>
      </c>
      <c r="C1742" s="234"/>
      <c r="D1742" s="235" t="str">
        <f t="shared" si="525"/>
        <v/>
      </c>
      <c r="E1742" s="236"/>
      <c r="F1742" s="237">
        <f t="shared" si="526"/>
        <v>0</v>
      </c>
      <c r="G1742" s="303">
        <f t="shared" si="527"/>
        <v>0</v>
      </c>
    </row>
    <row r="1743" spans="1:7" s="238" customFormat="1" ht="24" customHeight="1" x14ac:dyDescent="0.2">
      <c r="A1743" s="235" t="str">
        <f t="shared" si="523"/>
        <v/>
      </c>
      <c r="B1743" s="233" t="str">
        <f t="shared" si="524"/>
        <v/>
      </c>
      <c r="C1743" s="234"/>
      <c r="D1743" s="235" t="str">
        <f t="shared" si="525"/>
        <v/>
      </c>
      <c r="E1743" s="236"/>
      <c r="F1743" s="237">
        <f t="shared" si="526"/>
        <v>0</v>
      </c>
      <c r="G1743" s="303">
        <f t="shared" si="527"/>
        <v>0</v>
      </c>
    </row>
    <row r="1744" spans="1:7" s="238" customFormat="1" ht="24" customHeight="1" x14ac:dyDescent="0.2">
      <c r="A1744" s="235" t="str">
        <f t="shared" si="523"/>
        <v/>
      </c>
      <c r="B1744" s="233" t="str">
        <f t="shared" si="524"/>
        <v/>
      </c>
      <c r="C1744" s="234"/>
      <c r="D1744" s="235" t="str">
        <f t="shared" si="525"/>
        <v/>
      </c>
      <c r="E1744" s="236"/>
      <c r="F1744" s="237">
        <f t="shared" si="526"/>
        <v>0</v>
      </c>
      <c r="G1744" s="303">
        <f t="shared" si="527"/>
        <v>0</v>
      </c>
    </row>
    <row r="1745" spans="1:123" s="238" customFormat="1" ht="24" customHeight="1" x14ac:dyDescent="0.2">
      <c r="A1745" s="235" t="str">
        <f t="shared" si="523"/>
        <v/>
      </c>
      <c r="B1745" s="233" t="str">
        <f t="shared" si="524"/>
        <v/>
      </c>
      <c r="C1745" s="234"/>
      <c r="D1745" s="235" t="str">
        <f t="shared" si="525"/>
        <v/>
      </c>
      <c r="E1745" s="236"/>
      <c r="F1745" s="237">
        <f t="shared" si="526"/>
        <v>0</v>
      </c>
      <c r="G1745" s="303">
        <f t="shared" si="527"/>
        <v>0</v>
      </c>
    </row>
    <row r="1746" spans="1:123" s="238" customFormat="1" ht="24" customHeight="1" x14ac:dyDescent="0.2">
      <c r="A1746" s="235" t="str">
        <f t="shared" si="523"/>
        <v/>
      </c>
      <c r="B1746" s="233" t="str">
        <f t="shared" si="524"/>
        <v/>
      </c>
      <c r="C1746" s="234"/>
      <c r="D1746" s="235" t="str">
        <f t="shared" si="525"/>
        <v/>
      </c>
      <c r="E1746" s="236"/>
      <c r="F1746" s="237">
        <f t="shared" si="526"/>
        <v>0</v>
      </c>
      <c r="G1746" s="303">
        <f t="shared" si="527"/>
        <v>0</v>
      </c>
    </row>
    <row r="1747" spans="1:123" ht="24" customHeight="1" x14ac:dyDescent="0.2">
      <c r="A1747" s="307"/>
      <c r="B1747" s="105"/>
      <c r="C1747" s="99"/>
      <c r="D1747" s="105"/>
      <c r="E1747" s="106"/>
      <c r="F1747" s="377" t="s">
        <v>33</v>
      </c>
      <c r="G1747" s="305">
        <f>SUBTOTAL(9,G1738:G1746)</f>
        <v>0</v>
      </c>
    </row>
    <row r="1748" spans="1:123" ht="24" customHeight="1" x14ac:dyDescent="0.2">
      <c r="A1748" s="308"/>
      <c r="B1748" s="105"/>
      <c r="C1748" s="99"/>
      <c r="D1748" s="105"/>
      <c r="E1748" s="106"/>
      <c r="F1748" s="107"/>
      <c r="G1748" s="306"/>
    </row>
    <row r="1749" spans="1:123" ht="24" customHeight="1" x14ac:dyDescent="0.2">
      <c r="A1749" s="309" t="str">
        <f>B1707</f>
        <v/>
      </c>
      <c r="B1749" s="310" t="str">
        <f>C1707</f>
        <v/>
      </c>
      <c r="C1749" s="113"/>
      <c r="D1749" s="113" t="s">
        <v>34</v>
      </c>
      <c r="E1749" s="114"/>
      <c r="F1749" s="312" t="s">
        <v>35</v>
      </c>
      <c r="G1749" s="311">
        <f>SUBTOTAL(9,G1712:G1748)</f>
        <v>0</v>
      </c>
    </row>
    <row r="1751" spans="1:123" ht="24" customHeight="1" x14ac:dyDescent="0.2">
      <c r="A1751" s="291" t="s">
        <v>37</v>
      </c>
      <c r="B1751" s="292"/>
      <c r="C1751" s="292"/>
      <c r="D1751" s="292"/>
      <c r="E1751" s="292"/>
      <c r="F1751" s="292"/>
      <c r="G1751" s="293"/>
    </row>
    <row r="1752" spans="1:123" ht="24" customHeight="1" x14ac:dyDescent="0.2">
      <c r="A1752" s="294" t="s">
        <v>602</v>
      </c>
      <c r="B1752" s="101" t="str">
        <f>Comitente</f>
        <v>DIRECCION PROVINCIAL DE REDES DE GAS</v>
      </c>
      <c r="C1752" s="96"/>
      <c r="D1752" s="102"/>
      <c r="E1752" s="102"/>
      <c r="F1752" s="103"/>
      <c r="G1752" s="295"/>
    </row>
    <row r="1753" spans="1:123" ht="24" customHeight="1" x14ac:dyDescent="0.2">
      <c r="A1753" s="294" t="s">
        <v>603</v>
      </c>
      <c r="B1753" s="101">
        <f>Contratista</f>
        <v>0</v>
      </c>
      <c r="C1753" s="97"/>
      <c r="D1753" s="97"/>
      <c r="E1753" s="97"/>
      <c r="F1753" s="104"/>
      <c r="G1753" s="296"/>
    </row>
    <row r="1754" spans="1:123" ht="24" customHeight="1" x14ac:dyDescent="0.2">
      <c r="A1754" s="294" t="s">
        <v>24</v>
      </c>
      <c r="B1754" s="101" t="str">
        <f>Obra</f>
        <v>RED DE MEDIA PRESIÓN BARRIO TALACASTO</v>
      </c>
      <c r="C1754" s="97"/>
      <c r="D1754" s="97"/>
      <c r="E1754" s="97"/>
      <c r="F1754" s="104" t="s">
        <v>38</v>
      </c>
      <c r="G1754" s="297">
        <f>Fecha_Base</f>
        <v>0</v>
      </c>
    </row>
    <row r="1755" spans="1:123" ht="24" customHeight="1" x14ac:dyDescent="0.2">
      <c r="A1755" s="298" t="s">
        <v>601</v>
      </c>
      <c r="B1755" s="98" t="str">
        <f>Ubicación</f>
        <v>Departamento Chimbas</v>
      </c>
      <c r="C1755" s="98"/>
      <c r="D1755" s="105"/>
      <c r="E1755" s="106"/>
      <c r="F1755" s="107"/>
      <c r="G1755" s="299"/>
    </row>
    <row r="1756" spans="1:123" ht="24" customHeight="1" x14ac:dyDescent="0.2">
      <c r="A1756" s="298" t="s">
        <v>39</v>
      </c>
      <c r="B1756" s="108" t="str">
        <f>IFERROR(VALUE(LEFT(B1757,FIND(".",B1757)-1)),"")</f>
        <v/>
      </c>
      <c r="C1756" s="99" t="str">
        <f>IFERROR(VLOOKUP(B1756,Tabla_CyP,2,FALSE),"")</f>
        <v/>
      </c>
      <c r="D1756" s="99"/>
      <c r="E1756" s="106"/>
      <c r="F1756" s="107"/>
      <c r="G1756" s="299"/>
    </row>
    <row r="1757" spans="1:123" ht="24" customHeight="1" x14ac:dyDescent="0.2">
      <c r="A1757" s="298" t="s">
        <v>25</v>
      </c>
      <c r="B1757" s="109" t="str">
        <f>IFERROR(VLOOKUP(COUNTIF($A$1:A1757,"ANALISIS DE PRECIOS"),Tabla_NumeroItem,2,FALSE),"")</f>
        <v/>
      </c>
      <c r="C1757" s="99" t="str">
        <f>IFERROR(VLOOKUP(B1757,Tabla_CyP,2,FALSE),"")</f>
        <v/>
      </c>
      <c r="D1757" s="105"/>
      <c r="E1757" s="106"/>
      <c r="F1757" s="104" t="s">
        <v>26</v>
      </c>
      <c r="G1757" s="300" t="str">
        <f>IFERROR(VLOOKUP(B1757,Tabla_CyP,4,FALSE),"")</f>
        <v/>
      </c>
    </row>
    <row r="1758" spans="1:123" ht="24" customHeight="1" x14ac:dyDescent="0.2">
      <c r="A1758" s="298"/>
      <c r="B1758" s="98"/>
      <c r="C1758" s="99"/>
      <c r="D1758" s="105"/>
      <c r="E1758" s="106"/>
      <c r="F1758" s="107"/>
      <c r="G1758" s="299"/>
    </row>
    <row r="1759" spans="1:123" ht="24" customHeight="1" x14ac:dyDescent="0.2">
      <c r="A1759" s="431" t="s">
        <v>507</v>
      </c>
      <c r="B1759" s="432"/>
      <c r="C1759" s="425" t="s">
        <v>0</v>
      </c>
      <c r="D1759" s="425" t="s">
        <v>27</v>
      </c>
      <c r="E1759" s="427" t="s">
        <v>28</v>
      </c>
      <c r="F1759" s="429" t="s">
        <v>29</v>
      </c>
      <c r="G1759" s="429" t="s">
        <v>30</v>
      </c>
    </row>
    <row r="1760" spans="1:123" s="111" customFormat="1" ht="24" customHeight="1" x14ac:dyDescent="0.2">
      <c r="A1760" s="110" t="s">
        <v>508</v>
      </c>
      <c r="B1760" s="110" t="s">
        <v>509</v>
      </c>
      <c r="C1760" s="426"/>
      <c r="D1760" s="426"/>
      <c r="E1760" s="428"/>
      <c r="F1760" s="430"/>
      <c r="G1760" s="430"/>
      <c r="H1760" s="239"/>
      <c r="I1760" s="239"/>
      <c r="J1760" s="239"/>
      <c r="K1760" s="239"/>
      <c r="L1760" s="239"/>
      <c r="M1760" s="239"/>
      <c r="N1760" s="239"/>
      <c r="O1760" s="239"/>
      <c r="P1760" s="239"/>
      <c r="Q1760" s="239"/>
      <c r="R1760" s="239"/>
      <c r="S1760" s="239"/>
      <c r="T1760" s="239"/>
      <c r="U1760" s="239"/>
      <c r="V1760" s="239"/>
      <c r="W1760" s="239"/>
      <c r="X1760" s="239"/>
      <c r="Y1760" s="239"/>
      <c r="Z1760" s="239"/>
      <c r="AA1760" s="239"/>
      <c r="AB1760" s="239"/>
      <c r="AC1760" s="239"/>
      <c r="AD1760" s="239"/>
      <c r="AE1760" s="239"/>
      <c r="AF1760" s="239"/>
      <c r="AG1760" s="239"/>
      <c r="AH1760" s="239"/>
      <c r="AI1760" s="239"/>
      <c r="AJ1760" s="239"/>
      <c r="AK1760" s="239"/>
      <c r="AL1760" s="239"/>
      <c r="AM1760" s="239"/>
      <c r="AN1760" s="239"/>
      <c r="AO1760" s="239"/>
      <c r="AP1760" s="239"/>
      <c r="AQ1760" s="239"/>
      <c r="AR1760" s="239"/>
      <c r="AS1760" s="239"/>
      <c r="AT1760" s="239"/>
      <c r="AU1760" s="239"/>
      <c r="AV1760" s="239"/>
      <c r="AW1760" s="239"/>
      <c r="AX1760" s="239"/>
      <c r="AY1760" s="239"/>
      <c r="AZ1760" s="239"/>
      <c r="BA1760" s="239"/>
      <c r="BB1760" s="239"/>
      <c r="BC1760" s="239"/>
      <c r="BD1760" s="239"/>
      <c r="BE1760" s="239"/>
      <c r="BF1760" s="239"/>
      <c r="BG1760" s="239"/>
      <c r="BH1760" s="239"/>
      <c r="BI1760" s="239"/>
      <c r="BJ1760" s="239"/>
      <c r="BK1760" s="239"/>
      <c r="BL1760" s="239"/>
      <c r="BM1760" s="239"/>
      <c r="BN1760" s="239"/>
      <c r="BO1760" s="239"/>
      <c r="BP1760" s="239"/>
      <c r="BQ1760" s="239"/>
      <c r="BR1760" s="239"/>
      <c r="BS1760" s="239"/>
      <c r="BT1760" s="239"/>
      <c r="BU1760" s="239"/>
      <c r="BV1760" s="239"/>
      <c r="BW1760" s="239"/>
      <c r="BX1760" s="239"/>
      <c r="BY1760" s="239"/>
      <c r="BZ1760" s="239"/>
      <c r="CA1760" s="239"/>
      <c r="CB1760" s="239"/>
      <c r="CC1760" s="239"/>
      <c r="CD1760" s="239"/>
      <c r="CE1760" s="239"/>
      <c r="CF1760" s="239"/>
      <c r="CG1760" s="239"/>
      <c r="CH1760" s="239"/>
      <c r="CI1760" s="239"/>
      <c r="CJ1760" s="239"/>
      <c r="CK1760" s="239"/>
      <c r="CL1760" s="239"/>
      <c r="CM1760" s="239"/>
      <c r="CN1760" s="239"/>
      <c r="CO1760" s="239"/>
      <c r="CP1760" s="239"/>
      <c r="CQ1760" s="239"/>
      <c r="CR1760" s="239"/>
      <c r="CS1760" s="239"/>
      <c r="CT1760" s="239"/>
      <c r="CU1760" s="239"/>
      <c r="CV1760" s="239"/>
      <c r="CW1760" s="239"/>
      <c r="CX1760" s="239"/>
      <c r="CY1760" s="239"/>
      <c r="CZ1760" s="239"/>
      <c r="DA1760" s="239"/>
      <c r="DB1760" s="239"/>
      <c r="DC1760" s="239"/>
      <c r="DD1760" s="239"/>
      <c r="DE1760" s="239"/>
      <c r="DF1760" s="239"/>
      <c r="DG1760" s="239"/>
      <c r="DH1760" s="239"/>
      <c r="DI1760" s="239"/>
      <c r="DJ1760" s="239"/>
      <c r="DK1760" s="239"/>
      <c r="DL1760" s="239"/>
      <c r="DM1760" s="239"/>
      <c r="DN1760" s="239"/>
      <c r="DO1760" s="239"/>
      <c r="DP1760" s="239"/>
      <c r="DQ1760" s="239"/>
      <c r="DR1760" s="239"/>
      <c r="DS1760" s="239"/>
    </row>
    <row r="1761" spans="1:7" ht="24" customHeight="1" x14ac:dyDescent="0.2">
      <c r="A1761" s="378"/>
      <c r="B1761" s="112"/>
      <c r="C1761" s="376" t="s">
        <v>604</v>
      </c>
      <c r="D1761" s="113"/>
      <c r="E1761" s="114"/>
      <c r="F1761" s="115"/>
      <c r="G1761" s="302"/>
    </row>
    <row r="1762" spans="1:7" s="238" customFormat="1" ht="24" customHeight="1" x14ac:dyDescent="0.2">
      <c r="A1762" s="235" t="str">
        <f t="shared" ref="A1762:A1775" si="528">IFERROR(VLOOKUP(C1762,Tabla_Insumos,4,FALSE),"")</f>
        <v/>
      </c>
      <c r="B1762" s="233" t="str">
        <f t="shared" ref="B1762:B1775" si="529">IFERROR(VLOOKUP(C1762,Tabla_Insumos,5,FALSE),"")</f>
        <v/>
      </c>
      <c r="C1762" s="234"/>
      <c r="D1762" s="235" t="str">
        <f t="shared" ref="D1762:D1775" si="530">IFERROR(VLOOKUP(C1762,Tabla_Insumos,2,FALSE),"")</f>
        <v/>
      </c>
      <c r="E1762" s="236"/>
      <c r="F1762" s="237">
        <f t="shared" ref="F1762:F1775" si="531">IFERROR(VLOOKUP(C1762,Tabla_Insumos,3,FALSE),0)</f>
        <v>0</v>
      </c>
      <c r="G1762" s="303">
        <f>ROUND(E1762*F1762,2)</f>
        <v>0</v>
      </c>
    </row>
    <row r="1763" spans="1:7" s="238" customFormat="1" ht="24" customHeight="1" x14ac:dyDescent="0.2">
      <c r="A1763" s="235" t="str">
        <f t="shared" si="528"/>
        <v/>
      </c>
      <c r="B1763" s="233" t="str">
        <f t="shared" si="529"/>
        <v/>
      </c>
      <c r="C1763" s="234"/>
      <c r="D1763" s="235" t="str">
        <f t="shared" si="530"/>
        <v/>
      </c>
      <c r="E1763" s="236"/>
      <c r="F1763" s="237">
        <f t="shared" si="531"/>
        <v>0</v>
      </c>
      <c r="G1763" s="303">
        <f t="shared" ref="G1763:G1775" si="532">ROUND(E1763*F1763,2)</f>
        <v>0</v>
      </c>
    </row>
    <row r="1764" spans="1:7" s="238" customFormat="1" ht="24" customHeight="1" x14ac:dyDescent="0.2">
      <c r="A1764" s="235" t="str">
        <f t="shared" si="528"/>
        <v/>
      </c>
      <c r="B1764" s="233" t="str">
        <f t="shared" si="529"/>
        <v/>
      </c>
      <c r="C1764" s="234"/>
      <c r="D1764" s="235" t="str">
        <f t="shared" si="530"/>
        <v/>
      </c>
      <c r="E1764" s="236"/>
      <c r="F1764" s="237">
        <f t="shared" si="531"/>
        <v>0</v>
      </c>
      <c r="G1764" s="303">
        <f t="shared" si="532"/>
        <v>0</v>
      </c>
    </row>
    <row r="1765" spans="1:7" s="238" customFormat="1" ht="24" customHeight="1" x14ac:dyDescent="0.2">
      <c r="A1765" s="235" t="str">
        <f t="shared" si="528"/>
        <v/>
      </c>
      <c r="B1765" s="233" t="str">
        <f t="shared" si="529"/>
        <v/>
      </c>
      <c r="C1765" s="234"/>
      <c r="D1765" s="235" t="str">
        <f t="shared" si="530"/>
        <v/>
      </c>
      <c r="E1765" s="236"/>
      <c r="F1765" s="237">
        <f t="shared" si="531"/>
        <v>0</v>
      </c>
      <c r="G1765" s="303">
        <f t="shared" si="532"/>
        <v>0</v>
      </c>
    </row>
    <row r="1766" spans="1:7" s="238" customFormat="1" ht="24" customHeight="1" x14ac:dyDescent="0.2">
      <c r="A1766" s="235" t="str">
        <f t="shared" si="528"/>
        <v/>
      </c>
      <c r="B1766" s="233" t="str">
        <f t="shared" si="529"/>
        <v/>
      </c>
      <c r="C1766" s="234"/>
      <c r="D1766" s="235" t="str">
        <f t="shared" si="530"/>
        <v/>
      </c>
      <c r="E1766" s="236"/>
      <c r="F1766" s="237">
        <f t="shared" si="531"/>
        <v>0</v>
      </c>
      <c r="G1766" s="303">
        <f t="shared" si="532"/>
        <v>0</v>
      </c>
    </row>
    <row r="1767" spans="1:7" s="238" customFormat="1" ht="24" customHeight="1" x14ac:dyDescent="0.2">
      <c r="A1767" s="235" t="str">
        <f t="shared" si="528"/>
        <v/>
      </c>
      <c r="B1767" s="233" t="str">
        <f t="shared" si="529"/>
        <v/>
      </c>
      <c r="C1767" s="234"/>
      <c r="D1767" s="235" t="str">
        <f t="shared" si="530"/>
        <v/>
      </c>
      <c r="E1767" s="236"/>
      <c r="F1767" s="237">
        <f t="shared" si="531"/>
        <v>0</v>
      </c>
      <c r="G1767" s="303">
        <f t="shared" si="532"/>
        <v>0</v>
      </c>
    </row>
    <row r="1768" spans="1:7" s="238" customFormat="1" ht="24" customHeight="1" x14ac:dyDescent="0.2">
      <c r="A1768" s="235" t="str">
        <f t="shared" si="528"/>
        <v/>
      </c>
      <c r="B1768" s="233" t="str">
        <f t="shared" si="529"/>
        <v/>
      </c>
      <c r="C1768" s="234"/>
      <c r="D1768" s="235" t="str">
        <f t="shared" si="530"/>
        <v/>
      </c>
      <c r="E1768" s="236"/>
      <c r="F1768" s="237">
        <f t="shared" si="531"/>
        <v>0</v>
      </c>
      <c r="G1768" s="303">
        <f t="shared" si="532"/>
        <v>0</v>
      </c>
    </row>
    <row r="1769" spans="1:7" s="238" customFormat="1" ht="24" customHeight="1" x14ac:dyDescent="0.2">
      <c r="A1769" s="235" t="str">
        <f t="shared" si="528"/>
        <v/>
      </c>
      <c r="B1769" s="233" t="str">
        <f t="shared" si="529"/>
        <v/>
      </c>
      <c r="C1769" s="234"/>
      <c r="D1769" s="235" t="str">
        <f t="shared" si="530"/>
        <v/>
      </c>
      <c r="E1769" s="236"/>
      <c r="F1769" s="237">
        <f t="shared" si="531"/>
        <v>0</v>
      </c>
      <c r="G1769" s="303">
        <f t="shared" si="532"/>
        <v>0</v>
      </c>
    </row>
    <row r="1770" spans="1:7" s="238" customFormat="1" ht="24" customHeight="1" x14ac:dyDescent="0.2">
      <c r="A1770" s="235" t="str">
        <f t="shared" si="528"/>
        <v/>
      </c>
      <c r="B1770" s="233" t="str">
        <f t="shared" si="529"/>
        <v/>
      </c>
      <c r="C1770" s="234"/>
      <c r="D1770" s="235" t="str">
        <f t="shared" si="530"/>
        <v/>
      </c>
      <c r="E1770" s="236"/>
      <c r="F1770" s="237">
        <f t="shared" si="531"/>
        <v>0</v>
      </c>
      <c r="G1770" s="303">
        <f t="shared" si="532"/>
        <v>0</v>
      </c>
    </row>
    <row r="1771" spans="1:7" s="238" customFormat="1" ht="24" customHeight="1" x14ac:dyDescent="0.2">
      <c r="A1771" s="235" t="str">
        <f t="shared" si="528"/>
        <v/>
      </c>
      <c r="B1771" s="233" t="str">
        <f t="shared" si="529"/>
        <v/>
      </c>
      <c r="C1771" s="234"/>
      <c r="D1771" s="235" t="str">
        <f t="shared" si="530"/>
        <v/>
      </c>
      <c r="E1771" s="236"/>
      <c r="F1771" s="237">
        <f t="shared" si="531"/>
        <v>0</v>
      </c>
      <c r="G1771" s="303">
        <f t="shared" si="532"/>
        <v>0</v>
      </c>
    </row>
    <row r="1772" spans="1:7" s="238" customFormat="1" ht="24" customHeight="1" x14ac:dyDescent="0.2">
      <c r="A1772" s="235" t="str">
        <f t="shared" si="528"/>
        <v/>
      </c>
      <c r="B1772" s="233" t="str">
        <f t="shared" si="529"/>
        <v/>
      </c>
      <c r="C1772" s="234"/>
      <c r="D1772" s="235" t="str">
        <f t="shared" si="530"/>
        <v/>
      </c>
      <c r="E1772" s="236"/>
      <c r="F1772" s="237">
        <f t="shared" si="531"/>
        <v>0</v>
      </c>
      <c r="G1772" s="303">
        <f t="shared" si="532"/>
        <v>0</v>
      </c>
    </row>
    <row r="1773" spans="1:7" s="238" customFormat="1" ht="24" customHeight="1" x14ac:dyDescent="0.2">
      <c r="A1773" s="235" t="str">
        <f t="shared" si="528"/>
        <v/>
      </c>
      <c r="B1773" s="233" t="str">
        <f t="shared" si="529"/>
        <v/>
      </c>
      <c r="C1773" s="234"/>
      <c r="D1773" s="235" t="str">
        <f t="shared" si="530"/>
        <v/>
      </c>
      <c r="E1773" s="236"/>
      <c r="F1773" s="237">
        <f t="shared" si="531"/>
        <v>0</v>
      </c>
      <c r="G1773" s="303">
        <f t="shared" si="532"/>
        <v>0</v>
      </c>
    </row>
    <row r="1774" spans="1:7" s="238" customFormat="1" ht="24" customHeight="1" x14ac:dyDescent="0.2">
      <c r="A1774" s="235" t="str">
        <f t="shared" si="528"/>
        <v/>
      </c>
      <c r="B1774" s="233" t="str">
        <f t="shared" si="529"/>
        <v/>
      </c>
      <c r="C1774" s="234"/>
      <c r="D1774" s="235" t="str">
        <f t="shared" si="530"/>
        <v/>
      </c>
      <c r="E1774" s="236"/>
      <c r="F1774" s="237">
        <f t="shared" si="531"/>
        <v>0</v>
      </c>
      <c r="G1774" s="303">
        <f t="shared" si="532"/>
        <v>0</v>
      </c>
    </row>
    <row r="1775" spans="1:7" s="238" customFormat="1" ht="24" customHeight="1" x14ac:dyDescent="0.2">
      <c r="A1775" s="235" t="str">
        <f t="shared" si="528"/>
        <v/>
      </c>
      <c r="B1775" s="233" t="str">
        <f t="shared" si="529"/>
        <v/>
      </c>
      <c r="C1775" s="234"/>
      <c r="D1775" s="235" t="str">
        <f t="shared" si="530"/>
        <v/>
      </c>
      <c r="E1775" s="236"/>
      <c r="F1775" s="237">
        <f t="shared" si="531"/>
        <v>0</v>
      </c>
      <c r="G1775" s="303">
        <f t="shared" si="532"/>
        <v>0</v>
      </c>
    </row>
    <row r="1776" spans="1:7" ht="24" customHeight="1" x14ac:dyDescent="0.2">
      <c r="A1776" s="304"/>
      <c r="B1776" s="99"/>
      <c r="C1776" s="99"/>
      <c r="D1776" s="105"/>
      <c r="E1776" s="106"/>
      <c r="F1776" s="377" t="s">
        <v>31</v>
      </c>
      <c r="G1776" s="305">
        <f>SUBTOTAL(9,G1762:G1775)</f>
        <v>0</v>
      </c>
    </row>
    <row r="1777" spans="1:7" ht="24" customHeight="1" x14ac:dyDescent="0.2">
      <c r="A1777" s="304"/>
      <c r="B1777" s="99"/>
      <c r="C1777" s="375" t="s">
        <v>605</v>
      </c>
      <c r="D1777" s="105"/>
      <c r="E1777" s="106"/>
      <c r="F1777" s="107"/>
      <c r="G1777" s="306"/>
    </row>
    <row r="1778" spans="1:7" s="238" customFormat="1" ht="24" customHeight="1" x14ac:dyDescent="0.2">
      <c r="A1778" s="235" t="str">
        <f t="shared" ref="A1778:A1785" si="533">IFERROR(VLOOKUP(C1778,Tabla_Insumos,4,FALSE),"")</f>
        <v/>
      </c>
      <c r="B1778" s="233">
        <f t="shared" ref="B1778:B1785" si="534">IFERROR(VLOOKUP(A1778,Tabla_Indices,5,FALSE),"")</f>
        <v>0</v>
      </c>
      <c r="C1778" s="234"/>
      <c r="D1778" s="235" t="str">
        <f t="shared" ref="D1778:D1785" si="535">IFERROR(VLOOKUP(C1778,Tabla_Insumos,2,FALSE),"")</f>
        <v/>
      </c>
      <c r="E1778" s="236"/>
      <c r="F1778" s="237">
        <f t="shared" ref="F1778:F1785" si="536">IFERROR(VLOOKUP(C1778,Tabla_Insumos,3,FALSE),0)</f>
        <v>0</v>
      </c>
      <c r="G1778" s="303">
        <f>ROUND(E1778*F1778,2)</f>
        <v>0</v>
      </c>
    </row>
    <row r="1779" spans="1:7" s="238" customFormat="1" ht="24" customHeight="1" x14ac:dyDescent="0.2">
      <c r="A1779" s="235" t="str">
        <f t="shared" si="533"/>
        <v/>
      </c>
      <c r="B1779" s="233">
        <f t="shared" si="534"/>
        <v>0</v>
      </c>
      <c r="C1779" s="234"/>
      <c r="D1779" s="235" t="str">
        <f t="shared" si="535"/>
        <v/>
      </c>
      <c r="E1779" s="236"/>
      <c r="F1779" s="237">
        <f t="shared" si="536"/>
        <v>0</v>
      </c>
      <c r="G1779" s="303">
        <f>ROUND(E1779*F1779,2)</f>
        <v>0</v>
      </c>
    </row>
    <row r="1780" spans="1:7" s="238" customFormat="1" ht="24" customHeight="1" x14ac:dyDescent="0.2">
      <c r="A1780" s="235" t="str">
        <f t="shared" si="533"/>
        <v/>
      </c>
      <c r="B1780" s="233">
        <f t="shared" si="534"/>
        <v>0</v>
      </c>
      <c r="C1780" s="234"/>
      <c r="D1780" s="235" t="str">
        <f t="shared" si="535"/>
        <v/>
      </c>
      <c r="E1780" s="236"/>
      <c r="F1780" s="237">
        <f t="shared" si="536"/>
        <v>0</v>
      </c>
      <c r="G1780" s="303">
        <f t="shared" ref="G1780:G1785" si="537">ROUND(E1780*F1780,2)</f>
        <v>0</v>
      </c>
    </row>
    <row r="1781" spans="1:7" s="238" customFormat="1" ht="24" customHeight="1" x14ac:dyDescent="0.2">
      <c r="A1781" s="235" t="str">
        <f t="shared" si="533"/>
        <v/>
      </c>
      <c r="B1781" s="233">
        <f t="shared" si="534"/>
        <v>0</v>
      </c>
      <c r="C1781" s="234"/>
      <c r="D1781" s="235" t="str">
        <f t="shared" si="535"/>
        <v/>
      </c>
      <c r="E1781" s="236"/>
      <c r="F1781" s="237">
        <f t="shared" si="536"/>
        <v>0</v>
      </c>
      <c r="G1781" s="303">
        <f t="shared" si="537"/>
        <v>0</v>
      </c>
    </row>
    <row r="1782" spans="1:7" s="238" customFormat="1" ht="24" customHeight="1" x14ac:dyDescent="0.2">
      <c r="A1782" s="235" t="str">
        <f t="shared" si="533"/>
        <v/>
      </c>
      <c r="B1782" s="233">
        <f t="shared" si="534"/>
        <v>0</v>
      </c>
      <c r="C1782" s="234"/>
      <c r="D1782" s="235" t="str">
        <f t="shared" si="535"/>
        <v/>
      </c>
      <c r="E1782" s="236"/>
      <c r="F1782" s="237">
        <f t="shared" si="536"/>
        <v>0</v>
      </c>
      <c r="G1782" s="303">
        <f t="shared" si="537"/>
        <v>0</v>
      </c>
    </row>
    <row r="1783" spans="1:7" s="238" customFormat="1" ht="24" customHeight="1" x14ac:dyDescent="0.2">
      <c r="A1783" s="235" t="str">
        <f t="shared" si="533"/>
        <v/>
      </c>
      <c r="B1783" s="233">
        <f t="shared" si="534"/>
        <v>0</v>
      </c>
      <c r="C1783" s="234"/>
      <c r="D1783" s="235" t="str">
        <f t="shared" si="535"/>
        <v/>
      </c>
      <c r="E1783" s="236"/>
      <c r="F1783" s="237">
        <f t="shared" si="536"/>
        <v>0</v>
      </c>
      <c r="G1783" s="303">
        <f t="shared" si="537"/>
        <v>0</v>
      </c>
    </row>
    <row r="1784" spans="1:7" s="238" customFormat="1" ht="24" customHeight="1" x14ac:dyDescent="0.2">
      <c r="A1784" s="235" t="str">
        <f t="shared" si="533"/>
        <v/>
      </c>
      <c r="B1784" s="233">
        <f t="shared" si="534"/>
        <v>0</v>
      </c>
      <c r="C1784" s="234"/>
      <c r="D1784" s="235" t="str">
        <f t="shared" si="535"/>
        <v/>
      </c>
      <c r="E1784" s="236"/>
      <c r="F1784" s="237">
        <f t="shared" si="536"/>
        <v>0</v>
      </c>
      <c r="G1784" s="303">
        <f t="shared" si="537"/>
        <v>0</v>
      </c>
    </row>
    <row r="1785" spans="1:7" s="238" customFormat="1" ht="24" customHeight="1" x14ac:dyDescent="0.2">
      <c r="A1785" s="235" t="str">
        <f t="shared" si="533"/>
        <v/>
      </c>
      <c r="B1785" s="233">
        <f t="shared" si="534"/>
        <v>0</v>
      </c>
      <c r="C1785" s="234"/>
      <c r="D1785" s="235" t="str">
        <f t="shared" si="535"/>
        <v/>
      </c>
      <c r="E1785" s="236"/>
      <c r="F1785" s="237">
        <f t="shared" si="536"/>
        <v>0</v>
      </c>
      <c r="G1785" s="303">
        <f t="shared" si="537"/>
        <v>0</v>
      </c>
    </row>
    <row r="1786" spans="1:7" ht="24" customHeight="1" x14ac:dyDescent="0.2">
      <c r="A1786" s="304"/>
      <c r="B1786" s="99"/>
      <c r="C1786" s="99"/>
      <c r="D1786" s="105"/>
      <c r="E1786" s="106"/>
      <c r="F1786" s="377" t="s">
        <v>32</v>
      </c>
      <c r="G1786" s="305">
        <f>SUBTOTAL(9,G1778:G1785)</f>
        <v>0</v>
      </c>
    </row>
    <row r="1787" spans="1:7" ht="24" customHeight="1" x14ac:dyDescent="0.2">
      <c r="A1787" s="304"/>
      <c r="B1787" s="99"/>
      <c r="C1787" s="375" t="s">
        <v>606</v>
      </c>
      <c r="D1787" s="105"/>
      <c r="E1787" s="106"/>
      <c r="F1787" s="107"/>
      <c r="G1787" s="306"/>
    </row>
    <row r="1788" spans="1:7" s="238" customFormat="1" ht="24" customHeight="1" x14ac:dyDescent="0.2">
      <c r="A1788" s="235" t="str">
        <f t="shared" ref="A1788:A1796" si="538">IFERROR(VLOOKUP(C1788,Tabla_Insumos,4,FALSE),"")</f>
        <v/>
      </c>
      <c r="B1788" s="233" t="str">
        <f t="shared" ref="B1788:B1796" si="539">IFERROR(VLOOKUP(C1788,Tabla_Insumos,5,FALSE),"")</f>
        <v/>
      </c>
      <c r="C1788" s="234"/>
      <c r="D1788" s="235" t="str">
        <f t="shared" ref="D1788:D1796" si="540">IFERROR(VLOOKUP(C1788,Tabla_Insumos,2,FALSE),"")</f>
        <v/>
      </c>
      <c r="E1788" s="236"/>
      <c r="F1788" s="237">
        <f t="shared" ref="F1788:F1796" si="541">IFERROR(VLOOKUP(C1788,Tabla_Insumos,3,FALSE),0)</f>
        <v>0</v>
      </c>
      <c r="G1788" s="303">
        <f t="shared" ref="G1788:G1796" si="542">ROUND(E1788*F1788,2)</f>
        <v>0</v>
      </c>
    </row>
    <row r="1789" spans="1:7" s="238" customFormat="1" ht="24" customHeight="1" x14ac:dyDescent="0.2">
      <c r="A1789" s="235" t="str">
        <f t="shared" si="538"/>
        <v/>
      </c>
      <c r="B1789" s="233" t="str">
        <f t="shared" si="539"/>
        <v/>
      </c>
      <c r="C1789" s="234"/>
      <c r="D1789" s="235" t="str">
        <f t="shared" si="540"/>
        <v/>
      </c>
      <c r="E1789" s="236"/>
      <c r="F1789" s="237">
        <f t="shared" si="541"/>
        <v>0</v>
      </c>
      <c r="G1789" s="303">
        <f t="shared" si="542"/>
        <v>0</v>
      </c>
    </row>
    <row r="1790" spans="1:7" s="238" customFormat="1" ht="24" customHeight="1" x14ac:dyDescent="0.2">
      <c r="A1790" s="235" t="str">
        <f t="shared" si="538"/>
        <v/>
      </c>
      <c r="B1790" s="233" t="str">
        <f t="shared" si="539"/>
        <v/>
      </c>
      <c r="C1790" s="234"/>
      <c r="D1790" s="235" t="str">
        <f t="shared" si="540"/>
        <v/>
      </c>
      <c r="E1790" s="236"/>
      <c r="F1790" s="237">
        <f t="shared" si="541"/>
        <v>0</v>
      </c>
      <c r="G1790" s="303">
        <f t="shared" si="542"/>
        <v>0</v>
      </c>
    </row>
    <row r="1791" spans="1:7" s="238" customFormat="1" ht="24" customHeight="1" x14ac:dyDescent="0.2">
      <c r="A1791" s="235" t="str">
        <f t="shared" si="538"/>
        <v/>
      </c>
      <c r="B1791" s="233" t="str">
        <f t="shared" si="539"/>
        <v/>
      </c>
      <c r="C1791" s="234"/>
      <c r="D1791" s="235" t="str">
        <f t="shared" si="540"/>
        <v/>
      </c>
      <c r="E1791" s="236"/>
      <c r="F1791" s="237">
        <f t="shared" si="541"/>
        <v>0</v>
      </c>
      <c r="G1791" s="303">
        <f t="shared" si="542"/>
        <v>0</v>
      </c>
    </row>
    <row r="1792" spans="1:7" s="238" customFormat="1" ht="24" customHeight="1" x14ac:dyDescent="0.2">
      <c r="A1792" s="235" t="str">
        <f t="shared" si="538"/>
        <v/>
      </c>
      <c r="B1792" s="233" t="str">
        <f t="shared" si="539"/>
        <v/>
      </c>
      <c r="C1792" s="234"/>
      <c r="D1792" s="235" t="str">
        <f t="shared" si="540"/>
        <v/>
      </c>
      <c r="E1792" s="236"/>
      <c r="F1792" s="237">
        <f t="shared" si="541"/>
        <v>0</v>
      </c>
      <c r="G1792" s="303">
        <f t="shared" si="542"/>
        <v>0</v>
      </c>
    </row>
    <row r="1793" spans="1:7" s="238" customFormat="1" ht="24" customHeight="1" x14ac:dyDescent="0.2">
      <c r="A1793" s="235" t="str">
        <f t="shared" si="538"/>
        <v/>
      </c>
      <c r="B1793" s="233" t="str">
        <f t="shared" si="539"/>
        <v/>
      </c>
      <c r="C1793" s="234"/>
      <c r="D1793" s="235" t="str">
        <f t="shared" si="540"/>
        <v/>
      </c>
      <c r="E1793" s="236"/>
      <c r="F1793" s="237">
        <f t="shared" si="541"/>
        <v>0</v>
      </c>
      <c r="G1793" s="303">
        <f t="shared" si="542"/>
        <v>0</v>
      </c>
    </row>
    <row r="1794" spans="1:7" s="238" customFormat="1" ht="24" customHeight="1" x14ac:dyDescent="0.2">
      <c r="A1794" s="235" t="str">
        <f t="shared" si="538"/>
        <v/>
      </c>
      <c r="B1794" s="233" t="str">
        <f t="shared" si="539"/>
        <v/>
      </c>
      <c r="C1794" s="234"/>
      <c r="D1794" s="235" t="str">
        <f t="shared" si="540"/>
        <v/>
      </c>
      <c r="E1794" s="236"/>
      <c r="F1794" s="237">
        <f t="shared" si="541"/>
        <v>0</v>
      </c>
      <c r="G1794" s="303">
        <f t="shared" si="542"/>
        <v>0</v>
      </c>
    </row>
    <row r="1795" spans="1:7" s="238" customFormat="1" ht="24" customHeight="1" x14ac:dyDescent="0.2">
      <c r="A1795" s="235" t="str">
        <f t="shared" si="538"/>
        <v/>
      </c>
      <c r="B1795" s="233" t="str">
        <f t="shared" si="539"/>
        <v/>
      </c>
      <c r="C1795" s="234"/>
      <c r="D1795" s="235" t="str">
        <f t="shared" si="540"/>
        <v/>
      </c>
      <c r="E1795" s="236"/>
      <c r="F1795" s="237">
        <f t="shared" si="541"/>
        <v>0</v>
      </c>
      <c r="G1795" s="303">
        <f t="shared" si="542"/>
        <v>0</v>
      </c>
    </row>
    <row r="1796" spans="1:7" s="238" customFormat="1" ht="24" customHeight="1" x14ac:dyDescent="0.2">
      <c r="A1796" s="235" t="str">
        <f t="shared" si="538"/>
        <v/>
      </c>
      <c r="B1796" s="233" t="str">
        <f t="shared" si="539"/>
        <v/>
      </c>
      <c r="C1796" s="234"/>
      <c r="D1796" s="235" t="str">
        <f t="shared" si="540"/>
        <v/>
      </c>
      <c r="E1796" s="236"/>
      <c r="F1796" s="237">
        <f t="shared" si="541"/>
        <v>0</v>
      </c>
      <c r="G1796" s="303">
        <f t="shared" si="542"/>
        <v>0</v>
      </c>
    </row>
    <row r="1797" spans="1:7" ht="24" customHeight="1" x14ac:dyDescent="0.2">
      <c r="A1797" s="307"/>
      <c r="B1797" s="105"/>
      <c r="C1797" s="99"/>
      <c r="D1797" s="105"/>
      <c r="E1797" s="106"/>
      <c r="F1797" s="377" t="s">
        <v>33</v>
      </c>
      <c r="G1797" s="305">
        <f>SUBTOTAL(9,G1788:G1796)</f>
        <v>0</v>
      </c>
    </row>
    <row r="1798" spans="1:7" ht="24" customHeight="1" x14ac:dyDescent="0.2">
      <c r="A1798" s="308"/>
      <c r="B1798" s="105"/>
      <c r="C1798" s="99"/>
      <c r="D1798" s="105"/>
      <c r="E1798" s="106"/>
      <c r="F1798" s="107"/>
      <c r="G1798" s="306"/>
    </row>
    <row r="1799" spans="1:7" ht="24" customHeight="1" x14ac:dyDescent="0.2">
      <c r="A1799" s="309" t="str">
        <f>B1757</f>
        <v/>
      </c>
      <c r="B1799" s="310" t="str">
        <f>C1757</f>
        <v/>
      </c>
      <c r="C1799" s="113"/>
      <c r="D1799" s="113" t="s">
        <v>34</v>
      </c>
      <c r="E1799" s="114"/>
      <c r="F1799" s="312" t="s">
        <v>35</v>
      </c>
      <c r="G1799" s="311">
        <f>SUBTOTAL(9,G1762:G1798)</f>
        <v>0</v>
      </c>
    </row>
    <row r="1801" spans="1:7" ht="24" customHeight="1" x14ac:dyDescent="0.2">
      <c r="A1801" s="291" t="s">
        <v>37</v>
      </c>
      <c r="B1801" s="292"/>
      <c r="C1801" s="292"/>
      <c r="D1801" s="292"/>
      <c r="E1801" s="292"/>
      <c r="F1801" s="292"/>
      <c r="G1801" s="293"/>
    </row>
    <row r="1802" spans="1:7" ht="24" customHeight="1" x14ac:dyDescent="0.2">
      <c r="A1802" s="294" t="s">
        <v>602</v>
      </c>
      <c r="B1802" s="101" t="str">
        <f>Comitente</f>
        <v>DIRECCION PROVINCIAL DE REDES DE GAS</v>
      </c>
      <c r="C1802" s="96"/>
      <c r="D1802" s="102"/>
      <c r="E1802" s="102"/>
      <c r="F1802" s="103"/>
      <c r="G1802" s="295"/>
    </row>
    <row r="1803" spans="1:7" ht="24" customHeight="1" x14ac:dyDescent="0.2">
      <c r="A1803" s="294" t="s">
        <v>603</v>
      </c>
      <c r="B1803" s="101">
        <f>Contratista</f>
        <v>0</v>
      </c>
      <c r="C1803" s="97"/>
      <c r="D1803" s="97"/>
      <c r="E1803" s="97"/>
      <c r="F1803" s="104"/>
      <c r="G1803" s="296"/>
    </row>
    <row r="1804" spans="1:7" ht="24" customHeight="1" x14ac:dyDescent="0.2">
      <c r="A1804" s="294" t="s">
        <v>24</v>
      </c>
      <c r="B1804" s="101" t="str">
        <f>Obra</f>
        <v>RED DE MEDIA PRESIÓN BARRIO TALACASTO</v>
      </c>
      <c r="C1804" s="97"/>
      <c r="D1804" s="97"/>
      <c r="E1804" s="97"/>
      <c r="F1804" s="104" t="s">
        <v>38</v>
      </c>
      <c r="G1804" s="297">
        <f>Fecha_Base</f>
        <v>0</v>
      </c>
    </row>
    <row r="1805" spans="1:7" ht="24" customHeight="1" x14ac:dyDescent="0.2">
      <c r="A1805" s="298" t="s">
        <v>601</v>
      </c>
      <c r="B1805" s="98" t="str">
        <f>Ubicación</f>
        <v>Departamento Chimbas</v>
      </c>
      <c r="C1805" s="98"/>
      <c r="D1805" s="105"/>
      <c r="E1805" s="106"/>
      <c r="F1805" s="107"/>
      <c r="G1805" s="299"/>
    </row>
    <row r="1806" spans="1:7" ht="24" customHeight="1" x14ac:dyDescent="0.2">
      <c r="A1806" s="298" t="s">
        <v>39</v>
      </c>
      <c r="B1806" s="108" t="str">
        <f>IFERROR(VALUE(LEFT(B1807,FIND(".",B1807)-1)),"")</f>
        <v/>
      </c>
      <c r="C1806" s="99" t="str">
        <f>IFERROR(VLOOKUP(B1806,Tabla_CyP,2,FALSE),"")</f>
        <v/>
      </c>
      <c r="D1806" s="99"/>
      <c r="E1806" s="106"/>
      <c r="F1806" s="107"/>
      <c r="G1806" s="299"/>
    </row>
    <row r="1807" spans="1:7" ht="24" customHeight="1" x14ac:dyDescent="0.2">
      <c r="A1807" s="298" t="s">
        <v>25</v>
      </c>
      <c r="B1807" s="109" t="str">
        <f>IFERROR(VLOOKUP(COUNTIF($A$1:A1807,"ANALISIS DE PRECIOS"),Tabla_NumeroItem,2,FALSE),"")</f>
        <v/>
      </c>
      <c r="C1807" s="99" t="str">
        <f>IFERROR(VLOOKUP(B1807,Tabla_CyP,2,FALSE),"")</f>
        <v/>
      </c>
      <c r="D1807" s="105"/>
      <c r="E1807" s="106"/>
      <c r="F1807" s="104" t="s">
        <v>26</v>
      </c>
      <c r="G1807" s="300" t="str">
        <f>IFERROR(VLOOKUP(B1807,Tabla_CyP,4,FALSE),"")</f>
        <v/>
      </c>
    </row>
    <row r="1808" spans="1:7" ht="24" customHeight="1" x14ac:dyDescent="0.2">
      <c r="A1808" s="298"/>
      <c r="B1808" s="98"/>
      <c r="C1808" s="99"/>
      <c r="D1808" s="105"/>
      <c r="E1808" s="106"/>
      <c r="F1808" s="107"/>
      <c r="G1808" s="299"/>
    </row>
    <row r="1809" spans="1:123" ht="24" customHeight="1" x14ac:dyDescent="0.2">
      <c r="A1809" s="431" t="s">
        <v>507</v>
      </c>
      <c r="B1809" s="432"/>
      <c r="C1809" s="425" t="s">
        <v>0</v>
      </c>
      <c r="D1809" s="425" t="s">
        <v>27</v>
      </c>
      <c r="E1809" s="427" t="s">
        <v>28</v>
      </c>
      <c r="F1809" s="429" t="s">
        <v>29</v>
      </c>
      <c r="G1809" s="429" t="s">
        <v>30</v>
      </c>
    </row>
    <row r="1810" spans="1:123" s="111" customFormat="1" ht="24" customHeight="1" x14ac:dyDescent="0.2">
      <c r="A1810" s="110" t="s">
        <v>508</v>
      </c>
      <c r="B1810" s="110" t="s">
        <v>509</v>
      </c>
      <c r="C1810" s="426"/>
      <c r="D1810" s="426"/>
      <c r="E1810" s="428"/>
      <c r="F1810" s="430"/>
      <c r="G1810" s="430"/>
      <c r="H1810" s="239"/>
      <c r="I1810" s="239"/>
      <c r="J1810" s="239"/>
      <c r="K1810" s="239"/>
      <c r="L1810" s="239"/>
      <c r="M1810" s="239"/>
      <c r="N1810" s="239"/>
      <c r="O1810" s="239"/>
      <c r="P1810" s="239"/>
      <c r="Q1810" s="239"/>
      <c r="R1810" s="239"/>
      <c r="S1810" s="239"/>
      <c r="T1810" s="239"/>
      <c r="U1810" s="239"/>
      <c r="V1810" s="239"/>
      <c r="W1810" s="239"/>
      <c r="X1810" s="239"/>
      <c r="Y1810" s="239"/>
      <c r="Z1810" s="239"/>
      <c r="AA1810" s="239"/>
      <c r="AB1810" s="239"/>
      <c r="AC1810" s="239"/>
      <c r="AD1810" s="239"/>
      <c r="AE1810" s="239"/>
      <c r="AF1810" s="239"/>
      <c r="AG1810" s="239"/>
      <c r="AH1810" s="239"/>
      <c r="AI1810" s="239"/>
      <c r="AJ1810" s="239"/>
      <c r="AK1810" s="239"/>
      <c r="AL1810" s="239"/>
      <c r="AM1810" s="239"/>
      <c r="AN1810" s="239"/>
      <c r="AO1810" s="239"/>
      <c r="AP1810" s="239"/>
      <c r="AQ1810" s="239"/>
      <c r="AR1810" s="239"/>
      <c r="AS1810" s="239"/>
      <c r="AT1810" s="239"/>
      <c r="AU1810" s="239"/>
      <c r="AV1810" s="239"/>
      <c r="AW1810" s="239"/>
      <c r="AX1810" s="239"/>
      <c r="AY1810" s="239"/>
      <c r="AZ1810" s="239"/>
      <c r="BA1810" s="239"/>
      <c r="BB1810" s="239"/>
      <c r="BC1810" s="239"/>
      <c r="BD1810" s="239"/>
      <c r="BE1810" s="239"/>
      <c r="BF1810" s="239"/>
      <c r="BG1810" s="239"/>
      <c r="BH1810" s="239"/>
      <c r="BI1810" s="239"/>
      <c r="BJ1810" s="239"/>
      <c r="BK1810" s="239"/>
      <c r="BL1810" s="239"/>
      <c r="BM1810" s="239"/>
      <c r="BN1810" s="239"/>
      <c r="BO1810" s="239"/>
      <c r="BP1810" s="239"/>
      <c r="BQ1810" s="239"/>
      <c r="BR1810" s="239"/>
      <c r="BS1810" s="239"/>
      <c r="BT1810" s="239"/>
      <c r="BU1810" s="239"/>
      <c r="BV1810" s="239"/>
      <c r="BW1810" s="239"/>
      <c r="BX1810" s="239"/>
      <c r="BY1810" s="239"/>
      <c r="BZ1810" s="239"/>
      <c r="CA1810" s="239"/>
      <c r="CB1810" s="239"/>
      <c r="CC1810" s="239"/>
      <c r="CD1810" s="239"/>
      <c r="CE1810" s="239"/>
      <c r="CF1810" s="239"/>
      <c r="CG1810" s="239"/>
      <c r="CH1810" s="239"/>
      <c r="CI1810" s="239"/>
      <c r="CJ1810" s="239"/>
      <c r="CK1810" s="239"/>
      <c r="CL1810" s="239"/>
      <c r="CM1810" s="239"/>
      <c r="CN1810" s="239"/>
      <c r="CO1810" s="239"/>
      <c r="CP1810" s="239"/>
      <c r="CQ1810" s="239"/>
      <c r="CR1810" s="239"/>
      <c r="CS1810" s="239"/>
      <c r="CT1810" s="239"/>
      <c r="CU1810" s="239"/>
      <c r="CV1810" s="239"/>
      <c r="CW1810" s="239"/>
      <c r="CX1810" s="239"/>
      <c r="CY1810" s="239"/>
      <c r="CZ1810" s="239"/>
      <c r="DA1810" s="239"/>
      <c r="DB1810" s="239"/>
      <c r="DC1810" s="239"/>
      <c r="DD1810" s="239"/>
      <c r="DE1810" s="239"/>
      <c r="DF1810" s="239"/>
      <c r="DG1810" s="239"/>
      <c r="DH1810" s="239"/>
      <c r="DI1810" s="239"/>
      <c r="DJ1810" s="239"/>
      <c r="DK1810" s="239"/>
      <c r="DL1810" s="239"/>
      <c r="DM1810" s="239"/>
      <c r="DN1810" s="239"/>
      <c r="DO1810" s="239"/>
      <c r="DP1810" s="239"/>
      <c r="DQ1810" s="239"/>
      <c r="DR1810" s="239"/>
      <c r="DS1810" s="239"/>
    </row>
    <row r="1811" spans="1:123" ht="24" customHeight="1" x14ac:dyDescent="0.2">
      <c r="A1811" s="378"/>
      <c r="B1811" s="112"/>
      <c r="C1811" s="376" t="s">
        <v>604</v>
      </c>
      <c r="D1811" s="113"/>
      <c r="E1811" s="114"/>
      <c r="F1811" s="115"/>
      <c r="G1811" s="302"/>
    </row>
    <row r="1812" spans="1:123" s="238" customFormat="1" ht="24" customHeight="1" x14ac:dyDescent="0.2">
      <c r="A1812" s="235" t="str">
        <f t="shared" ref="A1812:A1825" si="543">IFERROR(VLOOKUP(C1812,Tabla_Insumos,4,FALSE),"")</f>
        <v/>
      </c>
      <c r="B1812" s="233" t="str">
        <f t="shared" ref="B1812:B1825" si="544">IFERROR(VLOOKUP(C1812,Tabla_Insumos,5,FALSE),"")</f>
        <v/>
      </c>
      <c r="C1812" s="234"/>
      <c r="D1812" s="235" t="str">
        <f t="shared" ref="D1812:D1825" si="545">IFERROR(VLOOKUP(C1812,Tabla_Insumos,2,FALSE),"")</f>
        <v/>
      </c>
      <c r="E1812" s="236"/>
      <c r="F1812" s="237">
        <f t="shared" ref="F1812:F1825" si="546">IFERROR(VLOOKUP(C1812,Tabla_Insumos,3,FALSE),0)</f>
        <v>0</v>
      </c>
      <c r="G1812" s="303">
        <f>ROUND(E1812*F1812,2)</f>
        <v>0</v>
      </c>
    </row>
    <row r="1813" spans="1:123" s="238" customFormat="1" ht="24" customHeight="1" x14ac:dyDescent="0.2">
      <c r="A1813" s="235" t="str">
        <f t="shared" si="543"/>
        <v/>
      </c>
      <c r="B1813" s="233" t="str">
        <f t="shared" si="544"/>
        <v/>
      </c>
      <c r="C1813" s="234"/>
      <c r="D1813" s="235" t="str">
        <f t="shared" si="545"/>
        <v/>
      </c>
      <c r="E1813" s="236"/>
      <c r="F1813" s="237">
        <f t="shared" si="546"/>
        <v>0</v>
      </c>
      <c r="G1813" s="303">
        <f t="shared" ref="G1813:G1825" si="547">ROUND(E1813*F1813,2)</f>
        <v>0</v>
      </c>
    </row>
    <row r="1814" spans="1:123" s="238" customFormat="1" ht="24" customHeight="1" x14ac:dyDescent="0.2">
      <c r="A1814" s="235" t="str">
        <f t="shared" si="543"/>
        <v/>
      </c>
      <c r="B1814" s="233" t="str">
        <f t="shared" si="544"/>
        <v/>
      </c>
      <c r="C1814" s="234"/>
      <c r="D1814" s="235" t="str">
        <f t="shared" si="545"/>
        <v/>
      </c>
      <c r="E1814" s="236"/>
      <c r="F1814" s="237">
        <f t="shared" si="546"/>
        <v>0</v>
      </c>
      <c r="G1814" s="303">
        <f t="shared" si="547"/>
        <v>0</v>
      </c>
    </row>
    <row r="1815" spans="1:123" s="238" customFormat="1" ht="24" customHeight="1" x14ac:dyDescent="0.2">
      <c r="A1815" s="235" t="str">
        <f t="shared" si="543"/>
        <v/>
      </c>
      <c r="B1815" s="233" t="str">
        <f t="shared" si="544"/>
        <v/>
      </c>
      <c r="C1815" s="234"/>
      <c r="D1815" s="235" t="str">
        <f t="shared" si="545"/>
        <v/>
      </c>
      <c r="E1815" s="236"/>
      <c r="F1815" s="237">
        <f t="shared" si="546"/>
        <v>0</v>
      </c>
      <c r="G1815" s="303">
        <f t="shared" si="547"/>
        <v>0</v>
      </c>
    </row>
    <row r="1816" spans="1:123" s="238" customFormat="1" ht="24" customHeight="1" x14ac:dyDescent="0.2">
      <c r="A1816" s="235" t="str">
        <f t="shared" si="543"/>
        <v/>
      </c>
      <c r="B1816" s="233" t="str">
        <f t="shared" si="544"/>
        <v/>
      </c>
      <c r="C1816" s="234"/>
      <c r="D1816" s="235" t="str">
        <f t="shared" si="545"/>
        <v/>
      </c>
      <c r="E1816" s="236"/>
      <c r="F1816" s="237">
        <f t="shared" si="546"/>
        <v>0</v>
      </c>
      <c r="G1816" s="303">
        <f t="shared" si="547"/>
        <v>0</v>
      </c>
    </row>
    <row r="1817" spans="1:123" s="238" customFormat="1" ht="24" customHeight="1" x14ac:dyDescent="0.2">
      <c r="A1817" s="235" t="str">
        <f t="shared" si="543"/>
        <v/>
      </c>
      <c r="B1817" s="233" t="str">
        <f t="shared" si="544"/>
        <v/>
      </c>
      <c r="C1817" s="234"/>
      <c r="D1817" s="235" t="str">
        <f t="shared" si="545"/>
        <v/>
      </c>
      <c r="E1817" s="236"/>
      <c r="F1817" s="237">
        <f t="shared" si="546"/>
        <v>0</v>
      </c>
      <c r="G1817" s="303">
        <f t="shared" si="547"/>
        <v>0</v>
      </c>
    </row>
    <row r="1818" spans="1:123" s="238" customFormat="1" ht="24" customHeight="1" x14ac:dyDescent="0.2">
      <c r="A1818" s="235" t="str">
        <f t="shared" si="543"/>
        <v/>
      </c>
      <c r="B1818" s="233" t="str">
        <f t="shared" si="544"/>
        <v/>
      </c>
      <c r="C1818" s="234"/>
      <c r="D1818" s="235" t="str">
        <f t="shared" si="545"/>
        <v/>
      </c>
      <c r="E1818" s="236"/>
      <c r="F1818" s="237">
        <f t="shared" si="546"/>
        <v>0</v>
      </c>
      <c r="G1818" s="303">
        <f t="shared" si="547"/>
        <v>0</v>
      </c>
    </row>
    <row r="1819" spans="1:123" s="238" customFormat="1" ht="24" customHeight="1" x14ac:dyDescent="0.2">
      <c r="A1819" s="235" t="str">
        <f t="shared" si="543"/>
        <v/>
      </c>
      <c r="B1819" s="233" t="str">
        <f t="shared" si="544"/>
        <v/>
      </c>
      <c r="C1819" s="234"/>
      <c r="D1819" s="235" t="str">
        <f t="shared" si="545"/>
        <v/>
      </c>
      <c r="E1819" s="236"/>
      <c r="F1819" s="237">
        <f t="shared" si="546"/>
        <v>0</v>
      </c>
      <c r="G1819" s="303">
        <f t="shared" si="547"/>
        <v>0</v>
      </c>
    </row>
    <row r="1820" spans="1:123" s="238" customFormat="1" ht="24" customHeight="1" x14ac:dyDescent="0.2">
      <c r="A1820" s="235" t="str">
        <f t="shared" si="543"/>
        <v/>
      </c>
      <c r="B1820" s="233" t="str">
        <f t="shared" si="544"/>
        <v/>
      </c>
      <c r="C1820" s="234"/>
      <c r="D1820" s="235" t="str">
        <f t="shared" si="545"/>
        <v/>
      </c>
      <c r="E1820" s="236"/>
      <c r="F1820" s="237">
        <f t="shared" si="546"/>
        <v>0</v>
      </c>
      <c r="G1820" s="303">
        <f t="shared" si="547"/>
        <v>0</v>
      </c>
    </row>
    <row r="1821" spans="1:123" s="238" customFormat="1" ht="24" customHeight="1" x14ac:dyDescent="0.2">
      <c r="A1821" s="235" t="str">
        <f t="shared" si="543"/>
        <v/>
      </c>
      <c r="B1821" s="233" t="str">
        <f t="shared" si="544"/>
        <v/>
      </c>
      <c r="C1821" s="234"/>
      <c r="D1821" s="235" t="str">
        <f t="shared" si="545"/>
        <v/>
      </c>
      <c r="E1821" s="236"/>
      <c r="F1821" s="237">
        <f t="shared" si="546"/>
        <v>0</v>
      </c>
      <c r="G1821" s="303">
        <f t="shared" si="547"/>
        <v>0</v>
      </c>
    </row>
    <row r="1822" spans="1:123" s="238" customFormat="1" ht="24" customHeight="1" x14ac:dyDescent="0.2">
      <c r="A1822" s="235" t="str">
        <f t="shared" si="543"/>
        <v/>
      </c>
      <c r="B1822" s="233" t="str">
        <f t="shared" si="544"/>
        <v/>
      </c>
      <c r="C1822" s="234"/>
      <c r="D1822" s="235" t="str">
        <f t="shared" si="545"/>
        <v/>
      </c>
      <c r="E1822" s="236"/>
      <c r="F1822" s="237">
        <f t="shared" si="546"/>
        <v>0</v>
      </c>
      <c r="G1822" s="303">
        <f t="shared" si="547"/>
        <v>0</v>
      </c>
    </row>
    <row r="1823" spans="1:123" s="238" customFormat="1" ht="24" customHeight="1" x14ac:dyDescent="0.2">
      <c r="A1823" s="235" t="str">
        <f t="shared" si="543"/>
        <v/>
      </c>
      <c r="B1823" s="233" t="str">
        <f t="shared" si="544"/>
        <v/>
      </c>
      <c r="C1823" s="234"/>
      <c r="D1823" s="235" t="str">
        <f t="shared" si="545"/>
        <v/>
      </c>
      <c r="E1823" s="236"/>
      <c r="F1823" s="237">
        <f t="shared" si="546"/>
        <v>0</v>
      </c>
      <c r="G1823" s="303">
        <f t="shared" si="547"/>
        <v>0</v>
      </c>
    </row>
    <row r="1824" spans="1:123" s="238" customFormat="1" ht="24" customHeight="1" x14ac:dyDescent="0.2">
      <c r="A1824" s="235" t="str">
        <f t="shared" si="543"/>
        <v/>
      </c>
      <c r="B1824" s="233" t="str">
        <f t="shared" si="544"/>
        <v/>
      </c>
      <c r="C1824" s="234"/>
      <c r="D1824" s="235" t="str">
        <f t="shared" si="545"/>
        <v/>
      </c>
      <c r="E1824" s="236"/>
      <c r="F1824" s="237">
        <f t="shared" si="546"/>
        <v>0</v>
      </c>
      <c r="G1824" s="303">
        <f t="shared" si="547"/>
        <v>0</v>
      </c>
    </row>
    <row r="1825" spans="1:7" s="238" customFormat="1" ht="24" customHeight="1" x14ac:dyDescent="0.2">
      <c r="A1825" s="235" t="str">
        <f t="shared" si="543"/>
        <v/>
      </c>
      <c r="B1825" s="233" t="str">
        <f t="shared" si="544"/>
        <v/>
      </c>
      <c r="C1825" s="234"/>
      <c r="D1825" s="235" t="str">
        <f t="shared" si="545"/>
        <v/>
      </c>
      <c r="E1825" s="236"/>
      <c r="F1825" s="237">
        <f t="shared" si="546"/>
        <v>0</v>
      </c>
      <c r="G1825" s="303">
        <f t="shared" si="547"/>
        <v>0</v>
      </c>
    </row>
    <row r="1826" spans="1:7" ht="24" customHeight="1" x14ac:dyDescent="0.2">
      <c r="A1826" s="304"/>
      <c r="B1826" s="99"/>
      <c r="C1826" s="99"/>
      <c r="D1826" s="105"/>
      <c r="E1826" s="106"/>
      <c r="F1826" s="377" t="s">
        <v>31</v>
      </c>
      <c r="G1826" s="305">
        <f>SUBTOTAL(9,G1812:G1825)</f>
        <v>0</v>
      </c>
    </row>
    <row r="1827" spans="1:7" ht="24" customHeight="1" x14ac:dyDescent="0.2">
      <c r="A1827" s="304"/>
      <c r="B1827" s="99"/>
      <c r="C1827" s="375" t="s">
        <v>605</v>
      </c>
      <c r="D1827" s="105"/>
      <c r="E1827" s="106"/>
      <c r="F1827" s="107"/>
      <c r="G1827" s="306"/>
    </row>
    <row r="1828" spans="1:7" s="238" customFormat="1" ht="24" customHeight="1" x14ac:dyDescent="0.2">
      <c r="A1828" s="235" t="str">
        <f t="shared" ref="A1828:A1835" si="548">IFERROR(VLOOKUP(C1828,Tabla_Insumos,4,FALSE),"")</f>
        <v/>
      </c>
      <c r="B1828" s="233">
        <f t="shared" ref="B1828:B1835" si="549">IFERROR(VLOOKUP(A1828,Tabla_Indices,5,FALSE),"")</f>
        <v>0</v>
      </c>
      <c r="C1828" s="234"/>
      <c r="D1828" s="235" t="str">
        <f t="shared" ref="D1828:D1835" si="550">IFERROR(VLOOKUP(C1828,Tabla_Insumos,2,FALSE),"")</f>
        <v/>
      </c>
      <c r="E1828" s="236"/>
      <c r="F1828" s="237">
        <f t="shared" ref="F1828:F1835" si="551">IFERROR(VLOOKUP(C1828,Tabla_Insumos,3,FALSE),0)</f>
        <v>0</v>
      </c>
      <c r="G1828" s="303">
        <f>ROUND(E1828*F1828,2)</f>
        <v>0</v>
      </c>
    </row>
    <row r="1829" spans="1:7" s="238" customFormat="1" ht="24" customHeight="1" x14ac:dyDescent="0.2">
      <c r="A1829" s="235" t="str">
        <f t="shared" si="548"/>
        <v/>
      </c>
      <c r="B1829" s="233">
        <f t="shared" si="549"/>
        <v>0</v>
      </c>
      <c r="C1829" s="234"/>
      <c r="D1829" s="235" t="str">
        <f t="shared" si="550"/>
        <v/>
      </c>
      <c r="E1829" s="236"/>
      <c r="F1829" s="237">
        <f t="shared" si="551"/>
        <v>0</v>
      </c>
      <c r="G1829" s="303">
        <f>ROUND(E1829*F1829,2)</f>
        <v>0</v>
      </c>
    </row>
    <row r="1830" spans="1:7" s="238" customFormat="1" ht="24" customHeight="1" x14ac:dyDescent="0.2">
      <c r="A1830" s="235" t="str">
        <f t="shared" si="548"/>
        <v/>
      </c>
      <c r="B1830" s="233">
        <f t="shared" si="549"/>
        <v>0</v>
      </c>
      <c r="C1830" s="234"/>
      <c r="D1830" s="235" t="str">
        <f t="shared" si="550"/>
        <v/>
      </c>
      <c r="E1830" s="236"/>
      <c r="F1830" s="237">
        <f t="shared" si="551"/>
        <v>0</v>
      </c>
      <c r="G1830" s="303">
        <f t="shared" ref="G1830:G1835" si="552">ROUND(E1830*F1830,2)</f>
        <v>0</v>
      </c>
    </row>
    <row r="1831" spans="1:7" s="238" customFormat="1" ht="24" customHeight="1" x14ac:dyDescent="0.2">
      <c r="A1831" s="235" t="str">
        <f t="shared" si="548"/>
        <v/>
      </c>
      <c r="B1831" s="233">
        <f t="shared" si="549"/>
        <v>0</v>
      </c>
      <c r="C1831" s="234"/>
      <c r="D1831" s="235" t="str">
        <f t="shared" si="550"/>
        <v/>
      </c>
      <c r="E1831" s="236"/>
      <c r="F1831" s="237">
        <f t="shared" si="551"/>
        <v>0</v>
      </c>
      <c r="G1831" s="303">
        <f t="shared" si="552"/>
        <v>0</v>
      </c>
    </row>
    <row r="1832" spans="1:7" s="238" customFormat="1" ht="24" customHeight="1" x14ac:dyDescent="0.2">
      <c r="A1832" s="235" t="str">
        <f t="shared" si="548"/>
        <v/>
      </c>
      <c r="B1832" s="233">
        <f t="shared" si="549"/>
        <v>0</v>
      </c>
      <c r="C1832" s="234"/>
      <c r="D1832" s="235" t="str">
        <f t="shared" si="550"/>
        <v/>
      </c>
      <c r="E1832" s="236"/>
      <c r="F1832" s="237">
        <f t="shared" si="551"/>
        <v>0</v>
      </c>
      <c r="G1832" s="303">
        <f t="shared" si="552"/>
        <v>0</v>
      </c>
    </row>
    <row r="1833" spans="1:7" s="238" customFormat="1" ht="24" customHeight="1" x14ac:dyDescent="0.2">
      <c r="A1833" s="235" t="str">
        <f t="shared" si="548"/>
        <v/>
      </c>
      <c r="B1833" s="233">
        <f t="shared" si="549"/>
        <v>0</v>
      </c>
      <c r="C1833" s="234"/>
      <c r="D1833" s="235" t="str">
        <f t="shared" si="550"/>
        <v/>
      </c>
      <c r="E1833" s="236"/>
      <c r="F1833" s="237">
        <f t="shared" si="551"/>
        <v>0</v>
      </c>
      <c r="G1833" s="303">
        <f t="shared" si="552"/>
        <v>0</v>
      </c>
    </row>
    <row r="1834" spans="1:7" s="238" customFormat="1" ht="24" customHeight="1" x14ac:dyDescent="0.2">
      <c r="A1834" s="235" t="str">
        <f t="shared" si="548"/>
        <v/>
      </c>
      <c r="B1834" s="233">
        <f t="shared" si="549"/>
        <v>0</v>
      </c>
      <c r="C1834" s="234"/>
      <c r="D1834" s="235" t="str">
        <f t="shared" si="550"/>
        <v/>
      </c>
      <c r="E1834" s="236"/>
      <c r="F1834" s="237">
        <f t="shared" si="551"/>
        <v>0</v>
      </c>
      <c r="G1834" s="303">
        <f t="shared" si="552"/>
        <v>0</v>
      </c>
    </row>
    <row r="1835" spans="1:7" s="238" customFormat="1" ht="24" customHeight="1" x14ac:dyDescent="0.2">
      <c r="A1835" s="235" t="str">
        <f t="shared" si="548"/>
        <v/>
      </c>
      <c r="B1835" s="233">
        <f t="shared" si="549"/>
        <v>0</v>
      </c>
      <c r="C1835" s="234"/>
      <c r="D1835" s="235" t="str">
        <f t="shared" si="550"/>
        <v/>
      </c>
      <c r="E1835" s="236"/>
      <c r="F1835" s="237">
        <f t="shared" si="551"/>
        <v>0</v>
      </c>
      <c r="G1835" s="303">
        <f t="shared" si="552"/>
        <v>0</v>
      </c>
    </row>
    <row r="1836" spans="1:7" ht="24" customHeight="1" x14ac:dyDescent="0.2">
      <c r="A1836" s="304"/>
      <c r="B1836" s="99"/>
      <c r="C1836" s="99"/>
      <c r="D1836" s="105"/>
      <c r="E1836" s="106"/>
      <c r="F1836" s="377" t="s">
        <v>32</v>
      </c>
      <c r="G1836" s="305">
        <f>SUBTOTAL(9,G1828:G1835)</f>
        <v>0</v>
      </c>
    </row>
    <row r="1837" spans="1:7" ht="24" customHeight="1" x14ac:dyDescent="0.2">
      <c r="A1837" s="304"/>
      <c r="B1837" s="99"/>
      <c r="C1837" s="375" t="s">
        <v>606</v>
      </c>
      <c r="D1837" s="105"/>
      <c r="E1837" s="106"/>
      <c r="F1837" s="107"/>
      <c r="G1837" s="306"/>
    </row>
    <row r="1838" spans="1:7" s="238" customFormat="1" ht="24" customHeight="1" x14ac:dyDescent="0.2">
      <c r="A1838" s="235" t="str">
        <f t="shared" ref="A1838:A1846" si="553">IFERROR(VLOOKUP(C1838,Tabla_Insumos,4,FALSE),"")</f>
        <v/>
      </c>
      <c r="B1838" s="233" t="str">
        <f t="shared" ref="B1838:B1846" si="554">IFERROR(VLOOKUP(C1838,Tabla_Insumos,5,FALSE),"")</f>
        <v/>
      </c>
      <c r="C1838" s="234"/>
      <c r="D1838" s="235" t="str">
        <f t="shared" ref="D1838:D1846" si="555">IFERROR(VLOOKUP(C1838,Tabla_Insumos,2,FALSE),"")</f>
        <v/>
      </c>
      <c r="E1838" s="236"/>
      <c r="F1838" s="237">
        <f t="shared" ref="F1838:F1846" si="556">IFERROR(VLOOKUP(C1838,Tabla_Insumos,3,FALSE),0)</f>
        <v>0</v>
      </c>
      <c r="G1838" s="303">
        <f t="shared" ref="G1838:G1846" si="557">ROUND(E1838*F1838,2)</f>
        <v>0</v>
      </c>
    </row>
    <row r="1839" spans="1:7" s="238" customFormat="1" ht="24" customHeight="1" x14ac:dyDescent="0.2">
      <c r="A1839" s="235" t="str">
        <f t="shared" si="553"/>
        <v/>
      </c>
      <c r="B1839" s="233" t="str">
        <f t="shared" si="554"/>
        <v/>
      </c>
      <c r="C1839" s="234"/>
      <c r="D1839" s="235" t="str">
        <f t="shared" si="555"/>
        <v/>
      </c>
      <c r="E1839" s="236"/>
      <c r="F1839" s="237">
        <f t="shared" si="556"/>
        <v>0</v>
      </c>
      <c r="G1839" s="303">
        <f t="shared" si="557"/>
        <v>0</v>
      </c>
    </row>
    <row r="1840" spans="1:7" s="238" customFormat="1" ht="24" customHeight="1" x14ac:dyDescent="0.2">
      <c r="A1840" s="235" t="str">
        <f t="shared" si="553"/>
        <v/>
      </c>
      <c r="B1840" s="233" t="str">
        <f t="shared" si="554"/>
        <v/>
      </c>
      <c r="C1840" s="234"/>
      <c r="D1840" s="235" t="str">
        <f t="shared" si="555"/>
        <v/>
      </c>
      <c r="E1840" s="236"/>
      <c r="F1840" s="237">
        <f t="shared" si="556"/>
        <v>0</v>
      </c>
      <c r="G1840" s="303">
        <f t="shared" si="557"/>
        <v>0</v>
      </c>
    </row>
    <row r="1841" spans="1:7" s="238" customFormat="1" ht="24" customHeight="1" x14ac:dyDescent="0.2">
      <c r="A1841" s="235" t="str">
        <f t="shared" si="553"/>
        <v/>
      </c>
      <c r="B1841" s="233" t="str">
        <f t="shared" si="554"/>
        <v/>
      </c>
      <c r="C1841" s="234"/>
      <c r="D1841" s="235" t="str">
        <f t="shared" si="555"/>
        <v/>
      </c>
      <c r="E1841" s="236"/>
      <c r="F1841" s="237">
        <f t="shared" si="556"/>
        <v>0</v>
      </c>
      <c r="G1841" s="303">
        <f t="shared" si="557"/>
        <v>0</v>
      </c>
    </row>
    <row r="1842" spans="1:7" s="238" customFormat="1" ht="24" customHeight="1" x14ac:dyDescent="0.2">
      <c r="A1842" s="235" t="str">
        <f t="shared" si="553"/>
        <v/>
      </c>
      <c r="B1842" s="233" t="str">
        <f t="shared" si="554"/>
        <v/>
      </c>
      <c r="C1842" s="234"/>
      <c r="D1842" s="235" t="str">
        <f t="shared" si="555"/>
        <v/>
      </c>
      <c r="E1842" s="236"/>
      <c r="F1842" s="237">
        <f t="shared" si="556"/>
        <v>0</v>
      </c>
      <c r="G1842" s="303">
        <f t="shared" si="557"/>
        <v>0</v>
      </c>
    </row>
    <row r="1843" spans="1:7" s="238" customFormat="1" ht="24" customHeight="1" x14ac:dyDescent="0.2">
      <c r="A1843" s="235" t="str">
        <f t="shared" si="553"/>
        <v/>
      </c>
      <c r="B1843" s="233" t="str">
        <f t="shared" si="554"/>
        <v/>
      </c>
      <c r="C1843" s="234"/>
      <c r="D1843" s="235" t="str">
        <f t="shared" si="555"/>
        <v/>
      </c>
      <c r="E1843" s="236"/>
      <c r="F1843" s="237">
        <f t="shared" si="556"/>
        <v>0</v>
      </c>
      <c r="G1843" s="303">
        <f t="shared" si="557"/>
        <v>0</v>
      </c>
    </row>
    <row r="1844" spans="1:7" s="238" customFormat="1" ht="24" customHeight="1" x14ac:dyDescent="0.2">
      <c r="A1844" s="235" t="str">
        <f t="shared" si="553"/>
        <v/>
      </c>
      <c r="B1844" s="233" t="str">
        <f t="shared" si="554"/>
        <v/>
      </c>
      <c r="C1844" s="234"/>
      <c r="D1844" s="235" t="str">
        <f t="shared" si="555"/>
        <v/>
      </c>
      <c r="E1844" s="236"/>
      <c r="F1844" s="237">
        <f t="shared" si="556"/>
        <v>0</v>
      </c>
      <c r="G1844" s="303">
        <f t="shared" si="557"/>
        <v>0</v>
      </c>
    </row>
    <row r="1845" spans="1:7" s="238" customFormat="1" ht="24" customHeight="1" x14ac:dyDescent="0.2">
      <c r="A1845" s="235" t="str">
        <f t="shared" si="553"/>
        <v/>
      </c>
      <c r="B1845" s="233" t="str">
        <f t="shared" si="554"/>
        <v/>
      </c>
      <c r="C1845" s="234"/>
      <c r="D1845" s="235" t="str">
        <f t="shared" si="555"/>
        <v/>
      </c>
      <c r="E1845" s="236"/>
      <c r="F1845" s="237">
        <f t="shared" si="556"/>
        <v>0</v>
      </c>
      <c r="G1845" s="303">
        <f t="shared" si="557"/>
        <v>0</v>
      </c>
    </row>
    <row r="1846" spans="1:7" s="238" customFormat="1" ht="24" customHeight="1" x14ac:dyDescent="0.2">
      <c r="A1846" s="235" t="str">
        <f t="shared" si="553"/>
        <v/>
      </c>
      <c r="B1846" s="233" t="str">
        <f t="shared" si="554"/>
        <v/>
      </c>
      <c r="C1846" s="234"/>
      <c r="D1846" s="235" t="str">
        <f t="shared" si="555"/>
        <v/>
      </c>
      <c r="E1846" s="236"/>
      <c r="F1846" s="237">
        <f t="shared" si="556"/>
        <v>0</v>
      </c>
      <c r="G1846" s="303">
        <f t="shared" si="557"/>
        <v>0</v>
      </c>
    </row>
    <row r="1847" spans="1:7" ht="24" customHeight="1" x14ac:dyDescent="0.2">
      <c r="A1847" s="307"/>
      <c r="B1847" s="105"/>
      <c r="C1847" s="99"/>
      <c r="D1847" s="105"/>
      <c r="E1847" s="106"/>
      <c r="F1847" s="377" t="s">
        <v>33</v>
      </c>
      <c r="G1847" s="305">
        <f>SUBTOTAL(9,G1838:G1846)</f>
        <v>0</v>
      </c>
    </row>
    <row r="1848" spans="1:7" ht="24" customHeight="1" x14ac:dyDescent="0.2">
      <c r="A1848" s="308"/>
      <c r="B1848" s="105"/>
      <c r="C1848" s="99"/>
      <c r="D1848" s="105"/>
      <c r="E1848" s="106"/>
      <c r="F1848" s="107"/>
      <c r="G1848" s="306"/>
    </row>
    <row r="1849" spans="1:7" ht="24" customHeight="1" x14ac:dyDescent="0.2">
      <c r="A1849" s="309" t="str">
        <f>B1807</f>
        <v/>
      </c>
      <c r="B1849" s="310" t="str">
        <f>C1807</f>
        <v/>
      </c>
      <c r="C1849" s="113"/>
      <c r="D1849" s="113" t="s">
        <v>34</v>
      </c>
      <c r="E1849" s="114"/>
      <c r="F1849" s="312" t="s">
        <v>35</v>
      </c>
      <c r="G1849" s="311">
        <f>SUBTOTAL(9,G1812:G1848)</f>
        <v>0</v>
      </c>
    </row>
    <row r="1851" spans="1:7" ht="24" customHeight="1" x14ac:dyDescent="0.2">
      <c r="A1851" s="291" t="s">
        <v>37</v>
      </c>
      <c r="B1851" s="292"/>
      <c r="C1851" s="292"/>
      <c r="D1851" s="292"/>
      <c r="E1851" s="292"/>
      <c r="F1851" s="292"/>
      <c r="G1851" s="293"/>
    </row>
    <row r="1852" spans="1:7" ht="24" customHeight="1" x14ac:dyDescent="0.2">
      <c r="A1852" s="294" t="s">
        <v>602</v>
      </c>
      <c r="B1852" s="101" t="str">
        <f>Comitente</f>
        <v>DIRECCION PROVINCIAL DE REDES DE GAS</v>
      </c>
      <c r="C1852" s="96"/>
      <c r="D1852" s="102"/>
      <c r="E1852" s="102"/>
      <c r="F1852" s="103"/>
      <c r="G1852" s="295"/>
    </row>
    <row r="1853" spans="1:7" ht="24" customHeight="1" x14ac:dyDescent="0.2">
      <c r="A1853" s="294" t="s">
        <v>603</v>
      </c>
      <c r="B1853" s="101">
        <f>Contratista</f>
        <v>0</v>
      </c>
      <c r="C1853" s="97"/>
      <c r="D1853" s="97"/>
      <c r="E1853" s="97"/>
      <c r="F1853" s="104"/>
      <c r="G1853" s="296"/>
    </row>
    <row r="1854" spans="1:7" ht="24" customHeight="1" x14ac:dyDescent="0.2">
      <c r="A1854" s="294" t="s">
        <v>24</v>
      </c>
      <c r="B1854" s="101" t="str">
        <f>Obra</f>
        <v>RED DE MEDIA PRESIÓN BARRIO TALACASTO</v>
      </c>
      <c r="C1854" s="97"/>
      <c r="D1854" s="97"/>
      <c r="E1854" s="97"/>
      <c r="F1854" s="104" t="s">
        <v>38</v>
      </c>
      <c r="G1854" s="297">
        <f>Fecha_Base</f>
        <v>0</v>
      </c>
    </row>
    <row r="1855" spans="1:7" ht="24" customHeight="1" x14ac:dyDescent="0.2">
      <c r="A1855" s="298" t="s">
        <v>601</v>
      </c>
      <c r="B1855" s="98" t="str">
        <f>Ubicación</f>
        <v>Departamento Chimbas</v>
      </c>
      <c r="C1855" s="98"/>
      <c r="D1855" s="105"/>
      <c r="E1855" s="106"/>
      <c r="F1855" s="107"/>
      <c r="G1855" s="299"/>
    </row>
    <row r="1856" spans="1:7" ht="24" customHeight="1" x14ac:dyDescent="0.2">
      <c r="A1856" s="298" t="s">
        <v>39</v>
      </c>
      <c r="B1856" s="108" t="str">
        <f>IFERROR(VALUE(LEFT(B1857,FIND(".",B1857)-1)),"")</f>
        <v/>
      </c>
      <c r="C1856" s="99" t="str">
        <f>IFERROR(VLOOKUP(B1856,Tabla_CyP,2,FALSE),"")</f>
        <v/>
      </c>
      <c r="D1856" s="99"/>
      <c r="E1856" s="106"/>
      <c r="F1856" s="107"/>
      <c r="G1856" s="299"/>
    </row>
    <row r="1857" spans="1:123" ht="24" customHeight="1" x14ac:dyDescent="0.2">
      <c r="A1857" s="298" t="s">
        <v>25</v>
      </c>
      <c r="B1857" s="109" t="str">
        <f>IFERROR(VLOOKUP(COUNTIF($A$1:A1857,"ANALISIS DE PRECIOS"),Tabla_NumeroItem,2,FALSE),"")</f>
        <v/>
      </c>
      <c r="C1857" s="99" t="str">
        <f>IFERROR(VLOOKUP(B1857,Tabla_CyP,2,FALSE),"")</f>
        <v/>
      </c>
      <c r="D1857" s="105"/>
      <c r="E1857" s="106"/>
      <c r="F1857" s="104" t="s">
        <v>26</v>
      </c>
      <c r="G1857" s="300" t="str">
        <f>IFERROR(VLOOKUP(B1857,Tabla_CyP,4,FALSE),"")</f>
        <v/>
      </c>
    </row>
    <row r="1858" spans="1:123" ht="24" customHeight="1" x14ac:dyDescent="0.2">
      <c r="A1858" s="298"/>
      <c r="B1858" s="98"/>
      <c r="C1858" s="99"/>
      <c r="D1858" s="105"/>
      <c r="E1858" s="106"/>
      <c r="F1858" s="107"/>
      <c r="G1858" s="299"/>
    </row>
    <row r="1859" spans="1:123" ht="24" customHeight="1" x14ac:dyDescent="0.2">
      <c r="A1859" s="431" t="s">
        <v>507</v>
      </c>
      <c r="B1859" s="432"/>
      <c r="C1859" s="425" t="s">
        <v>0</v>
      </c>
      <c r="D1859" s="425" t="s">
        <v>27</v>
      </c>
      <c r="E1859" s="427" t="s">
        <v>28</v>
      </c>
      <c r="F1859" s="429" t="s">
        <v>29</v>
      </c>
      <c r="G1859" s="429" t="s">
        <v>30</v>
      </c>
    </row>
    <row r="1860" spans="1:123" s="111" customFormat="1" ht="24" customHeight="1" x14ac:dyDescent="0.2">
      <c r="A1860" s="110" t="s">
        <v>508</v>
      </c>
      <c r="B1860" s="110" t="s">
        <v>509</v>
      </c>
      <c r="C1860" s="426"/>
      <c r="D1860" s="426"/>
      <c r="E1860" s="428"/>
      <c r="F1860" s="430"/>
      <c r="G1860" s="430"/>
      <c r="H1860" s="239"/>
      <c r="I1860" s="239"/>
      <c r="J1860" s="239"/>
      <c r="K1860" s="239"/>
      <c r="L1860" s="239"/>
      <c r="M1860" s="239"/>
      <c r="N1860" s="239"/>
      <c r="O1860" s="239"/>
      <c r="P1860" s="239"/>
      <c r="Q1860" s="239"/>
      <c r="R1860" s="239"/>
      <c r="S1860" s="239"/>
      <c r="T1860" s="239"/>
      <c r="U1860" s="239"/>
      <c r="V1860" s="239"/>
      <c r="W1860" s="239"/>
      <c r="X1860" s="239"/>
      <c r="Y1860" s="239"/>
      <c r="Z1860" s="239"/>
      <c r="AA1860" s="239"/>
      <c r="AB1860" s="239"/>
      <c r="AC1860" s="239"/>
      <c r="AD1860" s="239"/>
      <c r="AE1860" s="239"/>
      <c r="AF1860" s="239"/>
      <c r="AG1860" s="239"/>
      <c r="AH1860" s="239"/>
      <c r="AI1860" s="239"/>
      <c r="AJ1860" s="239"/>
      <c r="AK1860" s="239"/>
      <c r="AL1860" s="239"/>
      <c r="AM1860" s="239"/>
      <c r="AN1860" s="239"/>
      <c r="AO1860" s="239"/>
      <c r="AP1860" s="239"/>
      <c r="AQ1860" s="239"/>
      <c r="AR1860" s="239"/>
      <c r="AS1860" s="239"/>
      <c r="AT1860" s="239"/>
      <c r="AU1860" s="239"/>
      <c r="AV1860" s="239"/>
      <c r="AW1860" s="239"/>
      <c r="AX1860" s="239"/>
      <c r="AY1860" s="239"/>
      <c r="AZ1860" s="239"/>
      <c r="BA1860" s="239"/>
      <c r="BB1860" s="239"/>
      <c r="BC1860" s="239"/>
      <c r="BD1860" s="239"/>
      <c r="BE1860" s="239"/>
      <c r="BF1860" s="239"/>
      <c r="BG1860" s="239"/>
      <c r="BH1860" s="239"/>
      <c r="BI1860" s="239"/>
      <c r="BJ1860" s="239"/>
      <c r="BK1860" s="239"/>
      <c r="BL1860" s="239"/>
      <c r="BM1860" s="239"/>
      <c r="BN1860" s="239"/>
      <c r="BO1860" s="239"/>
      <c r="BP1860" s="239"/>
      <c r="BQ1860" s="239"/>
      <c r="BR1860" s="239"/>
      <c r="BS1860" s="239"/>
      <c r="BT1860" s="239"/>
      <c r="BU1860" s="239"/>
      <c r="BV1860" s="239"/>
      <c r="BW1860" s="239"/>
      <c r="BX1860" s="239"/>
      <c r="BY1860" s="239"/>
      <c r="BZ1860" s="239"/>
      <c r="CA1860" s="239"/>
      <c r="CB1860" s="239"/>
      <c r="CC1860" s="239"/>
      <c r="CD1860" s="239"/>
      <c r="CE1860" s="239"/>
      <c r="CF1860" s="239"/>
      <c r="CG1860" s="239"/>
      <c r="CH1860" s="239"/>
      <c r="CI1860" s="239"/>
      <c r="CJ1860" s="239"/>
      <c r="CK1860" s="239"/>
      <c r="CL1860" s="239"/>
      <c r="CM1860" s="239"/>
      <c r="CN1860" s="239"/>
      <c r="CO1860" s="239"/>
      <c r="CP1860" s="239"/>
      <c r="CQ1860" s="239"/>
      <c r="CR1860" s="239"/>
      <c r="CS1860" s="239"/>
      <c r="CT1860" s="239"/>
      <c r="CU1860" s="239"/>
      <c r="CV1860" s="239"/>
      <c r="CW1860" s="239"/>
      <c r="CX1860" s="239"/>
      <c r="CY1860" s="239"/>
      <c r="CZ1860" s="239"/>
      <c r="DA1860" s="239"/>
      <c r="DB1860" s="239"/>
      <c r="DC1860" s="239"/>
      <c r="DD1860" s="239"/>
      <c r="DE1860" s="239"/>
      <c r="DF1860" s="239"/>
      <c r="DG1860" s="239"/>
      <c r="DH1860" s="239"/>
      <c r="DI1860" s="239"/>
      <c r="DJ1860" s="239"/>
      <c r="DK1860" s="239"/>
      <c r="DL1860" s="239"/>
      <c r="DM1860" s="239"/>
      <c r="DN1860" s="239"/>
      <c r="DO1860" s="239"/>
      <c r="DP1860" s="239"/>
      <c r="DQ1860" s="239"/>
      <c r="DR1860" s="239"/>
      <c r="DS1860" s="239"/>
    </row>
    <row r="1861" spans="1:123" ht="24" customHeight="1" x14ac:dyDescent="0.2">
      <c r="A1861" s="378"/>
      <c r="B1861" s="112"/>
      <c r="C1861" s="376" t="s">
        <v>604</v>
      </c>
      <c r="D1861" s="113"/>
      <c r="E1861" s="114"/>
      <c r="F1861" s="115"/>
      <c r="G1861" s="302"/>
    </row>
    <row r="1862" spans="1:123" s="238" customFormat="1" ht="24" customHeight="1" x14ac:dyDescent="0.2">
      <c r="A1862" s="235" t="str">
        <f t="shared" ref="A1862:A1875" si="558">IFERROR(VLOOKUP(C1862,Tabla_Insumos,4,FALSE),"")</f>
        <v/>
      </c>
      <c r="B1862" s="233" t="str">
        <f t="shared" ref="B1862:B1875" si="559">IFERROR(VLOOKUP(C1862,Tabla_Insumos,5,FALSE),"")</f>
        <v/>
      </c>
      <c r="C1862" s="234"/>
      <c r="D1862" s="235" t="str">
        <f t="shared" ref="D1862:D1875" si="560">IFERROR(VLOOKUP(C1862,Tabla_Insumos,2,FALSE),"")</f>
        <v/>
      </c>
      <c r="E1862" s="236"/>
      <c r="F1862" s="237">
        <f t="shared" ref="F1862:F1875" si="561">IFERROR(VLOOKUP(C1862,Tabla_Insumos,3,FALSE),0)</f>
        <v>0</v>
      </c>
      <c r="G1862" s="303">
        <f>ROUND(E1862*F1862,2)</f>
        <v>0</v>
      </c>
    </row>
    <row r="1863" spans="1:123" s="238" customFormat="1" ht="24" customHeight="1" x14ac:dyDescent="0.2">
      <c r="A1863" s="235" t="str">
        <f t="shared" si="558"/>
        <v/>
      </c>
      <c r="B1863" s="233" t="str">
        <f t="shared" si="559"/>
        <v/>
      </c>
      <c r="C1863" s="234"/>
      <c r="D1863" s="235" t="str">
        <f t="shared" si="560"/>
        <v/>
      </c>
      <c r="E1863" s="236"/>
      <c r="F1863" s="237">
        <f t="shared" si="561"/>
        <v>0</v>
      </c>
      <c r="G1863" s="303">
        <f t="shared" ref="G1863:G1875" si="562">ROUND(E1863*F1863,2)</f>
        <v>0</v>
      </c>
    </row>
    <row r="1864" spans="1:123" s="238" customFormat="1" ht="24" customHeight="1" x14ac:dyDescent="0.2">
      <c r="A1864" s="235" t="str">
        <f t="shared" si="558"/>
        <v/>
      </c>
      <c r="B1864" s="233" t="str">
        <f t="shared" si="559"/>
        <v/>
      </c>
      <c r="C1864" s="234"/>
      <c r="D1864" s="235" t="str">
        <f t="shared" si="560"/>
        <v/>
      </c>
      <c r="E1864" s="236"/>
      <c r="F1864" s="237">
        <f t="shared" si="561"/>
        <v>0</v>
      </c>
      <c r="G1864" s="303">
        <f t="shared" si="562"/>
        <v>0</v>
      </c>
    </row>
    <row r="1865" spans="1:123" s="238" customFormat="1" ht="24" customHeight="1" x14ac:dyDescent="0.2">
      <c r="A1865" s="235" t="str">
        <f t="shared" si="558"/>
        <v/>
      </c>
      <c r="B1865" s="233" t="str">
        <f t="shared" si="559"/>
        <v/>
      </c>
      <c r="C1865" s="234"/>
      <c r="D1865" s="235" t="str">
        <f t="shared" si="560"/>
        <v/>
      </c>
      <c r="E1865" s="236"/>
      <c r="F1865" s="237">
        <f t="shared" si="561"/>
        <v>0</v>
      </c>
      <c r="G1865" s="303">
        <f t="shared" si="562"/>
        <v>0</v>
      </c>
    </row>
    <row r="1866" spans="1:123" s="238" customFormat="1" ht="24" customHeight="1" x14ac:dyDescent="0.2">
      <c r="A1866" s="235" t="str">
        <f t="shared" si="558"/>
        <v/>
      </c>
      <c r="B1866" s="233" t="str">
        <f t="shared" si="559"/>
        <v/>
      </c>
      <c r="C1866" s="234"/>
      <c r="D1866" s="235" t="str">
        <f t="shared" si="560"/>
        <v/>
      </c>
      <c r="E1866" s="236"/>
      <c r="F1866" s="237">
        <f t="shared" si="561"/>
        <v>0</v>
      </c>
      <c r="G1866" s="303">
        <f t="shared" si="562"/>
        <v>0</v>
      </c>
    </row>
    <row r="1867" spans="1:123" s="238" customFormat="1" ht="24" customHeight="1" x14ac:dyDescent="0.2">
      <c r="A1867" s="235" t="str">
        <f t="shared" si="558"/>
        <v/>
      </c>
      <c r="B1867" s="233" t="str">
        <f t="shared" si="559"/>
        <v/>
      </c>
      <c r="C1867" s="234"/>
      <c r="D1867" s="235" t="str">
        <f t="shared" si="560"/>
        <v/>
      </c>
      <c r="E1867" s="236"/>
      <c r="F1867" s="237">
        <f t="shared" si="561"/>
        <v>0</v>
      </c>
      <c r="G1867" s="303">
        <f t="shared" si="562"/>
        <v>0</v>
      </c>
    </row>
    <row r="1868" spans="1:123" s="238" customFormat="1" ht="24" customHeight="1" x14ac:dyDescent="0.2">
      <c r="A1868" s="235" t="str">
        <f t="shared" si="558"/>
        <v/>
      </c>
      <c r="B1868" s="233" t="str">
        <f t="shared" si="559"/>
        <v/>
      </c>
      <c r="C1868" s="234"/>
      <c r="D1868" s="235" t="str">
        <f t="shared" si="560"/>
        <v/>
      </c>
      <c r="E1868" s="236"/>
      <c r="F1868" s="237">
        <f t="shared" si="561"/>
        <v>0</v>
      </c>
      <c r="G1868" s="303">
        <f t="shared" si="562"/>
        <v>0</v>
      </c>
    </row>
    <row r="1869" spans="1:123" s="238" customFormat="1" ht="24" customHeight="1" x14ac:dyDescent="0.2">
      <c r="A1869" s="235" t="str">
        <f t="shared" si="558"/>
        <v/>
      </c>
      <c r="B1869" s="233" t="str">
        <f t="shared" si="559"/>
        <v/>
      </c>
      <c r="C1869" s="234"/>
      <c r="D1869" s="235" t="str">
        <f t="shared" si="560"/>
        <v/>
      </c>
      <c r="E1869" s="236"/>
      <c r="F1869" s="237">
        <f t="shared" si="561"/>
        <v>0</v>
      </c>
      <c r="G1869" s="303">
        <f t="shared" si="562"/>
        <v>0</v>
      </c>
    </row>
    <row r="1870" spans="1:123" s="238" customFormat="1" ht="24" customHeight="1" x14ac:dyDescent="0.2">
      <c r="A1870" s="235" t="str">
        <f t="shared" si="558"/>
        <v/>
      </c>
      <c r="B1870" s="233" t="str">
        <f t="shared" si="559"/>
        <v/>
      </c>
      <c r="C1870" s="234"/>
      <c r="D1870" s="235" t="str">
        <f t="shared" si="560"/>
        <v/>
      </c>
      <c r="E1870" s="236"/>
      <c r="F1870" s="237">
        <f t="shared" si="561"/>
        <v>0</v>
      </c>
      <c r="G1870" s="303">
        <f t="shared" si="562"/>
        <v>0</v>
      </c>
    </row>
    <row r="1871" spans="1:123" s="238" customFormat="1" ht="24" customHeight="1" x14ac:dyDescent="0.2">
      <c r="A1871" s="235" t="str">
        <f t="shared" si="558"/>
        <v/>
      </c>
      <c r="B1871" s="233" t="str">
        <f t="shared" si="559"/>
        <v/>
      </c>
      <c r="C1871" s="234"/>
      <c r="D1871" s="235" t="str">
        <f t="shared" si="560"/>
        <v/>
      </c>
      <c r="E1871" s="236"/>
      <c r="F1871" s="237">
        <f t="shared" si="561"/>
        <v>0</v>
      </c>
      <c r="G1871" s="303">
        <f t="shared" si="562"/>
        <v>0</v>
      </c>
    </row>
    <row r="1872" spans="1:123" s="238" customFormat="1" ht="24" customHeight="1" x14ac:dyDescent="0.2">
      <c r="A1872" s="235" t="str">
        <f t="shared" si="558"/>
        <v/>
      </c>
      <c r="B1872" s="233" t="str">
        <f t="shared" si="559"/>
        <v/>
      </c>
      <c r="C1872" s="234"/>
      <c r="D1872" s="235" t="str">
        <f t="shared" si="560"/>
        <v/>
      </c>
      <c r="E1872" s="236"/>
      <c r="F1872" s="237">
        <f t="shared" si="561"/>
        <v>0</v>
      </c>
      <c r="G1872" s="303">
        <f t="shared" si="562"/>
        <v>0</v>
      </c>
    </row>
    <row r="1873" spans="1:7" s="238" customFormat="1" ht="24" customHeight="1" x14ac:dyDescent="0.2">
      <c r="A1873" s="235" t="str">
        <f t="shared" si="558"/>
        <v/>
      </c>
      <c r="B1873" s="233" t="str">
        <f t="shared" si="559"/>
        <v/>
      </c>
      <c r="C1873" s="234"/>
      <c r="D1873" s="235" t="str">
        <f t="shared" si="560"/>
        <v/>
      </c>
      <c r="E1873" s="236"/>
      <c r="F1873" s="237">
        <f t="shared" si="561"/>
        <v>0</v>
      </c>
      <c r="G1873" s="303">
        <f t="shared" si="562"/>
        <v>0</v>
      </c>
    </row>
    <row r="1874" spans="1:7" s="238" customFormat="1" ht="24" customHeight="1" x14ac:dyDescent="0.2">
      <c r="A1874" s="235" t="str">
        <f t="shared" si="558"/>
        <v/>
      </c>
      <c r="B1874" s="233" t="str">
        <f t="shared" si="559"/>
        <v/>
      </c>
      <c r="C1874" s="234"/>
      <c r="D1874" s="235" t="str">
        <f t="shared" si="560"/>
        <v/>
      </c>
      <c r="E1874" s="236"/>
      <c r="F1874" s="237">
        <f t="shared" si="561"/>
        <v>0</v>
      </c>
      <c r="G1874" s="303">
        <f t="shared" si="562"/>
        <v>0</v>
      </c>
    </row>
    <row r="1875" spans="1:7" s="238" customFormat="1" ht="24" customHeight="1" x14ac:dyDescent="0.2">
      <c r="A1875" s="235" t="str">
        <f t="shared" si="558"/>
        <v/>
      </c>
      <c r="B1875" s="233" t="str">
        <f t="shared" si="559"/>
        <v/>
      </c>
      <c r="C1875" s="234"/>
      <c r="D1875" s="235" t="str">
        <f t="shared" si="560"/>
        <v/>
      </c>
      <c r="E1875" s="236"/>
      <c r="F1875" s="237">
        <f t="shared" si="561"/>
        <v>0</v>
      </c>
      <c r="G1875" s="303">
        <f t="shared" si="562"/>
        <v>0</v>
      </c>
    </row>
    <row r="1876" spans="1:7" ht="24" customHeight="1" x14ac:dyDescent="0.2">
      <c r="A1876" s="304"/>
      <c r="B1876" s="99"/>
      <c r="C1876" s="99"/>
      <c r="D1876" s="105"/>
      <c r="E1876" s="106"/>
      <c r="F1876" s="377" t="s">
        <v>31</v>
      </c>
      <c r="G1876" s="305">
        <f>SUBTOTAL(9,G1862:G1875)</f>
        <v>0</v>
      </c>
    </row>
    <row r="1877" spans="1:7" ht="24" customHeight="1" x14ac:dyDescent="0.2">
      <c r="A1877" s="304"/>
      <c r="B1877" s="99"/>
      <c r="C1877" s="375" t="s">
        <v>605</v>
      </c>
      <c r="D1877" s="105"/>
      <c r="E1877" s="106"/>
      <c r="F1877" s="107"/>
      <c r="G1877" s="306"/>
    </row>
    <row r="1878" spans="1:7" s="238" customFormat="1" ht="24" customHeight="1" x14ac:dyDescent="0.2">
      <c r="A1878" s="235" t="str">
        <f t="shared" ref="A1878:A1885" si="563">IFERROR(VLOOKUP(C1878,Tabla_Insumos,4,FALSE),"")</f>
        <v/>
      </c>
      <c r="B1878" s="233">
        <f t="shared" ref="B1878:B1885" si="564">IFERROR(VLOOKUP(A1878,Tabla_Indices,5,FALSE),"")</f>
        <v>0</v>
      </c>
      <c r="C1878" s="234"/>
      <c r="D1878" s="235" t="str">
        <f t="shared" ref="D1878:D1885" si="565">IFERROR(VLOOKUP(C1878,Tabla_Insumos,2,FALSE),"")</f>
        <v/>
      </c>
      <c r="E1878" s="236"/>
      <c r="F1878" s="237">
        <f t="shared" ref="F1878:F1885" si="566">IFERROR(VLOOKUP(C1878,Tabla_Insumos,3,FALSE),0)</f>
        <v>0</v>
      </c>
      <c r="G1878" s="303">
        <f>ROUND(E1878*F1878,2)</f>
        <v>0</v>
      </c>
    </row>
    <row r="1879" spans="1:7" s="238" customFormat="1" ht="24" customHeight="1" x14ac:dyDescent="0.2">
      <c r="A1879" s="235" t="str">
        <f t="shared" si="563"/>
        <v/>
      </c>
      <c r="B1879" s="233">
        <f t="shared" si="564"/>
        <v>0</v>
      </c>
      <c r="C1879" s="234"/>
      <c r="D1879" s="235" t="str">
        <f t="shared" si="565"/>
        <v/>
      </c>
      <c r="E1879" s="236"/>
      <c r="F1879" s="237">
        <f t="shared" si="566"/>
        <v>0</v>
      </c>
      <c r="G1879" s="303">
        <f>ROUND(E1879*F1879,2)</f>
        <v>0</v>
      </c>
    </row>
    <row r="1880" spans="1:7" s="238" customFormat="1" ht="24" customHeight="1" x14ac:dyDescent="0.2">
      <c r="A1880" s="235" t="str">
        <f t="shared" si="563"/>
        <v/>
      </c>
      <c r="B1880" s="233">
        <f t="shared" si="564"/>
        <v>0</v>
      </c>
      <c r="C1880" s="234"/>
      <c r="D1880" s="235" t="str">
        <f t="shared" si="565"/>
        <v/>
      </c>
      <c r="E1880" s="236"/>
      <c r="F1880" s="237">
        <f t="shared" si="566"/>
        <v>0</v>
      </c>
      <c r="G1880" s="303">
        <f t="shared" ref="G1880:G1885" si="567">ROUND(E1880*F1880,2)</f>
        <v>0</v>
      </c>
    </row>
    <row r="1881" spans="1:7" s="238" customFormat="1" ht="24" customHeight="1" x14ac:dyDescent="0.2">
      <c r="A1881" s="235" t="str">
        <f t="shared" si="563"/>
        <v/>
      </c>
      <c r="B1881" s="233">
        <f t="shared" si="564"/>
        <v>0</v>
      </c>
      <c r="C1881" s="234"/>
      <c r="D1881" s="235" t="str">
        <f t="shared" si="565"/>
        <v/>
      </c>
      <c r="E1881" s="236"/>
      <c r="F1881" s="237">
        <f t="shared" si="566"/>
        <v>0</v>
      </c>
      <c r="G1881" s="303">
        <f t="shared" si="567"/>
        <v>0</v>
      </c>
    </row>
    <row r="1882" spans="1:7" s="238" customFormat="1" ht="24" customHeight="1" x14ac:dyDescent="0.2">
      <c r="A1882" s="235" t="str">
        <f t="shared" si="563"/>
        <v/>
      </c>
      <c r="B1882" s="233">
        <f t="shared" si="564"/>
        <v>0</v>
      </c>
      <c r="C1882" s="234"/>
      <c r="D1882" s="235" t="str">
        <f t="shared" si="565"/>
        <v/>
      </c>
      <c r="E1882" s="236"/>
      <c r="F1882" s="237">
        <f t="shared" si="566"/>
        <v>0</v>
      </c>
      <c r="G1882" s="303">
        <f t="shared" si="567"/>
        <v>0</v>
      </c>
    </row>
    <row r="1883" spans="1:7" s="238" customFormat="1" ht="24" customHeight="1" x14ac:dyDescent="0.2">
      <c r="A1883" s="235" t="str">
        <f t="shared" si="563"/>
        <v/>
      </c>
      <c r="B1883" s="233">
        <f t="shared" si="564"/>
        <v>0</v>
      </c>
      <c r="C1883" s="234"/>
      <c r="D1883" s="235" t="str">
        <f t="shared" si="565"/>
        <v/>
      </c>
      <c r="E1883" s="236"/>
      <c r="F1883" s="237">
        <f t="shared" si="566"/>
        <v>0</v>
      </c>
      <c r="G1883" s="303">
        <f t="shared" si="567"/>
        <v>0</v>
      </c>
    </row>
    <row r="1884" spans="1:7" s="238" customFormat="1" ht="24" customHeight="1" x14ac:dyDescent="0.2">
      <c r="A1884" s="235" t="str">
        <f t="shared" si="563"/>
        <v/>
      </c>
      <c r="B1884" s="233">
        <f t="shared" si="564"/>
        <v>0</v>
      </c>
      <c r="C1884" s="234"/>
      <c r="D1884" s="235" t="str">
        <f t="shared" si="565"/>
        <v/>
      </c>
      <c r="E1884" s="236"/>
      <c r="F1884" s="237">
        <f t="shared" si="566"/>
        <v>0</v>
      </c>
      <c r="G1884" s="303">
        <f t="shared" si="567"/>
        <v>0</v>
      </c>
    </row>
    <row r="1885" spans="1:7" s="238" customFormat="1" ht="24" customHeight="1" x14ac:dyDescent="0.2">
      <c r="A1885" s="235" t="str">
        <f t="shared" si="563"/>
        <v/>
      </c>
      <c r="B1885" s="233">
        <f t="shared" si="564"/>
        <v>0</v>
      </c>
      <c r="C1885" s="234"/>
      <c r="D1885" s="235" t="str">
        <f t="shared" si="565"/>
        <v/>
      </c>
      <c r="E1885" s="236"/>
      <c r="F1885" s="237">
        <f t="shared" si="566"/>
        <v>0</v>
      </c>
      <c r="G1885" s="303">
        <f t="shared" si="567"/>
        <v>0</v>
      </c>
    </row>
    <row r="1886" spans="1:7" ht="24" customHeight="1" x14ac:dyDescent="0.2">
      <c r="A1886" s="304"/>
      <c r="B1886" s="99"/>
      <c r="C1886" s="99"/>
      <c r="D1886" s="105"/>
      <c r="E1886" s="106"/>
      <c r="F1886" s="377" t="s">
        <v>32</v>
      </c>
      <c r="G1886" s="305">
        <f>SUBTOTAL(9,G1878:G1885)</f>
        <v>0</v>
      </c>
    </row>
    <row r="1887" spans="1:7" ht="24" customHeight="1" x14ac:dyDescent="0.2">
      <c r="A1887" s="304"/>
      <c r="B1887" s="99"/>
      <c r="C1887" s="375" t="s">
        <v>606</v>
      </c>
      <c r="D1887" s="105"/>
      <c r="E1887" s="106"/>
      <c r="F1887" s="107"/>
      <c r="G1887" s="306"/>
    </row>
    <row r="1888" spans="1:7" s="238" customFormat="1" ht="24" customHeight="1" x14ac:dyDescent="0.2">
      <c r="A1888" s="235" t="str">
        <f t="shared" ref="A1888:A1896" si="568">IFERROR(VLOOKUP(C1888,Tabla_Insumos,4,FALSE),"")</f>
        <v/>
      </c>
      <c r="B1888" s="233" t="str">
        <f t="shared" ref="B1888:B1896" si="569">IFERROR(VLOOKUP(C1888,Tabla_Insumos,5,FALSE),"")</f>
        <v/>
      </c>
      <c r="C1888" s="234"/>
      <c r="D1888" s="235" t="str">
        <f t="shared" ref="D1888:D1896" si="570">IFERROR(VLOOKUP(C1888,Tabla_Insumos,2,FALSE),"")</f>
        <v/>
      </c>
      <c r="E1888" s="236"/>
      <c r="F1888" s="237">
        <f t="shared" ref="F1888:F1896" si="571">IFERROR(VLOOKUP(C1888,Tabla_Insumos,3,FALSE),0)</f>
        <v>0</v>
      </c>
      <c r="G1888" s="303">
        <f t="shared" ref="G1888:G1896" si="572">ROUND(E1888*F1888,2)</f>
        <v>0</v>
      </c>
    </row>
    <row r="1889" spans="1:7" s="238" customFormat="1" ht="24" customHeight="1" x14ac:dyDescent="0.2">
      <c r="A1889" s="235" t="str">
        <f t="shared" si="568"/>
        <v/>
      </c>
      <c r="B1889" s="233" t="str">
        <f t="shared" si="569"/>
        <v/>
      </c>
      <c r="C1889" s="234"/>
      <c r="D1889" s="235" t="str">
        <f t="shared" si="570"/>
        <v/>
      </c>
      <c r="E1889" s="236"/>
      <c r="F1889" s="237">
        <f t="shared" si="571"/>
        <v>0</v>
      </c>
      <c r="G1889" s="303">
        <f t="shared" si="572"/>
        <v>0</v>
      </c>
    </row>
    <row r="1890" spans="1:7" s="238" customFormat="1" ht="24" customHeight="1" x14ac:dyDescent="0.2">
      <c r="A1890" s="235" t="str">
        <f t="shared" si="568"/>
        <v/>
      </c>
      <c r="B1890" s="233" t="str">
        <f t="shared" si="569"/>
        <v/>
      </c>
      <c r="C1890" s="234"/>
      <c r="D1890" s="235" t="str">
        <f t="shared" si="570"/>
        <v/>
      </c>
      <c r="E1890" s="236"/>
      <c r="F1890" s="237">
        <f t="shared" si="571"/>
        <v>0</v>
      </c>
      <c r="G1890" s="303">
        <f t="shared" si="572"/>
        <v>0</v>
      </c>
    </row>
    <row r="1891" spans="1:7" s="238" customFormat="1" ht="24" customHeight="1" x14ac:dyDescent="0.2">
      <c r="A1891" s="235" t="str">
        <f t="shared" si="568"/>
        <v/>
      </c>
      <c r="B1891" s="233" t="str">
        <f t="shared" si="569"/>
        <v/>
      </c>
      <c r="C1891" s="234"/>
      <c r="D1891" s="235" t="str">
        <f t="shared" si="570"/>
        <v/>
      </c>
      <c r="E1891" s="236"/>
      <c r="F1891" s="237">
        <f t="shared" si="571"/>
        <v>0</v>
      </c>
      <c r="G1891" s="303">
        <f t="shared" si="572"/>
        <v>0</v>
      </c>
    </row>
    <row r="1892" spans="1:7" s="238" customFormat="1" ht="24" customHeight="1" x14ac:dyDescent="0.2">
      <c r="A1892" s="235" t="str">
        <f t="shared" si="568"/>
        <v/>
      </c>
      <c r="B1892" s="233" t="str">
        <f t="shared" si="569"/>
        <v/>
      </c>
      <c r="C1892" s="234"/>
      <c r="D1892" s="235" t="str">
        <f t="shared" si="570"/>
        <v/>
      </c>
      <c r="E1892" s="236"/>
      <c r="F1892" s="237">
        <f t="shared" si="571"/>
        <v>0</v>
      </c>
      <c r="G1892" s="303">
        <f t="shared" si="572"/>
        <v>0</v>
      </c>
    </row>
    <row r="1893" spans="1:7" s="238" customFormat="1" ht="24" customHeight="1" x14ac:dyDescent="0.2">
      <c r="A1893" s="235" t="str">
        <f t="shared" si="568"/>
        <v/>
      </c>
      <c r="B1893" s="233" t="str">
        <f t="shared" si="569"/>
        <v/>
      </c>
      <c r="C1893" s="234"/>
      <c r="D1893" s="235" t="str">
        <f t="shared" si="570"/>
        <v/>
      </c>
      <c r="E1893" s="236"/>
      <c r="F1893" s="237">
        <f t="shared" si="571"/>
        <v>0</v>
      </c>
      <c r="G1893" s="303">
        <f t="shared" si="572"/>
        <v>0</v>
      </c>
    </row>
    <row r="1894" spans="1:7" s="238" customFormat="1" ht="24" customHeight="1" x14ac:dyDescent="0.2">
      <c r="A1894" s="235" t="str">
        <f t="shared" si="568"/>
        <v/>
      </c>
      <c r="B1894" s="233" t="str">
        <f t="shared" si="569"/>
        <v/>
      </c>
      <c r="C1894" s="234"/>
      <c r="D1894" s="235" t="str">
        <f t="shared" si="570"/>
        <v/>
      </c>
      <c r="E1894" s="236"/>
      <c r="F1894" s="237">
        <f t="shared" si="571"/>
        <v>0</v>
      </c>
      <c r="G1894" s="303">
        <f t="shared" si="572"/>
        <v>0</v>
      </c>
    </row>
    <row r="1895" spans="1:7" s="238" customFormat="1" ht="24" customHeight="1" x14ac:dyDescent="0.2">
      <c r="A1895" s="235" t="str">
        <f t="shared" si="568"/>
        <v/>
      </c>
      <c r="B1895" s="233" t="str">
        <f t="shared" si="569"/>
        <v/>
      </c>
      <c r="C1895" s="234"/>
      <c r="D1895" s="235" t="str">
        <f t="shared" si="570"/>
        <v/>
      </c>
      <c r="E1895" s="236"/>
      <c r="F1895" s="237">
        <f t="shared" si="571"/>
        <v>0</v>
      </c>
      <c r="G1895" s="303">
        <f t="shared" si="572"/>
        <v>0</v>
      </c>
    </row>
    <row r="1896" spans="1:7" s="238" customFormat="1" ht="24" customHeight="1" x14ac:dyDescent="0.2">
      <c r="A1896" s="235" t="str">
        <f t="shared" si="568"/>
        <v/>
      </c>
      <c r="B1896" s="233" t="str">
        <f t="shared" si="569"/>
        <v/>
      </c>
      <c r="C1896" s="234"/>
      <c r="D1896" s="235" t="str">
        <f t="shared" si="570"/>
        <v/>
      </c>
      <c r="E1896" s="236"/>
      <c r="F1896" s="237">
        <f t="shared" si="571"/>
        <v>0</v>
      </c>
      <c r="G1896" s="303">
        <f t="shared" si="572"/>
        <v>0</v>
      </c>
    </row>
    <row r="1897" spans="1:7" ht="24" customHeight="1" x14ac:dyDescent="0.2">
      <c r="A1897" s="307"/>
      <c r="B1897" s="105"/>
      <c r="C1897" s="99"/>
      <c r="D1897" s="105"/>
      <c r="E1897" s="106"/>
      <c r="F1897" s="377" t="s">
        <v>33</v>
      </c>
      <c r="G1897" s="305">
        <f>SUBTOTAL(9,G1888:G1896)</f>
        <v>0</v>
      </c>
    </row>
    <row r="1898" spans="1:7" ht="24" customHeight="1" x14ac:dyDescent="0.2">
      <c r="A1898" s="308"/>
      <c r="B1898" s="105"/>
      <c r="C1898" s="99"/>
      <c r="D1898" s="105"/>
      <c r="E1898" s="106"/>
      <c r="F1898" s="107"/>
      <c r="G1898" s="306"/>
    </row>
    <row r="1899" spans="1:7" ht="24" customHeight="1" x14ac:dyDescent="0.2">
      <c r="A1899" s="309" t="str">
        <f>B1857</f>
        <v/>
      </c>
      <c r="B1899" s="310" t="str">
        <f>C1857</f>
        <v/>
      </c>
      <c r="C1899" s="113"/>
      <c r="D1899" s="113" t="s">
        <v>34</v>
      </c>
      <c r="E1899" s="114"/>
      <c r="F1899" s="312" t="s">
        <v>35</v>
      </c>
      <c r="G1899" s="311">
        <f>SUBTOTAL(9,G1862:G1898)</f>
        <v>0</v>
      </c>
    </row>
    <row r="1901" spans="1:7" ht="24" customHeight="1" x14ac:dyDescent="0.2">
      <c r="A1901" s="291" t="s">
        <v>37</v>
      </c>
      <c r="B1901" s="292"/>
      <c r="C1901" s="292"/>
      <c r="D1901" s="292"/>
      <c r="E1901" s="292"/>
      <c r="F1901" s="292"/>
      <c r="G1901" s="293"/>
    </row>
    <row r="1902" spans="1:7" ht="24" customHeight="1" x14ac:dyDescent="0.2">
      <c r="A1902" s="294" t="s">
        <v>602</v>
      </c>
      <c r="B1902" s="101" t="str">
        <f>Comitente</f>
        <v>DIRECCION PROVINCIAL DE REDES DE GAS</v>
      </c>
      <c r="C1902" s="96"/>
      <c r="D1902" s="102"/>
      <c r="E1902" s="102"/>
      <c r="F1902" s="103"/>
      <c r="G1902" s="295"/>
    </row>
    <row r="1903" spans="1:7" ht="24" customHeight="1" x14ac:dyDescent="0.2">
      <c r="A1903" s="294" t="s">
        <v>603</v>
      </c>
      <c r="B1903" s="101">
        <f>Contratista</f>
        <v>0</v>
      </c>
      <c r="C1903" s="97"/>
      <c r="D1903" s="97"/>
      <c r="E1903" s="97"/>
      <c r="F1903" s="104"/>
      <c r="G1903" s="296"/>
    </row>
    <row r="1904" spans="1:7" ht="24" customHeight="1" x14ac:dyDescent="0.2">
      <c r="A1904" s="294" t="s">
        <v>24</v>
      </c>
      <c r="B1904" s="101" t="str">
        <f>Obra</f>
        <v>RED DE MEDIA PRESIÓN BARRIO TALACASTO</v>
      </c>
      <c r="C1904" s="97"/>
      <c r="D1904" s="97"/>
      <c r="E1904" s="97"/>
      <c r="F1904" s="104" t="s">
        <v>38</v>
      </c>
      <c r="G1904" s="297">
        <f>Fecha_Base</f>
        <v>0</v>
      </c>
    </row>
    <row r="1905" spans="1:123" ht="24" customHeight="1" x14ac:dyDescent="0.2">
      <c r="A1905" s="298" t="s">
        <v>601</v>
      </c>
      <c r="B1905" s="98" t="str">
        <f>Ubicación</f>
        <v>Departamento Chimbas</v>
      </c>
      <c r="C1905" s="98"/>
      <c r="D1905" s="105"/>
      <c r="E1905" s="106"/>
      <c r="F1905" s="107"/>
      <c r="G1905" s="299"/>
    </row>
    <row r="1906" spans="1:123" ht="24" customHeight="1" x14ac:dyDescent="0.2">
      <c r="A1906" s="298" t="s">
        <v>39</v>
      </c>
      <c r="B1906" s="108" t="str">
        <f>IFERROR(VALUE(LEFT(B1907,FIND(".",B1907)-1)),"")</f>
        <v/>
      </c>
      <c r="C1906" s="99" t="str">
        <f>IFERROR(VLOOKUP(B1906,Tabla_CyP,2,FALSE),"")</f>
        <v/>
      </c>
      <c r="D1906" s="99"/>
      <c r="E1906" s="106"/>
      <c r="F1906" s="107"/>
      <c r="G1906" s="299"/>
    </row>
    <row r="1907" spans="1:123" ht="24" customHeight="1" x14ac:dyDescent="0.2">
      <c r="A1907" s="298" t="s">
        <v>25</v>
      </c>
      <c r="B1907" s="109" t="str">
        <f>IFERROR(VLOOKUP(COUNTIF($A$1:A1907,"ANALISIS DE PRECIOS"),Tabla_NumeroItem,2,FALSE),"")</f>
        <v/>
      </c>
      <c r="C1907" s="99" t="str">
        <f>IFERROR(VLOOKUP(B1907,Tabla_CyP,2,FALSE),"")</f>
        <v/>
      </c>
      <c r="D1907" s="105"/>
      <c r="E1907" s="106"/>
      <c r="F1907" s="104" t="s">
        <v>26</v>
      </c>
      <c r="G1907" s="300" t="str">
        <f>IFERROR(VLOOKUP(B1907,Tabla_CyP,4,FALSE),"")</f>
        <v/>
      </c>
    </row>
    <row r="1908" spans="1:123" ht="24" customHeight="1" x14ac:dyDescent="0.2">
      <c r="A1908" s="298"/>
      <c r="B1908" s="98"/>
      <c r="C1908" s="99"/>
      <c r="D1908" s="105"/>
      <c r="E1908" s="106"/>
      <c r="F1908" s="107"/>
      <c r="G1908" s="299"/>
    </row>
    <row r="1909" spans="1:123" ht="24" customHeight="1" x14ac:dyDescent="0.2">
      <c r="A1909" s="431" t="s">
        <v>507</v>
      </c>
      <c r="B1909" s="432"/>
      <c r="C1909" s="425" t="s">
        <v>0</v>
      </c>
      <c r="D1909" s="425" t="s">
        <v>27</v>
      </c>
      <c r="E1909" s="427" t="s">
        <v>28</v>
      </c>
      <c r="F1909" s="429" t="s">
        <v>29</v>
      </c>
      <c r="G1909" s="429" t="s">
        <v>30</v>
      </c>
    </row>
    <row r="1910" spans="1:123" s="111" customFormat="1" ht="24" customHeight="1" x14ac:dyDescent="0.2">
      <c r="A1910" s="110" t="s">
        <v>508</v>
      </c>
      <c r="B1910" s="110" t="s">
        <v>509</v>
      </c>
      <c r="C1910" s="426"/>
      <c r="D1910" s="426"/>
      <c r="E1910" s="428"/>
      <c r="F1910" s="430"/>
      <c r="G1910" s="430"/>
      <c r="H1910" s="239"/>
      <c r="I1910" s="239"/>
      <c r="J1910" s="239"/>
      <c r="K1910" s="239"/>
      <c r="L1910" s="239"/>
      <c r="M1910" s="239"/>
      <c r="N1910" s="239"/>
      <c r="O1910" s="239"/>
      <c r="P1910" s="239"/>
      <c r="Q1910" s="239"/>
      <c r="R1910" s="239"/>
      <c r="S1910" s="239"/>
      <c r="T1910" s="239"/>
      <c r="U1910" s="239"/>
      <c r="V1910" s="239"/>
      <c r="W1910" s="239"/>
      <c r="X1910" s="239"/>
      <c r="Y1910" s="239"/>
      <c r="Z1910" s="239"/>
      <c r="AA1910" s="239"/>
      <c r="AB1910" s="239"/>
      <c r="AC1910" s="239"/>
      <c r="AD1910" s="239"/>
      <c r="AE1910" s="239"/>
      <c r="AF1910" s="239"/>
      <c r="AG1910" s="239"/>
      <c r="AH1910" s="239"/>
      <c r="AI1910" s="239"/>
      <c r="AJ1910" s="239"/>
      <c r="AK1910" s="239"/>
      <c r="AL1910" s="239"/>
      <c r="AM1910" s="239"/>
      <c r="AN1910" s="239"/>
      <c r="AO1910" s="239"/>
      <c r="AP1910" s="239"/>
      <c r="AQ1910" s="239"/>
      <c r="AR1910" s="239"/>
      <c r="AS1910" s="239"/>
      <c r="AT1910" s="239"/>
      <c r="AU1910" s="239"/>
      <c r="AV1910" s="239"/>
      <c r="AW1910" s="239"/>
      <c r="AX1910" s="239"/>
      <c r="AY1910" s="239"/>
      <c r="AZ1910" s="239"/>
      <c r="BA1910" s="239"/>
      <c r="BB1910" s="239"/>
      <c r="BC1910" s="239"/>
      <c r="BD1910" s="239"/>
      <c r="BE1910" s="239"/>
      <c r="BF1910" s="239"/>
      <c r="BG1910" s="239"/>
      <c r="BH1910" s="239"/>
      <c r="BI1910" s="239"/>
      <c r="BJ1910" s="239"/>
      <c r="BK1910" s="239"/>
      <c r="BL1910" s="239"/>
      <c r="BM1910" s="239"/>
      <c r="BN1910" s="239"/>
      <c r="BO1910" s="239"/>
      <c r="BP1910" s="239"/>
      <c r="BQ1910" s="239"/>
      <c r="BR1910" s="239"/>
      <c r="BS1910" s="239"/>
      <c r="BT1910" s="239"/>
      <c r="BU1910" s="239"/>
      <c r="BV1910" s="239"/>
      <c r="BW1910" s="239"/>
      <c r="BX1910" s="239"/>
      <c r="BY1910" s="239"/>
      <c r="BZ1910" s="239"/>
      <c r="CA1910" s="239"/>
      <c r="CB1910" s="239"/>
      <c r="CC1910" s="239"/>
      <c r="CD1910" s="239"/>
      <c r="CE1910" s="239"/>
      <c r="CF1910" s="239"/>
      <c r="CG1910" s="239"/>
      <c r="CH1910" s="239"/>
      <c r="CI1910" s="239"/>
      <c r="CJ1910" s="239"/>
      <c r="CK1910" s="239"/>
      <c r="CL1910" s="239"/>
      <c r="CM1910" s="239"/>
      <c r="CN1910" s="239"/>
      <c r="CO1910" s="239"/>
      <c r="CP1910" s="239"/>
      <c r="CQ1910" s="239"/>
      <c r="CR1910" s="239"/>
      <c r="CS1910" s="239"/>
      <c r="CT1910" s="239"/>
      <c r="CU1910" s="239"/>
      <c r="CV1910" s="239"/>
      <c r="CW1910" s="239"/>
      <c r="CX1910" s="239"/>
      <c r="CY1910" s="239"/>
      <c r="CZ1910" s="239"/>
      <c r="DA1910" s="239"/>
      <c r="DB1910" s="239"/>
      <c r="DC1910" s="239"/>
      <c r="DD1910" s="239"/>
      <c r="DE1910" s="239"/>
      <c r="DF1910" s="239"/>
      <c r="DG1910" s="239"/>
      <c r="DH1910" s="239"/>
      <c r="DI1910" s="239"/>
      <c r="DJ1910" s="239"/>
      <c r="DK1910" s="239"/>
      <c r="DL1910" s="239"/>
      <c r="DM1910" s="239"/>
      <c r="DN1910" s="239"/>
      <c r="DO1910" s="239"/>
      <c r="DP1910" s="239"/>
      <c r="DQ1910" s="239"/>
      <c r="DR1910" s="239"/>
      <c r="DS1910" s="239"/>
    </row>
    <row r="1911" spans="1:123" ht="24" customHeight="1" x14ac:dyDescent="0.2">
      <c r="A1911" s="378"/>
      <c r="B1911" s="112"/>
      <c r="C1911" s="376" t="s">
        <v>604</v>
      </c>
      <c r="D1911" s="113"/>
      <c r="E1911" s="114"/>
      <c r="F1911" s="115"/>
      <c r="G1911" s="302"/>
    </row>
    <row r="1912" spans="1:123" s="238" customFormat="1" ht="24" customHeight="1" x14ac:dyDescent="0.2">
      <c r="A1912" s="235" t="str">
        <f t="shared" ref="A1912:A1925" si="573">IFERROR(VLOOKUP(C1912,Tabla_Insumos,4,FALSE),"")</f>
        <v/>
      </c>
      <c r="B1912" s="233" t="str">
        <f t="shared" ref="B1912:B1925" si="574">IFERROR(VLOOKUP(C1912,Tabla_Insumos,5,FALSE),"")</f>
        <v/>
      </c>
      <c r="C1912" s="234"/>
      <c r="D1912" s="235" t="str">
        <f t="shared" ref="D1912:D1925" si="575">IFERROR(VLOOKUP(C1912,Tabla_Insumos,2,FALSE),"")</f>
        <v/>
      </c>
      <c r="E1912" s="236"/>
      <c r="F1912" s="237">
        <f t="shared" ref="F1912:F1925" si="576">IFERROR(VLOOKUP(C1912,Tabla_Insumos,3,FALSE),0)</f>
        <v>0</v>
      </c>
      <c r="G1912" s="303">
        <f>ROUND(E1912*F1912,2)</f>
        <v>0</v>
      </c>
    </row>
    <row r="1913" spans="1:123" s="238" customFormat="1" ht="24" customHeight="1" x14ac:dyDescent="0.2">
      <c r="A1913" s="235" t="str">
        <f t="shared" si="573"/>
        <v/>
      </c>
      <c r="B1913" s="233" t="str">
        <f t="shared" si="574"/>
        <v/>
      </c>
      <c r="C1913" s="234"/>
      <c r="D1913" s="235" t="str">
        <f t="shared" si="575"/>
        <v/>
      </c>
      <c r="E1913" s="236"/>
      <c r="F1913" s="237">
        <f t="shared" si="576"/>
        <v>0</v>
      </c>
      <c r="G1913" s="303">
        <f t="shared" ref="G1913:G1925" si="577">ROUND(E1913*F1913,2)</f>
        <v>0</v>
      </c>
    </row>
    <row r="1914" spans="1:123" s="238" customFormat="1" ht="24" customHeight="1" x14ac:dyDescent="0.2">
      <c r="A1914" s="235" t="str">
        <f t="shared" si="573"/>
        <v/>
      </c>
      <c r="B1914" s="233" t="str">
        <f t="shared" si="574"/>
        <v/>
      </c>
      <c r="C1914" s="234"/>
      <c r="D1914" s="235" t="str">
        <f t="shared" si="575"/>
        <v/>
      </c>
      <c r="E1914" s="236"/>
      <c r="F1914" s="237">
        <f t="shared" si="576"/>
        <v>0</v>
      </c>
      <c r="G1914" s="303">
        <f t="shared" si="577"/>
        <v>0</v>
      </c>
    </row>
    <row r="1915" spans="1:123" s="238" customFormat="1" ht="24" customHeight="1" x14ac:dyDescent="0.2">
      <c r="A1915" s="235" t="str">
        <f t="shared" si="573"/>
        <v/>
      </c>
      <c r="B1915" s="233" t="str">
        <f t="shared" si="574"/>
        <v/>
      </c>
      <c r="C1915" s="234"/>
      <c r="D1915" s="235" t="str">
        <f t="shared" si="575"/>
        <v/>
      </c>
      <c r="E1915" s="236"/>
      <c r="F1915" s="237">
        <f t="shared" si="576"/>
        <v>0</v>
      </c>
      <c r="G1915" s="303">
        <f t="shared" si="577"/>
        <v>0</v>
      </c>
    </row>
    <row r="1916" spans="1:123" s="238" customFormat="1" ht="24" customHeight="1" x14ac:dyDescent="0.2">
      <c r="A1916" s="235" t="str">
        <f t="shared" si="573"/>
        <v/>
      </c>
      <c r="B1916" s="233" t="str">
        <f t="shared" si="574"/>
        <v/>
      </c>
      <c r="C1916" s="234"/>
      <c r="D1916" s="235" t="str">
        <f t="shared" si="575"/>
        <v/>
      </c>
      <c r="E1916" s="236"/>
      <c r="F1916" s="237">
        <f t="shared" si="576"/>
        <v>0</v>
      </c>
      <c r="G1916" s="303">
        <f t="shared" si="577"/>
        <v>0</v>
      </c>
    </row>
    <row r="1917" spans="1:123" s="238" customFormat="1" ht="24" customHeight="1" x14ac:dyDescent="0.2">
      <c r="A1917" s="235" t="str">
        <f t="shared" si="573"/>
        <v/>
      </c>
      <c r="B1917" s="233" t="str">
        <f t="shared" si="574"/>
        <v/>
      </c>
      <c r="C1917" s="234"/>
      <c r="D1917" s="235" t="str">
        <f t="shared" si="575"/>
        <v/>
      </c>
      <c r="E1917" s="236"/>
      <c r="F1917" s="237">
        <f t="shared" si="576"/>
        <v>0</v>
      </c>
      <c r="G1917" s="303">
        <f t="shared" si="577"/>
        <v>0</v>
      </c>
    </row>
    <row r="1918" spans="1:123" s="238" customFormat="1" ht="24" customHeight="1" x14ac:dyDescent="0.2">
      <c r="A1918" s="235" t="str">
        <f t="shared" si="573"/>
        <v/>
      </c>
      <c r="B1918" s="233" t="str">
        <f t="shared" si="574"/>
        <v/>
      </c>
      <c r="C1918" s="234"/>
      <c r="D1918" s="235" t="str">
        <f t="shared" si="575"/>
        <v/>
      </c>
      <c r="E1918" s="236"/>
      <c r="F1918" s="237">
        <f t="shared" si="576"/>
        <v>0</v>
      </c>
      <c r="G1918" s="303">
        <f t="shared" si="577"/>
        <v>0</v>
      </c>
    </row>
    <row r="1919" spans="1:123" s="238" customFormat="1" ht="24" customHeight="1" x14ac:dyDescent="0.2">
      <c r="A1919" s="235" t="str">
        <f t="shared" si="573"/>
        <v/>
      </c>
      <c r="B1919" s="233" t="str">
        <f t="shared" si="574"/>
        <v/>
      </c>
      <c r="C1919" s="234"/>
      <c r="D1919" s="235" t="str">
        <f t="shared" si="575"/>
        <v/>
      </c>
      <c r="E1919" s="236"/>
      <c r="F1919" s="237">
        <f t="shared" si="576"/>
        <v>0</v>
      </c>
      <c r="G1919" s="303">
        <f t="shared" si="577"/>
        <v>0</v>
      </c>
    </row>
    <row r="1920" spans="1:123" s="238" customFormat="1" ht="24" customHeight="1" x14ac:dyDescent="0.2">
      <c r="A1920" s="235" t="str">
        <f t="shared" si="573"/>
        <v/>
      </c>
      <c r="B1920" s="233" t="str">
        <f t="shared" si="574"/>
        <v/>
      </c>
      <c r="C1920" s="234"/>
      <c r="D1920" s="235" t="str">
        <f t="shared" si="575"/>
        <v/>
      </c>
      <c r="E1920" s="236"/>
      <c r="F1920" s="237">
        <f t="shared" si="576"/>
        <v>0</v>
      </c>
      <c r="G1920" s="303">
        <f t="shared" si="577"/>
        <v>0</v>
      </c>
    </row>
    <row r="1921" spans="1:7" s="238" customFormat="1" ht="24" customHeight="1" x14ac:dyDescent="0.2">
      <c r="A1921" s="235" t="str">
        <f t="shared" si="573"/>
        <v/>
      </c>
      <c r="B1921" s="233" t="str">
        <f t="shared" si="574"/>
        <v/>
      </c>
      <c r="C1921" s="234"/>
      <c r="D1921" s="235" t="str">
        <f t="shared" si="575"/>
        <v/>
      </c>
      <c r="E1921" s="236"/>
      <c r="F1921" s="237">
        <f t="shared" si="576"/>
        <v>0</v>
      </c>
      <c r="G1921" s="303">
        <f t="shared" si="577"/>
        <v>0</v>
      </c>
    </row>
    <row r="1922" spans="1:7" s="238" customFormat="1" ht="24" customHeight="1" x14ac:dyDescent="0.2">
      <c r="A1922" s="235" t="str">
        <f t="shared" si="573"/>
        <v/>
      </c>
      <c r="B1922" s="233" t="str">
        <f t="shared" si="574"/>
        <v/>
      </c>
      <c r="C1922" s="234"/>
      <c r="D1922" s="235" t="str">
        <f t="shared" si="575"/>
        <v/>
      </c>
      <c r="E1922" s="236"/>
      <c r="F1922" s="237">
        <f t="shared" si="576"/>
        <v>0</v>
      </c>
      <c r="G1922" s="303">
        <f t="shared" si="577"/>
        <v>0</v>
      </c>
    </row>
    <row r="1923" spans="1:7" s="238" customFormat="1" ht="24" customHeight="1" x14ac:dyDescent="0.2">
      <c r="A1923" s="235" t="str">
        <f t="shared" si="573"/>
        <v/>
      </c>
      <c r="B1923" s="233" t="str">
        <f t="shared" si="574"/>
        <v/>
      </c>
      <c r="C1923" s="234"/>
      <c r="D1923" s="235" t="str">
        <f t="shared" si="575"/>
        <v/>
      </c>
      <c r="E1923" s="236"/>
      <c r="F1923" s="237">
        <f t="shared" si="576"/>
        <v>0</v>
      </c>
      <c r="G1923" s="303">
        <f t="shared" si="577"/>
        <v>0</v>
      </c>
    </row>
    <row r="1924" spans="1:7" s="238" customFormat="1" ht="24" customHeight="1" x14ac:dyDescent="0.2">
      <c r="A1924" s="235" t="str">
        <f t="shared" si="573"/>
        <v/>
      </c>
      <c r="B1924" s="233" t="str">
        <f t="shared" si="574"/>
        <v/>
      </c>
      <c r="C1924" s="234"/>
      <c r="D1924" s="235" t="str">
        <f t="shared" si="575"/>
        <v/>
      </c>
      <c r="E1924" s="236"/>
      <c r="F1924" s="237">
        <f t="shared" si="576"/>
        <v>0</v>
      </c>
      <c r="G1924" s="303">
        <f t="shared" si="577"/>
        <v>0</v>
      </c>
    </row>
    <row r="1925" spans="1:7" s="238" customFormat="1" ht="24" customHeight="1" x14ac:dyDescent="0.2">
      <c r="A1925" s="235" t="str">
        <f t="shared" si="573"/>
        <v/>
      </c>
      <c r="B1925" s="233" t="str">
        <f t="shared" si="574"/>
        <v/>
      </c>
      <c r="C1925" s="234"/>
      <c r="D1925" s="235" t="str">
        <f t="shared" si="575"/>
        <v/>
      </c>
      <c r="E1925" s="236"/>
      <c r="F1925" s="237">
        <f t="shared" si="576"/>
        <v>0</v>
      </c>
      <c r="G1925" s="303">
        <f t="shared" si="577"/>
        <v>0</v>
      </c>
    </row>
    <row r="1926" spans="1:7" ht="24" customHeight="1" x14ac:dyDescent="0.2">
      <c r="A1926" s="304"/>
      <c r="B1926" s="99"/>
      <c r="C1926" s="99"/>
      <c r="D1926" s="105"/>
      <c r="E1926" s="106"/>
      <c r="F1926" s="377" t="s">
        <v>31</v>
      </c>
      <c r="G1926" s="305">
        <f>SUBTOTAL(9,G1912:G1925)</f>
        <v>0</v>
      </c>
    </row>
    <row r="1927" spans="1:7" ht="24" customHeight="1" x14ac:dyDescent="0.2">
      <c r="A1927" s="304"/>
      <c r="B1927" s="99"/>
      <c r="C1927" s="375" t="s">
        <v>605</v>
      </c>
      <c r="D1927" s="105"/>
      <c r="E1927" s="106"/>
      <c r="F1927" s="107"/>
      <c r="G1927" s="306"/>
    </row>
    <row r="1928" spans="1:7" s="238" customFormat="1" ht="24" customHeight="1" x14ac:dyDescent="0.2">
      <c r="A1928" s="235" t="str">
        <f t="shared" ref="A1928:A1935" si="578">IFERROR(VLOOKUP(C1928,Tabla_Insumos,4,FALSE),"")</f>
        <v/>
      </c>
      <c r="B1928" s="233">
        <f t="shared" ref="B1928:B1935" si="579">IFERROR(VLOOKUP(A1928,Tabla_Indices,5,FALSE),"")</f>
        <v>0</v>
      </c>
      <c r="C1928" s="234"/>
      <c r="D1928" s="235" t="str">
        <f t="shared" ref="D1928:D1935" si="580">IFERROR(VLOOKUP(C1928,Tabla_Insumos,2,FALSE),"")</f>
        <v/>
      </c>
      <c r="E1928" s="236"/>
      <c r="F1928" s="237">
        <f t="shared" ref="F1928:F1935" si="581">IFERROR(VLOOKUP(C1928,Tabla_Insumos,3,FALSE),0)</f>
        <v>0</v>
      </c>
      <c r="G1928" s="303">
        <f>ROUND(E1928*F1928,2)</f>
        <v>0</v>
      </c>
    </row>
    <row r="1929" spans="1:7" s="238" customFormat="1" ht="24" customHeight="1" x14ac:dyDescent="0.2">
      <c r="A1929" s="235" t="str">
        <f t="shared" si="578"/>
        <v/>
      </c>
      <c r="B1929" s="233">
        <f t="shared" si="579"/>
        <v>0</v>
      </c>
      <c r="C1929" s="234"/>
      <c r="D1929" s="235" t="str">
        <f t="shared" si="580"/>
        <v/>
      </c>
      <c r="E1929" s="236"/>
      <c r="F1929" s="237">
        <f t="shared" si="581"/>
        <v>0</v>
      </c>
      <c r="G1929" s="303">
        <f>ROUND(E1929*F1929,2)</f>
        <v>0</v>
      </c>
    </row>
    <row r="1930" spans="1:7" s="238" customFormat="1" ht="24" customHeight="1" x14ac:dyDescent="0.2">
      <c r="A1930" s="235" t="str">
        <f t="shared" si="578"/>
        <v/>
      </c>
      <c r="B1930" s="233">
        <f t="shared" si="579"/>
        <v>0</v>
      </c>
      <c r="C1930" s="234"/>
      <c r="D1930" s="235" t="str">
        <f t="shared" si="580"/>
        <v/>
      </c>
      <c r="E1930" s="236"/>
      <c r="F1930" s="237">
        <f t="shared" si="581"/>
        <v>0</v>
      </c>
      <c r="G1930" s="303">
        <f t="shared" ref="G1930:G1935" si="582">ROUND(E1930*F1930,2)</f>
        <v>0</v>
      </c>
    </row>
    <row r="1931" spans="1:7" s="238" customFormat="1" ht="24" customHeight="1" x14ac:dyDescent="0.2">
      <c r="A1931" s="235" t="str">
        <f t="shared" si="578"/>
        <v/>
      </c>
      <c r="B1931" s="233">
        <f t="shared" si="579"/>
        <v>0</v>
      </c>
      <c r="C1931" s="234"/>
      <c r="D1931" s="235" t="str">
        <f t="shared" si="580"/>
        <v/>
      </c>
      <c r="E1931" s="236"/>
      <c r="F1931" s="237">
        <f t="shared" si="581"/>
        <v>0</v>
      </c>
      <c r="G1931" s="303">
        <f t="shared" si="582"/>
        <v>0</v>
      </c>
    </row>
    <row r="1932" spans="1:7" s="238" customFormat="1" ht="24" customHeight="1" x14ac:dyDescent="0.2">
      <c r="A1932" s="235" t="str">
        <f t="shared" si="578"/>
        <v/>
      </c>
      <c r="B1932" s="233">
        <f t="shared" si="579"/>
        <v>0</v>
      </c>
      <c r="C1932" s="234"/>
      <c r="D1932" s="235" t="str">
        <f t="shared" si="580"/>
        <v/>
      </c>
      <c r="E1932" s="236"/>
      <c r="F1932" s="237">
        <f t="shared" si="581"/>
        <v>0</v>
      </c>
      <c r="G1932" s="303">
        <f t="shared" si="582"/>
        <v>0</v>
      </c>
    </row>
    <row r="1933" spans="1:7" s="238" customFormat="1" ht="24" customHeight="1" x14ac:dyDescent="0.2">
      <c r="A1933" s="235" t="str">
        <f t="shared" si="578"/>
        <v/>
      </c>
      <c r="B1933" s="233">
        <f t="shared" si="579"/>
        <v>0</v>
      </c>
      <c r="C1933" s="234"/>
      <c r="D1933" s="235" t="str">
        <f t="shared" si="580"/>
        <v/>
      </c>
      <c r="E1933" s="236"/>
      <c r="F1933" s="237">
        <f t="shared" si="581"/>
        <v>0</v>
      </c>
      <c r="G1933" s="303">
        <f t="shared" si="582"/>
        <v>0</v>
      </c>
    </row>
    <row r="1934" spans="1:7" s="238" customFormat="1" ht="24" customHeight="1" x14ac:dyDescent="0.2">
      <c r="A1934" s="235" t="str">
        <f t="shared" si="578"/>
        <v/>
      </c>
      <c r="B1934" s="233">
        <f t="shared" si="579"/>
        <v>0</v>
      </c>
      <c r="C1934" s="234"/>
      <c r="D1934" s="235" t="str">
        <f t="shared" si="580"/>
        <v/>
      </c>
      <c r="E1934" s="236"/>
      <c r="F1934" s="237">
        <f t="shared" si="581"/>
        <v>0</v>
      </c>
      <c r="G1934" s="303">
        <f t="shared" si="582"/>
        <v>0</v>
      </c>
    </row>
    <row r="1935" spans="1:7" s="238" customFormat="1" ht="24" customHeight="1" x14ac:dyDescent="0.2">
      <c r="A1935" s="235" t="str">
        <f t="shared" si="578"/>
        <v/>
      </c>
      <c r="B1935" s="233">
        <f t="shared" si="579"/>
        <v>0</v>
      </c>
      <c r="C1935" s="234"/>
      <c r="D1935" s="235" t="str">
        <f t="shared" si="580"/>
        <v/>
      </c>
      <c r="E1935" s="236"/>
      <c r="F1935" s="237">
        <f t="shared" si="581"/>
        <v>0</v>
      </c>
      <c r="G1935" s="303">
        <f t="shared" si="582"/>
        <v>0</v>
      </c>
    </row>
    <row r="1936" spans="1:7" ht="24" customHeight="1" x14ac:dyDescent="0.2">
      <c r="A1936" s="304"/>
      <c r="B1936" s="99"/>
      <c r="C1936" s="99"/>
      <c r="D1936" s="105"/>
      <c r="E1936" s="106"/>
      <c r="F1936" s="377" t="s">
        <v>32</v>
      </c>
      <c r="G1936" s="305">
        <f>SUBTOTAL(9,G1928:G1935)</f>
        <v>0</v>
      </c>
    </row>
    <row r="1937" spans="1:7" ht="24" customHeight="1" x14ac:dyDescent="0.2">
      <c r="A1937" s="304"/>
      <c r="B1937" s="99"/>
      <c r="C1937" s="375" t="s">
        <v>606</v>
      </c>
      <c r="D1937" s="105"/>
      <c r="E1937" s="106"/>
      <c r="F1937" s="107"/>
      <c r="G1937" s="306"/>
    </row>
    <row r="1938" spans="1:7" s="238" customFormat="1" ht="24" customHeight="1" x14ac:dyDescent="0.2">
      <c r="A1938" s="235" t="str">
        <f t="shared" ref="A1938:A1946" si="583">IFERROR(VLOOKUP(C1938,Tabla_Insumos,4,FALSE),"")</f>
        <v/>
      </c>
      <c r="B1938" s="233" t="str">
        <f t="shared" ref="B1938:B1946" si="584">IFERROR(VLOOKUP(C1938,Tabla_Insumos,5,FALSE),"")</f>
        <v/>
      </c>
      <c r="C1938" s="234"/>
      <c r="D1938" s="235" t="str">
        <f t="shared" ref="D1938:D1946" si="585">IFERROR(VLOOKUP(C1938,Tabla_Insumos,2,FALSE),"")</f>
        <v/>
      </c>
      <c r="E1938" s="236"/>
      <c r="F1938" s="237">
        <f t="shared" ref="F1938:F1946" si="586">IFERROR(VLOOKUP(C1938,Tabla_Insumos,3,FALSE),0)</f>
        <v>0</v>
      </c>
      <c r="G1938" s="303">
        <f t="shared" ref="G1938:G1946" si="587">ROUND(E1938*F1938,2)</f>
        <v>0</v>
      </c>
    </row>
    <row r="1939" spans="1:7" s="238" customFormat="1" ht="24" customHeight="1" x14ac:dyDescent="0.2">
      <c r="A1939" s="235" t="str">
        <f t="shared" si="583"/>
        <v/>
      </c>
      <c r="B1939" s="233" t="str">
        <f t="shared" si="584"/>
        <v/>
      </c>
      <c r="C1939" s="234"/>
      <c r="D1939" s="235" t="str">
        <f t="shared" si="585"/>
        <v/>
      </c>
      <c r="E1939" s="236"/>
      <c r="F1939" s="237">
        <f t="shared" si="586"/>
        <v>0</v>
      </c>
      <c r="G1939" s="303">
        <f t="shared" si="587"/>
        <v>0</v>
      </c>
    </row>
    <row r="1940" spans="1:7" s="238" customFormat="1" ht="24" customHeight="1" x14ac:dyDescent="0.2">
      <c r="A1940" s="235" t="str">
        <f t="shared" si="583"/>
        <v/>
      </c>
      <c r="B1940" s="233" t="str">
        <f t="shared" si="584"/>
        <v/>
      </c>
      <c r="C1940" s="234"/>
      <c r="D1940" s="235" t="str">
        <f t="shared" si="585"/>
        <v/>
      </c>
      <c r="E1940" s="236"/>
      <c r="F1940" s="237">
        <f t="shared" si="586"/>
        <v>0</v>
      </c>
      <c r="G1940" s="303">
        <f t="shared" si="587"/>
        <v>0</v>
      </c>
    </row>
    <row r="1941" spans="1:7" s="238" customFormat="1" ht="24" customHeight="1" x14ac:dyDescent="0.2">
      <c r="A1941" s="235" t="str">
        <f t="shared" si="583"/>
        <v/>
      </c>
      <c r="B1941" s="233" t="str">
        <f t="shared" si="584"/>
        <v/>
      </c>
      <c r="C1941" s="234"/>
      <c r="D1941" s="235" t="str">
        <f t="shared" si="585"/>
        <v/>
      </c>
      <c r="E1941" s="236"/>
      <c r="F1941" s="237">
        <f t="shared" si="586"/>
        <v>0</v>
      </c>
      <c r="G1941" s="303">
        <f t="shared" si="587"/>
        <v>0</v>
      </c>
    </row>
    <row r="1942" spans="1:7" s="238" customFormat="1" ht="24" customHeight="1" x14ac:dyDescent="0.2">
      <c r="A1942" s="235" t="str">
        <f t="shared" si="583"/>
        <v/>
      </c>
      <c r="B1942" s="233" t="str">
        <f t="shared" si="584"/>
        <v/>
      </c>
      <c r="C1942" s="234"/>
      <c r="D1942" s="235" t="str">
        <f t="shared" si="585"/>
        <v/>
      </c>
      <c r="E1942" s="236"/>
      <c r="F1942" s="237">
        <f t="shared" si="586"/>
        <v>0</v>
      </c>
      <c r="G1942" s="303">
        <f t="shared" si="587"/>
        <v>0</v>
      </c>
    </row>
    <row r="1943" spans="1:7" s="238" customFormat="1" ht="24" customHeight="1" x14ac:dyDescent="0.2">
      <c r="A1943" s="235" t="str">
        <f t="shared" si="583"/>
        <v/>
      </c>
      <c r="B1943" s="233" t="str">
        <f t="shared" si="584"/>
        <v/>
      </c>
      <c r="C1943" s="234"/>
      <c r="D1943" s="235" t="str">
        <f t="shared" si="585"/>
        <v/>
      </c>
      <c r="E1943" s="236"/>
      <c r="F1943" s="237">
        <f t="shared" si="586"/>
        <v>0</v>
      </c>
      <c r="G1943" s="303">
        <f t="shared" si="587"/>
        <v>0</v>
      </c>
    </row>
    <row r="1944" spans="1:7" s="238" customFormat="1" ht="24" customHeight="1" x14ac:dyDescent="0.2">
      <c r="A1944" s="235" t="str">
        <f t="shared" si="583"/>
        <v/>
      </c>
      <c r="B1944" s="233" t="str">
        <f t="shared" si="584"/>
        <v/>
      </c>
      <c r="C1944" s="234"/>
      <c r="D1944" s="235" t="str">
        <f t="shared" si="585"/>
        <v/>
      </c>
      <c r="E1944" s="236"/>
      <c r="F1944" s="237">
        <f t="shared" si="586"/>
        <v>0</v>
      </c>
      <c r="G1944" s="303">
        <f t="shared" si="587"/>
        <v>0</v>
      </c>
    </row>
    <row r="1945" spans="1:7" s="238" customFormat="1" ht="24" customHeight="1" x14ac:dyDescent="0.2">
      <c r="A1945" s="235" t="str">
        <f t="shared" si="583"/>
        <v/>
      </c>
      <c r="B1945" s="233" t="str">
        <f t="shared" si="584"/>
        <v/>
      </c>
      <c r="C1945" s="234"/>
      <c r="D1945" s="235" t="str">
        <f t="shared" si="585"/>
        <v/>
      </c>
      <c r="E1945" s="236"/>
      <c r="F1945" s="237">
        <f t="shared" si="586"/>
        <v>0</v>
      </c>
      <c r="G1945" s="303">
        <f t="shared" si="587"/>
        <v>0</v>
      </c>
    </row>
    <row r="1946" spans="1:7" s="238" customFormat="1" ht="24" customHeight="1" x14ac:dyDescent="0.2">
      <c r="A1946" s="235" t="str">
        <f t="shared" si="583"/>
        <v/>
      </c>
      <c r="B1946" s="233" t="str">
        <f t="shared" si="584"/>
        <v/>
      </c>
      <c r="C1946" s="234"/>
      <c r="D1946" s="235" t="str">
        <f t="shared" si="585"/>
        <v/>
      </c>
      <c r="E1946" s="236"/>
      <c r="F1946" s="237">
        <f t="shared" si="586"/>
        <v>0</v>
      </c>
      <c r="G1946" s="303">
        <f t="shared" si="587"/>
        <v>0</v>
      </c>
    </row>
    <row r="1947" spans="1:7" ht="24" customHeight="1" x14ac:dyDescent="0.2">
      <c r="A1947" s="307"/>
      <c r="B1947" s="105"/>
      <c r="C1947" s="99"/>
      <c r="D1947" s="105"/>
      <c r="E1947" s="106"/>
      <c r="F1947" s="377" t="s">
        <v>33</v>
      </c>
      <c r="G1947" s="305">
        <f>SUBTOTAL(9,G1938:G1946)</f>
        <v>0</v>
      </c>
    </row>
    <row r="1948" spans="1:7" ht="24" customHeight="1" x14ac:dyDescent="0.2">
      <c r="A1948" s="308"/>
      <c r="B1948" s="105"/>
      <c r="C1948" s="99"/>
      <c r="D1948" s="105"/>
      <c r="E1948" s="106"/>
      <c r="F1948" s="107"/>
      <c r="G1948" s="306"/>
    </row>
    <row r="1949" spans="1:7" ht="24" customHeight="1" x14ac:dyDescent="0.2">
      <c r="A1949" s="309" t="str">
        <f>B1907</f>
        <v/>
      </c>
      <c r="B1949" s="310" t="str">
        <f>C1907</f>
        <v/>
      </c>
      <c r="C1949" s="113"/>
      <c r="D1949" s="113" t="s">
        <v>34</v>
      </c>
      <c r="E1949" s="114"/>
      <c r="F1949" s="312" t="s">
        <v>35</v>
      </c>
      <c r="G1949" s="311">
        <f>SUBTOTAL(9,G1912:G1948)</f>
        <v>0</v>
      </c>
    </row>
    <row r="1951" spans="1:7" ht="24" customHeight="1" x14ac:dyDescent="0.2">
      <c r="A1951" s="291" t="s">
        <v>37</v>
      </c>
      <c r="B1951" s="292"/>
      <c r="C1951" s="292"/>
      <c r="D1951" s="292"/>
      <c r="E1951" s="292"/>
      <c r="F1951" s="292"/>
      <c r="G1951" s="293"/>
    </row>
    <row r="1952" spans="1:7" ht="24" customHeight="1" x14ac:dyDescent="0.2">
      <c r="A1952" s="294" t="s">
        <v>602</v>
      </c>
      <c r="B1952" s="101" t="str">
        <f>Comitente</f>
        <v>DIRECCION PROVINCIAL DE REDES DE GAS</v>
      </c>
      <c r="C1952" s="96"/>
      <c r="D1952" s="102"/>
      <c r="E1952" s="102"/>
      <c r="F1952" s="103"/>
      <c r="G1952" s="295"/>
    </row>
    <row r="1953" spans="1:123" ht="24" customHeight="1" x14ac:dyDescent="0.2">
      <c r="A1953" s="294" t="s">
        <v>603</v>
      </c>
      <c r="B1953" s="101">
        <f>Contratista</f>
        <v>0</v>
      </c>
      <c r="C1953" s="97"/>
      <c r="D1953" s="97"/>
      <c r="E1953" s="97"/>
      <c r="F1953" s="104"/>
      <c r="G1953" s="296"/>
    </row>
    <row r="1954" spans="1:123" ht="24" customHeight="1" x14ac:dyDescent="0.2">
      <c r="A1954" s="294" t="s">
        <v>24</v>
      </c>
      <c r="B1954" s="101" t="str">
        <f>Obra</f>
        <v>RED DE MEDIA PRESIÓN BARRIO TALACASTO</v>
      </c>
      <c r="C1954" s="97"/>
      <c r="D1954" s="97"/>
      <c r="E1954" s="97"/>
      <c r="F1954" s="104" t="s">
        <v>38</v>
      </c>
      <c r="G1954" s="297">
        <f>Fecha_Base</f>
        <v>0</v>
      </c>
    </row>
    <row r="1955" spans="1:123" ht="24" customHeight="1" x14ac:dyDescent="0.2">
      <c r="A1955" s="298" t="s">
        <v>601</v>
      </c>
      <c r="B1955" s="98" t="str">
        <f>Ubicación</f>
        <v>Departamento Chimbas</v>
      </c>
      <c r="C1955" s="98"/>
      <c r="D1955" s="105"/>
      <c r="E1955" s="106"/>
      <c r="F1955" s="107"/>
      <c r="G1955" s="299"/>
    </row>
    <row r="1956" spans="1:123" ht="24" customHeight="1" x14ac:dyDescent="0.2">
      <c r="A1956" s="298" t="s">
        <v>39</v>
      </c>
      <c r="B1956" s="108" t="str">
        <f>IFERROR(VALUE(LEFT(B1957,FIND(".",B1957)-1)),"")</f>
        <v/>
      </c>
      <c r="C1956" s="99" t="str">
        <f>IFERROR(VLOOKUP(B1956,Tabla_CyP,2,FALSE),"")</f>
        <v/>
      </c>
      <c r="D1956" s="99"/>
      <c r="E1956" s="106"/>
      <c r="F1956" s="107"/>
      <c r="G1956" s="299"/>
    </row>
    <row r="1957" spans="1:123" ht="24" customHeight="1" x14ac:dyDescent="0.2">
      <c r="A1957" s="298" t="s">
        <v>25</v>
      </c>
      <c r="B1957" s="109" t="str">
        <f>IFERROR(VLOOKUP(COUNTIF($A$1:A1957,"ANALISIS DE PRECIOS"),Tabla_NumeroItem,2,FALSE),"")</f>
        <v/>
      </c>
      <c r="C1957" s="99" t="str">
        <f>IFERROR(VLOOKUP(B1957,Tabla_CyP,2,FALSE),"")</f>
        <v/>
      </c>
      <c r="D1957" s="105"/>
      <c r="E1957" s="106"/>
      <c r="F1957" s="104" t="s">
        <v>26</v>
      </c>
      <c r="G1957" s="300" t="str">
        <f>IFERROR(VLOOKUP(B1957,Tabla_CyP,4,FALSE),"")</f>
        <v/>
      </c>
    </row>
    <row r="1958" spans="1:123" ht="24" customHeight="1" x14ac:dyDescent="0.2">
      <c r="A1958" s="298"/>
      <c r="B1958" s="98"/>
      <c r="C1958" s="99"/>
      <c r="D1958" s="105"/>
      <c r="E1958" s="106"/>
      <c r="F1958" s="107"/>
      <c r="G1958" s="299"/>
    </row>
    <row r="1959" spans="1:123" ht="24" customHeight="1" x14ac:dyDescent="0.2">
      <c r="A1959" s="431" t="s">
        <v>507</v>
      </c>
      <c r="B1959" s="432"/>
      <c r="C1959" s="425" t="s">
        <v>0</v>
      </c>
      <c r="D1959" s="425" t="s">
        <v>27</v>
      </c>
      <c r="E1959" s="427" t="s">
        <v>28</v>
      </c>
      <c r="F1959" s="429" t="s">
        <v>29</v>
      </c>
      <c r="G1959" s="429" t="s">
        <v>30</v>
      </c>
    </row>
    <row r="1960" spans="1:123" s="111" customFormat="1" ht="24" customHeight="1" x14ac:dyDescent="0.2">
      <c r="A1960" s="110" t="s">
        <v>508</v>
      </c>
      <c r="B1960" s="110" t="s">
        <v>509</v>
      </c>
      <c r="C1960" s="426"/>
      <c r="D1960" s="426"/>
      <c r="E1960" s="428"/>
      <c r="F1960" s="430"/>
      <c r="G1960" s="430"/>
      <c r="H1960" s="239"/>
      <c r="I1960" s="239"/>
      <c r="J1960" s="239"/>
      <c r="K1960" s="239"/>
      <c r="L1960" s="239"/>
      <c r="M1960" s="239"/>
      <c r="N1960" s="239"/>
      <c r="O1960" s="239"/>
      <c r="P1960" s="239"/>
      <c r="Q1960" s="239"/>
      <c r="R1960" s="239"/>
      <c r="S1960" s="239"/>
      <c r="T1960" s="239"/>
      <c r="U1960" s="239"/>
      <c r="V1960" s="239"/>
      <c r="W1960" s="239"/>
      <c r="X1960" s="239"/>
      <c r="Y1960" s="239"/>
      <c r="Z1960" s="239"/>
      <c r="AA1960" s="239"/>
      <c r="AB1960" s="239"/>
      <c r="AC1960" s="239"/>
      <c r="AD1960" s="239"/>
      <c r="AE1960" s="239"/>
      <c r="AF1960" s="239"/>
      <c r="AG1960" s="239"/>
      <c r="AH1960" s="239"/>
      <c r="AI1960" s="239"/>
      <c r="AJ1960" s="239"/>
      <c r="AK1960" s="239"/>
      <c r="AL1960" s="239"/>
      <c r="AM1960" s="239"/>
      <c r="AN1960" s="239"/>
      <c r="AO1960" s="239"/>
      <c r="AP1960" s="239"/>
      <c r="AQ1960" s="239"/>
      <c r="AR1960" s="239"/>
      <c r="AS1960" s="239"/>
      <c r="AT1960" s="239"/>
      <c r="AU1960" s="239"/>
      <c r="AV1960" s="239"/>
      <c r="AW1960" s="239"/>
      <c r="AX1960" s="239"/>
      <c r="AY1960" s="239"/>
      <c r="AZ1960" s="239"/>
      <c r="BA1960" s="239"/>
      <c r="BB1960" s="239"/>
      <c r="BC1960" s="239"/>
      <c r="BD1960" s="239"/>
      <c r="BE1960" s="239"/>
      <c r="BF1960" s="239"/>
      <c r="BG1960" s="239"/>
      <c r="BH1960" s="239"/>
      <c r="BI1960" s="239"/>
      <c r="BJ1960" s="239"/>
      <c r="BK1960" s="239"/>
      <c r="BL1960" s="239"/>
      <c r="BM1960" s="239"/>
      <c r="BN1960" s="239"/>
      <c r="BO1960" s="239"/>
      <c r="BP1960" s="239"/>
      <c r="BQ1960" s="239"/>
      <c r="BR1960" s="239"/>
      <c r="BS1960" s="239"/>
      <c r="BT1960" s="239"/>
      <c r="BU1960" s="239"/>
      <c r="BV1960" s="239"/>
      <c r="BW1960" s="239"/>
      <c r="BX1960" s="239"/>
      <c r="BY1960" s="239"/>
      <c r="BZ1960" s="239"/>
      <c r="CA1960" s="239"/>
      <c r="CB1960" s="239"/>
      <c r="CC1960" s="239"/>
      <c r="CD1960" s="239"/>
      <c r="CE1960" s="239"/>
      <c r="CF1960" s="239"/>
      <c r="CG1960" s="239"/>
      <c r="CH1960" s="239"/>
      <c r="CI1960" s="239"/>
      <c r="CJ1960" s="239"/>
      <c r="CK1960" s="239"/>
      <c r="CL1960" s="239"/>
      <c r="CM1960" s="239"/>
      <c r="CN1960" s="239"/>
      <c r="CO1960" s="239"/>
      <c r="CP1960" s="239"/>
      <c r="CQ1960" s="239"/>
      <c r="CR1960" s="239"/>
      <c r="CS1960" s="239"/>
      <c r="CT1960" s="239"/>
      <c r="CU1960" s="239"/>
      <c r="CV1960" s="239"/>
      <c r="CW1960" s="239"/>
      <c r="CX1960" s="239"/>
      <c r="CY1960" s="239"/>
      <c r="CZ1960" s="239"/>
      <c r="DA1960" s="239"/>
      <c r="DB1960" s="239"/>
      <c r="DC1960" s="239"/>
      <c r="DD1960" s="239"/>
      <c r="DE1960" s="239"/>
      <c r="DF1960" s="239"/>
      <c r="DG1960" s="239"/>
      <c r="DH1960" s="239"/>
      <c r="DI1960" s="239"/>
      <c r="DJ1960" s="239"/>
      <c r="DK1960" s="239"/>
      <c r="DL1960" s="239"/>
      <c r="DM1960" s="239"/>
      <c r="DN1960" s="239"/>
      <c r="DO1960" s="239"/>
      <c r="DP1960" s="239"/>
      <c r="DQ1960" s="239"/>
      <c r="DR1960" s="239"/>
      <c r="DS1960" s="239"/>
    </row>
    <row r="1961" spans="1:123" ht="24" customHeight="1" x14ac:dyDescent="0.2">
      <c r="A1961" s="378"/>
      <c r="B1961" s="112"/>
      <c r="C1961" s="376" t="s">
        <v>604</v>
      </c>
      <c r="D1961" s="113"/>
      <c r="E1961" s="114"/>
      <c r="F1961" s="115"/>
      <c r="G1961" s="302"/>
    </row>
    <row r="1962" spans="1:123" s="238" customFormat="1" ht="24" customHeight="1" x14ac:dyDescent="0.2">
      <c r="A1962" s="235" t="str">
        <f t="shared" ref="A1962:A1975" si="588">IFERROR(VLOOKUP(C1962,Tabla_Insumos,4,FALSE),"")</f>
        <v/>
      </c>
      <c r="B1962" s="233" t="str">
        <f t="shared" ref="B1962:B1975" si="589">IFERROR(VLOOKUP(C1962,Tabla_Insumos,5,FALSE),"")</f>
        <v/>
      </c>
      <c r="C1962" s="234"/>
      <c r="D1962" s="235" t="str">
        <f t="shared" ref="D1962:D1975" si="590">IFERROR(VLOOKUP(C1962,Tabla_Insumos,2,FALSE),"")</f>
        <v/>
      </c>
      <c r="E1962" s="236"/>
      <c r="F1962" s="237">
        <f t="shared" ref="F1962:F1975" si="591">IFERROR(VLOOKUP(C1962,Tabla_Insumos,3,FALSE),0)</f>
        <v>0</v>
      </c>
      <c r="G1962" s="303">
        <f>ROUND(E1962*F1962,2)</f>
        <v>0</v>
      </c>
    </row>
    <row r="1963" spans="1:123" s="238" customFormat="1" ht="24" customHeight="1" x14ac:dyDescent="0.2">
      <c r="A1963" s="235" t="str">
        <f t="shared" si="588"/>
        <v/>
      </c>
      <c r="B1963" s="233" t="str">
        <f t="shared" si="589"/>
        <v/>
      </c>
      <c r="C1963" s="234"/>
      <c r="D1963" s="235" t="str">
        <f t="shared" si="590"/>
        <v/>
      </c>
      <c r="E1963" s="236"/>
      <c r="F1963" s="237">
        <f t="shared" si="591"/>
        <v>0</v>
      </c>
      <c r="G1963" s="303">
        <f t="shared" ref="G1963:G1975" si="592">ROUND(E1963*F1963,2)</f>
        <v>0</v>
      </c>
    </row>
    <row r="1964" spans="1:123" s="238" customFormat="1" ht="24" customHeight="1" x14ac:dyDescent="0.2">
      <c r="A1964" s="235" t="str">
        <f t="shared" si="588"/>
        <v/>
      </c>
      <c r="B1964" s="233" t="str">
        <f t="shared" si="589"/>
        <v/>
      </c>
      <c r="C1964" s="234"/>
      <c r="D1964" s="235" t="str">
        <f t="shared" si="590"/>
        <v/>
      </c>
      <c r="E1964" s="236"/>
      <c r="F1964" s="237">
        <f t="shared" si="591"/>
        <v>0</v>
      </c>
      <c r="G1964" s="303">
        <f t="shared" si="592"/>
        <v>0</v>
      </c>
    </row>
    <row r="1965" spans="1:123" s="238" customFormat="1" ht="24" customHeight="1" x14ac:dyDescent="0.2">
      <c r="A1965" s="235" t="str">
        <f t="shared" si="588"/>
        <v/>
      </c>
      <c r="B1965" s="233" t="str">
        <f t="shared" si="589"/>
        <v/>
      </c>
      <c r="C1965" s="234"/>
      <c r="D1965" s="235" t="str">
        <f t="shared" si="590"/>
        <v/>
      </c>
      <c r="E1965" s="236"/>
      <c r="F1965" s="237">
        <f t="shared" si="591"/>
        <v>0</v>
      </c>
      <c r="G1965" s="303">
        <f t="shared" si="592"/>
        <v>0</v>
      </c>
    </row>
    <row r="1966" spans="1:123" s="238" customFormat="1" ht="24" customHeight="1" x14ac:dyDescent="0.2">
      <c r="A1966" s="235" t="str">
        <f t="shared" si="588"/>
        <v/>
      </c>
      <c r="B1966" s="233" t="str">
        <f t="shared" si="589"/>
        <v/>
      </c>
      <c r="C1966" s="234"/>
      <c r="D1966" s="235" t="str">
        <f t="shared" si="590"/>
        <v/>
      </c>
      <c r="E1966" s="236"/>
      <c r="F1966" s="237">
        <f t="shared" si="591"/>
        <v>0</v>
      </c>
      <c r="G1966" s="303">
        <f t="shared" si="592"/>
        <v>0</v>
      </c>
    </row>
    <row r="1967" spans="1:123" s="238" customFormat="1" ht="24" customHeight="1" x14ac:dyDescent="0.2">
      <c r="A1967" s="235" t="str">
        <f t="shared" si="588"/>
        <v/>
      </c>
      <c r="B1967" s="233" t="str">
        <f t="shared" si="589"/>
        <v/>
      </c>
      <c r="C1967" s="234"/>
      <c r="D1967" s="235" t="str">
        <f t="shared" si="590"/>
        <v/>
      </c>
      <c r="E1967" s="236"/>
      <c r="F1967" s="237">
        <f t="shared" si="591"/>
        <v>0</v>
      </c>
      <c r="G1967" s="303">
        <f t="shared" si="592"/>
        <v>0</v>
      </c>
    </row>
    <row r="1968" spans="1:123" s="238" customFormat="1" ht="24" customHeight="1" x14ac:dyDescent="0.2">
      <c r="A1968" s="235" t="str">
        <f t="shared" si="588"/>
        <v/>
      </c>
      <c r="B1968" s="233" t="str">
        <f t="shared" si="589"/>
        <v/>
      </c>
      <c r="C1968" s="234"/>
      <c r="D1968" s="235" t="str">
        <f t="shared" si="590"/>
        <v/>
      </c>
      <c r="E1968" s="236"/>
      <c r="F1968" s="237">
        <f t="shared" si="591"/>
        <v>0</v>
      </c>
      <c r="G1968" s="303">
        <f t="shared" si="592"/>
        <v>0</v>
      </c>
    </row>
    <row r="1969" spans="1:7" s="238" customFormat="1" ht="24" customHeight="1" x14ac:dyDescent="0.2">
      <c r="A1969" s="235" t="str">
        <f t="shared" si="588"/>
        <v/>
      </c>
      <c r="B1969" s="233" t="str">
        <f t="shared" si="589"/>
        <v/>
      </c>
      <c r="C1969" s="234"/>
      <c r="D1969" s="235" t="str">
        <f t="shared" si="590"/>
        <v/>
      </c>
      <c r="E1969" s="236"/>
      <c r="F1969" s="237">
        <f t="shared" si="591"/>
        <v>0</v>
      </c>
      <c r="G1969" s="303">
        <f t="shared" si="592"/>
        <v>0</v>
      </c>
    </row>
    <row r="1970" spans="1:7" s="238" customFormat="1" ht="24" customHeight="1" x14ac:dyDescent="0.2">
      <c r="A1970" s="235" t="str">
        <f t="shared" si="588"/>
        <v/>
      </c>
      <c r="B1970" s="233" t="str">
        <f t="shared" si="589"/>
        <v/>
      </c>
      <c r="C1970" s="234"/>
      <c r="D1970" s="235" t="str">
        <f t="shared" si="590"/>
        <v/>
      </c>
      <c r="E1970" s="236"/>
      <c r="F1970" s="237">
        <f t="shared" si="591"/>
        <v>0</v>
      </c>
      <c r="G1970" s="303">
        <f t="shared" si="592"/>
        <v>0</v>
      </c>
    </row>
    <row r="1971" spans="1:7" s="238" customFormat="1" ht="24" customHeight="1" x14ac:dyDescent="0.2">
      <c r="A1971" s="235" t="str">
        <f t="shared" si="588"/>
        <v/>
      </c>
      <c r="B1971" s="233" t="str">
        <f t="shared" si="589"/>
        <v/>
      </c>
      <c r="C1971" s="234"/>
      <c r="D1971" s="235" t="str">
        <f t="shared" si="590"/>
        <v/>
      </c>
      <c r="E1971" s="236"/>
      <c r="F1971" s="237">
        <f t="shared" si="591"/>
        <v>0</v>
      </c>
      <c r="G1971" s="303">
        <f t="shared" si="592"/>
        <v>0</v>
      </c>
    </row>
    <row r="1972" spans="1:7" s="238" customFormat="1" ht="24" customHeight="1" x14ac:dyDescent="0.2">
      <c r="A1972" s="235" t="str">
        <f t="shared" si="588"/>
        <v/>
      </c>
      <c r="B1972" s="233" t="str">
        <f t="shared" si="589"/>
        <v/>
      </c>
      <c r="C1972" s="234"/>
      <c r="D1972" s="235" t="str">
        <f t="shared" si="590"/>
        <v/>
      </c>
      <c r="E1972" s="236"/>
      <c r="F1972" s="237">
        <f t="shared" si="591"/>
        <v>0</v>
      </c>
      <c r="G1972" s="303">
        <f t="shared" si="592"/>
        <v>0</v>
      </c>
    </row>
    <row r="1973" spans="1:7" s="238" customFormat="1" ht="24" customHeight="1" x14ac:dyDescent="0.2">
      <c r="A1973" s="235" t="str">
        <f t="shared" si="588"/>
        <v/>
      </c>
      <c r="B1973" s="233" t="str">
        <f t="shared" si="589"/>
        <v/>
      </c>
      <c r="C1973" s="234"/>
      <c r="D1973" s="235" t="str">
        <f t="shared" si="590"/>
        <v/>
      </c>
      <c r="E1973" s="236"/>
      <c r="F1973" s="237">
        <f t="shared" si="591"/>
        <v>0</v>
      </c>
      <c r="G1973" s="303">
        <f t="shared" si="592"/>
        <v>0</v>
      </c>
    </row>
    <row r="1974" spans="1:7" s="238" customFormat="1" ht="24" customHeight="1" x14ac:dyDescent="0.2">
      <c r="A1974" s="235" t="str">
        <f t="shared" si="588"/>
        <v/>
      </c>
      <c r="B1974" s="233" t="str">
        <f t="shared" si="589"/>
        <v/>
      </c>
      <c r="C1974" s="234"/>
      <c r="D1974" s="235" t="str">
        <f t="shared" si="590"/>
        <v/>
      </c>
      <c r="E1974" s="236"/>
      <c r="F1974" s="237">
        <f t="shared" si="591"/>
        <v>0</v>
      </c>
      <c r="G1974" s="303">
        <f t="shared" si="592"/>
        <v>0</v>
      </c>
    </row>
    <row r="1975" spans="1:7" s="238" customFormat="1" ht="24" customHeight="1" x14ac:dyDescent="0.2">
      <c r="A1975" s="235" t="str">
        <f t="shared" si="588"/>
        <v/>
      </c>
      <c r="B1975" s="233" t="str">
        <f t="shared" si="589"/>
        <v/>
      </c>
      <c r="C1975" s="234"/>
      <c r="D1975" s="235" t="str">
        <f t="shared" si="590"/>
        <v/>
      </c>
      <c r="E1975" s="236"/>
      <c r="F1975" s="237">
        <f t="shared" si="591"/>
        <v>0</v>
      </c>
      <c r="G1975" s="303">
        <f t="shared" si="592"/>
        <v>0</v>
      </c>
    </row>
    <row r="1976" spans="1:7" ht="24" customHeight="1" x14ac:dyDescent="0.2">
      <c r="A1976" s="304"/>
      <c r="B1976" s="99"/>
      <c r="C1976" s="99"/>
      <c r="D1976" s="105"/>
      <c r="E1976" s="106"/>
      <c r="F1976" s="377" t="s">
        <v>31</v>
      </c>
      <c r="G1976" s="305">
        <f>SUBTOTAL(9,G1962:G1975)</f>
        <v>0</v>
      </c>
    </row>
    <row r="1977" spans="1:7" ht="24" customHeight="1" x14ac:dyDescent="0.2">
      <c r="A1977" s="304"/>
      <c r="B1977" s="99"/>
      <c r="C1977" s="375" t="s">
        <v>605</v>
      </c>
      <c r="D1977" s="105"/>
      <c r="E1977" s="106"/>
      <c r="F1977" s="107"/>
      <c r="G1977" s="306"/>
    </row>
    <row r="1978" spans="1:7" s="238" customFormat="1" ht="24" customHeight="1" x14ac:dyDescent="0.2">
      <c r="A1978" s="235" t="str">
        <f t="shared" ref="A1978:A1985" si="593">IFERROR(VLOOKUP(C1978,Tabla_Insumos,4,FALSE),"")</f>
        <v/>
      </c>
      <c r="B1978" s="233">
        <f t="shared" ref="B1978:B1985" si="594">IFERROR(VLOOKUP(A1978,Tabla_Indices,5,FALSE),"")</f>
        <v>0</v>
      </c>
      <c r="C1978" s="234"/>
      <c r="D1978" s="235" t="str">
        <f t="shared" ref="D1978:D1985" si="595">IFERROR(VLOOKUP(C1978,Tabla_Insumos,2,FALSE),"")</f>
        <v/>
      </c>
      <c r="E1978" s="236"/>
      <c r="F1978" s="237">
        <f t="shared" ref="F1978:F1985" si="596">IFERROR(VLOOKUP(C1978,Tabla_Insumos,3,FALSE),0)</f>
        <v>0</v>
      </c>
      <c r="G1978" s="303">
        <f>ROUND(E1978*F1978,2)</f>
        <v>0</v>
      </c>
    </row>
    <row r="1979" spans="1:7" s="238" customFormat="1" ht="24" customHeight="1" x14ac:dyDescent="0.2">
      <c r="A1979" s="235" t="str">
        <f t="shared" si="593"/>
        <v/>
      </c>
      <c r="B1979" s="233">
        <f t="shared" si="594"/>
        <v>0</v>
      </c>
      <c r="C1979" s="234"/>
      <c r="D1979" s="235" t="str">
        <f t="shared" si="595"/>
        <v/>
      </c>
      <c r="E1979" s="236"/>
      <c r="F1979" s="237">
        <f t="shared" si="596"/>
        <v>0</v>
      </c>
      <c r="G1979" s="303">
        <f>ROUND(E1979*F1979,2)</f>
        <v>0</v>
      </c>
    </row>
    <row r="1980" spans="1:7" s="238" customFormat="1" ht="24" customHeight="1" x14ac:dyDescent="0.2">
      <c r="A1980" s="235" t="str">
        <f t="shared" si="593"/>
        <v/>
      </c>
      <c r="B1980" s="233">
        <f t="shared" si="594"/>
        <v>0</v>
      </c>
      <c r="C1980" s="234"/>
      <c r="D1980" s="235" t="str">
        <f t="shared" si="595"/>
        <v/>
      </c>
      <c r="E1980" s="236"/>
      <c r="F1980" s="237">
        <f t="shared" si="596"/>
        <v>0</v>
      </c>
      <c r="G1980" s="303">
        <f t="shared" ref="G1980:G1985" si="597">ROUND(E1980*F1980,2)</f>
        <v>0</v>
      </c>
    </row>
    <row r="1981" spans="1:7" s="238" customFormat="1" ht="24" customHeight="1" x14ac:dyDescent="0.2">
      <c r="A1981" s="235" t="str">
        <f t="shared" si="593"/>
        <v/>
      </c>
      <c r="B1981" s="233">
        <f t="shared" si="594"/>
        <v>0</v>
      </c>
      <c r="C1981" s="234"/>
      <c r="D1981" s="235" t="str">
        <f t="shared" si="595"/>
        <v/>
      </c>
      <c r="E1981" s="236"/>
      <c r="F1981" s="237">
        <f t="shared" si="596"/>
        <v>0</v>
      </c>
      <c r="G1981" s="303">
        <f t="shared" si="597"/>
        <v>0</v>
      </c>
    </row>
    <row r="1982" spans="1:7" s="238" customFormat="1" ht="24" customHeight="1" x14ac:dyDescent="0.2">
      <c r="A1982" s="235" t="str">
        <f t="shared" si="593"/>
        <v/>
      </c>
      <c r="B1982" s="233">
        <f t="shared" si="594"/>
        <v>0</v>
      </c>
      <c r="C1982" s="234"/>
      <c r="D1982" s="235" t="str">
        <f t="shared" si="595"/>
        <v/>
      </c>
      <c r="E1982" s="236"/>
      <c r="F1982" s="237">
        <f t="shared" si="596"/>
        <v>0</v>
      </c>
      <c r="G1982" s="303">
        <f t="shared" si="597"/>
        <v>0</v>
      </c>
    </row>
    <row r="1983" spans="1:7" s="238" customFormat="1" ht="24" customHeight="1" x14ac:dyDescent="0.2">
      <c r="A1983" s="235" t="str">
        <f t="shared" si="593"/>
        <v/>
      </c>
      <c r="B1983" s="233">
        <f t="shared" si="594"/>
        <v>0</v>
      </c>
      <c r="C1983" s="234"/>
      <c r="D1983" s="235" t="str">
        <f t="shared" si="595"/>
        <v/>
      </c>
      <c r="E1983" s="236"/>
      <c r="F1983" s="237">
        <f t="shared" si="596"/>
        <v>0</v>
      </c>
      <c r="G1983" s="303">
        <f t="shared" si="597"/>
        <v>0</v>
      </c>
    </row>
    <row r="1984" spans="1:7" s="238" customFormat="1" ht="24" customHeight="1" x14ac:dyDescent="0.2">
      <c r="A1984" s="235" t="str">
        <f t="shared" si="593"/>
        <v/>
      </c>
      <c r="B1984" s="233">
        <f t="shared" si="594"/>
        <v>0</v>
      </c>
      <c r="C1984" s="234"/>
      <c r="D1984" s="235" t="str">
        <f t="shared" si="595"/>
        <v/>
      </c>
      <c r="E1984" s="236"/>
      <c r="F1984" s="237">
        <f t="shared" si="596"/>
        <v>0</v>
      </c>
      <c r="G1984" s="303">
        <f t="shared" si="597"/>
        <v>0</v>
      </c>
    </row>
    <row r="1985" spans="1:7" s="238" customFormat="1" ht="24" customHeight="1" x14ac:dyDescent="0.2">
      <c r="A1985" s="235" t="str">
        <f t="shared" si="593"/>
        <v/>
      </c>
      <c r="B1985" s="233">
        <f t="shared" si="594"/>
        <v>0</v>
      </c>
      <c r="C1985" s="234"/>
      <c r="D1985" s="235" t="str">
        <f t="shared" si="595"/>
        <v/>
      </c>
      <c r="E1985" s="236"/>
      <c r="F1985" s="237">
        <f t="shared" si="596"/>
        <v>0</v>
      </c>
      <c r="G1985" s="303">
        <f t="shared" si="597"/>
        <v>0</v>
      </c>
    </row>
    <row r="1986" spans="1:7" ht="24" customHeight="1" x14ac:dyDescent="0.2">
      <c r="A1986" s="304"/>
      <c r="B1986" s="99"/>
      <c r="C1986" s="99"/>
      <c r="D1986" s="105"/>
      <c r="E1986" s="106"/>
      <c r="F1986" s="377" t="s">
        <v>32</v>
      </c>
      <c r="G1986" s="305">
        <f>SUBTOTAL(9,G1978:G1985)</f>
        <v>0</v>
      </c>
    </row>
    <row r="1987" spans="1:7" ht="24" customHeight="1" x14ac:dyDescent="0.2">
      <c r="A1987" s="304"/>
      <c r="B1987" s="99"/>
      <c r="C1987" s="375" t="s">
        <v>606</v>
      </c>
      <c r="D1987" s="105"/>
      <c r="E1987" s="106"/>
      <c r="F1987" s="107"/>
      <c r="G1987" s="306"/>
    </row>
    <row r="1988" spans="1:7" s="238" customFormat="1" ht="24" customHeight="1" x14ac:dyDescent="0.2">
      <c r="A1988" s="235" t="str">
        <f t="shared" ref="A1988:A1996" si="598">IFERROR(VLOOKUP(C1988,Tabla_Insumos,4,FALSE),"")</f>
        <v/>
      </c>
      <c r="B1988" s="233" t="str">
        <f t="shared" ref="B1988:B1996" si="599">IFERROR(VLOOKUP(C1988,Tabla_Insumos,5,FALSE),"")</f>
        <v/>
      </c>
      <c r="C1988" s="234"/>
      <c r="D1988" s="235" t="str">
        <f t="shared" ref="D1988:D1996" si="600">IFERROR(VLOOKUP(C1988,Tabla_Insumos,2,FALSE),"")</f>
        <v/>
      </c>
      <c r="E1988" s="236"/>
      <c r="F1988" s="237">
        <f t="shared" ref="F1988:F1996" si="601">IFERROR(VLOOKUP(C1988,Tabla_Insumos,3,FALSE),0)</f>
        <v>0</v>
      </c>
      <c r="G1988" s="303">
        <f t="shared" ref="G1988:G1996" si="602">ROUND(E1988*F1988,2)</f>
        <v>0</v>
      </c>
    </row>
    <row r="1989" spans="1:7" s="238" customFormat="1" ht="24" customHeight="1" x14ac:dyDescent="0.2">
      <c r="A1989" s="235" t="str">
        <f t="shared" si="598"/>
        <v/>
      </c>
      <c r="B1989" s="233" t="str">
        <f t="shared" si="599"/>
        <v/>
      </c>
      <c r="C1989" s="234"/>
      <c r="D1989" s="235" t="str">
        <f t="shared" si="600"/>
        <v/>
      </c>
      <c r="E1989" s="236"/>
      <c r="F1989" s="237">
        <f t="shared" si="601"/>
        <v>0</v>
      </c>
      <c r="G1989" s="303">
        <f t="shared" si="602"/>
        <v>0</v>
      </c>
    </row>
    <row r="1990" spans="1:7" s="238" customFormat="1" ht="24" customHeight="1" x14ac:dyDescent="0.2">
      <c r="A1990" s="235" t="str">
        <f t="shared" si="598"/>
        <v/>
      </c>
      <c r="B1990" s="233" t="str">
        <f t="shared" si="599"/>
        <v/>
      </c>
      <c r="C1990" s="234"/>
      <c r="D1990" s="235" t="str">
        <f t="shared" si="600"/>
        <v/>
      </c>
      <c r="E1990" s="236"/>
      <c r="F1990" s="237">
        <f t="shared" si="601"/>
        <v>0</v>
      </c>
      <c r="G1990" s="303">
        <f t="shared" si="602"/>
        <v>0</v>
      </c>
    </row>
    <row r="1991" spans="1:7" s="238" customFormat="1" ht="24" customHeight="1" x14ac:dyDescent="0.2">
      <c r="A1991" s="235" t="str">
        <f t="shared" si="598"/>
        <v/>
      </c>
      <c r="B1991" s="233" t="str">
        <f t="shared" si="599"/>
        <v/>
      </c>
      <c r="C1991" s="234"/>
      <c r="D1991" s="235" t="str">
        <f t="shared" si="600"/>
        <v/>
      </c>
      <c r="E1991" s="236"/>
      <c r="F1991" s="237">
        <f t="shared" si="601"/>
        <v>0</v>
      </c>
      <c r="G1991" s="303">
        <f t="shared" si="602"/>
        <v>0</v>
      </c>
    </row>
    <row r="1992" spans="1:7" s="238" customFormat="1" ht="24" customHeight="1" x14ac:dyDescent="0.2">
      <c r="A1992" s="235" t="str">
        <f t="shared" si="598"/>
        <v/>
      </c>
      <c r="B1992" s="233" t="str">
        <f t="shared" si="599"/>
        <v/>
      </c>
      <c r="C1992" s="234"/>
      <c r="D1992" s="235" t="str">
        <f t="shared" si="600"/>
        <v/>
      </c>
      <c r="E1992" s="236"/>
      <c r="F1992" s="237">
        <f t="shared" si="601"/>
        <v>0</v>
      </c>
      <c r="G1992" s="303">
        <f t="shared" si="602"/>
        <v>0</v>
      </c>
    </row>
    <row r="1993" spans="1:7" s="238" customFormat="1" ht="24" customHeight="1" x14ac:dyDescent="0.2">
      <c r="A1993" s="235" t="str">
        <f t="shared" si="598"/>
        <v/>
      </c>
      <c r="B1993" s="233" t="str">
        <f t="shared" si="599"/>
        <v/>
      </c>
      <c r="C1993" s="234"/>
      <c r="D1993" s="235" t="str">
        <f t="shared" si="600"/>
        <v/>
      </c>
      <c r="E1993" s="236"/>
      <c r="F1993" s="237">
        <f t="shared" si="601"/>
        <v>0</v>
      </c>
      <c r="G1993" s="303">
        <f t="shared" si="602"/>
        <v>0</v>
      </c>
    </row>
    <row r="1994" spans="1:7" s="238" customFormat="1" ht="24" customHeight="1" x14ac:dyDescent="0.2">
      <c r="A1994" s="235" t="str">
        <f t="shared" si="598"/>
        <v/>
      </c>
      <c r="B1994" s="233" t="str">
        <f t="shared" si="599"/>
        <v/>
      </c>
      <c r="C1994" s="234"/>
      <c r="D1994" s="235" t="str">
        <f t="shared" si="600"/>
        <v/>
      </c>
      <c r="E1994" s="236"/>
      <c r="F1994" s="237">
        <f t="shared" si="601"/>
        <v>0</v>
      </c>
      <c r="G1994" s="303">
        <f t="shared" si="602"/>
        <v>0</v>
      </c>
    </row>
    <row r="1995" spans="1:7" s="238" customFormat="1" ht="24" customHeight="1" x14ac:dyDescent="0.2">
      <c r="A1995" s="235" t="str">
        <f t="shared" si="598"/>
        <v/>
      </c>
      <c r="B1995" s="233" t="str">
        <f t="shared" si="599"/>
        <v/>
      </c>
      <c r="C1995" s="234"/>
      <c r="D1995" s="235" t="str">
        <f t="shared" si="600"/>
        <v/>
      </c>
      <c r="E1995" s="236"/>
      <c r="F1995" s="237">
        <f t="shared" si="601"/>
        <v>0</v>
      </c>
      <c r="G1995" s="303">
        <f t="shared" si="602"/>
        <v>0</v>
      </c>
    </row>
    <row r="1996" spans="1:7" s="238" customFormat="1" ht="24" customHeight="1" x14ac:dyDescent="0.2">
      <c r="A1996" s="235" t="str">
        <f t="shared" si="598"/>
        <v/>
      </c>
      <c r="B1996" s="233" t="str">
        <f t="shared" si="599"/>
        <v/>
      </c>
      <c r="C1996" s="234"/>
      <c r="D1996" s="235" t="str">
        <f t="shared" si="600"/>
        <v/>
      </c>
      <c r="E1996" s="236"/>
      <c r="F1996" s="237">
        <f t="shared" si="601"/>
        <v>0</v>
      </c>
      <c r="G1996" s="303">
        <f t="shared" si="602"/>
        <v>0</v>
      </c>
    </row>
    <row r="1997" spans="1:7" ht="24" customHeight="1" x14ac:dyDescent="0.2">
      <c r="A1997" s="307"/>
      <c r="B1997" s="105"/>
      <c r="C1997" s="99"/>
      <c r="D1997" s="105"/>
      <c r="E1997" s="106"/>
      <c r="F1997" s="377" t="s">
        <v>33</v>
      </c>
      <c r="G1997" s="305">
        <f>SUBTOTAL(9,G1988:G1996)</f>
        <v>0</v>
      </c>
    </row>
    <row r="1998" spans="1:7" ht="24" customHeight="1" x14ac:dyDescent="0.2">
      <c r="A1998" s="308"/>
      <c r="B1998" s="105"/>
      <c r="C1998" s="99"/>
      <c r="D1998" s="105"/>
      <c r="E1998" s="106"/>
      <c r="F1998" s="107"/>
      <c r="G1998" s="306"/>
    </row>
    <row r="1999" spans="1:7" ht="24" customHeight="1" x14ac:dyDescent="0.2">
      <c r="A1999" s="309" t="str">
        <f>B1957</f>
        <v/>
      </c>
      <c r="B1999" s="310" t="str">
        <f>C1957</f>
        <v/>
      </c>
      <c r="C1999" s="113"/>
      <c r="D1999" s="113" t="s">
        <v>34</v>
      </c>
      <c r="E1999" s="114"/>
      <c r="F1999" s="312" t="s">
        <v>35</v>
      </c>
      <c r="G1999" s="311">
        <f>SUBTOTAL(9,G1962:G1998)</f>
        <v>0</v>
      </c>
    </row>
    <row r="2001" spans="1:123" ht="24" customHeight="1" x14ac:dyDescent="0.2">
      <c r="A2001" s="291" t="s">
        <v>37</v>
      </c>
      <c r="B2001" s="292"/>
      <c r="C2001" s="292"/>
      <c r="D2001" s="292"/>
      <c r="E2001" s="292"/>
      <c r="F2001" s="292"/>
      <c r="G2001" s="293"/>
    </row>
    <row r="2002" spans="1:123" ht="24" customHeight="1" x14ac:dyDescent="0.2">
      <c r="A2002" s="294" t="s">
        <v>602</v>
      </c>
      <c r="B2002" s="101" t="str">
        <f>Comitente</f>
        <v>DIRECCION PROVINCIAL DE REDES DE GAS</v>
      </c>
      <c r="C2002" s="96"/>
      <c r="D2002" s="102"/>
      <c r="E2002" s="102"/>
      <c r="F2002" s="103"/>
      <c r="G2002" s="295"/>
    </row>
    <row r="2003" spans="1:123" ht="24" customHeight="1" x14ac:dyDescent="0.2">
      <c r="A2003" s="294" t="s">
        <v>603</v>
      </c>
      <c r="B2003" s="101">
        <f>Contratista</f>
        <v>0</v>
      </c>
      <c r="C2003" s="97"/>
      <c r="D2003" s="97"/>
      <c r="E2003" s="97"/>
      <c r="F2003" s="104"/>
      <c r="G2003" s="296"/>
    </row>
    <row r="2004" spans="1:123" ht="24" customHeight="1" x14ac:dyDescent="0.2">
      <c r="A2004" s="294" t="s">
        <v>24</v>
      </c>
      <c r="B2004" s="101" t="str">
        <f>Obra</f>
        <v>RED DE MEDIA PRESIÓN BARRIO TALACASTO</v>
      </c>
      <c r="C2004" s="97"/>
      <c r="D2004" s="97"/>
      <c r="E2004" s="97"/>
      <c r="F2004" s="104" t="s">
        <v>38</v>
      </c>
      <c r="G2004" s="297">
        <f>Fecha_Base</f>
        <v>0</v>
      </c>
    </row>
    <row r="2005" spans="1:123" ht="24" customHeight="1" x14ac:dyDescent="0.2">
      <c r="A2005" s="298" t="s">
        <v>601</v>
      </c>
      <c r="B2005" s="98" t="str">
        <f>Ubicación</f>
        <v>Departamento Chimbas</v>
      </c>
      <c r="C2005" s="98"/>
      <c r="D2005" s="105"/>
      <c r="E2005" s="106"/>
      <c r="F2005" s="107"/>
      <c r="G2005" s="299"/>
    </row>
    <row r="2006" spans="1:123" ht="24" customHeight="1" x14ac:dyDescent="0.2">
      <c r="A2006" s="298" t="s">
        <v>39</v>
      </c>
      <c r="B2006" s="108" t="str">
        <f>IFERROR(VALUE(LEFT(B2007,FIND(".",B2007)-1)),"")</f>
        <v/>
      </c>
      <c r="C2006" s="99" t="str">
        <f>IFERROR(VLOOKUP(B2006,Tabla_CyP,2,FALSE),"")</f>
        <v/>
      </c>
      <c r="D2006" s="99"/>
      <c r="E2006" s="106"/>
      <c r="F2006" s="107"/>
      <c r="G2006" s="299"/>
    </row>
    <row r="2007" spans="1:123" ht="24" customHeight="1" x14ac:dyDescent="0.2">
      <c r="A2007" s="298" t="s">
        <v>25</v>
      </c>
      <c r="B2007" s="109" t="str">
        <f>IFERROR(VLOOKUP(COUNTIF($A$1:A2007,"ANALISIS DE PRECIOS"),Tabla_NumeroItem,2,FALSE),"")</f>
        <v/>
      </c>
      <c r="C2007" s="99" t="str">
        <f>IFERROR(VLOOKUP(B2007,Tabla_CyP,2,FALSE),"")</f>
        <v/>
      </c>
      <c r="D2007" s="105"/>
      <c r="E2007" s="106"/>
      <c r="F2007" s="104" t="s">
        <v>26</v>
      </c>
      <c r="G2007" s="300" t="str">
        <f>IFERROR(VLOOKUP(B2007,Tabla_CyP,4,FALSE),"")</f>
        <v/>
      </c>
    </row>
    <row r="2008" spans="1:123" ht="24" customHeight="1" x14ac:dyDescent="0.2">
      <c r="A2008" s="298"/>
      <c r="B2008" s="98"/>
      <c r="C2008" s="99"/>
      <c r="D2008" s="105"/>
      <c r="E2008" s="106"/>
      <c r="F2008" s="107"/>
      <c r="G2008" s="299"/>
    </row>
    <row r="2009" spans="1:123" ht="24" customHeight="1" x14ac:dyDescent="0.2">
      <c r="A2009" s="431" t="s">
        <v>507</v>
      </c>
      <c r="B2009" s="432"/>
      <c r="C2009" s="425" t="s">
        <v>0</v>
      </c>
      <c r="D2009" s="425" t="s">
        <v>27</v>
      </c>
      <c r="E2009" s="427" t="s">
        <v>28</v>
      </c>
      <c r="F2009" s="429" t="s">
        <v>29</v>
      </c>
      <c r="G2009" s="429" t="s">
        <v>30</v>
      </c>
    </row>
    <row r="2010" spans="1:123" s="111" customFormat="1" ht="24" customHeight="1" x14ac:dyDescent="0.2">
      <c r="A2010" s="110" t="s">
        <v>508</v>
      </c>
      <c r="B2010" s="110" t="s">
        <v>509</v>
      </c>
      <c r="C2010" s="426"/>
      <c r="D2010" s="426"/>
      <c r="E2010" s="428"/>
      <c r="F2010" s="430"/>
      <c r="G2010" s="430"/>
      <c r="H2010" s="239"/>
      <c r="I2010" s="239"/>
      <c r="J2010" s="239"/>
      <c r="K2010" s="239"/>
      <c r="L2010" s="239"/>
      <c r="M2010" s="239"/>
      <c r="N2010" s="239"/>
      <c r="O2010" s="239"/>
      <c r="P2010" s="239"/>
      <c r="Q2010" s="239"/>
      <c r="R2010" s="239"/>
      <c r="S2010" s="239"/>
      <c r="T2010" s="239"/>
      <c r="U2010" s="239"/>
      <c r="V2010" s="239"/>
      <c r="W2010" s="239"/>
      <c r="X2010" s="239"/>
      <c r="Y2010" s="239"/>
      <c r="Z2010" s="239"/>
      <c r="AA2010" s="239"/>
      <c r="AB2010" s="239"/>
      <c r="AC2010" s="239"/>
      <c r="AD2010" s="239"/>
      <c r="AE2010" s="239"/>
      <c r="AF2010" s="239"/>
      <c r="AG2010" s="239"/>
      <c r="AH2010" s="239"/>
      <c r="AI2010" s="239"/>
      <c r="AJ2010" s="239"/>
      <c r="AK2010" s="239"/>
      <c r="AL2010" s="239"/>
      <c r="AM2010" s="239"/>
      <c r="AN2010" s="239"/>
      <c r="AO2010" s="239"/>
      <c r="AP2010" s="239"/>
      <c r="AQ2010" s="239"/>
      <c r="AR2010" s="239"/>
      <c r="AS2010" s="239"/>
      <c r="AT2010" s="239"/>
      <c r="AU2010" s="239"/>
      <c r="AV2010" s="239"/>
      <c r="AW2010" s="239"/>
      <c r="AX2010" s="239"/>
      <c r="AY2010" s="239"/>
      <c r="AZ2010" s="239"/>
      <c r="BA2010" s="239"/>
      <c r="BB2010" s="239"/>
      <c r="BC2010" s="239"/>
      <c r="BD2010" s="239"/>
      <c r="BE2010" s="239"/>
      <c r="BF2010" s="239"/>
      <c r="BG2010" s="239"/>
      <c r="BH2010" s="239"/>
      <c r="BI2010" s="239"/>
      <c r="BJ2010" s="239"/>
      <c r="BK2010" s="239"/>
      <c r="BL2010" s="239"/>
      <c r="BM2010" s="239"/>
      <c r="BN2010" s="239"/>
      <c r="BO2010" s="239"/>
      <c r="BP2010" s="239"/>
      <c r="BQ2010" s="239"/>
      <c r="BR2010" s="239"/>
      <c r="BS2010" s="239"/>
      <c r="BT2010" s="239"/>
      <c r="BU2010" s="239"/>
      <c r="BV2010" s="239"/>
      <c r="BW2010" s="239"/>
      <c r="BX2010" s="239"/>
      <c r="BY2010" s="239"/>
      <c r="BZ2010" s="239"/>
      <c r="CA2010" s="239"/>
      <c r="CB2010" s="239"/>
      <c r="CC2010" s="239"/>
      <c r="CD2010" s="239"/>
      <c r="CE2010" s="239"/>
      <c r="CF2010" s="239"/>
      <c r="CG2010" s="239"/>
      <c r="CH2010" s="239"/>
      <c r="CI2010" s="239"/>
      <c r="CJ2010" s="239"/>
      <c r="CK2010" s="239"/>
      <c r="CL2010" s="239"/>
      <c r="CM2010" s="239"/>
      <c r="CN2010" s="239"/>
      <c r="CO2010" s="239"/>
      <c r="CP2010" s="239"/>
      <c r="CQ2010" s="239"/>
      <c r="CR2010" s="239"/>
      <c r="CS2010" s="239"/>
      <c r="CT2010" s="239"/>
      <c r="CU2010" s="239"/>
      <c r="CV2010" s="239"/>
      <c r="CW2010" s="239"/>
      <c r="CX2010" s="239"/>
      <c r="CY2010" s="239"/>
      <c r="CZ2010" s="239"/>
      <c r="DA2010" s="239"/>
      <c r="DB2010" s="239"/>
      <c r="DC2010" s="239"/>
      <c r="DD2010" s="239"/>
      <c r="DE2010" s="239"/>
      <c r="DF2010" s="239"/>
      <c r="DG2010" s="239"/>
      <c r="DH2010" s="239"/>
      <c r="DI2010" s="239"/>
      <c r="DJ2010" s="239"/>
      <c r="DK2010" s="239"/>
      <c r="DL2010" s="239"/>
      <c r="DM2010" s="239"/>
      <c r="DN2010" s="239"/>
      <c r="DO2010" s="239"/>
      <c r="DP2010" s="239"/>
      <c r="DQ2010" s="239"/>
      <c r="DR2010" s="239"/>
      <c r="DS2010" s="239"/>
    </row>
    <row r="2011" spans="1:123" ht="24" customHeight="1" x14ac:dyDescent="0.2">
      <c r="A2011" s="378"/>
      <c r="B2011" s="112"/>
      <c r="C2011" s="376" t="s">
        <v>604</v>
      </c>
      <c r="D2011" s="113"/>
      <c r="E2011" s="114"/>
      <c r="F2011" s="115"/>
      <c r="G2011" s="302"/>
    </row>
    <row r="2012" spans="1:123" s="238" customFormat="1" ht="24" customHeight="1" x14ac:dyDescent="0.2">
      <c r="A2012" s="235" t="str">
        <f t="shared" ref="A2012:A2025" si="603">IFERROR(VLOOKUP(C2012,Tabla_Insumos,4,FALSE),"")</f>
        <v/>
      </c>
      <c r="B2012" s="233" t="str">
        <f t="shared" ref="B2012:B2025" si="604">IFERROR(VLOOKUP(C2012,Tabla_Insumos,5,FALSE),"")</f>
        <v/>
      </c>
      <c r="C2012" s="234"/>
      <c r="D2012" s="235" t="str">
        <f t="shared" ref="D2012:D2025" si="605">IFERROR(VLOOKUP(C2012,Tabla_Insumos,2,FALSE),"")</f>
        <v/>
      </c>
      <c r="E2012" s="236"/>
      <c r="F2012" s="237">
        <f t="shared" ref="F2012:F2025" si="606">IFERROR(VLOOKUP(C2012,Tabla_Insumos,3,FALSE),0)</f>
        <v>0</v>
      </c>
      <c r="G2012" s="303">
        <f>ROUND(E2012*F2012,2)</f>
        <v>0</v>
      </c>
    </row>
    <row r="2013" spans="1:123" s="238" customFormat="1" ht="24" customHeight="1" x14ac:dyDescent="0.2">
      <c r="A2013" s="235" t="str">
        <f t="shared" si="603"/>
        <v/>
      </c>
      <c r="B2013" s="233" t="str">
        <f t="shared" si="604"/>
        <v/>
      </c>
      <c r="C2013" s="234"/>
      <c r="D2013" s="235" t="str">
        <f t="shared" si="605"/>
        <v/>
      </c>
      <c r="E2013" s="236"/>
      <c r="F2013" s="237">
        <f t="shared" si="606"/>
        <v>0</v>
      </c>
      <c r="G2013" s="303">
        <f t="shared" ref="G2013:G2025" si="607">ROUND(E2013*F2013,2)</f>
        <v>0</v>
      </c>
    </row>
    <row r="2014" spans="1:123" s="238" customFormat="1" ht="24" customHeight="1" x14ac:dyDescent="0.2">
      <c r="A2014" s="235" t="str">
        <f t="shared" si="603"/>
        <v/>
      </c>
      <c r="B2014" s="233" t="str">
        <f t="shared" si="604"/>
        <v/>
      </c>
      <c r="C2014" s="234"/>
      <c r="D2014" s="235" t="str">
        <f t="shared" si="605"/>
        <v/>
      </c>
      <c r="E2014" s="236"/>
      <c r="F2014" s="237">
        <f t="shared" si="606"/>
        <v>0</v>
      </c>
      <c r="G2014" s="303">
        <f t="shared" si="607"/>
        <v>0</v>
      </c>
    </row>
    <row r="2015" spans="1:123" s="238" customFormat="1" ht="24" customHeight="1" x14ac:dyDescent="0.2">
      <c r="A2015" s="235" t="str">
        <f t="shared" si="603"/>
        <v/>
      </c>
      <c r="B2015" s="233" t="str">
        <f t="shared" si="604"/>
        <v/>
      </c>
      <c r="C2015" s="234"/>
      <c r="D2015" s="235" t="str">
        <f t="shared" si="605"/>
        <v/>
      </c>
      <c r="E2015" s="236"/>
      <c r="F2015" s="237">
        <f t="shared" si="606"/>
        <v>0</v>
      </c>
      <c r="G2015" s="303">
        <f t="shared" si="607"/>
        <v>0</v>
      </c>
    </row>
    <row r="2016" spans="1:123" s="238" customFormat="1" ht="24" customHeight="1" x14ac:dyDescent="0.2">
      <c r="A2016" s="235" t="str">
        <f t="shared" si="603"/>
        <v/>
      </c>
      <c r="B2016" s="233" t="str">
        <f t="shared" si="604"/>
        <v/>
      </c>
      <c r="C2016" s="234"/>
      <c r="D2016" s="235" t="str">
        <f t="shared" si="605"/>
        <v/>
      </c>
      <c r="E2016" s="236"/>
      <c r="F2016" s="237">
        <f t="shared" si="606"/>
        <v>0</v>
      </c>
      <c r="G2016" s="303">
        <f t="shared" si="607"/>
        <v>0</v>
      </c>
    </row>
    <row r="2017" spans="1:7" s="238" customFormat="1" ht="24" customHeight="1" x14ac:dyDescent="0.2">
      <c r="A2017" s="235" t="str">
        <f t="shared" si="603"/>
        <v/>
      </c>
      <c r="B2017" s="233" t="str">
        <f t="shared" si="604"/>
        <v/>
      </c>
      <c r="C2017" s="234"/>
      <c r="D2017" s="235" t="str">
        <f t="shared" si="605"/>
        <v/>
      </c>
      <c r="E2017" s="236"/>
      <c r="F2017" s="237">
        <f t="shared" si="606"/>
        <v>0</v>
      </c>
      <c r="G2017" s="303">
        <f t="shared" si="607"/>
        <v>0</v>
      </c>
    </row>
    <row r="2018" spans="1:7" s="238" customFormat="1" ht="24" customHeight="1" x14ac:dyDescent="0.2">
      <c r="A2018" s="235" t="str">
        <f t="shared" si="603"/>
        <v/>
      </c>
      <c r="B2018" s="233" t="str">
        <f t="shared" si="604"/>
        <v/>
      </c>
      <c r="C2018" s="234"/>
      <c r="D2018" s="235" t="str">
        <f t="shared" si="605"/>
        <v/>
      </c>
      <c r="E2018" s="236"/>
      <c r="F2018" s="237">
        <f t="shared" si="606"/>
        <v>0</v>
      </c>
      <c r="G2018" s="303">
        <f t="shared" si="607"/>
        <v>0</v>
      </c>
    </row>
    <row r="2019" spans="1:7" s="238" customFormat="1" ht="24" customHeight="1" x14ac:dyDescent="0.2">
      <c r="A2019" s="235" t="str">
        <f t="shared" si="603"/>
        <v/>
      </c>
      <c r="B2019" s="233" t="str">
        <f t="shared" si="604"/>
        <v/>
      </c>
      <c r="C2019" s="234"/>
      <c r="D2019" s="235" t="str">
        <f t="shared" si="605"/>
        <v/>
      </c>
      <c r="E2019" s="236"/>
      <c r="F2019" s="237">
        <f t="shared" si="606"/>
        <v>0</v>
      </c>
      <c r="G2019" s="303">
        <f t="shared" si="607"/>
        <v>0</v>
      </c>
    </row>
    <row r="2020" spans="1:7" s="238" customFormat="1" ht="24" customHeight="1" x14ac:dyDescent="0.2">
      <c r="A2020" s="235" t="str">
        <f t="shared" si="603"/>
        <v/>
      </c>
      <c r="B2020" s="233" t="str">
        <f t="shared" si="604"/>
        <v/>
      </c>
      <c r="C2020" s="234"/>
      <c r="D2020" s="235" t="str">
        <f t="shared" si="605"/>
        <v/>
      </c>
      <c r="E2020" s="236"/>
      <c r="F2020" s="237">
        <f t="shared" si="606"/>
        <v>0</v>
      </c>
      <c r="G2020" s="303">
        <f t="shared" si="607"/>
        <v>0</v>
      </c>
    </row>
    <row r="2021" spans="1:7" s="238" customFormat="1" ht="24" customHeight="1" x14ac:dyDescent="0.2">
      <c r="A2021" s="235" t="str">
        <f t="shared" si="603"/>
        <v/>
      </c>
      <c r="B2021" s="233" t="str">
        <f t="shared" si="604"/>
        <v/>
      </c>
      <c r="C2021" s="234"/>
      <c r="D2021" s="235" t="str">
        <f t="shared" si="605"/>
        <v/>
      </c>
      <c r="E2021" s="236"/>
      <c r="F2021" s="237">
        <f t="shared" si="606"/>
        <v>0</v>
      </c>
      <c r="G2021" s="303">
        <f t="shared" si="607"/>
        <v>0</v>
      </c>
    </row>
    <row r="2022" spans="1:7" s="238" customFormat="1" ht="24" customHeight="1" x14ac:dyDescent="0.2">
      <c r="A2022" s="235" t="str">
        <f t="shared" si="603"/>
        <v/>
      </c>
      <c r="B2022" s="233" t="str">
        <f t="shared" si="604"/>
        <v/>
      </c>
      <c r="C2022" s="234"/>
      <c r="D2022" s="235" t="str">
        <f t="shared" si="605"/>
        <v/>
      </c>
      <c r="E2022" s="236"/>
      <c r="F2022" s="237">
        <f t="shared" si="606"/>
        <v>0</v>
      </c>
      <c r="G2022" s="303">
        <f t="shared" si="607"/>
        <v>0</v>
      </c>
    </row>
    <row r="2023" spans="1:7" s="238" customFormat="1" ht="24" customHeight="1" x14ac:dyDescent="0.2">
      <c r="A2023" s="235" t="str">
        <f t="shared" si="603"/>
        <v/>
      </c>
      <c r="B2023" s="233" t="str">
        <f t="shared" si="604"/>
        <v/>
      </c>
      <c r="C2023" s="234"/>
      <c r="D2023" s="235" t="str">
        <f t="shared" si="605"/>
        <v/>
      </c>
      <c r="E2023" s="236"/>
      <c r="F2023" s="237">
        <f t="shared" si="606"/>
        <v>0</v>
      </c>
      <c r="G2023" s="303">
        <f t="shared" si="607"/>
        <v>0</v>
      </c>
    </row>
    <row r="2024" spans="1:7" s="238" customFormat="1" ht="24" customHeight="1" x14ac:dyDescent="0.2">
      <c r="A2024" s="235" t="str">
        <f t="shared" si="603"/>
        <v/>
      </c>
      <c r="B2024" s="233" t="str">
        <f t="shared" si="604"/>
        <v/>
      </c>
      <c r="C2024" s="234"/>
      <c r="D2024" s="235" t="str">
        <f t="shared" si="605"/>
        <v/>
      </c>
      <c r="E2024" s="236"/>
      <c r="F2024" s="237">
        <f t="shared" si="606"/>
        <v>0</v>
      </c>
      <c r="G2024" s="303">
        <f t="shared" si="607"/>
        <v>0</v>
      </c>
    </row>
    <row r="2025" spans="1:7" s="238" customFormat="1" ht="24" customHeight="1" x14ac:dyDescent="0.2">
      <c r="A2025" s="235" t="str">
        <f t="shared" si="603"/>
        <v/>
      </c>
      <c r="B2025" s="233" t="str">
        <f t="shared" si="604"/>
        <v/>
      </c>
      <c r="C2025" s="234"/>
      <c r="D2025" s="235" t="str">
        <f t="shared" si="605"/>
        <v/>
      </c>
      <c r="E2025" s="236"/>
      <c r="F2025" s="237">
        <f t="shared" si="606"/>
        <v>0</v>
      </c>
      <c r="G2025" s="303">
        <f t="shared" si="607"/>
        <v>0</v>
      </c>
    </row>
    <row r="2026" spans="1:7" ht="24" customHeight="1" x14ac:dyDescent="0.2">
      <c r="A2026" s="304"/>
      <c r="B2026" s="99"/>
      <c r="C2026" s="99"/>
      <c r="D2026" s="105"/>
      <c r="E2026" s="106"/>
      <c r="F2026" s="377" t="s">
        <v>31</v>
      </c>
      <c r="G2026" s="305">
        <f>SUBTOTAL(9,G2012:G2025)</f>
        <v>0</v>
      </c>
    </row>
    <row r="2027" spans="1:7" ht="24" customHeight="1" x14ac:dyDescent="0.2">
      <c r="A2027" s="304"/>
      <c r="B2027" s="99"/>
      <c r="C2027" s="375" t="s">
        <v>605</v>
      </c>
      <c r="D2027" s="105"/>
      <c r="E2027" s="106"/>
      <c r="F2027" s="107"/>
      <c r="G2027" s="306"/>
    </row>
    <row r="2028" spans="1:7" s="238" customFormat="1" ht="24" customHeight="1" x14ac:dyDescent="0.2">
      <c r="A2028" s="235" t="str">
        <f t="shared" ref="A2028:A2035" si="608">IFERROR(VLOOKUP(C2028,Tabla_Insumos,4,FALSE),"")</f>
        <v/>
      </c>
      <c r="B2028" s="233">
        <f t="shared" ref="B2028:B2035" si="609">IFERROR(VLOOKUP(A2028,Tabla_Indices,5,FALSE),"")</f>
        <v>0</v>
      </c>
      <c r="C2028" s="234"/>
      <c r="D2028" s="235" t="str">
        <f t="shared" ref="D2028:D2035" si="610">IFERROR(VLOOKUP(C2028,Tabla_Insumos,2,FALSE),"")</f>
        <v/>
      </c>
      <c r="E2028" s="236"/>
      <c r="F2028" s="237">
        <f t="shared" ref="F2028:F2035" si="611">IFERROR(VLOOKUP(C2028,Tabla_Insumos,3,FALSE),0)</f>
        <v>0</v>
      </c>
      <c r="G2028" s="303">
        <f>ROUND(E2028*F2028,2)</f>
        <v>0</v>
      </c>
    </row>
    <row r="2029" spans="1:7" s="238" customFormat="1" ht="24" customHeight="1" x14ac:dyDescent="0.2">
      <c r="A2029" s="235" t="str">
        <f t="shared" si="608"/>
        <v/>
      </c>
      <c r="B2029" s="233">
        <f t="shared" si="609"/>
        <v>0</v>
      </c>
      <c r="C2029" s="234"/>
      <c r="D2029" s="235" t="str">
        <f t="shared" si="610"/>
        <v/>
      </c>
      <c r="E2029" s="236"/>
      <c r="F2029" s="237">
        <f t="shared" si="611"/>
        <v>0</v>
      </c>
      <c r="G2029" s="303">
        <f>ROUND(E2029*F2029,2)</f>
        <v>0</v>
      </c>
    </row>
    <row r="2030" spans="1:7" s="238" customFormat="1" ht="24" customHeight="1" x14ac:dyDescent="0.2">
      <c r="A2030" s="235" t="str">
        <f t="shared" si="608"/>
        <v/>
      </c>
      <c r="B2030" s="233">
        <f t="shared" si="609"/>
        <v>0</v>
      </c>
      <c r="C2030" s="234"/>
      <c r="D2030" s="235" t="str">
        <f t="shared" si="610"/>
        <v/>
      </c>
      <c r="E2030" s="236"/>
      <c r="F2030" s="237">
        <f t="shared" si="611"/>
        <v>0</v>
      </c>
      <c r="G2030" s="303">
        <f t="shared" ref="G2030:G2035" si="612">ROUND(E2030*F2030,2)</f>
        <v>0</v>
      </c>
    </row>
    <row r="2031" spans="1:7" s="238" customFormat="1" ht="24" customHeight="1" x14ac:dyDescent="0.2">
      <c r="A2031" s="235" t="str">
        <f t="shared" si="608"/>
        <v/>
      </c>
      <c r="B2031" s="233">
        <f t="shared" si="609"/>
        <v>0</v>
      </c>
      <c r="C2031" s="234"/>
      <c r="D2031" s="235" t="str">
        <f t="shared" si="610"/>
        <v/>
      </c>
      <c r="E2031" s="236"/>
      <c r="F2031" s="237">
        <f t="shared" si="611"/>
        <v>0</v>
      </c>
      <c r="G2031" s="303">
        <f t="shared" si="612"/>
        <v>0</v>
      </c>
    </row>
    <row r="2032" spans="1:7" s="238" customFormat="1" ht="24" customHeight="1" x14ac:dyDescent="0.2">
      <c r="A2032" s="235" t="str">
        <f t="shared" si="608"/>
        <v/>
      </c>
      <c r="B2032" s="233">
        <f t="shared" si="609"/>
        <v>0</v>
      </c>
      <c r="C2032" s="234"/>
      <c r="D2032" s="235" t="str">
        <f t="shared" si="610"/>
        <v/>
      </c>
      <c r="E2032" s="236"/>
      <c r="F2032" s="237">
        <f t="shared" si="611"/>
        <v>0</v>
      </c>
      <c r="G2032" s="303">
        <f t="shared" si="612"/>
        <v>0</v>
      </c>
    </row>
    <row r="2033" spans="1:7" s="238" customFormat="1" ht="24" customHeight="1" x14ac:dyDescent="0.2">
      <c r="A2033" s="235" t="str">
        <f t="shared" si="608"/>
        <v/>
      </c>
      <c r="B2033" s="233">
        <f t="shared" si="609"/>
        <v>0</v>
      </c>
      <c r="C2033" s="234"/>
      <c r="D2033" s="235" t="str">
        <f t="shared" si="610"/>
        <v/>
      </c>
      <c r="E2033" s="236"/>
      <c r="F2033" s="237">
        <f t="shared" si="611"/>
        <v>0</v>
      </c>
      <c r="G2033" s="303">
        <f t="shared" si="612"/>
        <v>0</v>
      </c>
    </row>
    <row r="2034" spans="1:7" s="238" customFormat="1" ht="24" customHeight="1" x14ac:dyDescent="0.2">
      <c r="A2034" s="235" t="str">
        <f t="shared" si="608"/>
        <v/>
      </c>
      <c r="B2034" s="233">
        <f t="shared" si="609"/>
        <v>0</v>
      </c>
      <c r="C2034" s="234"/>
      <c r="D2034" s="235" t="str">
        <f t="shared" si="610"/>
        <v/>
      </c>
      <c r="E2034" s="236"/>
      <c r="F2034" s="237">
        <f t="shared" si="611"/>
        <v>0</v>
      </c>
      <c r="G2034" s="303">
        <f t="shared" si="612"/>
        <v>0</v>
      </c>
    </row>
    <row r="2035" spans="1:7" s="238" customFormat="1" ht="24" customHeight="1" x14ac:dyDescent="0.2">
      <c r="A2035" s="235" t="str">
        <f t="shared" si="608"/>
        <v/>
      </c>
      <c r="B2035" s="233">
        <f t="shared" si="609"/>
        <v>0</v>
      </c>
      <c r="C2035" s="234"/>
      <c r="D2035" s="235" t="str">
        <f t="shared" si="610"/>
        <v/>
      </c>
      <c r="E2035" s="236"/>
      <c r="F2035" s="237">
        <f t="shared" si="611"/>
        <v>0</v>
      </c>
      <c r="G2035" s="303">
        <f t="shared" si="612"/>
        <v>0</v>
      </c>
    </row>
    <row r="2036" spans="1:7" ht="24" customHeight="1" x14ac:dyDescent="0.2">
      <c r="A2036" s="304"/>
      <c r="B2036" s="99"/>
      <c r="C2036" s="99"/>
      <c r="D2036" s="105"/>
      <c r="E2036" s="106"/>
      <c r="F2036" s="377" t="s">
        <v>32</v>
      </c>
      <c r="G2036" s="305">
        <f>SUBTOTAL(9,G2028:G2035)</f>
        <v>0</v>
      </c>
    </row>
    <row r="2037" spans="1:7" ht="24" customHeight="1" x14ac:dyDescent="0.2">
      <c r="A2037" s="304"/>
      <c r="B2037" s="99"/>
      <c r="C2037" s="375" t="s">
        <v>606</v>
      </c>
      <c r="D2037" s="105"/>
      <c r="E2037" s="106"/>
      <c r="F2037" s="107"/>
      <c r="G2037" s="306"/>
    </row>
    <row r="2038" spans="1:7" s="238" customFormat="1" ht="24" customHeight="1" x14ac:dyDescent="0.2">
      <c r="A2038" s="235" t="str">
        <f t="shared" ref="A2038:A2046" si="613">IFERROR(VLOOKUP(C2038,Tabla_Insumos,4,FALSE),"")</f>
        <v/>
      </c>
      <c r="B2038" s="233" t="str">
        <f t="shared" ref="B2038:B2046" si="614">IFERROR(VLOOKUP(C2038,Tabla_Insumos,5,FALSE),"")</f>
        <v/>
      </c>
      <c r="C2038" s="234"/>
      <c r="D2038" s="235" t="str">
        <f t="shared" ref="D2038:D2046" si="615">IFERROR(VLOOKUP(C2038,Tabla_Insumos,2,FALSE),"")</f>
        <v/>
      </c>
      <c r="E2038" s="236"/>
      <c r="F2038" s="237">
        <f t="shared" ref="F2038:F2046" si="616">IFERROR(VLOOKUP(C2038,Tabla_Insumos,3,FALSE),0)</f>
        <v>0</v>
      </c>
      <c r="G2038" s="303">
        <f t="shared" ref="G2038:G2046" si="617">ROUND(E2038*F2038,2)</f>
        <v>0</v>
      </c>
    </row>
    <row r="2039" spans="1:7" s="238" customFormat="1" ht="24" customHeight="1" x14ac:dyDescent="0.2">
      <c r="A2039" s="235" t="str">
        <f t="shared" si="613"/>
        <v/>
      </c>
      <c r="B2039" s="233" t="str">
        <f t="shared" si="614"/>
        <v/>
      </c>
      <c r="C2039" s="234"/>
      <c r="D2039" s="235" t="str">
        <f t="shared" si="615"/>
        <v/>
      </c>
      <c r="E2039" s="236"/>
      <c r="F2039" s="237">
        <f t="shared" si="616"/>
        <v>0</v>
      </c>
      <c r="G2039" s="303">
        <f t="shared" si="617"/>
        <v>0</v>
      </c>
    </row>
    <row r="2040" spans="1:7" s="238" customFormat="1" ht="24" customHeight="1" x14ac:dyDescent="0.2">
      <c r="A2040" s="235" t="str">
        <f t="shared" si="613"/>
        <v/>
      </c>
      <c r="B2040" s="233" t="str">
        <f t="shared" si="614"/>
        <v/>
      </c>
      <c r="C2040" s="234"/>
      <c r="D2040" s="235" t="str">
        <f t="shared" si="615"/>
        <v/>
      </c>
      <c r="E2040" s="236"/>
      <c r="F2040" s="237">
        <f t="shared" si="616"/>
        <v>0</v>
      </c>
      <c r="G2040" s="303">
        <f t="shared" si="617"/>
        <v>0</v>
      </c>
    </row>
    <row r="2041" spans="1:7" s="238" customFormat="1" ht="24" customHeight="1" x14ac:dyDescent="0.2">
      <c r="A2041" s="235" t="str">
        <f t="shared" si="613"/>
        <v/>
      </c>
      <c r="B2041" s="233" t="str">
        <f t="shared" si="614"/>
        <v/>
      </c>
      <c r="C2041" s="234"/>
      <c r="D2041" s="235" t="str">
        <f t="shared" si="615"/>
        <v/>
      </c>
      <c r="E2041" s="236"/>
      <c r="F2041" s="237">
        <f t="shared" si="616"/>
        <v>0</v>
      </c>
      <c r="G2041" s="303">
        <f t="shared" si="617"/>
        <v>0</v>
      </c>
    </row>
    <row r="2042" spans="1:7" s="238" customFormat="1" ht="24" customHeight="1" x14ac:dyDescent="0.2">
      <c r="A2042" s="235" t="str">
        <f t="shared" si="613"/>
        <v/>
      </c>
      <c r="B2042" s="233" t="str">
        <f t="shared" si="614"/>
        <v/>
      </c>
      <c r="C2042" s="234"/>
      <c r="D2042" s="235" t="str">
        <f t="shared" si="615"/>
        <v/>
      </c>
      <c r="E2042" s="236"/>
      <c r="F2042" s="237">
        <f t="shared" si="616"/>
        <v>0</v>
      </c>
      <c r="G2042" s="303">
        <f t="shared" si="617"/>
        <v>0</v>
      </c>
    </row>
    <row r="2043" spans="1:7" s="238" customFormat="1" ht="24" customHeight="1" x14ac:dyDescent="0.2">
      <c r="A2043" s="235" t="str">
        <f t="shared" si="613"/>
        <v/>
      </c>
      <c r="B2043" s="233" t="str">
        <f t="shared" si="614"/>
        <v/>
      </c>
      <c r="C2043" s="234"/>
      <c r="D2043" s="235" t="str">
        <f t="shared" si="615"/>
        <v/>
      </c>
      <c r="E2043" s="236"/>
      <c r="F2043" s="237">
        <f t="shared" si="616"/>
        <v>0</v>
      </c>
      <c r="G2043" s="303">
        <f t="shared" si="617"/>
        <v>0</v>
      </c>
    </row>
    <row r="2044" spans="1:7" s="238" customFormat="1" ht="24" customHeight="1" x14ac:dyDescent="0.2">
      <c r="A2044" s="235" t="str">
        <f t="shared" si="613"/>
        <v/>
      </c>
      <c r="B2044" s="233" t="str">
        <f t="shared" si="614"/>
        <v/>
      </c>
      <c r="C2044" s="234"/>
      <c r="D2044" s="235" t="str">
        <f t="shared" si="615"/>
        <v/>
      </c>
      <c r="E2044" s="236"/>
      <c r="F2044" s="237">
        <f t="shared" si="616"/>
        <v>0</v>
      </c>
      <c r="G2044" s="303">
        <f t="shared" si="617"/>
        <v>0</v>
      </c>
    </row>
    <row r="2045" spans="1:7" s="238" customFormat="1" ht="24" customHeight="1" x14ac:dyDescent="0.2">
      <c r="A2045" s="235" t="str">
        <f t="shared" si="613"/>
        <v/>
      </c>
      <c r="B2045" s="233" t="str">
        <f t="shared" si="614"/>
        <v/>
      </c>
      <c r="C2045" s="234"/>
      <c r="D2045" s="235" t="str">
        <f t="shared" si="615"/>
        <v/>
      </c>
      <c r="E2045" s="236"/>
      <c r="F2045" s="237">
        <f t="shared" si="616"/>
        <v>0</v>
      </c>
      <c r="G2045" s="303">
        <f t="shared" si="617"/>
        <v>0</v>
      </c>
    </row>
    <row r="2046" spans="1:7" s="238" customFormat="1" ht="24" customHeight="1" x14ac:dyDescent="0.2">
      <c r="A2046" s="235" t="str">
        <f t="shared" si="613"/>
        <v/>
      </c>
      <c r="B2046" s="233" t="str">
        <f t="shared" si="614"/>
        <v/>
      </c>
      <c r="C2046" s="234"/>
      <c r="D2046" s="235" t="str">
        <f t="shared" si="615"/>
        <v/>
      </c>
      <c r="E2046" s="236"/>
      <c r="F2046" s="237">
        <f t="shared" si="616"/>
        <v>0</v>
      </c>
      <c r="G2046" s="303">
        <f t="shared" si="617"/>
        <v>0</v>
      </c>
    </row>
    <row r="2047" spans="1:7" ht="24" customHeight="1" x14ac:dyDescent="0.2">
      <c r="A2047" s="307"/>
      <c r="B2047" s="105"/>
      <c r="C2047" s="99"/>
      <c r="D2047" s="105"/>
      <c r="E2047" s="106"/>
      <c r="F2047" s="377" t="s">
        <v>33</v>
      </c>
      <c r="G2047" s="305">
        <f>SUBTOTAL(9,G2038:G2046)</f>
        <v>0</v>
      </c>
    </row>
    <row r="2048" spans="1:7" ht="24" customHeight="1" x14ac:dyDescent="0.2">
      <c r="A2048" s="308"/>
      <c r="B2048" s="105"/>
      <c r="C2048" s="99"/>
      <c r="D2048" s="105"/>
      <c r="E2048" s="106"/>
      <c r="F2048" s="107"/>
      <c r="G2048" s="306"/>
    </row>
    <row r="2049" spans="1:123" ht="24" customHeight="1" x14ac:dyDescent="0.2">
      <c r="A2049" s="309" t="str">
        <f>B2007</f>
        <v/>
      </c>
      <c r="B2049" s="310" t="str">
        <f>C2007</f>
        <v/>
      </c>
      <c r="C2049" s="113"/>
      <c r="D2049" s="113" t="s">
        <v>34</v>
      </c>
      <c r="E2049" s="114"/>
      <c r="F2049" s="312" t="s">
        <v>35</v>
      </c>
      <c r="G2049" s="311">
        <f>SUBTOTAL(9,G2012:G2048)</f>
        <v>0</v>
      </c>
    </row>
    <row r="2051" spans="1:123" ht="24" customHeight="1" x14ac:dyDescent="0.2">
      <c r="A2051" s="291" t="s">
        <v>37</v>
      </c>
      <c r="B2051" s="292"/>
      <c r="C2051" s="292"/>
      <c r="D2051" s="292"/>
      <c r="E2051" s="292"/>
      <c r="F2051" s="292"/>
      <c r="G2051" s="293"/>
    </row>
    <row r="2052" spans="1:123" ht="24" customHeight="1" x14ac:dyDescent="0.2">
      <c r="A2052" s="294" t="s">
        <v>602</v>
      </c>
      <c r="B2052" s="101" t="str">
        <f>Comitente</f>
        <v>DIRECCION PROVINCIAL DE REDES DE GAS</v>
      </c>
      <c r="C2052" s="96"/>
      <c r="D2052" s="102"/>
      <c r="E2052" s="102"/>
      <c r="F2052" s="103"/>
      <c r="G2052" s="295"/>
    </row>
    <row r="2053" spans="1:123" ht="24" customHeight="1" x14ac:dyDescent="0.2">
      <c r="A2053" s="294" t="s">
        <v>603</v>
      </c>
      <c r="B2053" s="101">
        <f>Contratista</f>
        <v>0</v>
      </c>
      <c r="C2053" s="97"/>
      <c r="D2053" s="97"/>
      <c r="E2053" s="97"/>
      <c r="F2053" s="104"/>
      <c r="G2053" s="296"/>
    </row>
    <row r="2054" spans="1:123" ht="24" customHeight="1" x14ac:dyDescent="0.2">
      <c r="A2054" s="294" t="s">
        <v>24</v>
      </c>
      <c r="B2054" s="101" t="str">
        <f>Obra</f>
        <v>RED DE MEDIA PRESIÓN BARRIO TALACASTO</v>
      </c>
      <c r="C2054" s="97"/>
      <c r="D2054" s="97"/>
      <c r="E2054" s="97"/>
      <c r="F2054" s="104" t="s">
        <v>38</v>
      </c>
      <c r="G2054" s="297">
        <f>Fecha_Base</f>
        <v>0</v>
      </c>
    </row>
    <row r="2055" spans="1:123" ht="24" customHeight="1" x14ac:dyDescent="0.2">
      <c r="A2055" s="298" t="s">
        <v>601</v>
      </c>
      <c r="B2055" s="98" t="str">
        <f>Ubicación</f>
        <v>Departamento Chimbas</v>
      </c>
      <c r="C2055" s="98"/>
      <c r="D2055" s="105"/>
      <c r="E2055" s="106"/>
      <c r="F2055" s="107"/>
      <c r="G2055" s="299"/>
    </row>
    <row r="2056" spans="1:123" ht="24" customHeight="1" x14ac:dyDescent="0.2">
      <c r="A2056" s="298" t="s">
        <v>39</v>
      </c>
      <c r="B2056" s="108" t="str">
        <f>IFERROR(VALUE(LEFT(B2057,FIND(".",B2057)-1)),"")</f>
        <v/>
      </c>
      <c r="C2056" s="99" t="str">
        <f>IFERROR(VLOOKUP(B2056,Tabla_CyP,2,FALSE),"")</f>
        <v/>
      </c>
      <c r="D2056" s="99"/>
      <c r="E2056" s="106"/>
      <c r="F2056" s="107"/>
      <c r="G2056" s="299"/>
    </row>
    <row r="2057" spans="1:123" ht="24" customHeight="1" x14ac:dyDescent="0.2">
      <c r="A2057" s="298" t="s">
        <v>25</v>
      </c>
      <c r="B2057" s="109" t="str">
        <f>IFERROR(VLOOKUP(COUNTIF($A$1:A2057,"ANALISIS DE PRECIOS"),Tabla_NumeroItem,2,FALSE),"")</f>
        <v/>
      </c>
      <c r="C2057" s="99" t="str">
        <f>IFERROR(VLOOKUP(B2057,Tabla_CyP,2,FALSE),"")</f>
        <v/>
      </c>
      <c r="D2057" s="105"/>
      <c r="E2057" s="106"/>
      <c r="F2057" s="104" t="s">
        <v>26</v>
      </c>
      <c r="G2057" s="300" t="str">
        <f>IFERROR(VLOOKUP(B2057,Tabla_CyP,4,FALSE),"")</f>
        <v/>
      </c>
    </row>
    <row r="2058" spans="1:123" ht="24" customHeight="1" x14ac:dyDescent="0.2">
      <c r="A2058" s="298"/>
      <c r="B2058" s="98"/>
      <c r="C2058" s="99"/>
      <c r="D2058" s="105"/>
      <c r="E2058" s="106"/>
      <c r="F2058" s="107"/>
      <c r="G2058" s="299"/>
    </row>
    <row r="2059" spans="1:123" ht="24" customHeight="1" x14ac:dyDescent="0.2">
      <c r="A2059" s="431" t="s">
        <v>507</v>
      </c>
      <c r="B2059" s="432"/>
      <c r="C2059" s="425" t="s">
        <v>0</v>
      </c>
      <c r="D2059" s="425" t="s">
        <v>27</v>
      </c>
      <c r="E2059" s="427" t="s">
        <v>28</v>
      </c>
      <c r="F2059" s="429" t="s">
        <v>29</v>
      </c>
      <c r="G2059" s="429" t="s">
        <v>30</v>
      </c>
    </row>
    <row r="2060" spans="1:123" s="111" customFormat="1" ht="24" customHeight="1" x14ac:dyDescent="0.2">
      <c r="A2060" s="110" t="s">
        <v>508</v>
      </c>
      <c r="B2060" s="110" t="s">
        <v>509</v>
      </c>
      <c r="C2060" s="426"/>
      <c r="D2060" s="426"/>
      <c r="E2060" s="428"/>
      <c r="F2060" s="430"/>
      <c r="G2060" s="430"/>
      <c r="H2060" s="239"/>
      <c r="I2060" s="239"/>
      <c r="J2060" s="239"/>
      <c r="K2060" s="239"/>
      <c r="L2060" s="239"/>
      <c r="M2060" s="239"/>
      <c r="N2060" s="239"/>
      <c r="O2060" s="239"/>
      <c r="P2060" s="239"/>
      <c r="Q2060" s="239"/>
      <c r="R2060" s="239"/>
      <c r="S2060" s="239"/>
      <c r="T2060" s="239"/>
      <c r="U2060" s="239"/>
      <c r="V2060" s="239"/>
      <c r="W2060" s="239"/>
      <c r="X2060" s="239"/>
      <c r="Y2060" s="239"/>
      <c r="Z2060" s="239"/>
      <c r="AA2060" s="239"/>
      <c r="AB2060" s="239"/>
      <c r="AC2060" s="239"/>
      <c r="AD2060" s="239"/>
      <c r="AE2060" s="239"/>
      <c r="AF2060" s="239"/>
      <c r="AG2060" s="239"/>
      <c r="AH2060" s="239"/>
      <c r="AI2060" s="239"/>
      <c r="AJ2060" s="239"/>
      <c r="AK2060" s="239"/>
      <c r="AL2060" s="239"/>
      <c r="AM2060" s="239"/>
      <c r="AN2060" s="239"/>
      <c r="AO2060" s="239"/>
      <c r="AP2060" s="239"/>
      <c r="AQ2060" s="239"/>
      <c r="AR2060" s="239"/>
      <c r="AS2060" s="239"/>
      <c r="AT2060" s="239"/>
      <c r="AU2060" s="239"/>
      <c r="AV2060" s="239"/>
      <c r="AW2060" s="239"/>
      <c r="AX2060" s="239"/>
      <c r="AY2060" s="239"/>
      <c r="AZ2060" s="239"/>
      <c r="BA2060" s="239"/>
      <c r="BB2060" s="239"/>
      <c r="BC2060" s="239"/>
      <c r="BD2060" s="239"/>
      <c r="BE2060" s="239"/>
      <c r="BF2060" s="239"/>
      <c r="BG2060" s="239"/>
      <c r="BH2060" s="239"/>
      <c r="BI2060" s="239"/>
      <c r="BJ2060" s="239"/>
      <c r="BK2060" s="239"/>
      <c r="BL2060" s="239"/>
      <c r="BM2060" s="239"/>
      <c r="BN2060" s="239"/>
      <c r="BO2060" s="239"/>
      <c r="BP2060" s="239"/>
      <c r="BQ2060" s="239"/>
      <c r="BR2060" s="239"/>
      <c r="BS2060" s="239"/>
      <c r="BT2060" s="239"/>
      <c r="BU2060" s="239"/>
      <c r="BV2060" s="239"/>
      <c r="BW2060" s="239"/>
      <c r="BX2060" s="239"/>
      <c r="BY2060" s="239"/>
      <c r="BZ2060" s="239"/>
      <c r="CA2060" s="239"/>
      <c r="CB2060" s="239"/>
      <c r="CC2060" s="239"/>
      <c r="CD2060" s="239"/>
      <c r="CE2060" s="239"/>
      <c r="CF2060" s="239"/>
      <c r="CG2060" s="239"/>
      <c r="CH2060" s="239"/>
      <c r="CI2060" s="239"/>
      <c r="CJ2060" s="239"/>
      <c r="CK2060" s="239"/>
      <c r="CL2060" s="239"/>
      <c r="CM2060" s="239"/>
      <c r="CN2060" s="239"/>
      <c r="CO2060" s="239"/>
      <c r="CP2060" s="239"/>
      <c r="CQ2060" s="239"/>
      <c r="CR2060" s="239"/>
      <c r="CS2060" s="239"/>
      <c r="CT2060" s="239"/>
      <c r="CU2060" s="239"/>
      <c r="CV2060" s="239"/>
      <c r="CW2060" s="239"/>
      <c r="CX2060" s="239"/>
      <c r="CY2060" s="239"/>
      <c r="CZ2060" s="239"/>
      <c r="DA2060" s="239"/>
      <c r="DB2060" s="239"/>
      <c r="DC2060" s="239"/>
      <c r="DD2060" s="239"/>
      <c r="DE2060" s="239"/>
      <c r="DF2060" s="239"/>
      <c r="DG2060" s="239"/>
      <c r="DH2060" s="239"/>
      <c r="DI2060" s="239"/>
      <c r="DJ2060" s="239"/>
      <c r="DK2060" s="239"/>
      <c r="DL2060" s="239"/>
      <c r="DM2060" s="239"/>
      <c r="DN2060" s="239"/>
      <c r="DO2060" s="239"/>
      <c r="DP2060" s="239"/>
      <c r="DQ2060" s="239"/>
      <c r="DR2060" s="239"/>
      <c r="DS2060" s="239"/>
    </row>
    <row r="2061" spans="1:123" ht="24" customHeight="1" x14ac:dyDescent="0.2">
      <c r="A2061" s="378"/>
      <c r="B2061" s="112"/>
      <c r="C2061" s="376" t="s">
        <v>604</v>
      </c>
      <c r="D2061" s="113"/>
      <c r="E2061" s="114"/>
      <c r="F2061" s="115"/>
      <c r="G2061" s="302"/>
    </row>
    <row r="2062" spans="1:123" s="238" customFormat="1" ht="24" customHeight="1" x14ac:dyDescent="0.2">
      <c r="A2062" s="235" t="str">
        <f t="shared" ref="A2062:A2075" si="618">IFERROR(VLOOKUP(C2062,Tabla_Insumos,4,FALSE),"")</f>
        <v/>
      </c>
      <c r="B2062" s="233" t="str">
        <f t="shared" ref="B2062:B2075" si="619">IFERROR(VLOOKUP(C2062,Tabla_Insumos,5,FALSE),"")</f>
        <v/>
      </c>
      <c r="C2062" s="234"/>
      <c r="D2062" s="235" t="str">
        <f t="shared" ref="D2062:D2075" si="620">IFERROR(VLOOKUP(C2062,Tabla_Insumos,2,FALSE),"")</f>
        <v/>
      </c>
      <c r="E2062" s="236"/>
      <c r="F2062" s="237">
        <f t="shared" ref="F2062:F2075" si="621">IFERROR(VLOOKUP(C2062,Tabla_Insumos,3,FALSE),0)</f>
        <v>0</v>
      </c>
      <c r="G2062" s="303">
        <f>ROUND(E2062*F2062,2)</f>
        <v>0</v>
      </c>
    </row>
    <row r="2063" spans="1:123" s="238" customFormat="1" ht="24" customHeight="1" x14ac:dyDescent="0.2">
      <c r="A2063" s="235" t="str">
        <f t="shared" si="618"/>
        <v/>
      </c>
      <c r="B2063" s="233" t="str">
        <f t="shared" si="619"/>
        <v/>
      </c>
      <c r="C2063" s="234"/>
      <c r="D2063" s="235" t="str">
        <f t="shared" si="620"/>
        <v/>
      </c>
      <c r="E2063" s="236"/>
      <c r="F2063" s="237">
        <f t="shared" si="621"/>
        <v>0</v>
      </c>
      <c r="G2063" s="303">
        <f t="shared" ref="G2063:G2075" si="622">ROUND(E2063*F2063,2)</f>
        <v>0</v>
      </c>
    </row>
    <row r="2064" spans="1:123" s="238" customFormat="1" ht="24" customHeight="1" x14ac:dyDescent="0.2">
      <c r="A2064" s="235" t="str">
        <f t="shared" si="618"/>
        <v/>
      </c>
      <c r="B2064" s="233" t="str">
        <f t="shared" si="619"/>
        <v/>
      </c>
      <c r="C2064" s="234"/>
      <c r="D2064" s="235" t="str">
        <f t="shared" si="620"/>
        <v/>
      </c>
      <c r="E2064" s="236"/>
      <c r="F2064" s="237">
        <f t="shared" si="621"/>
        <v>0</v>
      </c>
      <c r="G2064" s="303">
        <f t="shared" si="622"/>
        <v>0</v>
      </c>
    </row>
    <row r="2065" spans="1:7" s="238" customFormat="1" ht="24" customHeight="1" x14ac:dyDescent="0.2">
      <c r="A2065" s="235" t="str">
        <f t="shared" si="618"/>
        <v/>
      </c>
      <c r="B2065" s="233" t="str">
        <f t="shared" si="619"/>
        <v/>
      </c>
      <c r="C2065" s="234"/>
      <c r="D2065" s="235" t="str">
        <f t="shared" si="620"/>
        <v/>
      </c>
      <c r="E2065" s="236"/>
      <c r="F2065" s="237">
        <f t="shared" si="621"/>
        <v>0</v>
      </c>
      <c r="G2065" s="303">
        <f t="shared" si="622"/>
        <v>0</v>
      </c>
    </row>
    <row r="2066" spans="1:7" s="238" customFormat="1" ht="24" customHeight="1" x14ac:dyDescent="0.2">
      <c r="A2066" s="235" t="str">
        <f t="shared" si="618"/>
        <v/>
      </c>
      <c r="B2066" s="233" t="str">
        <f t="shared" si="619"/>
        <v/>
      </c>
      <c r="C2066" s="234"/>
      <c r="D2066" s="235" t="str">
        <f t="shared" si="620"/>
        <v/>
      </c>
      <c r="E2066" s="236"/>
      <c r="F2066" s="237">
        <f t="shared" si="621"/>
        <v>0</v>
      </c>
      <c r="G2066" s="303">
        <f t="shared" si="622"/>
        <v>0</v>
      </c>
    </row>
    <row r="2067" spans="1:7" s="238" customFormat="1" ht="24" customHeight="1" x14ac:dyDescent="0.2">
      <c r="A2067" s="235" t="str">
        <f t="shared" si="618"/>
        <v/>
      </c>
      <c r="B2067" s="233" t="str">
        <f t="shared" si="619"/>
        <v/>
      </c>
      <c r="C2067" s="234"/>
      <c r="D2067" s="235" t="str">
        <f t="shared" si="620"/>
        <v/>
      </c>
      <c r="E2067" s="236"/>
      <c r="F2067" s="237">
        <f t="shared" si="621"/>
        <v>0</v>
      </c>
      <c r="G2067" s="303">
        <f t="shared" si="622"/>
        <v>0</v>
      </c>
    </row>
    <row r="2068" spans="1:7" s="238" customFormat="1" ht="24" customHeight="1" x14ac:dyDescent="0.2">
      <c r="A2068" s="235" t="str">
        <f t="shared" si="618"/>
        <v/>
      </c>
      <c r="B2068" s="233" t="str">
        <f t="shared" si="619"/>
        <v/>
      </c>
      <c r="C2068" s="234"/>
      <c r="D2068" s="235" t="str">
        <f t="shared" si="620"/>
        <v/>
      </c>
      <c r="E2068" s="236"/>
      <c r="F2068" s="237">
        <f t="shared" si="621"/>
        <v>0</v>
      </c>
      <c r="G2068" s="303">
        <f t="shared" si="622"/>
        <v>0</v>
      </c>
    </row>
    <row r="2069" spans="1:7" s="238" customFormat="1" ht="24" customHeight="1" x14ac:dyDescent="0.2">
      <c r="A2069" s="235" t="str">
        <f t="shared" si="618"/>
        <v/>
      </c>
      <c r="B2069" s="233" t="str">
        <f t="shared" si="619"/>
        <v/>
      </c>
      <c r="C2069" s="234"/>
      <c r="D2069" s="235" t="str">
        <f t="shared" si="620"/>
        <v/>
      </c>
      <c r="E2069" s="236"/>
      <c r="F2069" s="237">
        <f t="shared" si="621"/>
        <v>0</v>
      </c>
      <c r="G2069" s="303">
        <f t="shared" si="622"/>
        <v>0</v>
      </c>
    </row>
    <row r="2070" spans="1:7" s="238" customFormat="1" ht="24" customHeight="1" x14ac:dyDescent="0.2">
      <c r="A2070" s="235" t="str">
        <f t="shared" si="618"/>
        <v/>
      </c>
      <c r="B2070" s="233" t="str">
        <f t="shared" si="619"/>
        <v/>
      </c>
      <c r="C2070" s="234"/>
      <c r="D2070" s="235" t="str">
        <f t="shared" si="620"/>
        <v/>
      </c>
      <c r="E2070" s="236"/>
      <c r="F2070" s="237">
        <f t="shared" si="621"/>
        <v>0</v>
      </c>
      <c r="G2070" s="303">
        <f t="shared" si="622"/>
        <v>0</v>
      </c>
    </row>
    <row r="2071" spans="1:7" s="238" customFormat="1" ht="24" customHeight="1" x14ac:dyDescent="0.2">
      <c r="A2071" s="235" t="str">
        <f t="shared" si="618"/>
        <v/>
      </c>
      <c r="B2071" s="233" t="str">
        <f t="shared" si="619"/>
        <v/>
      </c>
      <c r="C2071" s="234"/>
      <c r="D2071" s="235" t="str">
        <f t="shared" si="620"/>
        <v/>
      </c>
      <c r="E2071" s="236"/>
      <c r="F2071" s="237">
        <f t="shared" si="621"/>
        <v>0</v>
      </c>
      <c r="G2071" s="303">
        <f t="shared" si="622"/>
        <v>0</v>
      </c>
    </row>
    <row r="2072" spans="1:7" s="238" customFormat="1" ht="24" customHeight="1" x14ac:dyDescent="0.2">
      <c r="A2072" s="235" t="str">
        <f t="shared" si="618"/>
        <v/>
      </c>
      <c r="B2072" s="233" t="str">
        <f t="shared" si="619"/>
        <v/>
      </c>
      <c r="C2072" s="234"/>
      <c r="D2072" s="235" t="str">
        <f t="shared" si="620"/>
        <v/>
      </c>
      <c r="E2072" s="236"/>
      <c r="F2072" s="237">
        <f t="shared" si="621"/>
        <v>0</v>
      </c>
      <c r="G2072" s="303">
        <f t="shared" si="622"/>
        <v>0</v>
      </c>
    </row>
    <row r="2073" spans="1:7" s="238" customFormat="1" ht="24" customHeight="1" x14ac:dyDescent="0.2">
      <c r="A2073" s="235" t="str">
        <f t="shared" si="618"/>
        <v/>
      </c>
      <c r="B2073" s="233" t="str">
        <f t="shared" si="619"/>
        <v/>
      </c>
      <c r="C2073" s="234"/>
      <c r="D2073" s="235" t="str">
        <f t="shared" si="620"/>
        <v/>
      </c>
      <c r="E2073" s="236"/>
      <c r="F2073" s="237">
        <f t="shared" si="621"/>
        <v>0</v>
      </c>
      <c r="G2073" s="303">
        <f t="shared" si="622"/>
        <v>0</v>
      </c>
    </row>
    <row r="2074" spans="1:7" s="238" customFormat="1" ht="24" customHeight="1" x14ac:dyDescent="0.2">
      <c r="A2074" s="235" t="str">
        <f t="shared" si="618"/>
        <v/>
      </c>
      <c r="B2074" s="233" t="str">
        <f t="shared" si="619"/>
        <v/>
      </c>
      <c r="C2074" s="234"/>
      <c r="D2074" s="235" t="str">
        <f t="shared" si="620"/>
        <v/>
      </c>
      <c r="E2074" s="236"/>
      <c r="F2074" s="237">
        <f t="shared" si="621"/>
        <v>0</v>
      </c>
      <c r="G2074" s="303">
        <f t="shared" si="622"/>
        <v>0</v>
      </c>
    </row>
    <row r="2075" spans="1:7" s="238" customFormat="1" ht="24" customHeight="1" x14ac:dyDescent="0.2">
      <c r="A2075" s="235" t="str">
        <f t="shared" si="618"/>
        <v/>
      </c>
      <c r="B2075" s="233" t="str">
        <f t="shared" si="619"/>
        <v/>
      </c>
      <c r="C2075" s="234"/>
      <c r="D2075" s="235" t="str">
        <f t="shared" si="620"/>
        <v/>
      </c>
      <c r="E2075" s="236"/>
      <c r="F2075" s="237">
        <f t="shared" si="621"/>
        <v>0</v>
      </c>
      <c r="G2075" s="303">
        <f t="shared" si="622"/>
        <v>0</v>
      </c>
    </row>
    <row r="2076" spans="1:7" ht="24" customHeight="1" x14ac:dyDescent="0.2">
      <c r="A2076" s="304"/>
      <c r="B2076" s="99"/>
      <c r="C2076" s="99"/>
      <c r="D2076" s="105"/>
      <c r="E2076" s="106"/>
      <c r="F2076" s="377" t="s">
        <v>31</v>
      </c>
      <c r="G2076" s="305">
        <f>SUBTOTAL(9,G2062:G2075)</f>
        <v>0</v>
      </c>
    </row>
    <row r="2077" spans="1:7" ht="24" customHeight="1" x14ac:dyDescent="0.2">
      <c r="A2077" s="304"/>
      <c r="B2077" s="99"/>
      <c r="C2077" s="375" t="s">
        <v>605</v>
      </c>
      <c r="D2077" s="105"/>
      <c r="E2077" s="106"/>
      <c r="F2077" s="107"/>
      <c r="G2077" s="306"/>
    </row>
    <row r="2078" spans="1:7" s="238" customFormat="1" ht="24" customHeight="1" x14ac:dyDescent="0.2">
      <c r="A2078" s="235" t="str">
        <f t="shared" ref="A2078:A2085" si="623">IFERROR(VLOOKUP(C2078,Tabla_Insumos,4,FALSE),"")</f>
        <v/>
      </c>
      <c r="B2078" s="233">
        <f t="shared" ref="B2078:B2085" si="624">IFERROR(VLOOKUP(A2078,Tabla_Indices,5,FALSE),"")</f>
        <v>0</v>
      </c>
      <c r="C2078" s="234"/>
      <c r="D2078" s="235" t="str">
        <f t="shared" ref="D2078:D2085" si="625">IFERROR(VLOOKUP(C2078,Tabla_Insumos,2,FALSE),"")</f>
        <v/>
      </c>
      <c r="E2078" s="236"/>
      <c r="F2078" s="237">
        <f t="shared" ref="F2078:F2085" si="626">IFERROR(VLOOKUP(C2078,Tabla_Insumos,3,FALSE),0)</f>
        <v>0</v>
      </c>
      <c r="G2078" s="303">
        <f>ROUND(E2078*F2078,2)</f>
        <v>0</v>
      </c>
    </row>
    <row r="2079" spans="1:7" s="238" customFormat="1" ht="24" customHeight="1" x14ac:dyDescent="0.2">
      <c r="A2079" s="235" t="str">
        <f t="shared" si="623"/>
        <v/>
      </c>
      <c r="B2079" s="233">
        <f t="shared" si="624"/>
        <v>0</v>
      </c>
      <c r="C2079" s="234"/>
      <c r="D2079" s="235" t="str">
        <f t="shared" si="625"/>
        <v/>
      </c>
      <c r="E2079" s="236"/>
      <c r="F2079" s="237">
        <f t="shared" si="626"/>
        <v>0</v>
      </c>
      <c r="G2079" s="303">
        <f>ROUND(E2079*F2079,2)</f>
        <v>0</v>
      </c>
    </row>
    <row r="2080" spans="1:7" s="238" customFormat="1" ht="24" customHeight="1" x14ac:dyDescent="0.2">
      <c r="A2080" s="235" t="str">
        <f t="shared" si="623"/>
        <v/>
      </c>
      <c r="B2080" s="233">
        <f t="shared" si="624"/>
        <v>0</v>
      </c>
      <c r="C2080" s="234"/>
      <c r="D2080" s="235" t="str">
        <f t="shared" si="625"/>
        <v/>
      </c>
      <c r="E2080" s="236"/>
      <c r="F2080" s="237">
        <f t="shared" si="626"/>
        <v>0</v>
      </c>
      <c r="G2080" s="303">
        <f t="shared" ref="G2080:G2085" si="627">ROUND(E2080*F2080,2)</f>
        <v>0</v>
      </c>
    </row>
    <row r="2081" spans="1:7" s="238" customFormat="1" ht="24" customHeight="1" x14ac:dyDescent="0.2">
      <c r="A2081" s="235" t="str">
        <f t="shared" si="623"/>
        <v/>
      </c>
      <c r="B2081" s="233">
        <f t="shared" si="624"/>
        <v>0</v>
      </c>
      <c r="C2081" s="234"/>
      <c r="D2081" s="235" t="str">
        <f t="shared" si="625"/>
        <v/>
      </c>
      <c r="E2081" s="236"/>
      <c r="F2081" s="237">
        <f t="shared" si="626"/>
        <v>0</v>
      </c>
      <c r="G2081" s="303">
        <f t="shared" si="627"/>
        <v>0</v>
      </c>
    </row>
    <row r="2082" spans="1:7" s="238" customFormat="1" ht="24" customHeight="1" x14ac:dyDescent="0.2">
      <c r="A2082" s="235" t="str">
        <f t="shared" si="623"/>
        <v/>
      </c>
      <c r="B2082" s="233">
        <f t="shared" si="624"/>
        <v>0</v>
      </c>
      <c r="C2082" s="234"/>
      <c r="D2082" s="235" t="str">
        <f t="shared" si="625"/>
        <v/>
      </c>
      <c r="E2082" s="236"/>
      <c r="F2082" s="237">
        <f t="shared" si="626"/>
        <v>0</v>
      </c>
      <c r="G2082" s="303">
        <f t="shared" si="627"/>
        <v>0</v>
      </c>
    </row>
    <row r="2083" spans="1:7" s="238" customFormat="1" ht="24" customHeight="1" x14ac:dyDescent="0.2">
      <c r="A2083" s="235" t="str">
        <f t="shared" si="623"/>
        <v/>
      </c>
      <c r="B2083" s="233">
        <f t="shared" si="624"/>
        <v>0</v>
      </c>
      <c r="C2083" s="234"/>
      <c r="D2083" s="235" t="str">
        <f t="shared" si="625"/>
        <v/>
      </c>
      <c r="E2083" s="236"/>
      <c r="F2083" s="237">
        <f t="shared" si="626"/>
        <v>0</v>
      </c>
      <c r="G2083" s="303">
        <f t="shared" si="627"/>
        <v>0</v>
      </c>
    </row>
    <row r="2084" spans="1:7" s="238" customFormat="1" ht="24" customHeight="1" x14ac:dyDescent="0.2">
      <c r="A2084" s="235" t="str">
        <f t="shared" si="623"/>
        <v/>
      </c>
      <c r="B2084" s="233">
        <f t="shared" si="624"/>
        <v>0</v>
      </c>
      <c r="C2084" s="234"/>
      <c r="D2084" s="235" t="str">
        <f t="shared" si="625"/>
        <v/>
      </c>
      <c r="E2084" s="236"/>
      <c r="F2084" s="237">
        <f t="shared" si="626"/>
        <v>0</v>
      </c>
      <c r="G2084" s="303">
        <f t="shared" si="627"/>
        <v>0</v>
      </c>
    </row>
    <row r="2085" spans="1:7" s="238" customFormat="1" ht="24" customHeight="1" x14ac:dyDescent="0.2">
      <c r="A2085" s="235" t="str">
        <f t="shared" si="623"/>
        <v/>
      </c>
      <c r="B2085" s="233">
        <f t="shared" si="624"/>
        <v>0</v>
      </c>
      <c r="C2085" s="234"/>
      <c r="D2085" s="235" t="str">
        <f t="shared" si="625"/>
        <v/>
      </c>
      <c r="E2085" s="236"/>
      <c r="F2085" s="237">
        <f t="shared" si="626"/>
        <v>0</v>
      </c>
      <c r="G2085" s="303">
        <f t="shared" si="627"/>
        <v>0</v>
      </c>
    </row>
    <row r="2086" spans="1:7" ht="24" customHeight="1" x14ac:dyDescent="0.2">
      <c r="A2086" s="304"/>
      <c r="B2086" s="99"/>
      <c r="C2086" s="99"/>
      <c r="D2086" s="105"/>
      <c r="E2086" s="106"/>
      <c r="F2086" s="377" t="s">
        <v>32</v>
      </c>
      <c r="G2086" s="305">
        <f>SUBTOTAL(9,G2078:G2085)</f>
        <v>0</v>
      </c>
    </row>
    <row r="2087" spans="1:7" ht="24" customHeight="1" x14ac:dyDescent="0.2">
      <c r="A2087" s="304"/>
      <c r="B2087" s="99"/>
      <c r="C2087" s="375" t="s">
        <v>606</v>
      </c>
      <c r="D2087" s="105"/>
      <c r="E2087" s="106"/>
      <c r="F2087" s="107"/>
      <c r="G2087" s="306"/>
    </row>
    <row r="2088" spans="1:7" s="238" customFormat="1" ht="24" customHeight="1" x14ac:dyDescent="0.2">
      <c r="A2088" s="235" t="str">
        <f t="shared" ref="A2088:A2096" si="628">IFERROR(VLOOKUP(C2088,Tabla_Insumos,4,FALSE),"")</f>
        <v/>
      </c>
      <c r="B2088" s="233" t="str">
        <f t="shared" ref="B2088:B2096" si="629">IFERROR(VLOOKUP(C2088,Tabla_Insumos,5,FALSE),"")</f>
        <v/>
      </c>
      <c r="C2088" s="234"/>
      <c r="D2088" s="235" t="str">
        <f t="shared" ref="D2088:D2096" si="630">IFERROR(VLOOKUP(C2088,Tabla_Insumos,2,FALSE),"")</f>
        <v/>
      </c>
      <c r="E2088" s="236"/>
      <c r="F2088" s="237">
        <f t="shared" ref="F2088:F2096" si="631">IFERROR(VLOOKUP(C2088,Tabla_Insumos,3,FALSE),0)</f>
        <v>0</v>
      </c>
      <c r="G2088" s="303">
        <f t="shared" ref="G2088:G2096" si="632">ROUND(E2088*F2088,2)</f>
        <v>0</v>
      </c>
    </row>
    <row r="2089" spans="1:7" s="238" customFormat="1" ht="24" customHeight="1" x14ac:dyDescent="0.2">
      <c r="A2089" s="235" t="str">
        <f t="shared" si="628"/>
        <v/>
      </c>
      <c r="B2089" s="233" t="str">
        <f t="shared" si="629"/>
        <v/>
      </c>
      <c r="C2089" s="234"/>
      <c r="D2089" s="235" t="str">
        <f t="shared" si="630"/>
        <v/>
      </c>
      <c r="E2089" s="236"/>
      <c r="F2089" s="237">
        <f t="shared" si="631"/>
        <v>0</v>
      </c>
      <c r="G2089" s="303">
        <f t="shared" si="632"/>
        <v>0</v>
      </c>
    </row>
    <row r="2090" spans="1:7" s="238" customFormat="1" ht="24" customHeight="1" x14ac:dyDescent="0.2">
      <c r="A2090" s="235" t="str">
        <f t="shared" si="628"/>
        <v/>
      </c>
      <c r="B2090" s="233" t="str">
        <f t="shared" si="629"/>
        <v/>
      </c>
      <c r="C2090" s="234"/>
      <c r="D2090" s="235" t="str">
        <f t="shared" si="630"/>
        <v/>
      </c>
      <c r="E2090" s="236"/>
      <c r="F2090" s="237">
        <f t="shared" si="631"/>
        <v>0</v>
      </c>
      <c r="G2090" s="303">
        <f t="shared" si="632"/>
        <v>0</v>
      </c>
    </row>
    <row r="2091" spans="1:7" s="238" customFormat="1" ht="24" customHeight="1" x14ac:dyDescent="0.2">
      <c r="A2091" s="235" t="str">
        <f t="shared" si="628"/>
        <v/>
      </c>
      <c r="B2091" s="233" t="str">
        <f t="shared" si="629"/>
        <v/>
      </c>
      <c r="C2091" s="234"/>
      <c r="D2091" s="235" t="str">
        <f t="shared" si="630"/>
        <v/>
      </c>
      <c r="E2091" s="236"/>
      <c r="F2091" s="237">
        <f t="shared" si="631"/>
        <v>0</v>
      </c>
      <c r="G2091" s="303">
        <f t="shared" si="632"/>
        <v>0</v>
      </c>
    </row>
    <row r="2092" spans="1:7" s="238" customFormat="1" ht="24" customHeight="1" x14ac:dyDescent="0.2">
      <c r="A2092" s="235" t="str">
        <f t="shared" si="628"/>
        <v/>
      </c>
      <c r="B2092" s="233" t="str">
        <f t="shared" si="629"/>
        <v/>
      </c>
      <c r="C2092" s="234"/>
      <c r="D2092" s="235" t="str">
        <f t="shared" si="630"/>
        <v/>
      </c>
      <c r="E2092" s="236"/>
      <c r="F2092" s="237">
        <f t="shared" si="631"/>
        <v>0</v>
      </c>
      <c r="G2092" s="303">
        <f t="shared" si="632"/>
        <v>0</v>
      </c>
    </row>
    <row r="2093" spans="1:7" s="238" customFormat="1" ht="24" customHeight="1" x14ac:dyDescent="0.2">
      <c r="A2093" s="235" t="str">
        <f t="shared" si="628"/>
        <v/>
      </c>
      <c r="B2093" s="233" t="str">
        <f t="shared" si="629"/>
        <v/>
      </c>
      <c r="C2093" s="234"/>
      <c r="D2093" s="235" t="str">
        <f t="shared" si="630"/>
        <v/>
      </c>
      <c r="E2093" s="236"/>
      <c r="F2093" s="237">
        <f t="shared" si="631"/>
        <v>0</v>
      </c>
      <c r="G2093" s="303">
        <f t="shared" si="632"/>
        <v>0</v>
      </c>
    </row>
    <row r="2094" spans="1:7" s="238" customFormat="1" ht="24" customHeight="1" x14ac:dyDescent="0.2">
      <c r="A2094" s="235" t="str">
        <f t="shared" si="628"/>
        <v/>
      </c>
      <c r="B2094" s="233" t="str">
        <f t="shared" si="629"/>
        <v/>
      </c>
      <c r="C2094" s="234"/>
      <c r="D2094" s="235" t="str">
        <f t="shared" si="630"/>
        <v/>
      </c>
      <c r="E2094" s="236"/>
      <c r="F2094" s="237">
        <f t="shared" si="631"/>
        <v>0</v>
      </c>
      <c r="G2094" s="303">
        <f t="shared" si="632"/>
        <v>0</v>
      </c>
    </row>
    <row r="2095" spans="1:7" s="238" customFormat="1" ht="24" customHeight="1" x14ac:dyDescent="0.2">
      <c r="A2095" s="235" t="str">
        <f t="shared" si="628"/>
        <v/>
      </c>
      <c r="B2095" s="233" t="str">
        <f t="shared" si="629"/>
        <v/>
      </c>
      <c r="C2095" s="234"/>
      <c r="D2095" s="235" t="str">
        <f t="shared" si="630"/>
        <v/>
      </c>
      <c r="E2095" s="236"/>
      <c r="F2095" s="237">
        <f t="shared" si="631"/>
        <v>0</v>
      </c>
      <c r="G2095" s="303">
        <f t="shared" si="632"/>
        <v>0</v>
      </c>
    </row>
    <row r="2096" spans="1:7" s="238" customFormat="1" ht="24" customHeight="1" x14ac:dyDescent="0.2">
      <c r="A2096" s="235" t="str">
        <f t="shared" si="628"/>
        <v/>
      </c>
      <c r="B2096" s="233" t="str">
        <f t="shared" si="629"/>
        <v/>
      </c>
      <c r="C2096" s="234"/>
      <c r="D2096" s="235" t="str">
        <f t="shared" si="630"/>
        <v/>
      </c>
      <c r="E2096" s="236"/>
      <c r="F2096" s="237">
        <f t="shared" si="631"/>
        <v>0</v>
      </c>
      <c r="G2096" s="303">
        <f t="shared" si="632"/>
        <v>0</v>
      </c>
    </row>
    <row r="2097" spans="1:123" ht="24" customHeight="1" x14ac:dyDescent="0.2">
      <c r="A2097" s="307"/>
      <c r="B2097" s="105"/>
      <c r="C2097" s="99"/>
      <c r="D2097" s="105"/>
      <c r="E2097" s="106"/>
      <c r="F2097" s="377" t="s">
        <v>33</v>
      </c>
      <c r="G2097" s="305">
        <f>SUBTOTAL(9,G2088:G2096)</f>
        <v>0</v>
      </c>
    </row>
    <row r="2098" spans="1:123" ht="24" customHeight="1" x14ac:dyDescent="0.2">
      <c r="A2098" s="308"/>
      <c r="B2098" s="105"/>
      <c r="C2098" s="99"/>
      <c r="D2098" s="105"/>
      <c r="E2098" s="106"/>
      <c r="F2098" s="107"/>
      <c r="G2098" s="306"/>
    </row>
    <row r="2099" spans="1:123" ht="24" customHeight="1" x14ac:dyDescent="0.2">
      <c r="A2099" s="309" t="str">
        <f>B2057</f>
        <v/>
      </c>
      <c r="B2099" s="310" t="str">
        <f>C2057</f>
        <v/>
      </c>
      <c r="C2099" s="113"/>
      <c r="D2099" s="113" t="s">
        <v>34</v>
      </c>
      <c r="E2099" s="114"/>
      <c r="F2099" s="312" t="s">
        <v>35</v>
      </c>
      <c r="G2099" s="311">
        <f>SUBTOTAL(9,G2062:G2098)</f>
        <v>0</v>
      </c>
    </row>
    <row r="2101" spans="1:123" ht="24" customHeight="1" x14ac:dyDescent="0.2">
      <c r="A2101" s="291" t="s">
        <v>37</v>
      </c>
      <c r="B2101" s="292"/>
      <c r="C2101" s="292"/>
      <c r="D2101" s="292"/>
      <c r="E2101" s="292"/>
      <c r="F2101" s="292"/>
      <c r="G2101" s="293"/>
    </row>
    <row r="2102" spans="1:123" ht="24" customHeight="1" x14ac:dyDescent="0.2">
      <c r="A2102" s="294" t="s">
        <v>602</v>
      </c>
      <c r="B2102" s="101" t="str">
        <f>Comitente</f>
        <v>DIRECCION PROVINCIAL DE REDES DE GAS</v>
      </c>
      <c r="C2102" s="96"/>
      <c r="D2102" s="102"/>
      <c r="E2102" s="102"/>
      <c r="F2102" s="103"/>
      <c r="G2102" s="295"/>
    </row>
    <row r="2103" spans="1:123" ht="24" customHeight="1" x14ac:dyDescent="0.2">
      <c r="A2103" s="294" t="s">
        <v>603</v>
      </c>
      <c r="B2103" s="101">
        <f>Contratista</f>
        <v>0</v>
      </c>
      <c r="C2103" s="97"/>
      <c r="D2103" s="97"/>
      <c r="E2103" s="97"/>
      <c r="F2103" s="104"/>
      <c r="G2103" s="296"/>
    </row>
    <row r="2104" spans="1:123" ht="24" customHeight="1" x14ac:dyDescent="0.2">
      <c r="A2104" s="294" t="s">
        <v>24</v>
      </c>
      <c r="B2104" s="101" t="str">
        <f>Obra</f>
        <v>RED DE MEDIA PRESIÓN BARRIO TALACASTO</v>
      </c>
      <c r="C2104" s="97"/>
      <c r="D2104" s="97"/>
      <c r="E2104" s="97"/>
      <c r="F2104" s="104" t="s">
        <v>38</v>
      </c>
      <c r="G2104" s="297">
        <f>Fecha_Base</f>
        <v>0</v>
      </c>
    </row>
    <row r="2105" spans="1:123" ht="24" customHeight="1" x14ac:dyDescent="0.2">
      <c r="A2105" s="298" t="s">
        <v>601</v>
      </c>
      <c r="B2105" s="98" t="str">
        <f>Ubicación</f>
        <v>Departamento Chimbas</v>
      </c>
      <c r="C2105" s="98"/>
      <c r="D2105" s="105"/>
      <c r="E2105" s="106"/>
      <c r="F2105" s="107"/>
      <c r="G2105" s="299"/>
    </row>
    <row r="2106" spans="1:123" ht="24" customHeight="1" x14ac:dyDescent="0.2">
      <c r="A2106" s="298" t="s">
        <v>39</v>
      </c>
      <c r="B2106" s="108" t="str">
        <f>IFERROR(VALUE(LEFT(B2107,FIND(".",B2107)-1)),"")</f>
        <v/>
      </c>
      <c r="C2106" s="99" t="str">
        <f>IFERROR(VLOOKUP(B2106,Tabla_CyP,2,FALSE),"")</f>
        <v/>
      </c>
      <c r="D2106" s="99"/>
      <c r="E2106" s="106"/>
      <c r="F2106" s="107"/>
      <c r="G2106" s="299"/>
    </row>
    <row r="2107" spans="1:123" ht="24" customHeight="1" x14ac:dyDescent="0.2">
      <c r="A2107" s="298" t="s">
        <v>25</v>
      </c>
      <c r="B2107" s="109" t="str">
        <f>IFERROR(VLOOKUP(COUNTIF($A$1:A2107,"ANALISIS DE PRECIOS"),Tabla_NumeroItem,2,FALSE),"")</f>
        <v/>
      </c>
      <c r="C2107" s="99" t="str">
        <f>IFERROR(VLOOKUP(B2107,Tabla_CyP,2,FALSE),"")</f>
        <v/>
      </c>
      <c r="D2107" s="105"/>
      <c r="E2107" s="106"/>
      <c r="F2107" s="104" t="s">
        <v>26</v>
      </c>
      <c r="G2107" s="300" t="str">
        <f>IFERROR(VLOOKUP(B2107,Tabla_CyP,4,FALSE),"")</f>
        <v/>
      </c>
    </row>
    <row r="2108" spans="1:123" ht="24" customHeight="1" x14ac:dyDescent="0.2">
      <c r="A2108" s="298"/>
      <c r="B2108" s="98"/>
      <c r="C2108" s="99"/>
      <c r="D2108" s="105"/>
      <c r="E2108" s="106"/>
      <c r="F2108" s="107"/>
      <c r="G2108" s="299"/>
    </row>
    <row r="2109" spans="1:123" ht="24" customHeight="1" x14ac:dyDescent="0.2">
      <c r="A2109" s="431" t="s">
        <v>507</v>
      </c>
      <c r="B2109" s="432"/>
      <c r="C2109" s="425" t="s">
        <v>0</v>
      </c>
      <c r="D2109" s="425" t="s">
        <v>27</v>
      </c>
      <c r="E2109" s="427" t="s">
        <v>28</v>
      </c>
      <c r="F2109" s="429" t="s">
        <v>29</v>
      </c>
      <c r="G2109" s="429" t="s">
        <v>30</v>
      </c>
    </row>
    <row r="2110" spans="1:123" s="111" customFormat="1" ht="24" customHeight="1" x14ac:dyDescent="0.2">
      <c r="A2110" s="110" t="s">
        <v>508</v>
      </c>
      <c r="B2110" s="110" t="s">
        <v>509</v>
      </c>
      <c r="C2110" s="426"/>
      <c r="D2110" s="426"/>
      <c r="E2110" s="428"/>
      <c r="F2110" s="430"/>
      <c r="G2110" s="430"/>
      <c r="H2110" s="239"/>
      <c r="I2110" s="239"/>
      <c r="J2110" s="239"/>
      <c r="K2110" s="239"/>
      <c r="L2110" s="239"/>
      <c r="M2110" s="239"/>
      <c r="N2110" s="239"/>
      <c r="O2110" s="239"/>
      <c r="P2110" s="239"/>
      <c r="Q2110" s="239"/>
      <c r="R2110" s="239"/>
      <c r="S2110" s="239"/>
      <c r="T2110" s="239"/>
      <c r="U2110" s="239"/>
      <c r="V2110" s="239"/>
      <c r="W2110" s="239"/>
      <c r="X2110" s="239"/>
      <c r="Y2110" s="239"/>
      <c r="Z2110" s="239"/>
      <c r="AA2110" s="239"/>
      <c r="AB2110" s="239"/>
      <c r="AC2110" s="239"/>
      <c r="AD2110" s="239"/>
      <c r="AE2110" s="239"/>
      <c r="AF2110" s="239"/>
      <c r="AG2110" s="239"/>
      <c r="AH2110" s="239"/>
      <c r="AI2110" s="239"/>
      <c r="AJ2110" s="239"/>
      <c r="AK2110" s="239"/>
      <c r="AL2110" s="239"/>
      <c r="AM2110" s="239"/>
      <c r="AN2110" s="239"/>
      <c r="AO2110" s="239"/>
      <c r="AP2110" s="239"/>
      <c r="AQ2110" s="239"/>
      <c r="AR2110" s="239"/>
      <c r="AS2110" s="239"/>
      <c r="AT2110" s="239"/>
      <c r="AU2110" s="239"/>
      <c r="AV2110" s="239"/>
      <c r="AW2110" s="239"/>
      <c r="AX2110" s="239"/>
      <c r="AY2110" s="239"/>
      <c r="AZ2110" s="239"/>
      <c r="BA2110" s="239"/>
      <c r="BB2110" s="239"/>
      <c r="BC2110" s="239"/>
      <c r="BD2110" s="239"/>
      <c r="BE2110" s="239"/>
      <c r="BF2110" s="239"/>
      <c r="BG2110" s="239"/>
      <c r="BH2110" s="239"/>
      <c r="BI2110" s="239"/>
      <c r="BJ2110" s="239"/>
      <c r="BK2110" s="239"/>
      <c r="BL2110" s="239"/>
      <c r="BM2110" s="239"/>
      <c r="BN2110" s="239"/>
      <c r="BO2110" s="239"/>
      <c r="BP2110" s="239"/>
      <c r="BQ2110" s="239"/>
      <c r="BR2110" s="239"/>
      <c r="BS2110" s="239"/>
      <c r="BT2110" s="239"/>
      <c r="BU2110" s="239"/>
      <c r="BV2110" s="239"/>
      <c r="BW2110" s="239"/>
      <c r="BX2110" s="239"/>
      <c r="BY2110" s="239"/>
      <c r="BZ2110" s="239"/>
      <c r="CA2110" s="239"/>
      <c r="CB2110" s="239"/>
      <c r="CC2110" s="239"/>
      <c r="CD2110" s="239"/>
      <c r="CE2110" s="239"/>
      <c r="CF2110" s="239"/>
      <c r="CG2110" s="239"/>
      <c r="CH2110" s="239"/>
      <c r="CI2110" s="239"/>
      <c r="CJ2110" s="239"/>
      <c r="CK2110" s="239"/>
      <c r="CL2110" s="239"/>
      <c r="CM2110" s="239"/>
      <c r="CN2110" s="239"/>
      <c r="CO2110" s="239"/>
      <c r="CP2110" s="239"/>
      <c r="CQ2110" s="239"/>
      <c r="CR2110" s="239"/>
      <c r="CS2110" s="239"/>
      <c r="CT2110" s="239"/>
      <c r="CU2110" s="239"/>
      <c r="CV2110" s="239"/>
      <c r="CW2110" s="239"/>
      <c r="CX2110" s="239"/>
      <c r="CY2110" s="239"/>
      <c r="CZ2110" s="239"/>
      <c r="DA2110" s="239"/>
      <c r="DB2110" s="239"/>
      <c r="DC2110" s="239"/>
      <c r="DD2110" s="239"/>
      <c r="DE2110" s="239"/>
      <c r="DF2110" s="239"/>
      <c r="DG2110" s="239"/>
      <c r="DH2110" s="239"/>
      <c r="DI2110" s="239"/>
      <c r="DJ2110" s="239"/>
      <c r="DK2110" s="239"/>
      <c r="DL2110" s="239"/>
      <c r="DM2110" s="239"/>
      <c r="DN2110" s="239"/>
      <c r="DO2110" s="239"/>
      <c r="DP2110" s="239"/>
      <c r="DQ2110" s="239"/>
      <c r="DR2110" s="239"/>
      <c r="DS2110" s="239"/>
    </row>
    <row r="2111" spans="1:123" ht="24" customHeight="1" x14ac:dyDescent="0.2">
      <c r="A2111" s="378"/>
      <c r="B2111" s="112"/>
      <c r="C2111" s="376" t="s">
        <v>604</v>
      </c>
      <c r="D2111" s="113"/>
      <c r="E2111" s="114"/>
      <c r="F2111" s="115"/>
      <c r="G2111" s="302"/>
    </row>
    <row r="2112" spans="1:123" s="238" customFormat="1" ht="24" customHeight="1" x14ac:dyDescent="0.2">
      <c r="A2112" s="235" t="str">
        <f t="shared" ref="A2112:A2125" si="633">IFERROR(VLOOKUP(C2112,Tabla_Insumos,4,FALSE),"")</f>
        <v/>
      </c>
      <c r="B2112" s="233" t="str">
        <f t="shared" ref="B2112:B2125" si="634">IFERROR(VLOOKUP(C2112,Tabla_Insumos,5,FALSE),"")</f>
        <v/>
      </c>
      <c r="C2112" s="234"/>
      <c r="D2112" s="235" t="str">
        <f t="shared" ref="D2112:D2125" si="635">IFERROR(VLOOKUP(C2112,Tabla_Insumos,2,FALSE),"")</f>
        <v/>
      </c>
      <c r="E2112" s="236"/>
      <c r="F2112" s="237">
        <f t="shared" ref="F2112:F2125" si="636">IFERROR(VLOOKUP(C2112,Tabla_Insumos,3,FALSE),0)</f>
        <v>0</v>
      </c>
      <c r="G2112" s="303">
        <f>ROUND(E2112*F2112,2)</f>
        <v>0</v>
      </c>
    </row>
    <row r="2113" spans="1:7" s="238" customFormat="1" ht="24" customHeight="1" x14ac:dyDescent="0.2">
      <c r="A2113" s="235" t="str">
        <f t="shared" si="633"/>
        <v/>
      </c>
      <c r="B2113" s="233" t="str">
        <f t="shared" si="634"/>
        <v/>
      </c>
      <c r="C2113" s="234"/>
      <c r="D2113" s="235" t="str">
        <f t="shared" si="635"/>
        <v/>
      </c>
      <c r="E2113" s="236"/>
      <c r="F2113" s="237">
        <f t="shared" si="636"/>
        <v>0</v>
      </c>
      <c r="G2113" s="303">
        <f t="shared" ref="G2113:G2125" si="637">ROUND(E2113*F2113,2)</f>
        <v>0</v>
      </c>
    </row>
    <row r="2114" spans="1:7" s="238" customFormat="1" ht="24" customHeight="1" x14ac:dyDescent="0.2">
      <c r="A2114" s="235" t="str">
        <f t="shared" si="633"/>
        <v/>
      </c>
      <c r="B2114" s="233" t="str">
        <f t="shared" si="634"/>
        <v/>
      </c>
      <c r="C2114" s="234"/>
      <c r="D2114" s="235" t="str">
        <f t="shared" si="635"/>
        <v/>
      </c>
      <c r="E2114" s="236"/>
      <c r="F2114" s="237">
        <f t="shared" si="636"/>
        <v>0</v>
      </c>
      <c r="G2114" s="303">
        <f t="shared" si="637"/>
        <v>0</v>
      </c>
    </row>
    <row r="2115" spans="1:7" s="238" customFormat="1" ht="24" customHeight="1" x14ac:dyDescent="0.2">
      <c r="A2115" s="235" t="str">
        <f t="shared" si="633"/>
        <v/>
      </c>
      <c r="B2115" s="233" t="str">
        <f t="shared" si="634"/>
        <v/>
      </c>
      <c r="C2115" s="234"/>
      <c r="D2115" s="235" t="str">
        <f t="shared" si="635"/>
        <v/>
      </c>
      <c r="E2115" s="236"/>
      <c r="F2115" s="237">
        <f t="shared" si="636"/>
        <v>0</v>
      </c>
      <c r="G2115" s="303">
        <f t="shared" si="637"/>
        <v>0</v>
      </c>
    </row>
    <row r="2116" spans="1:7" s="238" customFormat="1" ht="24" customHeight="1" x14ac:dyDescent="0.2">
      <c r="A2116" s="235" t="str">
        <f t="shared" si="633"/>
        <v/>
      </c>
      <c r="B2116" s="233" t="str">
        <f t="shared" si="634"/>
        <v/>
      </c>
      <c r="C2116" s="234"/>
      <c r="D2116" s="235" t="str">
        <f t="shared" si="635"/>
        <v/>
      </c>
      <c r="E2116" s="236"/>
      <c r="F2116" s="237">
        <f t="shared" si="636"/>
        <v>0</v>
      </c>
      <c r="G2116" s="303">
        <f t="shared" si="637"/>
        <v>0</v>
      </c>
    </row>
    <row r="2117" spans="1:7" s="238" customFormat="1" ht="24" customHeight="1" x14ac:dyDescent="0.2">
      <c r="A2117" s="235" t="str">
        <f t="shared" si="633"/>
        <v/>
      </c>
      <c r="B2117" s="233" t="str">
        <f t="shared" si="634"/>
        <v/>
      </c>
      <c r="C2117" s="234"/>
      <c r="D2117" s="235" t="str">
        <f t="shared" si="635"/>
        <v/>
      </c>
      <c r="E2117" s="236"/>
      <c r="F2117" s="237">
        <f t="shared" si="636"/>
        <v>0</v>
      </c>
      <c r="G2117" s="303">
        <f t="shared" si="637"/>
        <v>0</v>
      </c>
    </row>
    <row r="2118" spans="1:7" s="238" customFormat="1" ht="24" customHeight="1" x14ac:dyDescent="0.2">
      <c r="A2118" s="235" t="str">
        <f t="shared" si="633"/>
        <v/>
      </c>
      <c r="B2118" s="233" t="str">
        <f t="shared" si="634"/>
        <v/>
      </c>
      <c r="C2118" s="234"/>
      <c r="D2118" s="235" t="str">
        <f t="shared" si="635"/>
        <v/>
      </c>
      <c r="E2118" s="236"/>
      <c r="F2118" s="237">
        <f t="shared" si="636"/>
        <v>0</v>
      </c>
      <c r="G2118" s="303">
        <f t="shared" si="637"/>
        <v>0</v>
      </c>
    </row>
    <row r="2119" spans="1:7" s="238" customFormat="1" ht="24" customHeight="1" x14ac:dyDescent="0.2">
      <c r="A2119" s="235" t="str">
        <f t="shared" si="633"/>
        <v/>
      </c>
      <c r="B2119" s="233" t="str">
        <f t="shared" si="634"/>
        <v/>
      </c>
      <c r="C2119" s="234"/>
      <c r="D2119" s="235" t="str">
        <f t="shared" si="635"/>
        <v/>
      </c>
      <c r="E2119" s="236"/>
      <c r="F2119" s="237">
        <f t="shared" si="636"/>
        <v>0</v>
      </c>
      <c r="G2119" s="303">
        <f t="shared" si="637"/>
        <v>0</v>
      </c>
    </row>
    <row r="2120" spans="1:7" s="238" customFormat="1" ht="24" customHeight="1" x14ac:dyDescent="0.2">
      <c r="A2120" s="235" t="str">
        <f t="shared" si="633"/>
        <v/>
      </c>
      <c r="B2120" s="233" t="str">
        <f t="shared" si="634"/>
        <v/>
      </c>
      <c r="C2120" s="234"/>
      <c r="D2120" s="235" t="str">
        <f t="shared" si="635"/>
        <v/>
      </c>
      <c r="E2120" s="236"/>
      <c r="F2120" s="237">
        <f t="shared" si="636"/>
        <v>0</v>
      </c>
      <c r="G2120" s="303">
        <f t="shared" si="637"/>
        <v>0</v>
      </c>
    </row>
    <row r="2121" spans="1:7" s="238" customFormat="1" ht="24" customHeight="1" x14ac:dyDescent="0.2">
      <c r="A2121" s="235" t="str">
        <f t="shared" si="633"/>
        <v/>
      </c>
      <c r="B2121" s="233" t="str">
        <f t="shared" si="634"/>
        <v/>
      </c>
      <c r="C2121" s="234"/>
      <c r="D2121" s="235" t="str">
        <f t="shared" si="635"/>
        <v/>
      </c>
      <c r="E2121" s="236"/>
      <c r="F2121" s="237">
        <f t="shared" si="636"/>
        <v>0</v>
      </c>
      <c r="G2121" s="303">
        <f t="shared" si="637"/>
        <v>0</v>
      </c>
    </row>
    <row r="2122" spans="1:7" s="238" customFormat="1" ht="24" customHeight="1" x14ac:dyDescent="0.2">
      <c r="A2122" s="235" t="str">
        <f t="shared" si="633"/>
        <v/>
      </c>
      <c r="B2122" s="233" t="str">
        <f t="shared" si="634"/>
        <v/>
      </c>
      <c r="C2122" s="234"/>
      <c r="D2122" s="235" t="str">
        <f t="shared" si="635"/>
        <v/>
      </c>
      <c r="E2122" s="236"/>
      <c r="F2122" s="237">
        <f t="shared" si="636"/>
        <v>0</v>
      </c>
      <c r="G2122" s="303">
        <f t="shared" si="637"/>
        <v>0</v>
      </c>
    </row>
    <row r="2123" spans="1:7" s="238" customFormat="1" ht="24" customHeight="1" x14ac:dyDescent="0.2">
      <c r="A2123" s="235" t="str">
        <f t="shared" si="633"/>
        <v/>
      </c>
      <c r="B2123" s="233" t="str">
        <f t="shared" si="634"/>
        <v/>
      </c>
      <c r="C2123" s="234"/>
      <c r="D2123" s="235" t="str">
        <f t="shared" si="635"/>
        <v/>
      </c>
      <c r="E2123" s="236"/>
      <c r="F2123" s="237">
        <f t="shared" si="636"/>
        <v>0</v>
      </c>
      <c r="G2123" s="303">
        <f t="shared" si="637"/>
        <v>0</v>
      </c>
    </row>
    <row r="2124" spans="1:7" s="238" customFormat="1" ht="24" customHeight="1" x14ac:dyDescent="0.2">
      <c r="A2124" s="235" t="str">
        <f t="shared" si="633"/>
        <v/>
      </c>
      <c r="B2124" s="233" t="str">
        <f t="shared" si="634"/>
        <v/>
      </c>
      <c r="C2124" s="234"/>
      <c r="D2124" s="235" t="str">
        <f t="shared" si="635"/>
        <v/>
      </c>
      <c r="E2124" s="236"/>
      <c r="F2124" s="237">
        <f t="shared" si="636"/>
        <v>0</v>
      </c>
      <c r="G2124" s="303">
        <f t="shared" si="637"/>
        <v>0</v>
      </c>
    </row>
    <row r="2125" spans="1:7" s="238" customFormat="1" ht="24" customHeight="1" x14ac:dyDescent="0.2">
      <c r="A2125" s="235" t="str">
        <f t="shared" si="633"/>
        <v/>
      </c>
      <c r="B2125" s="233" t="str">
        <f t="shared" si="634"/>
        <v/>
      </c>
      <c r="C2125" s="234"/>
      <c r="D2125" s="235" t="str">
        <f t="shared" si="635"/>
        <v/>
      </c>
      <c r="E2125" s="236"/>
      <c r="F2125" s="237">
        <f t="shared" si="636"/>
        <v>0</v>
      </c>
      <c r="G2125" s="303">
        <f t="shared" si="637"/>
        <v>0</v>
      </c>
    </row>
    <row r="2126" spans="1:7" ht="24" customHeight="1" x14ac:dyDescent="0.2">
      <c r="A2126" s="304"/>
      <c r="B2126" s="99"/>
      <c r="C2126" s="99"/>
      <c r="D2126" s="105"/>
      <c r="E2126" s="106"/>
      <c r="F2126" s="377" t="s">
        <v>31</v>
      </c>
      <c r="G2126" s="305">
        <f>SUBTOTAL(9,G2112:G2125)</f>
        <v>0</v>
      </c>
    </row>
    <row r="2127" spans="1:7" ht="24" customHeight="1" x14ac:dyDescent="0.2">
      <c r="A2127" s="304"/>
      <c r="B2127" s="99"/>
      <c r="C2127" s="375" t="s">
        <v>605</v>
      </c>
      <c r="D2127" s="105"/>
      <c r="E2127" s="106"/>
      <c r="F2127" s="107"/>
      <c r="G2127" s="306"/>
    </row>
    <row r="2128" spans="1:7" s="238" customFormat="1" ht="24" customHeight="1" x14ac:dyDescent="0.2">
      <c r="A2128" s="235" t="str">
        <f t="shared" ref="A2128:A2135" si="638">IFERROR(VLOOKUP(C2128,Tabla_Insumos,4,FALSE),"")</f>
        <v/>
      </c>
      <c r="B2128" s="233">
        <f t="shared" ref="B2128:B2135" si="639">IFERROR(VLOOKUP(A2128,Tabla_Indices,5,FALSE),"")</f>
        <v>0</v>
      </c>
      <c r="C2128" s="234"/>
      <c r="D2128" s="235" t="str">
        <f t="shared" ref="D2128:D2135" si="640">IFERROR(VLOOKUP(C2128,Tabla_Insumos,2,FALSE),"")</f>
        <v/>
      </c>
      <c r="E2128" s="236"/>
      <c r="F2128" s="237">
        <f t="shared" ref="F2128:F2135" si="641">IFERROR(VLOOKUP(C2128,Tabla_Insumos,3,FALSE),0)</f>
        <v>0</v>
      </c>
      <c r="G2128" s="303">
        <f>ROUND(E2128*F2128,2)</f>
        <v>0</v>
      </c>
    </row>
    <row r="2129" spans="1:7" s="238" customFormat="1" ht="24" customHeight="1" x14ac:dyDescent="0.2">
      <c r="A2129" s="235" t="str">
        <f t="shared" si="638"/>
        <v/>
      </c>
      <c r="B2129" s="233">
        <f t="shared" si="639"/>
        <v>0</v>
      </c>
      <c r="C2129" s="234"/>
      <c r="D2129" s="235" t="str">
        <f t="shared" si="640"/>
        <v/>
      </c>
      <c r="E2129" s="236"/>
      <c r="F2129" s="237">
        <f t="shared" si="641"/>
        <v>0</v>
      </c>
      <c r="G2129" s="303">
        <f>ROUND(E2129*F2129,2)</f>
        <v>0</v>
      </c>
    </row>
    <row r="2130" spans="1:7" s="238" customFormat="1" ht="24" customHeight="1" x14ac:dyDescent="0.2">
      <c r="A2130" s="235" t="str">
        <f t="shared" si="638"/>
        <v/>
      </c>
      <c r="B2130" s="233">
        <f t="shared" si="639"/>
        <v>0</v>
      </c>
      <c r="C2130" s="234"/>
      <c r="D2130" s="235" t="str">
        <f t="shared" si="640"/>
        <v/>
      </c>
      <c r="E2130" s="236"/>
      <c r="F2130" s="237">
        <f t="shared" si="641"/>
        <v>0</v>
      </c>
      <c r="G2130" s="303">
        <f t="shared" ref="G2130:G2135" si="642">ROUND(E2130*F2130,2)</f>
        <v>0</v>
      </c>
    </row>
    <row r="2131" spans="1:7" s="238" customFormat="1" ht="24" customHeight="1" x14ac:dyDescent="0.2">
      <c r="A2131" s="235" t="str">
        <f t="shared" si="638"/>
        <v/>
      </c>
      <c r="B2131" s="233">
        <f t="shared" si="639"/>
        <v>0</v>
      </c>
      <c r="C2131" s="234"/>
      <c r="D2131" s="235" t="str">
        <f t="shared" si="640"/>
        <v/>
      </c>
      <c r="E2131" s="236"/>
      <c r="F2131" s="237">
        <f t="shared" si="641"/>
        <v>0</v>
      </c>
      <c r="G2131" s="303">
        <f t="shared" si="642"/>
        <v>0</v>
      </c>
    </row>
    <row r="2132" spans="1:7" s="238" customFormat="1" ht="24" customHeight="1" x14ac:dyDescent="0.2">
      <c r="A2132" s="235" t="str">
        <f t="shared" si="638"/>
        <v/>
      </c>
      <c r="B2132" s="233">
        <f t="shared" si="639"/>
        <v>0</v>
      </c>
      <c r="C2132" s="234"/>
      <c r="D2132" s="235" t="str">
        <f t="shared" si="640"/>
        <v/>
      </c>
      <c r="E2132" s="236"/>
      <c r="F2132" s="237">
        <f t="shared" si="641"/>
        <v>0</v>
      </c>
      <c r="G2132" s="303">
        <f t="shared" si="642"/>
        <v>0</v>
      </c>
    </row>
    <row r="2133" spans="1:7" s="238" customFormat="1" ht="24" customHeight="1" x14ac:dyDescent="0.2">
      <c r="A2133" s="235" t="str">
        <f t="shared" si="638"/>
        <v/>
      </c>
      <c r="B2133" s="233">
        <f t="shared" si="639"/>
        <v>0</v>
      </c>
      <c r="C2133" s="234"/>
      <c r="D2133" s="235" t="str">
        <f t="shared" si="640"/>
        <v/>
      </c>
      <c r="E2133" s="236"/>
      <c r="F2133" s="237">
        <f t="shared" si="641"/>
        <v>0</v>
      </c>
      <c r="G2133" s="303">
        <f t="shared" si="642"/>
        <v>0</v>
      </c>
    </row>
    <row r="2134" spans="1:7" s="238" customFormat="1" ht="24" customHeight="1" x14ac:dyDescent="0.2">
      <c r="A2134" s="235" t="str">
        <f t="shared" si="638"/>
        <v/>
      </c>
      <c r="B2134" s="233">
        <f t="shared" si="639"/>
        <v>0</v>
      </c>
      <c r="C2134" s="234"/>
      <c r="D2134" s="235" t="str">
        <f t="shared" si="640"/>
        <v/>
      </c>
      <c r="E2134" s="236"/>
      <c r="F2134" s="237">
        <f t="shared" si="641"/>
        <v>0</v>
      </c>
      <c r="G2134" s="303">
        <f t="shared" si="642"/>
        <v>0</v>
      </c>
    </row>
    <row r="2135" spans="1:7" s="238" customFormat="1" ht="24" customHeight="1" x14ac:dyDescent="0.2">
      <c r="A2135" s="235" t="str">
        <f t="shared" si="638"/>
        <v/>
      </c>
      <c r="B2135" s="233">
        <f t="shared" si="639"/>
        <v>0</v>
      </c>
      <c r="C2135" s="234"/>
      <c r="D2135" s="235" t="str">
        <f t="shared" si="640"/>
        <v/>
      </c>
      <c r="E2135" s="236"/>
      <c r="F2135" s="237">
        <f t="shared" si="641"/>
        <v>0</v>
      </c>
      <c r="G2135" s="303">
        <f t="shared" si="642"/>
        <v>0</v>
      </c>
    </row>
    <row r="2136" spans="1:7" ht="24" customHeight="1" x14ac:dyDescent="0.2">
      <c r="A2136" s="304"/>
      <c r="B2136" s="99"/>
      <c r="C2136" s="99"/>
      <c r="D2136" s="105"/>
      <c r="E2136" s="106"/>
      <c r="F2136" s="377" t="s">
        <v>32</v>
      </c>
      <c r="G2136" s="305">
        <f>SUBTOTAL(9,G2128:G2135)</f>
        <v>0</v>
      </c>
    </row>
    <row r="2137" spans="1:7" ht="24" customHeight="1" x14ac:dyDescent="0.2">
      <c r="A2137" s="304"/>
      <c r="B2137" s="99"/>
      <c r="C2137" s="375" t="s">
        <v>606</v>
      </c>
      <c r="D2137" s="105"/>
      <c r="E2137" s="106"/>
      <c r="F2137" s="107"/>
      <c r="G2137" s="306"/>
    </row>
    <row r="2138" spans="1:7" s="238" customFormat="1" ht="24" customHeight="1" x14ac:dyDescent="0.2">
      <c r="A2138" s="235" t="str">
        <f t="shared" ref="A2138:A2146" si="643">IFERROR(VLOOKUP(C2138,Tabla_Insumos,4,FALSE),"")</f>
        <v/>
      </c>
      <c r="B2138" s="233" t="str">
        <f t="shared" ref="B2138:B2146" si="644">IFERROR(VLOOKUP(C2138,Tabla_Insumos,5,FALSE),"")</f>
        <v/>
      </c>
      <c r="C2138" s="234"/>
      <c r="D2138" s="235" t="str">
        <f t="shared" ref="D2138:D2146" si="645">IFERROR(VLOOKUP(C2138,Tabla_Insumos,2,FALSE),"")</f>
        <v/>
      </c>
      <c r="E2138" s="236"/>
      <c r="F2138" s="237">
        <f t="shared" ref="F2138:F2146" si="646">IFERROR(VLOOKUP(C2138,Tabla_Insumos,3,FALSE),0)</f>
        <v>0</v>
      </c>
      <c r="G2138" s="303">
        <f t="shared" ref="G2138:G2146" si="647">ROUND(E2138*F2138,2)</f>
        <v>0</v>
      </c>
    </row>
    <row r="2139" spans="1:7" s="238" customFormat="1" ht="24" customHeight="1" x14ac:dyDescent="0.2">
      <c r="A2139" s="235" t="str">
        <f t="shared" si="643"/>
        <v/>
      </c>
      <c r="B2139" s="233" t="str">
        <f t="shared" si="644"/>
        <v/>
      </c>
      <c r="C2139" s="234"/>
      <c r="D2139" s="235" t="str">
        <f t="shared" si="645"/>
        <v/>
      </c>
      <c r="E2139" s="236"/>
      <c r="F2139" s="237">
        <f t="shared" si="646"/>
        <v>0</v>
      </c>
      <c r="G2139" s="303">
        <f t="shared" si="647"/>
        <v>0</v>
      </c>
    </row>
    <row r="2140" spans="1:7" s="238" customFormat="1" ht="24" customHeight="1" x14ac:dyDescent="0.2">
      <c r="A2140" s="235" t="str">
        <f t="shared" si="643"/>
        <v/>
      </c>
      <c r="B2140" s="233" t="str">
        <f t="shared" si="644"/>
        <v/>
      </c>
      <c r="C2140" s="234"/>
      <c r="D2140" s="235" t="str">
        <f t="shared" si="645"/>
        <v/>
      </c>
      <c r="E2140" s="236"/>
      <c r="F2140" s="237">
        <f t="shared" si="646"/>
        <v>0</v>
      </c>
      <c r="G2140" s="303">
        <f t="shared" si="647"/>
        <v>0</v>
      </c>
    </row>
    <row r="2141" spans="1:7" s="238" customFormat="1" ht="24" customHeight="1" x14ac:dyDescent="0.2">
      <c r="A2141" s="235" t="str">
        <f t="shared" si="643"/>
        <v/>
      </c>
      <c r="B2141" s="233" t="str">
        <f t="shared" si="644"/>
        <v/>
      </c>
      <c r="C2141" s="234"/>
      <c r="D2141" s="235" t="str">
        <f t="shared" si="645"/>
        <v/>
      </c>
      <c r="E2141" s="236"/>
      <c r="F2141" s="237">
        <f t="shared" si="646"/>
        <v>0</v>
      </c>
      <c r="G2141" s="303">
        <f t="shared" si="647"/>
        <v>0</v>
      </c>
    </row>
    <row r="2142" spans="1:7" s="238" customFormat="1" ht="24" customHeight="1" x14ac:dyDescent="0.2">
      <c r="A2142" s="235" t="str">
        <f t="shared" si="643"/>
        <v/>
      </c>
      <c r="B2142" s="233" t="str">
        <f t="shared" si="644"/>
        <v/>
      </c>
      <c r="C2142" s="234"/>
      <c r="D2142" s="235" t="str">
        <f t="shared" si="645"/>
        <v/>
      </c>
      <c r="E2142" s="236"/>
      <c r="F2142" s="237">
        <f t="shared" si="646"/>
        <v>0</v>
      </c>
      <c r="G2142" s="303">
        <f t="shared" si="647"/>
        <v>0</v>
      </c>
    </row>
    <row r="2143" spans="1:7" s="238" customFormat="1" ht="24" customHeight="1" x14ac:dyDescent="0.2">
      <c r="A2143" s="235" t="str">
        <f t="shared" si="643"/>
        <v/>
      </c>
      <c r="B2143" s="233" t="str">
        <f t="shared" si="644"/>
        <v/>
      </c>
      <c r="C2143" s="234"/>
      <c r="D2143" s="235" t="str">
        <f t="shared" si="645"/>
        <v/>
      </c>
      <c r="E2143" s="236"/>
      <c r="F2143" s="237">
        <f t="shared" si="646"/>
        <v>0</v>
      </c>
      <c r="G2143" s="303">
        <f t="shared" si="647"/>
        <v>0</v>
      </c>
    </row>
    <row r="2144" spans="1:7" s="238" customFormat="1" ht="24" customHeight="1" x14ac:dyDescent="0.2">
      <c r="A2144" s="235" t="str">
        <f t="shared" si="643"/>
        <v/>
      </c>
      <c r="B2144" s="233" t="str">
        <f t="shared" si="644"/>
        <v/>
      </c>
      <c r="C2144" s="234"/>
      <c r="D2144" s="235" t="str">
        <f t="shared" si="645"/>
        <v/>
      </c>
      <c r="E2144" s="236"/>
      <c r="F2144" s="237">
        <f t="shared" si="646"/>
        <v>0</v>
      </c>
      <c r="G2144" s="303">
        <f t="shared" si="647"/>
        <v>0</v>
      </c>
    </row>
    <row r="2145" spans="1:123" s="238" customFormat="1" ht="24" customHeight="1" x14ac:dyDescent="0.2">
      <c r="A2145" s="235" t="str">
        <f t="shared" si="643"/>
        <v/>
      </c>
      <c r="B2145" s="233" t="str">
        <f t="shared" si="644"/>
        <v/>
      </c>
      <c r="C2145" s="234"/>
      <c r="D2145" s="235" t="str">
        <f t="shared" si="645"/>
        <v/>
      </c>
      <c r="E2145" s="236"/>
      <c r="F2145" s="237">
        <f t="shared" si="646"/>
        <v>0</v>
      </c>
      <c r="G2145" s="303">
        <f t="shared" si="647"/>
        <v>0</v>
      </c>
    </row>
    <row r="2146" spans="1:123" s="238" customFormat="1" ht="24" customHeight="1" x14ac:dyDescent="0.2">
      <c r="A2146" s="235" t="str">
        <f t="shared" si="643"/>
        <v/>
      </c>
      <c r="B2146" s="233" t="str">
        <f t="shared" si="644"/>
        <v/>
      </c>
      <c r="C2146" s="234"/>
      <c r="D2146" s="235" t="str">
        <f t="shared" si="645"/>
        <v/>
      </c>
      <c r="E2146" s="236"/>
      <c r="F2146" s="237">
        <f t="shared" si="646"/>
        <v>0</v>
      </c>
      <c r="G2146" s="303">
        <f t="shared" si="647"/>
        <v>0</v>
      </c>
    </row>
    <row r="2147" spans="1:123" ht="24" customHeight="1" x14ac:dyDescent="0.2">
      <c r="A2147" s="307"/>
      <c r="B2147" s="105"/>
      <c r="C2147" s="99"/>
      <c r="D2147" s="105"/>
      <c r="E2147" s="106"/>
      <c r="F2147" s="377" t="s">
        <v>33</v>
      </c>
      <c r="G2147" s="305">
        <f>SUBTOTAL(9,G2138:G2146)</f>
        <v>0</v>
      </c>
    </row>
    <row r="2148" spans="1:123" ht="24" customHeight="1" x14ac:dyDescent="0.2">
      <c r="A2148" s="308"/>
      <c r="B2148" s="105"/>
      <c r="C2148" s="99"/>
      <c r="D2148" s="105"/>
      <c r="E2148" s="106"/>
      <c r="F2148" s="107"/>
      <c r="G2148" s="306"/>
    </row>
    <row r="2149" spans="1:123" ht="24" customHeight="1" x14ac:dyDescent="0.2">
      <c r="A2149" s="309" t="str">
        <f>B2107</f>
        <v/>
      </c>
      <c r="B2149" s="310" t="str">
        <f>C2107</f>
        <v/>
      </c>
      <c r="C2149" s="113"/>
      <c r="D2149" s="113" t="s">
        <v>34</v>
      </c>
      <c r="E2149" s="114"/>
      <c r="F2149" s="312" t="s">
        <v>35</v>
      </c>
      <c r="G2149" s="311">
        <f>SUBTOTAL(9,G2112:G2148)</f>
        <v>0</v>
      </c>
    </row>
    <row r="2151" spans="1:123" ht="24" customHeight="1" x14ac:dyDescent="0.2">
      <c r="A2151" s="291" t="s">
        <v>37</v>
      </c>
      <c r="B2151" s="292"/>
      <c r="C2151" s="292"/>
      <c r="D2151" s="292"/>
      <c r="E2151" s="292"/>
      <c r="F2151" s="292"/>
      <c r="G2151" s="293"/>
    </row>
    <row r="2152" spans="1:123" ht="24" customHeight="1" x14ac:dyDescent="0.2">
      <c r="A2152" s="294" t="s">
        <v>602</v>
      </c>
      <c r="B2152" s="101" t="str">
        <f>Comitente</f>
        <v>DIRECCION PROVINCIAL DE REDES DE GAS</v>
      </c>
      <c r="C2152" s="96"/>
      <c r="D2152" s="102"/>
      <c r="E2152" s="102"/>
      <c r="F2152" s="103"/>
      <c r="G2152" s="295"/>
    </row>
    <row r="2153" spans="1:123" ht="24" customHeight="1" x14ac:dyDescent="0.2">
      <c r="A2153" s="294" t="s">
        <v>603</v>
      </c>
      <c r="B2153" s="101">
        <f>Contratista</f>
        <v>0</v>
      </c>
      <c r="C2153" s="97"/>
      <c r="D2153" s="97"/>
      <c r="E2153" s="97"/>
      <c r="F2153" s="104"/>
      <c r="G2153" s="296"/>
    </row>
    <row r="2154" spans="1:123" ht="24" customHeight="1" x14ac:dyDescent="0.2">
      <c r="A2154" s="294" t="s">
        <v>24</v>
      </c>
      <c r="B2154" s="101" t="str">
        <f>Obra</f>
        <v>RED DE MEDIA PRESIÓN BARRIO TALACASTO</v>
      </c>
      <c r="C2154" s="97"/>
      <c r="D2154" s="97"/>
      <c r="E2154" s="97"/>
      <c r="F2154" s="104" t="s">
        <v>38</v>
      </c>
      <c r="G2154" s="297">
        <f>Fecha_Base</f>
        <v>0</v>
      </c>
    </row>
    <row r="2155" spans="1:123" ht="24" customHeight="1" x14ac:dyDescent="0.2">
      <c r="A2155" s="298" t="s">
        <v>601</v>
      </c>
      <c r="B2155" s="98" t="str">
        <f>Ubicación</f>
        <v>Departamento Chimbas</v>
      </c>
      <c r="C2155" s="98"/>
      <c r="D2155" s="105"/>
      <c r="E2155" s="106"/>
      <c r="F2155" s="107"/>
      <c r="G2155" s="299"/>
    </row>
    <row r="2156" spans="1:123" ht="24" customHeight="1" x14ac:dyDescent="0.2">
      <c r="A2156" s="298" t="s">
        <v>39</v>
      </c>
      <c r="B2156" s="108" t="str">
        <f>IFERROR(VALUE(LEFT(B2157,FIND(".",B2157)-1)),"")</f>
        <v/>
      </c>
      <c r="C2156" s="99" t="str">
        <f>IFERROR(VLOOKUP(B2156,Tabla_CyP,2,FALSE),"")</f>
        <v/>
      </c>
      <c r="D2156" s="99"/>
      <c r="E2156" s="106"/>
      <c r="F2156" s="107"/>
      <c r="G2156" s="299"/>
    </row>
    <row r="2157" spans="1:123" ht="24" customHeight="1" x14ac:dyDescent="0.2">
      <c r="A2157" s="298" t="s">
        <v>25</v>
      </c>
      <c r="B2157" s="109" t="str">
        <f>IFERROR(VLOOKUP(COUNTIF($A$1:A2157,"ANALISIS DE PRECIOS"),Tabla_NumeroItem,2,FALSE),"")</f>
        <v/>
      </c>
      <c r="C2157" s="99" t="str">
        <f>IFERROR(VLOOKUP(B2157,Tabla_CyP,2,FALSE),"")</f>
        <v/>
      </c>
      <c r="D2157" s="105"/>
      <c r="E2157" s="106"/>
      <c r="F2157" s="104" t="s">
        <v>26</v>
      </c>
      <c r="G2157" s="300" t="str">
        <f>IFERROR(VLOOKUP(B2157,Tabla_CyP,4,FALSE),"")</f>
        <v/>
      </c>
    </row>
    <row r="2158" spans="1:123" ht="24" customHeight="1" x14ac:dyDescent="0.2">
      <c r="A2158" s="298"/>
      <c r="B2158" s="98"/>
      <c r="C2158" s="99"/>
      <c r="D2158" s="105"/>
      <c r="E2158" s="106"/>
      <c r="F2158" s="107"/>
      <c r="G2158" s="299"/>
    </row>
    <row r="2159" spans="1:123" ht="24" customHeight="1" x14ac:dyDescent="0.2">
      <c r="A2159" s="431" t="s">
        <v>507</v>
      </c>
      <c r="B2159" s="432"/>
      <c r="C2159" s="425" t="s">
        <v>0</v>
      </c>
      <c r="D2159" s="425" t="s">
        <v>27</v>
      </c>
      <c r="E2159" s="427" t="s">
        <v>28</v>
      </c>
      <c r="F2159" s="429" t="s">
        <v>29</v>
      </c>
      <c r="G2159" s="429" t="s">
        <v>30</v>
      </c>
    </row>
    <row r="2160" spans="1:123" s="111" customFormat="1" ht="24" customHeight="1" x14ac:dyDescent="0.2">
      <c r="A2160" s="110" t="s">
        <v>508</v>
      </c>
      <c r="B2160" s="110" t="s">
        <v>509</v>
      </c>
      <c r="C2160" s="426"/>
      <c r="D2160" s="426"/>
      <c r="E2160" s="428"/>
      <c r="F2160" s="430"/>
      <c r="G2160" s="430"/>
      <c r="H2160" s="239"/>
      <c r="I2160" s="239"/>
      <c r="J2160" s="239"/>
      <c r="K2160" s="239"/>
      <c r="L2160" s="239"/>
      <c r="M2160" s="239"/>
      <c r="N2160" s="239"/>
      <c r="O2160" s="239"/>
      <c r="P2160" s="239"/>
      <c r="Q2160" s="239"/>
      <c r="R2160" s="239"/>
      <c r="S2160" s="239"/>
      <c r="T2160" s="239"/>
      <c r="U2160" s="239"/>
      <c r="V2160" s="239"/>
      <c r="W2160" s="239"/>
      <c r="X2160" s="239"/>
      <c r="Y2160" s="239"/>
      <c r="Z2160" s="239"/>
      <c r="AA2160" s="239"/>
      <c r="AB2160" s="239"/>
      <c r="AC2160" s="239"/>
      <c r="AD2160" s="239"/>
      <c r="AE2160" s="239"/>
      <c r="AF2160" s="239"/>
      <c r="AG2160" s="239"/>
      <c r="AH2160" s="239"/>
      <c r="AI2160" s="239"/>
      <c r="AJ2160" s="239"/>
      <c r="AK2160" s="239"/>
      <c r="AL2160" s="239"/>
      <c r="AM2160" s="239"/>
      <c r="AN2160" s="239"/>
      <c r="AO2160" s="239"/>
      <c r="AP2160" s="239"/>
      <c r="AQ2160" s="239"/>
      <c r="AR2160" s="239"/>
      <c r="AS2160" s="239"/>
      <c r="AT2160" s="239"/>
      <c r="AU2160" s="239"/>
      <c r="AV2160" s="239"/>
      <c r="AW2160" s="239"/>
      <c r="AX2160" s="239"/>
      <c r="AY2160" s="239"/>
      <c r="AZ2160" s="239"/>
      <c r="BA2160" s="239"/>
      <c r="BB2160" s="239"/>
      <c r="BC2160" s="239"/>
      <c r="BD2160" s="239"/>
      <c r="BE2160" s="239"/>
      <c r="BF2160" s="239"/>
      <c r="BG2160" s="239"/>
      <c r="BH2160" s="239"/>
      <c r="BI2160" s="239"/>
      <c r="BJ2160" s="239"/>
      <c r="BK2160" s="239"/>
      <c r="BL2160" s="239"/>
      <c r="BM2160" s="239"/>
      <c r="BN2160" s="239"/>
      <c r="BO2160" s="239"/>
      <c r="BP2160" s="239"/>
      <c r="BQ2160" s="239"/>
      <c r="BR2160" s="239"/>
      <c r="BS2160" s="239"/>
      <c r="BT2160" s="239"/>
      <c r="BU2160" s="239"/>
      <c r="BV2160" s="239"/>
      <c r="BW2160" s="239"/>
      <c r="BX2160" s="239"/>
      <c r="BY2160" s="239"/>
      <c r="BZ2160" s="239"/>
      <c r="CA2160" s="239"/>
      <c r="CB2160" s="239"/>
      <c r="CC2160" s="239"/>
      <c r="CD2160" s="239"/>
      <c r="CE2160" s="239"/>
      <c r="CF2160" s="239"/>
      <c r="CG2160" s="239"/>
      <c r="CH2160" s="239"/>
      <c r="CI2160" s="239"/>
      <c r="CJ2160" s="239"/>
      <c r="CK2160" s="239"/>
      <c r="CL2160" s="239"/>
      <c r="CM2160" s="239"/>
      <c r="CN2160" s="239"/>
      <c r="CO2160" s="239"/>
      <c r="CP2160" s="239"/>
      <c r="CQ2160" s="239"/>
      <c r="CR2160" s="239"/>
      <c r="CS2160" s="239"/>
      <c r="CT2160" s="239"/>
      <c r="CU2160" s="239"/>
      <c r="CV2160" s="239"/>
      <c r="CW2160" s="239"/>
      <c r="CX2160" s="239"/>
      <c r="CY2160" s="239"/>
      <c r="CZ2160" s="239"/>
      <c r="DA2160" s="239"/>
      <c r="DB2160" s="239"/>
      <c r="DC2160" s="239"/>
      <c r="DD2160" s="239"/>
      <c r="DE2160" s="239"/>
      <c r="DF2160" s="239"/>
      <c r="DG2160" s="239"/>
      <c r="DH2160" s="239"/>
      <c r="DI2160" s="239"/>
      <c r="DJ2160" s="239"/>
      <c r="DK2160" s="239"/>
      <c r="DL2160" s="239"/>
      <c r="DM2160" s="239"/>
      <c r="DN2160" s="239"/>
      <c r="DO2160" s="239"/>
      <c r="DP2160" s="239"/>
      <c r="DQ2160" s="239"/>
      <c r="DR2160" s="239"/>
      <c r="DS2160" s="239"/>
    </row>
    <row r="2161" spans="1:7" ht="24" customHeight="1" x14ac:dyDescent="0.2">
      <c r="A2161" s="378"/>
      <c r="B2161" s="112"/>
      <c r="C2161" s="376" t="s">
        <v>604</v>
      </c>
      <c r="D2161" s="113"/>
      <c r="E2161" s="114"/>
      <c r="F2161" s="115"/>
      <c r="G2161" s="302"/>
    </row>
    <row r="2162" spans="1:7" s="238" customFormat="1" ht="24" customHeight="1" x14ac:dyDescent="0.2">
      <c r="A2162" s="235" t="str">
        <f t="shared" ref="A2162:A2175" si="648">IFERROR(VLOOKUP(C2162,Tabla_Insumos,4,FALSE),"")</f>
        <v/>
      </c>
      <c r="B2162" s="233" t="str">
        <f t="shared" ref="B2162:B2175" si="649">IFERROR(VLOOKUP(C2162,Tabla_Insumos,5,FALSE),"")</f>
        <v/>
      </c>
      <c r="C2162" s="234"/>
      <c r="D2162" s="235" t="str">
        <f t="shared" ref="D2162:D2175" si="650">IFERROR(VLOOKUP(C2162,Tabla_Insumos,2,FALSE),"")</f>
        <v/>
      </c>
      <c r="E2162" s="236"/>
      <c r="F2162" s="237">
        <f t="shared" ref="F2162:F2175" si="651">IFERROR(VLOOKUP(C2162,Tabla_Insumos,3,FALSE),0)</f>
        <v>0</v>
      </c>
      <c r="G2162" s="303">
        <f>ROUND(E2162*F2162,2)</f>
        <v>0</v>
      </c>
    </row>
    <row r="2163" spans="1:7" s="238" customFormat="1" ht="24" customHeight="1" x14ac:dyDescent="0.2">
      <c r="A2163" s="235" t="str">
        <f t="shared" si="648"/>
        <v/>
      </c>
      <c r="B2163" s="233" t="str">
        <f t="shared" si="649"/>
        <v/>
      </c>
      <c r="C2163" s="234"/>
      <c r="D2163" s="235" t="str">
        <f t="shared" si="650"/>
        <v/>
      </c>
      <c r="E2163" s="236"/>
      <c r="F2163" s="237">
        <f t="shared" si="651"/>
        <v>0</v>
      </c>
      <c r="G2163" s="303">
        <f t="shared" ref="G2163:G2175" si="652">ROUND(E2163*F2163,2)</f>
        <v>0</v>
      </c>
    </row>
    <row r="2164" spans="1:7" s="238" customFormat="1" ht="24" customHeight="1" x14ac:dyDescent="0.2">
      <c r="A2164" s="235" t="str">
        <f t="shared" si="648"/>
        <v/>
      </c>
      <c r="B2164" s="233" t="str">
        <f t="shared" si="649"/>
        <v/>
      </c>
      <c r="C2164" s="234"/>
      <c r="D2164" s="235" t="str">
        <f t="shared" si="650"/>
        <v/>
      </c>
      <c r="E2164" s="236"/>
      <c r="F2164" s="237">
        <f t="shared" si="651"/>
        <v>0</v>
      </c>
      <c r="G2164" s="303">
        <f t="shared" si="652"/>
        <v>0</v>
      </c>
    </row>
    <row r="2165" spans="1:7" s="238" customFormat="1" ht="24" customHeight="1" x14ac:dyDescent="0.2">
      <c r="A2165" s="235" t="str">
        <f t="shared" si="648"/>
        <v/>
      </c>
      <c r="B2165" s="233" t="str">
        <f t="shared" si="649"/>
        <v/>
      </c>
      <c r="C2165" s="234"/>
      <c r="D2165" s="235" t="str">
        <f t="shared" si="650"/>
        <v/>
      </c>
      <c r="E2165" s="236"/>
      <c r="F2165" s="237">
        <f t="shared" si="651"/>
        <v>0</v>
      </c>
      <c r="G2165" s="303">
        <f t="shared" si="652"/>
        <v>0</v>
      </c>
    </row>
    <row r="2166" spans="1:7" s="238" customFormat="1" ht="24" customHeight="1" x14ac:dyDescent="0.2">
      <c r="A2166" s="235" t="str">
        <f t="shared" si="648"/>
        <v/>
      </c>
      <c r="B2166" s="233" t="str">
        <f t="shared" si="649"/>
        <v/>
      </c>
      <c r="C2166" s="234"/>
      <c r="D2166" s="235" t="str">
        <f t="shared" si="650"/>
        <v/>
      </c>
      <c r="E2166" s="236"/>
      <c r="F2166" s="237">
        <f t="shared" si="651"/>
        <v>0</v>
      </c>
      <c r="G2166" s="303">
        <f t="shared" si="652"/>
        <v>0</v>
      </c>
    </row>
    <row r="2167" spans="1:7" s="238" customFormat="1" ht="24" customHeight="1" x14ac:dyDescent="0.2">
      <c r="A2167" s="235" t="str">
        <f t="shared" si="648"/>
        <v/>
      </c>
      <c r="B2167" s="233" t="str">
        <f t="shared" si="649"/>
        <v/>
      </c>
      <c r="C2167" s="234"/>
      <c r="D2167" s="235" t="str">
        <f t="shared" si="650"/>
        <v/>
      </c>
      <c r="E2167" s="236"/>
      <c r="F2167" s="237">
        <f t="shared" si="651"/>
        <v>0</v>
      </c>
      <c r="G2167" s="303">
        <f t="shared" si="652"/>
        <v>0</v>
      </c>
    </row>
    <row r="2168" spans="1:7" s="238" customFormat="1" ht="24" customHeight="1" x14ac:dyDescent="0.2">
      <c r="A2168" s="235" t="str">
        <f t="shared" si="648"/>
        <v/>
      </c>
      <c r="B2168" s="233" t="str">
        <f t="shared" si="649"/>
        <v/>
      </c>
      <c r="C2168" s="234"/>
      <c r="D2168" s="235" t="str">
        <f t="shared" si="650"/>
        <v/>
      </c>
      <c r="E2168" s="236"/>
      <c r="F2168" s="237">
        <f t="shared" si="651"/>
        <v>0</v>
      </c>
      <c r="G2168" s="303">
        <f t="shared" si="652"/>
        <v>0</v>
      </c>
    </row>
    <row r="2169" spans="1:7" s="238" customFormat="1" ht="24" customHeight="1" x14ac:dyDescent="0.2">
      <c r="A2169" s="235" t="str">
        <f t="shared" si="648"/>
        <v/>
      </c>
      <c r="B2169" s="233" t="str">
        <f t="shared" si="649"/>
        <v/>
      </c>
      <c r="C2169" s="234"/>
      <c r="D2169" s="235" t="str">
        <f t="shared" si="650"/>
        <v/>
      </c>
      <c r="E2169" s="236"/>
      <c r="F2169" s="237">
        <f t="shared" si="651"/>
        <v>0</v>
      </c>
      <c r="G2169" s="303">
        <f t="shared" si="652"/>
        <v>0</v>
      </c>
    </row>
    <row r="2170" spans="1:7" s="238" customFormat="1" ht="24" customHeight="1" x14ac:dyDescent="0.2">
      <c r="A2170" s="235" t="str">
        <f t="shared" si="648"/>
        <v/>
      </c>
      <c r="B2170" s="233" t="str">
        <f t="shared" si="649"/>
        <v/>
      </c>
      <c r="C2170" s="234"/>
      <c r="D2170" s="235" t="str">
        <f t="shared" si="650"/>
        <v/>
      </c>
      <c r="E2170" s="236"/>
      <c r="F2170" s="237">
        <f t="shared" si="651"/>
        <v>0</v>
      </c>
      <c r="G2170" s="303">
        <f t="shared" si="652"/>
        <v>0</v>
      </c>
    </row>
    <row r="2171" spans="1:7" s="238" customFormat="1" ht="24" customHeight="1" x14ac:dyDescent="0.2">
      <c r="A2171" s="235" t="str">
        <f t="shared" si="648"/>
        <v/>
      </c>
      <c r="B2171" s="233" t="str">
        <f t="shared" si="649"/>
        <v/>
      </c>
      <c r="C2171" s="234"/>
      <c r="D2171" s="235" t="str">
        <f t="shared" si="650"/>
        <v/>
      </c>
      <c r="E2171" s="236"/>
      <c r="F2171" s="237">
        <f t="shared" si="651"/>
        <v>0</v>
      </c>
      <c r="G2171" s="303">
        <f t="shared" si="652"/>
        <v>0</v>
      </c>
    </row>
    <row r="2172" spans="1:7" s="238" customFormat="1" ht="24" customHeight="1" x14ac:dyDescent="0.2">
      <c r="A2172" s="235" t="str">
        <f t="shared" si="648"/>
        <v/>
      </c>
      <c r="B2172" s="233" t="str">
        <f t="shared" si="649"/>
        <v/>
      </c>
      <c r="C2172" s="234"/>
      <c r="D2172" s="235" t="str">
        <f t="shared" si="650"/>
        <v/>
      </c>
      <c r="E2172" s="236"/>
      <c r="F2172" s="237">
        <f t="shared" si="651"/>
        <v>0</v>
      </c>
      <c r="G2172" s="303">
        <f t="shared" si="652"/>
        <v>0</v>
      </c>
    </row>
    <row r="2173" spans="1:7" s="238" customFormat="1" ht="24" customHeight="1" x14ac:dyDescent="0.2">
      <c r="A2173" s="235" t="str">
        <f t="shared" si="648"/>
        <v/>
      </c>
      <c r="B2173" s="233" t="str">
        <f t="shared" si="649"/>
        <v/>
      </c>
      <c r="C2173" s="234"/>
      <c r="D2173" s="235" t="str">
        <f t="shared" si="650"/>
        <v/>
      </c>
      <c r="E2173" s="236"/>
      <c r="F2173" s="237">
        <f t="shared" si="651"/>
        <v>0</v>
      </c>
      <c r="G2173" s="303">
        <f t="shared" si="652"/>
        <v>0</v>
      </c>
    </row>
    <row r="2174" spans="1:7" s="238" customFormat="1" ht="24" customHeight="1" x14ac:dyDescent="0.2">
      <c r="A2174" s="235" t="str">
        <f t="shared" si="648"/>
        <v/>
      </c>
      <c r="B2174" s="233" t="str">
        <f t="shared" si="649"/>
        <v/>
      </c>
      <c r="C2174" s="234"/>
      <c r="D2174" s="235" t="str">
        <f t="shared" si="650"/>
        <v/>
      </c>
      <c r="E2174" s="236"/>
      <c r="F2174" s="237">
        <f t="shared" si="651"/>
        <v>0</v>
      </c>
      <c r="G2174" s="303">
        <f t="shared" si="652"/>
        <v>0</v>
      </c>
    </row>
    <row r="2175" spans="1:7" s="238" customFormat="1" ht="24" customHeight="1" x14ac:dyDescent="0.2">
      <c r="A2175" s="235" t="str">
        <f t="shared" si="648"/>
        <v/>
      </c>
      <c r="B2175" s="233" t="str">
        <f t="shared" si="649"/>
        <v/>
      </c>
      <c r="C2175" s="234"/>
      <c r="D2175" s="235" t="str">
        <f t="shared" si="650"/>
        <v/>
      </c>
      <c r="E2175" s="236"/>
      <c r="F2175" s="237">
        <f t="shared" si="651"/>
        <v>0</v>
      </c>
      <c r="G2175" s="303">
        <f t="shared" si="652"/>
        <v>0</v>
      </c>
    </row>
    <row r="2176" spans="1:7" ht="24" customHeight="1" x14ac:dyDescent="0.2">
      <c r="A2176" s="304"/>
      <c r="B2176" s="99"/>
      <c r="C2176" s="99"/>
      <c r="D2176" s="105"/>
      <c r="E2176" s="106"/>
      <c r="F2176" s="377" t="s">
        <v>31</v>
      </c>
      <c r="G2176" s="305">
        <f>SUBTOTAL(9,G2162:G2175)</f>
        <v>0</v>
      </c>
    </row>
    <row r="2177" spans="1:7" ht="24" customHeight="1" x14ac:dyDescent="0.2">
      <c r="A2177" s="304"/>
      <c r="B2177" s="99"/>
      <c r="C2177" s="375" t="s">
        <v>605</v>
      </c>
      <c r="D2177" s="105"/>
      <c r="E2177" s="106"/>
      <c r="F2177" s="107"/>
      <c r="G2177" s="306"/>
    </row>
    <row r="2178" spans="1:7" s="238" customFormat="1" ht="24" customHeight="1" x14ac:dyDescent="0.2">
      <c r="A2178" s="235" t="str">
        <f t="shared" ref="A2178:A2185" si="653">IFERROR(VLOOKUP(C2178,Tabla_Insumos,4,FALSE),"")</f>
        <v/>
      </c>
      <c r="B2178" s="233">
        <f t="shared" ref="B2178:B2185" si="654">IFERROR(VLOOKUP(A2178,Tabla_Indices,5,FALSE),"")</f>
        <v>0</v>
      </c>
      <c r="C2178" s="234"/>
      <c r="D2178" s="235" t="str">
        <f t="shared" ref="D2178:D2185" si="655">IFERROR(VLOOKUP(C2178,Tabla_Insumos,2,FALSE),"")</f>
        <v/>
      </c>
      <c r="E2178" s="236"/>
      <c r="F2178" s="237">
        <f t="shared" ref="F2178:F2185" si="656">IFERROR(VLOOKUP(C2178,Tabla_Insumos,3,FALSE),0)</f>
        <v>0</v>
      </c>
      <c r="G2178" s="303">
        <f>ROUND(E2178*F2178,2)</f>
        <v>0</v>
      </c>
    </row>
    <row r="2179" spans="1:7" s="238" customFormat="1" ht="24" customHeight="1" x14ac:dyDescent="0.2">
      <c r="A2179" s="235" t="str">
        <f t="shared" si="653"/>
        <v/>
      </c>
      <c r="B2179" s="233">
        <f t="shared" si="654"/>
        <v>0</v>
      </c>
      <c r="C2179" s="234"/>
      <c r="D2179" s="235" t="str">
        <f t="shared" si="655"/>
        <v/>
      </c>
      <c r="E2179" s="236"/>
      <c r="F2179" s="237">
        <f t="shared" si="656"/>
        <v>0</v>
      </c>
      <c r="G2179" s="303">
        <f>ROUND(E2179*F2179,2)</f>
        <v>0</v>
      </c>
    </row>
    <row r="2180" spans="1:7" s="238" customFormat="1" ht="24" customHeight="1" x14ac:dyDescent="0.2">
      <c r="A2180" s="235" t="str">
        <f t="shared" si="653"/>
        <v/>
      </c>
      <c r="B2180" s="233">
        <f t="shared" si="654"/>
        <v>0</v>
      </c>
      <c r="C2180" s="234"/>
      <c r="D2180" s="235" t="str">
        <f t="shared" si="655"/>
        <v/>
      </c>
      <c r="E2180" s="236"/>
      <c r="F2180" s="237">
        <f t="shared" si="656"/>
        <v>0</v>
      </c>
      <c r="G2180" s="303">
        <f t="shared" ref="G2180:G2185" si="657">ROUND(E2180*F2180,2)</f>
        <v>0</v>
      </c>
    </row>
    <row r="2181" spans="1:7" s="238" customFormat="1" ht="24" customHeight="1" x14ac:dyDescent="0.2">
      <c r="A2181" s="235" t="str">
        <f t="shared" si="653"/>
        <v/>
      </c>
      <c r="B2181" s="233">
        <f t="shared" si="654"/>
        <v>0</v>
      </c>
      <c r="C2181" s="234"/>
      <c r="D2181" s="235" t="str">
        <f t="shared" si="655"/>
        <v/>
      </c>
      <c r="E2181" s="236"/>
      <c r="F2181" s="237">
        <f t="shared" si="656"/>
        <v>0</v>
      </c>
      <c r="G2181" s="303">
        <f t="shared" si="657"/>
        <v>0</v>
      </c>
    </row>
    <row r="2182" spans="1:7" s="238" customFormat="1" ht="24" customHeight="1" x14ac:dyDescent="0.2">
      <c r="A2182" s="235" t="str">
        <f t="shared" si="653"/>
        <v/>
      </c>
      <c r="B2182" s="233">
        <f t="shared" si="654"/>
        <v>0</v>
      </c>
      <c r="C2182" s="234"/>
      <c r="D2182" s="235" t="str">
        <f t="shared" si="655"/>
        <v/>
      </c>
      <c r="E2182" s="236"/>
      <c r="F2182" s="237">
        <f t="shared" si="656"/>
        <v>0</v>
      </c>
      <c r="G2182" s="303">
        <f t="shared" si="657"/>
        <v>0</v>
      </c>
    </row>
    <row r="2183" spans="1:7" s="238" customFormat="1" ht="24" customHeight="1" x14ac:dyDescent="0.2">
      <c r="A2183" s="235" t="str">
        <f t="shared" si="653"/>
        <v/>
      </c>
      <c r="B2183" s="233">
        <f t="shared" si="654"/>
        <v>0</v>
      </c>
      <c r="C2183" s="234"/>
      <c r="D2183" s="235" t="str">
        <f t="shared" si="655"/>
        <v/>
      </c>
      <c r="E2183" s="236"/>
      <c r="F2183" s="237">
        <f t="shared" si="656"/>
        <v>0</v>
      </c>
      <c r="G2183" s="303">
        <f t="shared" si="657"/>
        <v>0</v>
      </c>
    </row>
    <row r="2184" spans="1:7" s="238" customFormat="1" ht="24" customHeight="1" x14ac:dyDescent="0.2">
      <c r="A2184" s="235" t="str">
        <f t="shared" si="653"/>
        <v/>
      </c>
      <c r="B2184" s="233">
        <f t="shared" si="654"/>
        <v>0</v>
      </c>
      <c r="C2184" s="234"/>
      <c r="D2184" s="235" t="str">
        <f t="shared" si="655"/>
        <v/>
      </c>
      <c r="E2184" s="236"/>
      <c r="F2184" s="237">
        <f t="shared" si="656"/>
        <v>0</v>
      </c>
      <c r="G2184" s="303">
        <f t="shared" si="657"/>
        <v>0</v>
      </c>
    </row>
    <row r="2185" spans="1:7" s="238" customFormat="1" ht="24" customHeight="1" x14ac:dyDescent="0.2">
      <c r="A2185" s="235" t="str">
        <f t="shared" si="653"/>
        <v/>
      </c>
      <c r="B2185" s="233">
        <f t="shared" si="654"/>
        <v>0</v>
      </c>
      <c r="C2185" s="234"/>
      <c r="D2185" s="235" t="str">
        <f t="shared" si="655"/>
        <v/>
      </c>
      <c r="E2185" s="236"/>
      <c r="F2185" s="237">
        <f t="shared" si="656"/>
        <v>0</v>
      </c>
      <c r="G2185" s="303">
        <f t="shared" si="657"/>
        <v>0</v>
      </c>
    </row>
    <row r="2186" spans="1:7" ht="24" customHeight="1" x14ac:dyDescent="0.2">
      <c r="A2186" s="304"/>
      <c r="B2186" s="99"/>
      <c r="C2186" s="99"/>
      <c r="D2186" s="105"/>
      <c r="E2186" s="106"/>
      <c r="F2186" s="377" t="s">
        <v>32</v>
      </c>
      <c r="G2186" s="305">
        <f>SUBTOTAL(9,G2178:G2185)</f>
        <v>0</v>
      </c>
    </row>
    <row r="2187" spans="1:7" ht="24" customHeight="1" x14ac:dyDescent="0.2">
      <c r="A2187" s="304"/>
      <c r="B2187" s="99"/>
      <c r="C2187" s="375" t="s">
        <v>606</v>
      </c>
      <c r="D2187" s="105"/>
      <c r="E2187" s="106"/>
      <c r="F2187" s="107"/>
      <c r="G2187" s="306"/>
    </row>
    <row r="2188" spans="1:7" s="238" customFormat="1" ht="24" customHeight="1" x14ac:dyDescent="0.2">
      <c r="A2188" s="235" t="str">
        <f t="shared" ref="A2188:A2196" si="658">IFERROR(VLOOKUP(C2188,Tabla_Insumos,4,FALSE),"")</f>
        <v/>
      </c>
      <c r="B2188" s="233" t="str">
        <f t="shared" ref="B2188:B2196" si="659">IFERROR(VLOOKUP(C2188,Tabla_Insumos,5,FALSE),"")</f>
        <v/>
      </c>
      <c r="C2188" s="234"/>
      <c r="D2188" s="235" t="str">
        <f t="shared" ref="D2188:D2196" si="660">IFERROR(VLOOKUP(C2188,Tabla_Insumos,2,FALSE),"")</f>
        <v/>
      </c>
      <c r="E2188" s="236"/>
      <c r="F2188" s="237">
        <f t="shared" ref="F2188:F2196" si="661">IFERROR(VLOOKUP(C2188,Tabla_Insumos,3,FALSE),0)</f>
        <v>0</v>
      </c>
      <c r="G2188" s="303">
        <f t="shared" ref="G2188:G2196" si="662">ROUND(E2188*F2188,2)</f>
        <v>0</v>
      </c>
    </row>
    <row r="2189" spans="1:7" s="238" customFormat="1" ht="24" customHeight="1" x14ac:dyDescent="0.2">
      <c r="A2189" s="235" t="str">
        <f t="shared" si="658"/>
        <v/>
      </c>
      <c r="B2189" s="233" t="str">
        <f t="shared" si="659"/>
        <v/>
      </c>
      <c r="C2189" s="234"/>
      <c r="D2189" s="235" t="str">
        <f t="shared" si="660"/>
        <v/>
      </c>
      <c r="E2189" s="236"/>
      <c r="F2189" s="237">
        <f t="shared" si="661"/>
        <v>0</v>
      </c>
      <c r="G2189" s="303">
        <f t="shared" si="662"/>
        <v>0</v>
      </c>
    </row>
    <row r="2190" spans="1:7" s="238" customFormat="1" ht="24" customHeight="1" x14ac:dyDescent="0.2">
      <c r="A2190" s="235" t="str">
        <f t="shared" si="658"/>
        <v/>
      </c>
      <c r="B2190" s="233" t="str">
        <f t="shared" si="659"/>
        <v/>
      </c>
      <c r="C2190" s="234"/>
      <c r="D2190" s="235" t="str">
        <f t="shared" si="660"/>
        <v/>
      </c>
      <c r="E2190" s="236"/>
      <c r="F2190" s="237">
        <f t="shared" si="661"/>
        <v>0</v>
      </c>
      <c r="G2190" s="303">
        <f t="shared" si="662"/>
        <v>0</v>
      </c>
    </row>
    <row r="2191" spans="1:7" s="238" customFormat="1" ht="24" customHeight="1" x14ac:dyDescent="0.2">
      <c r="A2191" s="235" t="str">
        <f t="shared" si="658"/>
        <v/>
      </c>
      <c r="B2191" s="233" t="str">
        <f t="shared" si="659"/>
        <v/>
      </c>
      <c r="C2191" s="234"/>
      <c r="D2191" s="235" t="str">
        <f t="shared" si="660"/>
        <v/>
      </c>
      <c r="E2191" s="236"/>
      <c r="F2191" s="237">
        <f t="shared" si="661"/>
        <v>0</v>
      </c>
      <c r="G2191" s="303">
        <f t="shared" si="662"/>
        <v>0</v>
      </c>
    </row>
    <row r="2192" spans="1:7" s="238" customFormat="1" ht="24" customHeight="1" x14ac:dyDescent="0.2">
      <c r="A2192" s="235" t="str">
        <f t="shared" si="658"/>
        <v/>
      </c>
      <c r="B2192" s="233" t="str">
        <f t="shared" si="659"/>
        <v/>
      </c>
      <c r="C2192" s="234"/>
      <c r="D2192" s="235" t="str">
        <f t="shared" si="660"/>
        <v/>
      </c>
      <c r="E2192" s="236"/>
      <c r="F2192" s="237">
        <f t="shared" si="661"/>
        <v>0</v>
      </c>
      <c r="G2192" s="303">
        <f t="shared" si="662"/>
        <v>0</v>
      </c>
    </row>
    <row r="2193" spans="1:7" s="238" customFormat="1" ht="24" customHeight="1" x14ac:dyDescent="0.2">
      <c r="A2193" s="235" t="str">
        <f t="shared" si="658"/>
        <v/>
      </c>
      <c r="B2193" s="233" t="str">
        <f t="shared" si="659"/>
        <v/>
      </c>
      <c r="C2193" s="234"/>
      <c r="D2193" s="235" t="str">
        <f t="shared" si="660"/>
        <v/>
      </c>
      <c r="E2193" s="236"/>
      <c r="F2193" s="237">
        <f t="shared" si="661"/>
        <v>0</v>
      </c>
      <c r="G2193" s="303">
        <f t="shared" si="662"/>
        <v>0</v>
      </c>
    </row>
    <row r="2194" spans="1:7" s="238" customFormat="1" ht="24" customHeight="1" x14ac:dyDescent="0.2">
      <c r="A2194" s="235" t="str">
        <f t="shared" si="658"/>
        <v/>
      </c>
      <c r="B2194" s="233" t="str">
        <f t="shared" si="659"/>
        <v/>
      </c>
      <c r="C2194" s="234"/>
      <c r="D2194" s="235" t="str">
        <f t="shared" si="660"/>
        <v/>
      </c>
      <c r="E2194" s="236"/>
      <c r="F2194" s="237">
        <f t="shared" si="661"/>
        <v>0</v>
      </c>
      <c r="G2194" s="303">
        <f t="shared" si="662"/>
        <v>0</v>
      </c>
    </row>
    <row r="2195" spans="1:7" s="238" customFormat="1" ht="24" customHeight="1" x14ac:dyDescent="0.2">
      <c r="A2195" s="235" t="str">
        <f t="shared" si="658"/>
        <v/>
      </c>
      <c r="B2195" s="233" t="str">
        <f t="shared" si="659"/>
        <v/>
      </c>
      <c r="C2195" s="234"/>
      <c r="D2195" s="235" t="str">
        <f t="shared" si="660"/>
        <v/>
      </c>
      <c r="E2195" s="236"/>
      <c r="F2195" s="237">
        <f t="shared" si="661"/>
        <v>0</v>
      </c>
      <c r="G2195" s="303">
        <f t="shared" si="662"/>
        <v>0</v>
      </c>
    </row>
    <row r="2196" spans="1:7" s="238" customFormat="1" ht="24" customHeight="1" x14ac:dyDescent="0.2">
      <c r="A2196" s="235" t="str">
        <f t="shared" si="658"/>
        <v/>
      </c>
      <c r="B2196" s="233" t="str">
        <f t="shared" si="659"/>
        <v/>
      </c>
      <c r="C2196" s="234"/>
      <c r="D2196" s="235" t="str">
        <f t="shared" si="660"/>
        <v/>
      </c>
      <c r="E2196" s="236"/>
      <c r="F2196" s="237">
        <f t="shared" si="661"/>
        <v>0</v>
      </c>
      <c r="G2196" s="303">
        <f t="shared" si="662"/>
        <v>0</v>
      </c>
    </row>
    <row r="2197" spans="1:7" ht="24" customHeight="1" x14ac:dyDescent="0.2">
      <c r="A2197" s="307"/>
      <c r="B2197" s="105"/>
      <c r="C2197" s="99"/>
      <c r="D2197" s="105"/>
      <c r="E2197" s="106"/>
      <c r="F2197" s="377" t="s">
        <v>33</v>
      </c>
      <c r="G2197" s="305">
        <f>SUBTOTAL(9,G2188:G2196)</f>
        <v>0</v>
      </c>
    </row>
    <row r="2198" spans="1:7" ht="24" customHeight="1" x14ac:dyDescent="0.2">
      <c r="A2198" s="308"/>
      <c r="B2198" s="105"/>
      <c r="C2198" s="99"/>
      <c r="D2198" s="105"/>
      <c r="E2198" s="106"/>
      <c r="F2198" s="107"/>
      <c r="G2198" s="306"/>
    </row>
    <row r="2199" spans="1:7" ht="24" customHeight="1" x14ac:dyDescent="0.2">
      <c r="A2199" s="309" t="str">
        <f>B2157</f>
        <v/>
      </c>
      <c r="B2199" s="310" t="str">
        <f>C2157</f>
        <v/>
      </c>
      <c r="C2199" s="113"/>
      <c r="D2199" s="113" t="s">
        <v>34</v>
      </c>
      <c r="E2199" s="114"/>
      <c r="F2199" s="312" t="s">
        <v>35</v>
      </c>
      <c r="G2199" s="311">
        <f>SUBTOTAL(9,G2162:G2198)</f>
        <v>0</v>
      </c>
    </row>
    <row r="2201" spans="1:7" ht="24" customHeight="1" x14ac:dyDescent="0.2">
      <c r="A2201" s="291" t="s">
        <v>37</v>
      </c>
      <c r="B2201" s="292"/>
      <c r="C2201" s="292"/>
      <c r="D2201" s="292"/>
      <c r="E2201" s="292"/>
      <c r="F2201" s="292"/>
      <c r="G2201" s="293"/>
    </row>
    <row r="2202" spans="1:7" ht="24" customHeight="1" x14ac:dyDescent="0.2">
      <c r="A2202" s="294" t="s">
        <v>602</v>
      </c>
      <c r="B2202" s="101" t="str">
        <f>Comitente</f>
        <v>DIRECCION PROVINCIAL DE REDES DE GAS</v>
      </c>
      <c r="C2202" s="96"/>
      <c r="D2202" s="102"/>
      <c r="E2202" s="102"/>
      <c r="F2202" s="103"/>
      <c r="G2202" s="295"/>
    </row>
    <row r="2203" spans="1:7" ht="24" customHeight="1" x14ac:dyDescent="0.2">
      <c r="A2203" s="294" t="s">
        <v>603</v>
      </c>
      <c r="B2203" s="101">
        <f>Contratista</f>
        <v>0</v>
      </c>
      <c r="C2203" s="97"/>
      <c r="D2203" s="97"/>
      <c r="E2203" s="97"/>
      <c r="F2203" s="104"/>
      <c r="G2203" s="296"/>
    </row>
    <row r="2204" spans="1:7" ht="24" customHeight="1" x14ac:dyDescent="0.2">
      <c r="A2204" s="294" t="s">
        <v>24</v>
      </c>
      <c r="B2204" s="101" t="str">
        <f>Obra</f>
        <v>RED DE MEDIA PRESIÓN BARRIO TALACASTO</v>
      </c>
      <c r="C2204" s="97"/>
      <c r="D2204" s="97"/>
      <c r="E2204" s="97"/>
      <c r="F2204" s="104" t="s">
        <v>38</v>
      </c>
      <c r="G2204" s="297">
        <f>Fecha_Base</f>
        <v>0</v>
      </c>
    </row>
    <row r="2205" spans="1:7" ht="24" customHeight="1" x14ac:dyDescent="0.2">
      <c r="A2205" s="298" t="s">
        <v>601</v>
      </c>
      <c r="B2205" s="98" t="str">
        <f>Ubicación</f>
        <v>Departamento Chimbas</v>
      </c>
      <c r="C2205" s="98"/>
      <c r="D2205" s="105"/>
      <c r="E2205" s="106"/>
      <c r="F2205" s="107"/>
      <c r="G2205" s="299"/>
    </row>
    <row r="2206" spans="1:7" ht="24" customHeight="1" x14ac:dyDescent="0.2">
      <c r="A2206" s="298" t="s">
        <v>39</v>
      </c>
      <c r="B2206" s="108" t="str">
        <f>IFERROR(VALUE(LEFT(B2207,FIND(".",B2207)-1)),"")</f>
        <v/>
      </c>
      <c r="C2206" s="99" t="str">
        <f>IFERROR(VLOOKUP(B2206,Tabla_CyP,2,FALSE),"")</f>
        <v/>
      </c>
      <c r="D2206" s="99"/>
      <c r="E2206" s="106"/>
      <c r="F2206" s="107"/>
      <c r="G2206" s="299"/>
    </row>
    <row r="2207" spans="1:7" ht="24" customHeight="1" x14ac:dyDescent="0.2">
      <c r="A2207" s="298" t="s">
        <v>25</v>
      </c>
      <c r="B2207" s="109" t="str">
        <f>IFERROR(VLOOKUP(COUNTIF($A$1:A2207,"ANALISIS DE PRECIOS"),Tabla_NumeroItem,2,FALSE),"")</f>
        <v/>
      </c>
      <c r="C2207" s="99" t="str">
        <f>IFERROR(VLOOKUP(B2207,Tabla_CyP,2,FALSE),"")</f>
        <v/>
      </c>
      <c r="D2207" s="105"/>
      <c r="E2207" s="106"/>
      <c r="F2207" s="104" t="s">
        <v>26</v>
      </c>
      <c r="G2207" s="300" t="str">
        <f>IFERROR(VLOOKUP(B2207,Tabla_CyP,4,FALSE),"")</f>
        <v/>
      </c>
    </row>
    <row r="2208" spans="1:7" ht="24" customHeight="1" x14ac:dyDescent="0.2">
      <c r="A2208" s="298"/>
      <c r="B2208" s="98"/>
      <c r="C2208" s="99"/>
      <c r="D2208" s="105"/>
      <c r="E2208" s="106"/>
      <c r="F2208" s="107"/>
      <c r="G2208" s="299"/>
    </row>
    <row r="2209" spans="1:123" ht="24" customHeight="1" x14ac:dyDescent="0.2">
      <c r="A2209" s="431" t="s">
        <v>507</v>
      </c>
      <c r="B2209" s="432"/>
      <c r="C2209" s="425" t="s">
        <v>0</v>
      </c>
      <c r="D2209" s="425" t="s">
        <v>27</v>
      </c>
      <c r="E2209" s="427" t="s">
        <v>28</v>
      </c>
      <c r="F2209" s="429" t="s">
        <v>29</v>
      </c>
      <c r="G2209" s="429" t="s">
        <v>30</v>
      </c>
    </row>
    <row r="2210" spans="1:123" s="111" customFormat="1" ht="24" customHeight="1" x14ac:dyDescent="0.2">
      <c r="A2210" s="110" t="s">
        <v>508</v>
      </c>
      <c r="B2210" s="110" t="s">
        <v>509</v>
      </c>
      <c r="C2210" s="426"/>
      <c r="D2210" s="426"/>
      <c r="E2210" s="428"/>
      <c r="F2210" s="430"/>
      <c r="G2210" s="430"/>
      <c r="H2210" s="239"/>
      <c r="I2210" s="239"/>
      <c r="J2210" s="239"/>
      <c r="K2210" s="239"/>
      <c r="L2210" s="239"/>
      <c r="M2210" s="239"/>
      <c r="N2210" s="239"/>
      <c r="O2210" s="239"/>
      <c r="P2210" s="239"/>
      <c r="Q2210" s="239"/>
      <c r="R2210" s="239"/>
      <c r="S2210" s="239"/>
      <c r="T2210" s="239"/>
      <c r="U2210" s="239"/>
      <c r="V2210" s="239"/>
      <c r="W2210" s="239"/>
      <c r="X2210" s="239"/>
      <c r="Y2210" s="239"/>
      <c r="Z2210" s="239"/>
      <c r="AA2210" s="239"/>
      <c r="AB2210" s="239"/>
      <c r="AC2210" s="239"/>
      <c r="AD2210" s="239"/>
      <c r="AE2210" s="239"/>
      <c r="AF2210" s="239"/>
      <c r="AG2210" s="239"/>
      <c r="AH2210" s="239"/>
      <c r="AI2210" s="239"/>
      <c r="AJ2210" s="239"/>
      <c r="AK2210" s="239"/>
      <c r="AL2210" s="239"/>
      <c r="AM2210" s="239"/>
      <c r="AN2210" s="239"/>
      <c r="AO2210" s="239"/>
      <c r="AP2210" s="239"/>
      <c r="AQ2210" s="239"/>
      <c r="AR2210" s="239"/>
      <c r="AS2210" s="239"/>
      <c r="AT2210" s="239"/>
      <c r="AU2210" s="239"/>
      <c r="AV2210" s="239"/>
      <c r="AW2210" s="239"/>
      <c r="AX2210" s="239"/>
      <c r="AY2210" s="239"/>
      <c r="AZ2210" s="239"/>
      <c r="BA2210" s="239"/>
      <c r="BB2210" s="239"/>
      <c r="BC2210" s="239"/>
      <c r="BD2210" s="239"/>
      <c r="BE2210" s="239"/>
      <c r="BF2210" s="239"/>
      <c r="BG2210" s="239"/>
      <c r="BH2210" s="239"/>
      <c r="BI2210" s="239"/>
      <c r="BJ2210" s="239"/>
      <c r="BK2210" s="239"/>
      <c r="BL2210" s="239"/>
      <c r="BM2210" s="239"/>
      <c r="BN2210" s="239"/>
      <c r="BO2210" s="239"/>
      <c r="BP2210" s="239"/>
      <c r="BQ2210" s="239"/>
      <c r="BR2210" s="239"/>
      <c r="BS2210" s="239"/>
      <c r="BT2210" s="239"/>
      <c r="BU2210" s="239"/>
      <c r="BV2210" s="239"/>
      <c r="BW2210" s="239"/>
      <c r="BX2210" s="239"/>
      <c r="BY2210" s="239"/>
      <c r="BZ2210" s="239"/>
      <c r="CA2210" s="239"/>
      <c r="CB2210" s="239"/>
      <c r="CC2210" s="239"/>
      <c r="CD2210" s="239"/>
      <c r="CE2210" s="239"/>
      <c r="CF2210" s="239"/>
      <c r="CG2210" s="239"/>
      <c r="CH2210" s="239"/>
      <c r="CI2210" s="239"/>
      <c r="CJ2210" s="239"/>
      <c r="CK2210" s="239"/>
      <c r="CL2210" s="239"/>
      <c r="CM2210" s="239"/>
      <c r="CN2210" s="239"/>
      <c r="CO2210" s="239"/>
      <c r="CP2210" s="239"/>
      <c r="CQ2210" s="239"/>
      <c r="CR2210" s="239"/>
      <c r="CS2210" s="239"/>
      <c r="CT2210" s="239"/>
      <c r="CU2210" s="239"/>
      <c r="CV2210" s="239"/>
      <c r="CW2210" s="239"/>
      <c r="CX2210" s="239"/>
      <c r="CY2210" s="239"/>
      <c r="CZ2210" s="239"/>
      <c r="DA2210" s="239"/>
      <c r="DB2210" s="239"/>
      <c r="DC2210" s="239"/>
      <c r="DD2210" s="239"/>
      <c r="DE2210" s="239"/>
      <c r="DF2210" s="239"/>
      <c r="DG2210" s="239"/>
      <c r="DH2210" s="239"/>
      <c r="DI2210" s="239"/>
      <c r="DJ2210" s="239"/>
      <c r="DK2210" s="239"/>
      <c r="DL2210" s="239"/>
      <c r="DM2210" s="239"/>
      <c r="DN2210" s="239"/>
      <c r="DO2210" s="239"/>
      <c r="DP2210" s="239"/>
      <c r="DQ2210" s="239"/>
      <c r="DR2210" s="239"/>
      <c r="DS2210" s="239"/>
    </row>
    <row r="2211" spans="1:123" ht="24" customHeight="1" x14ac:dyDescent="0.2">
      <c r="A2211" s="378"/>
      <c r="B2211" s="112"/>
      <c r="C2211" s="376" t="s">
        <v>604</v>
      </c>
      <c r="D2211" s="113"/>
      <c r="E2211" s="114"/>
      <c r="F2211" s="115"/>
      <c r="G2211" s="302"/>
    </row>
    <row r="2212" spans="1:123" s="238" customFormat="1" ht="24" customHeight="1" x14ac:dyDescent="0.2">
      <c r="A2212" s="235" t="str">
        <f t="shared" ref="A2212:A2225" si="663">IFERROR(VLOOKUP(C2212,Tabla_Insumos,4,FALSE),"")</f>
        <v/>
      </c>
      <c r="B2212" s="233" t="str">
        <f t="shared" ref="B2212:B2225" si="664">IFERROR(VLOOKUP(C2212,Tabla_Insumos,5,FALSE),"")</f>
        <v/>
      </c>
      <c r="C2212" s="234"/>
      <c r="D2212" s="235" t="str">
        <f t="shared" ref="D2212:D2225" si="665">IFERROR(VLOOKUP(C2212,Tabla_Insumos,2,FALSE),"")</f>
        <v/>
      </c>
      <c r="E2212" s="236"/>
      <c r="F2212" s="237">
        <f t="shared" ref="F2212:F2225" si="666">IFERROR(VLOOKUP(C2212,Tabla_Insumos,3,FALSE),0)</f>
        <v>0</v>
      </c>
      <c r="G2212" s="303">
        <f>ROUND(E2212*F2212,2)</f>
        <v>0</v>
      </c>
    </row>
    <row r="2213" spans="1:123" s="238" customFormat="1" ht="24" customHeight="1" x14ac:dyDescent="0.2">
      <c r="A2213" s="235" t="str">
        <f t="shared" si="663"/>
        <v/>
      </c>
      <c r="B2213" s="233" t="str">
        <f t="shared" si="664"/>
        <v/>
      </c>
      <c r="C2213" s="234"/>
      <c r="D2213" s="235" t="str">
        <f t="shared" si="665"/>
        <v/>
      </c>
      <c r="E2213" s="236"/>
      <c r="F2213" s="237">
        <f t="shared" si="666"/>
        <v>0</v>
      </c>
      <c r="G2213" s="303">
        <f t="shared" ref="G2213:G2225" si="667">ROUND(E2213*F2213,2)</f>
        <v>0</v>
      </c>
    </row>
    <row r="2214" spans="1:123" s="238" customFormat="1" ht="24" customHeight="1" x14ac:dyDescent="0.2">
      <c r="A2214" s="235" t="str">
        <f t="shared" si="663"/>
        <v/>
      </c>
      <c r="B2214" s="233" t="str">
        <f t="shared" si="664"/>
        <v/>
      </c>
      <c r="C2214" s="234"/>
      <c r="D2214" s="235" t="str">
        <f t="shared" si="665"/>
        <v/>
      </c>
      <c r="E2214" s="236"/>
      <c r="F2214" s="237">
        <f t="shared" si="666"/>
        <v>0</v>
      </c>
      <c r="G2214" s="303">
        <f t="shared" si="667"/>
        <v>0</v>
      </c>
    </row>
    <row r="2215" spans="1:123" s="238" customFormat="1" ht="24" customHeight="1" x14ac:dyDescent="0.2">
      <c r="A2215" s="235" t="str">
        <f t="shared" si="663"/>
        <v/>
      </c>
      <c r="B2215" s="233" t="str">
        <f t="shared" si="664"/>
        <v/>
      </c>
      <c r="C2215" s="234"/>
      <c r="D2215" s="235" t="str">
        <f t="shared" si="665"/>
        <v/>
      </c>
      <c r="E2215" s="236"/>
      <c r="F2215" s="237">
        <f t="shared" si="666"/>
        <v>0</v>
      </c>
      <c r="G2215" s="303">
        <f t="shared" si="667"/>
        <v>0</v>
      </c>
    </row>
    <row r="2216" spans="1:123" s="238" customFormat="1" ht="24" customHeight="1" x14ac:dyDescent="0.2">
      <c r="A2216" s="235" t="str">
        <f t="shared" si="663"/>
        <v/>
      </c>
      <c r="B2216" s="233" t="str">
        <f t="shared" si="664"/>
        <v/>
      </c>
      <c r="C2216" s="234"/>
      <c r="D2216" s="235" t="str">
        <f t="shared" si="665"/>
        <v/>
      </c>
      <c r="E2216" s="236"/>
      <c r="F2216" s="237">
        <f t="shared" si="666"/>
        <v>0</v>
      </c>
      <c r="G2216" s="303">
        <f t="shared" si="667"/>
        <v>0</v>
      </c>
    </row>
    <row r="2217" spans="1:123" s="238" customFormat="1" ht="24" customHeight="1" x14ac:dyDescent="0.2">
      <c r="A2217" s="235" t="str">
        <f t="shared" si="663"/>
        <v/>
      </c>
      <c r="B2217" s="233" t="str">
        <f t="shared" si="664"/>
        <v/>
      </c>
      <c r="C2217" s="234"/>
      <c r="D2217" s="235" t="str">
        <f t="shared" si="665"/>
        <v/>
      </c>
      <c r="E2217" s="236"/>
      <c r="F2217" s="237">
        <f t="shared" si="666"/>
        <v>0</v>
      </c>
      <c r="G2217" s="303">
        <f t="shared" si="667"/>
        <v>0</v>
      </c>
    </row>
    <row r="2218" spans="1:123" s="238" customFormat="1" ht="24" customHeight="1" x14ac:dyDescent="0.2">
      <c r="A2218" s="235" t="str">
        <f t="shared" si="663"/>
        <v/>
      </c>
      <c r="B2218" s="233" t="str">
        <f t="shared" si="664"/>
        <v/>
      </c>
      <c r="C2218" s="234"/>
      <c r="D2218" s="235" t="str">
        <f t="shared" si="665"/>
        <v/>
      </c>
      <c r="E2218" s="236"/>
      <c r="F2218" s="237">
        <f t="shared" si="666"/>
        <v>0</v>
      </c>
      <c r="G2218" s="303">
        <f t="shared" si="667"/>
        <v>0</v>
      </c>
    </row>
    <row r="2219" spans="1:123" s="238" customFormat="1" ht="24" customHeight="1" x14ac:dyDescent="0.2">
      <c r="A2219" s="235" t="str">
        <f t="shared" si="663"/>
        <v/>
      </c>
      <c r="B2219" s="233" t="str">
        <f t="shared" si="664"/>
        <v/>
      </c>
      <c r="C2219" s="234"/>
      <c r="D2219" s="235" t="str">
        <f t="shared" si="665"/>
        <v/>
      </c>
      <c r="E2219" s="236"/>
      <c r="F2219" s="237">
        <f t="shared" si="666"/>
        <v>0</v>
      </c>
      <c r="G2219" s="303">
        <f t="shared" si="667"/>
        <v>0</v>
      </c>
    </row>
    <row r="2220" spans="1:123" s="238" customFormat="1" ht="24" customHeight="1" x14ac:dyDescent="0.2">
      <c r="A2220" s="235" t="str">
        <f t="shared" si="663"/>
        <v/>
      </c>
      <c r="B2220" s="233" t="str">
        <f t="shared" si="664"/>
        <v/>
      </c>
      <c r="C2220" s="234"/>
      <c r="D2220" s="235" t="str">
        <f t="shared" si="665"/>
        <v/>
      </c>
      <c r="E2220" s="236"/>
      <c r="F2220" s="237">
        <f t="shared" si="666"/>
        <v>0</v>
      </c>
      <c r="G2220" s="303">
        <f t="shared" si="667"/>
        <v>0</v>
      </c>
    </row>
    <row r="2221" spans="1:123" s="238" customFormat="1" ht="24" customHeight="1" x14ac:dyDescent="0.2">
      <c r="A2221" s="235" t="str">
        <f t="shared" si="663"/>
        <v/>
      </c>
      <c r="B2221" s="233" t="str">
        <f t="shared" si="664"/>
        <v/>
      </c>
      <c r="C2221" s="234"/>
      <c r="D2221" s="235" t="str">
        <f t="shared" si="665"/>
        <v/>
      </c>
      <c r="E2221" s="236"/>
      <c r="F2221" s="237">
        <f t="shared" si="666"/>
        <v>0</v>
      </c>
      <c r="G2221" s="303">
        <f t="shared" si="667"/>
        <v>0</v>
      </c>
    </row>
    <row r="2222" spans="1:123" s="238" customFormat="1" ht="24" customHeight="1" x14ac:dyDescent="0.2">
      <c r="A2222" s="235" t="str">
        <f t="shared" si="663"/>
        <v/>
      </c>
      <c r="B2222" s="233" t="str">
        <f t="shared" si="664"/>
        <v/>
      </c>
      <c r="C2222" s="234"/>
      <c r="D2222" s="235" t="str">
        <f t="shared" si="665"/>
        <v/>
      </c>
      <c r="E2222" s="236"/>
      <c r="F2222" s="237">
        <f t="shared" si="666"/>
        <v>0</v>
      </c>
      <c r="G2222" s="303">
        <f t="shared" si="667"/>
        <v>0</v>
      </c>
    </row>
    <row r="2223" spans="1:123" s="238" customFormat="1" ht="24" customHeight="1" x14ac:dyDescent="0.2">
      <c r="A2223" s="235" t="str">
        <f t="shared" si="663"/>
        <v/>
      </c>
      <c r="B2223" s="233" t="str">
        <f t="shared" si="664"/>
        <v/>
      </c>
      <c r="C2223" s="234"/>
      <c r="D2223" s="235" t="str">
        <f t="shared" si="665"/>
        <v/>
      </c>
      <c r="E2223" s="236"/>
      <c r="F2223" s="237">
        <f t="shared" si="666"/>
        <v>0</v>
      </c>
      <c r="G2223" s="303">
        <f t="shared" si="667"/>
        <v>0</v>
      </c>
    </row>
    <row r="2224" spans="1:123" s="238" customFormat="1" ht="24" customHeight="1" x14ac:dyDescent="0.2">
      <c r="A2224" s="235" t="str">
        <f t="shared" si="663"/>
        <v/>
      </c>
      <c r="B2224" s="233" t="str">
        <f t="shared" si="664"/>
        <v/>
      </c>
      <c r="C2224" s="234"/>
      <c r="D2224" s="235" t="str">
        <f t="shared" si="665"/>
        <v/>
      </c>
      <c r="E2224" s="236"/>
      <c r="F2224" s="237">
        <f t="shared" si="666"/>
        <v>0</v>
      </c>
      <c r="G2224" s="303">
        <f t="shared" si="667"/>
        <v>0</v>
      </c>
    </row>
    <row r="2225" spans="1:7" s="238" customFormat="1" ht="24" customHeight="1" x14ac:dyDescent="0.2">
      <c r="A2225" s="235" t="str">
        <f t="shared" si="663"/>
        <v/>
      </c>
      <c r="B2225" s="233" t="str">
        <f t="shared" si="664"/>
        <v/>
      </c>
      <c r="C2225" s="234"/>
      <c r="D2225" s="235" t="str">
        <f t="shared" si="665"/>
        <v/>
      </c>
      <c r="E2225" s="236"/>
      <c r="F2225" s="237">
        <f t="shared" si="666"/>
        <v>0</v>
      </c>
      <c r="G2225" s="303">
        <f t="shared" si="667"/>
        <v>0</v>
      </c>
    </row>
    <row r="2226" spans="1:7" ht="24" customHeight="1" x14ac:dyDescent="0.2">
      <c r="A2226" s="304"/>
      <c r="B2226" s="99"/>
      <c r="C2226" s="99"/>
      <c r="D2226" s="105"/>
      <c r="E2226" s="106"/>
      <c r="F2226" s="377" t="s">
        <v>31</v>
      </c>
      <c r="G2226" s="305">
        <f>SUBTOTAL(9,G2212:G2225)</f>
        <v>0</v>
      </c>
    </row>
    <row r="2227" spans="1:7" ht="24" customHeight="1" x14ac:dyDescent="0.2">
      <c r="A2227" s="304"/>
      <c r="B2227" s="99"/>
      <c r="C2227" s="375" t="s">
        <v>605</v>
      </c>
      <c r="D2227" s="105"/>
      <c r="E2227" s="106"/>
      <c r="F2227" s="107"/>
      <c r="G2227" s="306"/>
    </row>
    <row r="2228" spans="1:7" s="238" customFormat="1" ht="24" customHeight="1" x14ac:dyDescent="0.2">
      <c r="A2228" s="235" t="str">
        <f t="shared" ref="A2228:A2235" si="668">IFERROR(VLOOKUP(C2228,Tabla_Insumos,4,FALSE),"")</f>
        <v/>
      </c>
      <c r="B2228" s="233">
        <f t="shared" ref="B2228:B2235" si="669">IFERROR(VLOOKUP(A2228,Tabla_Indices,5,FALSE),"")</f>
        <v>0</v>
      </c>
      <c r="C2228" s="234"/>
      <c r="D2228" s="235" t="str">
        <f t="shared" ref="D2228:D2235" si="670">IFERROR(VLOOKUP(C2228,Tabla_Insumos,2,FALSE),"")</f>
        <v/>
      </c>
      <c r="E2228" s="236"/>
      <c r="F2228" s="237">
        <f t="shared" ref="F2228:F2235" si="671">IFERROR(VLOOKUP(C2228,Tabla_Insumos,3,FALSE),0)</f>
        <v>0</v>
      </c>
      <c r="G2228" s="303">
        <f>ROUND(E2228*F2228,2)</f>
        <v>0</v>
      </c>
    </row>
    <row r="2229" spans="1:7" s="238" customFormat="1" ht="24" customHeight="1" x14ac:dyDescent="0.2">
      <c r="A2229" s="235" t="str">
        <f t="shared" si="668"/>
        <v/>
      </c>
      <c r="B2229" s="233">
        <f t="shared" si="669"/>
        <v>0</v>
      </c>
      <c r="C2229" s="234"/>
      <c r="D2229" s="235" t="str">
        <f t="shared" si="670"/>
        <v/>
      </c>
      <c r="E2229" s="236"/>
      <c r="F2229" s="237">
        <f t="shared" si="671"/>
        <v>0</v>
      </c>
      <c r="G2229" s="303">
        <f>ROUND(E2229*F2229,2)</f>
        <v>0</v>
      </c>
    </row>
    <row r="2230" spans="1:7" s="238" customFormat="1" ht="24" customHeight="1" x14ac:dyDescent="0.2">
      <c r="A2230" s="235" t="str">
        <f t="shared" si="668"/>
        <v/>
      </c>
      <c r="B2230" s="233">
        <f t="shared" si="669"/>
        <v>0</v>
      </c>
      <c r="C2230" s="234"/>
      <c r="D2230" s="235" t="str">
        <f t="shared" si="670"/>
        <v/>
      </c>
      <c r="E2230" s="236"/>
      <c r="F2230" s="237">
        <f t="shared" si="671"/>
        <v>0</v>
      </c>
      <c r="G2230" s="303">
        <f t="shared" ref="G2230:G2235" si="672">ROUND(E2230*F2230,2)</f>
        <v>0</v>
      </c>
    </row>
    <row r="2231" spans="1:7" s="238" customFormat="1" ht="24" customHeight="1" x14ac:dyDescent="0.2">
      <c r="A2231" s="235" t="str">
        <f t="shared" si="668"/>
        <v/>
      </c>
      <c r="B2231" s="233">
        <f t="shared" si="669"/>
        <v>0</v>
      </c>
      <c r="C2231" s="234"/>
      <c r="D2231" s="235" t="str">
        <f t="shared" si="670"/>
        <v/>
      </c>
      <c r="E2231" s="236"/>
      <c r="F2231" s="237">
        <f t="shared" si="671"/>
        <v>0</v>
      </c>
      <c r="G2231" s="303">
        <f t="shared" si="672"/>
        <v>0</v>
      </c>
    </row>
    <row r="2232" spans="1:7" s="238" customFormat="1" ht="24" customHeight="1" x14ac:dyDescent="0.2">
      <c r="A2232" s="235" t="str">
        <f t="shared" si="668"/>
        <v/>
      </c>
      <c r="B2232" s="233">
        <f t="shared" si="669"/>
        <v>0</v>
      </c>
      <c r="C2232" s="234"/>
      <c r="D2232" s="235" t="str">
        <f t="shared" si="670"/>
        <v/>
      </c>
      <c r="E2232" s="236"/>
      <c r="F2232" s="237">
        <f t="shared" si="671"/>
        <v>0</v>
      </c>
      <c r="G2232" s="303">
        <f t="shared" si="672"/>
        <v>0</v>
      </c>
    </row>
    <row r="2233" spans="1:7" s="238" customFormat="1" ht="24" customHeight="1" x14ac:dyDescent="0.2">
      <c r="A2233" s="235" t="str">
        <f t="shared" si="668"/>
        <v/>
      </c>
      <c r="B2233" s="233">
        <f t="shared" si="669"/>
        <v>0</v>
      </c>
      <c r="C2233" s="234"/>
      <c r="D2233" s="235" t="str">
        <f t="shared" si="670"/>
        <v/>
      </c>
      <c r="E2233" s="236"/>
      <c r="F2233" s="237">
        <f t="shared" si="671"/>
        <v>0</v>
      </c>
      <c r="G2233" s="303">
        <f t="shared" si="672"/>
        <v>0</v>
      </c>
    </row>
    <row r="2234" spans="1:7" s="238" customFormat="1" ht="24" customHeight="1" x14ac:dyDescent="0.2">
      <c r="A2234" s="235" t="str">
        <f t="shared" si="668"/>
        <v/>
      </c>
      <c r="B2234" s="233">
        <f t="shared" si="669"/>
        <v>0</v>
      </c>
      <c r="C2234" s="234"/>
      <c r="D2234" s="235" t="str">
        <f t="shared" si="670"/>
        <v/>
      </c>
      <c r="E2234" s="236"/>
      <c r="F2234" s="237">
        <f t="shared" si="671"/>
        <v>0</v>
      </c>
      <c r="G2234" s="303">
        <f t="shared" si="672"/>
        <v>0</v>
      </c>
    </row>
    <row r="2235" spans="1:7" s="238" customFormat="1" ht="24" customHeight="1" x14ac:dyDescent="0.2">
      <c r="A2235" s="235" t="str">
        <f t="shared" si="668"/>
        <v/>
      </c>
      <c r="B2235" s="233">
        <f t="shared" si="669"/>
        <v>0</v>
      </c>
      <c r="C2235" s="234"/>
      <c r="D2235" s="235" t="str">
        <f t="shared" si="670"/>
        <v/>
      </c>
      <c r="E2235" s="236"/>
      <c r="F2235" s="237">
        <f t="shared" si="671"/>
        <v>0</v>
      </c>
      <c r="G2235" s="303">
        <f t="shared" si="672"/>
        <v>0</v>
      </c>
    </row>
    <row r="2236" spans="1:7" ht="24" customHeight="1" x14ac:dyDescent="0.2">
      <c r="A2236" s="304"/>
      <c r="B2236" s="99"/>
      <c r="C2236" s="99"/>
      <c r="D2236" s="105"/>
      <c r="E2236" s="106"/>
      <c r="F2236" s="377" t="s">
        <v>32</v>
      </c>
      <c r="G2236" s="305">
        <f>SUBTOTAL(9,G2228:G2235)</f>
        <v>0</v>
      </c>
    </row>
    <row r="2237" spans="1:7" ht="24" customHeight="1" x14ac:dyDescent="0.2">
      <c r="A2237" s="304"/>
      <c r="B2237" s="99"/>
      <c r="C2237" s="375" t="s">
        <v>606</v>
      </c>
      <c r="D2237" s="105"/>
      <c r="E2237" s="106"/>
      <c r="F2237" s="107"/>
      <c r="G2237" s="306"/>
    </row>
    <row r="2238" spans="1:7" s="238" customFormat="1" ht="24" customHeight="1" x14ac:dyDescent="0.2">
      <c r="A2238" s="235" t="str">
        <f t="shared" ref="A2238:A2246" si="673">IFERROR(VLOOKUP(C2238,Tabla_Insumos,4,FALSE),"")</f>
        <v/>
      </c>
      <c r="B2238" s="233" t="str">
        <f t="shared" ref="B2238:B2246" si="674">IFERROR(VLOOKUP(C2238,Tabla_Insumos,5,FALSE),"")</f>
        <v/>
      </c>
      <c r="C2238" s="234"/>
      <c r="D2238" s="235" t="str">
        <f t="shared" ref="D2238:D2246" si="675">IFERROR(VLOOKUP(C2238,Tabla_Insumos,2,FALSE),"")</f>
        <v/>
      </c>
      <c r="E2238" s="236"/>
      <c r="F2238" s="237">
        <f t="shared" ref="F2238:F2246" si="676">IFERROR(VLOOKUP(C2238,Tabla_Insumos,3,FALSE),0)</f>
        <v>0</v>
      </c>
      <c r="G2238" s="303">
        <f t="shared" ref="G2238:G2246" si="677">ROUND(E2238*F2238,2)</f>
        <v>0</v>
      </c>
    </row>
    <row r="2239" spans="1:7" s="238" customFormat="1" ht="24" customHeight="1" x14ac:dyDescent="0.2">
      <c r="A2239" s="235" t="str">
        <f t="shared" si="673"/>
        <v/>
      </c>
      <c r="B2239" s="233" t="str">
        <f t="shared" si="674"/>
        <v/>
      </c>
      <c r="C2239" s="234"/>
      <c r="D2239" s="235" t="str">
        <f t="shared" si="675"/>
        <v/>
      </c>
      <c r="E2239" s="236"/>
      <c r="F2239" s="237">
        <f t="shared" si="676"/>
        <v>0</v>
      </c>
      <c r="G2239" s="303">
        <f t="shared" si="677"/>
        <v>0</v>
      </c>
    </row>
    <row r="2240" spans="1:7" s="238" customFormat="1" ht="24" customHeight="1" x14ac:dyDescent="0.2">
      <c r="A2240" s="235" t="str">
        <f t="shared" si="673"/>
        <v/>
      </c>
      <c r="B2240" s="233" t="str">
        <f t="shared" si="674"/>
        <v/>
      </c>
      <c r="C2240" s="234"/>
      <c r="D2240" s="235" t="str">
        <f t="shared" si="675"/>
        <v/>
      </c>
      <c r="E2240" s="236"/>
      <c r="F2240" s="237">
        <f t="shared" si="676"/>
        <v>0</v>
      </c>
      <c r="G2240" s="303">
        <f t="shared" si="677"/>
        <v>0</v>
      </c>
    </row>
    <row r="2241" spans="1:7" s="238" customFormat="1" ht="24" customHeight="1" x14ac:dyDescent="0.2">
      <c r="A2241" s="235" t="str">
        <f t="shared" si="673"/>
        <v/>
      </c>
      <c r="B2241" s="233" t="str">
        <f t="shared" si="674"/>
        <v/>
      </c>
      <c r="C2241" s="234"/>
      <c r="D2241" s="235" t="str">
        <f t="shared" si="675"/>
        <v/>
      </c>
      <c r="E2241" s="236"/>
      <c r="F2241" s="237">
        <f t="shared" si="676"/>
        <v>0</v>
      </c>
      <c r="G2241" s="303">
        <f t="shared" si="677"/>
        <v>0</v>
      </c>
    </row>
    <row r="2242" spans="1:7" s="238" customFormat="1" ht="24" customHeight="1" x14ac:dyDescent="0.2">
      <c r="A2242" s="235" t="str">
        <f t="shared" si="673"/>
        <v/>
      </c>
      <c r="B2242" s="233" t="str">
        <f t="shared" si="674"/>
        <v/>
      </c>
      <c r="C2242" s="234"/>
      <c r="D2242" s="235" t="str">
        <f t="shared" si="675"/>
        <v/>
      </c>
      <c r="E2242" s="236"/>
      <c r="F2242" s="237">
        <f t="shared" si="676"/>
        <v>0</v>
      </c>
      <c r="G2242" s="303">
        <f t="shared" si="677"/>
        <v>0</v>
      </c>
    </row>
    <row r="2243" spans="1:7" s="238" customFormat="1" ht="24" customHeight="1" x14ac:dyDescent="0.2">
      <c r="A2243" s="235" t="str">
        <f t="shared" si="673"/>
        <v/>
      </c>
      <c r="B2243" s="233" t="str">
        <f t="shared" si="674"/>
        <v/>
      </c>
      <c r="C2243" s="234"/>
      <c r="D2243" s="235" t="str">
        <f t="shared" si="675"/>
        <v/>
      </c>
      <c r="E2243" s="236"/>
      <c r="F2243" s="237">
        <f t="shared" si="676"/>
        <v>0</v>
      </c>
      <c r="G2243" s="303">
        <f t="shared" si="677"/>
        <v>0</v>
      </c>
    </row>
    <row r="2244" spans="1:7" s="238" customFormat="1" ht="24" customHeight="1" x14ac:dyDescent="0.2">
      <c r="A2244" s="235" t="str">
        <f t="shared" si="673"/>
        <v/>
      </c>
      <c r="B2244" s="233" t="str">
        <f t="shared" si="674"/>
        <v/>
      </c>
      <c r="C2244" s="234"/>
      <c r="D2244" s="235" t="str">
        <f t="shared" si="675"/>
        <v/>
      </c>
      <c r="E2244" s="236"/>
      <c r="F2244" s="237">
        <f t="shared" si="676"/>
        <v>0</v>
      </c>
      <c r="G2244" s="303">
        <f t="shared" si="677"/>
        <v>0</v>
      </c>
    </row>
    <row r="2245" spans="1:7" s="238" customFormat="1" ht="24" customHeight="1" x14ac:dyDescent="0.2">
      <c r="A2245" s="235" t="str">
        <f t="shared" si="673"/>
        <v/>
      </c>
      <c r="B2245" s="233" t="str">
        <f t="shared" si="674"/>
        <v/>
      </c>
      <c r="C2245" s="234"/>
      <c r="D2245" s="235" t="str">
        <f t="shared" si="675"/>
        <v/>
      </c>
      <c r="E2245" s="236"/>
      <c r="F2245" s="237">
        <f t="shared" si="676"/>
        <v>0</v>
      </c>
      <c r="G2245" s="303">
        <f t="shared" si="677"/>
        <v>0</v>
      </c>
    </row>
    <row r="2246" spans="1:7" s="238" customFormat="1" ht="24" customHeight="1" x14ac:dyDescent="0.2">
      <c r="A2246" s="235" t="str">
        <f t="shared" si="673"/>
        <v/>
      </c>
      <c r="B2246" s="233" t="str">
        <f t="shared" si="674"/>
        <v/>
      </c>
      <c r="C2246" s="234"/>
      <c r="D2246" s="235" t="str">
        <f t="shared" si="675"/>
        <v/>
      </c>
      <c r="E2246" s="236"/>
      <c r="F2246" s="237">
        <f t="shared" si="676"/>
        <v>0</v>
      </c>
      <c r="G2246" s="303">
        <f t="shared" si="677"/>
        <v>0</v>
      </c>
    </row>
    <row r="2247" spans="1:7" ht="24" customHeight="1" x14ac:dyDescent="0.2">
      <c r="A2247" s="307"/>
      <c r="B2247" s="105"/>
      <c r="C2247" s="99"/>
      <c r="D2247" s="105"/>
      <c r="E2247" s="106"/>
      <c r="F2247" s="377" t="s">
        <v>33</v>
      </c>
      <c r="G2247" s="305">
        <f>SUBTOTAL(9,G2238:G2246)</f>
        <v>0</v>
      </c>
    </row>
    <row r="2248" spans="1:7" ht="24" customHeight="1" x14ac:dyDescent="0.2">
      <c r="A2248" s="308"/>
      <c r="B2248" s="105"/>
      <c r="C2248" s="99"/>
      <c r="D2248" s="105"/>
      <c r="E2248" s="106"/>
      <c r="F2248" s="107"/>
      <c r="G2248" s="306"/>
    </row>
    <row r="2249" spans="1:7" ht="24" customHeight="1" x14ac:dyDescent="0.2">
      <c r="A2249" s="309" t="str">
        <f>B2207</f>
        <v/>
      </c>
      <c r="B2249" s="310" t="str">
        <f>C2207</f>
        <v/>
      </c>
      <c r="C2249" s="113"/>
      <c r="D2249" s="113" t="s">
        <v>34</v>
      </c>
      <c r="E2249" s="114"/>
      <c r="F2249" s="312" t="s">
        <v>35</v>
      </c>
      <c r="G2249" s="311">
        <f>SUBTOTAL(9,G2212:G2248)</f>
        <v>0</v>
      </c>
    </row>
    <row r="2251" spans="1:7" ht="24" customHeight="1" x14ac:dyDescent="0.2">
      <c r="A2251" s="291" t="s">
        <v>37</v>
      </c>
      <c r="B2251" s="292"/>
      <c r="C2251" s="292"/>
      <c r="D2251" s="292"/>
      <c r="E2251" s="292"/>
      <c r="F2251" s="292"/>
      <c r="G2251" s="293"/>
    </row>
    <row r="2252" spans="1:7" ht="24" customHeight="1" x14ac:dyDescent="0.2">
      <c r="A2252" s="294" t="s">
        <v>602</v>
      </c>
      <c r="B2252" s="101" t="str">
        <f>Comitente</f>
        <v>DIRECCION PROVINCIAL DE REDES DE GAS</v>
      </c>
      <c r="C2252" s="96"/>
      <c r="D2252" s="102"/>
      <c r="E2252" s="102"/>
      <c r="F2252" s="103"/>
      <c r="G2252" s="295"/>
    </row>
    <row r="2253" spans="1:7" ht="24" customHeight="1" x14ac:dyDescent="0.2">
      <c r="A2253" s="294" t="s">
        <v>603</v>
      </c>
      <c r="B2253" s="101">
        <f>Contratista</f>
        <v>0</v>
      </c>
      <c r="C2253" s="97"/>
      <c r="D2253" s="97"/>
      <c r="E2253" s="97"/>
      <c r="F2253" s="104"/>
      <c r="G2253" s="296"/>
    </row>
    <row r="2254" spans="1:7" ht="24" customHeight="1" x14ac:dyDescent="0.2">
      <c r="A2254" s="294" t="s">
        <v>24</v>
      </c>
      <c r="B2254" s="101" t="str">
        <f>Obra</f>
        <v>RED DE MEDIA PRESIÓN BARRIO TALACASTO</v>
      </c>
      <c r="C2254" s="97"/>
      <c r="D2254" s="97"/>
      <c r="E2254" s="97"/>
      <c r="F2254" s="104" t="s">
        <v>38</v>
      </c>
      <c r="G2254" s="297">
        <f>Fecha_Base</f>
        <v>0</v>
      </c>
    </row>
    <row r="2255" spans="1:7" ht="24" customHeight="1" x14ac:dyDescent="0.2">
      <c r="A2255" s="298" t="s">
        <v>601</v>
      </c>
      <c r="B2255" s="98" t="str">
        <f>Ubicación</f>
        <v>Departamento Chimbas</v>
      </c>
      <c r="C2255" s="98"/>
      <c r="D2255" s="105"/>
      <c r="E2255" s="106"/>
      <c r="F2255" s="107"/>
      <c r="G2255" s="299"/>
    </row>
    <row r="2256" spans="1:7" ht="24" customHeight="1" x14ac:dyDescent="0.2">
      <c r="A2256" s="298" t="s">
        <v>39</v>
      </c>
      <c r="B2256" s="108" t="str">
        <f>IFERROR(VALUE(LEFT(B2257,FIND(".",B2257)-1)),"")</f>
        <v/>
      </c>
      <c r="C2256" s="99" t="str">
        <f>IFERROR(VLOOKUP(B2256,Tabla_CyP,2,FALSE),"")</f>
        <v/>
      </c>
      <c r="D2256" s="99"/>
      <c r="E2256" s="106"/>
      <c r="F2256" s="107"/>
      <c r="G2256" s="299"/>
    </row>
    <row r="2257" spans="1:123" ht="24" customHeight="1" x14ac:dyDescent="0.2">
      <c r="A2257" s="298" t="s">
        <v>25</v>
      </c>
      <c r="B2257" s="109" t="str">
        <f>IFERROR(VLOOKUP(COUNTIF($A$1:A2257,"ANALISIS DE PRECIOS"),Tabla_NumeroItem,2,FALSE),"")</f>
        <v/>
      </c>
      <c r="C2257" s="99" t="str">
        <f>IFERROR(VLOOKUP(B2257,Tabla_CyP,2,FALSE),"")</f>
        <v/>
      </c>
      <c r="D2257" s="105"/>
      <c r="E2257" s="106"/>
      <c r="F2257" s="104" t="s">
        <v>26</v>
      </c>
      <c r="G2257" s="300" t="str">
        <f>IFERROR(VLOOKUP(B2257,Tabla_CyP,4,FALSE),"")</f>
        <v/>
      </c>
    </row>
    <row r="2258" spans="1:123" ht="24" customHeight="1" x14ac:dyDescent="0.2">
      <c r="A2258" s="298"/>
      <c r="B2258" s="98"/>
      <c r="C2258" s="99"/>
      <c r="D2258" s="105"/>
      <c r="E2258" s="106"/>
      <c r="F2258" s="107"/>
      <c r="G2258" s="299"/>
    </row>
    <row r="2259" spans="1:123" ht="24" customHeight="1" x14ac:dyDescent="0.2">
      <c r="A2259" s="431" t="s">
        <v>507</v>
      </c>
      <c r="B2259" s="432"/>
      <c r="C2259" s="425" t="s">
        <v>0</v>
      </c>
      <c r="D2259" s="425" t="s">
        <v>27</v>
      </c>
      <c r="E2259" s="427" t="s">
        <v>28</v>
      </c>
      <c r="F2259" s="429" t="s">
        <v>29</v>
      </c>
      <c r="G2259" s="429" t="s">
        <v>30</v>
      </c>
    </row>
    <row r="2260" spans="1:123" s="111" customFormat="1" ht="24" customHeight="1" x14ac:dyDescent="0.2">
      <c r="A2260" s="110" t="s">
        <v>508</v>
      </c>
      <c r="B2260" s="110" t="s">
        <v>509</v>
      </c>
      <c r="C2260" s="426"/>
      <c r="D2260" s="426"/>
      <c r="E2260" s="428"/>
      <c r="F2260" s="430"/>
      <c r="G2260" s="430"/>
      <c r="H2260" s="239"/>
      <c r="I2260" s="239"/>
      <c r="J2260" s="239"/>
      <c r="K2260" s="239"/>
      <c r="L2260" s="239"/>
      <c r="M2260" s="239"/>
      <c r="N2260" s="239"/>
      <c r="O2260" s="239"/>
      <c r="P2260" s="239"/>
      <c r="Q2260" s="239"/>
      <c r="R2260" s="239"/>
      <c r="S2260" s="239"/>
      <c r="T2260" s="239"/>
      <c r="U2260" s="239"/>
      <c r="V2260" s="239"/>
      <c r="W2260" s="239"/>
      <c r="X2260" s="239"/>
      <c r="Y2260" s="239"/>
      <c r="Z2260" s="239"/>
      <c r="AA2260" s="239"/>
      <c r="AB2260" s="239"/>
      <c r="AC2260" s="239"/>
      <c r="AD2260" s="239"/>
      <c r="AE2260" s="239"/>
      <c r="AF2260" s="239"/>
      <c r="AG2260" s="239"/>
      <c r="AH2260" s="239"/>
      <c r="AI2260" s="239"/>
      <c r="AJ2260" s="239"/>
      <c r="AK2260" s="239"/>
      <c r="AL2260" s="239"/>
      <c r="AM2260" s="239"/>
      <c r="AN2260" s="239"/>
      <c r="AO2260" s="239"/>
      <c r="AP2260" s="239"/>
      <c r="AQ2260" s="239"/>
      <c r="AR2260" s="239"/>
      <c r="AS2260" s="239"/>
      <c r="AT2260" s="239"/>
      <c r="AU2260" s="239"/>
      <c r="AV2260" s="239"/>
      <c r="AW2260" s="239"/>
      <c r="AX2260" s="239"/>
      <c r="AY2260" s="239"/>
      <c r="AZ2260" s="239"/>
      <c r="BA2260" s="239"/>
      <c r="BB2260" s="239"/>
      <c r="BC2260" s="239"/>
      <c r="BD2260" s="239"/>
      <c r="BE2260" s="239"/>
      <c r="BF2260" s="239"/>
      <c r="BG2260" s="239"/>
      <c r="BH2260" s="239"/>
      <c r="BI2260" s="239"/>
      <c r="BJ2260" s="239"/>
      <c r="BK2260" s="239"/>
      <c r="BL2260" s="239"/>
      <c r="BM2260" s="239"/>
      <c r="BN2260" s="239"/>
      <c r="BO2260" s="239"/>
      <c r="BP2260" s="239"/>
      <c r="BQ2260" s="239"/>
      <c r="BR2260" s="239"/>
      <c r="BS2260" s="239"/>
      <c r="BT2260" s="239"/>
      <c r="BU2260" s="239"/>
      <c r="BV2260" s="239"/>
      <c r="BW2260" s="239"/>
      <c r="BX2260" s="239"/>
      <c r="BY2260" s="239"/>
      <c r="BZ2260" s="239"/>
      <c r="CA2260" s="239"/>
      <c r="CB2260" s="239"/>
      <c r="CC2260" s="239"/>
      <c r="CD2260" s="239"/>
      <c r="CE2260" s="239"/>
      <c r="CF2260" s="239"/>
      <c r="CG2260" s="239"/>
      <c r="CH2260" s="239"/>
      <c r="CI2260" s="239"/>
      <c r="CJ2260" s="239"/>
      <c r="CK2260" s="239"/>
      <c r="CL2260" s="239"/>
      <c r="CM2260" s="239"/>
      <c r="CN2260" s="239"/>
      <c r="CO2260" s="239"/>
      <c r="CP2260" s="239"/>
      <c r="CQ2260" s="239"/>
      <c r="CR2260" s="239"/>
      <c r="CS2260" s="239"/>
      <c r="CT2260" s="239"/>
      <c r="CU2260" s="239"/>
      <c r="CV2260" s="239"/>
      <c r="CW2260" s="239"/>
      <c r="CX2260" s="239"/>
      <c r="CY2260" s="239"/>
      <c r="CZ2260" s="239"/>
      <c r="DA2260" s="239"/>
      <c r="DB2260" s="239"/>
      <c r="DC2260" s="239"/>
      <c r="DD2260" s="239"/>
      <c r="DE2260" s="239"/>
      <c r="DF2260" s="239"/>
      <c r="DG2260" s="239"/>
      <c r="DH2260" s="239"/>
      <c r="DI2260" s="239"/>
      <c r="DJ2260" s="239"/>
      <c r="DK2260" s="239"/>
      <c r="DL2260" s="239"/>
      <c r="DM2260" s="239"/>
      <c r="DN2260" s="239"/>
      <c r="DO2260" s="239"/>
      <c r="DP2260" s="239"/>
      <c r="DQ2260" s="239"/>
      <c r="DR2260" s="239"/>
      <c r="DS2260" s="239"/>
    </row>
    <row r="2261" spans="1:123" ht="24" customHeight="1" x14ac:dyDescent="0.2">
      <c r="A2261" s="378"/>
      <c r="B2261" s="112"/>
      <c r="C2261" s="376" t="s">
        <v>604</v>
      </c>
      <c r="D2261" s="113"/>
      <c r="E2261" s="114"/>
      <c r="F2261" s="115"/>
      <c r="G2261" s="302"/>
    </row>
    <row r="2262" spans="1:123" s="238" customFormat="1" ht="24" customHeight="1" x14ac:dyDescent="0.2">
      <c r="A2262" s="235" t="str">
        <f t="shared" ref="A2262:A2275" si="678">IFERROR(VLOOKUP(C2262,Tabla_Insumos,4,FALSE),"")</f>
        <v/>
      </c>
      <c r="B2262" s="233" t="str">
        <f t="shared" ref="B2262:B2275" si="679">IFERROR(VLOOKUP(C2262,Tabla_Insumos,5,FALSE),"")</f>
        <v/>
      </c>
      <c r="C2262" s="234"/>
      <c r="D2262" s="235" t="str">
        <f t="shared" ref="D2262:D2275" si="680">IFERROR(VLOOKUP(C2262,Tabla_Insumos,2,FALSE),"")</f>
        <v/>
      </c>
      <c r="E2262" s="236"/>
      <c r="F2262" s="237">
        <f t="shared" ref="F2262:F2275" si="681">IFERROR(VLOOKUP(C2262,Tabla_Insumos,3,FALSE),0)</f>
        <v>0</v>
      </c>
      <c r="G2262" s="303">
        <f>ROUND(E2262*F2262,2)</f>
        <v>0</v>
      </c>
    </row>
    <row r="2263" spans="1:123" s="238" customFormat="1" ht="24" customHeight="1" x14ac:dyDescent="0.2">
      <c r="A2263" s="235" t="str">
        <f t="shared" si="678"/>
        <v/>
      </c>
      <c r="B2263" s="233" t="str">
        <f t="shared" si="679"/>
        <v/>
      </c>
      <c r="C2263" s="234"/>
      <c r="D2263" s="235" t="str">
        <f t="shared" si="680"/>
        <v/>
      </c>
      <c r="E2263" s="236"/>
      <c r="F2263" s="237">
        <f t="shared" si="681"/>
        <v>0</v>
      </c>
      <c r="G2263" s="303">
        <f t="shared" ref="G2263:G2275" si="682">ROUND(E2263*F2263,2)</f>
        <v>0</v>
      </c>
    </row>
    <row r="2264" spans="1:123" s="238" customFormat="1" ht="24" customHeight="1" x14ac:dyDescent="0.2">
      <c r="A2264" s="235" t="str">
        <f t="shared" si="678"/>
        <v/>
      </c>
      <c r="B2264" s="233" t="str">
        <f t="shared" si="679"/>
        <v/>
      </c>
      <c r="C2264" s="234"/>
      <c r="D2264" s="235" t="str">
        <f t="shared" si="680"/>
        <v/>
      </c>
      <c r="E2264" s="236"/>
      <c r="F2264" s="237">
        <f t="shared" si="681"/>
        <v>0</v>
      </c>
      <c r="G2264" s="303">
        <f t="shared" si="682"/>
        <v>0</v>
      </c>
    </row>
    <row r="2265" spans="1:123" s="238" customFormat="1" ht="24" customHeight="1" x14ac:dyDescent="0.2">
      <c r="A2265" s="235" t="str">
        <f t="shared" si="678"/>
        <v/>
      </c>
      <c r="B2265" s="233" t="str">
        <f t="shared" si="679"/>
        <v/>
      </c>
      <c r="C2265" s="234"/>
      <c r="D2265" s="235" t="str">
        <f t="shared" si="680"/>
        <v/>
      </c>
      <c r="E2265" s="236"/>
      <c r="F2265" s="237">
        <f t="shared" si="681"/>
        <v>0</v>
      </c>
      <c r="G2265" s="303">
        <f t="shared" si="682"/>
        <v>0</v>
      </c>
    </row>
    <row r="2266" spans="1:123" s="238" customFormat="1" ht="24" customHeight="1" x14ac:dyDescent="0.2">
      <c r="A2266" s="235" t="str">
        <f t="shared" si="678"/>
        <v/>
      </c>
      <c r="B2266" s="233" t="str">
        <f t="shared" si="679"/>
        <v/>
      </c>
      <c r="C2266" s="234"/>
      <c r="D2266" s="235" t="str">
        <f t="shared" si="680"/>
        <v/>
      </c>
      <c r="E2266" s="236"/>
      <c r="F2266" s="237">
        <f t="shared" si="681"/>
        <v>0</v>
      </c>
      <c r="G2266" s="303">
        <f t="shared" si="682"/>
        <v>0</v>
      </c>
    </row>
    <row r="2267" spans="1:123" s="238" customFormat="1" ht="24" customHeight="1" x14ac:dyDescent="0.2">
      <c r="A2267" s="235" t="str">
        <f t="shared" si="678"/>
        <v/>
      </c>
      <c r="B2267" s="233" t="str">
        <f t="shared" si="679"/>
        <v/>
      </c>
      <c r="C2267" s="234"/>
      <c r="D2267" s="235" t="str">
        <f t="shared" si="680"/>
        <v/>
      </c>
      <c r="E2267" s="236"/>
      <c r="F2267" s="237">
        <f t="shared" si="681"/>
        <v>0</v>
      </c>
      <c r="G2267" s="303">
        <f t="shared" si="682"/>
        <v>0</v>
      </c>
    </row>
    <row r="2268" spans="1:123" s="238" customFormat="1" ht="24" customHeight="1" x14ac:dyDescent="0.2">
      <c r="A2268" s="235" t="str">
        <f t="shared" si="678"/>
        <v/>
      </c>
      <c r="B2268" s="233" t="str">
        <f t="shared" si="679"/>
        <v/>
      </c>
      <c r="C2268" s="234"/>
      <c r="D2268" s="235" t="str">
        <f t="shared" si="680"/>
        <v/>
      </c>
      <c r="E2268" s="236"/>
      <c r="F2268" s="237">
        <f t="shared" si="681"/>
        <v>0</v>
      </c>
      <c r="G2268" s="303">
        <f t="shared" si="682"/>
        <v>0</v>
      </c>
    </row>
    <row r="2269" spans="1:123" s="238" customFormat="1" ht="24" customHeight="1" x14ac:dyDescent="0.2">
      <c r="A2269" s="235" t="str">
        <f t="shared" si="678"/>
        <v/>
      </c>
      <c r="B2269" s="233" t="str">
        <f t="shared" si="679"/>
        <v/>
      </c>
      <c r="C2269" s="234"/>
      <c r="D2269" s="235" t="str">
        <f t="shared" si="680"/>
        <v/>
      </c>
      <c r="E2269" s="236"/>
      <c r="F2269" s="237">
        <f t="shared" si="681"/>
        <v>0</v>
      </c>
      <c r="G2269" s="303">
        <f t="shared" si="682"/>
        <v>0</v>
      </c>
    </row>
    <row r="2270" spans="1:123" s="238" customFormat="1" ht="24" customHeight="1" x14ac:dyDescent="0.2">
      <c r="A2270" s="235" t="str">
        <f t="shared" si="678"/>
        <v/>
      </c>
      <c r="B2270" s="233" t="str">
        <f t="shared" si="679"/>
        <v/>
      </c>
      <c r="C2270" s="234"/>
      <c r="D2270" s="235" t="str">
        <f t="shared" si="680"/>
        <v/>
      </c>
      <c r="E2270" s="236"/>
      <c r="F2270" s="237">
        <f t="shared" si="681"/>
        <v>0</v>
      </c>
      <c r="G2270" s="303">
        <f t="shared" si="682"/>
        <v>0</v>
      </c>
    </row>
    <row r="2271" spans="1:123" s="238" customFormat="1" ht="24" customHeight="1" x14ac:dyDescent="0.2">
      <c r="A2271" s="235" t="str">
        <f t="shared" si="678"/>
        <v/>
      </c>
      <c r="B2271" s="233" t="str">
        <f t="shared" si="679"/>
        <v/>
      </c>
      <c r="C2271" s="234"/>
      <c r="D2271" s="235" t="str">
        <f t="shared" si="680"/>
        <v/>
      </c>
      <c r="E2271" s="236"/>
      <c r="F2271" s="237">
        <f t="shared" si="681"/>
        <v>0</v>
      </c>
      <c r="G2271" s="303">
        <f t="shared" si="682"/>
        <v>0</v>
      </c>
    </row>
    <row r="2272" spans="1:123" s="238" customFormat="1" ht="24" customHeight="1" x14ac:dyDescent="0.2">
      <c r="A2272" s="235" t="str">
        <f t="shared" si="678"/>
        <v/>
      </c>
      <c r="B2272" s="233" t="str">
        <f t="shared" si="679"/>
        <v/>
      </c>
      <c r="C2272" s="234"/>
      <c r="D2272" s="235" t="str">
        <f t="shared" si="680"/>
        <v/>
      </c>
      <c r="E2272" s="236"/>
      <c r="F2272" s="237">
        <f t="shared" si="681"/>
        <v>0</v>
      </c>
      <c r="G2272" s="303">
        <f t="shared" si="682"/>
        <v>0</v>
      </c>
    </row>
    <row r="2273" spans="1:7" s="238" customFormat="1" ht="24" customHeight="1" x14ac:dyDescent="0.2">
      <c r="A2273" s="235" t="str">
        <f t="shared" si="678"/>
        <v/>
      </c>
      <c r="B2273" s="233" t="str">
        <f t="shared" si="679"/>
        <v/>
      </c>
      <c r="C2273" s="234"/>
      <c r="D2273" s="235" t="str">
        <f t="shared" si="680"/>
        <v/>
      </c>
      <c r="E2273" s="236"/>
      <c r="F2273" s="237">
        <f t="shared" si="681"/>
        <v>0</v>
      </c>
      <c r="G2273" s="303">
        <f t="shared" si="682"/>
        <v>0</v>
      </c>
    </row>
    <row r="2274" spans="1:7" s="238" customFormat="1" ht="24" customHeight="1" x14ac:dyDescent="0.2">
      <c r="A2274" s="235" t="str">
        <f t="shared" si="678"/>
        <v/>
      </c>
      <c r="B2274" s="233" t="str">
        <f t="shared" si="679"/>
        <v/>
      </c>
      <c r="C2274" s="234"/>
      <c r="D2274" s="235" t="str">
        <f t="shared" si="680"/>
        <v/>
      </c>
      <c r="E2274" s="236"/>
      <c r="F2274" s="237">
        <f t="shared" si="681"/>
        <v>0</v>
      </c>
      <c r="G2274" s="303">
        <f t="shared" si="682"/>
        <v>0</v>
      </c>
    </row>
    <row r="2275" spans="1:7" s="238" customFormat="1" ht="24" customHeight="1" x14ac:dyDescent="0.2">
      <c r="A2275" s="235" t="str">
        <f t="shared" si="678"/>
        <v/>
      </c>
      <c r="B2275" s="233" t="str">
        <f t="shared" si="679"/>
        <v/>
      </c>
      <c r="C2275" s="234"/>
      <c r="D2275" s="235" t="str">
        <f t="shared" si="680"/>
        <v/>
      </c>
      <c r="E2275" s="236"/>
      <c r="F2275" s="237">
        <f t="shared" si="681"/>
        <v>0</v>
      </c>
      <c r="G2275" s="303">
        <f t="shared" si="682"/>
        <v>0</v>
      </c>
    </row>
    <row r="2276" spans="1:7" ht="24" customHeight="1" x14ac:dyDescent="0.2">
      <c r="A2276" s="304"/>
      <c r="B2276" s="99"/>
      <c r="C2276" s="99"/>
      <c r="D2276" s="105"/>
      <c r="E2276" s="106"/>
      <c r="F2276" s="377" t="s">
        <v>31</v>
      </c>
      <c r="G2276" s="305">
        <f>SUBTOTAL(9,G2262:G2275)</f>
        <v>0</v>
      </c>
    </row>
    <row r="2277" spans="1:7" ht="24" customHeight="1" x14ac:dyDescent="0.2">
      <c r="A2277" s="304"/>
      <c r="B2277" s="99"/>
      <c r="C2277" s="375" t="s">
        <v>605</v>
      </c>
      <c r="D2277" s="105"/>
      <c r="E2277" s="106"/>
      <c r="F2277" s="107"/>
      <c r="G2277" s="306"/>
    </row>
    <row r="2278" spans="1:7" s="238" customFormat="1" ht="24" customHeight="1" x14ac:dyDescent="0.2">
      <c r="A2278" s="235" t="str">
        <f t="shared" ref="A2278:A2285" si="683">IFERROR(VLOOKUP(C2278,Tabla_Insumos,4,FALSE),"")</f>
        <v/>
      </c>
      <c r="B2278" s="233">
        <f t="shared" ref="B2278:B2285" si="684">IFERROR(VLOOKUP(A2278,Tabla_Indices,5,FALSE),"")</f>
        <v>0</v>
      </c>
      <c r="C2278" s="234"/>
      <c r="D2278" s="235" t="str">
        <f t="shared" ref="D2278:D2285" si="685">IFERROR(VLOOKUP(C2278,Tabla_Insumos,2,FALSE),"")</f>
        <v/>
      </c>
      <c r="E2278" s="236"/>
      <c r="F2278" s="237">
        <f t="shared" ref="F2278:F2285" si="686">IFERROR(VLOOKUP(C2278,Tabla_Insumos,3,FALSE),0)</f>
        <v>0</v>
      </c>
      <c r="G2278" s="303">
        <f>ROUND(E2278*F2278,2)</f>
        <v>0</v>
      </c>
    </row>
    <row r="2279" spans="1:7" s="238" customFormat="1" ht="24" customHeight="1" x14ac:dyDescent="0.2">
      <c r="A2279" s="235" t="str">
        <f t="shared" si="683"/>
        <v/>
      </c>
      <c r="B2279" s="233">
        <f t="shared" si="684"/>
        <v>0</v>
      </c>
      <c r="C2279" s="234"/>
      <c r="D2279" s="235" t="str">
        <f t="shared" si="685"/>
        <v/>
      </c>
      <c r="E2279" s="236"/>
      <c r="F2279" s="237">
        <f t="shared" si="686"/>
        <v>0</v>
      </c>
      <c r="G2279" s="303">
        <f>ROUND(E2279*F2279,2)</f>
        <v>0</v>
      </c>
    </row>
    <row r="2280" spans="1:7" s="238" customFormat="1" ht="24" customHeight="1" x14ac:dyDescent="0.2">
      <c r="A2280" s="235" t="str">
        <f t="shared" si="683"/>
        <v/>
      </c>
      <c r="B2280" s="233">
        <f t="shared" si="684"/>
        <v>0</v>
      </c>
      <c r="C2280" s="234"/>
      <c r="D2280" s="235" t="str">
        <f t="shared" si="685"/>
        <v/>
      </c>
      <c r="E2280" s="236"/>
      <c r="F2280" s="237">
        <f t="shared" si="686"/>
        <v>0</v>
      </c>
      <c r="G2280" s="303">
        <f t="shared" ref="G2280:G2285" si="687">ROUND(E2280*F2280,2)</f>
        <v>0</v>
      </c>
    </row>
    <row r="2281" spans="1:7" s="238" customFormat="1" ht="24" customHeight="1" x14ac:dyDescent="0.2">
      <c r="A2281" s="235" t="str">
        <f t="shared" si="683"/>
        <v/>
      </c>
      <c r="B2281" s="233">
        <f t="shared" si="684"/>
        <v>0</v>
      </c>
      <c r="C2281" s="234"/>
      <c r="D2281" s="235" t="str">
        <f t="shared" si="685"/>
        <v/>
      </c>
      <c r="E2281" s="236"/>
      <c r="F2281" s="237">
        <f t="shared" si="686"/>
        <v>0</v>
      </c>
      <c r="G2281" s="303">
        <f t="shared" si="687"/>
        <v>0</v>
      </c>
    </row>
    <row r="2282" spans="1:7" s="238" customFormat="1" ht="24" customHeight="1" x14ac:dyDescent="0.2">
      <c r="A2282" s="235" t="str">
        <f t="shared" si="683"/>
        <v/>
      </c>
      <c r="B2282" s="233">
        <f t="shared" si="684"/>
        <v>0</v>
      </c>
      <c r="C2282" s="234"/>
      <c r="D2282" s="235" t="str">
        <f t="shared" si="685"/>
        <v/>
      </c>
      <c r="E2282" s="236"/>
      <c r="F2282" s="237">
        <f t="shared" si="686"/>
        <v>0</v>
      </c>
      <c r="G2282" s="303">
        <f t="shared" si="687"/>
        <v>0</v>
      </c>
    </row>
    <row r="2283" spans="1:7" s="238" customFormat="1" ht="24" customHeight="1" x14ac:dyDescent="0.2">
      <c r="A2283" s="235" t="str">
        <f t="shared" si="683"/>
        <v/>
      </c>
      <c r="B2283" s="233">
        <f t="shared" si="684"/>
        <v>0</v>
      </c>
      <c r="C2283" s="234"/>
      <c r="D2283" s="235" t="str">
        <f t="shared" si="685"/>
        <v/>
      </c>
      <c r="E2283" s="236"/>
      <c r="F2283" s="237">
        <f t="shared" si="686"/>
        <v>0</v>
      </c>
      <c r="G2283" s="303">
        <f t="shared" si="687"/>
        <v>0</v>
      </c>
    </row>
    <row r="2284" spans="1:7" s="238" customFormat="1" ht="24" customHeight="1" x14ac:dyDescent="0.2">
      <c r="A2284" s="235" t="str">
        <f t="shared" si="683"/>
        <v/>
      </c>
      <c r="B2284" s="233">
        <f t="shared" si="684"/>
        <v>0</v>
      </c>
      <c r="C2284" s="234"/>
      <c r="D2284" s="235" t="str">
        <f t="shared" si="685"/>
        <v/>
      </c>
      <c r="E2284" s="236"/>
      <c r="F2284" s="237">
        <f t="shared" si="686"/>
        <v>0</v>
      </c>
      <c r="G2284" s="303">
        <f t="shared" si="687"/>
        <v>0</v>
      </c>
    </row>
    <row r="2285" spans="1:7" s="238" customFormat="1" ht="24" customHeight="1" x14ac:dyDescent="0.2">
      <c r="A2285" s="235" t="str">
        <f t="shared" si="683"/>
        <v/>
      </c>
      <c r="B2285" s="233">
        <f t="shared" si="684"/>
        <v>0</v>
      </c>
      <c r="C2285" s="234"/>
      <c r="D2285" s="235" t="str">
        <f t="shared" si="685"/>
        <v/>
      </c>
      <c r="E2285" s="236"/>
      <c r="F2285" s="237">
        <f t="shared" si="686"/>
        <v>0</v>
      </c>
      <c r="G2285" s="303">
        <f t="shared" si="687"/>
        <v>0</v>
      </c>
    </row>
    <row r="2286" spans="1:7" ht="24" customHeight="1" x14ac:dyDescent="0.2">
      <c r="A2286" s="304"/>
      <c r="B2286" s="99"/>
      <c r="C2286" s="99"/>
      <c r="D2286" s="105"/>
      <c r="E2286" s="106"/>
      <c r="F2286" s="377" t="s">
        <v>32</v>
      </c>
      <c r="G2286" s="305">
        <f>SUBTOTAL(9,G2278:G2285)</f>
        <v>0</v>
      </c>
    </row>
    <row r="2287" spans="1:7" ht="24" customHeight="1" x14ac:dyDescent="0.2">
      <c r="A2287" s="304"/>
      <c r="B2287" s="99"/>
      <c r="C2287" s="375" t="s">
        <v>606</v>
      </c>
      <c r="D2287" s="105"/>
      <c r="E2287" s="106"/>
      <c r="F2287" s="107"/>
      <c r="G2287" s="306"/>
    </row>
    <row r="2288" spans="1:7" s="238" customFormat="1" ht="24" customHeight="1" x14ac:dyDescent="0.2">
      <c r="A2288" s="235" t="str">
        <f t="shared" ref="A2288:A2296" si="688">IFERROR(VLOOKUP(C2288,Tabla_Insumos,4,FALSE),"")</f>
        <v/>
      </c>
      <c r="B2288" s="233" t="str">
        <f t="shared" ref="B2288:B2296" si="689">IFERROR(VLOOKUP(C2288,Tabla_Insumos,5,FALSE),"")</f>
        <v/>
      </c>
      <c r="C2288" s="234"/>
      <c r="D2288" s="235" t="str">
        <f t="shared" ref="D2288:D2296" si="690">IFERROR(VLOOKUP(C2288,Tabla_Insumos,2,FALSE),"")</f>
        <v/>
      </c>
      <c r="E2288" s="236"/>
      <c r="F2288" s="237">
        <f t="shared" ref="F2288:F2296" si="691">IFERROR(VLOOKUP(C2288,Tabla_Insumos,3,FALSE),0)</f>
        <v>0</v>
      </c>
      <c r="G2288" s="303">
        <f t="shared" ref="G2288:G2296" si="692">ROUND(E2288*F2288,2)</f>
        <v>0</v>
      </c>
    </row>
    <row r="2289" spans="1:7" s="238" customFormat="1" ht="24" customHeight="1" x14ac:dyDescent="0.2">
      <c r="A2289" s="235" t="str">
        <f t="shared" si="688"/>
        <v/>
      </c>
      <c r="B2289" s="233" t="str">
        <f t="shared" si="689"/>
        <v/>
      </c>
      <c r="C2289" s="234"/>
      <c r="D2289" s="235" t="str">
        <f t="shared" si="690"/>
        <v/>
      </c>
      <c r="E2289" s="236"/>
      <c r="F2289" s="237">
        <f t="shared" si="691"/>
        <v>0</v>
      </c>
      <c r="G2289" s="303">
        <f t="shared" si="692"/>
        <v>0</v>
      </c>
    </row>
    <row r="2290" spans="1:7" s="238" customFormat="1" ht="24" customHeight="1" x14ac:dyDescent="0.2">
      <c r="A2290" s="235" t="str">
        <f t="shared" si="688"/>
        <v/>
      </c>
      <c r="B2290" s="233" t="str">
        <f t="shared" si="689"/>
        <v/>
      </c>
      <c r="C2290" s="234"/>
      <c r="D2290" s="235" t="str">
        <f t="shared" si="690"/>
        <v/>
      </c>
      <c r="E2290" s="236"/>
      <c r="F2290" s="237">
        <f t="shared" si="691"/>
        <v>0</v>
      </c>
      <c r="G2290" s="303">
        <f t="shared" si="692"/>
        <v>0</v>
      </c>
    </row>
    <row r="2291" spans="1:7" s="238" customFormat="1" ht="24" customHeight="1" x14ac:dyDescent="0.2">
      <c r="A2291" s="235" t="str">
        <f t="shared" si="688"/>
        <v/>
      </c>
      <c r="B2291" s="233" t="str">
        <f t="shared" si="689"/>
        <v/>
      </c>
      <c r="C2291" s="234"/>
      <c r="D2291" s="235" t="str">
        <f t="shared" si="690"/>
        <v/>
      </c>
      <c r="E2291" s="236"/>
      <c r="F2291" s="237">
        <f t="shared" si="691"/>
        <v>0</v>
      </c>
      <c r="G2291" s="303">
        <f t="shared" si="692"/>
        <v>0</v>
      </c>
    </row>
    <row r="2292" spans="1:7" s="238" customFormat="1" ht="24" customHeight="1" x14ac:dyDescent="0.2">
      <c r="A2292" s="235" t="str">
        <f t="shared" si="688"/>
        <v/>
      </c>
      <c r="B2292" s="233" t="str">
        <f t="shared" si="689"/>
        <v/>
      </c>
      <c r="C2292" s="234"/>
      <c r="D2292" s="235" t="str">
        <f t="shared" si="690"/>
        <v/>
      </c>
      <c r="E2292" s="236"/>
      <c r="F2292" s="237">
        <f t="shared" si="691"/>
        <v>0</v>
      </c>
      <c r="G2292" s="303">
        <f t="shared" si="692"/>
        <v>0</v>
      </c>
    </row>
    <row r="2293" spans="1:7" s="238" customFormat="1" ht="24" customHeight="1" x14ac:dyDescent="0.2">
      <c r="A2293" s="235" t="str">
        <f t="shared" si="688"/>
        <v/>
      </c>
      <c r="B2293" s="233" t="str">
        <f t="shared" si="689"/>
        <v/>
      </c>
      <c r="C2293" s="234"/>
      <c r="D2293" s="235" t="str">
        <f t="shared" si="690"/>
        <v/>
      </c>
      <c r="E2293" s="236"/>
      <c r="F2293" s="237">
        <f t="shared" si="691"/>
        <v>0</v>
      </c>
      <c r="G2293" s="303">
        <f t="shared" si="692"/>
        <v>0</v>
      </c>
    </row>
    <row r="2294" spans="1:7" s="238" customFormat="1" ht="24" customHeight="1" x14ac:dyDescent="0.2">
      <c r="A2294" s="235" t="str">
        <f t="shared" si="688"/>
        <v/>
      </c>
      <c r="B2294" s="233" t="str">
        <f t="shared" si="689"/>
        <v/>
      </c>
      <c r="C2294" s="234"/>
      <c r="D2294" s="235" t="str">
        <f t="shared" si="690"/>
        <v/>
      </c>
      <c r="E2294" s="236"/>
      <c r="F2294" s="237">
        <f t="shared" si="691"/>
        <v>0</v>
      </c>
      <c r="G2294" s="303">
        <f t="shared" si="692"/>
        <v>0</v>
      </c>
    </row>
    <row r="2295" spans="1:7" s="238" customFormat="1" ht="24" customHeight="1" x14ac:dyDescent="0.2">
      <c r="A2295" s="235" t="str">
        <f t="shared" si="688"/>
        <v/>
      </c>
      <c r="B2295" s="233" t="str">
        <f t="shared" si="689"/>
        <v/>
      </c>
      <c r="C2295" s="234"/>
      <c r="D2295" s="235" t="str">
        <f t="shared" si="690"/>
        <v/>
      </c>
      <c r="E2295" s="236"/>
      <c r="F2295" s="237">
        <f t="shared" si="691"/>
        <v>0</v>
      </c>
      <c r="G2295" s="303">
        <f t="shared" si="692"/>
        <v>0</v>
      </c>
    </row>
    <row r="2296" spans="1:7" s="238" customFormat="1" ht="24" customHeight="1" x14ac:dyDescent="0.2">
      <c r="A2296" s="235" t="str">
        <f t="shared" si="688"/>
        <v/>
      </c>
      <c r="B2296" s="233" t="str">
        <f t="shared" si="689"/>
        <v/>
      </c>
      <c r="C2296" s="234"/>
      <c r="D2296" s="235" t="str">
        <f t="shared" si="690"/>
        <v/>
      </c>
      <c r="E2296" s="236"/>
      <c r="F2296" s="237">
        <f t="shared" si="691"/>
        <v>0</v>
      </c>
      <c r="G2296" s="303">
        <f t="shared" si="692"/>
        <v>0</v>
      </c>
    </row>
    <row r="2297" spans="1:7" ht="24" customHeight="1" x14ac:dyDescent="0.2">
      <c r="A2297" s="307"/>
      <c r="B2297" s="105"/>
      <c r="C2297" s="99"/>
      <c r="D2297" s="105"/>
      <c r="E2297" s="106"/>
      <c r="F2297" s="377" t="s">
        <v>33</v>
      </c>
      <c r="G2297" s="305">
        <f>SUBTOTAL(9,G2288:G2296)</f>
        <v>0</v>
      </c>
    </row>
    <row r="2298" spans="1:7" ht="24" customHeight="1" x14ac:dyDescent="0.2">
      <c r="A2298" s="308"/>
      <c r="B2298" s="105"/>
      <c r="C2298" s="99"/>
      <c r="D2298" s="105"/>
      <c r="E2298" s="106"/>
      <c r="F2298" s="107"/>
      <c r="G2298" s="306"/>
    </row>
    <row r="2299" spans="1:7" ht="24" customHeight="1" x14ac:dyDescent="0.2">
      <c r="A2299" s="309" t="str">
        <f>B2257</f>
        <v/>
      </c>
      <c r="B2299" s="310" t="str">
        <f>C2257</f>
        <v/>
      </c>
      <c r="C2299" s="113"/>
      <c r="D2299" s="113" t="s">
        <v>34</v>
      </c>
      <c r="E2299" s="114"/>
      <c r="F2299" s="312" t="s">
        <v>35</v>
      </c>
      <c r="G2299" s="311">
        <f>SUBTOTAL(9,G2262:G2298)</f>
        <v>0</v>
      </c>
    </row>
    <row r="2301" spans="1:7" ht="24" customHeight="1" x14ac:dyDescent="0.2">
      <c r="A2301" s="291" t="s">
        <v>37</v>
      </c>
      <c r="B2301" s="292"/>
      <c r="C2301" s="292"/>
      <c r="D2301" s="292"/>
      <c r="E2301" s="292"/>
      <c r="F2301" s="292"/>
      <c r="G2301" s="293"/>
    </row>
    <row r="2302" spans="1:7" ht="24" customHeight="1" x14ac:dyDescent="0.2">
      <c r="A2302" s="294" t="s">
        <v>602</v>
      </c>
      <c r="B2302" s="101" t="str">
        <f>Comitente</f>
        <v>DIRECCION PROVINCIAL DE REDES DE GAS</v>
      </c>
      <c r="C2302" s="96"/>
      <c r="D2302" s="102"/>
      <c r="E2302" s="102"/>
      <c r="F2302" s="103"/>
      <c r="G2302" s="295"/>
    </row>
    <row r="2303" spans="1:7" ht="24" customHeight="1" x14ac:dyDescent="0.2">
      <c r="A2303" s="294" t="s">
        <v>603</v>
      </c>
      <c r="B2303" s="101">
        <f>Contratista</f>
        <v>0</v>
      </c>
      <c r="C2303" s="97"/>
      <c r="D2303" s="97"/>
      <c r="E2303" s="97"/>
      <c r="F2303" s="104"/>
      <c r="G2303" s="296"/>
    </row>
    <row r="2304" spans="1:7" ht="24" customHeight="1" x14ac:dyDescent="0.2">
      <c r="A2304" s="294" t="s">
        <v>24</v>
      </c>
      <c r="B2304" s="101" t="str">
        <f>Obra</f>
        <v>RED DE MEDIA PRESIÓN BARRIO TALACASTO</v>
      </c>
      <c r="C2304" s="97"/>
      <c r="D2304" s="97"/>
      <c r="E2304" s="97"/>
      <c r="F2304" s="104" t="s">
        <v>38</v>
      </c>
      <c r="G2304" s="297">
        <f>Fecha_Base</f>
        <v>0</v>
      </c>
    </row>
    <row r="2305" spans="1:123" ht="24" customHeight="1" x14ac:dyDescent="0.2">
      <c r="A2305" s="298" t="s">
        <v>601</v>
      </c>
      <c r="B2305" s="98" t="str">
        <f>Ubicación</f>
        <v>Departamento Chimbas</v>
      </c>
      <c r="C2305" s="98"/>
      <c r="D2305" s="105"/>
      <c r="E2305" s="106"/>
      <c r="F2305" s="107"/>
      <c r="G2305" s="299"/>
    </row>
    <row r="2306" spans="1:123" ht="24" customHeight="1" x14ac:dyDescent="0.2">
      <c r="A2306" s="298" t="s">
        <v>39</v>
      </c>
      <c r="B2306" s="108" t="str">
        <f>IFERROR(VALUE(LEFT(B2307,FIND(".",B2307)-1)),"")</f>
        <v/>
      </c>
      <c r="C2306" s="99" t="str">
        <f>IFERROR(VLOOKUP(B2306,Tabla_CyP,2,FALSE),"")</f>
        <v/>
      </c>
      <c r="D2306" s="99"/>
      <c r="E2306" s="106"/>
      <c r="F2306" s="107"/>
      <c r="G2306" s="299"/>
    </row>
    <row r="2307" spans="1:123" ht="24" customHeight="1" x14ac:dyDescent="0.2">
      <c r="A2307" s="298" t="s">
        <v>25</v>
      </c>
      <c r="B2307" s="109" t="str">
        <f>IFERROR(VLOOKUP(COUNTIF($A$1:A2307,"ANALISIS DE PRECIOS"),Tabla_NumeroItem,2,FALSE),"")</f>
        <v/>
      </c>
      <c r="C2307" s="99" t="str">
        <f>IFERROR(VLOOKUP(B2307,Tabla_CyP,2,FALSE),"")</f>
        <v/>
      </c>
      <c r="D2307" s="105"/>
      <c r="E2307" s="106"/>
      <c r="F2307" s="104" t="s">
        <v>26</v>
      </c>
      <c r="G2307" s="300" t="str">
        <f>IFERROR(VLOOKUP(B2307,Tabla_CyP,4,FALSE),"")</f>
        <v/>
      </c>
    </row>
    <row r="2308" spans="1:123" ht="24" customHeight="1" x14ac:dyDescent="0.2">
      <c r="A2308" s="298"/>
      <c r="B2308" s="98"/>
      <c r="C2308" s="99"/>
      <c r="D2308" s="105"/>
      <c r="E2308" s="106"/>
      <c r="F2308" s="107"/>
      <c r="G2308" s="299"/>
    </row>
    <row r="2309" spans="1:123" ht="24" customHeight="1" x14ac:dyDescent="0.2">
      <c r="A2309" s="431" t="s">
        <v>507</v>
      </c>
      <c r="B2309" s="432"/>
      <c r="C2309" s="425" t="s">
        <v>0</v>
      </c>
      <c r="D2309" s="425" t="s">
        <v>27</v>
      </c>
      <c r="E2309" s="427" t="s">
        <v>28</v>
      </c>
      <c r="F2309" s="429" t="s">
        <v>29</v>
      </c>
      <c r="G2309" s="429" t="s">
        <v>30</v>
      </c>
    </row>
    <row r="2310" spans="1:123" s="111" customFormat="1" ht="24" customHeight="1" x14ac:dyDescent="0.2">
      <c r="A2310" s="110" t="s">
        <v>508</v>
      </c>
      <c r="B2310" s="110" t="s">
        <v>509</v>
      </c>
      <c r="C2310" s="426"/>
      <c r="D2310" s="426"/>
      <c r="E2310" s="428"/>
      <c r="F2310" s="430"/>
      <c r="G2310" s="430"/>
      <c r="H2310" s="239"/>
      <c r="I2310" s="239"/>
      <c r="J2310" s="239"/>
      <c r="K2310" s="239"/>
      <c r="L2310" s="239"/>
      <c r="M2310" s="239"/>
      <c r="N2310" s="239"/>
      <c r="O2310" s="239"/>
      <c r="P2310" s="239"/>
      <c r="Q2310" s="239"/>
      <c r="R2310" s="239"/>
      <c r="S2310" s="239"/>
      <c r="T2310" s="239"/>
      <c r="U2310" s="239"/>
      <c r="V2310" s="239"/>
      <c r="W2310" s="239"/>
      <c r="X2310" s="239"/>
      <c r="Y2310" s="239"/>
      <c r="Z2310" s="239"/>
      <c r="AA2310" s="239"/>
      <c r="AB2310" s="239"/>
      <c r="AC2310" s="239"/>
      <c r="AD2310" s="239"/>
      <c r="AE2310" s="239"/>
      <c r="AF2310" s="239"/>
      <c r="AG2310" s="239"/>
      <c r="AH2310" s="239"/>
      <c r="AI2310" s="239"/>
      <c r="AJ2310" s="239"/>
      <c r="AK2310" s="239"/>
      <c r="AL2310" s="239"/>
      <c r="AM2310" s="239"/>
      <c r="AN2310" s="239"/>
      <c r="AO2310" s="239"/>
      <c r="AP2310" s="239"/>
      <c r="AQ2310" s="239"/>
      <c r="AR2310" s="239"/>
      <c r="AS2310" s="239"/>
      <c r="AT2310" s="239"/>
      <c r="AU2310" s="239"/>
      <c r="AV2310" s="239"/>
      <c r="AW2310" s="239"/>
      <c r="AX2310" s="239"/>
      <c r="AY2310" s="239"/>
      <c r="AZ2310" s="239"/>
      <c r="BA2310" s="239"/>
      <c r="BB2310" s="239"/>
      <c r="BC2310" s="239"/>
      <c r="BD2310" s="239"/>
      <c r="BE2310" s="239"/>
      <c r="BF2310" s="239"/>
      <c r="BG2310" s="239"/>
      <c r="BH2310" s="239"/>
      <c r="BI2310" s="239"/>
      <c r="BJ2310" s="239"/>
      <c r="BK2310" s="239"/>
      <c r="BL2310" s="239"/>
      <c r="BM2310" s="239"/>
      <c r="BN2310" s="239"/>
      <c r="BO2310" s="239"/>
      <c r="BP2310" s="239"/>
      <c r="BQ2310" s="239"/>
      <c r="BR2310" s="239"/>
      <c r="BS2310" s="239"/>
      <c r="BT2310" s="239"/>
      <c r="BU2310" s="239"/>
      <c r="BV2310" s="239"/>
      <c r="BW2310" s="239"/>
      <c r="BX2310" s="239"/>
      <c r="BY2310" s="239"/>
      <c r="BZ2310" s="239"/>
      <c r="CA2310" s="239"/>
      <c r="CB2310" s="239"/>
      <c r="CC2310" s="239"/>
      <c r="CD2310" s="239"/>
      <c r="CE2310" s="239"/>
      <c r="CF2310" s="239"/>
      <c r="CG2310" s="239"/>
      <c r="CH2310" s="239"/>
      <c r="CI2310" s="239"/>
      <c r="CJ2310" s="239"/>
      <c r="CK2310" s="239"/>
      <c r="CL2310" s="239"/>
      <c r="CM2310" s="239"/>
      <c r="CN2310" s="239"/>
      <c r="CO2310" s="239"/>
      <c r="CP2310" s="239"/>
      <c r="CQ2310" s="239"/>
      <c r="CR2310" s="239"/>
      <c r="CS2310" s="239"/>
      <c r="CT2310" s="239"/>
      <c r="CU2310" s="239"/>
      <c r="CV2310" s="239"/>
      <c r="CW2310" s="239"/>
      <c r="CX2310" s="239"/>
      <c r="CY2310" s="239"/>
      <c r="CZ2310" s="239"/>
      <c r="DA2310" s="239"/>
      <c r="DB2310" s="239"/>
      <c r="DC2310" s="239"/>
      <c r="DD2310" s="239"/>
      <c r="DE2310" s="239"/>
      <c r="DF2310" s="239"/>
      <c r="DG2310" s="239"/>
      <c r="DH2310" s="239"/>
      <c r="DI2310" s="239"/>
      <c r="DJ2310" s="239"/>
      <c r="DK2310" s="239"/>
      <c r="DL2310" s="239"/>
      <c r="DM2310" s="239"/>
      <c r="DN2310" s="239"/>
      <c r="DO2310" s="239"/>
      <c r="DP2310" s="239"/>
      <c r="DQ2310" s="239"/>
      <c r="DR2310" s="239"/>
      <c r="DS2310" s="239"/>
    </row>
    <row r="2311" spans="1:123" ht="24" customHeight="1" x14ac:dyDescent="0.2">
      <c r="A2311" s="378"/>
      <c r="B2311" s="112"/>
      <c r="C2311" s="376" t="s">
        <v>604</v>
      </c>
      <c r="D2311" s="113"/>
      <c r="E2311" s="114"/>
      <c r="F2311" s="115"/>
      <c r="G2311" s="302"/>
    </row>
    <row r="2312" spans="1:123" s="238" customFormat="1" ht="24" customHeight="1" x14ac:dyDescent="0.2">
      <c r="A2312" s="235" t="str">
        <f t="shared" ref="A2312:A2325" si="693">IFERROR(VLOOKUP(C2312,Tabla_Insumos,4,FALSE),"")</f>
        <v/>
      </c>
      <c r="B2312" s="233" t="str">
        <f t="shared" ref="B2312:B2325" si="694">IFERROR(VLOOKUP(C2312,Tabla_Insumos,5,FALSE),"")</f>
        <v/>
      </c>
      <c r="C2312" s="234"/>
      <c r="D2312" s="235" t="str">
        <f t="shared" ref="D2312:D2325" si="695">IFERROR(VLOOKUP(C2312,Tabla_Insumos,2,FALSE),"")</f>
        <v/>
      </c>
      <c r="E2312" s="236"/>
      <c r="F2312" s="237">
        <f t="shared" ref="F2312:F2325" si="696">IFERROR(VLOOKUP(C2312,Tabla_Insumos,3,FALSE),0)</f>
        <v>0</v>
      </c>
      <c r="G2312" s="303">
        <f>ROUND(E2312*F2312,2)</f>
        <v>0</v>
      </c>
    </row>
    <row r="2313" spans="1:123" s="238" customFormat="1" ht="24" customHeight="1" x14ac:dyDescent="0.2">
      <c r="A2313" s="235" t="str">
        <f t="shared" si="693"/>
        <v/>
      </c>
      <c r="B2313" s="233" t="str">
        <f t="shared" si="694"/>
        <v/>
      </c>
      <c r="C2313" s="234"/>
      <c r="D2313" s="235" t="str">
        <f t="shared" si="695"/>
        <v/>
      </c>
      <c r="E2313" s="236"/>
      <c r="F2313" s="237">
        <f t="shared" si="696"/>
        <v>0</v>
      </c>
      <c r="G2313" s="303">
        <f t="shared" ref="G2313:G2325" si="697">ROUND(E2313*F2313,2)</f>
        <v>0</v>
      </c>
    </row>
    <row r="2314" spans="1:123" s="238" customFormat="1" ht="24" customHeight="1" x14ac:dyDescent="0.2">
      <c r="A2314" s="235" t="str">
        <f t="shared" si="693"/>
        <v/>
      </c>
      <c r="B2314" s="233" t="str">
        <f t="shared" si="694"/>
        <v/>
      </c>
      <c r="C2314" s="234"/>
      <c r="D2314" s="235" t="str">
        <f t="shared" si="695"/>
        <v/>
      </c>
      <c r="E2314" s="236"/>
      <c r="F2314" s="237">
        <f t="shared" si="696"/>
        <v>0</v>
      </c>
      <c r="G2314" s="303">
        <f t="shared" si="697"/>
        <v>0</v>
      </c>
    </row>
    <row r="2315" spans="1:123" s="238" customFormat="1" ht="24" customHeight="1" x14ac:dyDescent="0.2">
      <c r="A2315" s="235" t="str">
        <f t="shared" si="693"/>
        <v/>
      </c>
      <c r="B2315" s="233" t="str">
        <f t="shared" si="694"/>
        <v/>
      </c>
      <c r="C2315" s="234"/>
      <c r="D2315" s="235" t="str">
        <f t="shared" si="695"/>
        <v/>
      </c>
      <c r="E2315" s="236"/>
      <c r="F2315" s="237">
        <f t="shared" si="696"/>
        <v>0</v>
      </c>
      <c r="G2315" s="303">
        <f t="shared" si="697"/>
        <v>0</v>
      </c>
    </row>
    <row r="2316" spans="1:123" s="238" customFormat="1" ht="24" customHeight="1" x14ac:dyDescent="0.2">
      <c r="A2316" s="235" t="str">
        <f t="shared" si="693"/>
        <v/>
      </c>
      <c r="B2316" s="233" t="str">
        <f t="shared" si="694"/>
        <v/>
      </c>
      <c r="C2316" s="234"/>
      <c r="D2316" s="235" t="str">
        <f t="shared" si="695"/>
        <v/>
      </c>
      <c r="E2316" s="236"/>
      <c r="F2316" s="237">
        <f t="shared" si="696"/>
        <v>0</v>
      </c>
      <c r="G2316" s="303">
        <f t="shared" si="697"/>
        <v>0</v>
      </c>
    </row>
    <row r="2317" spans="1:123" s="238" customFormat="1" ht="24" customHeight="1" x14ac:dyDescent="0.2">
      <c r="A2317" s="235" t="str">
        <f t="shared" si="693"/>
        <v/>
      </c>
      <c r="B2317" s="233" t="str">
        <f t="shared" si="694"/>
        <v/>
      </c>
      <c r="C2317" s="234"/>
      <c r="D2317" s="235" t="str">
        <f t="shared" si="695"/>
        <v/>
      </c>
      <c r="E2317" s="236"/>
      <c r="F2317" s="237">
        <f t="shared" si="696"/>
        <v>0</v>
      </c>
      <c r="G2317" s="303">
        <f t="shared" si="697"/>
        <v>0</v>
      </c>
    </row>
    <row r="2318" spans="1:123" s="238" customFormat="1" ht="24" customHeight="1" x14ac:dyDescent="0.2">
      <c r="A2318" s="235" t="str">
        <f t="shared" si="693"/>
        <v/>
      </c>
      <c r="B2318" s="233" t="str">
        <f t="shared" si="694"/>
        <v/>
      </c>
      <c r="C2318" s="234"/>
      <c r="D2318" s="235" t="str">
        <f t="shared" si="695"/>
        <v/>
      </c>
      <c r="E2318" s="236"/>
      <c r="F2318" s="237">
        <f t="shared" si="696"/>
        <v>0</v>
      </c>
      <c r="G2318" s="303">
        <f t="shared" si="697"/>
        <v>0</v>
      </c>
    </row>
    <row r="2319" spans="1:123" s="238" customFormat="1" ht="24" customHeight="1" x14ac:dyDescent="0.2">
      <c r="A2319" s="235" t="str">
        <f t="shared" si="693"/>
        <v/>
      </c>
      <c r="B2319" s="233" t="str">
        <f t="shared" si="694"/>
        <v/>
      </c>
      <c r="C2319" s="234"/>
      <c r="D2319" s="235" t="str">
        <f t="shared" si="695"/>
        <v/>
      </c>
      <c r="E2319" s="236"/>
      <c r="F2319" s="237">
        <f t="shared" si="696"/>
        <v>0</v>
      </c>
      <c r="G2319" s="303">
        <f t="shared" si="697"/>
        <v>0</v>
      </c>
    </row>
    <row r="2320" spans="1:123" s="238" customFormat="1" ht="24" customHeight="1" x14ac:dyDescent="0.2">
      <c r="A2320" s="235" t="str">
        <f t="shared" si="693"/>
        <v/>
      </c>
      <c r="B2320" s="233" t="str">
        <f t="shared" si="694"/>
        <v/>
      </c>
      <c r="C2320" s="234"/>
      <c r="D2320" s="235" t="str">
        <f t="shared" si="695"/>
        <v/>
      </c>
      <c r="E2320" s="236"/>
      <c r="F2320" s="237">
        <f t="shared" si="696"/>
        <v>0</v>
      </c>
      <c r="G2320" s="303">
        <f t="shared" si="697"/>
        <v>0</v>
      </c>
    </row>
    <row r="2321" spans="1:7" s="238" customFormat="1" ht="24" customHeight="1" x14ac:dyDescent="0.2">
      <c r="A2321" s="235" t="str">
        <f t="shared" si="693"/>
        <v/>
      </c>
      <c r="B2321" s="233" t="str">
        <f t="shared" si="694"/>
        <v/>
      </c>
      <c r="C2321" s="234"/>
      <c r="D2321" s="235" t="str">
        <f t="shared" si="695"/>
        <v/>
      </c>
      <c r="E2321" s="236"/>
      <c r="F2321" s="237">
        <f t="shared" si="696"/>
        <v>0</v>
      </c>
      <c r="G2321" s="303">
        <f t="shared" si="697"/>
        <v>0</v>
      </c>
    </row>
    <row r="2322" spans="1:7" s="238" customFormat="1" ht="24" customHeight="1" x14ac:dyDescent="0.2">
      <c r="A2322" s="235" t="str">
        <f t="shared" si="693"/>
        <v/>
      </c>
      <c r="B2322" s="233" t="str">
        <f t="shared" si="694"/>
        <v/>
      </c>
      <c r="C2322" s="234"/>
      <c r="D2322" s="235" t="str">
        <f t="shared" si="695"/>
        <v/>
      </c>
      <c r="E2322" s="236"/>
      <c r="F2322" s="237">
        <f t="shared" si="696"/>
        <v>0</v>
      </c>
      <c r="G2322" s="303">
        <f t="shared" si="697"/>
        <v>0</v>
      </c>
    </row>
    <row r="2323" spans="1:7" s="238" customFormat="1" ht="24" customHeight="1" x14ac:dyDescent="0.2">
      <c r="A2323" s="235" t="str">
        <f t="shared" si="693"/>
        <v/>
      </c>
      <c r="B2323" s="233" t="str">
        <f t="shared" si="694"/>
        <v/>
      </c>
      <c r="C2323" s="234"/>
      <c r="D2323" s="235" t="str">
        <f t="shared" si="695"/>
        <v/>
      </c>
      <c r="E2323" s="236"/>
      <c r="F2323" s="237">
        <f t="shared" si="696"/>
        <v>0</v>
      </c>
      <c r="G2323" s="303">
        <f t="shared" si="697"/>
        <v>0</v>
      </c>
    </row>
    <row r="2324" spans="1:7" s="238" customFormat="1" ht="24" customHeight="1" x14ac:dyDescent="0.2">
      <c r="A2324" s="235" t="str">
        <f t="shared" si="693"/>
        <v/>
      </c>
      <c r="B2324" s="233" t="str">
        <f t="shared" si="694"/>
        <v/>
      </c>
      <c r="C2324" s="234"/>
      <c r="D2324" s="235" t="str">
        <f t="shared" si="695"/>
        <v/>
      </c>
      <c r="E2324" s="236"/>
      <c r="F2324" s="237">
        <f t="shared" si="696"/>
        <v>0</v>
      </c>
      <c r="G2324" s="303">
        <f t="shared" si="697"/>
        <v>0</v>
      </c>
    </row>
    <row r="2325" spans="1:7" s="238" customFormat="1" ht="24" customHeight="1" x14ac:dyDescent="0.2">
      <c r="A2325" s="235" t="str">
        <f t="shared" si="693"/>
        <v/>
      </c>
      <c r="B2325" s="233" t="str">
        <f t="shared" si="694"/>
        <v/>
      </c>
      <c r="C2325" s="234"/>
      <c r="D2325" s="235" t="str">
        <f t="shared" si="695"/>
        <v/>
      </c>
      <c r="E2325" s="236"/>
      <c r="F2325" s="237">
        <f t="shared" si="696"/>
        <v>0</v>
      </c>
      <c r="G2325" s="303">
        <f t="shared" si="697"/>
        <v>0</v>
      </c>
    </row>
    <row r="2326" spans="1:7" ht="24" customHeight="1" x14ac:dyDescent="0.2">
      <c r="A2326" s="304"/>
      <c r="B2326" s="99"/>
      <c r="C2326" s="99"/>
      <c r="D2326" s="105"/>
      <c r="E2326" s="106"/>
      <c r="F2326" s="377" t="s">
        <v>31</v>
      </c>
      <c r="G2326" s="305">
        <f>SUBTOTAL(9,G2312:G2325)</f>
        <v>0</v>
      </c>
    </row>
    <row r="2327" spans="1:7" ht="24" customHeight="1" x14ac:dyDescent="0.2">
      <c r="A2327" s="304"/>
      <c r="B2327" s="99"/>
      <c r="C2327" s="375" t="s">
        <v>605</v>
      </c>
      <c r="D2327" s="105"/>
      <c r="E2327" s="106"/>
      <c r="F2327" s="107"/>
      <c r="G2327" s="306"/>
    </row>
    <row r="2328" spans="1:7" s="238" customFormat="1" ht="24" customHeight="1" x14ac:dyDescent="0.2">
      <c r="A2328" s="235" t="str">
        <f t="shared" ref="A2328:A2335" si="698">IFERROR(VLOOKUP(C2328,Tabla_Insumos,4,FALSE),"")</f>
        <v/>
      </c>
      <c r="B2328" s="233">
        <f t="shared" ref="B2328:B2335" si="699">IFERROR(VLOOKUP(A2328,Tabla_Indices,5,FALSE),"")</f>
        <v>0</v>
      </c>
      <c r="C2328" s="234"/>
      <c r="D2328" s="235" t="str">
        <f t="shared" ref="D2328:D2335" si="700">IFERROR(VLOOKUP(C2328,Tabla_Insumos,2,FALSE),"")</f>
        <v/>
      </c>
      <c r="E2328" s="236"/>
      <c r="F2328" s="237">
        <f t="shared" ref="F2328:F2335" si="701">IFERROR(VLOOKUP(C2328,Tabla_Insumos,3,FALSE),0)</f>
        <v>0</v>
      </c>
      <c r="G2328" s="303">
        <f>ROUND(E2328*F2328,2)</f>
        <v>0</v>
      </c>
    </row>
    <row r="2329" spans="1:7" s="238" customFormat="1" ht="24" customHeight="1" x14ac:dyDescent="0.2">
      <c r="A2329" s="235" t="str">
        <f t="shared" si="698"/>
        <v/>
      </c>
      <c r="B2329" s="233">
        <f t="shared" si="699"/>
        <v>0</v>
      </c>
      <c r="C2329" s="234"/>
      <c r="D2329" s="235" t="str">
        <f t="shared" si="700"/>
        <v/>
      </c>
      <c r="E2329" s="236"/>
      <c r="F2329" s="237">
        <f t="shared" si="701"/>
        <v>0</v>
      </c>
      <c r="G2329" s="303">
        <f>ROUND(E2329*F2329,2)</f>
        <v>0</v>
      </c>
    </row>
    <row r="2330" spans="1:7" s="238" customFormat="1" ht="24" customHeight="1" x14ac:dyDescent="0.2">
      <c r="A2330" s="235" t="str">
        <f t="shared" si="698"/>
        <v/>
      </c>
      <c r="B2330" s="233">
        <f t="shared" si="699"/>
        <v>0</v>
      </c>
      <c r="C2330" s="234"/>
      <c r="D2330" s="235" t="str">
        <f t="shared" si="700"/>
        <v/>
      </c>
      <c r="E2330" s="236"/>
      <c r="F2330" s="237">
        <f t="shared" si="701"/>
        <v>0</v>
      </c>
      <c r="G2330" s="303">
        <f t="shared" ref="G2330:G2335" si="702">ROUND(E2330*F2330,2)</f>
        <v>0</v>
      </c>
    </row>
    <row r="2331" spans="1:7" s="238" customFormat="1" ht="24" customHeight="1" x14ac:dyDescent="0.2">
      <c r="A2331" s="235" t="str">
        <f t="shared" si="698"/>
        <v/>
      </c>
      <c r="B2331" s="233">
        <f t="shared" si="699"/>
        <v>0</v>
      </c>
      <c r="C2331" s="234"/>
      <c r="D2331" s="235" t="str">
        <f t="shared" si="700"/>
        <v/>
      </c>
      <c r="E2331" s="236"/>
      <c r="F2331" s="237">
        <f t="shared" si="701"/>
        <v>0</v>
      </c>
      <c r="G2331" s="303">
        <f t="shared" si="702"/>
        <v>0</v>
      </c>
    </row>
    <row r="2332" spans="1:7" s="238" customFormat="1" ht="24" customHeight="1" x14ac:dyDescent="0.2">
      <c r="A2332" s="235" t="str">
        <f t="shared" si="698"/>
        <v/>
      </c>
      <c r="B2332" s="233">
        <f t="shared" si="699"/>
        <v>0</v>
      </c>
      <c r="C2332" s="234"/>
      <c r="D2332" s="235" t="str">
        <f t="shared" si="700"/>
        <v/>
      </c>
      <c r="E2332" s="236"/>
      <c r="F2332" s="237">
        <f t="shared" si="701"/>
        <v>0</v>
      </c>
      <c r="G2332" s="303">
        <f t="shared" si="702"/>
        <v>0</v>
      </c>
    </row>
    <row r="2333" spans="1:7" s="238" customFormat="1" ht="24" customHeight="1" x14ac:dyDescent="0.2">
      <c r="A2333" s="235" t="str">
        <f t="shared" si="698"/>
        <v/>
      </c>
      <c r="B2333" s="233">
        <f t="shared" si="699"/>
        <v>0</v>
      </c>
      <c r="C2333" s="234"/>
      <c r="D2333" s="235" t="str">
        <f t="shared" si="700"/>
        <v/>
      </c>
      <c r="E2333" s="236"/>
      <c r="F2333" s="237">
        <f t="shared" si="701"/>
        <v>0</v>
      </c>
      <c r="G2333" s="303">
        <f t="shared" si="702"/>
        <v>0</v>
      </c>
    </row>
    <row r="2334" spans="1:7" s="238" customFormat="1" ht="24" customHeight="1" x14ac:dyDescent="0.2">
      <c r="A2334" s="235" t="str">
        <f t="shared" si="698"/>
        <v/>
      </c>
      <c r="B2334" s="233">
        <f t="shared" si="699"/>
        <v>0</v>
      </c>
      <c r="C2334" s="234"/>
      <c r="D2334" s="235" t="str">
        <f t="shared" si="700"/>
        <v/>
      </c>
      <c r="E2334" s="236"/>
      <c r="F2334" s="237">
        <f t="shared" si="701"/>
        <v>0</v>
      </c>
      <c r="G2334" s="303">
        <f t="shared" si="702"/>
        <v>0</v>
      </c>
    </row>
    <row r="2335" spans="1:7" s="238" customFormat="1" ht="24" customHeight="1" x14ac:dyDescent="0.2">
      <c r="A2335" s="235" t="str">
        <f t="shared" si="698"/>
        <v/>
      </c>
      <c r="B2335" s="233">
        <f t="shared" si="699"/>
        <v>0</v>
      </c>
      <c r="C2335" s="234"/>
      <c r="D2335" s="235" t="str">
        <f t="shared" si="700"/>
        <v/>
      </c>
      <c r="E2335" s="236"/>
      <c r="F2335" s="237">
        <f t="shared" si="701"/>
        <v>0</v>
      </c>
      <c r="G2335" s="303">
        <f t="shared" si="702"/>
        <v>0</v>
      </c>
    </row>
    <row r="2336" spans="1:7" ht="24" customHeight="1" x14ac:dyDescent="0.2">
      <c r="A2336" s="304"/>
      <c r="B2336" s="99"/>
      <c r="C2336" s="99"/>
      <c r="D2336" s="105"/>
      <c r="E2336" s="106"/>
      <c r="F2336" s="377" t="s">
        <v>32</v>
      </c>
      <c r="G2336" s="305">
        <f>SUBTOTAL(9,G2328:G2335)</f>
        <v>0</v>
      </c>
    </row>
    <row r="2337" spans="1:7" ht="24" customHeight="1" x14ac:dyDescent="0.2">
      <c r="A2337" s="304"/>
      <c r="B2337" s="99"/>
      <c r="C2337" s="375" t="s">
        <v>606</v>
      </c>
      <c r="D2337" s="105"/>
      <c r="E2337" s="106"/>
      <c r="F2337" s="107"/>
      <c r="G2337" s="306"/>
    </row>
    <row r="2338" spans="1:7" s="238" customFormat="1" ht="24" customHeight="1" x14ac:dyDescent="0.2">
      <c r="A2338" s="235" t="str">
        <f t="shared" ref="A2338:A2346" si="703">IFERROR(VLOOKUP(C2338,Tabla_Insumos,4,FALSE),"")</f>
        <v/>
      </c>
      <c r="B2338" s="233" t="str">
        <f t="shared" ref="B2338:B2346" si="704">IFERROR(VLOOKUP(C2338,Tabla_Insumos,5,FALSE),"")</f>
        <v/>
      </c>
      <c r="C2338" s="234"/>
      <c r="D2338" s="235" t="str">
        <f t="shared" ref="D2338:D2346" si="705">IFERROR(VLOOKUP(C2338,Tabla_Insumos,2,FALSE),"")</f>
        <v/>
      </c>
      <c r="E2338" s="236"/>
      <c r="F2338" s="237">
        <f t="shared" ref="F2338:F2346" si="706">IFERROR(VLOOKUP(C2338,Tabla_Insumos,3,FALSE),0)</f>
        <v>0</v>
      </c>
      <c r="G2338" s="303">
        <f t="shared" ref="G2338:G2346" si="707">ROUND(E2338*F2338,2)</f>
        <v>0</v>
      </c>
    </row>
    <row r="2339" spans="1:7" s="238" customFormat="1" ht="24" customHeight="1" x14ac:dyDescent="0.2">
      <c r="A2339" s="235" t="str">
        <f t="shared" si="703"/>
        <v/>
      </c>
      <c r="B2339" s="233" t="str">
        <f t="shared" si="704"/>
        <v/>
      </c>
      <c r="C2339" s="234"/>
      <c r="D2339" s="235" t="str">
        <f t="shared" si="705"/>
        <v/>
      </c>
      <c r="E2339" s="236"/>
      <c r="F2339" s="237">
        <f t="shared" si="706"/>
        <v>0</v>
      </c>
      <c r="G2339" s="303">
        <f t="shared" si="707"/>
        <v>0</v>
      </c>
    </row>
    <row r="2340" spans="1:7" s="238" customFormat="1" ht="24" customHeight="1" x14ac:dyDescent="0.2">
      <c r="A2340" s="235" t="str">
        <f t="shared" si="703"/>
        <v/>
      </c>
      <c r="B2340" s="233" t="str">
        <f t="shared" si="704"/>
        <v/>
      </c>
      <c r="C2340" s="234"/>
      <c r="D2340" s="235" t="str">
        <f t="shared" si="705"/>
        <v/>
      </c>
      <c r="E2340" s="236"/>
      <c r="F2340" s="237">
        <f t="shared" si="706"/>
        <v>0</v>
      </c>
      <c r="G2340" s="303">
        <f t="shared" si="707"/>
        <v>0</v>
      </c>
    </row>
    <row r="2341" spans="1:7" s="238" customFormat="1" ht="24" customHeight="1" x14ac:dyDescent="0.2">
      <c r="A2341" s="235" t="str">
        <f t="shared" si="703"/>
        <v/>
      </c>
      <c r="B2341" s="233" t="str">
        <f t="shared" si="704"/>
        <v/>
      </c>
      <c r="C2341" s="234"/>
      <c r="D2341" s="235" t="str">
        <f t="shared" si="705"/>
        <v/>
      </c>
      <c r="E2341" s="236"/>
      <c r="F2341" s="237">
        <f t="shared" si="706"/>
        <v>0</v>
      </c>
      <c r="G2341" s="303">
        <f t="shared" si="707"/>
        <v>0</v>
      </c>
    </row>
    <row r="2342" spans="1:7" s="238" customFormat="1" ht="24" customHeight="1" x14ac:dyDescent="0.2">
      <c r="A2342" s="235" t="str">
        <f t="shared" si="703"/>
        <v/>
      </c>
      <c r="B2342" s="233" t="str">
        <f t="shared" si="704"/>
        <v/>
      </c>
      <c r="C2342" s="234"/>
      <c r="D2342" s="235" t="str">
        <f t="shared" si="705"/>
        <v/>
      </c>
      <c r="E2342" s="236"/>
      <c r="F2342" s="237">
        <f t="shared" si="706"/>
        <v>0</v>
      </c>
      <c r="G2342" s="303">
        <f t="shared" si="707"/>
        <v>0</v>
      </c>
    </row>
    <row r="2343" spans="1:7" s="238" customFormat="1" ht="24" customHeight="1" x14ac:dyDescent="0.2">
      <c r="A2343" s="235" t="str">
        <f t="shared" si="703"/>
        <v/>
      </c>
      <c r="B2343" s="233" t="str">
        <f t="shared" si="704"/>
        <v/>
      </c>
      <c r="C2343" s="234"/>
      <c r="D2343" s="235" t="str">
        <f t="shared" si="705"/>
        <v/>
      </c>
      <c r="E2343" s="236"/>
      <c r="F2343" s="237">
        <f t="shared" si="706"/>
        <v>0</v>
      </c>
      <c r="G2343" s="303">
        <f t="shared" si="707"/>
        <v>0</v>
      </c>
    </row>
    <row r="2344" spans="1:7" s="238" customFormat="1" ht="24" customHeight="1" x14ac:dyDescent="0.2">
      <c r="A2344" s="235" t="str">
        <f t="shared" si="703"/>
        <v/>
      </c>
      <c r="B2344" s="233" t="str">
        <f t="shared" si="704"/>
        <v/>
      </c>
      <c r="C2344" s="234"/>
      <c r="D2344" s="235" t="str">
        <f t="shared" si="705"/>
        <v/>
      </c>
      <c r="E2344" s="236"/>
      <c r="F2344" s="237">
        <f t="shared" si="706"/>
        <v>0</v>
      </c>
      <c r="G2344" s="303">
        <f t="shared" si="707"/>
        <v>0</v>
      </c>
    </row>
    <row r="2345" spans="1:7" s="238" customFormat="1" ht="24" customHeight="1" x14ac:dyDescent="0.2">
      <c r="A2345" s="235" t="str">
        <f t="shared" si="703"/>
        <v/>
      </c>
      <c r="B2345" s="233" t="str">
        <f t="shared" si="704"/>
        <v/>
      </c>
      <c r="C2345" s="234"/>
      <c r="D2345" s="235" t="str">
        <f t="shared" si="705"/>
        <v/>
      </c>
      <c r="E2345" s="236"/>
      <c r="F2345" s="237">
        <f t="shared" si="706"/>
        <v>0</v>
      </c>
      <c r="G2345" s="303">
        <f t="shared" si="707"/>
        <v>0</v>
      </c>
    </row>
    <row r="2346" spans="1:7" s="238" customFormat="1" ht="24" customHeight="1" x14ac:dyDescent="0.2">
      <c r="A2346" s="235" t="str">
        <f t="shared" si="703"/>
        <v/>
      </c>
      <c r="B2346" s="233" t="str">
        <f t="shared" si="704"/>
        <v/>
      </c>
      <c r="C2346" s="234"/>
      <c r="D2346" s="235" t="str">
        <f t="shared" si="705"/>
        <v/>
      </c>
      <c r="E2346" s="236"/>
      <c r="F2346" s="237">
        <f t="shared" si="706"/>
        <v>0</v>
      </c>
      <c r="G2346" s="303">
        <f t="shared" si="707"/>
        <v>0</v>
      </c>
    </row>
    <row r="2347" spans="1:7" ht="24" customHeight="1" x14ac:dyDescent="0.2">
      <c r="A2347" s="307"/>
      <c r="B2347" s="105"/>
      <c r="C2347" s="99"/>
      <c r="D2347" s="105"/>
      <c r="E2347" s="106"/>
      <c r="F2347" s="377" t="s">
        <v>33</v>
      </c>
      <c r="G2347" s="305">
        <f>SUBTOTAL(9,G2338:G2346)</f>
        <v>0</v>
      </c>
    </row>
    <row r="2348" spans="1:7" ht="24" customHeight="1" x14ac:dyDescent="0.2">
      <c r="A2348" s="308"/>
      <c r="B2348" s="105"/>
      <c r="C2348" s="99"/>
      <c r="D2348" s="105"/>
      <c r="E2348" s="106"/>
      <c r="F2348" s="107"/>
      <c r="G2348" s="306"/>
    </row>
    <row r="2349" spans="1:7" ht="24" customHeight="1" x14ac:dyDescent="0.2">
      <c r="A2349" s="309" t="str">
        <f>B2307</f>
        <v/>
      </c>
      <c r="B2349" s="310" t="str">
        <f>C2307</f>
        <v/>
      </c>
      <c r="C2349" s="113"/>
      <c r="D2349" s="113" t="s">
        <v>34</v>
      </c>
      <c r="E2349" s="114"/>
      <c r="F2349" s="312" t="s">
        <v>35</v>
      </c>
      <c r="G2349" s="311">
        <f>SUBTOTAL(9,G2312:G2348)</f>
        <v>0</v>
      </c>
    </row>
    <row r="2351" spans="1:7" ht="24" customHeight="1" x14ac:dyDescent="0.2">
      <c r="A2351" s="291" t="s">
        <v>37</v>
      </c>
      <c r="B2351" s="292"/>
      <c r="C2351" s="292"/>
      <c r="D2351" s="292"/>
      <c r="E2351" s="292"/>
      <c r="F2351" s="292"/>
      <c r="G2351" s="293"/>
    </row>
    <row r="2352" spans="1:7" ht="24" customHeight="1" x14ac:dyDescent="0.2">
      <c r="A2352" s="294" t="s">
        <v>602</v>
      </c>
      <c r="B2352" s="101" t="str">
        <f>Comitente</f>
        <v>DIRECCION PROVINCIAL DE REDES DE GAS</v>
      </c>
      <c r="C2352" s="96"/>
      <c r="D2352" s="102"/>
      <c r="E2352" s="102"/>
      <c r="F2352" s="103"/>
      <c r="G2352" s="295"/>
    </row>
    <row r="2353" spans="1:123" ht="24" customHeight="1" x14ac:dyDescent="0.2">
      <c r="A2353" s="294" t="s">
        <v>603</v>
      </c>
      <c r="B2353" s="101">
        <f>Contratista</f>
        <v>0</v>
      </c>
      <c r="C2353" s="97"/>
      <c r="D2353" s="97"/>
      <c r="E2353" s="97"/>
      <c r="F2353" s="104"/>
      <c r="G2353" s="296"/>
    </row>
    <row r="2354" spans="1:123" ht="24" customHeight="1" x14ac:dyDescent="0.2">
      <c r="A2354" s="294" t="s">
        <v>24</v>
      </c>
      <c r="B2354" s="101" t="str">
        <f>Obra</f>
        <v>RED DE MEDIA PRESIÓN BARRIO TALACASTO</v>
      </c>
      <c r="C2354" s="97"/>
      <c r="D2354" s="97"/>
      <c r="E2354" s="97"/>
      <c r="F2354" s="104" t="s">
        <v>38</v>
      </c>
      <c r="G2354" s="297">
        <f>Fecha_Base</f>
        <v>0</v>
      </c>
    </row>
    <row r="2355" spans="1:123" ht="24" customHeight="1" x14ac:dyDescent="0.2">
      <c r="A2355" s="298" t="s">
        <v>601</v>
      </c>
      <c r="B2355" s="98" t="str">
        <f>Ubicación</f>
        <v>Departamento Chimbas</v>
      </c>
      <c r="C2355" s="98"/>
      <c r="D2355" s="105"/>
      <c r="E2355" s="106"/>
      <c r="F2355" s="107"/>
      <c r="G2355" s="299"/>
    </row>
    <row r="2356" spans="1:123" ht="24" customHeight="1" x14ac:dyDescent="0.2">
      <c r="A2356" s="298" t="s">
        <v>39</v>
      </c>
      <c r="B2356" s="108" t="str">
        <f>IFERROR(VALUE(LEFT(B2357,FIND(".",B2357)-1)),"")</f>
        <v/>
      </c>
      <c r="C2356" s="99" t="str">
        <f>IFERROR(VLOOKUP(B2356,Tabla_CyP,2,FALSE),"")</f>
        <v/>
      </c>
      <c r="D2356" s="99"/>
      <c r="E2356" s="106"/>
      <c r="F2356" s="107"/>
      <c r="G2356" s="299"/>
    </row>
    <row r="2357" spans="1:123" ht="24" customHeight="1" x14ac:dyDescent="0.2">
      <c r="A2357" s="298" t="s">
        <v>25</v>
      </c>
      <c r="B2357" s="109" t="str">
        <f>IFERROR(VLOOKUP(COUNTIF($A$1:A2357,"ANALISIS DE PRECIOS"),Tabla_NumeroItem,2,FALSE),"")</f>
        <v/>
      </c>
      <c r="C2357" s="99" t="str">
        <f>IFERROR(VLOOKUP(B2357,Tabla_CyP,2,FALSE),"")</f>
        <v/>
      </c>
      <c r="D2357" s="105"/>
      <c r="E2357" s="106"/>
      <c r="F2357" s="104" t="s">
        <v>26</v>
      </c>
      <c r="G2357" s="300" t="str">
        <f>IFERROR(VLOOKUP(B2357,Tabla_CyP,4,FALSE),"")</f>
        <v/>
      </c>
    </row>
    <row r="2358" spans="1:123" ht="24" customHeight="1" x14ac:dyDescent="0.2">
      <c r="A2358" s="298"/>
      <c r="B2358" s="98"/>
      <c r="C2358" s="99"/>
      <c r="D2358" s="105"/>
      <c r="E2358" s="106"/>
      <c r="F2358" s="107"/>
      <c r="G2358" s="299"/>
    </row>
    <row r="2359" spans="1:123" ht="24" customHeight="1" x14ac:dyDescent="0.2">
      <c r="A2359" s="431" t="s">
        <v>507</v>
      </c>
      <c r="B2359" s="432"/>
      <c r="C2359" s="425" t="s">
        <v>0</v>
      </c>
      <c r="D2359" s="425" t="s">
        <v>27</v>
      </c>
      <c r="E2359" s="427" t="s">
        <v>28</v>
      </c>
      <c r="F2359" s="429" t="s">
        <v>29</v>
      </c>
      <c r="G2359" s="429" t="s">
        <v>30</v>
      </c>
    </row>
    <row r="2360" spans="1:123" s="111" customFormat="1" ht="24" customHeight="1" x14ac:dyDescent="0.2">
      <c r="A2360" s="110" t="s">
        <v>508</v>
      </c>
      <c r="B2360" s="110" t="s">
        <v>509</v>
      </c>
      <c r="C2360" s="426"/>
      <c r="D2360" s="426"/>
      <c r="E2360" s="428"/>
      <c r="F2360" s="430"/>
      <c r="G2360" s="430"/>
      <c r="H2360" s="239"/>
      <c r="I2360" s="239"/>
      <c r="J2360" s="239"/>
      <c r="K2360" s="239"/>
      <c r="L2360" s="239"/>
      <c r="M2360" s="239"/>
      <c r="N2360" s="239"/>
      <c r="O2360" s="239"/>
      <c r="P2360" s="239"/>
      <c r="Q2360" s="239"/>
      <c r="R2360" s="239"/>
      <c r="S2360" s="239"/>
      <c r="T2360" s="239"/>
      <c r="U2360" s="239"/>
      <c r="V2360" s="239"/>
      <c r="W2360" s="239"/>
      <c r="X2360" s="239"/>
      <c r="Y2360" s="239"/>
      <c r="Z2360" s="239"/>
      <c r="AA2360" s="239"/>
      <c r="AB2360" s="239"/>
      <c r="AC2360" s="239"/>
      <c r="AD2360" s="239"/>
      <c r="AE2360" s="239"/>
      <c r="AF2360" s="239"/>
      <c r="AG2360" s="239"/>
      <c r="AH2360" s="239"/>
      <c r="AI2360" s="239"/>
      <c r="AJ2360" s="239"/>
      <c r="AK2360" s="239"/>
      <c r="AL2360" s="239"/>
      <c r="AM2360" s="239"/>
      <c r="AN2360" s="239"/>
      <c r="AO2360" s="239"/>
      <c r="AP2360" s="239"/>
      <c r="AQ2360" s="239"/>
      <c r="AR2360" s="239"/>
      <c r="AS2360" s="239"/>
      <c r="AT2360" s="239"/>
      <c r="AU2360" s="239"/>
      <c r="AV2360" s="239"/>
      <c r="AW2360" s="239"/>
      <c r="AX2360" s="239"/>
      <c r="AY2360" s="239"/>
      <c r="AZ2360" s="239"/>
      <c r="BA2360" s="239"/>
      <c r="BB2360" s="239"/>
      <c r="BC2360" s="239"/>
      <c r="BD2360" s="239"/>
      <c r="BE2360" s="239"/>
      <c r="BF2360" s="239"/>
      <c r="BG2360" s="239"/>
      <c r="BH2360" s="239"/>
      <c r="BI2360" s="239"/>
      <c r="BJ2360" s="239"/>
      <c r="BK2360" s="239"/>
      <c r="BL2360" s="239"/>
      <c r="BM2360" s="239"/>
      <c r="BN2360" s="239"/>
      <c r="BO2360" s="239"/>
      <c r="BP2360" s="239"/>
      <c r="BQ2360" s="239"/>
      <c r="BR2360" s="239"/>
      <c r="BS2360" s="239"/>
      <c r="BT2360" s="239"/>
      <c r="BU2360" s="239"/>
      <c r="BV2360" s="239"/>
      <c r="BW2360" s="239"/>
      <c r="BX2360" s="239"/>
      <c r="BY2360" s="239"/>
      <c r="BZ2360" s="239"/>
      <c r="CA2360" s="239"/>
      <c r="CB2360" s="239"/>
      <c r="CC2360" s="239"/>
      <c r="CD2360" s="239"/>
      <c r="CE2360" s="239"/>
      <c r="CF2360" s="239"/>
      <c r="CG2360" s="239"/>
      <c r="CH2360" s="239"/>
      <c r="CI2360" s="239"/>
      <c r="CJ2360" s="239"/>
      <c r="CK2360" s="239"/>
      <c r="CL2360" s="239"/>
      <c r="CM2360" s="239"/>
      <c r="CN2360" s="239"/>
      <c r="CO2360" s="239"/>
      <c r="CP2360" s="239"/>
      <c r="CQ2360" s="239"/>
      <c r="CR2360" s="239"/>
      <c r="CS2360" s="239"/>
      <c r="CT2360" s="239"/>
      <c r="CU2360" s="239"/>
      <c r="CV2360" s="239"/>
      <c r="CW2360" s="239"/>
      <c r="CX2360" s="239"/>
      <c r="CY2360" s="239"/>
      <c r="CZ2360" s="239"/>
      <c r="DA2360" s="239"/>
      <c r="DB2360" s="239"/>
      <c r="DC2360" s="239"/>
      <c r="DD2360" s="239"/>
      <c r="DE2360" s="239"/>
      <c r="DF2360" s="239"/>
      <c r="DG2360" s="239"/>
      <c r="DH2360" s="239"/>
      <c r="DI2360" s="239"/>
      <c r="DJ2360" s="239"/>
      <c r="DK2360" s="239"/>
      <c r="DL2360" s="239"/>
      <c r="DM2360" s="239"/>
      <c r="DN2360" s="239"/>
      <c r="DO2360" s="239"/>
      <c r="DP2360" s="239"/>
      <c r="DQ2360" s="239"/>
      <c r="DR2360" s="239"/>
      <c r="DS2360" s="239"/>
    </row>
    <row r="2361" spans="1:123" ht="24" customHeight="1" x14ac:dyDescent="0.2">
      <c r="A2361" s="378"/>
      <c r="B2361" s="112"/>
      <c r="C2361" s="376" t="s">
        <v>604</v>
      </c>
      <c r="D2361" s="113"/>
      <c r="E2361" s="114"/>
      <c r="F2361" s="115"/>
      <c r="G2361" s="302"/>
    </row>
    <row r="2362" spans="1:123" s="238" customFormat="1" ht="24" customHeight="1" x14ac:dyDescent="0.2">
      <c r="A2362" s="235" t="str">
        <f t="shared" ref="A2362:A2375" si="708">IFERROR(VLOOKUP(C2362,Tabla_Insumos,4,FALSE),"")</f>
        <v/>
      </c>
      <c r="B2362" s="233" t="str">
        <f t="shared" ref="B2362:B2375" si="709">IFERROR(VLOOKUP(C2362,Tabla_Insumos,5,FALSE),"")</f>
        <v/>
      </c>
      <c r="C2362" s="234"/>
      <c r="D2362" s="235" t="str">
        <f t="shared" ref="D2362:D2375" si="710">IFERROR(VLOOKUP(C2362,Tabla_Insumos,2,FALSE),"")</f>
        <v/>
      </c>
      <c r="E2362" s="236"/>
      <c r="F2362" s="237">
        <f t="shared" ref="F2362:F2375" si="711">IFERROR(VLOOKUP(C2362,Tabla_Insumos,3,FALSE),0)</f>
        <v>0</v>
      </c>
      <c r="G2362" s="303">
        <f>ROUND(E2362*F2362,2)</f>
        <v>0</v>
      </c>
    </row>
    <row r="2363" spans="1:123" s="238" customFormat="1" ht="24" customHeight="1" x14ac:dyDescent="0.2">
      <c r="A2363" s="235" t="str">
        <f t="shared" si="708"/>
        <v/>
      </c>
      <c r="B2363" s="233" t="str">
        <f t="shared" si="709"/>
        <v/>
      </c>
      <c r="C2363" s="234"/>
      <c r="D2363" s="235" t="str">
        <f t="shared" si="710"/>
        <v/>
      </c>
      <c r="E2363" s="236"/>
      <c r="F2363" s="237">
        <f t="shared" si="711"/>
        <v>0</v>
      </c>
      <c r="G2363" s="303">
        <f t="shared" ref="G2363:G2375" si="712">ROUND(E2363*F2363,2)</f>
        <v>0</v>
      </c>
    </row>
    <row r="2364" spans="1:123" s="238" customFormat="1" ht="24" customHeight="1" x14ac:dyDescent="0.2">
      <c r="A2364" s="235" t="str">
        <f t="shared" si="708"/>
        <v/>
      </c>
      <c r="B2364" s="233" t="str">
        <f t="shared" si="709"/>
        <v/>
      </c>
      <c r="C2364" s="234"/>
      <c r="D2364" s="235" t="str">
        <f t="shared" si="710"/>
        <v/>
      </c>
      <c r="E2364" s="236"/>
      <c r="F2364" s="237">
        <f t="shared" si="711"/>
        <v>0</v>
      </c>
      <c r="G2364" s="303">
        <f t="shared" si="712"/>
        <v>0</v>
      </c>
    </row>
    <row r="2365" spans="1:123" s="238" customFormat="1" ht="24" customHeight="1" x14ac:dyDescent="0.2">
      <c r="A2365" s="235" t="str">
        <f t="shared" si="708"/>
        <v/>
      </c>
      <c r="B2365" s="233" t="str">
        <f t="shared" si="709"/>
        <v/>
      </c>
      <c r="C2365" s="234"/>
      <c r="D2365" s="235" t="str">
        <f t="shared" si="710"/>
        <v/>
      </c>
      <c r="E2365" s="236"/>
      <c r="F2365" s="237">
        <f t="shared" si="711"/>
        <v>0</v>
      </c>
      <c r="G2365" s="303">
        <f t="shared" si="712"/>
        <v>0</v>
      </c>
    </row>
    <row r="2366" spans="1:123" s="238" customFormat="1" ht="24" customHeight="1" x14ac:dyDescent="0.2">
      <c r="A2366" s="235" t="str">
        <f t="shared" si="708"/>
        <v/>
      </c>
      <c r="B2366" s="233" t="str">
        <f t="shared" si="709"/>
        <v/>
      </c>
      <c r="C2366" s="234"/>
      <c r="D2366" s="235" t="str">
        <f t="shared" si="710"/>
        <v/>
      </c>
      <c r="E2366" s="236"/>
      <c r="F2366" s="237">
        <f t="shared" si="711"/>
        <v>0</v>
      </c>
      <c r="G2366" s="303">
        <f t="shared" si="712"/>
        <v>0</v>
      </c>
    </row>
    <row r="2367" spans="1:123" s="238" customFormat="1" ht="24" customHeight="1" x14ac:dyDescent="0.2">
      <c r="A2367" s="235" t="str">
        <f t="shared" si="708"/>
        <v/>
      </c>
      <c r="B2367" s="233" t="str">
        <f t="shared" si="709"/>
        <v/>
      </c>
      <c r="C2367" s="234"/>
      <c r="D2367" s="235" t="str">
        <f t="shared" si="710"/>
        <v/>
      </c>
      <c r="E2367" s="236"/>
      <c r="F2367" s="237">
        <f t="shared" si="711"/>
        <v>0</v>
      </c>
      <c r="G2367" s="303">
        <f t="shared" si="712"/>
        <v>0</v>
      </c>
    </row>
    <row r="2368" spans="1:123" s="238" customFormat="1" ht="24" customHeight="1" x14ac:dyDescent="0.2">
      <c r="A2368" s="235" t="str">
        <f t="shared" si="708"/>
        <v/>
      </c>
      <c r="B2368" s="233" t="str">
        <f t="shared" si="709"/>
        <v/>
      </c>
      <c r="C2368" s="234"/>
      <c r="D2368" s="235" t="str">
        <f t="shared" si="710"/>
        <v/>
      </c>
      <c r="E2368" s="236"/>
      <c r="F2368" s="237">
        <f t="shared" si="711"/>
        <v>0</v>
      </c>
      <c r="G2368" s="303">
        <f t="shared" si="712"/>
        <v>0</v>
      </c>
    </row>
    <row r="2369" spans="1:7" s="238" customFormat="1" ht="24" customHeight="1" x14ac:dyDescent="0.2">
      <c r="A2369" s="235" t="str">
        <f t="shared" si="708"/>
        <v/>
      </c>
      <c r="B2369" s="233" t="str">
        <f t="shared" si="709"/>
        <v/>
      </c>
      <c r="C2369" s="234"/>
      <c r="D2369" s="235" t="str">
        <f t="shared" si="710"/>
        <v/>
      </c>
      <c r="E2369" s="236"/>
      <c r="F2369" s="237">
        <f t="shared" si="711"/>
        <v>0</v>
      </c>
      <c r="G2369" s="303">
        <f t="shared" si="712"/>
        <v>0</v>
      </c>
    </row>
    <row r="2370" spans="1:7" s="238" customFormat="1" ht="24" customHeight="1" x14ac:dyDescent="0.2">
      <c r="A2370" s="235" t="str">
        <f t="shared" si="708"/>
        <v/>
      </c>
      <c r="B2370" s="233" t="str">
        <f t="shared" si="709"/>
        <v/>
      </c>
      <c r="C2370" s="234"/>
      <c r="D2370" s="235" t="str">
        <f t="shared" si="710"/>
        <v/>
      </c>
      <c r="E2370" s="236"/>
      <c r="F2370" s="237">
        <f t="shared" si="711"/>
        <v>0</v>
      </c>
      <c r="G2370" s="303">
        <f t="shared" si="712"/>
        <v>0</v>
      </c>
    </row>
    <row r="2371" spans="1:7" s="238" customFormat="1" ht="24" customHeight="1" x14ac:dyDescent="0.2">
      <c r="A2371" s="235" t="str">
        <f t="shared" si="708"/>
        <v/>
      </c>
      <c r="B2371" s="233" t="str">
        <f t="shared" si="709"/>
        <v/>
      </c>
      <c r="C2371" s="234"/>
      <c r="D2371" s="235" t="str">
        <f t="shared" si="710"/>
        <v/>
      </c>
      <c r="E2371" s="236"/>
      <c r="F2371" s="237">
        <f t="shared" si="711"/>
        <v>0</v>
      </c>
      <c r="G2371" s="303">
        <f t="shared" si="712"/>
        <v>0</v>
      </c>
    </row>
    <row r="2372" spans="1:7" s="238" customFormat="1" ht="24" customHeight="1" x14ac:dyDescent="0.2">
      <c r="A2372" s="235" t="str">
        <f t="shared" si="708"/>
        <v/>
      </c>
      <c r="B2372" s="233" t="str">
        <f t="shared" si="709"/>
        <v/>
      </c>
      <c r="C2372" s="234"/>
      <c r="D2372" s="235" t="str">
        <f t="shared" si="710"/>
        <v/>
      </c>
      <c r="E2372" s="236"/>
      <c r="F2372" s="237">
        <f t="shared" si="711"/>
        <v>0</v>
      </c>
      <c r="G2372" s="303">
        <f t="shared" si="712"/>
        <v>0</v>
      </c>
    </row>
    <row r="2373" spans="1:7" s="238" customFormat="1" ht="24" customHeight="1" x14ac:dyDescent="0.2">
      <c r="A2373" s="235" t="str">
        <f t="shared" si="708"/>
        <v/>
      </c>
      <c r="B2373" s="233" t="str">
        <f t="shared" si="709"/>
        <v/>
      </c>
      <c r="C2373" s="234"/>
      <c r="D2373" s="235" t="str">
        <f t="shared" si="710"/>
        <v/>
      </c>
      <c r="E2373" s="236"/>
      <c r="F2373" s="237">
        <f t="shared" si="711"/>
        <v>0</v>
      </c>
      <c r="G2373" s="303">
        <f t="shared" si="712"/>
        <v>0</v>
      </c>
    </row>
    <row r="2374" spans="1:7" s="238" customFormat="1" ht="24" customHeight="1" x14ac:dyDescent="0.2">
      <c r="A2374" s="235" t="str">
        <f t="shared" si="708"/>
        <v/>
      </c>
      <c r="B2374" s="233" t="str">
        <f t="shared" si="709"/>
        <v/>
      </c>
      <c r="C2374" s="234"/>
      <c r="D2374" s="235" t="str">
        <f t="shared" si="710"/>
        <v/>
      </c>
      <c r="E2374" s="236"/>
      <c r="F2374" s="237">
        <f t="shared" si="711"/>
        <v>0</v>
      </c>
      <c r="G2374" s="303">
        <f t="shared" si="712"/>
        <v>0</v>
      </c>
    </row>
    <row r="2375" spans="1:7" s="238" customFormat="1" ht="24" customHeight="1" x14ac:dyDescent="0.2">
      <c r="A2375" s="235" t="str">
        <f t="shared" si="708"/>
        <v/>
      </c>
      <c r="B2375" s="233" t="str">
        <f t="shared" si="709"/>
        <v/>
      </c>
      <c r="C2375" s="234"/>
      <c r="D2375" s="235" t="str">
        <f t="shared" si="710"/>
        <v/>
      </c>
      <c r="E2375" s="236"/>
      <c r="F2375" s="237">
        <f t="shared" si="711"/>
        <v>0</v>
      </c>
      <c r="G2375" s="303">
        <f t="shared" si="712"/>
        <v>0</v>
      </c>
    </row>
    <row r="2376" spans="1:7" ht="24" customHeight="1" x14ac:dyDescent="0.2">
      <c r="A2376" s="304"/>
      <c r="B2376" s="99"/>
      <c r="C2376" s="99"/>
      <c r="D2376" s="105"/>
      <c r="E2376" s="106"/>
      <c r="F2376" s="377" t="s">
        <v>31</v>
      </c>
      <c r="G2376" s="305">
        <f>SUBTOTAL(9,G2362:G2375)</f>
        <v>0</v>
      </c>
    </row>
    <row r="2377" spans="1:7" ht="24" customHeight="1" x14ac:dyDescent="0.2">
      <c r="A2377" s="304"/>
      <c r="B2377" s="99"/>
      <c r="C2377" s="375" t="s">
        <v>605</v>
      </c>
      <c r="D2377" s="105"/>
      <c r="E2377" s="106"/>
      <c r="F2377" s="107"/>
      <c r="G2377" s="306"/>
    </row>
    <row r="2378" spans="1:7" s="238" customFormat="1" ht="24" customHeight="1" x14ac:dyDescent="0.2">
      <c r="A2378" s="235" t="str">
        <f t="shared" ref="A2378:A2385" si="713">IFERROR(VLOOKUP(C2378,Tabla_Insumos,4,FALSE),"")</f>
        <v/>
      </c>
      <c r="B2378" s="233">
        <f t="shared" ref="B2378:B2385" si="714">IFERROR(VLOOKUP(A2378,Tabla_Indices,5,FALSE),"")</f>
        <v>0</v>
      </c>
      <c r="C2378" s="234"/>
      <c r="D2378" s="235" t="str">
        <f t="shared" ref="D2378:D2385" si="715">IFERROR(VLOOKUP(C2378,Tabla_Insumos,2,FALSE),"")</f>
        <v/>
      </c>
      <c r="E2378" s="236"/>
      <c r="F2378" s="237">
        <f t="shared" ref="F2378:F2385" si="716">IFERROR(VLOOKUP(C2378,Tabla_Insumos,3,FALSE),0)</f>
        <v>0</v>
      </c>
      <c r="G2378" s="303">
        <f>ROUND(E2378*F2378,2)</f>
        <v>0</v>
      </c>
    </row>
    <row r="2379" spans="1:7" s="238" customFormat="1" ht="24" customHeight="1" x14ac:dyDescent="0.2">
      <c r="A2379" s="235" t="str">
        <f t="shared" si="713"/>
        <v/>
      </c>
      <c r="B2379" s="233">
        <f t="shared" si="714"/>
        <v>0</v>
      </c>
      <c r="C2379" s="234"/>
      <c r="D2379" s="235" t="str">
        <f t="shared" si="715"/>
        <v/>
      </c>
      <c r="E2379" s="236"/>
      <c r="F2379" s="237">
        <f t="shared" si="716"/>
        <v>0</v>
      </c>
      <c r="G2379" s="303">
        <f>ROUND(E2379*F2379,2)</f>
        <v>0</v>
      </c>
    </row>
    <row r="2380" spans="1:7" s="238" customFormat="1" ht="24" customHeight="1" x14ac:dyDescent="0.2">
      <c r="A2380" s="235" t="str">
        <f t="shared" si="713"/>
        <v/>
      </c>
      <c r="B2380" s="233">
        <f t="shared" si="714"/>
        <v>0</v>
      </c>
      <c r="C2380" s="234"/>
      <c r="D2380" s="235" t="str">
        <f t="shared" si="715"/>
        <v/>
      </c>
      <c r="E2380" s="236"/>
      <c r="F2380" s="237">
        <f t="shared" si="716"/>
        <v>0</v>
      </c>
      <c r="G2380" s="303">
        <f t="shared" ref="G2380:G2385" si="717">ROUND(E2380*F2380,2)</f>
        <v>0</v>
      </c>
    </row>
    <row r="2381" spans="1:7" s="238" customFormat="1" ht="24" customHeight="1" x14ac:dyDescent="0.2">
      <c r="A2381" s="235" t="str">
        <f t="shared" si="713"/>
        <v/>
      </c>
      <c r="B2381" s="233">
        <f t="shared" si="714"/>
        <v>0</v>
      </c>
      <c r="C2381" s="234"/>
      <c r="D2381" s="235" t="str">
        <f t="shared" si="715"/>
        <v/>
      </c>
      <c r="E2381" s="236"/>
      <c r="F2381" s="237">
        <f t="shared" si="716"/>
        <v>0</v>
      </c>
      <c r="G2381" s="303">
        <f t="shared" si="717"/>
        <v>0</v>
      </c>
    </row>
    <row r="2382" spans="1:7" s="238" customFormat="1" ht="24" customHeight="1" x14ac:dyDescent="0.2">
      <c r="A2382" s="235" t="str">
        <f t="shared" si="713"/>
        <v/>
      </c>
      <c r="B2382" s="233">
        <f t="shared" si="714"/>
        <v>0</v>
      </c>
      <c r="C2382" s="234"/>
      <c r="D2382" s="235" t="str">
        <f t="shared" si="715"/>
        <v/>
      </c>
      <c r="E2382" s="236"/>
      <c r="F2382" s="237">
        <f t="shared" si="716"/>
        <v>0</v>
      </c>
      <c r="G2382" s="303">
        <f t="shared" si="717"/>
        <v>0</v>
      </c>
    </row>
    <row r="2383" spans="1:7" s="238" customFormat="1" ht="24" customHeight="1" x14ac:dyDescent="0.2">
      <c r="A2383" s="235" t="str">
        <f t="shared" si="713"/>
        <v/>
      </c>
      <c r="B2383" s="233">
        <f t="shared" si="714"/>
        <v>0</v>
      </c>
      <c r="C2383" s="234"/>
      <c r="D2383" s="235" t="str">
        <f t="shared" si="715"/>
        <v/>
      </c>
      <c r="E2383" s="236"/>
      <c r="F2383" s="237">
        <f t="shared" si="716"/>
        <v>0</v>
      </c>
      <c r="G2383" s="303">
        <f t="shared" si="717"/>
        <v>0</v>
      </c>
    </row>
    <row r="2384" spans="1:7" s="238" customFormat="1" ht="24" customHeight="1" x14ac:dyDescent="0.2">
      <c r="A2384" s="235" t="str">
        <f t="shared" si="713"/>
        <v/>
      </c>
      <c r="B2384" s="233">
        <f t="shared" si="714"/>
        <v>0</v>
      </c>
      <c r="C2384" s="234"/>
      <c r="D2384" s="235" t="str">
        <f t="shared" si="715"/>
        <v/>
      </c>
      <c r="E2384" s="236"/>
      <c r="F2384" s="237">
        <f t="shared" si="716"/>
        <v>0</v>
      </c>
      <c r="G2384" s="303">
        <f t="shared" si="717"/>
        <v>0</v>
      </c>
    </row>
    <row r="2385" spans="1:7" s="238" customFormat="1" ht="24" customHeight="1" x14ac:dyDescent="0.2">
      <c r="A2385" s="235" t="str">
        <f t="shared" si="713"/>
        <v/>
      </c>
      <c r="B2385" s="233">
        <f t="shared" si="714"/>
        <v>0</v>
      </c>
      <c r="C2385" s="234"/>
      <c r="D2385" s="235" t="str">
        <f t="shared" si="715"/>
        <v/>
      </c>
      <c r="E2385" s="236"/>
      <c r="F2385" s="237">
        <f t="shared" si="716"/>
        <v>0</v>
      </c>
      <c r="G2385" s="303">
        <f t="shared" si="717"/>
        <v>0</v>
      </c>
    </row>
    <row r="2386" spans="1:7" ht="24" customHeight="1" x14ac:dyDescent="0.2">
      <c r="A2386" s="304"/>
      <c r="B2386" s="99"/>
      <c r="C2386" s="99"/>
      <c r="D2386" s="105"/>
      <c r="E2386" s="106"/>
      <c r="F2386" s="377" t="s">
        <v>32</v>
      </c>
      <c r="G2386" s="305">
        <f>SUBTOTAL(9,G2378:G2385)</f>
        <v>0</v>
      </c>
    </row>
    <row r="2387" spans="1:7" ht="24" customHeight="1" x14ac:dyDescent="0.2">
      <c r="A2387" s="304"/>
      <c r="B2387" s="99"/>
      <c r="C2387" s="375" t="s">
        <v>606</v>
      </c>
      <c r="D2387" s="105"/>
      <c r="E2387" s="106"/>
      <c r="F2387" s="107"/>
      <c r="G2387" s="306"/>
    </row>
    <row r="2388" spans="1:7" s="238" customFormat="1" ht="24" customHeight="1" x14ac:dyDescent="0.2">
      <c r="A2388" s="235" t="str">
        <f t="shared" ref="A2388:A2396" si="718">IFERROR(VLOOKUP(C2388,Tabla_Insumos,4,FALSE),"")</f>
        <v/>
      </c>
      <c r="B2388" s="233" t="str">
        <f t="shared" ref="B2388:B2396" si="719">IFERROR(VLOOKUP(C2388,Tabla_Insumos,5,FALSE),"")</f>
        <v/>
      </c>
      <c r="C2388" s="234"/>
      <c r="D2388" s="235" t="str">
        <f t="shared" ref="D2388:D2396" si="720">IFERROR(VLOOKUP(C2388,Tabla_Insumos,2,FALSE),"")</f>
        <v/>
      </c>
      <c r="E2388" s="236"/>
      <c r="F2388" s="237">
        <f t="shared" ref="F2388:F2396" si="721">IFERROR(VLOOKUP(C2388,Tabla_Insumos,3,FALSE),0)</f>
        <v>0</v>
      </c>
      <c r="G2388" s="303">
        <f t="shared" ref="G2388:G2396" si="722">ROUND(E2388*F2388,2)</f>
        <v>0</v>
      </c>
    </row>
    <row r="2389" spans="1:7" s="238" customFormat="1" ht="24" customHeight="1" x14ac:dyDescent="0.2">
      <c r="A2389" s="235" t="str">
        <f t="shared" si="718"/>
        <v/>
      </c>
      <c r="B2389" s="233" t="str">
        <f t="shared" si="719"/>
        <v/>
      </c>
      <c r="C2389" s="234"/>
      <c r="D2389" s="235" t="str">
        <f t="shared" si="720"/>
        <v/>
      </c>
      <c r="E2389" s="236"/>
      <c r="F2389" s="237">
        <f t="shared" si="721"/>
        <v>0</v>
      </c>
      <c r="G2389" s="303">
        <f t="shared" si="722"/>
        <v>0</v>
      </c>
    </row>
    <row r="2390" spans="1:7" s="238" customFormat="1" ht="24" customHeight="1" x14ac:dyDescent="0.2">
      <c r="A2390" s="235" t="str">
        <f t="shared" si="718"/>
        <v/>
      </c>
      <c r="B2390" s="233" t="str">
        <f t="shared" si="719"/>
        <v/>
      </c>
      <c r="C2390" s="234"/>
      <c r="D2390" s="235" t="str">
        <f t="shared" si="720"/>
        <v/>
      </c>
      <c r="E2390" s="236"/>
      <c r="F2390" s="237">
        <f t="shared" si="721"/>
        <v>0</v>
      </c>
      <c r="G2390" s="303">
        <f t="shared" si="722"/>
        <v>0</v>
      </c>
    </row>
    <row r="2391" spans="1:7" s="238" customFormat="1" ht="24" customHeight="1" x14ac:dyDescent="0.2">
      <c r="A2391" s="235" t="str">
        <f t="shared" si="718"/>
        <v/>
      </c>
      <c r="B2391" s="233" t="str">
        <f t="shared" si="719"/>
        <v/>
      </c>
      <c r="C2391" s="234"/>
      <c r="D2391" s="235" t="str">
        <f t="shared" si="720"/>
        <v/>
      </c>
      <c r="E2391" s="236"/>
      <c r="F2391" s="237">
        <f t="shared" si="721"/>
        <v>0</v>
      </c>
      <c r="G2391" s="303">
        <f t="shared" si="722"/>
        <v>0</v>
      </c>
    </row>
    <row r="2392" spans="1:7" s="238" customFormat="1" ht="24" customHeight="1" x14ac:dyDescent="0.2">
      <c r="A2392" s="235" t="str">
        <f t="shared" si="718"/>
        <v/>
      </c>
      <c r="B2392" s="233" t="str">
        <f t="shared" si="719"/>
        <v/>
      </c>
      <c r="C2392" s="234"/>
      <c r="D2392" s="235" t="str">
        <f t="shared" si="720"/>
        <v/>
      </c>
      <c r="E2392" s="236"/>
      <c r="F2392" s="237">
        <f t="shared" si="721"/>
        <v>0</v>
      </c>
      <c r="G2392" s="303">
        <f t="shared" si="722"/>
        <v>0</v>
      </c>
    </row>
    <row r="2393" spans="1:7" s="238" customFormat="1" ht="24" customHeight="1" x14ac:dyDescent="0.2">
      <c r="A2393" s="235" t="str">
        <f t="shared" si="718"/>
        <v/>
      </c>
      <c r="B2393" s="233" t="str">
        <f t="shared" si="719"/>
        <v/>
      </c>
      <c r="C2393" s="234"/>
      <c r="D2393" s="235" t="str">
        <f t="shared" si="720"/>
        <v/>
      </c>
      <c r="E2393" s="236"/>
      <c r="F2393" s="237">
        <f t="shared" si="721"/>
        <v>0</v>
      </c>
      <c r="G2393" s="303">
        <f t="shared" si="722"/>
        <v>0</v>
      </c>
    </row>
    <row r="2394" spans="1:7" s="238" customFormat="1" ht="24" customHeight="1" x14ac:dyDescent="0.2">
      <c r="A2394" s="235" t="str">
        <f t="shared" si="718"/>
        <v/>
      </c>
      <c r="B2394" s="233" t="str">
        <f t="shared" si="719"/>
        <v/>
      </c>
      <c r="C2394" s="234"/>
      <c r="D2394" s="235" t="str">
        <f t="shared" si="720"/>
        <v/>
      </c>
      <c r="E2394" s="236"/>
      <c r="F2394" s="237">
        <f t="shared" si="721"/>
        <v>0</v>
      </c>
      <c r="G2394" s="303">
        <f t="shared" si="722"/>
        <v>0</v>
      </c>
    </row>
    <row r="2395" spans="1:7" s="238" customFormat="1" ht="24" customHeight="1" x14ac:dyDescent="0.2">
      <c r="A2395" s="235" t="str">
        <f t="shared" si="718"/>
        <v/>
      </c>
      <c r="B2395" s="233" t="str">
        <f t="shared" si="719"/>
        <v/>
      </c>
      <c r="C2395" s="234"/>
      <c r="D2395" s="235" t="str">
        <f t="shared" si="720"/>
        <v/>
      </c>
      <c r="E2395" s="236"/>
      <c r="F2395" s="237">
        <f t="shared" si="721"/>
        <v>0</v>
      </c>
      <c r="G2395" s="303">
        <f t="shared" si="722"/>
        <v>0</v>
      </c>
    </row>
    <row r="2396" spans="1:7" s="238" customFormat="1" ht="24" customHeight="1" x14ac:dyDescent="0.2">
      <c r="A2396" s="235" t="str">
        <f t="shared" si="718"/>
        <v/>
      </c>
      <c r="B2396" s="233" t="str">
        <f t="shared" si="719"/>
        <v/>
      </c>
      <c r="C2396" s="234"/>
      <c r="D2396" s="235" t="str">
        <f t="shared" si="720"/>
        <v/>
      </c>
      <c r="E2396" s="236"/>
      <c r="F2396" s="237">
        <f t="shared" si="721"/>
        <v>0</v>
      </c>
      <c r="G2396" s="303">
        <f t="shared" si="722"/>
        <v>0</v>
      </c>
    </row>
    <row r="2397" spans="1:7" ht="24" customHeight="1" x14ac:dyDescent="0.2">
      <c r="A2397" s="307"/>
      <c r="B2397" s="105"/>
      <c r="C2397" s="99"/>
      <c r="D2397" s="105"/>
      <c r="E2397" s="106"/>
      <c r="F2397" s="377" t="s">
        <v>33</v>
      </c>
      <c r="G2397" s="305">
        <f>SUBTOTAL(9,G2388:G2396)</f>
        <v>0</v>
      </c>
    </row>
    <row r="2398" spans="1:7" ht="24" customHeight="1" x14ac:dyDescent="0.2">
      <c r="A2398" s="308"/>
      <c r="B2398" s="105"/>
      <c r="C2398" s="99"/>
      <c r="D2398" s="105"/>
      <c r="E2398" s="106"/>
      <c r="F2398" s="107"/>
      <c r="G2398" s="306"/>
    </row>
    <row r="2399" spans="1:7" ht="24" customHeight="1" x14ac:dyDescent="0.2">
      <c r="A2399" s="309" t="str">
        <f>B2357</f>
        <v/>
      </c>
      <c r="B2399" s="310" t="str">
        <f>C2357</f>
        <v/>
      </c>
      <c r="C2399" s="113"/>
      <c r="D2399" s="113" t="s">
        <v>34</v>
      </c>
      <c r="E2399" s="114"/>
      <c r="F2399" s="312" t="s">
        <v>35</v>
      </c>
      <c r="G2399" s="311">
        <f>SUBTOTAL(9,G2362:G2398)</f>
        <v>0</v>
      </c>
    </row>
    <row r="2401" spans="1:123" ht="24" customHeight="1" x14ac:dyDescent="0.2">
      <c r="A2401" s="291" t="s">
        <v>37</v>
      </c>
      <c r="B2401" s="292"/>
      <c r="C2401" s="292"/>
      <c r="D2401" s="292"/>
      <c r="E2401" s="292"/>
      <c r="F2401" s="292"/>
      <c r="G2401" s="293"/>
    </row>
    <row r="2402" spans="1:123" ht="24" customHeight="1" x14ac:dyDescent="0.2">
      <c r="A2402" s="294" t="s">
        <v>602</v>
      </c>
      <c r="B2402" s="101" t="str">
        <f>Comitente</f>
        <v>DIRECCION PROVINCIAL DE REDES DE GAS</v>
      </c>
      <c r="C2402" s="96"/>
      <c r="D2402" s="102"/>
      <c r="E2402" s="102"/>
      <c r="F2402" s="103"/>
      <c r="G2402" s="295"/>
    </row>
    <row r="2403" spans="1:123" ht="24" customHeight="1" x14ac:dyDescent="0.2">
      <c r="A2403" s="294" t="s">
        <v>603</v>
      </c>
      <c r="B2403" s="101">
        <f>Contratista</f>
        <v>0</v>
      </c>
      <c r="C2403" s="97"/>
      <c r="D2403" s="97"/>
      <c r="E2403" s="97"/>
      <c r="F2403" s="104"/>
      <c r="G2403" s="296"/>
    </row>
    <row r="2404" spans="1:123" ht="24" customHeight="1" x14ac:dyDescent="0.2">
      <c r="A2404" s="294" t="s">
        <v>24</v>
      </c>
      <c r="B2404" s="101" t="str">
        <f>Obra</f>
        <v>RED DE MEDIA PRESIÓN BARRIO TALACASTO</v>
      </c>
      <c r="C2404" s="97"/>
      <c r="D2404" s="97"/>
      <c r="E2404" s="97"/>
      <c r="F2404" s="104" t="s">
        <v>38</v>
      </c>
      <c r="G2404" s="297">
        <f>Fecha_Base</f>
        <v>0</v>
      </c>
    </row>
    <row r="2405" spans="1:123" ht="24" customHeight="1" x14ac:dyDescent="0.2">
      <c r="A2405" s="298" t="s">
        <v>601</v>
      </c>
      <c r="B2405" s="98" t="str">
        <f>Ubicación</f>
        <v>Departamento Chimbas</v>
      </c>
      <c r="C2405" s="98"/>
      <c r="D2405" s="105"/>
      <c r="E2405" s="106"/>
      <c r="F2405" s="107"/>
      <c r="G2405" s="299"/>
    </row>
    <row r="2406" spans="1:123" ht="24" customHeight="1" x14ac:dyDescent="0.2">
      <c r="A2406" s="298" t="s">
        <v>39</v>
      </c>
      <c r="B2406" s="108" t="str">
        <f>IFERROR(VALUE(LEFT(B2407,FIND(".",B2407)-1)),"")</f>
        <v/>
      </c>
      <c r="C2406" s="99" t="str">
        <f>IFERROR(VLOOKUP(B2406,Tabla_CyP,2,FALSE),"")</f>
        <v/>
      </c>
      <c r="D2406" s="99"/>
      <c r="E2406" s="106"/>
      <c r="F2406" s="107"/>
      <c r="G2406" s="299"/>
    </row>
    <row r="2407" spans="1:123" ht="24" customHeight="1" x14ac:dyDescent="0.2">
      <c r="A2407" s="298" t="s">
        <v>25</v>
      </c>
      <c r="B2407" s="109" t="str">
        <f>IFERROR(VLOOKUP(COUNTIF($A$1:A2407,"ANALISIS DE PRECIOS"),Tabla_NumeroItem,2,FALSE),"")</f>
        <v/>
      </c>
      <c r="C2407" s="99" t="str">
        <f>IFERROR(VLOOKUP(B2407,Tabla_CyP,2,FALSE),"")</f>
        <v/>
      </c>
      <c r="D2407" s="105"/>
      <c r="E2407" s="106"/>
      <c r="F2407" s="104" t="s">
        <v>26</v>
      </c>
      <c r="G2407" s="300" t="str">
        <f>IFERROR(VLOOKUP(B2407,Tabla_CyP,4,FALSE),"")</f>
        <v/>
      </c>
    </row>
    <row r="2408" spans="1:123" ht="24" customHeight="1" x14ac:dyDescent="0.2">
      <c r="A2408" s="298"/>
      <c r="B2408" s="98"/>
      <c r="C2408" s="99"/>
      <c r="D2408" s="105"/>
      <c r="E2408" s="106"/>
      <c r="F2408" s="107"/>
      <c r="G2408" s="299"/>
    </row>
    <row r="2409" spans="1:123" ht="24" customHeight="1" x14ac:dyDescent="0.2">
      <c r="A2409" s="431" t="s">
        <v>507</v>
      </c>
      <c r="B2409" s="432"/>
      <c r="C2409" s="425" t="s">
        <v>0</v>
      </c>
      <c r="D2409" s="425" t="s">
        <v>27</v>
      </c>
      <c r="E2409" s="427" t="s">
        <v>28</v>
      </c>
      <c r="F2409" s="429" t="s">
        <v>29</v>
      </c>
      <c r="G2409" s="429" t="s">
        <v>30</v>
      </c>
    </row>
    <row r="2410" spans="1:123" s="111" customFormat="1" ht="24" customHeight="1" x14ac:dyDescent="0.2">
      <c r="A2410" s="110" t="s">
        <v>508</v>
      </c>
      <c r="B2410" s="110" t="s">
        <v>509</v>
      </c>
      <c r="C2410" s="426"/>
      <c r="D2410" s="426"/>
      <c r="E2410" s="428"/>
      <c r="F2410" s="430"/>
      <c r="G2410" s="430"/>
      <c r="H2410" s="239"/>
      <c r="I2410" s="239"/>
      <c r="J2410" s="239"/>
      <c r="K2410" s="239"/>
      <c r="L2410" s="239"/>
      <c r="M2410" s="239"/>
      <c r="N2410" s="239"/>
      <c r="O2410" s="239"/>
      <c r="P2410" s="239"/>
      <c r="Q2410" s="239"/>
      <c r="R2410" s="239"/>
      <c r="S2410" s="239"/>
      <c r="T2410" s="239"/>
      <c r="U2410" s="239"/>
      <c r="V2410" s="239"/>
      <c r="W2410" s="239"/>
      <c r="X2410" s="239"/>
      <c r="Y2410" s="239"/>
      <c r="Z2410" s="239"/>
      <c r="AA2410" s="239"/>
      <c r="AB2410" s="239"/>
      <c r="AC2410" s="239"/>
      <c r="AD2410" s="239"/>
      <c r="AE2410" s="239"/>
      <c r="AF2410" s="239"/>
      <c r="AG2410" s="239"/>
      <c r="AH2410" s="239"/>
      <c r="AI2410" s="239"/>
      <c r="AJ2410" s="239"/>
      <c r="AK2410" s="239"/>
      <c r="AL2410" s="239"/>
      <c r="AM2410" s="239"/>
      <c r="AN2410" s="239"/>
      <c r="AO2410" s="239"/>
      <c r="AP2410" s="239"/>
      <c r="AQ2410" s="239"/>
      <c r="AR2410" s="239"/>
      <c r="AS2410" s="239"/>
      <c r="AT2410" s="239"/>
      <c r="AU2410" s="239"/>
      <c r="AV2410" s="239"/>
      <c r="AW2410" s="239"/>
      <c r="AX2410" s="239"/>
      <c r="AY2410" s="239"/>
      <c r="AZ2410" s="239"/>
      <c r="BA2410" s="239"/>
      <c r="BB2410" s="239"/>
      <c r="BC2410" s="239"/>
      <c r="BD2410" s="239"/>
      <c r="BE2410" s="239"/>
      <c r="BF2410" s="239"/>
      <c r="BG2410" s="239"/>
      <c r="BH2410" s="239"/>
      <c r="BI2410" s="239"/>
      <c r="BJ2410" s="239"/>
      <c r="BK2410" s="239"/>
      <c r="BL2410" s="239"/>
      <c r="BM2410" s="239"/>
      <c r="BN2410" s="239"/>
      <c r="BO2410" s="239"/>
      <c r="BP2410" s="239"/>
      <c r="BQ2410" s="239"/>
      <c r="BR2410" s="239"/>
      <c r="BS2410" s="239"/>
      <c r="BT2410" s="239"/>
      <c r="BU2410" s="239"/>
      <c r="BV2410" s="239"/>
      <c r="BW2410" s="239"/>
      <c r="BX2410" s="239"/>
      <c r="BY2410" s="239"/>
      <c r="BZ2410" s="239"/>
      <c r="CA2410" s="239"/>
      <c r="CB2410" s="239"/>
      <c r="CC2410" s="239"/>
      <c r="CD2410" s="239"/>
      <c r="CE2410" s="239"/>
      <c r="CF2410" s="239"/>
      <c r="CG2410" s="239"/>
      <c r="CH2410" s="239"/>
      <c r="CI2410" s="239"/>
      <c r="CJ2410" s="239"/>
      <c r="CK2410" s="239"/>
      <c r="CL2410" s="239"/>
      <c r="CM2410" s="239"/>
      <c r="CN2410" s="239"/>
      <c r="CO2410" s="239"/>
      <c r="CP2410" s="239"/>
      <c r="CQ2410" s="239"/>
      <c r="CR2410" s="239"/>
      <c r="CS2410" s="239"/>
      <c r="CT2410" s="239"/>
      <c r="CU2410" s="239"/>
      <c r="CV2410" s="239"/>
      <c r="CW2410" s="239"/>
      <c r="CX2410" s="239"/>
      <c r="CY2410" s="239"/>
      <c r="CZ2410" s="239"/>
      <c r="DA2410" s="239"/>
      <c r="DB2410" s="239"/>
      <c r="DC2410" s="239"/>
      <c r="DD2410" s="239"/>
      <c r="DE2410" s="239"/>
      <c r="DF2410" s="239"/>
      <c r="DG2410" s="239"/>
      <c r="DH2410" s="239"/>
      <c r="DI2410" s="239"/>
      <c r="DJ2410" s="239"/>
      <c r="DK2410" s="239"/>
      <c r="DL2410" s="239"/>
      <c r="DM2410" s="239"/>
      <c r="DN2410" s="239"/>
      <c r="DO2410" s="239"/>
      <c r="DP2410" s="239"/>
      <c r="DQ2410" s="239"/>
      <c r="DR2410" s="239"/>
      <c r="DS2410" s="239"/>
    </row>
    <row r="2411" spans="1:123" ht="24" customHeight="1" x14ac:dyDescent="0.2">
      <c r="A2411" s="378"/>
      <c r="B2411" s="112"/>
      <c r="C2411" s="376" t="s">
        <v>604</v>
      </c>
      <c r="D2411" s="113"/>
      <c r="E2411" s="114"/>
      <c r="F2411" s="115"/>
      <c r="G2411" s="302"/>
    </row>
    <row r="2412" spans="1:123" s="238" customFormat="1" ht="24" customHeight="1" x14ac:dyDescent="0.2">
      <c r="A2412" s="235" t="str">
        <f t="shared" ref="A2412:A2425" si="723">IFERROR(VLOOKUP(C2412,Tabla_Insumos,4,FALSE),"")</f>
        <v/>
      </c>
      <c r="B2412" s="233" t="str">
        <f t="shared" ref="B2412:B2425" si="724">IFERROR(VLOOKUP(C2412,Tabla_Insumos,5,FALSE),"")</f>
        <v/>
      </c>
      <c r="C2412" s="234"/>
      <c r="D2412" s="235" t="str">
        <f t="shared" ref="D2412:D2425" si="725">IFERROR(VLOOKUP(C2412,Tabla_Insumos,2,FALSE),"")</f>
        <v/>
      </c>
      <c r="E2412" s="236"/>
      <c r="F2412" s="237">
        <f t="shared" ref="F2412:F2425" si="726">IFERROR(VLOOKUP(C2412,Tabla_Insumos,3,FALSE),0)</f>
        <v>0</v>
      </c>
      <c r="G2412" s="303">
        <f>ROUND(E2412*F2412,2)</f>
        <v>0</v>
      </c>
    </row>
    <row r="2413" spans="1:123" s="238" customFormat="1" ht="24" customHeight="1" x14ac:dyDescent="0.2">
      <c r="A2413" s="235" t="str">
        <f t="shared" si="723"/>
        <v/>
      </c>
      <c r="B2413" s="233" t="str">
        <f t="shared" si="724"/>
        <v/>
      </c>
      <c r="C2413" s="234"/>
      <c r="D2413" s="235" t="str">
        <f t="shared" si="725"/>
        <v/>
      </c>
      <c r="E2413" s="236"/>
      <c r="F2413" s="237">
        <f t="shared" si="726"/>
        <v>0</v>
      </c>
      <c r="G2413" s="303">
        <f t="shared" ref="G2413:G2425" si="727">ROUND(E2413*F2413,2)</f>
        <v>0</v>
      </c>
    </row>
    <row r="2414" spans="1:123" s="238" customFormat="1" ht="24" customHeight="1" x14ac:dyDescent="0.2">
      <c r="A2414" s="235" t="str">
        <f t="shared" si="723"/>
        <v/>
      </c>
      <c r="B2414" s="233" t="str">
        <f t="shared" si="724"/>
        <v/>
      </c>
      <c r="C2414" s="234"/>
      <c r="D2414" s="235" t="str">
        <f t="shared" si="725"/>
        <v/>
      </c>
      <c r="E2414" s="236"/>
      <c r="F2414" s="237">
        <f t="shared" si="726"/>
        <v>0</v>
      </c>
      <c r="G2414" s="303">
        <f t="shared" si="727"/>
        <v>0</v>
      </c>
    </row>
    <row r="2415" spans="1:123" s="238" customFormat="1" ht="24" customHeight="1" x14ac:dyDescent="0.2">
      <c r="A2415" s="235" t="str">
        <f t="shared" si="723"/>
        <v/>
      </c>
      <c r="B2415" s="233" t="str">
        <f t="shared" si="724"/>
        <v/>
      </c>
      <c r="C2415" s="234"/>
      <c r="D2415" s="235" t="str">
        <f t="shared" si="725"/>
        <v/>
      </c>
      <c r="E2415" s="236"/>
      <c r="F2415" s="237">
        <f t="shared" si="726"/>
        <v>0</v>
      </c>
      <c r="G2415" s="303">
        <f t="shared" si="727"/>
        <v>0</v>
      </c>
    </row>
    <row r="2416" spans="1:123" s="238" customFormat="1" ht="24" customHeight="1" x14ac:dyDescent="0.2">
      <c r="A2416" s="235" t="str">
        <f t="shared" si="723"/>
        <v/>
      </c>
      <c r="B2416" s="233" t="str">
        <f t="shared" si="724"/>
        <v/>
      </c>
      <c r="C2416" s="234"/>
      <c r="D2416" s="235" t="str">
        <f t="shared" si="725"/>
        <v/>
      </c>
      <c r="E2416" s="236"/>
      <c r="F2416" s="237">
        <f t="shared" si="726"/>
        <v>0</v>
      </c>
      <c r="G2416" s="303">
        <f t="shared" si="727"/>
        <v>0</v>
      </c>
    </row>
    <row r="2417" spans="1:7" s="238" customFormat="1" ht="24" customHeight="1" x14ac:dyDescent="0.2">
      <c r="A2417" s="235" t="str">
        <f t="shared" si="723"/>
        <v/>
      </c>
      <c r="B2417" s="233" t="str">
        <f t="shared" si="724"/>
        <v/>
      </c>
      <c r="C2417" s="234"/>
      <c r="D2417" s="235" t="str">
        <f t="shared" si="725"/>
        <v/>
      </c>
      <c r="E2417" s="236"/>
      <c r="F2417" s="237">
        <f t="shared" si="726"/>
        <v>0</v>
      </c>
      <c r="G2417" s="303">
        <f t="shared" si="727"/>
        <v>0</v>
      </c>
    </row>
    <row r="2418" spans="1:7" s="238" customFormat="1" ht="24" customHeight="1" x14ac:dyDescent="0.2">
      <c r="A2418" s="235" t="str">
        <f t="shared" si="723"/>
        <v/>
      </c>
      <c r="B2418" s="233" t="str">
        <f t="shared" si="724"/>
        <v/>
      </c>
      <c r="C2418" s="234"/>
      <c r="D2418" s="235" t="str">
        <f t="shared" si="725"/>
        <v/>
      </c>
      <c r="E2418" s="236"/>
      <c r="F2418" s="237">
        <f t="shared" si="726"/>
        <v>0</v>
      </c>
      <c r="G2418" s="303">
        <f t="shared" si="727"/>
        <v>0</v>
      </c>
    </row>
    <row r="2419" spans="1:7" s="238" customFormat="1" ht="24" customHeight="1" x14ac:dyDescent="0.2">
      <c r="A2419" s="235" t="str">
        <f t="shared" si="723"/>
        <v/>
      </c>
      <c r="B2419" s="233" t="str">
        <f t="shared" si="724"/>
        <v/>
      </c>
      <c r="C2419" s="234"/>
      <c r="D2419" s="235" t="str">
        <f t="shared" si="725"/>
        <v/>
      </c>
      <c r="E2419" s="236"/>
      <c r="F2419" s="237">
        <f t="shared" si="726"/>
        <v>0</v>
      </c>
      <c r="G2419" s="303">
        <f t="shared" si="727"/>
        <v>0</v>
      </c>
    </row>
    <row r="2420" spans="1:7" s="238" customFormat="1" ht="24" customHeight="1" x14ac:dyDescent="0.2">
      <c r="A2420" s="235" t="str">
        <f t="shared" si="723"/>
        <v/>
      </c>
      <c r="B2420" s="233" t="str">
        <f t="shared" si="724"/>
        <v/>
      </c>
      <c r="C2420" s="234"/>
      <c r="D2420" s="235" t="str">
        <f t="shared" si="725"/>
        <v/>
      </c>
      <c r="E2420" s="236"/>
      <c r="F2420" s="237">
        <f t="shared" si="726"/>
        <v>0</v>
      </c>
      <c r="G2420" s="303">
        <f t="shared" si="727"/>
        <v>0</v>
      </c>
    </row>
    <row r="2421" spans="1:7" s="238" customFormat="1" ht="24" customHeight="1" x14ac:dyDescent="0.2">
      <c r="A2421" s="235" t="str">
        <f t="shared" si="723"/>
        <v/>
      </c>
      <c r="B2421" s="233" t="str">
        <f t="shared" si="724"/>
        <v/>
      </c>
      <c r="C2421" s="234"/>
      <c r="D2421" s="235" t="str">
        <f t="shared" si="725"/>
        <v/>
      </c>
      <c r="E2421" s="236"/>
      <c r="F2421" s="237">
        <f t="shared" si="726"/>
        <v>0</v>
      </c>
      <c r="G2421" s="303">
        <f t="shared" si="727"/>
        <v>0</v>
      </c>
    </row>
    <row r="2422" spans="1:7" s="238" customFormat="1" ht="24" customHeight="1" x14ac:dyDescent="0.2">
      <c r="A2422" s="235" t="str">
        <f t="shared" si="723"/>
        <v/>
      </c>
      <c r="B2422" s="233" t="str">
        <f t="shared" si="724"/>
        <v/>
      </c>
      <c r="C2422" s="234"/>
      <c r="D2422" s="235" t="str">
        <f t="shared" si="725"/>
        <v/>
      </c>
      <c r="E2422" s="236"/>
      <c r="F2422" s="237">
        <f t="shared" si="726"/>
        <v>0</v>
      </c>
      <c r="G2422" s="303">
        <f t="shared" si="727"/>
        <v>0</v>
      </c>
    </row>
    <row r="2423" spans="1:7" s="238" customFormat="1" ht="24" customHeight="1" x14ac:dyDescent="0.2">
      <c r="A2423" s="235" t="str">
        <f t="shared" si="723"/>
        <v/>
      </c>
      <c r="B2423" s="233" t="str">
        <f t="shared" si="724"/>
        <v/>
      </c>
      <c r="C2423" s="234"/>
      <c r="D2423" s="235" t="str">
        <f t="shared" si="725"/>
        <v/>
      </c>
      <c r="E2423" s="236"/>
      <c r="F2423" s="237">
        <f t="shared" si="726"/>
        <v>0</v>
      </c>
      <c r="G2423" s="303">
        <f t="shared" si="727"/>
        <v>0</v>
      </c>
    </row>
    <row r="2424" spans="1:7" s="238" customFormat="1" ht="24" customHeight="1" x14ac:dyDescent="0.2">
      <c r="A2424" s="235" t="str">
        <f t="shared" si="723"/>
        <v/>
      </c>
      <c r="B2424" s="233" t="str">
        <f t="shared" si="724"/>
        <v/>
      </c>
      <c r="C2424" s="234"/>
      <c r="D2424" s="235" t="str">
        <f t="shared" si="725"/>
        <v/>
      </c>
      <c r="E2424" s="236"/>
      <c r="F2424" s="237">
        <f t="shared" si="726"/>
        <v>0</v>
      </c>
      <c r="G2424" s="303">
        <f t="shared" si="727"/>
        <v>0</v>
      </c>
    </row>
    <row r="2425" spans="1:7" s="238" customFormat="1" ht="24" customHeight="1" x14ac:dyDescent="0.2">
      <c r="A2425" s="235" t="str">
        <f t="shared" si="723"/>
        <v/>
      </c>
      <c r="B2425" s="233" t="str">
        <f t="shared" si="724"/>
        <v/>
      </c>
      <c r="C2425" s="234"/>
      <c r="D2425" s="235" t="str">
        <f t="shared" si="725"/>
        <v/>
      </c>
      <c r="E2425" s="236"/>
      <c r="F2425" s="237">
        <f t="shared" si="726"/>
        <v>0</v>
      </c>
      <c r="G2425" s="303">
        <f t="shared" si="727"/>
        <v>0</v>
      </c>
    </row>
    <row r="2426" spans="1:7" ht="24" customHeight="1" x14ac:dyDescent="0.2">
      <c r="A2426" s="304"/>
      <c r="B2426" s="99"/>
      <c r="C2426" s="99"/>
      <c r="D2426" s="105"/>
      <c r="E2426" s="106"/>
      <c r="F2426" s="377" t="s">
        <v>31</v>
      </c>
      <c r="G2426" s="305">
        <f>SUBTOTAL(9,G2412:G2425)</f>
        <v>0</v>
      </c>
    </row>
    <row r="2427" spans="1:7" ht="24" customHeight="1" x14ac:dyDescent="0.2">
      <c r="A2427" s="304"/>
      <c r="B2427" s="99"/>
      <c r="C2427" s="375" t="s">
        <v>605</v>
      </c>
      <c r="D2427" s="105"/>
      <c r="E2427" s="106"/>
      <c r="F2427" s="107"/>
      <c r="G2427" s="306"/>
    </row>
    <row r="2428" spans="1:7" s="238" customFormat="1" ht="24" customHeight="1" x14ac:dyDescent="0.2">
      <c r="A2428" s="235" t="str">
        <f t="shared" ref="A2428:A2435" si="728">IFERROR(VLOOKUP(C2428,Tabla_Insumos,4,FALSE),"")</f>
        <v/>
      </c>
      <c r="B2428" s="233">
        <f t="shared" ref="B2428:B2435" si="729">IFERROR(VLOOKUP(A2428,Tabla_Indices,5,FALSE),"")</f>
        <v>0</v>
      </c>
      <c r="C2428" s="234"/>
      <c r="D2428" s="235" t="str">
        <f t="shared" ref="D2428:D2435" si="730">IFERROR(VLOOKUP(C2428,Tabla_Insumos,2,FALSE),"")</f>
        <v/>
      </c>
      <c r="E2428" s="236"/>
      <c r="F2428" s="237">
        <f t="shared" ref="F2428:F2435" si="731">IFERROR(VLOOKUP(C2428,Tabla_Insumos,3,FALSE),0)</f>
        <v>0</v>
      </c>
      <c r="G2428" s="303">
        <f>ROUND(E2428*F2428,2)</f>
        <v>0</v>
      </c>
    </row>
    <row r="2429" spans="1:7" s="238" customFormat="1" ht="24" customHeight="1" x14ac:dyDescent="0.2">
      <c r="A2429" s="235" t="str">
        <f t="shared" si="728"/>
        <v/>
      </c>
      <c r="B2429" s="233">
        <f t="shared" si="729"/>
        <v>0</v>
      </c>
      <c r="C2429" s="234"/>
      <c r="D2429" s="235" t="str">
        <f t="shared" si="730"/>
        <v/>
      </c>
      <c r="E2429" s="236"/>
      <c r="F2429" s="237">
        <f t="shared" si="731"/>
        <v>0</v>
      </c>
      <c r="G2429" s="303">
        <f>ROUND(E2429*F2429,2)</f>
        <v>0</v>
      </c>
    </row>
    <row r="2430" spans="1:7" s="238" customFormat="1" ht="24" customHeight="1" x14ac:dyDescent="0.2">
      <c r="A2430" s="235" t="str">
        <f t="shared" si="728"/>
        <v/>
      </c>
      <c r="B2430" s="233">
        <f t="shared" si="729"/>
        <v>0</v>
      </c>
      <c r="C2430" s="234"/>
      <c r="D2430" s="235" t="str">
        <f t="shared" si="730"/>
        <v/>
      </c>
      <c r="E2430" s="236"/>
      <c r="F2430" s="237">
        <f t="shared" si="731"/>
        <v>0</v>
      </c>
      <c r="G2430" s="303">
        <f t="shared" ref="G2430:G2435" si="732">ROUND(E2430*F2430,2)</f>
        <v>0</v>
      </c>
    </row>
    <row r="2431" spans="1:7" s="238" customFormat="1" ht="24" customHeight="1" x14ac:dyDescent="0.2">
      <c r="A2431" s="235" t="str">
        <f t="shared" si="728"/>
        <v/>
      </c>
      <c r="B2431" s="233">
        <f t="shared" si="729"/>
        <v>0</v>
      </c>
      <c r="C2431" s="234"/>
      <c r="D2431" s="235" t="str">
        <f t="shared" si="730"/>
        <v/>
      </c>
      <c r="E2431" s="236"/>
      <c r="F2431" s="237">
        <f t="shared" si="731"/>
        <v>0</v>
      </c>
      <c r="G2431" s="303">
        <f t="shared" si="732"/>
        <v>0</v>
      </c>
    </row>
    <row r="2432" spans="1:7" s="238" customFormat="1" ht="24" customHeight="1" x14ac:dyDescent="0.2">
      <c r="A2432" s="235" t="str">
        <f t="shared" si="728"/>
        <v/>
      </c>
      <c r="B2432" s="233">
        <f t="shared" si="729"/>
        <v>0</v>
      </c>
      <c r="C2432" s="234"/>
      <c r="D2432" s="235" t="str">
        <f t="shared" si="730"/>
        <v/>
      </c>
      <c r="E2432" s="236"/>
      <c r="F2432" s="237">
        <f t="shared" si="731"/>
        <v>0</v>
      </c>
      <c r="G2432" s="303">
        <f t="shared" si="732"/>
        <v>0</v>
      </c>
    </row>
    <row r="2433" spans="1:7" s="238" customFormat="1" ht="24" customHeight="1" x14ac:dyDescent="0.2">
      <c r="A2433" s="235" t="str">
        <f t="shared" si="728"/>
        <v/>
      </c>
      <c r="B2433" s="233">
        <f t="shared" si="729"/>
        <v>0</v>
      </c>
      <c r="C2433" s="234"/>
      <c r="D2433" s="235" t="str">
        <f t="shared" si="730"/>
        <v/>
      </c>
      <c r="E2433" s="236"/>
      <c r="F2433" s="237">
        <f t="shared" si="731"/>
        <v>0</v>
      </c>
      <c r="G2433" s="303">
        <f t="shared" si="732"/>
        <v>0</v>
      </c>
    </row>
    <row r="2434" spans="1:7" s="238" customFormat="1" ht="24" customHeight="1" x14ac:dyDescent="0.2">
      <c r="A2434" s="235" t="str">
        <f t="shared" si="728"/>
        <v/>
      </c>
      <c r="B2434" s="233">
        <f t="shared" si="729"/>
        <v>0</v>
      </c>
      <c r="C2434" s="234"/>
      <c r="D2434" s="235" t="str">
        <f t="shared" si="730"/>
        <v/>
      </c>
      <c r="E2434" s="236"/>
      <c r="F2434" s="237">
        <f t="shared" si="731"/>
        <v>0</v>
      </c>
      <c r="G2434" s="303">
        <f t="shared" si="732"/>
        <v>0</v>
      </c>
    </row>
    <row r="2435" spans="1:7" s="238" customFormat="1" ht="24" customHeight="1" x14ac:dyDescent="0.2">
      <c r="A2435" s="235" t="str">
        <f t="shared" si="728"/>
        <v/>
      </c>
      <c r="B2435" s="233">
        <f t="shared" si="729"/>
        <v>0</v>
      </c>
      <c r="C2435" s="234"/>
      <c r="D2435" s="235" t="str">
        <f t="shared" si="730"/>
        <v/>
      </c>
      <c r="E2435" s="236"/>
      <c r="F2435" s="237">
        <f t="shared" si="731"/>
        <v>0</v>
      </c>
      <c r="G2435" s="303">
        <f t="shared" si="732"/>
        <v>0</v>
      </c>
    </row>
    <row r="2436" spans="1:7" ht="24" customHeight="1" x14ac:dyDescent="0.2">
      <c r="A2436" s="304"/>
      <c r="B2436" s="99"/>
      <c r="C2436" s="99"/>
      <c r="D2436" s="105"/>
      <c r="E2436" s="106"/>
      <c r="F2436" s="377" t="s">
        <v>32</v>
      </c>
      <c r="G2436" s="305">
        <f>SUBTOTAL(9,G2428:G2435)</f>
        <v>0</v>
      </c>
    </row>
    <row r="2437" spans="1:7" ht="24" customHeight="1" x14ac:dyDescent="0.2">
      <c r="A2437" s="304"/>
      <c r="B2437" s="99"/>
      <c r="C2437" s="375" t="s">
        <v>606</v>
      </c>
      <c r="D2437" s="105"/>
      <c r="E2437" s="106"/>
      <c r="F2437" s="107"/>
      <c r="G2437" s="306"/>
    </row>
    <row r="2438" spans="1:7" s="238" customFormat="1" ht="24" customHeight="1" x14ac:dyDescent="0.2">
      <c r="A2438" s="235" t="str">
        <f t="shared" ref="A2438:A2446" si="733">IFERROR(VLOOKUP(C2438,Tabla_Insumos,4,FALSE),"")</f>
        <v/>
      </c>
      <c r="B2438" s="233" t="str">
        <f t="shared" ref="B2438:B2446" si="734">IFERROR(VLOOKUP(C2438,Tabla_Insumos,5,FALSE),"")</f>
        <v/>
      </c>
      <c r="C2438" s="234"/>
      <c r="D2438" s="235" t="str">
        <f t="shared" ref="D2438:D2446" si="735">IFERROR(VLOOKUP(C2438,Tabla_Insumos,2,FALSE),"")</f>
        <v/>
      </c>
      <c r="E2438" s="236"/>
      <c r="F2438" s="237">
        <f t="shared" ref="F2438:F2446" si="736">IFERROR(VLOOKUP(C2438,Tabla_Insumos,3,FALSE),0)</f>
        <v>0</v>
      </c>
      <c r="G2438" s="303">
        <f t="shared" ref="G2438:G2446" si="737">ROUND(E2438*F2438,2)</f>
        <v>0</v>
      </c>
    </row>
    <row r="2439" spans="1:7" s="238" customFormat="1" ht="24" customHeight="1" x14ac:dyDescent="0.2">
      <c r="A2439" s="235" t="str">
        <f t="shared" si="733"/>
        <v/>
      </c>
      <c r="B2439" s="233" t="str">
        <f t="shared" si="734"/>
        <v/>
      </c>
      <c r="C2439" s="234"/>
      <c r="D2439" s="235" t="str">
        <f t="shared" si="735"/>
        <v/>
      </c>
      <c r="E2439" s="236"/>
      <c r="F2439" s="237">
        <f t="shared" si="736"/>
        <v>0</v>
      </c>
      <c r="G2439" s="303">
        <f t="shared" si="737"/>
        <v>0</v>
      </c>
    </row>
    <row r="2440" spans="1:7" s="238" customFormat="1" ht="24" customHeight="1" x14ac:dyDescent="0.2">
      <c r="A2440" s="235" t="str">
        <f t="shared" si="733"/>
        <v/>
      </c>
      <c r="B2440" s="233" t="str">
        <f t="shared" si="734"/>
        <v/>
      </c>
      <c r="C2440" s="234"/>
      <c r="D2440" s="235" t="str">
        <f t="shared" si="735"/>
        <v/>
      </c>
      <c r="E2440" s="236"/>
      <c r="F2440" s="237">
        <f t="shared" si="736"/>
        <v>0</v>
      </c>
      <c r="G2440" s="303">
        <f t="shared" si="737"/>
        <v>0</v>
      </c>
    </row>
    <row r="2441" spans="1:7" s="238" customFormat="1" ht="24" customHeight="1" x14ac:dyDescent="0.2">
      <c r="A2441" s="235" t="str">
        <f t="shared" si="733"/>
        <v/>
      </c>
      <c r="B2441" s="233" t="str">
        <f t="shared" si="734"/>
        <v/>
      </c>
      <c r="C2441" s="234"/>
      <c r="D2441" s="235" t="str">
        <f t="shared" si="735"/>
        <v/>
      </c>
      <c r="E2441" s="236"/>
      <c r="F2441" s="237">
        <f t="shared" si="736"/>
        <v>0</v>
      </c>
      <c r="G2441" s="303">
        <f t="shared" si="737"/>
        <v>0</v>
      </c>
    </row>
    <row r="2442" spans="1:7" s="238" customFormat="1" ht="24" customHeight="1" x14ac:dyDescent="0.2">
      <c r="A2442" s="235" t="str">
        <f t="shared" si="733"/>
        <v/>
      </c>
      <c r="B2442" s="233" t="str">
        <f t="shared" si="734"/>
        <v/>
      </c>
      <c r="C2442" s="234"/>
      <c r="D2442" s="235" t="str">
        <f t="shared" si="735"/>
        <v/>
      </c>
      <c r="E2442" s="236"/>
      <c r="F2442" s="237">
        <f t="shared" si="736"/>
        <v>0</v>
      </c>
      <c r="G2442" s="303">
        <f t="shared" si="737"/>
        <v>0</v>
      </c>
    </row>
    <row r="2443" spans="1:7" s="238" customFormat="1" ht="24" customHeight="1" x14ac:dyDescent="0.2">
      <c r="A2443" s="235" t="str">
        <f t="shared" si="733"/>
        <v/>
      </c>
      <c r="B2443" s="233" t="str">
        <f t="shared" si="734"/>
        <v/>
      </c>
      <c r="C2443" s="234"/>
      <c r="D2443" s="235" t="str">
        <f t="shared" si="735"/>
        <v/>
      </c>
      <c r="E2443" s="236"/>
      <c r="F2443" s="237">
        <f t="shared" si="736"/>
        <v>0</v>
      </c>
      <c r="G2443" s="303">
        <f t="shared" si="737"/>
        <v>0</v>
      </c>
    </row>
    <row r="2444" spans="1:7" s="238" customFormat="1" ht="24" customHeight="1" x14ac:dyDescent="0.2">
      <c r="A2444" s="235" t="str">
        <f t="shared" si="733"/>
        <v/>
      </c>
      <c r="B2444" s="233" t="str">
        <f t="shared" si="734"/>
        <v/>
      </c>
      <c r="C2444" s="234"/>
      <c r="D2444" s="235" t="str">
        <f t="shared" si="735"/>
        <v/>
      </c>
      <c r="E2444" s="236"/>
      <c r="F2444" s="237">
        <f t="shared" si="736"/>
        <v>0</v>
      </c>
      <c r="G2444" s="303">
        <f t="shared" si="737"/>
        <v>0</v>
      </c>
    </row>
    <row r="2445" spans="1:7" s="238" customFormat="1" ht="24" customHeight="1" x14ac:dyDescent="0.2">
      <c r="A2445" s="235" t="str">
        <f t="shared" si="733"/>
        <v/>
      </c>
      <c r="B2445" s="233" t="str">
        <f t="shared" si="734"/>
        <v/>
      </c>
      <c r="C2445" s="234"/>
      <c r="D2445" s="235" t="str">
        <f t="shared" si="735"/>
        <v/>
      </c>
      <c r="E2445" s="236"/>
      <c r="F2445" s="237">
        <f t="shared" si="736"/>
        <v>0</v>
      </c>
      <c r="G2445" s="303">
        <f t="shared" si="737"/>
        <v>0</v>
      </c>
    </row>
    <row r="2446" spans="1:7" s="238" customFormat="1" ht="24" customHeight="1" x14ac:dyDescent="0.2">
      <c r="A2446" s="235" t="str">
        <f t="shared" si="733"/>
        <v/>
      </c>
      <c r="B2446" s="233" t="str">
        <f t="shared" si="734"/>
        <v/>
      </c>
      <c r="C2446" s="234"/>
      <c r="D2446" s="235" t="str">
        <f t="shared" si="735"/>
        <v/>
      </c>
      <c r="E2446" s="236"/>
      <c r="F2446" s="237">
        <f t="shared" si="736"/>
        <v>0</v>
      </c>
      <c r="G2446" s="303">
        <f t="shared" si="737"/>
        <v>0</v>
      </c>
    </row>
    <row r="2447" spans="1:7" ht="24" customHeight="1" x14ac:dyDescent="0.2">
      <c r="A2447" s="307"/>
      <c r="B2447" s="105"/>
      <c r="C2447" s="99"/>
      <c r="D2447" s="105"/>
      <c r="E2447" s="106"/>
      <c r="F2447" s="377" t="s">
        <v>33</v>
      </c>
      <c r="G2447" s="305">
        <f>SUBTOTAL(9,G2438:G2446)</f>
        <v>0</v>
      </c>
    </row>
    <row r="2448" spans="1:7" ht="24" customHeight="1" x14ac:dyDescent="0.2">
      <c r="A2448" s="308"/>
      <c r="B2448" s="105"/>
      <c r="C2448" s="99"/>
      <c r="D2448" s="105"/>
      <c r="E2448" s="106"/>
      <c r="F2448" s="107"/>
      <c r="G2448" s="306"/>
    </row>
    <row r="2449" spans="1:123" ht="24" customHeight="1" x14ac:dyDescent="0.2">
      <c r="A2449" s="309" t="str">
        <f>B2407</f>
        <v/>
      </c>
      <c r="B2449" s="310" t="str">
        <f>C2407</f>
        <v/>
      </c>
      <c r="C2449" s="113"/>
      <c r="D2449" s="113" t="s">
        <v>34</v>
      </c>
      <c r="E2449" s="114"/>
      <c r="F2449" s="312" t="s">
        <v>35</v>
      </c>
      <c r="G2449" s="311">
        <f>SUBTOTAL(9,G2412:G2448)</f>
        <v>0</v>
      </c>
    </row>
    <row r="2451" spans="1:123" ht="24" customHeight="1" x14ac:dyDescent="0.2">
      <c r="A2451" s="291" t="s">
        <v>37</v>
      </c>
      <c r="B2451" s="292"/>
      <c r="C2451" s="292"/>
      <c r="D2451" s="292"/>
      <c r="E2451" s="292"/>
      <c r="F2451" s="292"/>
      <c r="G2451" s="293"/>
    </row>
    <row r="2452" spans="1:123" ht="24" customHeight="1" x14ac:dyDescent="0.2">
      <c r="A2452" s="294" t="s">
        <v>602</v>
      </c>
      <c r="B2452" s="101" t="str">
        <f>Comitente</f>
        <v>DIRECCION PROVINCIAL DE REDES DE GAS</v>
      </c>
      <c r="C2452" s="96"/>
      <c r="D2452" s="102"/>
      <c r="E2452" s="102"/>
      <c r="F2452" s="103"/>
      <c r="G2452" s="295"/>
    </row>
    <row r="2453" spans="1:123" ht="24" customHeight="1" x14ac:dyDescent="0.2">
      <c r="A2453" s="294" t="s">
        <v>603</v>
      </c>
      <c r="B2453" s="101">
        <f>Contratista</f>
        <v>0</v>
      </c>
      <c r="C2453" s="97"/>
      <c r="D2453" s="97"/>
      <c r="E2453" s="97"/>
      <c r="F2453" s="104"/>
      <c r="G2453" s="296"/>
    </row>
    <row r="2454" spans="1:123" ht="24" customHeight="1" x14ac:dyDescent="0.2">
      <c r="A2454" s="294" t="s">
        <v>24</v>
      </c>
      <c r="B2454" s="101" t="str">
        <f>Obra</f>
        <v>RED DE MEDIA PRESIÓN BARRIO TALACASTO</v>
      </c>
      <c r="C2454" s="97"/>
      <c r="D2454" s="97"/>
      <c r="E2454" s="97"/>
      <c r="F2454" s="104" t="s">
        <v>38</v>
      </c>
      <c r="G2454" s="297">
        <f>Fecha_Base</f>
        <v>0</v>
      </c>
    </row>
    <row r="2455" spans="1:123" ht="24" customHeight="1" x14ac:dyDescent="0.2">
      <c r="A2455" s="298" t="s">
        <v>601</v>
      </c>
      <c r="B2455" s="98" t="str">
        <f>Ubicación</f>
        <v>Departamento Chimbas</v>
      </c>
      <c r="C2455" s="98"/>
      <c r="D2455" s="105"/>
      <c r="E2455" s="106"/>
      <c r="F2455" s="107"/>
      <c r="G2455" s="299"/>
    </row>
    <row r="2456" spans="1:123" ht="24" customHeight="1" x14ac:dyDescent="0.2">
      <c r="A2456" s="298" t="s">
        <v>39</v>
      </c>
      <c r="B2456" s="108" t="str">
        <f>IFERROR(VALUE(LEFT(B2457,FIND(".",B2457)-1)),"")</f>
        <v/>
      </c>
      <c r="C2456" s="99" t="str">
        <f>IFERROR(VLOOKUP(B2456,Tabla_CyP,2,FALSE),"")</f>
        <v/>
      </c>
      <c r="D2456" s="99"/>
      <c r="E2456" s="106"/>
      <c r="F2456" s="107"/>
      <c r="G2456" s="299"/>
    </row>
    <row r="2457" spans="1:123" ht="24" customHeight="1" x14ac:dyDescent="0.2">
      <c r="A2457" s="298" t="s">
        <v>25</v>
      </c>
      <c r="B2457" s="109" t="str">
        <f>IFERROR(VLOOKUP(COUNTIF($A$1:A2457,"ANALISIS DE PRECIOS"),Tabla_NumeroItem,2,FALSE),"")</f>
        <v/>
      </c>
      <c r="C2457" s="99" t="str">
        <f>IFERROR(VLOOKUP(B2457,Tabla_CyP,2,FALSE),"")</f>
        <v/>
      </c>
      <c r="D2457" s="105"/>
      <c r="E2457" s="106"/>
      <c r="F2457" s="104" t="s">
        <v>26</v>
      </c>
      <c r="G2457" s="300" t="str">
        <f>IFERROR(VLOOKUP(B2457,Tabla_CyP,4,FALSE),"")</f>
        <v/>
      </c>
    </row>
    <row r="2458" spans="1:123" ht="24" customHeight="1" x14ac:dyDescent="0.2">
      <c r="A2458" s="298"/>
      <c r="B2458" s="98"/>
      <c r="C2458" s="99"/>
      <c r="D2458" s="105"/>
      <c r="E2458" s="106"/>
      <c r="F2458" s="107"/>
      <c r="G2458" s="299"/>
    </row>
    <row r="2459" spans="1:123" ht="24" customHeight="1" x14ac:dyDescent="0.2">
      <c r="A2459" s="431" t="s">
        <v>507</v>
      </c>
      <c r="B2459" s="432"/>
      <c r="C2459" s="425" t="s">
        <v>0</v>
      </c>
      <c r="D2459" s="425" t="s">
        <v>27</v>
      </c>
      <c r="E2459" s="427" t="s">
        <v>28</v>
      </c>
      <c r="F2459" s="429" t="s">
        <v>29</v>
      </c>
      <c r="G2459" s="429" t="s">
        <v>30</v>
      </c>
    </row>
    <row r="2460" spans="1:123" s="111" customFormat="1" ht="24" customHeight="1" x14ac:dyDescent="0.2">
      <c r="A2460" s="110" t="s">
        <v>508</v>
      </c>
      <c r="B2460" s="110" t="s">
        <v>509</v>
      </c>
      <c r="C2460" s="426"/>
      <c r="D2460" s="426"/>
      <c r="E2460" s="428"/>
      <c r="F2460" s="430"/>
      <c r="G2460" s="430"/>
      <c r="H2460" s="239"/>
      <c r="I2460" s="239"/>
      <c r="J2460" s="239"/>
      <c r="K2460" s="239"/>
      <c r="L2460" s="239"/>
      <c r="M2460" s="239"/>
      <c r="N2460" s="239"/>
      <c r="O2460" s="239"/>
      <c r="P2460" s="239"/>
      <c r="Q2460" s="239"/>
      <c r="R2460" s="239"/>
      <c r="S2460" s="239"/>
      <c r="T2460" s="239"/>
      <c r="U2460" s="239"/>
      <c r="V2460" s="239"/>
      <c r="W2460" s="239"/>
      <c r="X2460" s="239"/>
      <c r="Y2460" s="239"/>
      <c r="Z2460" s="239"/>
      <c r="AA2460" s="239"/>
      <c r="AB2460" s="239"/>
      <c r="AC2460" s="239"/>
      <c r="AD2460" s="239"/>
      <c r="AE2460" s="239"/>
      <c r="AF2460" s="239"/>
      <c r="AG2460" s="239"/>
      <c r="AH2460" s="239"/>
      <c r="AI2460" s="239"/>
      <c r="AJ2460" s="239"/>
      <c r="AK2460" s="239"/>
      <c r="AL2460" s="239"/>
      <c r="AM2460" s="239"/>
      <c r="AN2460" s="239"/>
      <c r="AO2460" s="239"/>
      <c r="AP2460" s="239"/>
      <c r="AQ2460" s="239"/>
      <c r="AR2460" s="239"/>
      <c r="AS2460" s="239"/>
      <c r="AT2460" s="239"/>
      <c r="AU2460" s="239"/>
      <c r="AV2460" s="239"/>
      <c r="AW2460" s="239"/>
      <c r="AX2460" s="239"/>
      <c r="AY2460" s="239"/>
      <c r="AZ2460" s="239"/>
      <c r="BA2460" s="239"/>
      <c r="BB2460" s="239"/>
      <c r="BC2460" s="239"/>
      <c r="BD2460" s="239"/>
      <c r="BE2460" s="239"/>
      <c r="BF2460" s="239"/>
      <c r="BG2460" s="239"/>
      <c r="BH2460" s="239"/>
      <c r="BI2460" s="239"/>
      <c r="BJ2460" s="239"/>
      <c r="BK2460" s="239"/>
      <c r="BL2460" s="239"/>
      <c r="BM2460" s="239"/>
      <c r="BN2460" s="239"/>
      <c r="BO2460" s="239"/>
      <c r="BP2460" s="239"/>
      <c r="BQ2460" s="239"/>
      <c r="BR2460" s="239"/>
      <c r="BS2460" s="239"/>
      <c r="BT2460" s="239"/>
      <c r="BU2460" s="239"/>
      <c r="BV2460" s="239"/>
      <c r="BW2460" s="239"/>
      <c r="BX2460" s="239"/>
      <c r="BY2460" s="239"/>
      <c r="BZ2460" s="239"/>
      <c r="CA2460" s="239"/>
      <c r="CB2460" s="239"/>
      <c r="CC2460" s="239"/>
      <c r="CD2460" s="239"/>
      <c r="CE2460" s="239"/>
      <c r="CF2460" s="239"/>
      <c r="CG2460" s="239"/>
      <c r="CH2460" s="239"/>
      <c r="CI2460" s="239"/>
      <c r="CJ2460" s="239"/>
      <c r="CK2460" s="239"/>
      <c r="CL2460" s="239"/>
      <c r="CM2460" s="239"/>
      <c r="CN2460" s="239"/>
      <c r="CO2460" s="239"/>
      <c r="CP2460" s="239"/>
      <c r="CQ2460" s="239"/>
      <c r="CR2460" s="239"/>
      <c r="CS2460" s="239"/>
      <c r="CT2460" s="239"/>
      <c r="CU2460" s="239"/>
      <c r="CV2460" s="239"/>
      <c r="CW2460" s="239"/>
      <c r="CX2460" s="239"/>
      <c r="CY2460" s="239"/>
      <c r="CZ2460" s="239"/>
      <c r="DA2460" s="239"/>
      <c r="DB2460" s="239"/>
      <c r="DC2460" s="239"/>
      <c r="DD2460" s="239"/>
      <c r="DE2460" s="239"/>
      <c r="DF2460" s="239"/>
      <c r="DG2460" s="239"/>
      <c r="DH2460" s="239"/>
      <c r="DI2460" s="239"/>
      <c r="DJ2460" s="239"/>
      <c r="DK2460" s="239"/>
      <c r="DL2460" s="239"/>
      <c r="DM2460" s="239"/>
      <c r="DN2460" s="239"/>
      <c r="DO2460" s="239"/>
      <c r="DP2460" s="239"/>
      <c r="DQ2460" s="239"/>
      <c r="DR2460" s="239"/>
      <c r="DS2460" s="239"/>
    </row>
    <row r="2461" spans="1:123" ht="24" customHeight="1" x14ac:dyDescent="0.2">
      <c r="A2461" s="378"/>
      <c r="B2461" s="112"/>
      <c r="C2461" s="376" t="s">
        <v>604</v>
      </c>
      <c r="D2461" s="113"/>
      <c r="E2461" s="114"/>
      <c r="F2461" s="115"/>
      <c r="G2461" s="302"/>
    </row>
    <row r="2462" spans="1:123" s="238" customFormat="1" ht="24" customHeight="1" x14ac:dyDescent="0.2">
      <c r="A2462" s="235" t="str">
        <f t="shared" ref="A2462:A2475" si="738">IFERROR(VLOOKUP(C2462,Tabla_Insumos,4,FALSE),"")</f>
        <v/>
      </c>
      <c r="B2462" s="233" t="str">
        <f t="shared" ref="B2462:B2475" si="739">IFERROR(VLOOKUP(C2462,Tabla_Insumos,5,FALSE),"")</f>
        <v/>
      </c>
      <c r="C2462" s="234"/>
      <c r="D2462" s="235" t="str">
        <f t="shared" ref="D2462:D2475" si="740">IFERROR(VLOOKUP(C2462,Tabla_Insumos,2,FALSE),"")</f>
        <v/>
      </c>
      <c r="E2462" s="236"/>
      <c r="F2462" s="237">
        <f t="shared" ref="F2462:F2475" si="741">IFERROR(VLOOKUP(C2462,Tabla_Insumos,3,FALSE),0)</f>
        <v>0</v>
      </c>
      <c r="G2462" s="303">
        <f>ROUND(E2462*F2462,2)</f>
        <v>0</v>
      </c>
    </row>
    <row r="2463" spans="1:123" s="238" customFormat="1" ht="24" customHeight="1" x14ac:dyDescent="0.2">
      <c r="A2463" s="235" t="str">
        <f t="shared" si="738"/>
        <v/>
      </c>
      <c r="B2463" s="233" t="str">
        <f t="shared" si="739"/>
        <v/>
      </c>
      <c r="C2463" s="234"/>
      <c r="D2463" s="235" t="str">
        <f t="shared" si="740"/>
        <v/>
      </c>
      <c r="E2463" s="236"/>
      <c r="F2463" s="237">
        <f t="shared" si="741"/>
        <v>0</v>
      </c>
      <c r="G2463" s="303">
        <f t="shared" ref="G2463:G2475" si="742">ROUND(E2463*F2463,2)</f>
        <v>0</v>
      </c>
    </row>
    <row r="2464" spans="1:123" s="238" customFormat="1" ht="24" customHeight="1" x14ac:dyDescent="0.2">
      <c r="A2464" s="235" t="str">
        <f t="shared" si="738"/>
        <v/>
      </c>
      <c r="B2464" s="233" t="str">
        <f t="shared" si="739"/>
        <v/>
      </c>
      <c r="C2464" s="234"/>
      <c r="D2464" s="235" t="str">
        <f t="shared" si="740"/>
        <v/>
      </c>
      <c r="E2464" s="236"/>
      <c r="F2464" s="237">
        <f t="shared" si="741"/>
        <v>0</v>
      </c>
      <c r="G2464" s="303">
        <f t="shared" si="742"/>
        <v>0</v>
      </c>
    </row>
    <row r="2465" spans="1:7" s="238" customFormat="1" ht="24" customHeight="1" x14ac:dyDescent="0.2">
      <c r="A2465" s="235" t="str">
        <f t="shared" si="738"/>
        <v/>
      </c>
      <c r="B2465" s="233" t="str">
        <f t="shared" si="739"/>
        <v/>
      </c>
      <c r="C2465" s="234"/>
      <c r="D2465" s="235" t="str">
        <f t="shared" si="740"/>
        <v/>
      </c>
      <c r="E2465" s="236"/>
      <c r="F2465" s="237">
        <f t="shared" si="741"/>
        <v>0</v>
      </c>
      <c r="G2465" s="303">
        <f t="shared" si="742"/>
        <v>0</v>
      </c>
    </row>
    <row r="2466" spans="1:7" s="238" customFormat="1" ht="24" customHeight="1" x14ac:dyDescent="0.2">
      <c r="A2466" s="235" t="str">
        <f t="shared" si="738"/>
        <v/>
      </c>
      <c r="B2466" s="233" t="str">
        <f t="shared" si="739"/>
        <v/>
      </c>
      <c r="C2466" s="234"/>
      <c r="D2466" s="235" t="str">
        <f t="shared" si="740"/>
        <v/>
      </c>
      <c r="E2466" s="236"/>
      <c r="F2466" s="237">
        <f t="shared" si="741"/>
        <v>0</v>
      </c>
      <c r="G2466" s="303">
        <f t="shared" si="742"/>
        <v>0</v>
      </c>
    </row>
    <row r="2467" spans="1:7" s="238" customFormat="1" ht="24" customHeight="1" x14ac:dyDescent="0.2">
      <c r="A2467" s="235" t="str">
        <f t="shared" si="738"/>
        <v/>
      </c>
      <c r="B2467" s="233" t="str">
        <f t="shared" si="739"/>
        <v/>
      </c>
      <c r="C2467" s="234"/>
      <c r="D2467" s="235" t="str">
        <f t="shared" si="740"/>
        <v/>
      </c>
      <c r="E2467" s="236"/>
      <c r="F2467" s="237">
        <f t="shared" si="741"/>
        <v>0</v>
      </c>
      <c r="G2467" s="303">
        <f t="shared" si="742"/>
        <v>0</v>
      </c>
    </row>
    <row r="2468" spans="1:7" s="238" customFormat="1" ht="24" customHeight="1" x14ac:dyDescent="0.2">
      <c r="A2468" s="235" t="str">
        <f t="shared" si="738"/>
        <v/>
      </c>
      <c r="B2468" s="233" t="str">
        <f t="shared" si="739"/>
        <v/>
      </c>
      <c r="C2468" s="234"/>
      <c r="D2468" s="235" t="str">
        <f t="shared" si="740"/>
        <v/>
      </c>
      <c r="E2468" s="236"/>
      <c r="F2468" s="237">
        <f t="shared" si="741"/>
        <v>0</v>
      </c>
      <c r="G2468" s="303">
        <f t="shared" si="742"/>
        <v>0</v>
      </c>
    </row>
    <row r="2469" spans="1:7" s="238" customFormat="1" ht="24" customHeight="1" x14ac:dyDescent="0.2">
      <c r="A2469" s="235" t="str">
        <f t="shared" si="738"/>
        <v/>
      </c>
      <c r="B2469" s="233" t="str">
        <f t="shared" si="739"/>
        <v/>
      </c>
      <c r="C2469" s="234"/>
      <c r="D2469" s="235" t="str">
        <f t="shared" si="740"/>
        <v/>
      </c>
      <c r="E2469" s="236"/>
      <c r="F2469" s="237">
        <f t="shared" si="741"/>
        <v>0</v>
      </c>
      <c r="G2469" s="303">
        <f t="shared" si="742"/>
        <v>0</v>
      </c>
    </row>
    <row r="2470" spans="1:7" s="238" customFormat="1" ht="24" customHeight="1" x14ac:dyDescent="0.2">
      <c r="A2470" s="235" t="str">
        <f t="shared" si="738"/>
        <v/>
      </c>
      <c r="B2470" s="233" t="str">
        <f t="shared" si="739"/>
        <v/>
      </c>
      <c r="C2470" s="234"/>
      <c r="D2470" s="235" t="str">
        <f t="shared" si="740"/>
        <v/>
      </c>
      <c r="E2470" s="236"/>
      <c r="F2470" s="237">
        <f t="shared" si="741"/>
        <v>0</v>
      </c>
      <c r="G2470" s="303">
        <f t="shared" si="742"/>
        <v>0</v>
      </c>
    </row>
    <row r="2471" spans="1:7" s="238" customFormat="1" ht="24" customHeight="1" x14ac:dyDescent="0.2">
      <c r="A2471" s="235" t="str">
        <f t="shared" si="738"/>
        <v/>
      </c>
      <c r="B2471" s="233" t="str">
        <f t="shared" si="739"/>
        <v/>
      </c>
      <c r="C2471" s="234"/>
      <c r="D2471" s="235" t="str">
        <f t="shared" si="740"/>
        <v/>
      </c>
      <c r="E2471" s="236"/>
      <c r="F2471" s="237">
        <f t="shared" si="741"/>
        <v>0</v>
      </c>
      <c r="G2471" s="303">
        <f t="shared" si="742"/>
        <v>0</v>
      </c>
    </row>
    <row r="2472" spans="1:7" s="238" customFormat="1" ht="24" customHeight="1" x14ac:dyDescent="0.2">
      <c r="A2472" s="235" t="str">
        <f t="shared" si="738"/>
        <v/>
      </c>
      <c r="B2472" s="233" t="str">
        <f t="shared" si="739"/>
        <v/>
      </c>
      <c r="C2472" s="234"/>
      <c r="D2472" s="235" t="str">
        <f t="shared" si="740"/>
        <v/>
      </c>
      <c r="E2472" s="236"/>
      <c r="F2472" s="237">
        <f t="shared" si="741"/>
        <v>0</v>
      </c>
      <c r="G2472" s="303">
        <f t="shared" si="742"/>
        <v>0</v>
      </c>
    </row>
    <row r="2473" spans="1:7" s="238" customFormat="1" ht="24" customHeight="1" x14ac:dyDescent="0.2">
      <c r="A2473" s="235" t="str">
        <f t="shared" si="738"/>
        <v/>
      </c>
      <c r="B2473" s="233" t="str">
        <f t="shared" si="739"/>
        <v/>
      </c>
      <c r="C2473" s="234"/>
      <c r="D2473" s="235" t="str">
        <f t="shared" si="740"/>
        <v/>
      </c>
      <c r="E2473" s="236"/>
      <c r="F2473" s="237">
        <f t="shared" si="741"/>
        <v>0</v>
      </c>
      <c r="G2473" s="303">
        <f t="shared" si="742"/>
        <v>0</v>
      </c>
    </row>
    <row r="2474" spans="1:7" s="238" customFormat="1" ht="24" customHeight="1" x14ac:dyDescent="0.2">
      <c r="A2474" s="235" t="str">
        <f t="shared" si="738"/>
        <v/>
      </c>
      <c r="B2474" s="233" t="str">
        <f t="shared" si="739"/>
        <v/>
      </c>
      <c r="C2474" s="234"/>
      <c r="D2474" s="235" t="str">
        <f t="shared" si="740"/>
        <v/>
      </c>
      <c r="E2474" s="236"/>
      <c r="F2474" s="237">
        <f t="shared" si="741"/>
        <v>0</v>
      </c>
      <c r="G2474" s="303">
        <f t="shared" si="742"/>
        <v>0</v>
      </c>
    </row>
    <row r="2475" spans="1:7" s="238" customFormat="1" ht="24" customHeight="1" x14ac:dyDescent="0.2">
      <c r="A2475" s="235" t="str">
        <f t="shared" si="738"/>
        <v/>
      </c>
      <c r="B2475" s="233" t="str">
        <f t="shared" si="739"/>
        <v/>
      </c>
      <c r="C2475" s="234"/>
      <c r="D2475" s="235" t="str">
        <f t="shared" si="740"/>
        <v/>
      </c>
      <c r="E2475" s="236"/>
      <c r="F2475" s="237">
        <f t="shared" si="741"/>
        <v>0</v>
      </c>
      <c r="G2475" s="303">
        <f t="shared" si="742"/>
        <v>0</v>
      </c>
    </row>
    <row r="2476" spans="1:7" ht="24" customHeight="1" x14ac:dyDescent="0.2">
      <c r="A2476" s="304"/>
      <c r="B2476" s="99"/>
      <c r="C2476" s="99"/>
      <c r="D2476" s="105"/>
      <c r="E2476" s="106"/>
      <c r="F2476" s="377" t="s">
        <v>31</v>
      </c>
      <c r="G2476" s="305">
        <f>SUBTOTAL(9,G2462:G2475)</f>
        <v>0</v>
      </c>
    </row>
    <row r="2477" spans="1:7" ht="24" customHeight="1" x14ac:dyDescent="0.2">
      <c r="A2477" s="304"/>
      <c r="B2477" s="99"/>
      <c r="C2477" s="375" t="s">
        <v>605</v>
      </c>
      <c r="D2477" s="105"/>
      <c r="E2477" s="106"/>
      <c r="F2477" s="107"/>
      <c r="G2477" s="306"/>
    </row>
    <row r="2478" spans="1:7" s="238" customFormat="1" ht="24" customHeight="1" x14ac:dyDescent="0.2">
      <c r="A2478" s="235" t="str">
        <f t="shared" ref="A2478:A2485" si="743">IFERROR(VLOOKUP(C2478,Tabla_Insumos,4,FALSE),"")</f>
        <v/>
      </c>
      <c r="B2478" s="233">
        <f t="shared" ref="B2478:B2485" si="744">IFERROR(VLOOKUP(A2478,Tabla_Indices,5,FALSE),"")</f>
        <v>0</v>
      </c>
      <c r="C2478" s="234"/>
      <c r="D2478" s="235" t="str">
        <f t="shared" ref="D2478:D2485" si="745">IFERROR(VLOOKUP(C2478,Tabla_Insumos,2,FALSE),"")</f>
        <v/>
      </c>
      <c r="E2478" s="236"/>
      <c r="F2478" s="237">
        <f t="shared" ref="F2478:F2485" si="746">IFERROR(VLOOKUP(C2478,Tabla_Insumos,3,FALSE),0)</f>
        <v>0</v>
      </c>
      <c r="G2478" s="303">
        <f>ROUND(E2478*F2478,2)</f>
        <v>0</v>
      </c>
    </row>
    <row r="2479" spans="1:7" s="238" customFormat="1" ht="24" customHeight="1" x14ac:dyDescent="0.2">
      <c r="A2479" s="235" t="str">
        <f t="shared" si="743"/>
        <v/>
      </c>
      <c r="B2479" s="233">
        <f t="shared" si="744"/>
        <v>0</v>
      </c>
      <c r="C2479" s="234"/>
      <c r="D2479" s="235" t="str">
        <f t="shared" si="745"/>
        <v/>
      </c>
      <c r="E2479" s="236"/>
      <c r="F2479" s="237">
        <f t="shared" si="746"/>
        <v>0</v>
      </c>
      <c r="G2479" s="303">
        <f>ROUND(E2479*F2479,2)</f>
        <v>0</v>
      </c>
    </row>
    <row r="2480" spans="1:7" s="238" customFormat="1" ht="24" customHeight="1" x14ac:dyDescent="0.2">
      <c r="A2480" s="235" t="str">
        <f t="shared" si="743"/>
        <v/>
      </c>
      <c r="B2480" s="233">
        <f t="shared" si="744"/>
        <v>0</v>
      </c>
      <c r="C2480" s="234"/>
      <c r="D2480" s="235" t="str">
        <f t="shared" si="745"/>
        <v/>
      </c>
      <c r="E2480" s="236"/>
      <c r="F2480" s="237">
        <f t="shared" si="746"/>
        <v>0</v>
      </c>
      <c r="G2480" s="303">
        <f t="shared" ref="G2480:G2485" si="747">ROUND(E2480*F2480,2)</f>
        <v>0</v>
      </c>
    </row>
    <row r="2481" spans="1:7" s="238" customFormat="1" ht="24" customHeight="1" x14ac:dyDescent="0.2">
      <c r="A2481" s="235" t="str">
        <f t="shared" si="743"/>
        <v/>
      </c>
      <c r="B2481" s="233">
        <f t="shared" si="744"/>
        <v>0</v>
      </c>
      <c r="C2481" s="234"/>
      <c r="D2481" s="235" t="str">
        <f t="shared" si="745"/>
        <v/>
      </c>
      <c r="E2481" s="236"/>
      <c r="F2481" s="237">
        <f t="shared" si="746"/>
        <v>0</v>
      </c>
      <c r="G2481" s="303">
        <f t="shared" si="747"/>
        <v>0</v>
      </c>
    </row>
    <row r="2482" spans="1:7" s="238" customFormat="1" ht="24" customHeight="1" x14ac:dyDescent="0.2">
      <c r="A2482" s="235" t="str">
        <f t="shared" si="743"/>
        <v/>
      </c>
      <c r="B2482" s="233">
        <f t="shared" si="744"/>
        <v>0</v>
      </c>
      <c r="C2482" s="234"/>
      <c r="D2482" s="235" t="str">
        <f t="shared" si="745"/>
        <v/>
      </c>
      <c r="E2482" s="236"/>
      <c r="F2482" s="237">
        <f t="shared" si="746"/>
        <v>0</v>
      </c>
      <c r="G2482" s="303">
        <f t="shared" si="747"/>
        <v>0</v>
      </c>
    </row>
    <row r="2483" spans="1:7" s="238" customFormat="1" ht="24" customHeight="1" x14ac:dyDescent="0.2">
      <c r="A2483" s="235" t="str">
        <f t="shared" si="743"/>
        <v/>
      </c>
      <c r="B2483" s="233">
        <f t="shared" si="744"/>
        <v>0</v>
      </c>
      <c r="C2483" s="234"/>
      <c r="D2483" s="235" t="str">
        <f t="shared" si="745"/>
        <v/>
      </c>
      <c r="E2483" s="236"/>
      <c r="F2483" s="237">
        <f t="shared" si="746"/>
        <v>0</v>
      </c>
      <c r="G2483" s="303">
        <f t="shared" si="747"/>
        <v>0</v>
      </c>
    </row>
    <row r="2484" spans="1:7" s="238" customFormat="1" ht="24" customHeight="1" x14ac:dyDescent="0.2">
      <c r="A2484" s="235" t="str">
        <f t="shared" si="743"/>
        <v/>
      </c>
      <c r="B2484" s="233">
        <f t="shared" si="744"/>
        <v>0</v>
      </c>
      <c r="C2484" s="234"/>
      <c r="D2484" s="235" t="str">
        <f t="shared" si="745"/>
        <v/>
      </c>
      <c r="E2484" s="236"/>
      <c r="F2484" s="237">
        <f t="shared" si="746"/>
        <v>0</v>
      </c>
      <c r="G2484" s="303">
        <f t="shared" si="747"/>
        <v>0</v>
      </c>
    </row>
    <row r="2485" spans="1:7" s="238" customFormat="1" ht="24" customHeight="1" x14ac:dyDescent="0.2">
      <c r="A2485" s="235" t="str">
        <f t="shared" si="743"/>
        <v/>
      </c>
      <c r="B2485" s="233">
        <f t="shared" si="744"/>
        <v>0</v>
      </c>
      <c r="C2485" s="234"/>
      <c r="D2485" s="235" t="str">
        <f t="shared" si="745"/>
        <v/>
      </c>
      <c r="E2485" s="236"/>
      <c r="F2485" s="237">
        <f t="shared" si="746"/>
        <v>0</v>
      </c>
      <c r="G2485" s="303">
        <f t="shared" si="747"/>
        <v>0</v>
      </c>
    </row>
    <row r="2486" spans="1:7" ht="24" customHeight="1" x14ac:dyDescent="0.2">
      <c r="A2486" s="304"/>
      <c r="B2486" s="99"/>
      <c r="C2486" s="99"/>
      <c r="D2486" s="105"/>
      <c r="E2486" s="106"/>
      <c r="F2486" s="377" t="s">
        <v>32</v>
      </c>
      <c r="G2486" s="305">
        <f>SUBTOTAL(9,G2478:G2485)</f>
        <v>0</v>
      </c>
    </row>
    <row r="2487" spans="1:7" ht="24" customHeight="1" x14ac:dyDescent="0.2">
      <c r="A2487" s="304"/>
      <c r="B2487" s="99"/>
      <c r="C2487" s="375" t="s">
        <v>606</v>
      </c>
      <c r="D2487" s="105"/>
      <c r="E2487" s="106"/>
      <c r="F2487" s="107"/>
      <c r="G2487" s="306"/>
    </row>
    <row r="2488" spans="1:7" s="238" customFormat="1" ht="24" customHeight="1" x14ac:dyDescent="0.2">
      <c r="A2488" s="235" t="str">
        <f t="shared" ref="A2488:A2496" si="748">IFERROR(VLOOKUP(C2488,Tabla_Insumos,4,FALSE),"")</f>
        <v/>
      </c>
      <c r="B2488" s="233" t="str">
        <f t="shared" ref="B2488:B2496" si="749">IFERROR(VLOOKUP(C2488,Tabla_Insumos,5,FALSE),"")</f>
        <v/>
      </c>
      <c r="C2488" s="234"/>
      <c r="D2488" s="235" t="str">
        <f t="shared" ref="D2488:D2496" si="750">IFERROR(VLOOKUP(C2488,Tabla_Insumos,2,FALSE),"")</f>
        <v/>
      </c>
      <c r="E2488" s="236"/>
      <c r="F2488" s="237">
        <f t="shared" ref="F2488:F2496" si="751">IFERROR(VLOOKUP(C2488,Tabla_Insumos,3,FALSE),0)</f>
        <v>0</v>
      </c>
      <c r="G2488" s="303">
        <f t="shared" ref="G2488:G2496" si="752">ROUND(E2488*F2488,2)</f>
        <v>0</v>
      </c>
    </row>
    <row r="2489" spans="1:7" s="238" customFormat="1" ht="24" customHeight="1" x14ac:dyDescent="0.2">
      <c r="A2489" s="235" t="str">
        <f t="shared" si="748"/>
        <v/>
      </c>
      <c r="B2489" s="233" t="str">
        <f t="shared" si="749"/>
        <v/>
      </c>
      <c r="C2489" s="234"/>
      <c r="D2489" s="235" t="str">
        <f t="shared" si="750"/>
        <v/>
      </c>
      <c r="E2489" s="236"/>
      <c r="F2489" s="237">
        <f t="shared" si="751"/>
        <v>0</v>
      </c>
      <c r="G2489" s="303">
        <f t="shared" si="752"/>
        <v>0</v>
      </c>
    </row>
    <row r="2490" spans="1:7" s="238" customFormat="1" ht="24" customHeight="1" x14ac:dyDescent="0.2">
      <c r="A2490" s="235" t="str">
        <f t="shared" si="748"/>
        <v/>
      </c>
      <c r="B2490" s="233" t="str">
        <f t="shared" si="749"/>
        <v/>
      </c>
      <c r="C2490" s="234"/>
      <c r="D2490" s="235" t="str">
        <f t="shared" si="750"/>
        <v/>
      </c>
      <c r="E2490" s="236"/>
      <c r="F2490" s="237">
        <f t="shared" si="751"/>
        <v>0</v>
      </c>
      <c r="G2490" s="303">
        <f t="shared" si="752"/>
        <v>0</v>
      </c>
    </row>
    <row r="2491" spans="1:7" s="238" customFormat="1" ht="24" customHeight="1" x14ac:dyDescent="0.2">
      <c r="A2491" s="235" t="str">
        <f t="shared" si="748"/>
        <v/>
      </c>
      <c r="B2491" s="233" t="str">
        <f t="shared" si="749"/>
        <v/>
      </c>
      <c r="C2491" s="234"/>
      <c r="D2491" s="235" t="str">
        <f t="shared" si="750"/>
        <v/>
      </c>
      <c r="E2491" s="236"/>
      <c r="F2491" s="237">
        <f t="shared" si="751"/>
        <v>0</v>
      </c>
      <c r="G2491" s="303">
        <f t="shared" si="752"/>
        <v>0</v>
      </c>
    </row>
    <row r="2492" spans="1:7" s="238" customFormat="1" ht="24" customHeight="1" x14ac:dyDescent="0.2">
      <c r="A2492" s="235" t="str">
        <f t="shared" si="748"/>
        <v/>
      </c>
      <c r="B2492" s="233" t="str">
        <f t="shared" si="749"/>
        <v/>
      </c>
      <c r="C2492" s="234"/>
      <c r="D2492" s="235" t="str">
        <f t="shared" si="750"/>
        <v/>
      </c>
      <c r="E2492" s="236"/>
      <c r="F2492" s="237">
        <f t="shared" si="751"/>
        <v>0</v>
      </c>
      <c r="G2492" s="303">
        <f t="shared" si="752"/>
        <v>0</v>
      </c>
    </row>
    <row r="2493" spans="1:7" s="238" customFormat="1" ht="24" customHeight="1" x14ac:dyDescent="0.2">
      <c r="A2493" s="235" t="str">
        <f t="shared" si="748"/>
        <v/>
      </c>
      <c r="B2493" s="233" t="str">
        <f t="shared" si="749"/>
        <v/>
      </c>
      <c r="C2493" s="234"/>
      <c r="D2493" s="235" t="str">
        <f t="shared" si="750"/>
        <v/>
      </c>
      <c r="E2493" s="236"/>
      <c r="F2493" s="237">
        <f t="shared" si="751"/>
        <v>0</v>
      </c>
      <c r="G2493" s="303">
        <f t="shared" si="752"/>
        <v>0</v>
      </c>
    </row>
    <row r="2494" spans="1:7" s="238" customFormat="1" ht="24" customHeight="1" x14ac:dyDescent="0.2">
      <c r="A2494" s="235" t="str">
        <f t="shared" si="748"/>
        <v/>
      </c>
      <c r="B2494" s="233" t="str">
        <f t="shared" si="749"/>
        <v/>
      </c>
      <c r="C2494" s="234"/>
      <c r="D2494" s="235" t="str">
        <f t="shared" si="750"/>
        <v/>
      </c>
      <c r="E2494" s="236"/>
      <c r="F2494" s="237">
        <f t="shared" si="751"/>
        <v>0</v>
      </c>
      <c r="G2494" s="303">
        <f t="shared" si="752"/>
        <v>0</v>
      </c>
    </row>
    <row r="2495" spans="1:7" s="238" customFormat="1" ht="24" customHeight="1" x14ac:dyDescent="0.2">
      <c r="A2495" s="235" t="str">
        <f t="shared" si="748"/>
        <v/>
      </c>
      <c r="B2495" s="233" t="str">
        <f t="shared" si="749"/>
        <v/>
      </c>
      <c r="C2495" s="234"/>
      <c r="D2495" s="235" t="str">
        <f t="shared" si="750"/>
        <v/>
      </c>
      <c r="E2495" s="236"/>
      <c r="F2495" s="237">
        <f t="shared" si="751"/>
        <v>0</v>
      </c>
      <c r="G2495" s="303">
        <f t="shared" si="752"/>
        <v>0</v>
      </c>
    </row>
    <row r="2496" spans="1:7" s="238" customFormat="1" ht="24" customHeight="1" x14ac:dyDescent="0.2">
      <c r="A2496" s="235" t="str">
        <f t="shared" si="748"/>
        <v/>
      </c>
      <c r="B2496" s="233" t="str">
        <f t="shared" si="749"/>
        <v/>
      </c>
      <c r="C2496" s="234"/>
      <c r="D2496" s="235" t="str">
        <f t="shared" si="750"/>
        <v/>
      </c>
      <c r="E2496" s="236"/>
      <c r="F2496" s="237">
        <f t="shared" si="751"/>
        <v>0</v>
      </c>
      <c r="G2496" s="303">
        <f t="shared" si="752"/>
        <v>0</v>
      </c>
    </row>
    <row r="2497" spans="1:123" ht="24" customHeight="1" x14ac:dyDescent="0.2">
      <c r="A2497" s="307"/>
      <c r="B2497" s="105"/>
      <c r="C2497" s="99"/>
      <c r="D2497" s="105"/>
      <c r="E2497" s="106"/>
      <c r="F2497" s="377" t="s">
        <v>33</v>
      </c>
      <c r="G2497" s="305">
        <f>SUBTOTAL(9,G2488:G2496)</f>
        <v>0</v>
      </c>
    </row>
    <row r="2498" spans="1:123" ht="24" customHeight="1" x14ac:dyDescent="0.2">
      <c r="A2498" s="308"/>
      <c r="B2498" s="105"/>
      <c r="C2498" s="99"/>
      <c r="D2498" s="105"/>
      <c r="E2498" s="106"/>
      <c r="F2498" s="107"/>
      <c r="G2498" s="306"/>
    </row>
    <row r="2499" spans="1:123" ht="24" customHeight="1" x14ac:dyDescent="0.2">
      <c r="A2499" s="309" t="str">
        <f>B2457</f>
        <v/>
      </c>
      <c r="B2499" s="310" t="str">
        <f>C2457</f>
        <v/>
      </c>
      <c r="C2499" s="113"/>
      <c r="D2499" s="113" t="s">
        <v>34</v>
      </c>
      <c r="E2499" s="114"/>
      <c r="F2499" s="312" t="s">
        <v>35</v>
      </c>
      <c r="G2499" s="311">
        <f>SUBTOTAL(9,G2462:G2498)</f>
        <v>0</v>
      </c>
    </row>
    <row r="2501" spans="1:123" ht="24" customHeight="1" x14ac:dyDescent="0.2">
      <c r="A2501" s="291" t="s">
        <v>37</v>
      </c>
      <c r="B2501" s="292"/>
      <c r="C2501" s="292"/>
      <c r="D2501" s="292"/>
      <c r="E2501" s="292"/>
      <c r="F2501" s="292"/>
      <c r="G2501" s="293"/>
    </row>
    <row r="2502" spans="1:123" ht="24" customHeight="1" x14ac:dyDescent="0.2">
      <c r="A2502" s="294" t="s">
        <v>602</v>
      </c>
      <c r="B2502" s="101" t="str">
        <f>Comitente</f>
        <v>DIRECCION PROVINCIAL DE REDES DE GAS</v>
      </c>
      <c r="C2502" s="96"/>
      <c r="D2502" s="102"/>
      <c r="E2502" s="102"/>
      <c r="F2502" s="103"/>
      <c r="G2502" s="295"/>
    </row>
    <row r="2503" spans="1:123" ht="24" customHeight="1" x14ac:dyDescent="0.2">
      <c r="A2503" s="294" t="s">
        <v>603</v>
      </c>
      <c r="B2503" s="101">
        <f>Contratista</f>
        <v>0</v>
      </c>
      <c r="C2503" s="97"/>
      <c r="D2503" s="97"/>
      <c r="E2503" s="97"/>
      <c r="F2503" s="104"/>
      <c r="G2503" s="296"/>
    </row>
    <row r="2504" spans="1:123" ht="24" customHeight="1" x14ac:dyDescent="0.2">
      <c r="A2504" s="294" t="s">
        <v>24</v>
      </c>
      <c r="B2504" s="101" t="str">
        <f>Obra</f>
        <v>RED DE MEDIA PRESIÓN BARRIO TALACASTO</v>
      </c>
      <c r="C2504" s="97"/>
      <c r="D2504" s="97"/>
      <c r="E2504" s="97"/>
      <c r="F2504" s="104" t="s">
        <v>38</v>
      </c>
      <c r="G2504" s="297">
        <f>Fecha_Base</f>
        <v>0</v>
      </c>
    </row>
    <row r="2505" spans="1:123" ht="24" customHeight="1" x14ac:dyDescent="0.2">
      <c r="A2505" s="298" t="s">
        <v>601</v>
      </c>
      <c r="B2505" s="98" t="str">
        <f>Ubicación</f>
        <v>Departamento Chimbas</v>
      </c>
      <c r="C2505" s="98"/>
      <c r="D2505" s="105"/>
      <c r="E2505" s="106"/>
      <c r="F2505" s="107"/>
      <c r="G2505" s="299"/>
    </row>
    <row r="2506" spans="1:123" ht="24" customHeight="1" x14ac:dyDescent="0.2">
      <c r="A2506" s="298" t="s">
        <v>39</v>
      </c>
      <c r="B2506" s="108" t="str">
        <f>IFERROR(VALUE(LEFT(B2507,FIND(".",B2507)-1)),"")</f>
        <v/>
      </c>
      <c r="C2506" s="99" t="str">
        <f>IFERROR(VLOOKUP(B2506,Tabla_CyP,2,FALSE),"")</f>
        <v/>
      </c>
      <c r="D2506" s="99"/>
      <c r="E2506" s="106"/>
      <c r="F2506" s="107"/>
      <c r="G2506" s="299"/>
    </row>
    <row r="2507" spans="1:123" ht="24" customHeight="1" x14ac:dyDescent="0.2">
      <c r="A2507" s="298" t="s">
        <v>25</v>
      </c>
      <c r="B2507" s="109" t="str">
        <f>IFERROR(VLOOKUP(COUNTIF($A$1:A2507,"ANALISIS DE PRECIOS"),Tabla_NumeroItem,2,FALSE),"")</f>
        <v/>
      </c>
      <c r="C2507" s="99" t="str">
        <f>IFERROR(VLOOKUP(B2507,Tabla_CyP,2,FALSE),"")</f>
        <v/>
      </c>
      <c r="D2507" s="105"/>
      <c r="E2507" s="106"/>
      <c r="F2507" s="104" t="s">
        <v>26</v>
      </c>
      <c r="G2507" s="300" t="str">
        <f>IFERROR(VLOOKUP(B2507,Tabla_CyP,4,FALSE),"")</f>
        <v/>
      </c>
    </row>
    <row r="2508" spans="1:123" ht="24" customHeight="1" x14ac:dyDescent="0.2">
      <c r="A2508" s="298"/>
      <c r="B2508" s="98"/>
      <c r="C2508" s="99"/>
      <c r="D2508" s="105"/>
      <c r="E2508" s="106"/>
      <c r="F2508" s="107"/>
      <c r="G2508" s="299"/>
    </row>
    <row r="2509" spans="1:123" ht="24" customHeight="1" x14ac:dyDescent="0.2">
      <c r="A2509" s="431" t="s">
        <v>507</v>
      </c>
      <c r="B2509" s="432"/>
      <c r="C2509" s="425" t="s">
        <v>0</v>
      </c>
      <c r="D2509" s="425" t="s">
        <v>27</v>
      </c>
      <c r="E2509" s="427" t="s">
        <v>28</v>
      </c>
      <c r="F2509" s="429" t="s">
        <v>29</v>
      </c>
      <c r="G2509" s="429" t="s">
        <v>30</v>
      </c>
    </row>
    <row r="2510" spans="1:123" s="111" customFormat="1" ht="24" customHeight="1" x14ac:dyDescent="0.2">
      <c r="A2510" s="110" t="s">
        <v>508</v>
      </c>
      <c r="B2510" s="110" t="s">
        <v>509</v>
      </c>
      <c r="C2510" s="426"/>
      <c r="D2510" s="426"/>
      <c r="E2510" s="428"/>
      <c r="F2510" s="430"/>
      <c r="G2510" s="430"/>
      <c r="H2510" s="239"/>
      <c r="I2510" s="239"/>
      <c r="J2510" s="239"/>
      <c r="K2510" s="239"/>
      <c r="L2510" s="239"/>
      <c r="M2510" s="239"/>
      <c r="N2510" s="239"/>
      <c r="O2510" s="239"/>
      <c r="P2510" s="239"/>
      <c r="Q2510" s="239"/>
      <c r="R2510" s="239"/>
      <c r="S2510" s="239"/>
      <c r="T2510" s="239"/>
      <c r="U2510" s="239"/>
      <c r="V2510" s="239"/>
      <c r="W2510" s="239"/>
      <c r="X2510" s="239"/>
      <c r="Y2510" s="239"/>
      <c r="Z2510" s="239"/>
      <c r="AA2510" s="239"/>
      <c r="AB2510" s="239"/>
      <c r="AC2510" s="239"/>
      <c r="AD2510" s="239"/>
      <c r="AE2510" s="239"/>
      <c r="AF2510" s="239"/>
      <c r="AG2510" s="239"/>
      <c r="AH2510" s="239"/>
      <c r="AI2510" s="239"/>
      <c r="AJ2510" s="239"/>
      <c r="AK2510" s="239"/>
      <c r="AL2510" s="239"/>
      <c r="AM2510" s="239"/>
      <c r="AN2510" s="239"/>
      <c r="AO2510" s="239"/>
      <c r="AP2510" s="239"/>
      <c r="AQ2510" s="239"/>
      <c r="AR2510" s="239"/>
      <c r="AS2510" s="239"/>
      <c r="AT2510" s="239"/>
      <c r="AU2510" s="239"/>
      <c r="AV2510" s="239"/>
      <c r="AW2510" s="239"/>
      <c r="AX2510" s="239"/>
      <c r="AY2510" s="239"/>
      <c r="AZ2510" s="239"/>
      <c r="BA2510" s="239"/>
      <c r="BB2510" s="239"/>
      <c r="BC2510" s="239"/>
      <c r="BD2510" s="239"/>
      <c r="BE2510" s="239"/>
      <c r="BF2510" s="239"/>
      <c r="BG2510" s="239"/>
      <c r="BH2510" s="239"/>
      <c r="BI2510" s="239"/>
      <c r="BJ2510" s="239"/>
      <c r="BK2510" s="239"/>
      <c r="BL2510" s="239"/>
      <c r="BM2510" s="239"/>
      <c r="BN2510" s="239"/>
      <c r="BO2510" s="239"/>
      <c r="BP2510" s="239"/>
      <c r="BQ2510" s="239"/>
      <c r="BR2510" s="239"/>
      <c r="BS2510" s="239"/>
      <c r="BT2510" s="239"/>
      <c r="BU2510" s="239"/>
      <c r="BV2510" s="239"/>
      <c r="BW2510" s="239"/>
      <c r="BX2510" s="239"/>
      <c r="BY2510" s="239"/>
      <c r="BZ2510" s="239"/>
      <c r="CA2510" s="239"/>
      <c r="CB2510" s="239"/>
      <c r="CC2510" s="239"/>
      <c r="CD2510" s="239"/>
      <c r="CE2510" s="239"/>
      <c r="CF2510" s="239"/>
      <c r="CG2510" s="239"/>
      <c r="CH2510" s="239"/>
      <c r="CI2510" s="239"/>
      <c r="CJ2510" s="239"/>
      <c r="CK2510" s="239"/>
      <c r="CL2510" s="239"/>
      <c r="CM2510" s="239"/>
      <c r="CN2510" s="239"/>
      <c r="CO2510" s="239"/>
      <c r="CP2510" s="239"/>
      <c r="CQ2510" s="239"/>
      <c r="CR2510" s="239"/>
      <c r="CS2510" s="239"/>
      <c r="CT2510" s="239"/>
      <c r="CU2510" s="239"/>
      <c r="CV2510" s="239"/>
      <c r="CW2510" s="239"/>
      <c r="CX2510" s="239"/>
      <c r="CY2510" s="239"/>
      <c r="CZ2510" s="239"/>
      <c r="DA2510" s="239"/>
      <c r="DB2510" s="239"/>
      <c r="DC2510" s="239"/>
      <c r="DD2510" s="239"/>
      <c r="DE2510" s="239"/>
      <c r="DF2510" s="239"/>
      <c r="DG2510" s="239"/>
      <c r="DH2510" s="239"/>
      <c r="DI2510" s="239"/>
      <c r="DJ2510" s="239"/>
      <c r="DK2510" s="239"/>
      <c r="DL2510" s="239"/>
      <c r="DM2510" s="239"/>
      <c r="DN2510" s="239"/>
      <c r="DO2510" s="239"/>
      <c r="DP2510" s="239"/>
      <c r="DQ2510" s="239"/>
      <c r="DR2510" s="239"/>
      <c r="DS2510" s="239"/>
    </row>
    <row r="2511" spans="1:123" ht="24" customHeight="1" x14ac:dyDescent="0.2">
      <c r="A2511" s="378"/>
      <c r="B2511" s="112"/>
      <c r="C2511" s="376" t="s">
        <v>604</v>
      </c>
      <c r="D2511" s="113"/>
      <c r="E2511" s="114"/>
      <c r="F2511" s="115"/>
      <c r="G2511" s="302"/>
    </row>
    <row r="2512" spans="1:123" s="238" customFormat="1" ht="24" customHeight="1" x14ac:dyDescent="0.2">
      <c r="A2512" s="235" t="str">
        <f t="shared" ref="A2512:A2525" si="753">IFERROR(VLOOKUP(C2512,Tabla_Insumos,4,FALSE),"")</f>
        <v/>
      </c>
      <c r="B2512" s="233" t="str">
        <f t="shared" ref="B2512:B2525" si="754">IFERROR(VLOOKUP(C2512,Tabla_Insumos,5,FALSE),"")</f>
        <v/>
      </c>
      <c r="C2512" s="234"/>
      <c r="D2512" s="235" t="str">
        <f t="shared" ref="D2512:D2525" si="755">IFERROR(VLOOKUP(C2512,Tabla_Insumos,2,FALSE),"")</f>
        <v/>
      </c>
      <c r="E2512" s="236"/>
      <c r="F2512" s="237">
        <f t="shared" ref="F2512:F2525" si="756">IFERROR(VLOOKUP(C2512,Tabla_Insumos,3,FALSE),0)</f>
        <v>0</v>
      </c>
      <c r="G2512" s="303">
        <f>ROUND(E2512*F2512,2)</f>
        <v>0</v>
      </c>
    </row>
    <row r="2513" spans="1:7" s="238" customFormat="1" ht="24" customHeight="1" x14ac:dyDescent="0.2">
      <c r="A2513" s="235" t="str">
        <f t="shared" si="753"/>
        <v/>
      </c>
      <c r="B2513" s="233" t="str">
        <f t="shared" si="754"/>
        <v/>
      </c>
      <c r="C2513" s="234"/>
      <c r="D2513" s="235" t="str">
        <f t="shared" si="755"/>
        <v/>
      </c>
      <c r="E2513" s="236"/>
      <c r="F2513" s="237">
        <f t="shared" si="756"/>
        <v>0</v>
      </c>
      <c r="G2513" s="303">
        <f t="shared" ref="G2513:G2525" si="757">ROUND(E2513*F2513,2)</f>
        <v>0</v>
      </c>
    </row>
    <row r="2514" spans="1:7" s="238" customFormat="1" ht="24" customHeight="1" x14ac:dyDescent="0.2">
      <c r="A2514" s="235" t="str">
        <f t="shared" si="753"/>
        <v/>
      </c>
      <c r="B2514" s="233" t="str">
        <f t="shared" si="754"/>
        <v/>
      </c>
      <c r="C2514" s="234"/>
      <c r="D2514" s="235" t="str">
        <f t="shared" si="755"/>
        <v/>
      </c>
      <c r="E2514" s="236"/>
      <c r="F2514" s="237">
        <f t="shared" si="756"/>
        <v>0</v>
      </c>
      <c r="G2514" s="303">
        <f t="shared" si="757"/>
        <v>0</v>
      </c>
    </row>
    <row r="2515" spans="1:7" s="238" customFormat="1" ht="24" customHeight="1" x14ac:dyDescent="0.2">
      <c r="A2515" s="235" t="str">
        <f t="shared" si="753"/>
        <v/>
      </c>
      <c r="B2515" s="233" t="str">
        <f t="shared" si="754"/>
        <v/>
      </c>
      <c r="C2515" s="234"/>
      <c r="D2515" s="235" t="str">
        <f t="shared" si="755"/>
        <v/>
      </c>
      <c r="E2515" s="236"/>
      <c r="F2515" s="237">
        <f t="shared" si="756"/>
        <v>0</v>
      </c>
      <c r="G2515" s="303">
        <f t="shared" si="757"/>
        <v>0</v>
      </c>
    </row>
    <row r="2516" spans="1:7" s="238" customFormat="1" ht="24" customHeight="1" x14ac:dyDescent="0.2">
      <c r="A2516" s="235" t="str">
        <f t="shared" si="753"/>
        <v/>
      </c>
      <c r="B2516" s="233" t="str">
        <f t="shared" si="754"/>
        <v/>
      </c>
      <c r="C2516" s="234"/>
      <c r="D2516" s="235" t="str">
        <f t="shared" si="755"/>
        <v/>
      </c>
      <c r="E2516" s="236"/>
      <c r="F2516" s="237">
        <f t="shared" si="756"/>
        <v>0</v>
      </c>
      <c r="G2516" s="303">
        <f t="shared" si="757"/>
        <v>0</v>
      </c>
    </row>
    <row r="2517" spans="1:7" s="238" customFormat="1" ht="24" customHeight="1" x14ac:dyDescent="0.2">
      <c r="A2517" s="235" t="str">
        <f t="shared" si="753"/>
        <v/>
      </c>
      <c r="B2517" s="233" t="str">
        <f t="shared" si="754"/>
        <v/>
      </c>
      <c r="C2517" s="234"/>
      <c r="D2517" s="235" t="str">
        <f t="shared" si="755"/>
        <v/>
      </c>
      <c r="E2517" s="236"/>
      <c r="F2517" s="237">
        <f t="shared" si="756"/>
        <v>0</v>
      </c>
      <c r="G2517" s="303">
        <f t="shared" si="757"/>
        <v>0</v>
      </c>
    </row>
    <row r="2518" spans="1:7" s="238" customFormat="1" ht="24" customHeight="1" x14ac:dyDescent="0.2">
      <c r="A2518" s="235" t="str">
        <f t="shared" si="753"/>
        <v/>
      </c>
      <c r="B2518" s="233" t="str">
        <f t="shared" si="754"/>
        <v/>
      </c>
      <c r="C2518" s="234"/>
      <c r="D2518" s="235" t="str">
        <f t="shared" si="755"/>
        <v/>
      </c>
      <c r="E2518" s="236"/>
      <c r="F2518" s="237">
        <f t="shared" si="756"/>
        <v>0</v>
      </c>
      <c r="G2518" s="303">
        <f t="shared" si="757"/>
        <v>0</v>
      </c>
    </row>
    <row r="2519" spans="1:7" s="238" customFormat="1" ht="24" customHeight="1" x14ac:dyDescent="0.2">
      <c r="A2519" s="235" t="str">
        <f t="shared" si="753"/>
        <v/>
      </c>
      <c r="B2519" s="233" t="str">
        <f t="shared" si="754"/>
        <v/>
      </c>
      <c r="C2519" s="234"/>
      <c r="D2519" s="235" t="str">
        <f t="shared" si="755"/>
        <v/>
      </c>
      <c r="E2519" s="236"/>
      <c r="F2519" s="237">
        <f t="shared" si="756"/>
        <v>0</v>
      </c>
      <c r="G2519" s="303">
        <f t="shared" si="757"/>
        <v>0</v>
      </c>
    </row>
    <row r="2520" spans="1:7" s="238" customFormat="1" ht="24" customHeight="1" x14ac:dyDescent="0.2">
      <c r="A2520" s="235" t="str">
        <f t="shared" si="753"/>
        <v/>
      </c>
      <c r="B2520" s="233" t="str">
        <f t="shared" si="754"/>
        <v/>
      </c>
      <c r="C2520" s="234"/>
      <c r="D2520" s="235" t="str">
        <f t="shared" si="755"/>
        <v/>
      </c>
      <c r="E2520" s="236"/>
      <c r="F2520" s="237">
        <f t="shared" si="756"/>
        <v>0</v>
      </c>
      <c r="G2520" s="303">
        <f t="shared" si="757"/>
        <v>0</v>
      </c>
    </row>
    <row r="2521" spans="1:7" s="238" customFormat="1" ht="24" customHeight="1" x14ac:dyDescent="0.2">
      <c r="A2521" s="235" t="str">
        <f t="shared" si="753"/>
        <v/>
      </c>
      <c r="B2521" s="233" t="str">
        <f t="shared" si="754"/>
        <v/>
      </c>
      <c r="C2521" s="234"/>
      <c r="D2521" s="235" t="str">
        <f t="shared" si="755"/>
        <v/>
      </c>
      <c r="E2521" s="236"/>
      <c r="F2521" s="237">
        <f t="shared" si="756"/>
        <v>0</v>
      </c>
      <c r="G2521" s="303">
        <f t="shared" si="757"/>
        <v>0</v>
      </c>
    </row>
    <row r="2522" spans="1:7" s="238" customFormat="1" ht="24" customHeight="1" x14ac:dyDescent="0.2">
      <c r="A2522" s="235" t="str">
        <f t="shared" si="753"/>
        <v/>
      </c>
      <c r="B2522" s="233" t="str">
        <f t="shared" si="754"/>
        <v/>
      </c>
      <c r="C2522" s="234"/>
      <c r="D2522" s="235" t="str">
        <f t="shared" si="755"/>
        <v/>
      </c>
      <c r="E2522" s="236"/>
      <c r="F2522" s="237">
        <f t="shared" si="756"/>
        <v>0</v>
      </c>
      <c r="G2522" s="303">
        <f t="shared" si="757"/>
        <v>0</v>
      </c>
    </row>
    <row r="2523" spans="1:7" s="238" customFormat="1" ht="24" customHeight="1" x14ac:dyDescent="0.2">
      <c r="A2523" s="235" t="str">
        <f t="shared" si="753"/>
        <v/>
      </c>
      <c r="B2523" s="233" t="str">
        <f t="shared" si="754"/>
        <v/>
      </c>
      <c r="C2523" s="234"/>
      <c r="D2523" s="235" t="str">
        <f t="shared" si="755"/>
        <v/>
      </c>
      <c r="E2523" s="236"/>
      <c r="F2523" s="237">
        <f t="shared" si="756"/>
        <v>0</v>
      </c>
      <c r="G2523" s="303">
        <f t="shared" si="757"/>
        <v>0</v>
      </c>
    </row>
    <row r="2524" spans="1:7" s="238" customFormat="1" ht="24" customHeight="1" x14ac:dyDescent="0.2">
      <c r="A2524" s="235" t="str">
        <f t="shared" si="753"/>
        <v/>
      </c>
      <c r="B2524" s="233" t="str">
        <f t="shared" si="754"/>
        <v/>
      </c>
      <c r="C2524" s="234"/>
      <c r="D2524" s="235" t="str">
        <f t="shared" si="755"/>
        <v/>
      </c>
      <c r="E2524" s="236"/>
      <c r="F2524" s="237">
        <f t="shared" si="756"/>
        <v>0</v>
      </c>
      <c r="G2524" s="303">
        <f t="shared" si="757"/>
        <v>0</v>
      </c>
    </row>
    <row r="2525" spans="1:7" s="238" customFormat="1" ht="24" customHeight="1" x14ac:dyDescent="0.2">
      <c r="A2525" s="235" t="str">
        <f t="shared" si="753"/>
        <v/>
      </c>
      <c r="B2525" s="233" t="str">
        <f t="shared" si="754"/>
        <v/>
      </c>
      <c r="C2525" s="234"/>
      <c r="D2525" s="235" t="str">
        <f t="shared" si="755"/>
        <v/>
      </c>
      <c r="E2525" s="236"/>
      <c r="F2525" s="237">
        <f t="shared" si="756"/>
        <v>0</v>
      </c>
      <c r="G2525" s="303">
        <f t="shared" si="757"/>
        <v>0</v>
      </c>
    </row>
    <row r="2526" spans="1:7" ht="24" customHeight="1" x14ac:dyDescent="0.2">
      <c r="A2526" s="304"/>
      <c r="B2526" s="99"/>
      <c r="C2526" s="99"/>
      <c r="D2526" s="105"/>
      <c r="E2526" s="106"/>
      <c r="F2526" s="377" t="s">
        <v>31</v>
      </c>
      <c r="G2526" s="305">
        <f>SUBTOTAL(9,G2512:G2525)</f>
        <v>0</v>
      </c>
    </row>
    <row r="2527" spans="1:7" ht="24" customHeight="1" x14ac:dyDescent="0.2">
      <c r="A2527" s="304"/>
      <c r="B2527" s="99"/>
      <c r="C2527" s="375" t="s">
        <v>605</v>
      </c>
      <c r="D2527" s="105"/>
      <c r="E2527" s="106"/>
      <c r="F2527" s="107"/>
      <c r="G2527" s="306"/>
    </row>
    <row r="2528" spans="1:7" s="238" customFormat="1" ht="24" customHeight="1" x14ac:dyDescent="0.2">
      <c r="A2528" s="235" t="str">
        <f t="shared" ref="A2528:A2535" si="758">IFERROR(VLOOKUP(C2528,Tabla_Insumos,4,FALSE),"")</f>
        <v/>
      </c>
      <c r="B2528" s="233">
        <f t="shared" ref="B2528:B2535" si="759">IFERROR(VLOOKUP(A2528,Tabla_Indices,5,FALSE),"")</f>
        <v>0</v>
      </c>
      <c r="C2528" s="234"/>
      <c r="D2528" s="235" t="str">
        <f t="shared" ref="D2528:D2535" si="760">IFERROR(VLOOKUP(C2528,Tabla_Insumos,2,FALSE),"")</f>
        <v/>
      </c>
      <c r="E2528" s="236"/>
      <c r="F2528" s="237">
        <f t="shared" ref="F2528:F2535" si="761">IFERROR(VLOOKUP(C2528,Tabla_Insumos,3,FALSE),0)</f>
        <v>0</v>
      </c>
      <c r="G2528" s="303">
        <f>ROUND(E2528*F2528,2)</f>
        <v>0</v>
      </c>
    </row>
    <row r="2529" spans="1:7" s="238" customFormat="1" ht="24" customHeight="1" x14ac:dyDescent="0.2">
      <c r="A2529" s="235" t="str">
        <f t="shared" si="758"/>
        <v/>
      </c>
      <c r="B2529" s="233">
        <f t="shared" si="759"/>
        <v>0</v>
      </c>
      <c r="C2529" s="234"/>
      <c r="D2529" s="235" t="str">
        <f t="shared" si="760"/>
        <v/>
      </c>
      <c r="E2529" s="236"/>
      <c r="F2529" s="237">
        <f t="shared" si="761"/>
        <v>0</v>
      </c>
      <c r="G2529" s="303">
        <f>ROUND(E2529*F2529,2)</f>
        <v>0</v>
      </c>
    </row>
    <row r="2530" spans="1:7" s="238" customFormat="1" ht="24" customHeight="1" x14ac:dyDescent="0.2">
      <c r="A2530" s="235" t="str">
        <f t="shared" si="758"/>
        <v/>
      </c>
      <c r="B2530" s="233">
        <f t="shared" si="759"/>
        <v>0</v>
      </c>
      <c r="C2530" s="234"/>
      <c r="D2530" s="235" t="str">
        <f t="shared" si="760"/>
        <v/>
      </c>
      <c r="E2530" s="236"/>
      <c r="F2530" s="237">
        <f t="shared" si="761"/>
        <v>0</v>
      </c>
      <c r="G2530" s="303">
        <f t="shared" ref="G2530:G2535" si="762">ROUND(E2530*F2530,2)</f>
        <v>0</v>
      </c>
    </row>
    <row r="2531" spans="1:7" s="238" customFormat="1" ht="24" customHeight="1" x14ac:dyDescent="0.2">
      <c r="A2531" s="235" t="str">
        <f t="shared" si="758"/>
        <v/>
      </c>
      <c r="B2531" s="233">
        <f t="shared" si="759"/>
        <v>0</v>
      </c>
      <c r="C2531" s="234"/>
      <c r="D2531" s="235" t="str">
        <f t="shared" si="760"/>
        <v/>
      </c>
      <c r="E2531" s="236"/>
      <c r="F2531" s="237">
        <f t="shared" si="761"/>
        <v>0</v>
      </c>
      <c r="G2531" s="303">
        <f t="shared" si="762"/>
        <v>0</v>
      </c>
    </row>
    <row r="2532" spans="1:7" s="238" customFormat="1" ht="24" customHeight="1" x14ac:dyDescent="0.2">
      <c r="A2532" s="235" t="str">
        <f t="shared" si="758"/>
        <v/>
      </c>
      <c r="B2532" s="233">
        <f t="shared" si="759"/>
        <v>0</v>
      </c>
      <c r="C2532" s="234"/>
      <c r="D2532" s="235" t="str">
        <f t="shared" si="760"/>
        <v/>
      </c>
      <c r="E2532" s="236"/>
      <c r="F2532" s="237">
        <f t="shared" si="761"/>
        <v>0</v>
      </c>
      <c r="G2532" s="303">
        <f t="shared" si="762"/>
        <v>0</v>
      </c>
    </row>
    <row r="2533" spans="1:7" s="238" customFormat="1" ht="24" customHeight="1" x14ac:dyDescent="0.2">
      <c r="A2533" s="235" t="str">
        <f t="shared" si="758"/>
        <v/>
      </c>
      <c r="B2533" s="233">
        <f t="shared" si="759"/>
        <v>0</v>
      </c>
      <c r="C2533" s="234"/>
      <c r="D2533" s="235" t="str">
        <f t="shared" si="760"/>
        <v/>
      </c>
      <c r="E2533" s="236"/>
      <c r="F2533" s="237">
        <f t="shared" si="761"/>
        <v>0</v>
      </c>
      <c r="G2533" s="303">
        <f t="shared" si="762"/>
        <v>0</v>
      </c>
    </row>
    <row r="2534" spans="1:7" s="238" customFormat="1" ht="24" customHeight="1" x14ac:dyDescent="0.2">
      <c r="A2534" s="235" t="str">
        <f t="shared" si="758"/>
        <v/>
      </c>
      <c r="B2534" s="233">
        <f t="shared" si="759"/>
        <v>0</v>
      </c>
      <c r="C2534" s="234"/>
      <c r="D2534" s="235" t="str">
        <f t="shared" si="760"/>
        <v/>
      </c>
      <c r="E2534" s="236"/>
      <c r="F2534" s="237">
        <f t="shared" si="761"/>
        <v>0</v>
      </c>
      <c r="G2534" s="303">
        <f t="shared" si="762"/>
        <v>0</v>
      </c>
    </row>
    <row r="2535" spans="1:7" s="238" customFormat="1" ht="24" customHeight="1" x14ac:dyDescent="0.2">
      <c r="A2535" s="235" t="str">
        <f t="shared" si="758"/>
        <v/>
      </c>
      <c r="B2535" s="233">
        <f t="shared" si="759"/>
        <v>0</v>
      </c>
      <c r="C2535" s="234"/>
      <c r="D2535" s="235" t="str">
        <f t="shared" si="760"/>
        <v/>
      </c>
      <c r="E2535" s="236"/>
      <c r="F2535" s="237">
        <f t="shared" si="761"/>
        <v>0</v>
      </c>
      <c r="G2535" s="303">
        <f t="shared" si="762"/>
        <v>0</v>
      </c>
    </row>
    <row r="2536" spans="1:7" ht="24" customHeight="1" x14ac:dyDescent="0.2">
      <c r="A2536" s="304"/>
      <c r="B2536" s="99"/>
      <c r="C2536" s="99"/>
      <c r="D2536" s="105"/>
      <c r="E2536" s="106"/>
      <c r="F2536" s="377" t="s">
        <v>32</v>
      </c>
      <c r="G2536" s="305">
        <f>SUBTOTAL(9,G2528:G2535)</f>
        <v>0</v>
      </c>
    </row>
    <row r="2537" spans="1:7" ht="24" customHeight="1" x14ac:dyDescent="0.2">
      <c r="A2537" s="304"/>
      <c r="B2537" s="99"/>
      <c r="C2537" s="375" t="s">
        <v>606</v>
      </c>
      <c r="D2537" s="105"/>
      <c r="E2537" s="106"/>
      <c r="F2537" s="107"/>
      <c r="G2537" s="306"/>
    </row>
    <row r="2538" spans="1:7" s="238" customFormat="1" ht="24" customHeight="1" x14ac:dyDescent="0.2">
      <c r="A2538" s="235" t="str">
        <f t="shared" ref="A2538:A2546" si="763">IFERROR(VLOOKUP(C2538,Tabla_Insumos,4,FALSE),"")</f>
        <v/>
      </c>
      <c r="B2538" s="233" t="str">
        <f t="shared" ref="B2538:B2546" si="764">IFERROR(VLOOKUP(C2538,Tabla_Insumos,5,FALSE),"")</f>
        <v/>
      </c>
      <c r="C2538" s="234"/>
      <c r="D2538" s="235" t="str">
        <f t="shared" ref="D2538:D2546" si="765">IFERROR(VLOOKUP(C2538,Tabla_Insumos,2,FALSE),"")</f>
        <v/>
      </c>
      <c r="E2538" s="236"/>
      <c r="F2538" s="237">
        <f t="shared" ref="F2538:F2546" si="766">IFERROR(VLOOKUP(C2538,Tabla_Insumos,3,FALSE),0)</f>
        <v>0</v>
      </c>
      <c r="G2538" s="303">
        <f t="shared" ref="G2538:G2546" si="767">ROUND(E2538*F2538,2)</f>
        <v>0</v>
      </c>
    </row>
    <row r="2539" spans="1:7" s="238" customFormat="1" ht="24" customHeight="1" x14ac:dyDescent="0.2">
      <c r="A2539" s="235" t="str">
        <f t="shared" si="763"/>
        <v/>
      </c>
      <c r="B2539" s="233" t="str">
        <f t="shared" si="764"/>
        <v/>
      </c>
      <c r="C2539" s="234"/>
      <c r="D2539" s="235" t="str">
        <f t="shared" si="765"/>
        <v/>
      </c>
      <c r="E2539" s="236"/>
      <c r="F2539" s="237">
        <f t="shared" si="766"/>
        <v>0</v>
      </c>
      <c r="G2539" s="303">
        <f t="shared" si="767"/>
        <v>0</v>
      </c>
    </row>
    <row r="2540" spans="1:7" s="238" customFormat="1" ht="24" customHeight="1" x14ac:dyDescent="0.2">
      <c r="A2540" s="235" t="str">
        <f t="shared" si="763"/>
        <v/>
      </c>
      <c r="B2540" s="233" t="str">
        <f t="shared" si="764"/>
        <v/>
      </c>
      <c r="C2540" s="234"/>
      <c r="D2540" s="235" t="str">
        <f t="shared" si="765"/>
        <v/>
      </c>
      <c r="E2540" s="236"/>
      <c r="F2540" s="237">
        <f t="shared" si="766"/>
        <v>0</v>
      </c>
      <c r="G2540" s="303">
        <f t="shared" si="767"/>
        <v>0</v>
      </c>
    </row>
    <row r="2541" spans="1:7" s="238" customFormat="1" ht="24" customHeight="1" x14ac:dyDescent="0.2">
      <c r="A2541" s="235" t="str">
        <f t="shared" si="763"/>
        <v/>
      </c>
      <c r="B2541" s="233" t="str">
        <f t="shared" si="764"/>
        <v/>
      </c>
      <c r="C2541" s="234"/>
      <c r="D2541" s="235" t="str">
        <f t="shared" si="765"/>
        <v/>
      </c>
      <c r="E2541" s="236"/>
      <c r="F2541" s="237">
        <f t="shared" si="766"/>
        <v>0</v>
      </c>
      <c r="G2541" s="303">
        <f t="shared" si="767"/>
        <v>0</v>
      </c>
    </row>
    <row r="2542" spans="1:7" s="238" customFormat="1" ht="24" customHeight="1" x14ac:dyDescent="0.2">
      <c r="A2542" s="235" t="str">
        <f t="shared" si="763"/>
        <v/>
      </c>
      <c r="B2542" s="233" t="str">
        <f t="shared" si="764"/>
        <v/>
      </c>
      <c r="C2542" s="234"/>
      <c r="D2542" s="235" t="str">
        <f t="shared" si="765"/>
        <v/>
      </c>
      <c r="E2542" s="236"/>
      <c r="F2542" s="237">
        <f t="shared" si="766"/>
        <v>0</v>
      </c>
      <c r="G2542" s="303">
        <f t="shared" si="767"/>
        <v>0</v>
      </c>
    </row>
    <row r="2543" spans="1:7" s="238" customFormat="1" ht="24" customHeight="1" x14ac:dyDescent="0.2">
      <c r="A2543" s="235" t="str">
        <f t="shared" si="763"/>
        <v/>
      </c>
      <c r="B2543" s="233" t="str">
        <f t="shared" si="764"/>
        <v/>
      </c>
      <c r="C2543" s="234"/>
      <c r="D2543" s="235" t="str">
        <f t="shared" si="765"/>
        <v/>
      </c>
      <c r="E2543" s="236"/>
      <c r="F2543" s="237">
        <f t="shared" si="766"/>
        <v>0</v>
      </c>
      <c r="G2543" s="303">
        <f t="shared" si="767"/>
        <v>0</v>
      </c>
    </row>
    <row r="2544" spans="1:7" s="238" customFormat="1" ht="24" customHeight="1" x14ac:dyDescent="0.2">
      <c r="A2544" s="235" t="str">
        <f t="shared" si="763"/>
        <v/>
      </c>
      <c r="B2544" s="233" t="str">
        <f t="shared" si="764"/>
        <v/>
      </c>
      <c r="C2544" s="234"/>
      <c r="D2544" s="235" t="str">
        <f t="shared" si="765"/>
        <v/>
      </c>
      <c r="E2544" s="236"/>
      <c r="F2544" s="237">
        <f t="shared" si="766"/>
        <v>0</v>
      </c>
      <c r="G2544" s="303">
        <f t="shared" si="767"/>
        <v>0</v>
      </c>
    </row>
    <row r="2545" spans="1:123" s="238" customFormat="1" ht="24" customHeight="1" x14ac:dyDescent="0.2">
      <c r="A2545" s="235" t="str">
        <f t="shared" si="763"/>
        <v/>
      </c>
      <c r="B2545" s="233" t="str">
        <f t="shared" si="764"/>
        <v/>
      </c>
      <c r="C2545" s="234"/>
      <c r="D2545" s="235" t="str">
        <f t="shared" si="765"/>
        <v/>
      </c>
      <c r="E2545" s="236"/>
      <c r="F2545" s="237">
        <f t="shared" si="766"/>
        <v>0</v>
      </c>
      <c r="G2545" s="303">
        <f t="shared" si="767"/>
        <v>0</v>
      </c>
    </row>
    <row r="2546" spans="1:123" s="238" customFormat="1" ht="24" customHeight="1" x14ac:dyDescent="0.2">
      <c r="A2546" s="235" t="str">
        <f t="shared" si="763"/>
        <v/>
      </c>
      <c r="B2546" s="233" t="str">
        <f t="shared" si="764"/>
        <v/>
      </c>
      <c r="C2546" s="234"/>
      <c r="D2546" s="235" t="str">
        <f t="shared" si="765"/>
        <v/>
      </c>
      <c r="E2546" s="236"/>
      <c r="F2546" s="237">
        <f t="shared" si="766"/>
        <v>0</v>
      </c>
      <c r="G2546" s="303">
        <f t="shared" si="767"/>
        <v>0</v>
      </c>
    </row>
    <row r="2547" spans="1:123" ht="24" customHeight="1" x14ac:dyDescent="0.2">
      <c r="A2547" s="307"/>
      <c r="B2547" s="105"/>
      <c r="C2547" s="99"/>
      <c r="D2547" s="105"/>
      <c r="E2547" s="106"/>
      <c r="F2547" s="377" t="s">
        <v>33</v>
      </c>
      <c r="G2547" s="305">
        <f>SUBTOTAL(9,G2538:G2546)</f>
        <v>0</v>
      </c>
    </row>
    <row r="2548" spans="1:123" ht="24" customHeight="1" x14ac:dyDescent="0.2">
      <c r="A2548" s="308"/>
      <c r="B2548" s="105"/>
      <c r="C2548" s="99"/>
      <c r="D2548" s="105"/>
      <c r="E2548" s="106"/>
      <c r="F2548" s="107"/>
      <c r="G2548" s="306"/>
    </row>
    <row r="2549" spans="1:123" ht="24" customHeight="1" x14ac:dyDescent="0.2">
      <c r="A2549" s="309" t="str">
        <f>B2507</f>
        <v/>
      </c>
      <c r="B2549" s="310" t="str">
        <f>C2507</f>
        <v/>
      </c>
      <c r="C2549" s="113"/>
      <c r="D2549" s="113" t="s">
        <v>34</v>
      </c>
      <c r="E2549" s="114"/>
      <c r="F2549" s="312" t="s">
        <v>35</v>
      </c>
      <c r="G2549" s="311">
        <f>SUBTOTAL(9,G2512:G2548)</f>
        <v>0</v>
      </c>
    </row>
    <row r="2551" spans="1:123" ht="24" customHeight="1" x14ac:dyDescent="0.2">
      <c r="A2551" s="291" t="s">
        <v>37</v>
      </c>
      <c r="B2551" s="292"/>
      <c r="C2551" s="292"/>
      <c r="D2551" s="292"/>
      <c r="E2551" s="292"/>
      <c r="F2551" s="292"/>
      <c r="G2551" s="293"/>
    </row>
    <row r="2552" spans="1:123" ht="24" customHeight="1" x14ac:dyDescent="0.2">
      <c r="A2552" s="294" t="s">
        <v>602</v>
      </c>
      <c r="B2552" s="101" t="str">
        <f>Comitente</f>
        <v>DIRECCION PROVINCIAL DE REDES DE GAS</v>
      </c>
      <c r="C2552" s="96"/>
      <c r="D2552" s="102"/>
      <c r="E2552" s="102"/>
      <c r="F2552" s="103"/>
      <c r="G2552" s="295"/>
    </row>
    <row r="2553" spans="1:123" ht="24" customHeight="1" x14ac:dyDescent="0.2">
      <c r="A2553" s="294" t="s">
        <v>603</v>
      </c>
      <c r="B2553" s="101">
        <f>Contratista</f>
        <v>0</v>
      </c>
      <c r="C2553" s="97"/>
      <c r="D2553" s="97"/>
      <c r="E2553" s="97"/>
      <c r="F2553" s="104"/>
      <c r="G2553" s="296"/>
    </row>
    <row r="2554" spans="1:123" ht="24" customHeight="1" x14ac:dyDescent="0.2">
      <c r="A2554" s="294" t="s">
        <v>24</v>
      </c>
      <c r="B2554" s="101" t="str">
        <f>Obra</f>
        <v>RED DE MEDIA PRESIÓN BARRIO TALACASTO</v>
      </c>
      <c r="C2554" s="97"/>
      <c r="D2554" s="97"/>
      <c r="E2554" s="97"/>
      <c r="F2554" s="104" t="s">
        <v>38</v>
      </c>
      <c r="G2554" s="297">
        <f>Fecha_Base</f>
        <v>0</v>
      </c>
    </row>
    <row r="2555" spans="1:123" ht="24" customHeight="1" x14ac:dyDescent="0.2">
      <c r="A2555" s="298" t="s">
        <v>601</v>
      </c>
      <c r="B2555" s="98" t="str">
        <f>Ubicación</f>
        <v>Departamento Chimbas</v>
      </c>
      <c r="C2555" s="98"/>
      <c r="D2555" s="105"/>
      <c r="E2555" s="106"/>
      <c r="F2555" s="107"/>
      <c r="G2555" s="299"/>
    </row>
    <row r="2556" spans="1:123" ht="24" customHeight="1" x14ac:dyDescent="0.2">
      <c r="A2556" s="298" t="s">
        <v>39</v>
      </c>
      <c r="B2556" s="108" t="str">
        <f>IFERROR(VALUE(LEFT(B2557,FIND(".",B2557)-1)),"")</f>
        <v/>
      </c>
      <c r="C2556" s="99" t="str">
        <f>IFERROR(VLOOKUP(B2556,Tabla_CyP,2,FALSE),"")</f>
        <v/>
      </c>
      <c r="D2556" s="99"/>
      <c r="E2556" s="106"/>
      <c r="F2556" s="107"/>
      <c r="G2556" s="299"/>
    </row>
    <row r="2557" spans="1:123" ht="24" customHeight="1" x14ac:dyDescent="0.2">
      <c r="A2557" s="298" t="s">
        <v>25</v>
      </c>
      <c r="B2557" s="109" t="str">
        <f>IFERROR(VLOOKUP(COUNTIF($A$1:A2557,"ANALISIS DE PRECIOS"),Tabla_NumeroItem,2,FALSE),"")</f>
        <v/>
      </c>
      <c r="C2557" s="99" t="str">
        <f>IFERROR(VLOOKUP(B2557,Tabla_CyP,2,FALSE),"")</f>
        <v/>
      </c>
      <c r="D2557" s="105"/>
      <c r="E2557" s="106"/>
      <c r="F2557" s="104" t="s">
        <v>26</v>
      </c>
      <c r="G2557" s="300" t="str">
        <f>IFERROR(VLOOKUP(B2557,Tabla_CyP,4,FALSE),"")</f>
        <v/>
      </c>
    </row>
    <row r="2558" spans="1:123" ht="24" customHeight="1" x14ac:dyDescent="0.2">
      <c r="A2558" s="298"/>
      <c r="B2558" s="98"/>
      <c r="C2558" s="99"/>
      <c r="D2558" s="105"/>
      <c r="E2558" s="106"/>
      <c r="F2558" s="107"/>
      <c r="G2558" s="299"/>
    </row>
    <row r="2559" spans="1:123" ht="24" customHeight="1" x14ac:dyDescent="0.2">
      <c r="A2559" s="431" t="s">
        <v>507</v>
      </c>
      <c r="B2559" s="432"/>
      <c r="C2559" s="425" t="s">
        <v>0</v>
      </c>
      <c r="D2559" s="425" t="s">
        <v>27</v>
      </c>
      <c r="E2559" s="427" t="s">
        <v>28</v>
      </c>
      <c r="F2559" s="429" t="s">
        <v>29</v>
      </c>
      <c r="G2559" s="429" t="s">
        <v>30</v>
      </c>
    </row>
    <row r="2560" spans="1:123" s="111" customFormat="1" ht="24" customHeight="1" x14ac:dyDescent="0.2">
      <c r="A2560" s="110" t="s">
        <v>508</v>
      </c>
      <c r="B2560" s="110" t="s">
        <v>509</v>
      </c>
      <c r="C2560" s="426"/>
      <c r="D2560" s="426"/>
      <c r="E2560" s="428"/>
      <c r="F2560" s="430"/>
      <c r="G2560" s="430"/>
      <c r="H2560" s="239"/>
      <c r="I2560" s="239"/>
      <c r="J2560" s="239"/>
      <c r="K2560" s="239"/>
      <c r="L2560" s="239"/>
      <c r="M2560" s="239"/>
      <c r="N2560" s="239"/>
      <c r="O2560" s="239"/>
      <c r="P2560" s="239"/>
      <c r="Q2560" s="239"/>
      <c r="R2560" s="239"/>
      <c r="S2560" s="239"/>
      <c r="T2560" s="239"/>
      <c r="U2560" s="239"/>
      <c r="V2560" s="239"/>
      <c r="W2560" s="239"/>
      <c r="X2560" s="239"/>
      <c r="Y2560" s="239"/>
      <c r="Z2560" s="239"/>
      <c r="AA2560" s="239"/>
      <c r="AB2560" s="239"/>
      <c r="AC2560" s="239"/>
      <c r="AD2560" s="239"/>
      <c r="AE2560" s="239"/>
      <c r="AF2560" s="239"/>
      <c r="AG2560" s="239"/>
      <c r="AH2560" s="239"/>
      <c r="AI2560" s="239"/>
      <c r="AJ2560" s="239"/>
      <c r="AK2560" s="239"/>
      <c r="AL2560" s="239"/>
      <c r="AM2560" s="239"/>
      <c r="AN2560" s="239"/>
      <c r="AO2560" s="239"/>
      <c r="AP2560" s="239"/>
      <c r="AQ2560" s="239"/>
      <c r="AR2560" s="239"/>
      <c r="AS2560" s="239"/>
      <c r="AT2560" s="239"/>
      <c r="AU2560" s="239"/>
      <c r="AV2560" s="239"/>
      <c r="AW2560" s="239"/>
      <c r="AX2560" s="239"/>
      <c r="AY2560" s="239"/>
      <c r="AZ2560" s="239"/>
      <c r="BA2560" s="239"/>
      <c r="BB2560" s="239"/>
      <c r="BC2560" s="239"/>
      <c r="BD2560" s="239"/>
      <c r="BE2560" s="239"/>
      <c r="BF2560" s="239"/>
      <c r="BG2560" s="239"/>
      <c r="BH2560" s="239"/>
      <c r="BI2560" s="239"/>
      <c r="BJ2560" s="239"/>
      <c r="BK2560" s="239"/>
      <c r="BL2560" s="239"/>
      <c r="BM2560" s="239"/>
      <c r="BN2560" s="239"/>
      <c r="BO2560" s="239"/>
      <c r="BP2560" s="239"/>
      <c r="BQ2560" s="239"/>
      <c r="BR2560" s="239"/>
      <c r="BS2560" s="239"/>
      <c r="BT2560" s="239"/>
      <c r="BU2560" s="239"/>
      <c r="BV2560" s="239"/>
      <c r="BW2560" s="239"/>
      <c r="BX2560" s="239"/>
      <c r="BY2560" s="239"/>
      <c r="BZ2560" s="239"/>
      <c r="CA2560" s="239"/>
      <c r="CB2560" s="239"/>
      <c r="CC2560" s="239"/>
      <c r="CD2560" s="239"/>
      <c r="CE2560" s="239"/>
      <c r="CF2560" s="239"/>
      <c r="CG2560" s="239"/>
      <c r="CH2560" s="239"/>
      <c r="CI2560" s="239"/>
      <c r="CJ2560" s="239"/>
      <c r="CK2560" s="239"/>
      <c r="CL2560" s="239"/>
      <c r="CM2560" s="239"/>
      <c r="CN2560" s="239"/>
      <c r="CO2560" s="239"/>
      <c r="CP2560" s="239"/>
      <c r="CQ2560" s="239"/>
      <c r="CR2560" s="239"/>
      <c r="CS2560" s="239"/>
      <c r="CT2560" s="239"/>
      <c r="CU2560" s="239"/>
      <c r="CV2560" s="239"/>
      <c r="CW2560" s="239"/>
      <c r="CX2560" s="239"/>
      <c r="CY2560" s="239"/>
      <c r="CZ2560" s="239"/>
      <c r="DA2560" s="239"/>
      <c r="DB2560" s="239"/>
      <c r="DC2560" s="239"/>
      <c r="DD2560" s="239"/>
      <c r="DE2560" s="239"/>
      <c r="DF2560" s="239"/>
      <c r="DG2560" s="239"/>
      <c r="DH2560" s="239"/>
      <c r="DI2560" s="239"/>
      <c r="DJ2560" s="239"/>
      <c r="DK2560" s="239"/>
      <c r="DL2560" s="239"/>
      <c r="DM2560" s="239"/>
      <c r="DN2560" s="239"/>
      <c r="DO2560" s="239"/>
      <c r="DP2560" s="239"/>
      <c r="DQ2560" s="239"/>
      <c r="DR2560" s="239"/>
      <c r="DS2560" s="239"/>
    </row>
    <row r="2561" spans="1:7" ht="24" customHeight="1" x14ac:dyDescent="0.2">
      <c r="A2561" s="378"/>
      <c r="B2561" s="112"/>
      <c r="C2561" s="376" t="s">
        <v>604</v>
      </c>
      <c r="D2561" s="113"/>
      <c r="E2561" s="114"/>
      <c r="F2561" s="115"/>
      <c r="G2561" s="302"/>
    </row>
    <row r="2562" spans="1:7" s="238" customFormat="1" ht="24" customHeight="1" x14ac:dyDescent="0.2">
      <c r="A2562" s="235" t="str">
        <f t="shared" ref="A2562:A2575" si="768">IFERROR(VLOOKUP(C2562,Tabla_Insumos,4,FALSE),"")</f>
        <v/>
      </c>
      <c r="B2562" s="233" t="str">
        <f t="shared" ref="B2562:B2575" si="769">IFERROR(VLOOKUP(C2562,Tabla_Insumos,5,FALSE),"")</f>
        <v/>
      </c>
      <c r="C2562" s="234"/>
      <c r="D2562" s="235" t="str">
        <f t="shared" ref="D2562:D2575" si="770">IFERROR(VLOOKUP(C2562,Tabla_Insumos,2,FALSE),"")</f>
        <v/>
      </c>
      <c r="E2562" s="236"/>
      <c r="F2562" s="237">
        <f t="shared" ref="F2562:F2575" si="771">IFERROR(VLOOKUP(C2562,Tabla_Insumos,3,FALSE),0)</f>
        <v>0</v>
      </c>
      <c r="G2562" s="303">
        <f>ROUND(E2562*F2562,2)</f>
        <v>0</v>
      </c>
    </row>
    <row r="2563" spans="1:7" s="238" customFormat="1" ht="24" customHeight="1" x14ac:dyDescent="0.2">
      <c r="A2563" s="235" t="str">
        <f t="shared" si="768"/>
        <v/>
      </c>
      <c r="B2563" s="233" t="str">
        <f t="shared" si="769"/>
        <v/>
      </c>
      <c r="C2563" s="234"/>
      <c r="D2563" s="235" t="str">
        <f t="shared" si="770"/>
        <v/>
      </c>
      <c r="E2563" s="236"/>
      <c r="F2563" s="237">
        <f t="shared" si="771"/>
        <v>0</v>
      </c>
      <c r="G2563" s="303">
        <f t="shared" ref="G2563:G2575" si="772">ROUND(E2563*F2563,2)</f>
        <v>0</v>
      </c>
    </row>
    <row r="2564" spans="1:7" s="238" customFormat="1" ht="24" customHeight="1" x14ac:dyDescent="0.2">
      <c r="A2564" s="235" t="str">
        <f t="shared" si="768"/>
        <v/>
      </c>
      <c r="B2564" s="233" t="str">
        <f t="shared" si="769"/>
        <v/>
      </c>
      <c r="C2564" s="234"/>
      <c r="D2564" s="235" t="str">
        <f t="shared" si="770"/>
        <v/>
      </c>
      <c r="E2564" s="236"/>
      <c r="F2564" s="237">
        <f t="shared" si="771"/>
        <v>0</v>
      </c>
      <c r="G2564" s="303">
        <f t="shared" si="772"/>
        <v>0</v>
      </c>
    </row>
    <row r="2565" spans="1:7" s="238" customFormat="1" ht="24" customHeight="1" x14ac:dyDescent="0.2">
      <c r="A2565" s="235" t="str">
        <f t="shared" si="768"/>
        <v/>
      </c>
      <c r="B2565" s="233" t="str">
        <f t="shared" si="769"/>
        <v/>
      </c>
      <c r="C2565" s="234"/>
      <c r="D2565" s="235" t="str">
        <f t="shared" si="770"/>
        <v/>
      </c>
      <c r="E2565" s="236"/>
      <c r="F2565" s="237">
        <f t="shared" si="771"/>
        <v>0</v>
      </c>
      <c r="G2565" s="303">
        <f t="shared" si="772"/>
        <v>0</v>
      </c>
    </row>
    <row r="2566" spans="1:7" s="238" customFormat="1" ht="24" customHeight="1" x14ac:dyDescent="0.2">
      <c r="A2566" s="235" t="str">
        <f t="shared" si="768"/>
        <v/>
      </c>
      <c r="B2566" s="233" t="str">
        <f t="shared" si="769"/>
        <v/>
      </c>
      <c r="C2566" s="234"/>
      <c r="D2566" s="235" t="str">
        <f t="shared" si="770"/>
        <v/>
      </c>
      <c r="E2566" s="236"/>
      <c r="F2566" s="237">
        <f t="shared" si="771"/>
        <v>0</v>
      </c>
      <c r="G2566" s="303">
        <f t="shared" si="772"/>
        <v>0</v>
      </c>
    </row>
    <row r="2567" spans="1:7" s="238" customFormat="1" ht="24" customHeight="1" x14ac:dyDescent="0.2">
      <c r="A2567" s="235" t="str">
        <f t="shared" si="768"/>
        <v/>
      </c>
      <c r="B2567" s="233" t="str">
        <f t="shared" si="769"/>
        <v/>
      </c>
      <c r="C2567" s="234"/>
      <c r="D2567" s="235" t="str">
        <f t="shared" si="770"/>
        <v/>
      </c>
      <c r="E2567" s="236"/>
      <c r="F2567" s="237">
        <f t="shared" si="771"/>
        <v>0</v>
      </c>
      <c r="G2567" s="303">
        <f t="shared" si="772"/>
        <v>0</v>
      </c>
    </row>
    <row r="2568" spans="1:7" s="238" customFormat="1" ht="24" customHeight="1" x14ac:dyDescent="0.2">
      <c r="A2568" s="235" t="str">
        <f t="shared" si="768"/>
        <v/>
      </c>
      <c r="B2568" s="233" t="str">
        <f t="shared" si="769"/>
        <v/>
      </c>
      <c r="C2568" s="234"/>
      <c r="D2568" s="235" t="str">
        <f t="shared" si="770"/>
        <v/>
      </c>
      <c r="E2568" s="236"/>
      <c r="F2568" s="237">
        <f t="shared" si="771"/>
        <v>0</v>
      </c>
      <c r="G2568" s="303">
        <f t="shared" si="772"/>
        <v>0</v>
      </c>
    </row>
    <row r="2569" spans="1:7" s="238" customFormat="1" ht="24" customHeight="1" x14ac:dyDescent="0.2">
      <c r="A2569" s="235" t="str">
        <f t="shared" si="768"/>
        <v/>
      </c>
      <c r="B2569" s="233" t="str">
        <f t="shared" si="769"/>
        <v/>
      </c>
      <c r="C2569" s="234"/>
      <c r="D2569" s="235" t="str">
        <f t="shared" si="770"/>
        <v/>
      </c>
      <c r="E2569" s="236"/>
      <c r="F2569" s="237">
        <f t="shared" si="771"/>
        <v>0</v>
      </c>
      <c r="G2569" s="303">
        <f t="shared" si="772"/>
        <v>0</v>
      </c>
    </row>
    <row r="2570" spans="1:7" s="238" customFormat="1" ht="24" customHeight="1" x14ac:dyDescent="0.2">
      <c r="A2570" s="235" t="str">
        <f t="shared" si="768"/>
        <v/>
      </c>
      <c r="B2570" s="233" t="str">
        <f t="shared" si="769"/>
        <v/>
      </c>
      <c r="C2570" s="234"/>
      <c r="D2570" s="235" t="str">
        <f t="shared" si="770"/>
        <v/>
      </c>
      <c r="E2570" s="236"/>
      <c r="F2570" s="237">
        <f t="shared" si="771"/>
        <v>0</v>
      </c>
      <c r="G2570" s="303">
        <f t="shared" si="772"/>
        <v>0</v>
      </c>
    </row>
    <row r="2571" spans="1:7" s="238" customFormat="1" ht="24" customHeight="1" x14ac:dyDescent="0.2">
      <c r="A2571" s="235" t="str">
        <f t="shared" si="768"/>
        <v/>
      </c>
      <c r="B2571" s="233" t="str">
        <f t="shared" si="769"/>
        <v/>
      </c>
      <c r="C2571" s="234"/>
      <c r="D2571" s="235" t="str">
        <f t="shared" si="770"/>
        <v/>
      </c>
      <c r="E2571" s="236"/>
      <c r="F2571" s="237">
        <f t="shared" si="771"/>
        <v>0</v>
      </c>
      <c r="G2571" s="303">
        <f t="shared" si="772"/>
        <v>0</v>
      </c>
    </row>
    <row r="2572" spans="1:7" s="238" customFormat="1" ht="24" customHeight="1" x14ac:dyDescent="0.2">
      <c r="A2572" s="235" t="str">
        <f t="shared" si="768"/>
        <v/>
      </c>
      <c r="B2572" s="233" t="str">
        <f t="shared" si="769"/>
        <v/>
      </c>
      <c r="C2572" s="234"/>
      <c r="D2572" s="235" t="str">
        <f t="shared" si="770"/>
        <v/>
      </c>
      <c r="E2572" s="236"/>
      <c r="F2572" s="237">
        <f t="shared" si="771"/>
        <v>0</v>
      </c>
      <c r="G2572" s="303">
        <f t="shared" si="772"/>
        <v>0</v>
      </c>
    </row>
    <row r="2573" spans="1:7" s="238" customFormat="1" ht="24" customHeight="1" x14ac:dyDescent="0.2">
      <c r="A2573" s="235" t="str">
        <f t="shared" si="768"/>
        <v/>
      </c>
      <c r="B2573" s="233" t="str">
        <f t="shared" si="769"/>
        <v/>
      </c>
      <c r="C2573" s="234"/>
      <c r="D2573" s="235" t="str">
        <f t="shared" si="770"/>
        <v/>
      </c>
      <c r="E2573" s="236"/>
      <c r="F2573" s="237">
        <f t="shared" si="771"/>
        <v>0</v>
      </c>
      <c r="G2573" s="303">
        <f t="shared" si="772"/>
        <v>0</v>
      </c>
    </row>
    <row r="2574" spans="1:7" s="238" customFormat="1" ht="24" customHeight="1" x14ac:dyDescent="0.2">
      <c r="A2574" s="235" t="str">
        <f t="shared" si="768"/>
        <v/>
      </c>
      <c r="B2574" s="233" t="str">
        <f t="shared" si="769"/>
        <v/>
      </c>
      <c r="C2574" s="234"/>
      <c r="D2574" s="235" t="str">
        <f t="shared" si="770"/>
        <v/>
      </c>
      <c r="E2574" s="236"/>
      <c r="F2574" s="237">
        <f t="shared" si="771"/>
        <v>0</v>
      </c>
      <c r="G2574" s="303">
        <f t="shared" si="772"/>
        <v>0</v>
      </c>
    </row>
    <row r="2575" spans="1:7" s="238" customFormat="1" ht="24" customHeight="1" x14ac:dyDescent="0.2">
      <c r="A2575" s="235" t="str">
        <f t="shared" si="768"/>
        <v/>
      </c>
      <c r="B2575" s="233" t="str">
        <f t="shared" si="769"/>
        <v/>
      </c>
      <c r="C2575" s="234"/>
      <c r="D2575" s="235" t="str">
        <f t="shared" si="770"/>
        <v/>
      </c>
      <c r="E2575" s="236"/>
      <c r="F2575" s="237">
        <f t="shared" si="771"/>
        <v>0</v>
      </c>
      <c r="G2575" s="303">
        <f t="shared" si="772"/>
        <v>0</v>
      </c>
    </row>
    <row r="2576" spans="1:7" ht="24" customHeight="1" x14ac:dyDescent="0.2">
      <c r="A2576" s="304"/>
      <c r="B2576" s="99"/>
      <c r="C2576" s="99"/>
      <c r="D2576" s="105"/>
      <c r="E2576" s="106"/>
      <c r="F2576" s="377" t="s">
        <v>31</v>
      </c>
      <c r="G2576" s="305">
        <f>SUBTOTAL(9,G2562:G2575)</f>
        <v>0</v>
      </c>
    </row>
    <row r="2577" spans="1:7" ht="24" customHeight="1" x14ac:dyDescent="0.2">
      <c r="A2577" s="304"/>
      <c r="B2577" s="99"/>
      <c r="C2577" s="375" t="s">
        <v>605</v>
      </c>
      <c r="D2577" s="105"/>
      <c r="E2577" s="106"/>
      <c r="F2577" s="107"/>
      <c r="G2577" s="306"/>
    </row>
    <row r="2578" spans="1:7" s="238" customFormat="1" ht="24" customHeight="1" x14ac:dyDescent="0.2">
      <c r="A2578" s="235" t="str">
        <f t="shared" ref="A2578:A2585" si="773">IFERROR(VLOOKUP(C2578,Tabla_Insumos,4,FALSE),"")</f>
        <v/>
      </c>
      <c r="B2578" s="233">
        <f t="shared" ref="B2578:B2585" si="774">IFERROR(VLOOKUP(A2578,Tabla_Indices,5,FALSE),"")</f>
        <v>0</v>
      </c>
      <c r="C2578" s="234"/>
      <c r="D2578" s="235" t="str">
        <f t="shared" ref="D2578:D2585" si="775">IFERROR(VLOOKUP(C2578,Tabla_Insumos,2,FALSE),"")</f>
        <v/>
      </c>
      <c r="E2578" s="236"/>
      <c r="F2578" s="237">
        <f t="shared" ref="F2578:F2585" si="776">IFERROR(VLOOKUP(C2578,Tabla_Insumos,3,FALSE),0)</f>
        <v>0</v>
      </c>
      <c r="G2578" s="303">
        <f>ROUND(E2578*F2578,2)</f>
        <v>0</v>
      </c>
    </row>
    <row r="2579" spans="1:7" s="238" customFormat="1" ht="24" customHeight="1" x14ac:dyDescent="0.2">
      <c r="A2579" s="235" t="str">
        <f t="shared" si="773"/>
        <v/>
      </c>
      <c r="B2579" s="233">
        <f t="shared" si="774"/>
        <v>0</v>
      </c>
      <c r="C2579" s="234"/>
      <c r="D2579" s="235" t="str">
        <f t="shared" si="775"/>
        <v/>
      </c>
      <c r="E2579" s="236"/>
      <c r="F2579" s="237">
        <f t="shared" si="776"/>
        <v>0</v>
      </c>
      <c r="G2579" s="303">
        <f>ROUND(E2579*F2579,2)</f>
        <v>0</v>
      </c>
    </row>
    <row r="2580" spans="1:7" s="238" customFormat="1" ht="24" customHeight="1" x14ac:dyDescent="0.2">
      <c r="A2580" s="235" t="str">
        <f t="shared" si="773"/>
        <v/>
      </c>
      <c r="B2580" s="233">
        <f t="shared" si="774"/>
        <v>0</v>
      </c>
      <c r="C2580" s="234"/>
      <c r="D2580" s="235" t="str">
        <f t="shared" si="775"/>
        <v/>
      </c>
      <c r="E2580" s="236"/>
      <c r="F2580" s="237">
        <f t="shared" si="776"/>
        <v>0</v>
      </c>
      <c r="G2580" s="303">
        <f t="shared" ref="G2580:G2585" si="777">ROUND(E2580*F2580,2)</f>
        <v>0</v>
      </c>
    </row>
    <row r="2581" spans="1:7" s="238" customFormat="1" ht="24" customHeight="1" x14ac:dyDescent="0.2">
      <c r="A2581" s="235" t="str">
        <f t="shared" si="773"/>
        <v/>
      </c>
      <c r="B2581" s="233">
        <f t="shared" si="774"/>
        <v>0</v>
      </c>
      <c r="C2581" s="234"/>
      <c r="D2581" s="235" t="str">
        <f t="shared" si="775"/>
        <v/>
      </c>
      <c r="E2581" s="236"/>
      <c r="F2581" s="237">
        <f t="shared" si="776"/>
        <v>0</v>
      </c>
      <c r="G2581" s="303">
        <f t="shared" si="777"/>
        <v>0</v>
      </c>
    </row>
    <row r="2582" spans="1:7" s="238" customFormat="1" ht="24" customHeight="1" x14ac:dyDescent="0.2">
      <c r="A2582" s="235" t="str">
        <f t="shared" si="773"/>
        <v/>
      </c>
      <c r="B2582" s="233">
        <f t="shared" si="774"/>
        <v>0</v>
      </c>
      <c r="C2582" s="234"/>
      <c r="D2582" s="235" t="str">
        <f t="shared" si="775"/>
        <v/>
      </c>
      <c r="E2582" s="236"/>
      <c r="F2582" s="237">
        <f t="shared" si="776"/>
        <v>0</v>
      </c>
      <c r="G2582" s="303">
        <f t="shared" si="777"/>
        <v>0</v>
      </c>
    </row>
    <row r="2583" spans="1:7" s="238" customFormat="1" ht="24" customHeight="1" x14ac:dyDescent="0.2">
      <c r="A2583" s="235" t="str">
        <f t="shared" si="773"/>
        <v/>
      </c>
      <c r="B2583" s="233">
        <f t="shared" si="774"/>
        <v>0</v>
      </c>
      <c r="C2583" s="234"/>
      <c r="D2583" s="235" t="str">
        <f t="shared" si="775"/>
        <v/>
      </c>
      <c r="E2583" s="236"/>
      <c r="F2583" s="237">
        <f t="shared" si="776"/>
        <v>0</v>
      </c>
      <c r="G2583" s="303">
        <f t="shared" si="777"/>
        <v>0</v>
      </c>
    </row>
    <row r="2584" spans="1:7" s="238" customFormat="1" ht="24" customHeight="1" x14ac:dyDescent="0.2">
      <c r="A2584" s="235" t="str">
        <f t="shared" si="773"/>
        <v/>
      </c>
      <c r="B2584" s="233">
        <f t="shared" si="774"/>
        <v>0</v>
      </c>
      <c r="C2584" s="234"/>
      <c r="D2584" s="235" t="str">
        <f t="shared" si="775"/>
        <v/>
      </c>
      <c r="E2584" s="236"/>
      <c r="F2584" s="237">
        <f t="shared" si="776"/>
        <v>0</v>
      </c>
      <c r="G2584" s="303">
        <f t="shared" si="777"/>
        <v>0</v>
      </c>
    </row>
    <row r="2585" spans="1:7" s="238" customFormat="1" ht="24" customHeight="1" x14ac:dyDescent="0.2">
      <c r="A2585" s="235" t="str">
        <f t="shared" si="773"/>
        <v/>
      </c>
      <c r="B2585" s="233">
        <f t="shared" si="774"/>
        <v>0</v>
      </c>
      <c r="C2585" s="234"/>
      <c r="D2585" s="235" t="str">
        <f t="shared" si="775"/>
        <v/>
      </c>
      <c r="E2585" s="236"/>
      <c r="F2585" s="237">
        <f t="shared" si="776"/>
        <v>0</v>
      </c>
      <c r="G2585" s="303">
        <f t="shared" si="777"/>
        <v>0</v>
      </c>
    </row>
    <row r="2586" spans="1:7" ht="24" customHeight="1" x14ac:dyDescent="0.2">
      <c r="A2586" s="304"/>
      <c r="B2586" s="99"/>
      <c r="C2586" s="99"/>
      <c r="D2586" s="105"/>
      <c r="E2586" s="106"/>
      <c r="F2586" s="377" t="s">
        <v>32</v>
      </c>
      <c r="G2586" s="305">
        <f>SUBTOTAL(9,G2578:G2585)</f>
        <v>0</v>
      </c>
    </row>
    <row r="2587" spans="1:7" ht="24" customHeight="1" x14ac:dyDescent="0.2">
      <c r="A2587" s="304"/>
      <c r="B2587" s="99"/>
      <c r="C2587" s="375" t="s">
        <v>606</v>
      </c>
      <c r="D2587" s="105"/>
      <c r="E2587" s="106"/>
      <c r="F2587" s="107"/>
      <c r="G2587" s="306"/>
    </row>
    <row r="2588" spans="1:7" s="238" customFormat="1" ht="24" customHeight="1" x14ac:dyDescent="0.2">
      <c r="A2588" s="235" t="str">
        <f t="shared" ref="A2588:A2596" si="778">IFERROR(VLOOKUP(C2588,Tabla_Insumos,4,FALSE),"")</f>
        <v/>
      </c>
      <c r="B2588" s="233" t="str">
        <f t="shared" ref="B2588:B2596" si="779">IFERROR(VLOOKUP(C2588,Tabla_Insumos,5,FALSE),"")</f>
        <v/>
      </c>
      <c r="C2588" s="234"/>
      <c r="D2588" s="235" t="str">
        <f t="shared" ref="D2588:D2596" si="780">IFERROR(VLOOKUP(C2588,Tabla_Insumos,2,FALSE),"")</f>
        <v/>
      </c>
      <c r="E2588" s="236"/>
      <c r="F2588" s="237">
        <f t="shared" ref="F2588:F2596" si="781">IFERROR(VLOOKUP(C2588,Tabla_Insumos,3,FALSE),0)</f>
        <v>0</v>
      </c>
      <c r="G2588" s="303">
        <f t="shared" ref="G2588:G2596" si="782">ROUND(E2588*F2588,2)</f>
        <v>0</v>
      </c>
    </row>
    <row r="2589" spans="1:7" s="238" customFormat="1" ht="24" customHeight="1" x14ac:dyDescent="0.2">
      <c r="A2589" s="235" t="str">
        <f t="shared" si="778"/>
        <v/>
      </c>
      <c r="B2589" s="233" t="str">
        <f t="shared" si="779"/>
        <v/>
      </c>
      <c r="C2589" s="234"/>
      <c r="D2589" s="235" t="str">
        <f t="shared" si="780"/>
        <v/>
      </c>
      <c r="E2589" s="236"/>
      <c r="F2589" s="237">
        <f t="shared" si="781"/>
        <v>0</v>
      </c>
      <c r="G2589" s="303">
        <f t="shared" si="782"/>
        <v>0</v>
      </c>
    </row>
    <row r="2590" spans="1:7" s="238" customFormat="1" ht="24" customHeight="1" x14ac:dyDescent="0.2">
      <c r="A2590" s="235" t="str">
        <f t="shared" si="778"/>
        <v/>
      </c>
      <c r="B2590" s="233" t="str">
        <f t="shared" si="779"/>
        <v/>
      </c>
      <c r="C2590" s="234"/>
      <c r="D2590" s="235" t="str">
        <f t="shared" si="780"/>
        <v/>
      </c>
      <c r="E2590" s="236"/>
      <c r="F2590" s="237">
        <f t="shared" si="781"/>
        <v>0</v>
      </c>
      <c r="G2590" s="303">
        <f t="shared" si="782"/>
        <v>0</v>
      </c>
    </row>
    <row r="2591" spans="1:7" s="238" customFormat="1" ht="24" customHeight="1" x14ac:dyDescent="0.2">
      <c r="A2591" s="235" t="str">
        <f t="shared" si="778"/>
        <v/>
      </c>
      <c r="B2591" s="233" t="str">
        <f t="shared" si="779"/>
        <v/>
      </c>
      <c r="C2591" s="234"/>
      <c r="D2591" s="235" t="str">
        <f t="shared" si="780"/>
        <v/>
      </c>
      <c r="E2591" s="236"/>
      <c r="F2591" s="237">
        <f t="shared" si="781"/>
        <v>0</v>
      </c>
      <c r="G2591" s="303">
        <f t="shared" si="782"/>
        <v>0</v>
      </c>
    </row>
    <row r="2592" spans="1:7" s="238" customFormat="1" ht="24" customHeight="1" x14ac:dyDescent="0.2">
      <c r="A2592" s="235" t="str">
        <f t="shared" si="778"/>
        <v/>
      </c>
      <c r="B2592" s="233" t="str">
        <f t="shared" si="779"/>
        <v/>
      </c>
      <c r="C2592" s="234"/>
      <c r="D2592" s="235" t="str">
        <f t="shared" si="780"/>
        <v/>
      </c>
      <c r="E2592" s="236"/>
      <c r="F2592" s="237">
        <f t="shared" si="781"/>
        <v>0</v>
      </c>
      <c r="G2592" s="303">
        <f t="shared" si="782"/>
        <v>0</v>
      </c>
    </row>
    <row r="2593" spans="1:7" s="238" customFormat="1" ht="24" customHeight="1" x14ac:dyDescent="0.2">
      <c r="A2593" s="235" t="str">
        <f t="shared" si="778"/>
        <v/>
      </c>
      <c r="B2593" s="233" t="str">
        <f t="shared" si="779"/>
        <v/>
      </c>
      <c r="C2593" s="234"/>
      <c r="D2593" s="235" t="str">
        <f t="shared" si="780"/>
        <v/>
      </c>
      <c r="E2593" s="236"/>
      <c r="F2593" s="237">
        <f t="shared" si="781"/>
        <v>0</v>
      </c>
      <c r="G2593" s="303">
        <f t="shared" si="782"/>
        <v>0</v>
      </c>
    </row>
    <row r="2594" spans="1:7" s="238" customFormat="1" ht="24" customHeight="1" x14ac:dyDescent="0.2">
      <c r="A2594" s="235" t="str">
        <f t="shared" si="778"/>
        <v/>
      </c>
      <c r="B2594" s="233" t="str">
        <f t="shared" si="779"/>
        <v/>
      </c>
      <c r="C2594" s="234"/>
      <c r="D2594" s="235" t="str">
        <f t="shared" si="780"/>
        <v/>
      </c>
      <c r="E2594" s="236"/>
      <c r="F2594" s="237">
        <f t="shared" si="781"/>
        <v>0</v>
      </c>
      <c r="G2594" s="303">
        <f t="shared" si="782"/>
        <v>0</v>
      </c>
    </row>
    <row r="2595" spans="1:7" s="238" customFormat="1" ht="24" customHeight="1" x14ac:dyDescent="0.2">
      <c r="A2595" s="235" t="str">
        <f t="shared" si="778"/>
        <v/>
      </c>
      <c r="B2595" s="233" t="str">
        <f t="shared" si="779"/>
        <v/>
      </c>
      <c r="C2595" s="234"/>
      <c r="D2595" s="235" t="str">
        <f t="shared" si="780"/>
        <v/>
      </c>
      <c r="E2595" s="236"/>
      <c r="F2595" s="237">
        <f t="shared" si="781"/>
        <v>0</v>
      </c>
      <c r="G2595" s="303">
        <f t="shared" si="782"/>
        <v>0</v>
      </c>
    </row>
    <row r="2596" spans="1:7" s="238" customFormat="1" ht="24" customHeight="1" x14ac:dyDescent="0.2">
      <c r="A2596" s="235" t="str">
        <f t="shared" si="778"/>
        <v/>
      </c>
      <c r="B2596" s="233" t="str">
        <f t="shared" si="779"/>
        <v/>
      </c>
      <c r="C2596" s="234"/>
      <c r="D2596" s="235" t="str">
        <f t="shared" si="780"/>
        <v/>
      </c>
      <c r="E2596" s="236"/>
      <c r="F2596" s="237">
        <f t="shared" si="781"/>
        <v>0</v>
      </c>
      <c r="G2596" s="303">
        <f t="shared" si="782"/>
        <v>0</v>
      </c>
    </row>
    <row r="2597" spans="1:7" ht="24" customHeight="1" x14ac:dyDescent="0.2">
      <c r="A2597" s="307"/>
      <c r="B2597" s="105"/>
      <c r="C2597" s="99"/>
      <c r="D2597" s="105"/>
      <c r="E2597" s="106"/>
      <c r="F2597" s="377" t="s">
        <v>33</v>
      </c>
      <c r="G2597" s="305">
        <f>SUBTOTAL(9,G2588:G2596)</f>
        <v>0</v>
      </c>
    </row>
    <row r="2598" spans="1:7" ht="24" customHeight="1" x14ac:dyDescent="0.2">
      <c r="A2598" s="308"/>
      <c r="B2598" s="105"/>
      <c r="C2598" s="99"/>
      <c r="D2598" s="105"/>
      <c r="E2598" s="106"/>
      <c r="F2598" s="107"/>
      <c r="G2598" s="306"/>
    </row>
    <row r="2599" spans="1:7" ht="24" customHeight="1" x14ac:dyDescent="0.2">
      <c r="A2599" s="309" t="str">
        <f>B2557</f>
        <v/>
      </c>
      <c r="B2599" s="310" t="str">
        <f>C2557</f>
        <v/>
      </c>
      <c r="C2599" s="113"/>
      <c r="D2599" s="113" t="s">
        <v>34</v>
      </c>
      <c r="E2599" s="114"/>
      <c r="F2599" s="312" t="s">
        <v>35</v>
      </c>
      <c r="G2599" s="311">
        <f>SUBTOTAL(9,G2562:G2598)</f>
        <v>0</v>
      </c>
    </row>
    <row r="2601" spans="1:7" ht="24" customHeight="1" x14ac:dyDescent="0.2">
      <c r="A2601" s="291" t="s">
        <v>37</v>
      </c>
      <c r="B2601" s="292"/>
      <c r="C2601" s="292"/>
      <c r="D2601" s="292"/>
      <c r="E2601" s="292"/>
      <c r="F2601" s="292"/>
      <c r="G2601" s="293"/>
    </row>
    <row r="2602" spans="1:7" ht="24" customHeight="1" x14ac:dyDescent="0.2">
      <c r="A2602" s="294" t="s">
        <v>602</v>
      </c>
      <c r="B2602" s="101" t="str">
        <f>Comitente</f>
        <v>DIRECCION PROVINCIAL DE REDES DE GAS</v>
      </c>
      <c r="C2602" s="96"/>
      <c r="D2602" s="102"/>
      <c r="E2602" s="102"/>
      <c r="F2602" s="103"/>
      <c r="G2602" s="295"/>
    </row>
    <row r="2603" spans="1:7" ht="24" customHeight="1" x14ac:dyDescent="0.2">
      <c r="A2603" s="294" t="s">
        <v>603</v>
      </c>
      <c r="B2603" s="101">
        <f>Contratista</f>
        <v>0</v>
      </c>
      <c r="C2603" s="97"/>
      <c r="D2603" s="97"/>
      <c r="E2603" s="97"/>
      <c r="F2603" s="104"/>
      <c r="G2603" s="296"/>
    </row>
    <row r="2604" spans="1:7" ht="24" customHeight="1" x14ac:dyDescent="0.2">
      <c r="A2604" s="294" t="s">
        <v>24</v>
      </c>
      <c r="B2604" s="101" t="str">
        <f>Obra</f>
        <v>RED DE MEDIA PRESIÓN BARRIO TALACASTO</v>
      </c>
      <c r="C2604" s="97"/>
      <c r="D2604" s="97"/>
      <c r="E2604" s="97"/>
      <c r="F2604" s="104" t="s">
        <v>38</v>
      </c>
      <c r="G2604" s="297">
        <f>Fecha_Base</f>
        <v>0</v>
      </c>
    </row>
    <row r="2605" spans="1:7" ht="24" customHeight="1" x14ac:dyDescent="0.2">
      <c r="A2605" s="298" t="s">
        <v>601</v>
      </c>
      <c r="B2605" s="98" t="str">
        <f>Ubicación</f>
        <v>Departamento Chimbas</v>
      </c>
      <c r="C2605" s="98"/>
      <c r="D2605" s="105"/>
      <c r="E2605" s="106"/>
      <c r="F2605" s="107"/>
      <c r="G2605" s="299"/>
    </row>
    <row r="2606" spans="1:7" ht="24" customHeight="1" x14ac:dyDescent="0.2">
      <c r="A2606" s="298" t="s">
        <v>39</v>
      </c>
      <c r="B2606" s="108" t="str">
        <f>IFERROR(VALUE(LEFT(B2607,FIND(".",B2607)-1)),"")</f>
        <v/>
      </c>
      <c r="C2606" s="99" t="str">
        <f>IFERROR(VLOOKUP(B2606,Tabla_CyP,2,FALSE),"")</f>
        <v/>
      </c>
      <c r="D2606" s="99"/>
      <c r="E2606" s="106"/>
      <c r="F2606" s="107"/>
      <c r="G2606" s="299"/>
    </row>
    <row r="2607" spans="1:7" ht="24" customHeight="1" x14ac:dyDescent="0.2">
      <c r="A2607" s="298" t="s">
        <v>25</v>
      </c>
      <c r="B2607" s="109" t="str">
        <f>IFERROR(VLOOKUP(COUNTIF($A$1:A2607,"ANALISIS DE PRECIOS"),Tabla_NumeroItem,2,FALSE),"")</f>
        <v/>
      </c>
      <c r="C2607" s="99" t="str">
        <f>IFERROR(VLOOKUP(B2607,Tabla_CyP,2,FALSE),"")</f>
        <v/>
      </c>
      <c r="D2607" s="105"/>
      <c r="E2607" s="106"/>
      <c r="F2607" s="104" t="s">
        <v>26</v>
      </c>
      <c r="G2607" s="300" t="str">
        <f>IFERROR(VLOOKUP(B2607,Tabla_CyP,4,FALSE),"")</f>
        <v/>
      </c>
    </row>
    <row r="2608" spans="1:7" ht="24" customHeight="1" x14ac:dyDescent="0.2">
      <c r="A2608" s="298"/>
      <c r="B2608" s="98"/>
      <c r="C2608" s="99"/>
      <c r="D2608" s="105"/>
      <c r="E2608" s="106"/>
      <c r="F2608" s="107"/>
      <c r="G2608" s="299"/>
    </row>
    <row r="2609" spans="1:123" ht="24" customHeight="1" x14ac:dyDescent="0.2">
      <c r="A2609" s="431" t="s">
        <v>507</v>
      </c>
      <c r="B2609" s="432"/>
      <c r="C2609" s="425" t="s">
        <v>0</v>
      </c>
      <c r="D2609" s="425" t="s">
        <v>27</v>
      </c>
      <c r="E2609" s="427" t="s">
        <v>28</v>
      </c>
      <c r="F2609" s="429" t="s">
        <v>29</v>
      </c>
      <c r="G2609" s="429" t="s">
        <v>30</v>
      </c>
    </row>
    <row r="2610" spans="1:123" s="111" customFormat="1" ht="24" customHeight="1" x14ac:dyDescent="0.2">
      <c r="A2610" s="110" t="s">
        <v>508</v>
      </c>
      <c r="B2610" s="110" t="s">
        <v>509</v>
      </c>
      <c r="C2610" s="426"/>
      <c r="D2610" s="426"/>
      <c r="E2610" s="428"/>
      <c r="F2610" s="430"/>
      <c r="G2610" s="430"/>
      <c r="H2610" s="239"/>
      <c r="I2610" s="239"/>
      <c r="J2610" s="239"/>
      <c r="K2610" s="239"/>
      <c r="L2610" s="239"/>
      <c r="M2610" s="239"/>
      <c r="N2610" s="239"/>
      <c r="O2610" s="239"/>
      <c r="P2610" s="239"/>
      <c r="Q2610" s="239"/>
      <c r="R2610" s="239"/>
      <c r="S2610" s="239"/>
      <c r="T2610" s="239"/>
      <c r="U2610" s="239"/>
      <c r="V2610" s="239"/>
      <c r="W2610" s="239"/>
      <c r="X2610" s="239"/>
      <c r="Y2610" s="239"/>
      <c r="Z2610" s="239"/>
      <c r="AA2610" s="239"/>
      <c r="AB2610" s="239"/>
      <c r="AC2610" s="239"/>
      <c r="AD2610" s="239"/>
      <c r="AE2610" s="239"/>
      <c r="AF2610" s="239"/>
      <c r="AG2610" s="239"/>
      <c r="AH2610" s="239"/>
      <c r="AI2610" s="239"/>
      <c r="AJ2610" s="239"/>
      <c r="AK2610" s="239"/>
      <c r="AL2610" s="239"/>
      <c r="AM2610" s="239"/>
      <c r="AN2610" s="239"/>
      <c r="AO2610" s="239"/>
      <c r="AP2610" s="239"/>
      <c r="AQ2610" s="239"/>
      <c r="AR2610" s="239"/>
      <c r="AS2610" s="239"/>
      <c r="AT2610" s="239"/>
      <c r="AU2610" s="239"/>
      <c r="AV2610" s="239"/>
      <c r="AW2610" s="239"/>
      <c r="AX2610" s="239"/>
      <c r="AY2610" s="239"/>
      <c r="AZ2610" s="239"/>
      <c r="BA2610" s="239"/>
      <c r="BB2610" s="239"/>
      <c r="BC2610" s="239"/>
      <c r="BD2610" s="239"/>
      <c r="BE2610" s="239"/>
      <c r="BF2610" s="239"/>
      <c r="BG2610" s="239"/>
      <c r="BH2610" s="239"/>
      <c r="BI2610" s="239"/>
      <c r="BJ2610" s="239"/>
      <c r="BK2610" s="239"/>
      <c r="BL2610" s="239"/>
      <c r="BM2610" s="239"/>
      <c r="BN2610" s="239"/>
      <c r="BO2610" s="239"/>
      <c r="BP2610" s="239"/>
      <c r="BQ2610" s="239"/>
      <c r="BR2610" s="239"/>
      <c r="BS2610" s="239"/>
      <c r="BT2610" s="239"/>
      <c r="BU2610" s="239"/>
      <c r="BV2610" s="239"/>
      <c r="BW2610" s="239"/>
      <c r="BX2610" s="239"/>
      <c r="BY2610" s="239"/>
      <c r="BZ2610" s="239"/>
      <c r="CA2610" s="239"/>
      <c r="CB2610" s="239"/>
      <c r="CC2610" s="239"/>
      <c r="CD2610" s="239"/>
      <c r="CE2610" s="239"/>
      <c r="CF2610" s="239"/>
      <c r="CG2610" s="239"/>
      <c r="CH2610" s="239"/>
      <c r="CI2610" s="239"/>
      <c r="CJ2610" s="239"/>
      <c r="CK2610" s="239"/>
      <c r="CL2610" s="239"/>
      <c r="CM2610" s="239"/>
      <c r="CN2610" s="239"/>
      <c r="CO2610" s="239"/>
      <c r="CP2610" s="239"/>
      <c r="CQ2610" s="239"/>
      <c r="CR2610" s="239"/>
      <c r="CS2610" s="239"/>
      <c r="CT2610" s="239"/>
      <c r="CU2610" s="239"/>
      <c r="CV2610" s="239"/>
      <c r="CW2610" s="239"/>
      <c r="CX2610" s="239"/>
      <c r="CY2610" s="239"/>
      <c r="CZ2610" s="239"/>
      <c r="DA2610" s="239"/>
      <c r="DB2610" s="239"/>
      <c r="DC2610" s="239"/>
      <c r="DD2610" s="239"/>
      <c r="DE2610" s="239"/>
      <c r="DF2610" s="239"/>
      <c r="DG2610" s="239"/>
      <c r="DH2610" s="239"/>
      <c r="DI2610" s="239"/>
      <c r="DJ2610" s="239"/>
      <c r="DK2610" s="239"/>
      <c r="DL2610" s="239"/>
      <c r="DM2610" s="239"/>
      <c r="DN2610" s="239"/>
      <c r="DO2610" s="239"/>
      <c r="DP2610" s="239"/>
      <c r="DQ2610" s="239"/>
      <c r="DR2610" s="239"/>
      <c r="DS2610" s="239"/>
    </row>
    <row r="2611" spans="1:123" ht="24" customHeight="1" x14ac:dyDescent="0.2">
      <c r="A2611" s="378"/>
      <c r="B2611" s="112"/>
      <c r="C2611" s="376" t="s">
        <v>604</v>
      </c>
      <c r="D2611" s="113"/>
      <c r="E2611" s="114"/>
      <c r="F2611" s="115"/>
      <c r="G2611" s="302"/>
    </row>
    <row r="2612" spans="1:123" s="238" customFormat="1" ht="24" customHeight="1" x14ac:dyDescent="0.2">
      <c r="A2612" s="235" t="str">
        <f t="shared" ref="A2612:A2625" si="783">IFERROR(VLOOKUP(C2612,Tabla_Insumos,4,FALSE),"")</f>
        <v/>
      </c>
      <c r="B2612" s="233" t="str">
        <f t="shared" ref="B2612:B2625" si="784">IFERROR(VLOOKUP(C2612,Tabla_Insumos,5,FALSE),"")</f>
        <v/>
      </c>
      <c r="C2612" s="234"/>
      <c r="D2612" s="235" t="str">
        <f t="shared" ref="D2612:D2625" si="785">IFERROR(VLOOKUP(C2612,Tabla_Insumos,2,FALSE),"")</f>
        <v/>
      </c>
      <c r="E2612" s="236"/>
      <c r="F2612" s="237">
        <f t="shared" ref="F2612:F2625" si="786">IFERROR(VLOOKUP(C2612,Tabla_Insumos,3,FALSE),0)</f>
        <v>0</v>
      </c>
      <c r="G2612" s="303">
        <f>ROUND(E2612*F2612,2)</f>
        <v>0</v>
      </c>
    </row>
    <row r="2613" spans="1:123" s="238" customFormat="1" ht="24" customHeight="1" x14ac:dyDescent="0.2">
      <c r="A2613" s="235" t="str">
        <f t="shared" si="783"/>
        <v/>
      </c>
      <c r="B2613" s="233" t="str">
        <f t="shared" si="784"/>
        <v/>
      </c>
      <c r="C2613" s="234"/>
      <c r="D2613" s="235" t="str">
        <f t="shared" si="785"/>
        <v/>
      </c>
      <c r="E2613" s="236"/>
      <c r="F2613" s="237">
        <f t="shared" si="786"/>
        <v>0</v>
      </c>
      <c r="G2613" s="303">
        <f t="shared" ref="G2613:G2625" si="787">ROUND(E2613*F2613,2)</f>
        <v>0</v>
      </c>
    </row>
    <row r="2614" spans="1:123" s="238" customFormat="1" ht="24" customHeight="1" x14ac:dyDescent="0.2">
      <c r="A2614" s="235" t="str">
        <f t="shared" si="783"/>
        <v/>
      </c>
      <c r="B2614" s="233" t="str">
        <f t="shared" si="784"/>
        <v/>
      </c>
      <c r="C2614" s="234"/>
      <c r="D2614" s="235" t="str">
        <f t="shared" si="785"/>
        <v/>
      </c>
      <c r="E2614" s="236"/>
      <c r="F2614" s="237">
        <f t="shared" si="786"/>
        <v>0</v>
      </c>
      <c r="G2614" s="303">
        <f t="shared" si="787"/>
        <v>0</v>
      </c>
    </row>
    <row r="2615" spans="1:123" s="238" customFormat="1" ht="24" customHeight="1" x14ac:dyDescent="0.2">
      <c r="A2615" s="235" t="str">
        <f t="shared" si="783"/>
        <v/>
      </c>
      <c r="B2615" s="233" t="str">
        <f t="shared" si="784"/>
        <v/>
      </c>
      <c r="C2615" s="234"/>
      <c r="D2615" s="235" t="str">
        <f t="shared" si="785"/>
        <v/>
      </c>
      <c r="E2615" s="236"/>
      <c r="F2615" s="237">
        <f t="shared" si="786"/>
        <v>0</v>
      </c>
      <c r="G2615" s="303">
        <f t="shared" si="787"/>
        <v>0</v>
      </c>
    </row>
    <row r="2616" spans="1:123" s="238" customFormat="1" ht="24" customHeight="1" x14ac:dyDescent="0.2">
      <c r="A2616" s="235" t="str">
        <f t="shared" si="783"/>
        <v/>
      </c>
      <c r="B2616" s="233" t="str">
        <f t="shared" si="784"/>
        <v/>
      </c>
      <c r="C2616" s="234"/>
      <c r="D2616" s="235" t="str">
        <f t="shared" si="785"/>
        <v/>
      </c>
      <c r="E2616" s="236"/>
      <c r="F2616" s="237">
        <f t="shared" si="786"/>
        <v>0</v>
      </c>
      <c r="G2616" s="303">
        <f t="shared" si="787"/>
        <v>0</v>
      </c>
    </row>
    <row r="2617" spans="1:123" s="238" customFormat="1" ht="24" customHeight="1" x14ac:dyDescent="0.2">
      <c r="A2617" s="235" t="str">
        <f t="shared" si="783"/>
        <v/>
      </c>
      <c r="B2617" s="233" t="str">
        <f t="shared" si="784"/>
        <v/>
      </c>
      <c r="C2617" s="234"/>
      <c r="D2617" s="235" t="str">
        <f t="shared" si="785"/>
        <v/>
      </c>
      <c r="E2617" s="236"/>
      <c r="F2617" s="237">
        <f t="shared" si="786"/>
        <v>0</v>
      </c>
      <c r="G2617" s="303">
        <f t="shared" si="787"/>
        <v>0</v>
      </c>
    </row>
    <row r="2618" spans="1:123" s="238" customFormat="1" ht="24" customHeight="1" x14ac:dyDescent="0.2">
      <c r="A2618" s="235" t="str">
        <f t="shared" si="783"/>
        <v/>
      </c>
      <c r="B2618" s="233" t="str">
        <f t="shared" si="784"/>
        <v/>
      </c>
      <c r="C2618" s="234"/>
      <c r="D2618" s="235" t="str">
        <f t="shared" si="785"/>
        <v/>
      </c>
      <c r="E2618" s="236"/>
      <c r="F2618" s="237">
        <f t="shared" si="786"/>
        <v>0</v>
      </c>
      <c r="G2618" s="303">
        <f t="shared" si="787"/>
        <v>0</v>
      </c>
    </row>
    <row r="2619" spans="1:123" s="238" customFormat="1" ht="24" customHeight="1" x14ac:dyDescent="0.2">
      <c r="A2619" s="235" t="str">
        <f t="shared" si="783"/>
        <v/>
      </c>
      <c r="B2619" s="233" t="str">
        <f t="shared" si="784"/>
        <v/>
      </c>
      <c r="C2619" s="234"/>
      <c r="D2619" s="235" t="str">
        <f t="shared" si="785"/>
        <v/>
      </c>
      <c r="E2619" s="236"/>
      <c r="F2619" s="237">
        <f t="shared" si="786"/>
        <v>0</v>
      </c>
      <c r="G2619" s="303">
        <f t="shared" si="787"/>
        <v>0</v>
      </c>
    </row>
    <row r="2620" spans="1:123" s="238" customFormat="1" ht="24" customHeight="1" x14ac:dyDescent="0.2">
      <c r="A2620" s="235" t="str">
        <f t="shared" si="783"/>
        <v/>
      </c>
      <c r="B2620" s="233" t="str">
        <f t="shared" si="784"/>
        <v/>
      </c>
      <c r="C2620" s="234"/>
      <c r="D2620" s="235" t="str">
        <f t="shared" si="785"/>
        <v/>
      </c>
      <c r="E2620" s="236"/>
      <c r="F2620" s="237">
        <f t="shared" si="786"/>
        <v>0</v>
      </c>
      <c r="G2620" s="303">
        <f t="shared" si="787"/>
        <v>0</v>
      </c>
    </row>
    <row r="2621" spans="1:123" s="238" customFormat="1" ht="24" customHeight="1" x14ac:dyDescent="0.2">
      <c r="A2621" s="235" t="str">
        <f t="shared" si="783"/>
        <v/>
      </c>
      <c r="B2621" s="233" t="str">
        <f t="shared" si="784"/>
        <v/>
      </c>
      <c r="C2621" s="234"/>
      <c r="D2621" s="235" t="str">
        <f t="shared" si="785"/>
        <v/>
      </c>
      <c r="E2621" s="236"/>
      <c r="F2621" s="237">
        <f t="shared" si="786"/>
        <v>0</v>
      </c>
      <c r="G2621" s="303">
        <f t="shared" si="787"/>
        <v>0</v>
      </c>
    </row>
    <row r="2622" spans="1:123" s="238" customFormat="1" ht="24" customHeight="1" x14ac:dyDescent="0.2">
      <c r="A2622" s="235" t="str">
        <f t="shared" si="783"/>
        <v/>
      </c>
      <c r="B2622" s="233" t="str">
        <f t="shared" si="784"/>
        <v/>
      </c>
      <c r="C2622" s="234"/>
      <c r="D2622" s="235" t="str">
        <f t="shared" si="785"/>
        <v/>
      </c>
      <c r="E2622" s="236"/>
      <c r="F2622" s="237">
        <f t="shared" si="786"/>
        <v>0</v>
      </c>
      <c r="G2622" s="303">
        <f t="shared" si="787"/>
        <v>0</v>
      </c>
    </row>
    <row r="2623" spans="1:123" s="238" customFormat="1" ht="24" customHeight="1" x14ac:dyDescent="0.2">
      <c r="A2623" s="235" t="str">
        <f t="shared" si="783"/>
        <v/>
      </c>
      <c r="B2623" s="233" t="str">
        <f t="shared" si="784"/>
        <v/>
      </c>
      <c r="C2623" s="234"/>
      <c r="D2623" s="235" t="str">
        <f t="shared" si="785"/>
        <v/>
      </c>
      <c r="E2623" s="236"/>
      <c r="F2623" s="237">
        <f t="shared" si="786"/>
        <v>0</v>
      </c>
      <c r="G2623" s="303">
        <f t="shared" si="787"/>
        <v>0</v>
      </c>
    </row>
    <row r="2624" spans="1:123" s="238" customFormat="1" ht="24" customHeight="1" x14ac:dyDescent="0.2">
      <c r="A2624" s="235" t="str">
        <f t="shared" si="783"/>
        <v/>
      </c>
      <c r="B2624" s="233" t="str">
        <f t="shared" si="784"/>
        <v/>
      </c>
      <c r="C2624" s="234"/>
      <c r="D2624" s="235" t="str">
        <f t="shared" si="785"/>
        <v/>
      </c>
      <c r="E2624" s="236"/>
      <c r="F2624" s="237">
        <f t="shared" si="786"/>
        <v>0</v>
      </c>
      <c r="G2624" s="303">
        <f t="shared" si="787"/>
        <v>0</v>
      </c>
    </row>
    <row r="2625" spans="1:7" s="238" customFormat="1" ht="24" customHeight="1" x14ac:dyDescent="0.2">
      <c r="A2625" s="235" t="str">
        <f t="shared" si="783"/>
        <v/>
      </c>
      <c r="B2625" s="233" t="str">
        <f t="shared" si="784"/>
        <v/>
      </c>
      <c r="C2625" s="234"/>
      <c r="D2625" s="235" t="str">
        <f t="shared" si="785"/>
        <v/>
      </c>
      <c r="E2625" s="236"/>
      <c r="F2625" s="237">
        <f t="shared" si="786"/>
        <v>0</v>
      </c>
      <c r="G2625" s="303">
        <f t="shared" si="787"/>
        <v>0</v>
      </c>
    </row>
    <row r="2626" spans="1:7" ht="24" customHeight="1" x14ac:dyDescent="0.2">
      <c r="A2626" s="304"/>
      <c r="B2626" s="99"/>
      <c r="C2626" s="99"/>
      <c r="D2626" s="105"/>
      <c r="E2626" s="106"/>
      <c r="F2626" s="377" t="s">
        <v>31</v>
      </c>
      <c r="G2626" s="305">
        <f>SUBTOTAL(9,G2612:G2625)</f>
        <v>0</v>
      </c>
    </row>
    <row r="2627" spans="1:7" ht="24" customHeight="1" x14ac:dyDescent="0.2">
      <c r="A2627" s="304"/>
      <c r="B2627" s="99"/>
      <c r="C2627" s="375" t="s">
        <v>605</v>
      </c>
      <c r="D2627" s="105"/>
      <c r="E2627" s="106"/>
      <c r="F2627" s="107"/>
      <c r="G2627" s="306"/>
    </row>
    <row r="2628" spans="1:7" s="238" customFormat="1" ht="24" customHeight="1" x14ac:dyDescent="0.2">
      <c r="A2628" s="235" t="str">
        <f t="shared" ref="A2628:A2635" si="788">IFERROR(VLOOKUP(C2628,Tabla_Insumos,4,FALSE),"")</f>
        <v/>
      </c>
      <c r="B2628" s="233">
        <f t="shared" ref="B2628:B2635" si="789">IFERROR(VLOOKUP(A2628,Tabla_Indices,5,FALSE),"")</f>
        <v>0</v>
      </c>
      <c r="C2628" s="234"/>
      <c r="D2628" s="235" t="str">
        <f t="shared" ref="D2628:D2635" si="790">IFERROR(VLOOKUP(C2628,Tabla_Insumos,2,FALSE),"")</f>
        <v/>
      </c>
      <c r="E2628" s="236"/>
      <c r="F2628" s="237">
        <f t="shared" ref="F2628:F2635" si="791">IFERROR(VLOOKUP(C2628,Tabla_Insumos,3,FALSE),0)</f>
        <v>0</v>
      </c>
      <c r="G2628" s="303">
        <f>ROUND(E2628*F2628,2)</f>
        <v>0</v>
      </c>
    </row>
    <row r="2629" spans="1:7" s="238" customFormat="1" ht="24" customHeight="1" x14ac:dyDescent="0.2">
      <c r="A2629" s="235" t="str">
        <f t="shared" si="788"/>
        <v/>
      </c>
      <c r="B2629" s="233">
        <f t="shared" si="789"/>
        <v>0</v>
      </c>
      <c r="C2629" s="234"/>
      <c r="D2629" s="235" t="str">
        <f t="shared" si="790"/>
        <v/>
      </c>
      <c r="E2629" s="236"/>
      <c r="F2629" s="237">
        <f t="shared" si="791"/>
        <v>0</v>
      </c>
      <c r="G2629" s="303">
        <f>ROUND(E2629*F2629,2)</f>
        <v>0</v>
      </c>
    </row>
    <row r="2630" spans="1:7" s="238" customFormat="1" ht="24" customHeight="1" x14ac:dyDescent="0.2">
      <c r="A2630" s="235" t="str">
        <f t="shared" si="788"/>
        <v/>
      </c>
      <c r="B2630" s="233">
        <f t="shared" si="789"/>
        <v>0</v>
      </c>
      <c r="C2630" s="234"/>
      <c r="D2630" s="235" t="str">
        <f t="shared" si="790"/>
        <v/>
      </c>
      <c r="E2630" s="236"/>
      <c r="F2630" s="237">
        <f t="shared" si="791"/>
        <v>0</v>
      </c>
      <c r="G2630" s="303">
        <f t="shared" ref="G2630:G2635" si="792">ROUND(E2630*F2630,2)</f>
        <v>0</v>
      </c>
    </row>
    <row r="2631" spans="1:7" s="238" customFormat="1" ht="24" customHeight="1" x14ac:dyDescent="0.2">
      <c r="A2631" s="235" t="str">
        <f t="shared" si="788"/>
        <v/>
      </c>
      <c r="B2631" s="233">
        <f t="shared" si="789"/>
        <v>0</v>
      </c>
      <c r="C2631" s="234"/>
      <c r="D2631" s="235" t="str">
        <f t="shared" si="790"/>
        <v/>
      </c>
      <c r="E2631" s="236"/>
      <c r="F2631" s="237">
        <f t="shared" si="791"/>
        <v>0</v>
      </c>
      <c r="G2631" s="303">
        <f t="shared" si="792"/>
        <v>0</v>
      </c>
    </row>
    <row r="2632" spans="1:7" s="238" customFormat="1" ht="24" customHeight="1" x14ac:dyDescent="0.2">
      <c r="A2632" s="235" t="str">
        <f t="shared" si="788"/>
        <v/>
      </c>
      <c r="B2632" s="233">
        <f t="shared" si="789"/>
        <v>0</v>
      </c>
      <c r="C2632" s="234"/>
      <c r="D2632" s="235" t="str">
        <f t="shared" si="790"/>
        <v/>
      </c>
      <c r="E2632" s="236"/>
      <c r="F2632" s="237">
        <f t="shared" si="791"/>
        <v>0</v>
      </c>
      <c r="G2632" s="303">
        <f t="shared" si="792"/>
        <v>0</v>
      </c>
    </row>
    <row r="2633" spans="1:7" s="238" customFormat="1" ht="24" customHeight="1" x14ac:dyDescent="0.2">
      <c r="A2633" s="235" t="str">
        <f t="shared" si="788"/>
        <v/>
      </c>
      <c r="B2633" s="233">
        <f t="shared" si="789"/>
        <v>0</v>
      </c>
      <c r="C2633" s="234"/>
      <c r="D2633" s="235" t="str">
        <f t="shared" si="790"/>
        <v/>
      </c>
      <c r="E2633" s="236"/>
      <c r="F2633" s="237">
        <f t="shared" si="791"/>
        <v>0</v>
      </c>
      <c r="G2633" s="303">
        <f t="shared" si="792"/>
        <v>0</v>
      </c>
    </row>
    <row r="2634" spans="1:7" s="238" customFormat="1" ht="24" customHeight="1" x14ac:dyDescent="0.2">
      <c r="A2634" s="235" t="str">
        <f t="shared" si="788"/>
        <v/>
      </c>
      <c r="B2634" s="233">
        <f t="shared" si="789"/>
        <v>0</v>
      </c>
      <c r="C2634" s="234"/>
      <c r="D2634" s="235" t="str">
        <f t="shared" si="790"/>
        <v/>
      </c>
      <c r="E2634" s="236"/>
      <c r="F2634" s="237">
        <f t="shared" si="791"/>
        <v>0</v>
      </c>
      <c r="G2634" s="303">
        <f t="shared" si="792"/>
        <v>0</v>
      </c>
    </row>
    <row r="2635" spans="1:7" s="238" customFormat="1" ht="24" customHeight="1" x14ac:dyDescent="0.2">
      <c r="A2635" s="235" t="str">
        <f t="shared" si="788"/>
        <v/>
      </c>
      <c r="B2635" s="233">
        <f t="shared" si="789"/>
        <v>0</v>
      </c>
      <c r="C2635" s="234"/>
      <c r="D2635" s="235" t="str">
        <f t="shared" si="790"/>
        <v/>
      </c>
      <c r="E2635" s="236"/>
      <c r="F2635" s="237">
        <f t="shared" si="791"/>
        <v>0</v>
      </c>
      <c r="G2635" s="303">
        <f t="shared" si="792"/>
        <v>0</v>
      </c>
    </row>
    <row r="2636" spans="1:7" ht="24" customHeight="1" x14ac:dyDescent="0.2">
      <c r="A2636" s="304"/>
      <c r="B2636" s="99"/>
      <c r="C2636" s="99"/>
      <c r="D2636" s="105"/>
      <c r="E2636" s="106"/>
      <c r="F2636" s="377" t="s">
        <v>32</v>
      </c>
      <c r="G2636" s="305">
        <f>SUBTOTAL(9,G2628:G2635)</f>
        <v>0</v>
      </c>
    </row>
    <row r="2637" spans="1:7" ht="24" customHeight="1" x14ac:dyDescent="0.2">
      <c r="A2637" s="304"/>
      <c r="B2637" s="99"/>
      <c r="C2637" s="375" t="s">
        <v>606</v>
      </c>
      <c r="D2637" s="105"/>
      <c r="E2637" s="106"/>
      <c r="F2637" s="107"/>
      <c r="G2637" s="306"/>
    </row>
    <row r="2638" spans="1:7" s="238" customFormat="1" ht="24" customHeight="1" x14ac:dyDescent="0.2">
      <c r="A2638" s="235" t="str">
        <f t="shared" ref="A2638:A2646" si="793">IFERROR(VLOOKUP(C2638,Tabla_Insumos,4,FALSE),"")</f>
        <v/>
      </c>
      <c r="B2638" s="233" t="str">
        <f t="shared" ref="B2638:B2646" si="794">IFERROR(VLOOKUP(C2638,Tabla_Insumos,5,FALSE),"")</f>
        <v/>
      </c>
      <c r="C2638" s="234"/>
      <c r="D2638" s="235" t="str">
        <f t="shared" ref="D2638:D2646" si="795">IFERROR(VLOOKUP(C2638,Tabla_Insumos,2,FALSE),"")</f>
        <v/>
      </c>
      <c r="E2638" s="236"/>
      <c r="F2638" s="237">
        <f t="shared" ref="F2638:F2646" si="796">IFERROR(VLOOKUP(C2638,Tabla_Insumos,3,FALSE),0)</f>
        <v>0</v>
      </c>
      <c r="G2638" s="303">
        <f t="shared" ref="G2638:G2646" si="797">ROUND(E2638*F2638,2)</f>
        <v>0</v>
      </c>
    </row>
    <row r="2639" spans="1:7" s="238" customFormat="1" ht="24" customHeight="1" x14ac:dyDescent="0.2">
      <c r="A2639" s="235" t="str">
        <f t="shared" si="793"/>
        <v/>
      </c>
      <c r="B2639" s="233" t="str">
        <f t="shared" si="794"/>
        <v/>
      </c>
      <c r="C2639" s="234"/>
      <c r="D2639" s="235" t="str">
        <f t="shared" si="795"/>
        <v/>
      </c>
      <c r="E2639" s="236"/>
      <c r="F2639" s="237">
        <f t="shared" si="796"/>
        <v>0</v>
      </c>
      <c r="G2639" s="303">
        <f t="shared" si="797"/>
        <v>0</v>
      </c>
    </row>
    <row r="2640" spans="1:7" s="238" customFormat="1" ht="24" customHeight="1" x14ac:dyDescent="0.2">
      <c r="A2640" s="235" t="str">
        <f t="shared" si="793"/>
        <v/>
      </c>
      <c r="B2640" s="233" t="str">
        <f t="shared" si="794"/>
        <v/>
      </c>
      <c r="C2640" s="234"/>
      <c r="D2640" s="235" t="str">
        <f t="shared" si="795"/>
        <v/>
      </c>
      <c r="E2640" s="236"/>
      <c r="F2640" s="237">
        <f t="shared" si="796"/>
        <v>0</v>
      </c>
      <c r="G2640" s="303">
        <f t="shared" si="797"/>
        <v>0</v>
      </c>
    </row>
    <row r="2641" spans="1:7" s="238" customFormat="1" ht="24" customHeight="1" x14ac:dyDescent="0.2">
      <c r="A2641" s="235" t="str">
        <f t="shared" si="793"/>
        <v/>
      </c>
      <c r="B2641" s="233" t="str">
        <f t="shared" si="794"/>
        <v/>
      </c>
      <c r="C2641" s="234"/>
      <c r="D2641" s="235" t="str">
        <f t="shared" si="795"/>
        <v/>
      </c>
      <c r="E2641" s="236"/>
      <c r="F2641" s="237">
        <f t="shared" si="796"/>
        <v>0</v>
      </c>
      <c r="G2641" s="303">
        <f t="shared" si="797"/>
        <v>0</v>
      </c>
    </row>
    <row r="2642" spans="1:7" s="238" customFormat="1" ht="24" customHeight="1" x14ac:dyDescent="0.2">
      <c r="A2642" s="235" t="str">
        <f t="shared" si="793"/>
        <v/>
      </c>
      <c r="B2642" s="233" t="str">
        <f t="shared" si="794"/>
        <v/>
      </c>
      <c r="C2642" s="234"/>
      <c r="D2642" s="235" t="str">
        <f t="shared" si="795"/>
        <v/>
      </c>
      <c r="E2642" s="236"/>
      <c r="F2642" s="237">
        <f t="shared" si="796"/>
        <v>0</v>
      </c>
      <c r="G2642" s="303">
        <f t="shared" si="797"/>
        <v>0</v>
      </c>
    </row>
    <row r="2643" spans="1:7" s="238" customFormat="1" ht="24" customHeight="1" x14ac:dyDescent="0.2">
      <c r="A2643" s="235" t="str">
        <f t="shared" si="793"/>
        <v/>
      </c>
      <c r="B2643" s="233" t="str">
        <f t="shared" si="794"/>
        <v/>
      </c>
      <c r="C2643" s="234"/>
      <c r="D2643" s="235" t="str">
        <f t="shared" si="795"/>
        <v/>
      </c>
      <c r="E2643" s="236"/>
      <c r="F2643" s="237">
        <f t="shared" si="796"/>
        <v>0</v>
      </c>
      <c r="G2643" s="303">
        <f t="shared" si="797"/>
        <v>0</v>
      </c>
    </row>
    <row r="2644" spans="1:7" s="238" customFormat="1" ht="24" customHeight="1" x14ac:dyDescent="0.2">
      <c r="A2644" s="235" t="str">
        <f t="shared" si="793"/>
        <v/>
      </c>
      <c r="B2644" s="233" t="str">
        <f t="shared" si="794"/>
        <v/>
      </c>
      <c r="C2644" s="234"/>
      <c r="D2644" s="235" t="str">
        <f t="shared" si="795"/>
        <v/>
      </c>
      <c r="E2644" s="236"/>
      <c r="F2644" s="237">
        <f t="shared" si="796"/>
        <v>0</v>
      </c>
      <c r="G2644" s="303">
        <f t="shared" si="797"/>
        <v>0</v>
      </c>
    </row>
    <row r="2645" spans="1:7" s="238" customFormat="1" ht="24" customHeight="1" x14ac:dyDescent="0.2">
      <c r="A2645" s="235" t="str">
        <f t="shared" si="793"/>
        <v/>
      </c>
      <c r="B2645" s="233" t="str">
        <f t="shared" si="794"/>
        <v/>
      </c>
      <c r="C2645" s="234"/>
      <c r="D2645" s="235" t="str">
        <f t="shared" si="795"/>
        <v/>
      </c>
      <c r="E2645" s="236"/>
      <c r="F2645" s="237">
        <f t="shared" si="796"/>
        <v>0</v>
      </c>
      <c r="G2645" s="303">
        <f t="shared" si="797"/>
        <v>0</v>
      </c>
    </row>
    <row r="2646" spans="1:7" s="238" customFormat="1" ht="24" customHeight="1" x14ac:dyDescent="0.2">
      <c r="A2646" s="235" t="str">
        <f t="shared" si="793"/>
        <v/>
      </c>
      <c r="B2646" s="233" t="str">
        <f t="shared" si="794"/>
        <v/>
      </c>
      <c r="C2646" s="234"/>
      <c r="D2646" s="235" t="str">
        <f t="shared" si="795"/>
        <v/>
      </c>
      <c r="E2646" s="236"/>
      <c r="F2646" s="237">
        <f t="shared" si="796"/>
        <v>0</v>
      </c>
      <c r="G2646" s="303">
        <f t="shared" si="797"/>
        <v>0</v>
      </c>
    </row>
    <row r="2647" spans="1:7" ht="24" customHeight="1" x14ac:dyDescent="0.2">
      <c r="A2647" s="307"/>
      <c r="B2647" s="105"/>
      <c r="C2647" s="99"/>
      <c r="D2647" s="105"/>
      <c r="E2647" s="106"/>
      <c r="F2647" s="377" t="s">
        <v>33</v>
      </c>
      <c r="G2647" s="305">
        <f>SUBTOTAL(9,G2638:G2646)</f>
        <v>0</v>
      </c>
    </row>
    <row r="2648" spans="1:7" ht="24" customHeight="1" x14ac:dyDescent="0.2">
      <c r="A2648" s="308"/>
      <c r="B2648" s="105"/>
      <c r="C2648" s="99"/>
      <c r="D2648" s="105"/>
      <c r="E2648" s="106"/>
      <c r="F2648" s="107"/>
      <c r="G2648" s="306"/>
    </row>
    <row r="2649" spans="1:7" ht="24" customHeight="1" x14ac:dyDescent="0.2">
      <c r="A2649" s="309" t="str">
        <f>B2607</f>
        <v/>
      </c>
      <c r="B2649" s="310" t="str">
        <f>C2607</f>
        <v/>
      </c>
      <c r="C2649" s="113"/>
      <c r="D2649" s="113" t="s">
        <v>34</v>
      </c>
      <c r="E2649" s="114"/>
      <c r="F2649" s="312" t="s">
        <v>35</v>
      </c>
      <c r="G2649" s="311">
        <f>SUBTOTAL(9,G2612:G2648)</f>
        <v>0</v>
      </c>
    </row>
    <row r="2651" spans="1:7" ht="24" customHeight="1" x14ac:dyDescent="0.2">
      <c r="A2651" s="291" t="s">
        <v>37</v>
      </c>
      <c r="B2651" s="292"/>
      <c r="C2651" s="292"/>
      <c r="D2651" s="292"/>
      <c r="E2651" s="292"/>
      <c r="F2651" s="292"/>
      <c r="G2651" s="293"/>
    </row>
    <row r="2652" spans="1:7" ht="24" customHeight="1" x14ac:dyDescent="0.2">
      <c r="A2652" s="294" t="s">
        <v>602</v>
      </c>
      <c r="B2652" s="101" t="str">
        <f>Comitente</f>
        <v>DIRECCION PROVINCIAL DE REDES DE GAS</v>
      </c>
      <c r="C2652" s="96"/>
      <c r="D2652" s="102"/>
      <c r="E2652" s="102"/>
      <c r="F2652" s="103"/>
      <c r="G2652" s="295"/>
    </row>
    <row r="2653" spans="1:7" ht="24" customHeight="1" x14ac:dyDescent="0.2">
      <c r="A2653" s="294" t="s">
        <v>603</v>
      </c>
      <c r="B2653" s="101">
        <f>Contratista</f>
        <v>0</v>
      </c>
      <c r="C2653" s="97"/>
      <c r="D2653" s="97"/>
      <c r="E2653" s="97"/>
      <c r="F2653" s="104"/>
      <c r="G2653" s="296"/>
    </row>
    <row r="2654" spans="1:7" ht="24" customHeight="1" x14ac:dyDescent="0.2">
      <c r="A2654" s="294" t="s">
        <v>24</v>
      </c>
      <c r="B2654" s="101" t="str">
        <f>Obra</f>
        <v>RED DE MEDIA PRESIÓN BARRIO TALACASTO</v>
      </c>
      <c r="C2654" s="97"/>
      <c r="D2654" s="97"/>
      <c r="E2654" s="97"/>
      <c r="F2654" s="104" t="s">
        <v>38</v>
      </c>
      <c r="G2654" s="297">
        <f>Fecha_Base</f>
        <v>0</v>
      </c>
    </row>
    <row r="2655" spans="1:7" ht="24" customHeight="1" x14ac:dyDescent="0.2">
      <c r="A2655" s="298" t="s">
        <v>601</v>
      </c>
      <c r="B2655" s="98" t="str">
        <f>Ubicación</f>
        <v>Departamento Chimbas</v>
      </c>
      <c r="C2655" s="98"/>
      <c r="D2655" s="105"/>
      <c r="E2655" s="106"/>
      <c r="F2655" s="107"/>
      <c r="G2655" s="299"/>
    </row>
    <row r="2656" spans="1:7" ht="24" customHeight="1" x14ac:dyDescent="0.2">
      <c r="A2656" s="298" t="s">
        <v>39</v>
      </c>
      <c r="B2656" s="108" t="str">
        <f>IFERROR(VALUE(LEFT(B2657,FIND(".",B2657)-1)),"")</f>
        <v/>
      </c>
      <c r="C2656" s="99" t="str">
        <f>IFERROR(VLOOKUP(B2656,Tabla_CyP,2,FALSE),"")</f>
        <v/>
      </c>
      <c r="D2656" s="99"/>
      <c r="E2656" s="106"/>
      <c r="F2656" s="107"/>
      <c r="G2656" s="299"/>
    </row>
    <row r="2657" spans="1:123" ht="24" customHeight="1" x14ac:dyDescent="0.2">
      <c r="A2657" s="298" t="s">
        <v>25</v>
      </c>
      <c r="B2657" s="109" t="str">
        <f>IFERROR(VLOOKUP(COUNTIF($A$1:A2657,"ANALISIS DE PRECIOS"),Tabla_NumeroItem,2,FALSE),"")</f>
        <v/>
      </c>
      <c r="C2657" s="99" t="str">
        <f>IFERROR(VLOOKUP(B2657,Tabla_CyP,2,FALSE),"")</f>
        <v/>
      </c>
      <c r="D2657" s="105"/>
      <c r="E2657" s="106"/>
      <c r="F2657" s="104" t="s">
        <v>26</v>
      </c>
      <c r="G2657" s="300" t="str">
        <f>IFERROR(VLOOKUP(B2657,Tabla_CyP,4,FALSE),"")</f>
        <v/>
      </c>
    </row>
    <row r="2658" spans="1:123" ht="24" customHeight="1" x14ac:dyDescent="0.2">
      <c r="A2658" s="298"/>
      <c r="B2658" s="98"/>
      <c r="C2658" s="99"/>
      <c r="D2658" s="105"/>
      <c r="E2658" s="106"/>
      <c r="F2658" s="107"/>
      <c r="G2658" s="299"/>
    </row>
    <row r="2659" spans="1:123" ht="24" customHeight="1" x14ac:dyDescent="0.2">
      <c r="A2659" s="431" t="s">
        <v>507</v>
      </c>
      <c r="B2659" s="432"/>
      <c r="C2659" s="425" t="s">
        <v>0</v>
      </c>
      <c r="D2659" s="425" t="s">
        <v>27</v>
      </c>
      <c r="E2659" s="427" t="s">
        <v>28</v>
      </c>
      <c r="F2659" s="429" t="s">
        <v>29</v>
      </c>
      <c r="G2659" s="429" t="s">
        <v>30</v>
      </c>
    </row>
    <row r="2660" spans="1:123" s="111" customFormat="1" ht="24" customHeight="1" x14ac:dyDescent="0.2">
      <c r="A2660" s="110" t="s">
        <v>508</v>
      </c>
      <c r="B2660" s="110" t="s">
        <v>509</v>
      </c>
      <c r="C2660" s="426"/>
      <c r="D2660" s="426"/>
      <c r="E2660" s="428"/>
      <c r="F2660" s="430"/>
      <c r="G2660" s="430"/>
      <c r="H2660" s="239"/>
      <c r="I2660" s="239"/>
      <c r="J2660" s="239"/>
      <c r="K2660" s="239"/>
      <c r="L2660" s="239"/>
      <c r="M2660" s="239"/>
      <c r="N2660" s="239"/>
      <c r="O2660" s="239"/>
      <c r="P2660" s="239"/>
      <c r="Q2660" s="239"/>
      <c r="R2660" s="239"/>
      <c r="S2660" s="239"/>
      <c r="T2660" s="239"/>
      <c r="U2660" s="239"/>
      <c r="V2660" s="239"/>
      <c r="W2660" s="239"/>
      <c r="X2660" s="239"/>
      <c r="Y2660" s="239"/>
      <c r="Z2660" s="239"/>
      <c r="AA2660" s="239"/>
      <c r="AB2660" s="239"/>
      <c r="AC2660" s="239"/>
      <c r="AD2660" s="239"/>
      <c r="AE2660" s="239"/>
      <c r="AF2660" s="239"/>
      <c r="AG2660" s="239"/>
      <c r="AH2660" s="239"/>
      <c r="AI2660" s="239"/>
      <c r="AJ2660" s="239"/>
      <c r="AK2660" s="239"/>
      <c r="AL2660" s="239"/>
      <c r="AM2660" s="239"/>
      <c r="AN2660" s="239"/>
      <c r="AO2660" s="239"/>
      <c r="AP2660" s="239"/>
      <c r="AQ2660" s="239"/>
      <c r="AR2660" s="239"/>
      <c r="AS2660" s="239"/>
      <c r="AT2660" s="239"/>
      <c r="AU2660" s="239"/>
      <c r="AV2660" s="239"/>
      <c r="AW2660" s="239"/>
      <c r="AX2660" s="239"/>
      <c r="AY2660" s="239"/>
      <c r="AZ2660" s="239"/>
      <c r="BA2660" s="239"/>
      <c r="BB2660" s="239"/>
      <c r="BC2660" s="239"/>
      <c r="BD2660" s="239"/>
      <c r="BE2660" s="239"/>
      <c r="BF2660" s="239"/>
      <c r="BG2660" s="239"/>
      <c r="BH2660" s="239"/>
      <c r="BI2660" s="239"/>
      <c r="BJ2660" s="239"/>
      <c r="BK2660" s="239"/>
      <c r="BL2660" s="239"/>
      <c r="BM2660" s="239"/>
      <c r="BN2660" s="239"/>
      <c r="BO2660" s="239"/>
      <c r="BP2660" s="239"/>
      <c r="BQ2660" s="239"/>
      <c r="BR2660" s="239"/>
      <c r="BS2660" s="239"/>
      <c r="BT2660" s="239"/>
      <c r="BU2660" s="239"/>
      <c r="BV2660" s="239"/>
      <c r="BW2660" s="239"/>
      <c r="BX2660" s="239"/>
      <c r="BY2660" s="239"/>
      <c r="BZ2660" s="239"/>
      <c r="CA2660" s="239"/>
      <c r="CB2660" s="239"/>
      <c r="CC2660" s="239"/>
      <c r="CD2660" s="239"/>
      <c r="CE2660" s="239"/>
      <c r="CF2660" s="239"/>
      <c r="CG2660" s="239"/>
      <c r="CH2660" s="239"/>
      <c r="CI2660" s="239"/>
      <c r="CJ2660" s="239"/>
      <c r="CK2660" s="239"/>
      <c r="CL2660" s="239"/>
      <c r="CM2660" s="239"/>
      <c r="CN2660" s="239"/>
      <c r="CO2660" s="239"/>
      <c r="CP2660" s="239"/>
      <c r="CQ2660" s="239"/>
      <c r="CR2660" s="239"/>
      <c r="CS2660" s="239"/>
      <c r="CT2660" s="239"/>
      <c r="CU2660" s="239"/>
      <c r="CV2660" s="239"/>
      <c r="CW2660" s="239"/>
      <c r="CX2660" s="239"/>
      <c r="CY2660" s="239"/>
      <c r="CZ2660" s="239"/>
      <c r="DA2660" s="239"/>
      <c r="DB2660" s="239"/>
      <c r="DC2660" s="239"/>
      <c r="DD2660" s="239"/>
      <c r="DE2660" s="239"/>
      <c r="DF2660" s="239"/>
      <c r="DG2660" s="239"/>
      <c r="DH2660" s="239"/>
      <c r="DI2660" s="239"/>
      <c r="DJ2660" s="239"/>
      <c r="DK2660" s="239"/>
      <c r="DL2660" s="239"/>
      <c r="DM2660" s="239"/>
      <c r="DN2660" s="239"/>
      <c r="DO2660" s="239"/>
      <c r="DP2660" s="239"/>
      <c r="DQ2660" s="239"/>
      <c r="DR2660" s="239"/>
      <c r="DS2660" s="239"/>
    </row>
    <row r="2661" spans="1:123" ht="24" customHeight="1" x14ac:dyDescent="0.2">
      <c r="A2661" s="378"/>
      <c r="B2661" s="112"/>
      <c r="C2661" s="376" t="s">
        <v>604</v>
      </c>
      <c r="D2661" s="113"/>
      <c r="E2661" s="114"/>
      <c r="F2661" s="115"/>
      <c r="G2661" s="302"/>
    </row>
    <row r="2662" spans="1:123" s="238" customFormat="1" ht="24" customHeight="1" x14ac:dyDescent="0.2">
      <c r="A2662" s="235" t="str">
        <f t="shared" ref="A2662:A2675" si="798">IFERROR(VLOOKUP(C2662,Tabla_Insumos,4,FALSE),"")</f>
        <v/>
      </c>
      <c r="B2662" s="233" t="str">
        <f t="shared" ref="B2662:B2675" si="799">IFERROR(VLOOKUP(C2662,Tabla_Insumos,5,FALSE),"")</f>
        <v/>
      </c>
      <c r="C2662" s="234"/>
      <c r="D2662" s="235" t="str">
        <f t="shared" ref="D2662:D2675" si="800">IFERROR(VLOOKUP(C2662,Tabla_Insumos,2,FALSE),"")</f>
        <v/>
      </c>
      <c r="E2662" s="236"/>
      <c r="F2662" s="237">
        <f t="shared" ref="F2662:F2675" si="801">IFERROR(VLOOKUP(C2662,Tabla_Insumos,3,FALSE),0)</f>
        <v>0</v>
      </c>
      <c r="G2662" s="303">
        <f>ROUND(E2662*F2662,2)</f>
        <v>0</v>
      </c>
    </row>
    <row r="2663" spans="1:123" s="238" customFormat="1" ht="24" customHeight="1" x14ac:dyDescent="0.2">
      <c r="A2663" s="235" t="str">
        <f t="shared" si="798"/>
        <v/>
      </c>
      <c r="B2663" s="233" t="str">
        <f t="shared" si="799"/>
        <v/>
      </c>
      <c r="C2663" s="234"/>
      <c r="D2663" s="235" t="str">
        <f t="shared" si="800"/>
        <v/>
      </c>
      <c r="E2663" s="236"/>
      <c r="F2663" s="237">
        <f t="shared" si="801"/>
        <v>0</v>
      </c>
      <c r="G2663" s="303">
        <f t="shared" ref="G2663:G2675" si="802">ROUND(E2663*F2663,2)</f>
        <v>0</v>
      </c>
    </row>
    <row r="2664" spans="1:123" s="238" customFormat="1" ht="24" customHeight="1" x14ac:dyDescent="0.2">
      <c r="A2664" s="235" t="str">
        <f t="shared" si="798"/>
        <v/>
      </c>
      <c r="B2664" s="233" t="str">
        <f t="shared" si="799"/>
        <v/>
      </c>
      <c r="C2664" s="234"/>
      <c r="D2664" s="235" t="str">
        <f t="shared" si="800"/>
        <v/>
      </c>
      <c r="E2664" s="236"/>
      <c r="F2664" s="237">
        <f t="shared" si="801"/>
        <v>0</v>
      </c>
      <c r="G2664" s="303">
        <f t="shared" si="802"/>
        <v>0</v>
      </c>
    </row>
    <row r="2665" spans="1:123" s="238" customFormat="1" ht="24" customHeight="1" x14ac:dyDescent="0.2">
      <c r="A2665" s="235" t="str">
        <f t="shared" si="798"/>
        <v/>
      </c>
      <c r="B2665" s="233" t="str">
        <f t="shared" si="799"/>
        <v/>
      </c>
      <c r="C2665" s="234"/>
      <c r="D2665" s="235" t="str">
        <f t="shared" si="800"/>
        <v/>
      </c>
      <c r="E2665" s="236"/>
      <c r="F2665" s="237">
        <f t="shared" si="801"/>
        <v>0</v>
      </c>
      <c r="G2665" s="303">
        <f t="shared" si="802"/>
        <v>0</v>
      </c>
    </row>
    <row r="2666" spans="1:123" s="238" customFormat="1" ht="24" customHeight="1" x14ac:dyDescent="0.2">
      <c r="A2666" s="235" t="str">
        <f t="shared" si="798"/>
        <v/>
      </c>
      <c r="B2666" s="233" t="str">
        <f t="shared" si="799"/>
        <v/>
      </c>
      <c r="C2666" s="234"/>
      <c r="D2666" s="235" t="str">
        <f t="shared" si="800"/>
        <v/>
      </c>
      <c r="E2666" s="236"/>
      <c r="F2666" s="237">
        <f t="shared" si="801"/>
        <v>0</v>
      </c>
      <c r="G2666" s="303">
        <f t="shared" si="802"/>
        <v>0</v>
      </c>
    </row>
    <row r="2667" spans="1:123" s="238" customFormat="1" ht="24" customHeight="1" x14ac:dyDescent="0.2">
      <c r="A2667" s="235" t="str">
        <f t="shared" si="798"/>
        <v/>
      </c>
      <c r="B2667" s="233" t="str">
        <f t="shared" si="799"/>
        <v/>
      </c>
      <c r="C2667" s="234"/>
      <c r="D2667" s="235" t="str">
        <f t="shared" si="800"/>
        <v/>
      </c>
      <c r="E2667" s="236"/>
      <c r="F2667" s="237">
        <f t="shared" si="801"/>
        <v>0</v>
      </c>
      <c r="G2667" s="303">
        <f t="shared" si="802"/>
        <v>0</v>
      </c>
    </row>
    <row r="2668" spans="1:123" s="238" customFormat="1" ht="24" customHeight="1" x14ac:dyDescent="0.2">
      <c r="A2668" s="235" t="str">
        <f t="shared" si="798"/>
        <v/>
      </c>
      <c r="B2668" s="233" t="str">
        <f t="shared" si="799"/>
        <v/>
      </c>
      <c r="C2668" s="234"/>
      <c r="D2668" s="235" t="str">
        <f t="shared" si="800"/>
        <v/>
      </c>
      <c r="E2668" s="236"/>
      <c r="F2668" s="237">
        <f t="shared" si="801"/>
        <v>0</v>
      </c>
      <c r="G2668" s="303">
        <f t="shared" si="802"/>
        <v>0</v>
      </c>
    </row>
    <row r="2669" spans="1:123" s="238" customFormat="1" ht="24" customHeight="1" x14ac:dyDescent="0.2">
      <c r="A2669" s="235" t="str">
        <f t="shared" si="798"/>
        <v/>
      </c>
      <c r="B2669" s="233" t="str">
        <f t="shared" si="799"/>
        <v/>
      </c>
      <c r="C2669" s="234"/>
      <c r="D2669" s="235" t="str">
        <f t="shared" si="800"/>
        <v/>
      </c>
      <c r="E2669" s="236"/>
      <c r="F2669" s="237">
        <f t="shared" si="801"/>
        <v>0</v>
      </c>
      <c r="G2669" s="303">
        <f t="shared" si="802"/>
        <v>0</v>
      </c>
    </row>
    <row r="2670" spans="1:123" s="238" customFormat="1" ht="24" customHeight="1" x14ac:dyDescent="0.2">
      <c r="A2670" s="235" t="str">
        <f t="shared" si="798"/>
        <v/>
      </c>
      <c r="B2670" s="233" t="str">
        <f t="shared" si="799"/>
        <v/>
      </c>
      <c r="C2670" s="234"/>
      <c r="D2670" s="235" t="str">
        <f t="shared" si="800"/>
        <v/>
      </c>
      <c r="E2670" s="236"/>
      <c r="F2670" s="237">
        <f t="shared" si="801"/>
        <v>0</v>
      </c>
      <c r="G2670" s="303">
        <f t="shared" si="802"/>
        <v>0</v>
      </c>
    </row>
    <row r="2671" spans="1:123" s="238" customFormat="1" ht="24" customHeight="1" x14ac:dyDescent="0.2">
      <c r="A2671" s="235" t="str">
        <f t="shared" si="798"/>
        <v/>
      </c>
      <c r="B2671" s="233" t="str">
        <f t="shared" si="799"/>
        <v/>
      </c>
      <c r="C2671" s="234"/>
      <c r="D2671" s="235" t="str">
        <f t="shared" si="800"/>
        <v/>
      </c>
      <c r="E2671" s="236"/>
      <c r="F2671" s="237">
        <f t="shared" si="801"/>
        <v>0</v>
      </c>
      <c r="G2671" s="303">
        <f t="shared" si="802"/>
        <v>0</v>
      </c>
    </row>
    <row r="2672" spans="1:123" s="238" customFormat="1" ht="24" customHeight="1" x14ac:dyDescent="0.2">
      <c r="A2672" s="235" t="str">
        <f t="shared" si="798"/>
        <v/>
      </c>
      <c r="B2672" s="233" t="str">
        <f t="shared" si="799"/>
        <v/>
      </c>
      <c r="C2672" s="234"/>
      <c r="D2672" s="235" t="str">
        <f t="shared" si="800"/>
        <v/>
      </c>
      <c r="E2672" s="236"/>
      <c r="F2672" s="237">
        <f t="shared" si="801"/>
        <v>0</v>
      </c>
      <c r="G2672" s="303">
        <f t="shared" si="802"/>
        <v>0</v>
      </c>
    </row>
    <row r="2673" spans="1:7" s="238" customFormat="1" ht="24" customHeight="1" x14ac:dyDescent="0.2">
      <c r="A2673" s="235" t="str">
        <f t="shared" si="798"/>
        <v/>
      </c>
      <c r="B2673" s="233" t="str">
        <f t="shared" si="799"/>
        <v/>
      </c>
      <c r="C2673" s="234"/>
      <c r="D2673" s="235" t="str">
        <f t="shared" si="800"/>
        <v/>
      </c>
      <c r="E2673" s="236"/>
      <c r="F2673" s="237">
        <f t="shared" si="801"/>
        <v>0</v>
      </c>
      <c r="G2673" s="303">
        <f t="shared" si="802"/>
        <v>0</v>
      </c>
    </row>
    <row r="2674" spans="1:7" s="238" customFormat="1" ht="24" customHeight="1" x14ac:dyDescent="0.2">
      <c r="A2674" s="235" t="str">
        <f t="shared" si="798"/>
        <v/>
      </c>
      <c r="B2674" s="233" t="str">
        <f t="shared" si="799"/>
        <v/>
      </c>
      <c r="C2674" s="234"/>
      <c r="D2674" s="235" t="str">
        <f t="shared" si="800"/>
        <v/>
      </c>
      <c r="E2674" s="236"/>
      <c r="F2674" s="237">
        <f t="shared" si="801"/>
        <v>0</v>
      </c>
      <c r="G2674" s="303">
        <f t="shared" si="802"/>
        <v>0</v>
      </c>
    </row>
    <row r="2675" spans="1:7" s="238" customFormat="1" ht="24" customHeight="1" x14ac:dyDescent="0.2">
      <c r="A2675" s="235" t="str">
        <f t="shared" si="798"/>
        <v/>
      </c>
      <c r="B2675" s="233" t="str">
        <f t="shared" si="799"/>
        <v/>
      </c>
      <c r="C2675" s="234"/>
      <c r="D2675" s="235" t="str">
        <f t="shared" si="800"/>
        <v/>
      </c>
      <c r="E2675" s="236"/>
      <c r="F2675" s="237">
        <f t="shared" si="801"/>
        <v>0</v>
      </c>
      <c r="G2675" s="303">
        <f t="shared" si="802"/>
        <v>0</v>
      </c>
    </row>
    <row r="2676" spans="1:7" ht="24" customHeight="1" x14ac:dyDescent="0.2">
      <c r="A2676" s="304"/>
      <c r="B2676" s="99"/>
      <c r="C2676" s="99"/>
      <c r="D2676" s="105"/>
      <c r="E2676" s="106"/>
      <c r="F2676" s="377" t="s">
        <v>31</v>
      </c>
      <c r="G2676" s="305">
        <f>SUBTOTAL(9,G2662:G2675)</f>
        <v>0</v>
      </c>
    </row>
    <row r="2677" spans="1:7" ht="24" customHeight="1" x14ac:dyDescent="0.2">
      <c r="A2677" s="304"/>
      <c r="B2677" s="99"/>
      <c r="C2677" s="375" t="s">
        <v>605</v>
      </c>
      <c r="D2677" s="105"/>
      <c r="E2677" s="106"/>
      <c r="F2677" s="107"/>
      <c r="G2677" s="306"/>
    </row>
    <row r="2678" spans="1:7" s="238" customFormat="1" ht="24" customHeight="1" x14ac:dyDescent="0.2">
      <c r="A2678" s="235" t="str">
        <f t="shared" ref="A2678:A2685" si="803">IFERROR(VLOOKUP(C2678,Tabla_Insumos,4,FALSE),"")</f>
        <v/>
      </c>
      <c r="B2678" s="233">
        <f t="shared" ref="B2678:B2685" si="804">IFERROR(VLOOKUP(A2678,Tabla_Indices,5,FALSE),"")</f>
        <v>0</v>
      </c>
      <c r="C2678" s="234"/>
      <c r="D2678" s="235" t="str">
        <f t="shared" ref="D2678:D2685" si="805">IFERROR(VLOOKUP(C2678,Tabla_Insumos,2,FALSE),"")</f>
        <v/>
      </c>
      <c r="E2678" s="236"/>
      <c r="F2678" s="237">
        <f t="shared" ref="F2678:F2685" si="806">IFERROR(VLOOKUP(C2678,Tabla_Insumos,3,FALSE),0)</f>
        <v>0</v>
      </c>
      <c r="G2678" s="303">
        <f>ROUND(E2678*F2678,2)</f>
        <v>0</v>
      </c>
    </row>
    <row r="2679" spans="1:7" s="238" customFormat="1" ht="24" customHeight="1" x14ac:dyDescent="0.2">
      <c r="A2679" s="235" t="str">
        <f t="shared" si="803"/>
        <v/>
      </c>
      <c r="B2679" s="233">
        <f t="shared" si="804"/>
        <v>0</v>
      </c>
      <c r="C2679" s="234"/>
      <c r="D2679" s="235" t="str">
        <f t="shared" si="805"/>
        <v/>
      </c>
      <c r="E2679" s="236"/>
      <c r="F2679" s="237">
        <f t="shared" si="806"/>
        <v>0</v>
      </c>
      <c r="G2679" s="303">
        <f>ROUND(E2679*F2679,2)</f>
        <v>0</v>
      </c>
    </row>
    <row r="2680" spans="1:7" s="238" customFormat="1" ht="24" customHeight="1" x14ac:dyDescent="0.2">
      <c r="A2680" s="235" t="str">
        <f t="shared" si="803"/>
        <v/>
      </c>
      <c r="B2680" s="233">
        <f t="shared" si="804"/>
        <v>0</v>
      </c>
      <c r="C2680" s="234"/>
      <c r="D2680" s="235" t="str">
        <f t="shared" si="805"/>
        <v/>
      </c>
      <c r="E2680" s="236"/>
      <c r="F2680" s="237">
        <f t="shared" si="806"/>
        <v>0</v>
      </c>
      <c r="G2680" s="303">
        <f t="shared" ref="G2680:G2685" si="807">ROUND(E2680*F2680,2)</f>
        <v>0</v>
      </c>
    </row>
    <row r="2681" spans="1:7" s="238" customFormat="1" ht="24" customHeight="1" x14ac:dyDescent="0.2">
      <c r="A2681" s="235" t="str">
        <f t="shared" si="803"/>
        <v/>
      </c>
      <c r="B2681" s="233">
        <f t="shared" si="804"/>
        <v>0</v>
      </c>
      <c r="C2681" s="234"/>
      <c r="D2681" s="235" t="str">
        <f t="shared" si="805"/>
        <v/>
      </c>
      <c r="E2681" s="236"/>
      <c r="F2681" s="237">
        <f t="shared" si="806"/>
        <v>0</v>
      </c>
      <c r="G2681" s="303">
        <f t="shared" si="807"/>
        <v>0</v>
      </c>
    </row>
    <row r="2682" spans="1:7" s="238" customFormat="1" ht="24" customHeight="1" x14ac:dyDescent="0.2">
      <c r="A2682" s="235" t="str">
        <f t="shared" si="803"/>
        <v/>
      </c>
      <c r="B2682" s="233">
        <f t="shared" si="804"/>
        <v>0</v>
      </c>
      <c r="C2682" s="234"/>
      <c r="D2682" s="235" t="str">
        <f t="shared" si="805"/>
        <v/>
      </c>
      <c r="E2682" s="236"/>
      <c r="F2682" s="237">
        <f t="shared" si="806"/>
        <v>0</v>
      </c>
      <c r="G2682" s="303">
        <f t="shared" si="807"/>
        <v>0</v>
      </c>
    </row>
    <row r="2683" spans="1:7" s="238" customFormat="1" ht="24" customHeight="1" x14ac:dyDescent="0.2">
      <c r="A2683" s="235" t="str">
        <f t="shared" si="803"/>
        <v/>
      </c>
      <c r="B2683" s="233">
        <f t="shared" si="804"/>
        <v>0</v>
      </c>
      <c r="C2683" s="234"/>
      <c r="D2683" s="235" t="str">
        <f t="shared" si="805"/>
        <v/>
      </c>
      <c r="E2683" s="236"/>
      <c r="F2683" s="237">
        <f t="shared" si="806"/>
        <v>0</v>
      </c>
      <c r="G2683" s="303">
        <f t="shared" si="807"/>
        <v>0</v>
      </c>
    </row>
    <row r="2684" spans="1:7" s="238" customFormat="1" ht="24" customHeight="1" x14ac:dyDescent="0.2">
      <c r="A2684" s="235" t="str">
        <f t="shared" si="803"/>
        <v/>
      </c>
      <c r="B2684" s="233">
        <f t="shared" si="804"/>
        <v>0</v>
      </c>
      <c r="C2684" s="234"/>
      <c r="D2684" s="235" t="str">
        <f t="shared" si="805"/>
        <v/>
      </c>
      <c r="E2684" s="236"/>
      <c r="F2684" s="237">
        <f t="shared" si="806"/>
        <v>0</v>
      </c>
      <c r="G2684" s="303">
        <f t="shared" si="807"/>
        <v>0</v>
      </c>
    </row>
    <row r="2685" spans="1:7" s="238" customFormat="1" ht="24" customHeight="1" x14ac:dyDescent="0.2">
      <c r="A2685" s="235" t="str">
        <f t="shared" si="803"/>
        <v/>
      </c>
      <c r="B2685" s="233">
        <f t="shared" si="804"/>
        <v>0</v>
      </c>
      <c r="C2685" s="234"/>
      <c r="D2685" s="235" t="str">
        <f t="shared" si="805"/>
        <v/>
      </c>
      <c r="E2685" s="236"/>
      <c r="F2685" s="237">
        <f t="shared" si="806"/>
        <v>0</v>
      </c>
      <c r="G2685" s="303">
        <f t="shared" si="807"/>
        <v>0</v>
      </c>
    </row>
    <row r="2686" spans="1:7" ht="24" customHeight="1" x14ac:dyDescent="0.2">
      <c r="A2686" s="304"/>
      <c r="B2686" s="99"/>
      <c r="C2686" s="99"/>
      <c r="D2686" s="105"/>
      <c r="E2686" s="106"/>
      <c r="F2686" s="377" t="s">
        <v>32</v>
      </c>
      <c r="G2686" s="305">
        <f>SUBTOTAL(9,G2678:G2685)</f>
        <v>0</v>
      </c>
    </row>
    <row r="2687" spans="1:7" ht="24" customHeight="1" x14ac:dyDescent="0.2">
      <c r="A2687" s="304"/>
      <c r="B2687" s="99"/>
      <c r="C2687" s="375" t="s">
        <v>606</v>
      </c>
      <c r="D2687" s="105"/>
      <c r="E2687" s="106"/>
      <c r="F2687" s="107"/>
      <c r="G2687" s="306"/>
    </row>
    <row r="2688" spans="1:7" s="238" customFormat="1" ht="24" customHeight="1" x14ac:dyDescent="0.2">
      <c r="A2688" s="235" t="str">
        <f t="shared" ref="A2688:A2696" si="808">IFERROR(VLOOKUP(C2688,Tabla_Insumos,4,FALSE),"")</f>
        <v/>
      </c>
      <c r="B2688" s="233" t="str">
        <f t="shared" ref="B2688:B2696" si="809">IFERROR(VLOOKUP(C2688,Tabla_Insumos,5,FALSE),"")</f>
        <v/>
      </c>
      <c r="C2688" s="234"/>
      <c r="D2688" s="235" t="str">
        <f t="shared" ref="D2688:D2696" si="810">IFERROR(VLOOKUP(C2688,Tabla_Insumos,2,FALSE),"")</f>
        <v/>
      </c>
      <c r="E2688" s="236"/>
      <c r="F2688" s="237">
        <f t="shared" ref="F2688:F2696" si="811">IFERROR(VLOOKUP(C2688,Tabla_Insumos,3,FALSE),0)</f>
        <v>0</v>
      </c>
      <c r="G2688" s="303">
        <f t="shared" ref="G2688:G2696" si="812">ROUND(E2688*F2688,2)</f>
        <v>0</v>
      </c>
    </row>
    <row r="2689" spans="1:7" s="238" customFormat="1" ht="24" customHeight="1" x14ac:dyDescent="0.2">
      <c r="A2689" s="235" t="str">
        <f t="shared" si="808"/>
        <v/>
      </c>
      <c r="B2689" s="233" t="str">
        <f t="shared" si="809"/>
        <v/>
      </c>
      <c r="C2689" s="234"/>
      <c r="D2689" s="235" t="str">
        <f t="shared" si="810"/>
        <v/>
      </c>
      <c r="E2689" s="236"/>
      <c r="F2689" s="237">
        <f t="shared" si="811"/>
        <v>0</v>
      </c>
      <c r="G2689" s="303">
        <f t="shared" si="812"/>
        <v>0</v>
      </c>
    </row>
    <row r="2690" spans="1:7" s="238" customFormat="1" ht="24" customHeight="1" x14ac:dyDescent="0.2">
      <c r="A2690" s="235" t="str">
        <f t="shared" si="808"/>
        <v/>
      </c>
      <c r="B2690" s="233" t="str">
        <f t="shared" si="809"/>
        <v/>
      </c>
      <c r="C2690" s="234"/>
      <c r="D2690" s="235" t="str">
        <f t="shared" si="810"/>
        <v/>
      </c>
      <c r="E2690" s="236"/>
      <c r="F2690" s="237">
        <f t="shared" si="811"/>
        <v>0</v>
      </c>
      <c r="G2690" s="303">
        <f t="shared" si="812"/>
        <v>0</v>
      </c>
    </row>
    <row r="2691" spans="1:7" s="238" customFormat="1" ht="24" customHeight="1" x14ac:dyDescent="0.2">
      <c r="A2691" s="235" t="str">
        <f t="shared" si="808"/>
        <v/>
      </c>
      <c r="B2691" s="233" t="str">
        <f t="shared" si="809"/>
        <v/>
      </c>
      <c r="C2691" s="234"/>
      <c r="D2691" s="235" t="str">
        <f t="shared" si="810"/>
        <v/>
      </c>
      <c r="E2691" s="236"/>
      <c r="F2691" s="237">
        <f t="shared" si="811"/>
        <v>0</v>
      </c>
      <c r="G2691" s="303">
        <f t="shared" si="812"/>
        <v>0</v>
      </c>
    </row>
    <row r="2692" spans="1:7" s="238" customFormat="1" ht="24" customHeight="1" x14ac:dyDescent="0.2">
      <c r="A2692" s="235" t="str">
        <f t="shared" si="808"/>
        <v/>
      </c>
      <c r="B2692" s="233" t="str">
        <f t="shared" si="809"/>
        <v/>
      </c>
      <c r="C2692" s="234"/>
      <c r="D2692" s="235" t="str">
        <f t="shared" si="810"/>
        <v/>
      </c>
      <c r="E2692" s="236"/>
      <c r="F2692" s="237">
        <f t="shared" si="811"/>
        <v>0</v>
      </c>
      <c r="G2692" s="303">
        <f t="shared" si="812"/>
        <v>0</v>
      </c>
    </row>
    <row r="2693" spans="1:7" s="238" customFormat="1" ht="24" customHeight="1" x14ac:dyDescent="0.2">
      <c r="A2693" s="235" t="str">
        <f t="shared" si="808"/>
        <v/>
      </c>
      <c r="B2693" s="233" t="str">
        <f t="shared" si="809"/>
        <v/>
      </c>
      <c r="C2693" s="234"/>
      <c r="D2693" s="235" t="str">
        <f t="shared" si="810"/>
        <v/>
      </c>
      <c r="E2693" s="236"/>
      <c r="F2693" s="237">
        <f t="shared" si="811"/>
        <v>0</v>
      </c>
      <c r="G2693" s="303">
        <f t="shared" si="812"/>
        <v>0</v>
      </c>
    </row>
    <row r="2694" spans="1:7" s="238" customFormat="1" ht="24" customHeight="1" x14ac:dyDescent="0.2">
      <c r="A2694" s="235" t="str">
        <f t="shared" si="808"/>
        <v/>
      </c>
      <c r="B2694" s="233" t="str">
        <f t="shared" si="809"/>
        <v/>
      </c>
      <c r="C2694" s="234"/>
      <c r="D2694" s="235" t="str">
        <f t="shared" si="810"/>
        <v/>
      </c>
      <c r="E2694" s="236"/>
      <c r="F2694" s="237">
        <f t="shared" si="811"/>
        <v>0</v>
      </c>
      <c r="G2694" s="303">
        <f t="shared" si="812"/>
        <v>0</v>
      </c>
    </row>
    <row r="2695" spans="1:7" s="238" customFormat="1" ht="24" customHeight="1" x14ac:dyDescent="0.2">
      <c r="A2695" s="235" t="str">
        <f t="shared" si="808"/>
        <v/>
      </c>
      <c r="B2695" s="233" t="str">
        <f t="shared" si="809"/>
        <v/>
      </c>
      <c r="C2695" s="234"/>
      <c r="D2695" s="235" t="str">
        <f t="shared" si="810"/>
        <v/>
      </c>
      <c r="E2695" s="236"/>
      <c r="F2695" s="237">
        <f t="shared" si="811"/>
        <v>0</v>
      </c>
      <c r="G2695" s="303">
        <f t="shared" si="812"/>
        <v>0</v>
      </c>
    </row>
    <row r="2696" spans="1:7" s="238" customFormat="1" ht="24" customHeight="1" x14ac:dyDescent="0.2">
      <c r="A2696" s="235" t="str">
        <f t="shared" si="808"/>
        <v/>
      </c>
      <c r="B2696" s="233" t="str">
        <f t="shared" si="809"/>
        <v/>
      </c>
      <c r="C2696" s="234"/>
      <c r="D2696" s="235" t="str">
        <f t="shared" si="810"/>
        <v/>
      </c>
      <c r="E2696" s="236"/>
      <c r="F2696" s="237">
        <f t="shared" si="811"/>
        <v>0</v>
      </c>
      <c r="G2696" s="303">
        <f t="shared" si="812"/>
        <v>0</v>
      </c>
    </row>
    <row r="2697" spans="1:7" ht="24" customHeight="1" x14ac:dyDescent="0.2">
      <c r="A2697" s="307"/>
      <c r="B2697" s="105"/>
      <c r="C2697" s="99"/>
      <c r="D2697" s="105"/>
      <c r="E2697" s="106"/>
      <c r="F2697" s="377" t="s">
        <v>33</v>
      </c>
      <c r="G2697" s="305">
        <f>SUBTOTAL(9,G2688:G2696)</f>
        <v>0</v>
      </c>
    </row>
    <row r="2698" spans="1:7" ht="24" customHeight="1" x14ac:dyDescent="0.2">
      <c r="A2698" s="308"/>
      <c r="B2698" s="105"/>
      <c r="C2698" s="99"/>
      <c r="D2698" s="105"/>
      <c r="E2698" s="106"/>
      <c r="F2698" s="107"/>
      <c r="G2698" s="306"/>
    </row>
    <row r="2699" spans="1:7" ht="24" customHeight="1" x14ac:dyDescent="0.2">
      <c r="A2699" s="309" t="str">
        <f>B2657</f>
        <v/>
      </c>
      <c r="B2699" s="310" t="str">
        <f>C2657</f>
        <v/>
      </c>
      <c r="C2699" s="113"/>
      <c r="D2699" s="113" t="s">
        <v>34</v>
      </c>
      <c r="E2699" s="114"/>
      <c r="F2699" s="312" t="s">
        <v>35</v>
      </c>
      <c r="G2699" s="311">
        <f>SUBTOTAL(9,G2662:G2698)</f>
        <v>0</v>
      </c>
    </row>
    <row r="2701" spans="1:7" ht="24" customHeight="1" x14ac:dyDescent="0.2">
      <c r="A2701" s="291" t="s">
        <v>37</v>
      </c>
      <c r="B2701" s="292"/>
      <c r="C2701" s="292"/>
      <c r="D2701" s="292"/>
      <c r="E2701" s="292"/>
      <c r="F2701" s="292"/>
      <c r="G2701" s="293"/>
    </row>
    <row r="2702" spans="1:7" ht="24" customHeight="1" x14ac:dyDescent="0.2">
      <c r="A2702" s="294" t="s">
        <v>602</v>
      </c>
      <c r="B2702" s="101" t="str">
        <f>Comitente</f>
        <v>DIRECCION PROVINCIAL DE REDES DE GAS</v>
      </c>
      <c r="C2702" s="96"/>
      <c r="D2702" s="102"/>
      <c r="E2702" s="102"/>
      <c r="F2702" s="103"/>
      <c r="G2702" s="295"/>
    </row>
    <row r="2703" spans="1:7" ht="24" customHeight="1" x14ac:dyDescent="0.2">
      <c r="A2703" s="294" t="s">
        <v>603</v>
      </c>
      <c r="B2703" s="101">
        <f>Contratista</f>
        <v>0</v>
      </c>
      <c r="C2703" s="97"/>
      <c r="D2703" s="97"/>
      <c r="E2703" s="97"/>
      <c r="F2703" s="104"/>
      <c r="G2703" s="296"/>
    </row>
    <row r="2704" spans="1:7" ht="24" customHeight="1" x14ac:dyDescent="0.2">
      <c r="A2704" s="294" t="s">
        <v>24</v>
      </c>
      <c r="B2704" s="101" t="str">
        <f>Obra</f>
        <v>RED DE MEDIA PRESIÓN BARRIO TALACASTO</v>
      </c>
      <c r="C2704" s="97"/>
      <c r="D2704" s="97"/>
      <c r="E2704" s="97"/>
      <c r="F2704" s="104" t="s">
        <v>38</v>
      </c>
      <c r="G2704" s="297">
        <f>Fecha_Base</f>
        <v>0</v>
      </c>
    </row>
    <row r="2705" spans="1:123" ht="24" customHeight="1" x14ac:dyDescent="0.2">
      <c r="A2705" s="298" t="s">
        <v>601</v>
      </c>
      <c r="B2705" s="98" t="str">
        <f>Ubicación</f>
        <v>Departamento Chimbas</v>
      </c>
      <c r="C2705" s="98"/>
      <c r="D2705" s="105"/>
      <c r="E2705" s="106"/>
      <c r="F2705" s="107"/>
      <c r="G2705" s="299"/>
    </row>
    <row r="2706" spans="1:123" ht="24" customHeight="1" x14ac:dyDescent="0.2">
      <c r="A2706" s="298" t="s">
        <v>39</v>
      </c>
      <c r="B2706" s="108" t="str">
        <f>IFERROR(VALUE(LEFT(B2707,FIND(".",B2707)-1)),"")</f>
        <v/>
      </c>
      <c r="C2706" s="99" t="str">
        <f>IFERROR(VLOOKUP(B2706,Tabla_CyP,2,FALSE),"")</f>
        <v/>
      </c>
      <c r="D2706" s="99"/>
      <c r="E2706" s="106"/>
      <c r="F2706" s="107"/>
      <c r="G2706" s="299"/>
    </row>
    <row r="2707" spans="1:123" ht="24" customHeight="1" x14ac:dyDescent="0.2">
      <c r="A2707" s="298" t="s">
        <v>25</v>
      </c>
      <c r="B2707" s="109" t="str">
        <f>IFERROR(VLOOKUP(COUNTIF($A$1:A2707,"ANALISIS DE PRECIOS"),Tabla_NumeroItem,2,FALSE),"")</f>
        <v/>
      </c>
      <c r="C2707" s="99" t="str">
        <f>IFERROR(VLOOKUP(B2707,Tabla_CyP,2,FALSE),"")</f>
        <v/>
      </c>
      <c r="D2707" s="105"/>
      <c r="E2707" s="106"/>
      <c r="F2707" s="104" t="s">
        <v>26</v>
      </c>
      <c r="G2707" s="300" t="str">
        <f>IFERROR(VLOOKUP(B2707,Tabla_CyP,4,FALSE),"")</f>
        <v/>
      </c>
    </row>
    <row r="2708" spans="1:123" ht="24" customHeight="1" x14ac:dyDescent="0.2">
      <c r="A2708" s="298"/>
      <c r="B2708" s="98"/>
      <c r="C2708" s="99"/>
      <c r="D2708" s="105"/>
      <c r="E2708" s="106"/>
      <c r="F2708" s="107"/>
      <c r="G2708" s="299"/>
    </row>
    <row r="2709" spans="1:123" ht="24" customHeight="1" x14ac:dyDescent="0.2">
      <c r="A2709" s="431" t="s">
        <v>507</v>
      </c>
      <c r="B2709" s="432"/>
      <c r="C2709" s="425" t="s">
        <v>0</v>
      </c>
      <c r="D2709" s="425" t="s">
        <v>27</v>
      </c>
      <c r="E2709" s="427" t="s">
        <v>28</v>
      </c>
      <c r="F2709" s="429" t="s">
        <v>29</v>
      </c>
      <c r="G2709" s="429" t="s">
        <v>30</v>
      </c>
    </row>
    <row r="2710" spans="1:123" s="111" customFormat="1" ht="24" customHeight="1" x14ac:dyDescent="0.2">
      <c r="A2710" s="110" t="s">
        <v>508</v>
      </c>
      <c r="B2710" s="110" t="s">
        <v>509</v>
      </c>
      <c r="C2710" s="426"/>
      <c r="D2710" s="426"/>
      <c r="E2710" s="428"/>
      <c r="F2710" s="430"/>
      <c r="G2710" s="430"/>
      <c r="H2710" s="239"/>
      <c r="I2710" s="239"/>
      <c r="J2710" s="239"/>
      <c r="K2710" s="239"/>
      <c r="L2710" s="239"/>
      <c r="M2710" s="239"/>
      <c r="N2710" s="239"/>
      <c r="O2710" s="239"/>
      <c r="P2710" s="239"/>
      <c r="Q2710" s="239"/>
      <c r="R2710" s="239"/>
      <c r="S2710" s="239"/>
      <c r="T2710" s="239"/>
      <c r="U2710" s="239"/>
      <c r="V2710" s="239"/>
      <c r="W2710" s="239"/>
      <c r="X2710" s="239"/>
      <c r="Y2710" s="239"/>
      <c r="Z2710" s="239"/>
      <c r="AA2710" s="239"/>
      <c r="AB2710" s="239"/>
      <c r="AC2710" s="239"/>
      <c r="AD2710" s="239"/>
      <c r="AE2710" s="239"/>
      <c r="AF2710" s="239"/>
      <c r="AG2710" s="239"/>
      <c r="AH2710" s="239"/>
      <c r="AI2710" s="239"/>
      <c r="AJ2710" s="239"/>
      <c r="AK2710" s="239"/>
      <c r="AL2710" s="239"/>
      <c r="AM2710" s="239"/>
      <c r="AN2710" s="239"/>
      <c r="AO2710" s="239"/>
      <c r="AP2710" s="239"/>
      <c r="AQ2710" s="239"/>
      <c r="AR2710" s="239"/>
      <c r="AS2710" s="239"/>
      <c r="AT2710" s="239"/>
      <c r="AU2710" s="239"/>
      <c r="AV2710" s="239"/>
      <c r="AW2710" s="239"/>
      <c r="AX2710" s="239"/>
      <c r="AY2710" s="239"/>
      <c r="AZ2710" s="239"/>
      <c r="BA2710" s="239"/>
      <c r="BB2710" s="239"/>
      <c r="BC2710" s="239"/>
      <c r="BD2710" s="239"/>
      <c r="BE2710" s="239"/>
      <c r="BF2710" s="239"/>
      <c r="BG2710" s="239"/>
      <c r="BH2710" s="239"/>
      <c r="BI2710" s="239"/>
      <c r="BJ2710" s="239"/>
      <c r="BK2710" s="239"/>
      <c r="BL2710" s="239"/>
      <c r="BM2710" s="239"/>
      <c r="BN2710" s="239"/>
      <c r="BO2710" s="239"/>
      <c r="BP2710" s="239"/>
      <c r="BQ2710" s="239"/>
      <c r="BR2710" s="239"/>
      <c r="BS2710" s="239"/>
      <c r="BT2710" s="239"/>
      <c r="BU2710" s="239"/>
      <c r="BV2710" s="239"/>
      <c r="BW2710" s="239"/>
      <c r="BX2710" s="239"/>
      <c r="BY2710" s="239"/>
      <c r="BZ2710" s="239"/>
      <c r="CA2710" s="239"/>
      <c r="CB2710" s="239"/>
      <c r="CC2710" s="239"/>
      <c r="CD2710" s="239"/>
      <c r="CE2710" s="239"/>
      <c r="CF2710" s="239"/>
      <c r="CG2710" s="239"/>
      <c r="CH2710" s="239"/>
      <c r="CI2710" s="239"/>
      <c r="CJ2710" s="239"/>
      <c r="CK2710" s="239"/>
      <c r="CL2710" s="239"/>
      <c r="CM2710" s="239"/>
      <c r="CN2710" s="239"/>
      <c r="CO2710" s="239"/>
      <c r="CP2710" s="239"/>
      <c r="CQ2710" s="239"/>
      <c r="CR2710" s="239"/>
      <c r="CS2710" s="239"/>
      <c r="CT2710" s="239"/>
      <c r="CU2710" s="239"/>
      <c r="CV2710" s="239"/>
      <c r="CW2710" s="239"/>
      <c r="CX2710" s="239"/>
      <c r="CY2710" s="239"/>
      <c r="CZ2710" s="239"/>
      <c r="DA2710" s="239"/>
      <c r="DB2710" s="239"/>
      <c r="DC2710" s="239"/>
      <c r="DD2710" s="239"/>
      <c r="DE2710" s="239"/>
      <c r="DF2710" s="239"/>
      <c r="DG2710" s="239"/>
      <c r="DH2710" s="239"/>
      <c r="DI2710" s="239"/>
      <c r="DJ2710" s="239"/>
      <c r="DK2710" s="239"/>
      <c r="DL2710" s="239"/>
      <c r="DM2710" s="239"/>
      <c r="DN2710" s="239"/>
      <c r="DO2710" s="239"/>
      <c r="DP2710" s="239"/>
      <c r="DQ2710" s="239"/>
      <c r="DR2710" s="239"/>
      <c r="DS2710" s="239"/>
    </row>
    <row r="2711" spans="1:123" ht="24" customHeight="1" x14ac:dyDescent="0.2">
      <c r="A2711" s="378"/>
      <c r="B2711" s="112"/>
      <c r="C2711" s="376" t="s">
        <v>604</v>
      </c>
      <c r="D2711" s="113"/>
      <c r="E2711" s="114"/>
      <c r="F2711" s="115"/>
      <c r="G2711" s="302"/>
    </row>
    <row r="2712" spans="1:123" s="238" customFormat="1" ht="24" customHeight="1" x14ac:dyDescent="0.2">
      <c r="A2712" s="235" t="str">
        <f t="shared" ref="A2712:A2725" si="813">IFERROR(VLOOKUP(C2712,Tabla_Insumos,4,FALSE),"")</f>
        <v/>
      </c>
      <c r="B2712" s="233" t="str">
        <f t="shared" ref="B2712:B2725" si="814">IFERROR(VLOOKUP(C2712,Tabla_Insumos,5,FALSE),"")</f>
        <v/>
      </c>
      <c r="C2712" s="234"/>
      <c r="D2712" s="235" t="str">
        <f t="shared" ref="D2712:D2725" si="815">IFERROR(VLOOKUP(C2712,Tabla_Insumos,2,FALSE),"")</f>
        <v/>
      </c>
      <c r="E2712" s="236"/>
      <c r="F2712" s="237">
        <f t="shared" ref="F2712:F2725" si="816">IFERROR(VLOOKUP(C2712,Tabla_Insumos,3,FALSE),0)</f>
        <v>0</v>
      </c>
      <c r="G2712" s="303">
        <f>ROUND(E2712*F2712,2)</f>
        <v>0</v>
      </c>
    </row>
    <row r="2713" spans="1:123" s="238" customFormat="1" ht="24" customHeight="1" x14ac:dyDescent="0.2">
      <c r="A2713" s="235" t="str">
        <f t="shared" si="813"/>
        <v/>
      </c>
      <c r="B2713" s="233" t="str">
        <f t="shared" si="814"/>
        <v/>
      </c>
      <c r="C2713" s="234"/>
      <c r="D2713" s="235" t="str">
        <f t="shared" si="815"/>
        <v/>
      </c>
      <c r="E2713" s="236"/>
      <c r="F2713" s="237">
        <f t="shared" si="816"/>
        <v>0</v>
      </c>
      <c r="G2713" s="303">
        <f t="shared" ref="G2713:G2725" si="817">ROUND(E2713*F2713,2)</f>
        <v>0</v>
      </c>
    </row>
    <row r="2714" spans="1:123" s="238" customFormat="1" ht="24" customHeight="1" x14ac:dyDescent="0.2">
      <c r="A2714" s="235" t="str">
        <f t="shared" si="813"/>
        <v/>
      </c>
      <c r="B2714" s="233" t="str">
        <f t="shared" si="814"/>
        <v/>
      </c>
      <c r="C2714" s="234"/>
      <c r="D2714" s="235" t="str">
        <f t="shared" si="815"/>
        <v/>
      </c>
      <c r="E2714" s="236"/>
      <c r="F2714" s="237">
        <f t="shared" si="816"/>
        <v>0</v>
      </c>
      <c r="G2714" s="303">
        <f t="shared" si="817"/>
        <v>0</v>
      </c>
    </row>
    <row r="2715" spans="1:123" s="238" customFormat="1" ht="24" customHeight="1" x14ac:dyDescent="0.2">
      <c r="A2715" s="235" t="str">
        <f t="shared" si="813"/>
        <v/>
      </c>
      <c r="B2715" s="233" t="str">
        <f t="shared" si="814"/>
        <v/>
      </c>
      <c r="C2715" s="234"/>
      <c r="D2715" s="235" t="str">
        <f t="shared" si="815"/>
        <v/>
      </c>
      <c r="E2715" s="236"/>
      <c r="F2715" s="237">
        <f t="shared" si="816"/>
        <v>0</v>
      </c>
      <c r="G2715" s="303">
        <f t="shared" si="817"/>
        <v>0</v>
      </c>
    </row>
    <row r="2716" spans="1:123" s="238" customFormat="1" ht="24" customHeight="1" x14ac:dyDescent="0.2">
      <c r="A2716" s="235" t="str">
        <f t="shared" si="813"/>
        <v/>
      </c>
      <c r="B2716" s="233" t="str">
        <f t="shared" si="814"/>
        <v/>
      </c>
      <c r="C2716" s="234"/>
      <c r="D2716" s="235" t="str">
        <f t="shared" si="815"/>
        <v/>
      </c>
      <c r="E2716" s="236"/>
      <c r="F2716" s="237">
        <f t="shared" si="816"/>
        <v>0</v>
      </c>
      <c r="G2716" s="303">
        <f t="shared" si="817"/>
        <v>0</v>
      </c>
    </row>
    <row r="2717" spans="1:123" s="238" customFormat="1" ht="24" customHeight="1" x14ac:dyDescent="0.2">
      <c r="A2717" s="235" t="str">
        <f t="shared" si="813"/>
        <v/>
      </c>
      <c r="B2717" s="233" t="str">
        <f t="shared" si="814"/>
        <v/>
      </c>
      <c r="C2717" s="234"/>
      <c r="D2717" s="235" t="str">
        <f t="shared" si="815"/>
        <v/>
      </c>
      <c r="E2717" s="236"/>
      <c r="F2717" s="237">
        <f t="shared" si="816"/>
        <v>0</v>
      </c>
      <c r="G2717" s="303">
        <f t="shared" si="817"/>
        <v>0</v>
      </c>
    </row>
    <row r="2718" spans="1:123" s="238" customFormat="1" ht="24" customHeight="1" x14ac:dyDescent="0.2">
      <c r="A2718" s="235" t="str">
        <f t="shared" si="813"/>
        <v/>
      </c>
      <c r="B2718" s="233" t="str">
        <f t="shared" si="814"/>
        <v/>
      </c>
      <c r="C2718" s="234"/>
      <c r="D2718" s="235" t="str">
        <f t="shared" si="815"/>
        <v/>
      </c>
      <c r="E2718" s="236"/>
      <c r="F2718" s="237">
        <f t="shared" si="816"/>
        <v>0</v>
      </c>
      <c r="G2718" s="303">
        <f t="shared" si="817"/>
        <v>0</v>
      </c>
    </row>
    <row r="2719" spans="1:123" s="238" customFormat="1" ht="24" customHeight="1" x14ac:dyDescent="0.2">
      <c r="A2719" s="235" t="str">
        <f t="shared" si="813"/>
        <v/>
      </c>
      <c r="B2719" s="233" t="str">
        <f t="shared" si="814"/>
        <v/>
      </c>
      <c r="C2719" s="234"/>
      <c r="D2719" s="235" t="str">
        <f t="shared" si="815"/>
        <v/>
      </c>
      <c r="E2719" s="236"/>
      <c r="F2719" s="237">
        <f t="shared" si="816"/>
        <v>0</v>
      </c>
      <c r="G2719" s="303">
        <f t="shared" si="817"/>
        <v>0</v>
      </c>
    </row>
    <row r="2720" spans="1:123" s="238" customFormat="1" ht="24" customHeight="1" x14ac:dyDescent="0.2">
      <c r="A2720" s="235" t="str">
        <f t="shared" si="813"/>
        <v/>
      </c>
      <c r="B2720" s="233" t="str">
        <f t="shared" si="814"/>
        <v/>
      </c>
      <c r="C2720" s="234"/>
      <c r="D2720" s="235" t="str">
        <f t="shared" si="815"/>
        <v/>
      </c>
      <c r="E2720" s="236"/>
      <c r="F2720" s="237">
        <f t="shared" si="816"/>
        <v>0</v>
      </c>
      <c r="G2720" s="303">
        <f t="shared" si="817"/>
        <v>0</v>
      </c>
    </row>
    <row r="2721" spans="1:7" s="238" customFormat="1" ht="24" customHeight="1" x14ac:dyDescent="0.2">
      <c r="A2721" s="235" t="str">
        <f t="shared" si="813"/>
        <v/>
      </c>
      <c r="B2721" s="233" t="str">
        <f t="shared" si="814"/>
        <v/>
      </c>
      <c r="C2721" s="234"/>
      <c r="D2721" s="235" t="str">
        <f t="shared" si="815"/>
        <v/>
      </c>
      <c r="E2721" s="236"/>
      <c r="F2721" s="237">
        <f t="shared" si="816"/>
        <v>0</v>
      </c>
      <c r="G2721" s="303">
        <f t="shared" si="817"/>
        <v>0</v>
      </c>
    </row>
    <row r="2722" spans="1:7" s="238" customFormat="1" ht="24" customHeight="1" x14ac:dyDescent="0.2">
      <c r="A2722" s="235" t="str">
        <f t="shared" si="813"/>
        <v/>
      </c>
      <c r="B2722" s="233" t="str">
        <f t="shared" si="814"/>
        <v/>
      </c>
      <c r="C2722" s="234"/>
      <c r="D2722" s="235" t="str">
        <f t="shared" si="815"/>
        <v/>
      </c>
      <c r="E2722" s="236"/>
      <c r="F2722" s="237">
        <f t="shared" si="816"/>
        <v>0</v>
      </c>
      <c r="G2722" s="303">
        <f t="shared" si="817"/>
        <v>0</v>
      </c>
    </row>
    <row r="2723" spans="1:7" s="238" customFormat="1" ht="24" customHeight="1" x14ac:dyDescent="0.2">
      <c r="A2723" s="235" t="str">
        <f t="shared" si="813"/>
        <v/>
      </c>
      <c r="B2723" s="233" t="str">
        <f t="shared" si="814"/>
        <v/>
      </c>
      <c r="C2723" s="234"/>
      <c r="D2723" s="235" t="str">
        <f t="shared" si="815"/>
        <v/>
      </c>
      <c r="E2723" s="236"/>
      <c r="F2723" s="237">
        <f t="shared" si="816"/>
        <v>0</v>
      </c>
      <c r="G2723" s="303">
        <f t="shared" si="817"/>
        <v>0</v>
      </c>
    </row>
    <row r="2724" spans="1:7" s="238" customFormat="1" ht="24" customHeight="1" x14ac:dyDescent="0.2">
      <c r="A2724" s="235" t="str">
        <f t="shared" si="813"/>
        <v/>
      </c>
      <c r="B2724" s="233" t="str">
        <f t="shared" si="814"/>
        <v/>
      </c>
      <c r="C2724" s="234"/>
      <c r="D2724" s="235" t="str">
        <f t="shared" si="815"/>
        <v/>
      </c>
      <c r="E2724" s="236"/>
      <c r="F2724" s="237">
        <f t="shared" si="816"/>
        <v>0</v>
      </c>
      <c r="G2724" s="303">
        <f t="shared" si="817"/>
        <v>0</v>
      </c>
    </row>
    <row r="2725" spans="1:7" s="238" customFormat="1" ht="24" customHeight="1" x14ac:dyDescent="0.2">
      <c r="A2725" s="235" t="str">
        <f t="shared" si="813"/>
        <v/>
      </c>
      <c r="B2725" s="233" t="str">
        <f t="shared" si="814"/>
        <v/>
      </c>
      <c r="C2725" s="234"/>
      <c r="D2725" s="235" t="str">
        <f t="shared" si="815"/>
        <v/>
      </c>
      <c r="E2725" s="236"/>
      <c r="F2725" s="237">
        <f t="shared" si="816"/>
        <v>0</v>
      </c>
      <c r="G2725" s="303">
        <f t="shared" si="817"/>
        <v>0</v>
      </c>
    </row>
    <row r="2726" spans="1:7" ht="24" customHeight="1" x14ac:dyDescent="0.2">
      <c r="A2726" s="304"/>
      <c r="B2726" s="99"/>
      <c r="C2726" s="99"/>
      <c r="D2726" s="105"/>
      <c r="E2726" s="106"/>
      <c r="F2726" s="377" t="s">
        <v>31</v>
      </c>
      <c r="G2726" s="305">
        <f>SUBTOTAL(9,G2712:G2725)</f>
        <v>0</v>
      </c>
    </row>
    <row r="2727" spans="1:7" ht="24" customHeight="1" x14ac:dyDescent="0.2">
      <c r="A2727" s="304"/>
      <c r="B2727" s="99"/>
      <c r="C2727" s="375" t="s">
        <v>605</v>
      </c>
      <c r="D2727" s="105"/>
      <c r="E2727" s="106"/>
      <c r="F2727" s="107"/>
      <c r="G2727" s="306"/>
    </row>
    <row r="2728" spans="1:7" s="238" customFormat="1" ht="24" customHeight="1" x14ac:dyDescent="0.2">
      <c r="A2728" s="235" t="str">
        <f t="shared" ref="A2728:A2735" si="818">IFERROR(VLOOKUP(C2728,Tabla_Insumos,4,FALSE),"")</f>
        <v/>
      </c>
      <c r="B2728" s="233">
        <f t="shared" ref="B2728:B2735" si="819">IFERROR(VLOOKUP(A2728,Tabla_Indices,5,FALSE),"")</f>
        <v>0</v>
      </c>
      <c r="C2728" s="234"/>
      <c r="D2728" s="235" t="str">
        <f t="shared" ref="D2728:D2735" si="820">IFERROR(VLOOKUP(C2728,Tabla_Insumos,2,FALSE),"")</f>
        <v/>
      </c>
      <c r="E2728" s="236"/>
      <c r="F2728" s="237">
        <f t="shared" ref="F2728:F2735" si="821">IFERROR(VLOOKUP(C2728,Tabla_Insumos,3,FALSE),0)</f>
        <v>0</v>
      </c>
      <c r="G2728" s="303">
        <f>ROUND(E2728*F2728,2)</f>
        <v>0</v>
      </c>
    </row>
    <row r="2729" spans="1:7" s="238" customFormat="1" ht="24" customHeight="1" x14ac:dyDescent="0.2">
      <c r="A2729" s="235" t="str">
        <f t="shared" si="818"/>
        <v/>
      </c>
      <c r="B2729" s="233">
        <f t="shared" si="819"/>
        <v>0</v>
      </c>
      <c r="C2729" s="234"/>
      <c r="D2729" s="235" t="str">
        <f t="shared" si="820"/>
        <v/>
      </c>
      <c r="E2729" s="236"/>
      <c r="F2729" s="237">
        <f t="shared" si="821"/>
        <v>0</v>
      </c>
      <c r="G2729" s="303">
        <f>ROUND(E2729*F2729,2)</f>
        <v>0</v>
      </c>
    </row>
    <row r="2730" spans="1:7" s="238" customFormat="1" ht="24" customHeight="1" x14ac:dyDescent="0.2">
      <c r="A2730" s="235" t="str">
        <f t="shared" si="818"/>
        <v/>
      </c>
      <c r="B2730" s="233">
        <f t="shared" si="819"/>
        <v>0</v>
      </c>
      <c r="C2730" s="234"/>
      <c r="D2730" s="235" t="str">
        <f t="shared" si="820"/>
        <v/>
      </c>
      <c r="E2730" s="236"/>
      <c r="F2730" s="237">
        <f t="shared" si="821"/>
        <v>0</v>
      </c>
      <c r="G2730" s="303">
        <f t="shared" ref="G2730:G2735" si="822">ROUND(E2730*F2730,2)</f>
        <v>0</v>
      </c>
    </row>
    <row r="2731" spans="1:7" s="238" customFormat="1" ht="24" customHeight="1" x14ac:dyDescent="0.2">
      <c r="A2731" s="235" t="str">
        <f t="shared" si="818"/>
        <v/>
      </c>
      <c r="B2731" s="233">
        <f t="shared" si="819"/>
        <v>0</v>
      </c>
      <c r="C2731" s="234"/>
      <c r="D2731" s="235" t="str">
        <f t="shared" si="820"/>
        <v/>
      </c>
      <c r="E2731" s="236"/>
      <c r="F2731" s="237">
        <f t="shared" si="821"/>
        <v>0</v>
      </c>
      <c r="G2731" s="303">
        <f t="shared" si="822"/>
        <v>0</v>
      </c>
    </row>
    <row r="2732" spans="1:7" s="238" customFormat="1" ht="24" customHeight="1" x14ac:dyDescent="0.2">
      <c r="A2732" s="235" t="str">
        <f t="shared" si="818"/>
        <v/>
      </c>
      <c r="B2732" s="233">
        <f t="shared" si="819"/>
        <v>0</v>
      </c>
      <c r="C2732" s="234"/>
      <c r="D2732" s="235" t="str">
        <f t="shared" si="820"/>
        <v/>
      </c>
      <c r="E2732" s="236"/>
      <c r="F2732" s="237">
        <f t="shared" si="821"/>
        <v>0</v>
      </c>
      <c r="G2732" s="303">
        <f t="shared" si="822"/>
        <v>0</v>
      </c>
    </row>
    <row r="2733" spans="1:7" s="238" customFormat="1" ht="24" customHeight="1" x14ac:dyDescent="0.2">
      <c r="A2733" s="235" t="str">
        <f t="shared" si="818"/>
        <v/>
      </c>
      <c r="B2733" s="233">
        <f t="shared" si="819"/>
        <v>0</v>
      </c>
      <c r="C2733" s="234"/>
      <c r="D2733" s="235" t="str">
        <f t="shared" si="820"/>
        <v/>
      </c>
      <c r="E2733" s="236"/>
      <c r="F2733" s="237">
        <f t="shared" si="821"/>
        <v>0</v>
      </c>
      <c r="G2733" s="303">
        <f t="shared" si="822"/>
        <v>0</v>
      </c>
    </row>
    <row r="2734" spans="1:7" s="238" customFormat="1" ht="24" customHeight="1" x14ac:dyDescent="0.2">
      <c r="A2734" s="235" t="str">
        <f t="shared" si="818"/>
        <v/>
      </c>
      <c r="B2734" s="233">
        <f t="shared" si="819"/>
        <v>0</v>
      </c>
      <c r="C2734" s="234"/>
      <c r="D2734" s="235" t="str">
        <f t="shared" si="820"/>
        <v/>
      </c>
      <c r="E2734" s="236"/>
      <c r="F2734" s="237">
        <f t="shared" si="821"/>
        <v>0</v>
      </c>
      <c r="G2734" s="303">
        <f t="shared" si="822"/>
        <v>0</v>
      </c>
    </row>
    <row r="2735" spans="1:7" s="238" customFormat="1" ht="24" customHeight="1" x14ac:dyDescent="0.2">
      <c r="A2735" s="235" t="str">
        <f t="shared" si="818"/>
        <v/>
      </c>
      <c r="B2735" s="233">
        <f t="shared" si="819"/>
        <v>0</v>
      </c>
      <c r="C2735" s="234"/>
      <c r="D2735" s="235" t="str">
        <f t="shared" si="820"/>
        <v/>
      </c>
      <c r="E2735" s="236"/>
      <c r="F2735" s="237">
        <f t="shared" si="821"/>
        <v>0</v>
      </c>
      <c r="G2735" s="303">
        <f t="shared" si="822"/>
        <v>0</v>
      </c>
    </row>
    <row r="2736" spans="1:7" ht="24" customHeight="1" x14ac:dyDescent="0.2">
      <c r="A2736" s="304"/>
      <c r="B2736" s="99"/>
      <c r="C2736" s="99"/>
      <c r="D2736" s="105"/>
      <c r="E2736" s="106"/>
      <c r="F2736" s="377" t="s">
        <v>32</v>
      </c>
      <c r="G2736" s="305">
        <f>SUBTOTAL(9,G2728:G2735)</f>
        <v>0</v>
      </c>
    </row>
    <row r="2737" spans="1:7" ht="24" customHeight="1" x14ac:dyDescent="0.2">
      <c r="A2737" s="304"/>
      <c r="B2737" s="99"/>
      <c r="C2737" s="375" t="s">
        <v>606</v>
      </c>
      <c r="D2737" s="105"/>
      <c r="E2737" s="106"/>
      <c r="F2737" s="107"/>
      <c r="G2737" s="306"/>
    </row>
    <row r="2738" spans="1:7" s="238" customFormat="1" ht="24" customHeight="1" x14ac:dyDescent="0.2">
      <c r="A2738" s="235" t="str">
        <f t="shared" ref="A2738:A2746" si="823">IFERROR(VLOOKUP(C2738,Tabla_Insumos,4,FALSE),"")</f>
        <v/>
      </c>
      <c r="B2738" s="233" t="str">
        <f t="shared" ref="B2738:B2746" si="824">IFERROR(VLOOKUP(C2738,Tabla_Insumos,5,FALSE),"")</f>
        <v/>
      </c>
      <c r="C2738" s="234"/>
      <c r="D2738" s="235" t="str">
        <f t="shared" ref="D2738:D2746" si="825">IFERROR(VLOOKUP(C2738,Tabla_Insumos,2,FALSE),"")</f>
        <v/>
      </c>
      <c r="E2738" s="236"/>
      <c r="F2738" s="237">
        <f t="shared" ref="F2738:F2746" si="826">IFERROR(VLOOKUP(C2738,Tabla_Insumos,3,FALSE),0)</f>
        <v>0</v>
      </c>
      <c r="G2738" s="303">
        <f t="shared" ref="G2738:G2746" si="827">ROUND(E2738*F2738,2)</f>
        <v>0</v>
      </c>
    </row>
    <row r="2739" spans="1:7" s="238" customFormat="1" ht="24" customHeight="1" x14ac:dyDescent="0.2">
      <c r="A2739" s="235" t="str">
        <f t="shared" si="823"/>
        <v/>
      </c>
      <c r="B2739" s="233" t="str">
        <f t="shared" si="824"/>
        <v/>
      </c>
      <c r="C2739" s="234"/>
      <c r="D2739" s="235" t="str">
        <f t="shared" si="825"/>
        <v/>
      </c>
      <c r="E2739" s="236"/>
      <c r="F2739" s="237">
        <f t="shared" si="826"/>
        <v>0</v>
      </c>
      <c r="G2739" s="303">
        <f t="shared" si="827"/>
        <v>0</v>
      </c>
    </row>
    <row r="2740" spans="1:7" s="238" customFormat="1" ht="24" customHeight="1" x14ac:dyDescent="0.2">
      <c r="A2740" s="235" t="str">
        <f t="shared" si="823"/>
        <v/>
      </c>
      <c r="B2740" s="233" t="str">
        <f t="shared" si="824"/>
        <v/>
      </c>
      <c r="C2740" s="234"/>
      <c r="D2740" s="235" t="str">
        <f t="shared" si="825"/>
        <v/>
      </c>
      <c r="E2740" s="236"/>
      <c r="F2740" s="237">
        <f t="shared" si="826"/>
        <v>0</v>
      </c>
      <c r="G2740" s="303">
        <f t="shared" si="827"/>
        <v>0</v>
      </c>
    </row>
    <row r="2741" spans="1:7" s="238" customFormat="1" ht="24" customHeight="1" x14ac:dyDescent="0.2">
      <c r="A2741" s="235" t="str">
        <f t="shared" si="823"/>
        <v/>
      </c>
      <c r="B2741" s="233" t="str">
        <f t="shared" si="824"/>
        <v/>
      </c>
      <c r="C2741" s="234"/>
      <c r="D2741" s="235" t="str">
        <f t="shared" si="825"/>
        <v/>
      </c>
      <c r="E2741" s="236"/>
      <c r="F2741" s="237">
        <f t="shared" si="826"/>
        <v>0</v>
      </c>
      <c r="G2741" s="303">
        <f t="shared" si="827"/>
        <v>0</v>
      </c>
    </row>
    <row r="2742" spans="1:7" s="238" customFormat="1" ht="24" customHeight="1" x14ac:dyDescent="0.2">
      <c r="A2742" s="235" t="str">
        <f t="shared" si="823"/>
        <v/>
      </c>
      <c r="B2742" s="233" t="str">
        <f t="shared" si="824"/>
        <v/>
      </c>
      <c r="C2742" s="234"/>
      <c r="D2742" s="235" t="str">
        <f t="shared" si="825"/>
        <v/>
      </c>
      <c r="E2742" s="236"/>
      <c r="F2742" s="237">
        <f t="shared" si="826"/>
        <v>0</v>
      </c>
      <c r="G2742" s="303">
        <f t="shared" si="827"/>
        <v>0</v>
      </c>
    </row>
    <row r="2743" spans="1:7" s="238" customFormat="1" ht="24" customHeight="1" x14ac:dyDescent="0.2">
      <c r="A2743" s="235" t="str">
        <f t="shared" si="823"/>
        <v/>
      </c>
      <c r="B2743" s="233" t="str">
        <f t="shared" si="824"/>
        <v/>
      </c>
      <c r="C2743" s="234"/>
      <c r="D2743" s="235" t="str">
        <f t="shared" si="825"/>
        <v/>
      </c>
      <c r="E2743" s="236"/>
      <c r="F2743" s="237">
        <f t="shared" si="826"/>
        <v>0</v>
      </c>
      <c r="G2743" s="303">
        <f t="shared" si="827"/>
        <v>0</v>
      </c>
    </row>
    <row r="2744" spans="1:7" s="238" customFormat="1" ht="24" customHeight="1" x14ac:dyDescent="0.2">
      <c r="A2744" s="235" t="str">
        <f t="shared" si="823"/>
        <v/>
      </c>
      <c r="B2744" s="233" t="str">
        <f t="shared" si="824"/>
        <v/>
      </c>
      <c r="C2744" s="234"/>
      <c r="D2744" s="235" t="str">
        <f t="shared" si="825"/>
        <v/>
      </c>
      <c r="E2744" s="236"/>
      <c r="F2744" s="237">
        <f t="shared" si="826"/>
        <v>0</v>
      </c>
      <c r="G2744" s="303">
        <f t="shared" si="827"/>
        <v>0</v>
      </c>
    </row>
    <row r="2745" spans="1:7" s="238" customFormat="1" ht="24" customHeight="1" x14ac:dyDescent="0.2">
      <c r="A2745" s="235" t="str">
        <f t="shared" si="823"/>
        <v/>
      </c>
      <c r="B2745" s="233" t="str">
        <f t="shared" si="824"/>
        <v/>
      </c>
      <c r="C2745" s="234"/>
      <c r="D2745" s="235" t="str">
        <f t="shared" si="825"/>
        <v/>
      </c>
      <c r="E2745" s="236"/>
      <c r="F2745" s="237">
        <f t="shared" si="826"/>
        <v>0</v>
      </c>
      <c r="G2745" s="303">
        <f t="shared" si="827"/>
        <v>0</v>
      </c>
    </row>
    <row r="2746" spans="1:7" s="238" customFormat="1" ht="24" customHeight="1" x14ac:dyDescent="0.2">
      <c r="A2746" s="235" t="str">
        <f t="shared" si="823"/>
        <v/>
      </c>
      <c r="B2746" s="233" t="str">
        <f t="shared" si="824"/>
        <v/>
      </c>
      <c r="C2746" s="234"/>
      <c r="D2746" s="235" t="str">
        <f t="shared" si="825"/>
        <v/>
      </c>
      <c r="E2746" s="236"/>
      <c r="F2746" s="237">
        <f t="shared" si="826"/>
        <v>0</v>
      </c>
      <c r="G2746" s="303">
        <f t="shared" si="827"/>
        <v>0</v>
      </c>
    </row>
    <row r="2747" spans="1:7" ht="24" customHeight="1" x14ac:dyDescent="0.2">
      <c r="A2747" s="307"/>
      <c r="B2747" s="105"/>
      <c r="C2747" s="99"/>
      <c r="D2747" s="105"/>
      <c r="E2747" s="106"/>
      <c r="F2747" s="377" t="s">
        <v>33</v>
      </c>
      <c r="G2747" s="305">
        <f>SUBTOTAL(9,G2738:G2746)</f>
        <v>0</v>
      </c>
    </row>
    <row r="2748" spans="1:7" ht="24" customHeight="1" x14ac:dyDescent="0.2">
      <c r="A2748" s="308"/>
      <c r="B2748" s="105"/>
      <c r="C2748" s="99"/>
      <c r="D2748" s="105"/>
      <c r="E2748" s="106"/>
      <c r="F2748" s="107"/>
      <c r="G2748" s="306"/>
    </row>
    <row r="2749" spans="1:7" ht="24" customHeight="1" x14ac:dyDescent="0.2">
      <c r="A2749" s="309" t="str">
        <f>B2707</f>
        <v/>
      </c>
      <c r="B2749" s="310" t="str">
        <f>C2707</f>
        <v/>
      </c>
      <c r="C2749" s="113"/>
      <c r="D2749" s="113" t="s">
        <v>34</v>
      </c>
      <c r="E2749" s="114"/>
      <c r="F2749" s="312" t="s">
        <v>35</v>
      </c>
      <c r="G2749" s="311">
        <f>SUBTOTAL(9,G2712:G2748)</f>
        <v>0</v>
      </c>
    </row>
    <row r="2751" spans="1:7" ht="24" customHeight="1" x14ac:dyDescent="0.2">
      <c r="A2751" s="291" t="s">
        <v>37</v>
      </c>
      <c r="B2751" s="292"/>
      <c r="C2751" s="292"/>
      <c r="D2751" s="292"/>
      <c r="E2751" s="292"/>
      <c r="F2751" s="292"/>
      <c r="G2751" s="293"/>
    </row>
    <row r="2752" spans="1:7" ht="24" customHeight="1" x14ac:dyDescent="0.2">
      <c r="A2752" s="294" t="s">
        <v>602</v>
      </c>
      <c r="B2752" s="101" t="str">
        <f>Comitente</f>
        <v>DIRECCION PROVINCIAL DE REDES DE GAS</v>
      </c>
      <c r="C2752" s="96"/>
      <c r="D2752" s="102"/>
      <c r="E2752" s="102"/>
      <c r="F2752" s="103"/>
      <c r="G2752" s="295"/>
    </row>
    <row r="2753" spans="1:123" ht="24" customHeight="1" x14ac:dyDescent="0.2">
      <c r="A2753" s="294" t="s">
        <v>603</v>
      </c>
      <c r="B2753" s="101">
        <f>Contratista</f>
        <v>0</v>
      </c>
      <c r="C2753" s="97"/>
      <c r="D2753" s="97"/>
      <c r="E2753" s="97"/>
      <c r="F2753" s="104"/>
      <c r="G2753" s="296"/>
    </row>
    <row r="2754" spans="1:123" ht="24" customHeight="1" x14ac:dyDescent="0.2">
      <c r="A2754" s="294" t="s">
        <v>24</v>
      </c>
      <c r="B2754" s="101" t="str">
        <f>Obra</f>
        <v>RED DE MEDIA PRESIÓN BARRIO TALACASTO</v>
      </c>
      <c r="C2754" s="97"/>
      <c r="D2754" s="97"/>
      <c r="E2754" s="97"/>
      <c r="F2754" s="104" t="s">
        <v>38</v>
      </c>
      <c r="G2754" s="297">
        <f>Fecha_Base</f>
        <v>0</v>
      </c>
    </row>
    <row r="2755" spans="1:123" ht="24" customHeight="1" x14ac:dyDescent="0.2">
      <c r="A2755" s="298" t="s">
        <v>601</v>
      </c>
      <c r="B2755" s="98" t="str">
        <f>Ubicación</f>
        <v>Departamento Chimbas</v>
      </c>
      <c r="C2755" s="98"/>
      <c r="D2755" s="105"/>
      <c r="E2755" s="106"/>
      <c r="F2755" s="107"/>
      <c r="G2755" s="299"/>
    </row>
    <row r="2756" spans="1:123" ht="24" customHeight="1" x14ac:dyDescent="0.2">
      <c r="A2756" s="298" t="s">
        <v>39</v>
      </c>
      <c r="B2756" s="108" t="str">
        <f>IFERROR(VALUE(LEFT(B2757,FIND(".",B2757)-1)),"")</f>
        <v/>
      </c>
      <c r="C2756" s="99" t="str">
        <f>IFERROR(VLOOKUP(B2756,Tabla_CyP,2,FALSE),"")</f>
        <v/>
      </c>
      <c r="D2756" s="99"/>
      <c r="E2756" s="106"/>
      <c r="F2756" s="107"/>
      <c r="G2756" s="299"/>
    </row>
    <row r="2757" spans="1:123" ht="24" customHeight="1" x14ac:dyDescent="0.2">
      <c r="A2757" s="298" t="s">
        <v>25</v>
      </c>
      <c r="B2757" s="109" t="str">
        <f>IFERROR(VLOOKUP(COUNTIF($A$1:A2757,"ANALISIS DE PRECIOS"),Tabla_NumeroItem,2,FALSE),"")</f>
        <v/>
      </c>
      <c r="C2757" s="99" t="str">
        <f>IFERROR(VLOOKUP(B2757,Tabla_CyP,2,FALSE),"")</f>
        <v/>
      </c>
      <c r="D2757" s="105"/>
      <c r="E2757" s="106"/>
      <c r="F2757" s="104" t="s">
        <v>26</v>
      </c>
      <c r="G2757" s="300" t="str">
        <f>IFERROR(VLOOKUP(B2757,Tabla_CyP,4,FALSE),"")</f>
        <v/>
      </c>
    </row>
    <row r="2758" spans="1:123" ht="24" customHeight="1" x14ac:dyDescent="0.2">
      <c r="A2758" s="298"/>
      <c r="B2758" s="98"/>
      <c r="C2758" s="99"/>
      <c r="D2758" s="105"/>
      <c r="E2758" s="106"/>
      <c r="F2758" s="107"/>
      <c r="G2758" s="299"/>
    </row>
    <row r="2759" spans="1:123" ht="24" customHeight="1" x14ac:dyDescent="0.2">
      <c r="A2759" s="431" t="s">
        <v>507</v>
      </c>
      <c r="B2759" s="432"/>
      <c r="C2759" s="425" t="s">
        <v>0</v>
      </c>
      <c r="D2759" s="425" t="s">
        <v>27</v>
      </c>
      <c r="E2759" s="427" t="s">
        <v>28</v>
      </c>
      <c r="F2759" s="429" t="s">
        <v>29</v>
      </c>
      <c r="G2759" s="429" t="s">
        <v>30</v>
      </c>
    </row>
    <row r="2760" spans="1:123" s="111" customFormat="1" ht="24" customHeight="1" x14ac:dyDescent="0.2">
      <c r="A2760" s="110" t="s">
        <v>508</v>
      </c>
      <c r="B2760" s="110" t="s">
        <v>509</v>
      </c>
      <c r="C2760" s="426"/>
      <c r="D2760" s="426"/>
      <c r="E2760" s="428"/>
      <c r="F2760" s="430"/>
      <c r="G2760" s="430"/>
      <c r="H2760" s="239"/>
      <c r="I2760" s="239"/>
      <c r="J2760" s="239"/>
      <c r="K2760" s="239"/>
      <c r="L2760" s="239"/>
      <c r="M2760" s="239"/>
      <c r="N2760" s="239"/>
      <c r="O2760" s="239"/>
      <c r="P2760" s="239"/>
      <c r="Q2760" s="239"/>
      <c r="R2760" s="239"/>
      <c r="S2760" s="239"/>
      <c r="T2760" s="239"/>
      <c r="U2760" s="239"/>
      <c r="V2760" s="239"/>
      <c r="W2760" s="239"/>
      <c r="X2760" s="239"/>
      <c r="Y2760" s="239"/>
      <c r="Z2760" s="239"/>
      <c r="AA2760" s="239"/>
      <c r="AB2760" s="239"/>
      <c r="AC2760" s="239"/>
      <c r="AD2760" s="239"/>
      <c r="AE2760" s="239"/>
      <c r="AF2760" s="239"/>
      <c r="AG2760" s="239"/>
      <c r="AH2760" s="239"/>
      <c r="AI2760" s="239"/>
      <c r="AJ2760" s="239"/>
      <c r="AK2760" s="239"/>
      <c r="AL2760" s="239"/>
      <c r="AM2760" s="239"/>
      <c r="AN2760" s="239"/>
      <c r="AO2760" s="239"/>
      <c r="AP2760" s="239"/>
      <c r="AQ2760" s="239"/>
      <c r="AR2760" s="239"/>
      <c r="AS2760" s="239"/>
      <c r="AT2760" s="239"/>
      <c r="AU2760" s="239"/>
      <c r="AV2760" s="239"/>
      <c r="AW2760" s="239"/>
      <c r="AX2760" s="239"/>
      <c r="AY2760" s="239"/>
      <c r="AZ2760" s="239"/>
      <c r="BA2760" s="239"/>
      <c r="BB2760" s="239"/>
      <c r="BC2760" s="239"/>
      <c r="BD2760" s="239"/>
      <c r="BE2760" s="239"/>
      <c r="BF2760" s="239"/>
      <c r="BG2760" s="239"/>
      <c r="BH2760" s="239"/>
      <c r="BI2760" s="239"/>
      <c r="BJ2760" s="239"/>
      <c r="BK2760" s="239"/>
      <c r="BL2760" s="239"/>
      <c r="BM2760" s="239"/>
      <c r="BN2760" s="239"/>
      <c r="BO2760" s="239"/>
      <c r="BP2760" s="239"/>
      <c r="BQ2760" s="239"/>
      <c r="BR2760" s="239"/>
      <c r="BS2760" s="239"/>
      <c r="BT2760" s="239"/>
      <c r="BU2760" s="239"/>
      <c r="BV2760" s="239"/>
      <c r="BW2760" s="239"/>
      <c r="BX2760" s="239"/>
      <c r="BY2760" s="239"/>
      <c r="BZ2760" s="239"/>
      <c r="CA2760" s="239"/>
      <c r="CB2760" s="239"/>
      <c r="CC2760" s="239"/>
      <c r="CD2760" s="239"/>
      <c r="CE2760" s="239"/>
      <c r="CF2760" s="239"/>
      <c r="CG2760" s="239"/>
      <c r="CH2760" s="239"/>
      <c r="CI2760" s="239"/>
      <c r="CJ2760" s="239"/>
      <c r="CK2760" s="239"/>
      <c r="CL2760" s="239"/>
      <c r="CM2760" s="239"/>
      <c r="CN2760" s="239"/>
      <c r="CO2760" s="239"/>
      <c r="CP2760" s="239"/>
      <c r="CQ2760" s="239"/>
      <c r="CR2760" s="239"/>
      <c r="CS2760" s="239"/>
      <c r="CT2760" s="239"/>
      <c r="CU2760" s="239"/>
      <c r="CV2760" s="239"/>
      <c r="CW2760" s="239"/>
      <c r="CX2760" s="239"/>
      <c r="CY2760" s="239"/>
      <c r="CZ2760" s="239"/>
      <c r="DA2760" s="239"/>
      <c r="DB2760" s="239"/>
      <c r="DC2760" s="239"/>
      <c r="DD2760" s="239"/>
      <c r="DE2760" s="239"/>
      <c r="DF2760" s="239"/>
      <c r="DG2760" s="239"/>
      <c r="DH2760" s="239"/>
      <c r="DI2760" s="239"/>
      <c r="DJ2760" s="239"/>
      <c r="DK2760" s="239"/>
      <c r="DL2760" s="239"/>
      <c r="DM2760" s="239"/>
      <c r="DN2760" s="239"/>
      <c r="DO2760" s="239"/>
      <c r="DP2760" s="239"/>
      <c r="DQ2760" s="239"/>
      <c r="DR2760" s="239"/>
      <c r="DS2760" s="239"/>
    </row>
    <row r="2761" spans="1:123" ht="24" customHeight="1" x14ac:dyDescent="0.2">
      <c r="A2761" s="378"/>
      <c r="B2761" s="112"/>
      <c r="C2761" s="376" t="s">
        <v>604</v>
      </c>
      <c r="D2761" s="113"/>
      <c r="E2761" s="114"/>
      <c r="F2761" s="115"/>
      <c r="G2761" s="302"/>
    </row>
    <row r="2762" spans="1:123" s="238" customFormat="1" ht="24" customHeight="1" x14ac:dyDescent="0.2">
      <c r="A2762" s="235" t="str">
        <f t="shared" ref="A2762:A2775" si="828">IFERROR(VLOOKUP(C2762,Tabla_Insumos,4,FALSE),"")</f>
        <v/>
      </c>
      <c r="B2762" s="233" t="str">
        <f t="shared" ref="B2762:B2775" si="829">IFERROR(VLOOKUP(C2762,Tabla_Insumos,5,FALSE),"")</f>
        <v/>
      </c>
      <c r="C2762" s="234"/>
      <c r="D2762" s="235" t="str">
        <f t="shared" ref="D2762:D2775" si="830">IFERROR(VLOOKUP(C2762,Tabla_Insumos,2,FALSE),"")</f>
        <v/>
      </c>
      <c r="E2762" s="236"/>
      <c r="F2762" s="237">
        <f t="shared" ref="F2762:F2775" si="831">IFERROR(VLOOKUP(C2762,Tabla_Insumos,3,FALSE),0)</f>
        <v>0</v>
      </c>
      <c r="G2762" s="303">
        <f>ROUND(E2762*F2762,2)</f>
        <v>0</v>
      </c>
    </row>
    <row r="2763" spans="1:123" s="238" customFormat="1" ht="24" customHeight="1" x14ac:dyDescent="0.2">
      <c r="A2763" s="235" t="str">
        <f t="shared" si="828"/>
        <v/>
      </c>
      <c r="B2763" s="233" t="str">
        <f t="shared" si="829"/>
        <v/>
      </c>
      <c r="C2763" s="234"/>
      <c r="D2763" s="235" t="str">
        <f t="shared" si="830"/>
        <v/>
      </c>
      <c r="E2763" s="236"/>
      <c r="F2763" s="237">
        <f t="shared" si="831"/>
        <v>0</v>
      </c>
      <c r="G2763" s="303">
        <f t="shared" ref="G2763:G2775" si="832">ROUND(E2763*F2763,2)</f>
        <v>0</v>
      </c>
    </row>
    <row r="2764" spans="1:123" s="238" customFormat="1" ht="24" customHeight="1" x14ac:dyDescent="0.2">
      <c r="A2764" s="235" t="str">
        <f t="shared" si="828"/>
        <v/>
      </c>
      <c r="B2764" s="233" t="str">
        <f t="shared" si="829"/>
        <v/>
      </c>
      <c r="C2764" s="234"/>
      <c r="D2764" s="235" t="str">
        <f t="shared" si="830"/>
        <v/>
      </c>
      <c r="E2764" s="236"/>
      <c r="F2764" s="237">
        <f t="shared" si="831"/>
        <v>0</v>
      </c>
      <c r="G2764" s="303">
        <f t="shared" si="832"/>
        <v>0</v>
      </c>
    </row>
    <row r="2765" spans="1:123" s="238" customFormat="1" ht="24" customHeight="1" x14ac:dyDescent="0.2">
      <c r="A2765" s="235" t="str">
        <f t="shared" si="828"/>
        <v/>
      </c>
      <c r="B2765" s="233" t="str">
        <f t="shared" si="829"/>
        <v/>
      </c>
      <c r="C2765" s="234"/>
      <c r="D2765" s="235" t="str">
        <f t="shared" si="830"/>
        <v/>
      </c>
      <c r="E2765" s="236"/>
      <c r="F2765" s="237">
        <f t="shared" si="831"/>
        <v>0</v>
      </c>
      <c r="G2765" s="303">
        <f t="shared" si="832"/>
        <v>0</v>
      </c>
    </row>
    <row r="2766" spans="1:123" s="238" customFormat="1" ht="24" customHeight="1" x14ac:dyDescent="0.2">
      <c r="A2766" s="235" t="str">
        <f t="shared" si="828"/>
        <v/>
      </c>
      <c r="B2766" s="233" t="str">
        <f t="shared" si="829"/>
        <v/>
      </c>
      <c r="C2766" s="234"/>
      <c r="D2766" s="235" t="str">
        <f t="shared" si="830"/>
        <v/>
      </c>
      <c r="E2766" s="236"/>
      <c r="F2766" s="237">
        <f t="shared" si="831"/>
        <v>0</v>
      </c>
      <c r="G2766" s="303">
        <f t="shared" si="832"/>
        <v>0</v>
      </c>
    </row>
    <row r="2767" spans="1:123" s="238" customFormat="1" ht="24" customHeight="1" x14ac:dyDescent="0.2">
      <c r="A2767" s="235" t="str">
        <f t="shared" si="828"/>
        <v/>
      </c>
      <c r="B2767" s="233" t="str">
        <f t="shared" si="829"/>
        <v/>
      </c>
      <c r="C2767" s="234"/>
      <c r="D2767" s="235" t="str">
        <f t="shared" si="830"/>
        <v/>
      </c>
      <c r="E2767" s="236"/>
      <c r="F2767" s="237">
        <f t="shared" si="831"/>
        <v>0</v>
      </c>
      <c r="G2767" s="303">
        <f t="shared" si="832"/>
        <v>0</v>
      </c>
    </row>
    <row r="2768" spans="1:123" s="238" customFormat="1" ht="24" customHeight="1" x14ac:dyDescent="0.2">
      <c r="A2768" s="235" t="str">
        <f t="shared" si="828"/>
        <v/>
      </c>
      <c r="B2768" s="233" t="str">
        <f t="shared" si="829"/>
        <v/>
      </c>
      <c r="C2768" s="234"/>
      <c r="D2768" s="235" t="str">
        <f t="shared" si="830"/>
        <v/>
      </c>
      <c r="E2768" s="236"/>
      <c r="F2768" s="237">
        <f t="shared" si="831"/>
        <v>0</v>
      </c>
      <c r="G2768" s="303">
        <f t="shared" si="832"/>
        <v>0</v>
      </c>
    </row>
    <row r="2769" spans="1:7" s="238" customFormat="1" ht="24" customHeight="1" x14ac:dyDescent="0.2">
      <c r="A2769" s="235" t="str">
        <f t="shared" si="828"/>
        <v/>
      </c>
      <c r="B2769" s="233" t="str">
        <f t="shared" si="829"/>
        <v/>
      </c>
      <c r="C2769" s="234"/>
      <c r="D2769" s="235" t="str">
        <f t="shared" si="830"/>
        <v/>
      </c>
      <c r="E2769" s="236"/>
      <c r="F2769" s="237">
        <f t="shared" si="831"/>
        <v>0</v>
      </c>
      <c r="G2769" s="303">
        <f t="shared" si="832"/>
        <v>0</v>
      </c>
    </row>
    <row r="2770" spans="1:7" s="238" customFormat="1" ht="24" customHeight="1" x14ac:dyDescent="0.2">
      <c r="A2770" s="235" t="str">
        <f t="shared" si="828"/>
        <v/>
      </c>
      <c r="B2770" s="233" t="str">
        <f t="shared" si="829"/>
        <v/>
      </c>
      <c r="C2770" s="234"/>
      <c r="D2770" s="235" t="str">
        <f t="shared" si="830"/>
        <v/>
      </c>
      <c r="E2770" s="236"/>
      <c r="F2770" s="237">
        <f t="shared" si="831"/>
        <v>0</v>
      </c>
      <c r="G2770" s="303">
        <f t="shared" si="832"/>
        <v>0</v>
      </c>
    </row>
    <row r="2771" spans="1:7" s="238" customFormat="1" ht="24" customHeight="1" x14ac:dyDescent="0.2">
      <c r="A2771" s="235" t="str">
        <f t="shared" si="828"/>
        <v/>
      </c>
      <c r="B2771" s="233" t="str">
        <f t="shared" si="829"/>
        <v/>
      </c>
      <c r="C2771" s="234"/>
      <c r="D2771" s="235" t="str">
        <f t="shared" si="830"/>
        <v/>
      </c>
      <c r="E2771" s="236"/>
      <c r="F2771" s="237">
        <f t="shared" si="831"/>
        <v>0</v>
      </c>
      <c r="G2771" s="303">
        <f t="shared" si="832"/>
        <v>0</v>
      </c>
    </row>
    <row r="2772" spans="1:7" s="238" customFormat="1" ht="24" customHeight="1" x14ac:dyDescent="0.2">
      <c r="A2772" s="235" t="str">
        <f t="shared" si="828"/>
        <v/>
      </c>
      <c r="B2772" s="233" t="str">
        <f t="shared" si="829"/>
        <v/>
      </c>
      <c r="C2772" s="234"/>
      <c r="D2772" s="235" t="str">
        <f t="shared" si="830"/>
        <v/>
      </c>
      <c r="E2772" s="236"/>
      <c r="F2772" s="237">
        <f t="shared" si="831"/>
        <v>0</v>
      </c>
      <c r="G2772" s="303">
        <f t="shared" si="832"/>
        <v>0</v>
      </c>
    </row>
    <row r="2773" spans="1:7" s="238" customFormat="1" ht="24" customHeight="1" x14ac:dyDescent="0.2">
      <c r="A2773" s="235" t="str">
        <f t="shared" si="828"/>
        <v/>
      </c>
      <c r="B2773" s="233" t="str">
        <f t="shared" si="829"/>
        <v/>
      </c>
      <c r="C2773" s="234"/>
      <c r="D2773" s="235" t="str">
        <f t="shared" si="830"/>
        <v/>
      </c>
      <c r="E2773" s="236"/>
      <c r="F2773" s="237">
        <f t="shared" si="831"/>
        <v>0</v>
      </c>
      <c r="G2773" s="303">
        <f t="shared" si="832"/>
        <v>0</v>
      </c>
    </row>
    <row r="2774" spans="1:7" s="238" customFormat="1" ht="24" customHeight="1" x14ac:dyDescent="0.2">
      <c r="A2774" s="235" t="str">
        <f t="shared" si="828"/>
        <v/>
      </c>
      <c r="B2774" s="233" t="str">
        <f t="shared" si="829"/>
        <v/>
      </c>
      <c r="C2774" s="234"/>
      <c r="D2774" s="235" t="str">
        <f t="shared" si="830"/>
        <v/>
      </c>
      <c r="E2774" s="236"/>
      <c r="F2774" s="237">
        <f t="shared" si="831"/>
        <v>0</v>
      </c>
      <c r="G2774" s="303">
        <f t="shared" si="832"/>
        <v>0</v>
      </c>
    </row>
    <row r="2775" spans="1:7" s="238" customFormat="1" ht="24" customHeight="1" x14ac:dyDescent="0.2">
      <c r="A2775" s="235" t="str">
        <f t="shared" si="828"/>
        <v/>
      </c>
      <c r="B2775" s="233" t="str">
        <f t="shared" si="829"/>
        <v/>
      </c>
      <c r="C2775" s="234"/>
      <c r="D2775" s="235" t="str">
        <f t="shared" si="830"/>
        <v/>
      </c>
      <c r="E2775" s="236"/>
      <c r="F2775" s="237">
        <f t="shared" si="831"/>
        <v>0</v>
      </c>
      <c r="G2775" s="303">
        <f t="shared" si="832"/>
        <v>0</v>
      </c>
    </row>
    <row r="2776" spans="1:7" ht="24" customHeight="1" x14ac:dyDescent="0.2">
      <c r="A2776" s="304"/>
      <c r="B2776" s="99"/>
      <c r="C2776" s="99"/>
      <c r="D2776" s="105"/>
      <c r="E2776" s="106"/>
      <c r="F2776" s="377" t="s">
        <v>31</v>
      </c>
      <c r="G2776" s="305">
        <f>SUBTOTAL(9,G2762:G2775)</f>
        <v>0</v>
      </c>
    </row>
    <row r="2777" spans="1:7" ht="24" customHeight="1" x14ac:dyDescent="0.2">
      <c r="A2777" s="304"/>
      <c r="B2777" s="99"/>
      <c r="C2777" s="375" t="s">
        <v>605</v>
      </c>
      <c r="D2777" s="105"/>
      <c r="E2777" s="106"/>
      <c r="F2777" s="107"/>
      <c r="G2777" s="306"/>
    </row>
    <row r="2778" spans="1:7" s="238" customFormat="1" ht="24" customHeight="1" x14ac:dyDescent="0.2">
      <c r="A2778" s="235" t="str">
        <f t="shared" ref="A2778:A2785" si="833">IFERROR(VLOOKUP(C2778,Tabla_Insumos,4,FALSE),"")</f>
        <v/>
      </c>
      <c r="B2778" s="233">
        <f t="shared" ref="B2778:B2785" si="834">IFERROR(VLOOKUP(A2778,Tabla_Indices,5,FALSE),"")</f>
        <v>0</v>
      </c>
      <c r="C2778" s="234"/>
      <c r="D2778" s="235" t="str">
        <f t="shared" ref="D2778:D2785" si="835">IFERROR(VLOOKUP(C2778,Tabla_Insumos,2,FALSE),"")</f>
        <v/>
      </c>
      <c r="E2778" s="236"/>
      <c r="F2778" s="237">
        <f t="shared" ref="F2778:F2785" si="836">IFERROR(VLOOKUP(C2778,Tabla_Insumos,3,FALSE),0)</f>
        <v>0</v>
      </c>
      <c r="G2778" s="303">
        <f>ROUND(E2778*F2778,2)</f>
        <v>0</v>
      </c>
    </row>
    <row r="2779" spans="1:7" s="238" customFormat="1" ht="24" customHeight="1" x14ac:dyDescent="0.2">
      <c r="A2779" s="235" t="str">
        <f t="shared" si="833"/>
        <v/>
      </c>
      <c r="B2779" s="233">
        <f t="shared" si="834"/>
        <v>0</v>
      </c>
      <c r="C2779" s="234"/>
      <c r="D2779" s="235" t="str">
        <f t="shared" si="835"/>
        <v/>
      </c>
      <c r="E2779" s="236"/>
      <c r="F2779" s="237">
        <f t="shared" si="836"/>
        <v>0</v>
      </c>
      <c r="G2779" s="303">
        <f>ROUND(E2779*F2779,2)</f>
        <v>0</v>
      </c>
    </row>
    <row r="2780" spans="1:7" s="238" customFormat="1" ht="24" customHeight="1" x14ac:dyDescent="0.2">
      <c r="A2780" s="235" t="str">
        <f t="shared" si="833"/>
        <v/>
      </c>
      <c r="B2780" s="233">
        <f t="shared" si="834"/>
        <v>0</v>
      </c>
      <c r="C2780" s="234"/>
      <c r="D2780" s="235" t="str">
        <f t="shared" si="835"/>
        <v/>
      </c>
      <c r="E2780" s="236"/>
      <c r="F2780" s="237">
        <f t="shared" si="836"/>
        <v>0</v>
      </c>
      <c r="G2780" s="303">
        <f t="shared" ref="G2780:G2785" si="837">ROUND(E2780*F2780,2)</f>
        <v>0</v>
      </c>
    </row>
    <row r="2781" spans="1:7" s="238" customFormat="1" ht="24" customHeight="1" x14ac:dyDescent="0.2">
      <c r="A2781" s="235" t="str">
        <f t="shared" si="833"/>
        <v/>
      </c>
      <c r="B2781" s="233">
        <f t="shared" si="834"/>
        <v>0</v>
      </c>
      <c r="C2781" s="234"/>
      <c r="D2781" s="235" t="str">
        <f t="shared" si="835"/>
        <v/>
      </c>
      <c r="E2781" s="236"/>
      <c r="F2781" s="237">
        <f t="shared" si="836"/>
        <v>0</v>
      </c>
      <c r="G2781" s="303">
        <f t="shared" si="837"/>
        <v>0</v>
      </c>
    </row>
    <row r="2782" spans="1:7" s="238" customFormat="1" ht="24" customHeight="1" x14ac:dyDescent="0.2">
      <c r="A2782" s="235" t="str">
        <f t="shared" si="833"/>
        <v/>
      </c>
      <c r="B2782" s="233">
        <f t="shared" si="834"/>
        <v>0</v>
      </c>
      <c r="C2782" s="234"/>
      <c r="D2782" s="235" t="str">
        <f t="shared" si="835"/>
        <v/>
      </c>
      <c r="E2782" s="236"/>
      <c r="F2782" s="237">
        <f t="shared" si="836"/>
        <v>0</v>
      </c>
      <c r="G2782" s="303">
        <f t="shared" si="837"/>
        <v>0</v>
      </c>
    </row>
    <row r="2783" spans="1:7" s="238" customFormat="1" ht="24" customHeight="1" x14ac:dyDescent="0.2">
      <c r="A2783" s="235" t="str">
        <f t="shared" si="833"/>
        <v/>
      </c>
      <c r="B2783" s="233">
        <f t="shared" si="834"/>
        <v>0</v>
      </c>
      <c r="C2783" s="234"/>
      <c r="D2783" s="235" t="str">
        <f t="shared" si="835"/>
        <v/>
      </c>
      <c r="E2783" s="236"/>
      <c r="F2783" s="237">
        <f t="shared" si="836"/>
        <v>0</v>
      </c>
      <c r="G2783" s="303">
        <f t="shared" si="837"/>
        <v>0</v>
      </c>
    </row>
    <row r="2784" spans="1:7" s="238" customFormat="1" ht="24" customHeight="1" x14ac:dyDescent="0.2">
      <c r="A2784" s="235" t="str">
        <f t="shared" si="833"/>
        <v/>
      </c>
      <c r="B2784" s="233">
        <f t="shared" si="834"/>
        <v>0</v>
      </c>
      <c r="C2784" s="234"/>
      <c r="D2784" s="235" t="str">
        <f t="shared" si="835"/>
        <v/>
      </c>
      <c r="E2784" s="236"/>
      <c r="F2784" s="237">
        <f t="shared" si="836"/>
        <v>0</v>
      </c>
      <c r="G2784" s="303">
        <f t="shared" si="837"/>
        <v>0</v>
      </c>
    </row>
    <row r="2785" spans="1:7" s="238" customFormat="1" ht="24" customHeight="1" x14ac:dyDescent="0.2">
      <c r="A2785" s="235" t="str">
        <f t="shared" si="833"/>
        <v/>
      </c>
      <c r="B2785" s="233">
        <f t="shared" si="834"/>
        <v>0</v>
      </c>
      <c r="C2785" s="234"/>
      <c r="D2785" s="235" t="str">
        <f t="shared" si="835"/>
        <v/>
      </c>
      <c r="E2785" s="236"/>
      <c r="F2785" s="237">
        <f t="shared" si="836"/>
        <v>0</v>
      </c>
      <c r="G2785" s="303">
        <f t="shared" si="837"/>
        <v>0</v>
      </c>
    </row>
    <row r="2786" spans="1:7" ht="24" customHeight="1" x14ac:dyDescent="0.2">
      <c r="A2786" s="304"/>
      <c r="B2786" s="99"/>
      <c r="C2786" s="99"/>
      <c r="D2786" s="105"/>
      <c r="E2786" s="106"/>
      <c r="F2786" s="377" t="s">
        <v>32</v>
      </c>
      <c r="G2786" s="305">
        <f>SUBTOTAL(9,G2778:G2785)</f>
        <v>0</v>
      </c>
    </row>
    <row r="2787" spans="1:7" ht="24" customHeight="1" x14ac:dyDescent="0.2">
      <c r="A2787" s="304"/>
      <c r="B2787" s="99"/>
      <c r="C2787" s="375" t="s">
        <v>606</v>
      </c>
      <c r="D2787" s="105"/>
      <c r="E2787" s="106"/>
      <c r="F2787" s="107"/>
      <c r="G2787" s="306"/>
    </row>
    <row r="2788" spans="1:7" s="238" customFormat="1" ht="24" customHeight="1" x14ac:dyDescent="0.2">
      <c r="A2788" s="235" t="str">
        <f t="shared" ref="A2788:A2796" si="838">IFERROR(VLOOKUP(C2788,Tabla_Insumos,4,FALSE),"")</f>
        <v/>
      </c>
      <c r="B2788" s="233" t="str">
        <f t="shared" ref="B2788:B2796" si="839">IFERROR(VLOOKUP(C2788,Tabla_Insumos,5,FALSE),"")</f>
        <v/>
      </c>
      <c r="C2788" s="234"/>
      <c r="D2788" s="235" t="str">
        <f t="shared" ref="D2788:D2796" si="840">IFERROR(VLOOKUP(C2788,Tabla_Insumos,2,FALSE),"")</f>
        <v/>
      </c>
      <c r="E2788" s="236"/>
      <c r="F2788" s="237">
        <f t="shared" ref="F2788:F2796" si="841">IFERROR(VLOOKUP(C2788,Tabla_Insumos,3,FALSE),0)</f>
        <v>0</v>
      </c>
      <c r="G2788" s="303">
        <f t="shared" ref="G2788:G2796" si="842">ROUND(E2788*F2788,2)</f>
        <v>0</v>
      </c>
    </row>
    <row r="2789" spans="1:7" s="238" customFormat="1" ht="24" customHeight="1" x14ac:dyDescent="0.2">
      <c r="A2789" s="235" t="str">
        <f t="shared" si="838"/>
        <v/>
      </c>
      <c r="B2789" s="233" t="str">
        <f t="shared" si="839"/>
        <v/>
      </c>
      <c r="C2789" s="234"/>
      <c r="D2789" s="235" t="str">
        <f t="shared" si="840"/>
        <v/>
      </c>
      <c r="E2789" s="236"/>
      <c r="F2789" s="237">
        <f t="shared" si="841"/>
        <v>0</v>
      </c>
      <c r="G2789" s="303">
        <f t="shared" si="842"/>
        <v>0</v>
      </c>
    </row>
    <row r="2790" spans="1:7" s="238" customFormat="1" ht="24" customHeight="1" x14ac:dyDescent="0.2">
      <c r="A2790" s="235" t="str">
        <f t="shared" si="838"/>
        <v/>
      </c>
      <c r="B2790" s="233" t="str">
        <f t="shared" si="839"/>
        <v/>
      </c>
      <c r="C2790" s="234"/>
      <c r="D2790" s="235" t="str">
        <f t="shared" si="840"/>
        <v/>
      </c>
      <c r="E2790" s="236"/>
      <c r="F2790" s="237">
        <f t="shared" si="841"/>
        <v>0</v>
      </c>
      <c r="G2790" s="303">
        <f t="shared" si="842"/>
        <v>0</v>
      </c>
    </row>
    <row r="2791" spans="1:7" s="238" customFormat="1" ht="24" customHeight="1" x14ac:dyDescent="0.2">
      <c r="A2791" s="235" t="str">
        <f t="shared" si="838"/>
        <v/>
      </c>
      <c r="B2791" s="233" t="str">
        <f t="shared" si="839"/>
        <v/>
      </c>
      <c r="C2791" s="234"/>
      <c r="D2791" s="235" t="str">
        <f t="shared" si="840"/>
        <v/>
      </c>
      <c r="E2791" s="236"/>
      <c r="F2791" s="237">
        <f t="shared" si="841"/>
        <v>0</v>
      </c>
      <c r="G2791" s="303">
        <f t="shared" si="842"/>
        <v>0</v>
      </c>
    </row>
    <row r="2792" spans="1:7" s="238" customFormat="1" ht="24" customHeight="1" x14ac:dyDescent="0.2">
      <c r="A2792" s="235" t="str">
        <f t="shared" si="838"/>
        <v/>
      </c>
      <c r="B2792" s="233" t="str">
        <f t="shared" si="839"/>
        <v/>
      </c>
      <c r="C2792" s="234"/>
      <c r="D2792" s="235" t="str">
        <f t="shared" si="840"/>
        <v/>
      </c>
      <c r="E2792" s="236"/>
      <c r="F2792" s="237">
        <f t="shared" si="841"/>
        <v>0</v>
      </c>
      <c r="G2792" s="303">
        <f t="shared" si="842"/>
        <v>0</v>
      </c>
    </row>
    <row r="2793" spans="1:7" s="238" customFormat="1" ht="24" customHeight="1" x14ac:dyDescent="0.2">
      <c r="A2793" s="235" t="str">
        <f t="shared" si="838"/>
        <v/>
      </c>
      <c r="B2793" s="233" t="str">
        <f t="shared" si="839"/>
        <v/>
      </c>
      <c r="C2793" s="234"/>
      <c r="D2793" s="235" t="str">
        <f t="shared" si="840"/>
        <v/>
      </c>
      <c r="E2793" s="236"/>
      <c r="F2793" s="237">
        <f t="shared" si="841"/>
        <v>0</v>
      </c>
      <c r="G2793" s="303">
        <f t="shared" si="842"/>
        <v>0</v>
      </c>
    </row>
    <row r="2794" spans="1:7" s="238" customFormat="1" ht="24" customHeight="1" x14ac:dyDescent="0.2">
      <c r="A2794" s="235" t="str">
        <f t="shared" si="838"/>
        <v/>
      </c>
      <c r="B2794" s="233" t="str">
        <f t="shared" si="839"/>
        <v/>
      </c>
      <c r="C2794" s="234"/>
      <c r="D2794" s="235" t="str">
        <f t="shared" si="840"/>
        <v/>
      </c>
      <c r="E2794" s="236"/>
      <c r="F2794" s="237">
        <f t="shared" si="841"/>
        <v>0</v>
      </c>
      <c r="G2794" s="303">
        <f t="shared" si="842"/>
        <v>0</v>
      </c>
    </row>
    <row r="2795" spans="1:7" s="238" customFormat="1" ht="24" customHeight="1" x14ac:dyDescent="0.2">
      <c r="A2795" s="235" t="str">
        <f t="shared" si="838"/>
        <v/>
      </c>
      <c r="B2795" s="233" t="str">
        <f t="shared" si="839"/>
        <v/>
      </c>
      <c r="C2795" s="234"/>
      <c r="D2795" s="235" t="str">
        <f t="shared" si="840"/>
        <v/>
      </c>
      <c r="E2795" s="236"/>
      <c r="F2795" s="237">
        <f t="shared" si="841"/>
        <v>0</v>
      </c>
      <c r="G2795" s="303">
        <f t="shared" si="842"/>
        <v>0</v>
      </c>
    </row>
    <row r="2796" spans="1:7" s="238" customFormat="1" ht="24" customHeight="1" x14ac:dyDescent="0.2">
      <c r="A2796" s="235" t="str">
        <f t="shared" si="838"/>
        <v/>
      </c>
      <c r="B2796" s="233" t="str">
        <f t="shared" si="839"/>
        <v/>
      </c>
      <c r="C2796" s="234"/>
      <c r="D2796" s="235" t="str">
        <f t="shared" si="840"/>
        <v/>
      </c>
      <c r="E2796" s="236"/>
      <c r="F2796" s="237">
        <f t="shared" si="841"/>
        <v>0</v>
      </c>
      <c r="G2796" s="303">
        <f t="shared" si="842"/>
        <v>0</v>
      </c>
    </row>
    <row r="2797" spans="1:7" ht="24" customHeight="1" x14ac:dyDescent="0.2">
      <c r="A2797" s="307"/>
      <c r="B2797" s="105"/>
      <c r="C2797" s="99"/>
      <c r="D2797" s="105"/>
      <c r="E2797" s="106"/>
      <c r="F2797" s="377" t="s">
        <v>33</v>
      </c>
      <c r="G2797" s="305">
        <f>SUBTOTAL(9,G2788:G2796)</f>
        <v>0</v>
      </c>
    </row>
    <row r="2798" spans="1:7" ht="24" customHeight="1" x14ac:dyDescent="0.2">
      <c r="A2798" s="308"/>
      <c r="B2798" s="105"/>
      <c r="C2798" s="99"/>
      <c r="D2798" s="105"/>
      <c r="E2798" s="106"/>
      <c r="F2798" s="107"/>
      <c r="G2798" s="306"/>
    </row>
    <row r="2799" spans="1:7" ht="24" customHeight="1" x14ac:dyDescent="0.2">
      <c r="A2799" s="309" t="str">
        <f>B2757</f>
        <v/>
      </c>
      <c r="B2799" s="310" t="str">
        <f>C2757</f>
        <v/>
      </c>
      <c r="C2799" s="113"/>
      <c r="D2799" s="113" t="s">
        <v>34</v>
      </c>
      <c r="E2799" s="114"/>
      <c r="F2799" s="312" t="s">
        <v>35</v>
      </c>
      <c r="G2799" s="311">
        <f>SUBTOTAL(9,G2762:G2798)</f>
        <v>0</v>
      </c>
    </row>
    <row r="2801" spans="1:123" ht="24" customHeight="1" x14ac:dyDescent="0.2">
      <c r="A2801" s="291" t="s">
        <v>37</v>
      </c>
      <c r="B2801" s="292"/>
      <c r="C2801" s="292"/>
      <c r="D2801" s="292"/>
      <c r="E2801" s="292"/>
      <c r="F2801" s="292"/>
      <c r="G2801" s="293"/>
    </row>
    <row r="2802" spans="1:123" ht="24" customHeight="1" x14ac:dyDescent="0.2">
      <c r="A2802" s="294" t="s">
        <v>602</v>
      </c>
      <c r="B2802" s="101" t="str">
        <f>Comitente</f>
        <v>DIRECCION PROVINCIAL DE REDES DE GAS</v>
      </c>
      <c r="C2802" s="96"/>
      <c r="D2802" s="102"/>
      <c r="E2802" s="102"/>
      <c r="F2802" s="103"/>
      <c r="G2802" s="295"/>
    </row>
    <row r="2803" spans="1:123" ht="24" customHeight="1" x14ac:dyDescent="0.2">
      <c r="A2803" s="294" t="s">
        <v>603</v>
      </c>
      <c r="B2803" s="101">
        <f>Contratista</f>
        <v>0</v>
      </c>
      <c r="C2803" s="97"/>
      <c r="D2803" s="97"/>
      <c r="E2803" s="97"/>
      <c r="F2803" s="104"/>
      <c r="G2803" s="296"/>
    </row>
    <row r="2804" spans="1:123" ht="24" customHeight="1" x14ac:dyDescent="0.2">
      <c r="A2804" s="294" t="s">
        <v>24</v>
      </c>
      <c r="B2804" s="101" t="str">
        <f>Obra</f>
        <v>RED DE MEDIA PRESIÓN BARRIO TALACASTO</v>
      </c>
      <c r="C2804" s="97"/>
      <c r="D2804" s="97"/>
      <c r="E2804" s="97"/>
      <c r="F2804" s="104" t="s">
        <v>38</v>
      </c>
      <c r="G2804" s="297">
        <f>Fecha_Base</f>
        <v>0</v>
      </c>
    </row>
    <row r="2805" spans="1:123" ht="24" customHeight="1" x14ac:dyDescent="0.2">
      <c r="A2805" s="298" t="s">
        <v>601</v>
      </c>
      <c r="B2805" s="98" t="str">
        <f>Ubicación</f>
        <v>Departamento Chimbas</v>
      </c>
      <c r="C2805" s="98"/>
      <c r="D2805" s="105"/>
      <c r="E2805" s="106"/>
      <c r="F2805" s="107"/>
      <c r="G2805" s="299"/>
    </row>
    <row r="2806" spans="1:123" ht="24" customHeight="1" x14ac:dyDescent="0.2">
      <c r="A2806" s="298" t="s">
        <v>39</v>
      </c>
      <c r="B2806" s="108" t="str">
        <f>IFERROR(VALUE(LEFT(B2807,FIND(".",B2807)-1)),"")</f>
        <v/>
      </c>
      <c r="C2806" s="99" t="str">
        <f>IFERROR(VLOOKUP(B2806,Tabla_CyP,2,FALSE),"")</f>
        <v/>
      </c>
      <c r="D2806" s="99"/>
      <c r="E2806" s="106"/>
      <c r="F2806" s="107"/>
      <c r="G2806" s="299"/>
    </row>
    <row r="2807" spans="1:123" ht="24" customHeight="1" x14ac:dyDescent="0.2">
      <c r="A2807" s="298" t="s">
        <v>25</v>
      </c>
      <c r="B2807" s="109" t="str">
        <f>IFERROR(VLOOKUP(COUNTIF($A$1:A2807,"ANALISIS DE PRECIOS"),Tabla_NumeroItem,2,FALSE),"")</f>
        <v/>
      </c>
      <c r="C2807" s="99" t="str">
        <f>IFERROR(VLOOKUP(B2807,Tabla_CyP,2,FALSE),"")</f>
        <v/>
      </c>
      <c r="D2807" s="105"/>
      <c r="E2807" s="106"/>
      <c r="F2807" s="104" t="s">
        <v>26</v>
      </c>
      <c r="G2807" s="300" t="str">
        <f>IFERROR(VLOOKUP(B2807,Tabla_CyP,4,FALSE),"")</f>
        <v/>
      </c>
    </row>
    <row r="2808" spans="1:123" ht="24" customHeight="1" x14ac:dyDescent="0.2">
      <c r="A2808" s="298"/>
      <c r="B2808" s="98"/>
      <c r="C2808" s="99"/>
      <c r="D2808" s="105"/>
      <c r="E2808" s="106"/>
      <c r="F2808" s="107"/>
      <c r="G2808" s="299"/>
    </row>
    <row r="2809" spans="1:123" ht="24" customHeight="1" x14ac:dyDescent="0.2">
      <c r="A2809" s="431" t="s">
        <v>507</v>
      </c>
      <c r="B2809" s="432"/>
      <c r="C2809" s="425" t="s">
        <v>0</v>
      </c>
      <c r="D2809" s="425" t="s">
        <v>27</v>
      </c>
      <c r="E2809" s="427" t="s">
        <v>28</v>
      </c>
      <c r="F2809" s="429" t="s">
        <v>29</v>
      </c>
      <c r="G2809" s="429" t="s">
        <v>30</v>
      </c>
    </row>
    <row r="2810" spans="1:123" s="111" customFormat="1" ht="24" customHeight="1" x14ac:dyDescent="0.2">
      <c r="A2810" s="110" t="s">
        <v>508</v>
      </c>
      <c r="B2810" s="110" t="s">
        <v>509</v>
      </c>
      <c r="C2810" s="426"/>
      <c r="D2810" s="426"/>
      <c r="E2810" s="428"/>
      <c r="F2810" s="430"/>
      <c r="G2810" s="430"/>
      <c r="H2810" s="239"/>
      <c r="I2810" s="239"/>
      <c r="J2810" s="239"/>
      <c r="K2810" s="239"/>
      <c r="L2810" s="239"/>
      <c r="M2810" s="239"/>
      <c r="N2810" s="239"/>
      <c r="O2810" s="239"/>
      <c r="P2810" s="239"/>
      <c r="Q2810" s="239"/>
      <c r="R2810" s="239"/>
      <c r="S2810" s="239"/>
      <c r="T2810" s="239"/>
      <c r="U2810" s="239"/>
      <c r="V2810" s="239"/>
      <c r="W2810" s="239"/>
      <c r="X2810" s="239"/>
      <c r="Y2810" s="239"/>
      <c r="Z2810" s="239"/>
      <c r="AA2810" s="239"/>
      <c r="AB2810" s="239"/>
      <c r="AC2810" s="239"/>
      <c r="AD2810" s="239"/>
      <c r="AE2810" s="239"/>
      <c r="AF2810" s="239"/>
      <c r="AG2810" s="239"/>
      <c r="AH2810" s="239"/>
      <c r="AI2810" s="239"/>
      <c r="AJ2810" s="239"/>
      <c r="AK2810" s="239"/>
      <c r="AL2810" s="239"/>
      <c r="AM2810" s="239"/>
      <c r="AN2810" s="239"/>
      <c r="AO2810" s="239"/>
      <c r="AP2810" s="239"/>
      <c r="AQ2810" s="239"/>
      <c r="AR2810" s="239"/>
      <c r="AS2810" s="239"/>
      <c r="AT2810" s="239"/>
      <c r="AU2810" s="239"/>
      <c r="AV2810" s="239"/>
      <c r="AW2810" s="239"/>
      <c r="AX2810" s="239"/>
      <c r="AY2810" s="239"/>
      <c r="AZ2810" s="239"/>
      <c r="BA2810" s="239"/>
      <c r="BB2810" s="239"/>
      <c r="BC2810" s="239"/>
      <c r="BD2810" s="239"/>
      <c r="BE2810" s="239"/>
      <c r="BF2810" s="239"/>
      <c r="BG2810" s="239"/>
      <c r="BH2810" s="239"/>
      <c r="BI2810" s="239"/>
      <c r="BJ2810" s="239"/>
      <c r="BK2810" s="239"/>
      <c r="BL2810" s="239"/>
      <c r="BM2810" s="239"/>
      <c r="BN2810" s="239"/>
      <c r="BO2810" s="239"/>
      <c r="BP2810" s="239"/>
      <c r="BQ2810" s="239"/>
      <c r="BR2810" s="239"/>
      <c r="BS2810" s="239"/>
      <c r="BT2810" s="239"/>
      <c r="BU2810" s="239"/>
      <c r="BV2810" s="239"/>
      <c r="BW2810" s="239"/>
      <c r="BX2810" s="239"/>
      <c r="BY2810" s="239"/>
      <c r="BZ2810" s="239"/>
      <c r="CA2810" s="239"/>
      <c r="CB2810" s="239"/>
      <c r="CC2810" s="239"/>
      <c r="CD2810" s="239"/>
      <c r="CE2810" s="239"/>
      <c r="CF2810" s="239"/>
      <c r="CG2810" s="239"/>
      <c r="CH2810" s="239"/>
      <c r="CI2810" s="239"/>
      <c r="CJ2810" s="239"/>
      <c r="CK2810" s="239"/>
      <c r="CL2810" s="239"/>
      <c r="CM2810" s="239"/>
      <c r="CN2810" s="239"/>
      <c r="CO2810" s="239"/>
      <c r="CP2810" s="239"/>
      <c r="CQ2810" s="239"/>
      <c r="CR2810" s="239"/>
      <c r="CS2810" s="239"/>
      <c r="CT2810" s="239"/>
      <c r="CU2810" s="239"/>
      <c r="CV2810" s="239"/>
      <c r="CW2810" s="239"/>
      <c r="CX2810" s="239"/>
      <c r="CY2810" s="239"/>
      <c r="CZ2810" s="239"/>
      <c r="DA2810" s="239"/>
      <c r="DB2810" s="239"/>
      <c r="DC2810" s="239"/>
      <c r="DD2810" s="239"/>
      <c r="DE2810" s="239"/>
      <c r="DF2810" s="239"/>
      <c r="DG2810" s="239"/>
      <c r="DH2810" s="239"/>
      <c r="DI2810" s="239"/>
      <c r="DJ2810" s="239"/>
      <c r="DK2810" s="239"/>
      <c r="DL2810" s="239"/>
      <c r="DM2810" s="239"/>
      <c r="DN2810" s="239"/>
      <c r="DO2810" s="239"/>
      <c r="DP2810" s="239"/>
      <c r="DQ2810" s="239"/>
      <c r="DR2810" s="239"/>
      <c r="DS2810" s="239"/>
    </row>
    <row r="2811" spans="1:123" ht="24" customHeight="1" x14ac:dyDescent="0.2">
      <c r="A2811" s="378"/>
      <c r="B2811" s="112"/>
      <c r="C2811" s="376" t="s">
        <v>604</v>
      </c>
      <c r="D2811" s="113"/>
      <c r="E2811" s="114"/>
      <c r="F2811" s="115"/>
      <c r="G2811" s="302"/>
    </row>
    <row r="2812" spans="1:123" s="238" customFormat="1" ht="24" customHeight="1" x14ac:dyDescent="0.2">
      <c r="A2812" s="235" t="str">
        <f t="shared" ref="A2812:A2825" si="843">IFERROR(VLOOKUP(C2812,Tabla_Insumos,4,FALSE),"")</f>
        <v/>
      </c>
      <c r="B2812" s="233" t="str">
        <f t="shared" ref="B2812:B2825" si="844">IFERROR(VLOOKUP(C2812,Tabla_Insumos,5,FALSE),"")</f>
        <v/>
      </c>
      <c r="C2812" s="234"/>
      <c r="D2812" s="235" t="str">
        <f t="shared" ref="D2812:D2825" si="845">IFERROR(VLOOKUP(C2812,Tabla_Insumos,2,FALSE),"")</f>
        <v/>
      </c>
      <c r="E2812" s="236"/>
      <c r="F2812" s="237">
        <f t="shared" ref="F2812:F2825" si="846">IFERROR(VLOOKUP(C2812,Tabla_Insumos,3,FALSE),0)</f>
        <v>0</v>
      </c>
      <c r="G2812" s="303">
        <f>ROUND(E2812*F2812,2)</f>
        <v>0</v>
      </c>
    </row>
    <row r="2813" spans="1:123" s="238" customFormat="1" ht="24" customHeight="1" x14ac:dyDescent="0.2">
      <c r="A2813" s="235" t="str">
        <f t="shared" si="843"/>
        <v/>
      </c>
      <c r="B2813" s="233" t="str">
        <f t="shared" si="844"/>
        <v/>
      </c>
      <c r="C2813" s="234"/>
      <c r="D2813" s="235" t="str">
        <f t="shared" si="845"/>
        <v/>
      </c>
      <c r="E2813" s="236"/>
      <c r="F2813" s="237">
        <f t="shared" si="846"/>
        <v>0</v>
      </c>
      <c r="G2813" s="303">
        <f t="shared" ref="G2813:G2825" si="847">ROUND(E2813*F2813,2)</f>
        <v>0</v>
      </c>
    </row>
    <row r="2814" spans="1:123" s="238" customFormat="1" ht="24" customHeight="1" x14ac:dyDescent="0.2">
      <c r="A2814" s="235" t="str">
        <f t="shared" si="843"/>
        <v/>
      </c>
      <c r="B2814" s="233" t="str">
        <f t="shared" si="844"/>
        <v/>
      </c>
      <c r="C2814" s="234"/>
      <c r="D2814" s="235" t="str">
        <f t="shared" si="845"/>
        <v/>
      </c>
      <c r="E2814" s="236"/>
      <c r="F2814" s="237">
        <f t="shared" si="846"/>
        <v>0</v>
      </c>
      <c r="G2814" s="303">
        <f t="shared" si="847"/>
        <v>0</v>
      </c>
    </row>
    <row r="2815" spans="1:123" s="238" customFormat="1" ht="24" customHeight="1" x14ac:dyDescent="0.2">
      <c r="A2815" s="235" t="str">
        <f t="shared" si="843"/>
        <v/>
      </c>
      <c r="B2815" s="233" t="str">
        <f t="shared" si="844"/>
        <v/>
      </c>
      <c r="C2815" s="234"/>
      <c r="D2815" s="235" t="str">
        <f t="shared" si="845"/>
        <v/>
      </c>
      <c r="E2815" s="236"/>
      <c r="F2815" s="237">
        <f t="shared" si="846"/>
        <v>0</v>
      </c>
      <c r="G2815" s="303">
        <f t="shared" si="847"/>
        <v>0</v>
      </c>
    </row>
    <row r="2816" spans="1:123" s="238" customFormat="1" ht="24" customHeight="1" x14ac:dyDescent="0.2">
      <c r="A2816" s="235" t="str">
        <f t="shared" si="843"/>
        <v/>
      </c>
      <c r="B2816" s="233" t="str">
        <f t="shared" si="844"/>
        <v/>
      </c>
      <c r="C2816" s="234"/>
      <c r="D2816" s="235" t="str">
        <f t="shared" si="845"/>
        <v/>
      </c>
      <c r="E2816" s="236"/>
      <c r="F2816" s="237">
        <f t="shared" si="846"/>
        <v>0</v>
      </c>
      <c r="G2816" s="303">
        <f t="shared" si="847"/>
        <v>0</v>
      </c>
    </row>
    <row r="2817" spans="1:7" s="238" customFormat="1" ht="24" customHeight="1" x14ac:dyDescent="0.2">
      <c r="A2817" s="235" t="str">
        <f t="shared" si="843"/>
        <v/>
      </c>
      <c r="B2817" s="233" t="str">
        <f t="shared" si="844"/>
        <v/>
      </c>
      <c r="C2817" s="234"/>
      <c r="D2817" s="235" t="str">
        <f t="shared" si="845"/>
        <v/>
      </c>
      <c r="E2817" s="236"/>
      <c r="F2817" s="237">
        <f t="shared" si="846"/>
        <v>0</v>
      </c>
      <c r="G2817" s="303">
        <f t="shared" si="847"/>
        <v>0</v>
      </c>
    </row>
    <row r="2818" spans="1:7" s="238" customFormat="1" ht="24" customHeight="1" x14ac:dyDescent="0.2">
      <c r="A2818" s="235" t="str">
        <f t="shared" si="843"/>
        <v/>
      </c>
      <c r="B2818" s="233" t="str">
        <f t="shared" si="844"/>
        <v/>
      </c>
      <c r="C2818" s="234"/>
      <c r="D2818" s="235" t="str">
        <f t="shared" si="845"/>
        <v/>
      </c>
      <c r="E2818" s="236"/>
      <c r="F2818" s="237">
        <f t="shared" si="846"/>
        <v>0</v>
      </c>
      <c r="G2818" s="303">
        <f t="shared" si="847"/>
        <v>0</v>
      </c>
    </row>
    <row r="2819" spans="1:7" s="238" customFormat="1" ht="24" customHeight="1" x14ac:dyDescent="0.2">
      <c r="A2819" s="235" t="str">
        <f t="shared" si="843"/>
        <v/>
      </c>
      <c r="B2819" s="233" t="str">
        <f t="shared" si="844"/>
        <v/>
      </c>
      <c r="C2819" s="234"/>
      <c r="D2819" s="235" t="str">
        <f t="shared" si="845"/>
        <v/>
      </c>
      <c r="E2819" s="236"/>
      <c r="F2819" s="237">
        <f t="shared" si="846"/>
        <v>0</v>
      </c>
      <c r="G2819" s="303">
        <f t="shared" si="847"/>
        <v>0</v>
      </c>
    </row>
    <row r="2820" spans="1:7" s="238" customFormat="1" ht="24" customHeight="1" x14ac:dyDescent="0.2">
      <c r="A2820" s="235" t="str">
        <f t="shared" si="843"/>
        <v/>
      </c>
      <c r="B2820" s="233" t="str">
        <f t="shared" si="844"/>
        <v/>
      </c>
      <c r="C2820" s="234"/>
      <c r="D2820" s="235" t="str">
        <f t="shared" si="845"/>
        <v/>
      </c>
      <c r="E2820" s="236"/>
      <c r="F2820" s="237">
        <f t="shared" si="846"/>
        <v>0</v>
      </c>
      <c r="G2820" s="303">
        <f t="shared" si="847"/>
        <v>0</v>
      </c>
    </row>
    <row r="2821" spans="1:7" s="238" customFormat="1" ht="24" customHeight="1" x14ac:dyDescent="0.2">
      <c r="A2821" s="235" t="str">
        <f t="shared" si="843"/>
        <v/>
      </c>
      <c r="B2821" s="233" t="str">
        <f t="shared" si="844"/>
        <v/>
      </c>
      <c r="C2821" s="234"/>
      <c r="D2821" s="235" t="str">
        <f t="shared" si="845"/>
        <v/>
      </c>
      <c r="E2821" s="236"/>
      <c r="F2821" s="237">
        <f t="shared" si="846"/>
        <v>0</v>
      </c>
      <c r="G2821" s="303">
        <f t="shared" si="847"/>
        <v>0</v>
      </c>
    </row>
    <row r="2822" spans="1:7" s="238" customFormat="1" ht="24" customHeight="1" x14ac:dyDescent="0.2">
      <c r="A2822" s="235" t="str">
        <f t="shared" si="843"/>
        <v/>
      </c>
      <c r="B2822" s="233" t="str">
        <f t="shared" si="844"/>
        <v/>
      </c>
      <c r="C2822" s="234"/>
      <c r="D2822" s="235" t="str">
        <f t="shared" si="845"/>
        <v/>
      </c>
      <c r="E2822" s="236"/>
      <c r="F2822" s="237">
        <f t="shared" si="846"/>
        <v>0</v>
      </c>
      <c r="G2822" s="303">
        <f t="shared" si="847"/>
        <v>0</v>
      </c>
    </row>
    <row r="2823" spans="1:7" s="238" customFormat="1" ht="24" customHeight="1" x14ac:dyDescent="0.2">
      <c r="A2823" s="235" t="str">
        <f t="shared" si="843"/>
        <v/>
      </c>
      <c r="B2823" s="233" t="str">
        <f t="shared" si="844"/>
        <v/>
      </c>
      <c r="C2823" s="234"/>
      <c r="D2823" s="235" t="str">
        <f t="shared" si="845"/>
        <v/>
      </c>
      <c r="E2823" s="236"/>
      <c r="F2823" s="237">
        <f t="shared" si="846"/>
        <v>0</v>
      </c>
      <c r="G2823" s="303">
        <f t="shared" si="847"/>
        <v>0</v>
      </c>
    </row>
    <row r="2824" spans="1:7" s="238" customFormat="1" ht="24" customHeight="1" x14ac:dyDescent="0.2">
      <c r="A2824" s="235" t="str">
        <f t="shared" si="843"/>
        <v/>
      </c>
      <c r="B2824" s="233" t="str">
        <f t="shared" si="844"/>
        <v/>
      </c>
      <c r="C2824" s="234"/>
      <c r="D2824" s="235" t="str">
        <f t="shared" si="845"/>
        <v/>
      </c>
      <c r="E2824" s="236"/>
      <c r="F2824" s="237">
        <f t="shared" si="846"/>
        <v>0</v>
      </c>
      <c r="G2824" s="303">
        <f t="shared" si="847"/>
        <v>0</v>
      </c>
    </row>
    <row r="2825" spans="1:7" s="238" customFormat="1" ht="24" customHeight="1" x14ac:dyDescent="0.2">
      <c r="A2825" s="235" t="str">
        <f t="shared" si="843"/>
        <v/>
      </c>
      <c r="B2825" s="233" t="str">
        <f t="shared" si="844"/>
        <v/>
      </c>
      <c r="C2825" s="234"/>
      <c r="D2825" s="235" t="str">
        <f t="shared" si="845"/>
        <v/>
      </c>
      <c r="E2825" s="236"/>
      <c r="F2825" s="237">
        <f t="shared" si="846"/>
        <v>0</v>
      </c>
      <c r="G2825" s="303">
        <f t="shared" si="847"/>
        <v>0</v>
      </c>
    </row>
    <row r="2826" spans="1:7" ht="24" customHeight="1" x14ac:dyDescent="0.2">
      <c r="A2826" s="304"/>
      <c r="B2826" s="99"/>
      <c r="C2826" s="99"/>
      <c r="D2826" s="105"/>
      <c r="E2826" s="106"/>
      <c r="F2826" s="377" t="s">
        <v>31</v>
      </c>
      <c r="G2826" s="305">
        <f>SUBTOTAL(9,G2812:G2825)</f>
        <v>0</v>
      </c>
    </row>
    <row r="2827" spans="1:7" ht="24" customHeight="1" x14ac:dyDescent="0.2">
      <c r="A2827" s="304"/>
      <c r="B2827" s="99"/>
      <c r="C2827" s="375" t="s">
        <v>605</v>
      </c>
      <c r="D2827" s="105"/>
      <c r="E2827" s="106"/>
      <c r="F2827" s="107"/>
      <c r="G2827" s="306"/>
    </row>
    <row r="2828" spans="1:7" s="238" customFormat="1" ht="24" customHeight="1" x14ac:dyDescent="0.2">
      <c r="A2828" s="235" t="str">
        <f t="shared" ref="A2828:A2835" si="848">IFERROR(VLOOKUP(C2828,Tabla_Insumos,4,FALSE),"")</f>
        <v/>
      </c>
      <c r="B2828" s="233">
        <f t="shared" ref="B2828:B2835" si="849">IFERROR(VLOOKUP(A2828,Tabla_Indices,5,FALSE),"")</f>
        <v>0</v>
      </c>
      <c r="C2828" s="234"/>
      <c r="D2828" s="235" t="str">
        <f t="shared" ref="D2828:D2835" si="850">IFERROR(VLOOKUP(C2828,Tabla_Insumos,2,FALSE),"")</f>
        <v/>
      </c>
      <c r="E2828" s="236"/>
      <c r="F2828" s="237">
        <f t="shared" ref="F2828:F2835" si="851">IFERROR(VLOOKUP(C2828,Tabla_Insumos,3,FALSE),0)</f>
        <v>0</v>
      </c>
      <c r="G2828" s="303">
        <f>ROUND(E2828*F2828,2)</f>
        <v>0</v>
      </c>
    </row>
    <row r="2829" spans="1:7" s="238" customFormat="1" ht="24" customHeight="1" x14ac:dyDescent="0.2">
      <c r="A2829" s="235" t="str">
        <f t="shared" si="848"/>
        <v/>
      </c>
      <c r="B2829" s="233">
        <f t="shared" si="849"/>
        <v>0</v>
      </c>
      <c r="C2829" s="234"/>
      <c r="D2829" s="235" t="str">
        <f t="shared" si="850"/>
        <v/>
      </c>
      <c r="E2829" s="236"/>
      <c r="F2829" s="237">
        <f t="shared" si="851"/>
        <v>0</v>
      </c>
      <c r="G2829" s="303">
        <f>ROUND(E2829*F2829,2)</f>
        <v>0</v>
      </c>
    </row>
    <row r="2830" spans="1:7" s="238" customFormat="1" ht="24" customHeight="1" x14ac:dyDescent="0.2">
      <c r="A2830" s="235" t="str">
        <f t="shared" si="848"/>
        <v/>
      </c>
      <c r="B2830" s="233">
        <f t="shared" si="849"/>
        <v>0</v>
      </c>
      <c r="C2830" s="234"/>
      <c r="D2830" s="235" t="str">
        <f t="shared" si="850"/>
        <v/>
      </c>
      <c r="E2830" s="236"/>
      <c r="F2830" s="237">
        <f t="shared" si="851"/>
        <v>0</v>
      </c>
      <c r="G2830" s="303">
        <f t="shared" ref="G2830:G2835" si="852">ROUND(E2830*F2830,2)</f>
        <v>0</v>
      </c>
    </row>
    <row r="2831" spans="1:7" s="238" customFormat="1" ht="24" customHeight="1" x14ac:dyDescent="0.2">
      <c r="A2831" s="235" t="str">
        <f t="shared" si="848"/>
        <v/>
      </c>
      <c r="B2831" s="233">
        <f t="shared" si="849"/>
        <v>0</v>
      </c>
      <c r="C2831" s="234"/>
      <c r="D2831" s="235" t="str">
        <f t="shared" si="850"/>
        <v/>
      </c>
      <c r="E2831" s="236"/>
      <c r="F2831" s="237">
        <f t="shared" si="851"/>
        <v>0</v>
      </c>
      <c r="G2831" s="303">
        <f t="shared" si="852"/>
        <v>0</v>
      </c>
    </row>
    <row r="2832" spans="1:7" s="238" customFormat="1" ht="24" customHeight="1" x14ac:dyDescent="0.2">
      <c r="A2832" s="235" t="str">
        <f t="shared" si="848"/>
        <v/>
      </c>
      <c r="B2832" s="233">
        <f t="shared" si="849"/>
        <v>0</v>
      </c>
      <c r="C2832" s="234"/>
      <c r="D2832" s="235" t="str">
        <f t="shared" si="850"/>
        <v/>
      </c>
      <c r="E2832" s="236"/>
      <c r="F2832" s="237">
        <f t="shared" si="851"/>
        <v>0</v>
      </c>
      <c r="G2832" s="303">
        <f t="shared" si="852"/>
        <v>0</v>
      </c>
    </row>
    <row r="2833" spans="1:7" s="238" customFormat="1" ht="24" customHeight="1" x14ac:dyDescent="0.2">
      <c r="A2833" s="235" t="str">
        <f t="shared" si="848"/>
        <v/>
      </c>
      <c r="B2833" s="233">
        <f t="shared" si="849"/>
        <v>0</v>
      </c>
      <c r="C2833" s="234"/>
      <c r="D2833" s="235" t="str">
        <f t="shared" si="850"/>
        <v/>
      </c>
      <c r="E2833" s="236"/>
      <c r="F2833" s="237">
        <f t="shared" si="851"/>
        <v>0</v>
      </c>
      <c r="G2833" s="303">
        <f t="shared" si="852"/>
        <v>0</v>
      </c>
    </row>
    <row r="2834" spans="1:7" s="238" customFormat="1" ht="24" customHeight="1" x14ac:dyDescent="0.2">
      <c r="A2834" s="235" t="str">
        <f t="shared" si="848"/>
        <v/>
      </c>
      <c r="B2834" s="233">
        <f t="shared" si="849"/>
        <v>0</v>
      </c>
      <c r="C2834" s="234"/>
      <c r="D2834" s="235" t="str">
        <f t="shared" si="850"/>
        <v/>
      </c>
      <c r="E2834" s="236"/>
      <c r="F2834" s="237">
        <f t="shared" si="851"/>
        <v>0</v>
      </c>
      <c r="G2834" s="303">
        <f t="shared" si="852"/>
        <v>0</v>
      </c>
    </row>
    <row r="2835" spans="1:7" s="238" customFormat="1" ht="24" customHeight="1" x14ac:dyDescent="0.2">
      <c r="A2835" s="235" t="str">
        <f t="shared" si="848"/>
        <v/>
      </c>
      <c r="B2835" s="233">
        <f t="shared" si="849"/>
        <v>0</v>
      </c>
      <c r="C2835" s="234"/>
      <c r="D2835" s="235" t="str">
        <f t="shared" si="850"/>
        <v/>
      </c>
      <c r="E2835" s="236"/>
      <c r="F2835" s="237">
        <f t="shared" si="851"/>
        <v>0</v>
      </c>
      <c r="G2835" s="303">
        <f t="shared" si="852"/>
        <v>0</v>
      </c>
    </row>
    <row r="2836" spans="1:7" ht="24" customHeight="1" x14ac:dyDescent="0.2">
      <c r="A2836" s="304"/>
      <c r="B2836" s="99"/>
      <c r="C2836" s="99"/>
      <c r="D2836" s="105"/>
      <c r="E2836" s="106"/>
      <c r="F2836" s="377" t="s">
        <v>32</v>
      </c>
      <c r="G2836" s="305">
        <f>SUBTOTAL(9,G2828:G2835)</f>
        <v>0</v>
      </c>
    </row>
    <row r="2837" spans="1:7" ht="24" customHeight="1" x14ac:dyDescent="0.2">
      <c r="A2837" s="304"/>
      <c r="B2837" s="99"/>
      <c r="C2837" s="375" t="s">
        <v>606</v>
      </c>
      <c r="D2837" s="105"/>
      <c r="E2837" s="106"/>
      <c r="F2837" s="107"/>
      <c r="G2837" s="306"/>
    </row>
    <row r="2838" spans="1:7" s="238" customFormat="1" ht="24" customHeight="1" x14ac:dyDescent="0.2">
      <c r="A2838" s="235" t="str">
        <f t="shared" ref="A2838:A2846" si="853">IFERROR(VLOOKUP(C2838,Tabla_Insumos,4,FALSE),"")</f>
        <v/>
      </c>
      <c r="B2838" s="233" t="str">
        <f t="shared" ref="B2838:B2846" si="854">IFERROR(VLOOKUP(C2838,Tabla_Insumos,5,FALSE),"")</f>
        <v/>
      </c>
      <c r="C2838" s="234"/>
      <c r="D2838" s="235" t="str">
        <f t="shared" ref="D2838:D2846" si="855">IFERROR(VLOOKUP(C2838,Tabla_Insumos,2,FALSE),"")</f>
        <v/>
      </c>
      <c r="E2838" s="236"/>
      <c r="F2838" s="237">
        <f t="shared" ref="F2838:F2846" si="856">IFERROR(VLOOKUP(C2838,Tabla_Insumos,3,FALSE),0)</f>
        <v>0</v>
      </c>
      <c r="G2838" s="303">
        <f t="shared" ref="G2838:G2846" si="857">ROUND(E2838*F2838,2)</f>
        <v>0</v>
      </c>
    </row>
    <row r="2839" spans="1:7" s="238" customFormat="1" ht="24" customHeight="1" x14ac:dyDescent="0.2">
      <c r="A2839" s="235" t="str">
        <f t="shared" si="853"/>
        <v/>
      </c>
      <c r="B2839" s="233" t="str">
        <f t="shared" si="854"/>
        <v/>
      </c>
      <c r="C2839" s="234"/>
      <c r="D2839" s="235" t="str">
        <f t="shared" si="855"/>
        <v/>
      </c>
      <c r="E2839" s="236"/>
      <c r="F2839" s="237">
        <f t="shared" si="856"/>
        <v>0</v>
      </c>
      <c r="G2839" s="303">
        <f t="shared" si="857"/>
        <v>0</v>
      </c>
    </row>
    <row r="2840" spans="1:7" s="238" customFormat="1" ht="24" customHeight="1" x14ac:dyDescent="0.2">
      <c r="A2840" s="235" t="str">
        <f t="shared" si="853"/>
        <v/>
      </c>
      <c r="B2840" s="233" t="str">
        <f t="shared" si="854"/>
        <v/>
      </c>
      <c r="C2840" s="234"/>
      <c r="D2840" s="235" t="str">
        <f t="shared" si="855"/>
        <v/>
      </c>
      <c r="E2840" s="236"/>
      <c r="F2840" s="237">
        <f t="shared" si="856"/>
        <v>0</v>
      </c>
      <c r="G2840" s="303">
        <f t="shared" si="857"/>
        <v>0</v>
      </c>
    </row>
    <row r="2841" spans="1:7" s="238" customFormat="1" ht="24" customHeight="1" x14ac:dyDescent="0.2">
      <c r="A2841" s="235" t="str">
        <f t="shared" si="853"/>
        <v/>
      </c>
      <c r="B2841" s="233" t="str">
        <f t="shared" si="854"/>
        <v/>
      </c>
      <c r="C2841" s="234"/>
      <c r="D2841" s="235" t="str">
        <f t="shared" si="855"/>
        <v/>
      </c>
      <c r="E2841" s="236"/>
      <c r="F2841" s="237">
        <f t="shared" si="856"/>
        <v>0</v>
      </c>
      <c r="G2841" s="303">
        <f t="shared" si="857"/>
        <v>0</v>
      </c>
    </row>
    <row r="2842" spans="1:7" s="238" customFormat="1" ht="24" customHeight="1" x14ac:dyDescent="0.2">
      <c r="A2842" s="235" t="str">
        <f t="shared" si="853"/>
        <v/>
      </c>
      <c r="B2842" s="233" t="str">
        <f t="shared" si="854"/>
        <v/>
      </c>
      <c r="C2842" s="234"/>
      <c r="D2842" s="235" t="str">
        <f t="shared" si="855"/>
        <v/>
      </c>
      <c r="E2842" s="236"/>
      <c r="F2842" s="237">
        <f t="shared" si="856"/>
        <v>0</v>
      </c>
      <c r="G2842" s="303">
        <f t="shared" si="857"/>
        <v>0</v>
      </c>
    </row>
    <row r="2843" spans="1:7" s="238" customFormat="1" ht="24" customHeight="1" x14ac:dyDescent="0.2">
      <c r="A2843" s="235" t="str">
        <f t="shared" si="853"/>
        <v/>
      </c>
      <c r="B2843" s="233" t="str">
        <f t="shared" si="854"/>
        <v/>
      </c>
      <c r="C2843" s="234"/>
      <c r="D2843" s="235" t="str">
        <f t="shared" si="855"/>
        <v/>
      </c>
      <c r="E2843" s="236"/>
      <c r="F2843" s="237">
        <f t="shared" si="856"/>
        <v>0</v>
      </c>
      <c r="G2843" s="303">
        <f t="shared" si="857"/>
        <v>0</v>
      </c>
    </row>
    <row r="2844" spans="1:7" s="238" customFormat="1" ht="24" customHeight="1" x14ac:dyDescent="0.2">
      <c r="A2844" s="235" t="str">
        <f t="shared" si="853"/>
        <v/>
      </c>
      <c r="B2844" s="233" t="str">
        <f t="shared" si="854"/>
        <v/>
      </c>
      <c r="C2844" s="234"/>
      <c r="D2844" s="235" t="str">
        <f t="shared" si="855"/>
        <v/>
      </c>
      <c r="E2844" s="236"/>
      <c r="F2844" s="237">
        <f t="shared" si="856"/>
        <v>0</v>
      </c>
      <c r="G2844" s="303">
        <f t="shared" si="857"/>
        <v>0</v>
      </c>
    </row>
    <row r="2845" spans="1:7" s="238" customFormat="1" ht="24" customHeight="1" x14ac:dyDescent="0.2">
      <c r="A2845" s="235" t="str">
        <f t="shared" si="853"/>
        <v/>
      </c>
      <c r="B2845" s="233" t="str">
        <f t="shared" si="854"/>
        <v/>
      </c>
      <c r="C2845" s="234"/>
      <c r="D2845" s="235" t="str">
        <f t="shared" si="855"/>
        <v/>
      </c>
      <c r="E2845" s="236"/>
      <c r="F2845" s="237">
        <f t="shared" si="856"/>
        <v>0</v>
      </c>
      <c r="G2845" s="303">
        <f t="shared" si="857"/>
        <v>0</v>
      </c>
    </row>
    <row r="2846" spans="1:7" s="238" customFormat="1" ht="24" customHeight="1" x14ac:dyDescent="0.2">
      <c r="A2846" s="235" t="str">
        <f t="shared" si="853"/>
        <v/>
      </c>
      <c r="B2846" s="233" t="str">
        <f t="shared" si="854"/>
        <v/>
      </c>
      <c r="C2846" s="234"/>
      <c r="D2846" s="235" t="str">
        <f t="shared" si="855"/>
        <v/>
      </c>
      <c r="E2846" s="236"/>
      <c r="F2846" s="237">
        <f t="shared" si="856"/>
        <v>0</v>
      </c>
      <c r="G2846" s="303">
        <f t="shared" si="857"/>
        <v>0</v>
      </c>
    </row>
    <row r="2847" spans="1:7" ht="24" customHeight="1" x14ac:dyDescent="0.2">
      <c r="A2847" s="307"/>
      <c r="B2847" s="105"/>
      <c r="C2847" s="99"/>
      <c r="D2847" s="105"/>
      <c r="E2847" s="106"/>
      <c r="F2847" s="377" t="s">
        <v>33</v>
      </c>
      <c r="G2847" s="305">
        <f>SUBTOTAL(9,G2838:G2846)</f>
        <v>0</v>
      </c>
    </row>
    <row r="2848" spans="1:7" ht="24" customHeight="1" x14ac:dyDescent="0.2">
      <c r="A2848" s="308"/>
      <c r="B2848" s="105"/>
      <c r="C2848" s="99"/>
      <c r="D2848" s="105"/>
      <c r="E2848" s="106"/>
      <c r="F2848" s="107"/>
      <c r="G2848" s="306"/>
    </row>
    <row r="2849" spans="1:123" ht="24" customHeight="1" x14ac:dyDescent="0.2">
      <c r="A2849" s="309" t="str">
        <f>B2807</f>
        <v/>
      </c>
      <c r="B2849" s="310" t="str">
        <f>C2807</f>
        <v/>
      </c>
      <c r="C2849" s="113"/>
      <c r="D2849" s="113" t="s">
        <v>34</v>
      </c>
      <c r="E2849" s="114"/>
      <c r="F2849" s="312" t="s">
        <v>35</v>
      </c>
      <c r="G2849" s="311">
        <f>SUBTOTAL(9,G2812:G2848)</f>
        <v>0</v>
      </c>
    </row>
    <row r="2851" spans="1:123" ht="24" customHeight="1" x14ac:dyDescent="0.2">
      <c r="A2851" s="291" t="s">
        <v>37</v>
      </c>
      <c r="B2851" s="292"/>
      <c r="C2851" s="292"/>
      <c r="D2851" s="292"/>
      <c r="E2851" s="292"/>
      <c r="F2851" s="292"/>
      <c r="G2851" s="293"/>
    </row>
    <row r="2852" spans="1:123" ht="24" customHeight="1" x14ac:dyDescent="0.2">
      <c r="A2852" s="294" t="s">
        <v>602</v>
      </c>
      <c r="B2852" s="101" t="str">
        <f>Comitente</f>
        <v>DIRECCION PROVINCIAL DE REDES DE GAS</v>
      </c>
      <c r="C2852" s="96"/>
      <c r="D2852" s="102"/>
      <c r="E2852" s="102"/>
      <c r="F2852" s="103"/>
      <c r="G2852" s="295"/>
    </row>
    <row r="2853" spans="1:123" ht="24" customHeight="1" x14ac:dyDescent="0.2">
      <c r="A2853" s="294" t="s">
        <v>603</v>
      </c>
      <c r="B2853" s="101">
        <f>Contratista</f>
        <v>0</v>
      </c>
      <c r="C2853" s="97"/>
      <c r="D2853" s="97"/>
      <c r="E2853" s="97"/>
      <c r="F2853" s="104"/>
      <c r="G2853" s="296"/>
    </row>
    <row r="2854" spans="1:123" ht="24" customHeight="1" x14ac:dyDescent="0.2">
      <c r="A2854" s="294" t="s">
        <v>24</v>
      </c>
      <c r="B2854" s="101" t="str">
        <f>Obra</f>
        <v>RED DE MEDIA PRESIÓN BARRIO TALACASTO</v>
      </c>
      <c r="C2854" s="97"/>
      <c r="D2854" s="97"/>
      <c r="E2854" s="97"/>
      <c r="F2854" s="104" t="s">
        <v>38</v>
      </c>
      <c r="G2854" s="297">
        <f>Fecha_Base</f>
        <v>0</v>
      </c>
    </row>
    <row r="2855" spans="1:123" ht="24" customHeight="1" x14ac:dyDescent="0.2">
      <c r="A2855" s="298" t="s">
        <v>601</v>
      </c>
      <c r="B2855" s="98" t="str">
        <f>Ubicación</f>
        <v>Departamento Chimbas</v>
      </c>
      <c r="C2855" s="98"/>
      <c r="D2855" s="105"/>
      <c r="E2855" s="106"/>
      <c r="F2855" s="107"/>
      <c r="G2855" s="299"/>
    </row>
    <row r="2856" spans="1:123" ht="24" customHeight="1" x14ac:dyDescent="0.2">
      <c r="A2856" s="298" t="s">
        <v>39</v>
      </c>
      <c r="B2856" s="108" t="str">
        <f>IFERROR(VALUE(LEFT(B2857,FIND(".",B2857)-1)),"")</f>
        <v/>
      </c>
      <c r="C2856" s="99" t="str">
        <f>IFERROR(VLOOKUP(B2856,Tabla_CyP,2,FALSE),"")</f>
        <v/>
      </c>
      <c r="D2856" s="99"/>
      <c r="E2856" s="106"/>
      <c r="F2856" s="107"/>
      <c r="G2856" s="299"/>
    </row>
    <row r="2857" spans="1:123" ht="24" customHeight="1" x14ac:dyDescent="0.2">
      <c r="A2857" s="298" t="s">
        <v>25</v>
      </c>
      <c r="B2857" s="109" t="str">
        <f>IFERROR(VLOOKUP(COUNTIF($A$1:A2857,"ANALISIS DE PRECIOS"),Tabla_NumeroItem,2,FALSE),"")</f>
        <v/>
      </c>
      <c r="C2857" s="99" t="str">
        <f>IFERROR(VLOOKUP(B2857,Tabla_CyP,2,FALSE),"")</f>
        <v/>
      </c>
      <c r="D2857" s="105"/>
      <c r="E2857" s="106"/>
      <c r="F2857" s="104" t="s">
        <v>26</v>
      </c>
      <c r="G2857" s="300" t="str">
        <f>IFERROR(VLOOKUP(B2857,Tabla_CyP,4,FALSE),"")</f>
        <v/>
      </c>
    </row>
    <row r="2858" spans="1:123" ht="24" customHeight="1" x14ac:dyDescent="0.2">
      <c r="A2858" s="298"/>
      <c r="B2858" s="98"/>
      <c r="C2858" s="99"/>
      <c r="D2858" s="105"/>
      <c r="E2858" s="106"/>
      <c r="F2858" s="107"/>
      <c r="G2858" s="299"/>
    </row>
    <row r="2859" spans="1:123" ht="24" customHeight="1" x14ac:dyDescent="0.2">
      <c r="A2859" s="431" t="s">
        <v>507</v>
      </c>
      <c r="B2859" s="432"/>
      <c r="C2859" s="425" t="s">
        <v>0</v>
      </c>
      <c r="D2859" s="425" t="s">
        <v>27</v>
      </c>
      <c r="E2859" s="427" t="s">
        <v>28</v>
      </c>
      <c r="F2859" s="429" t="s">
        <v>29</v>
      </c>
      <c r="G2859" s="429" t="s">
        <v>30</v>
      </c>
    </row>
    <row r="2860" spans="1:123" s="111" customFormat="1" ht="24" customHeight="1" x14ac:dyDescent="0.2">
      <c r="A2860" s="110" t="s">
        <v>508</v>
      </c>
      <c r="B2860" s="110" t="s">
        <v>509</v>
      </c>
      <c r="C2860" s="426"/>
      <c r="D2860" s="426"/>
      <c r="E2860" s="428"/>
      <c r="F2860" s="430"/>
      <c r="G2860" s="430"/>
      <c r="H2860" s="239"/>
      <c r="I2860" s="239"/>
      <c r="J2860" s="239"/>
      <c r="K2860" s="239"/>
      <c r="L2860" s="239"/>
      <c r="M2860" s="239"/>
      <c r="N2860" s="239"/>
      <c r="O2860" s="239"/>
      <c r="P2860" s="239"/>
      <c r="Q2860" s="239"/>
      <c r="R2860" s="239"/>
      <c r="S2860" s="239"/>
      <c r="T2860" s="239"/>
      <c r="U2860" s="239"/>
      <c r="V2860" s="239"/>
      <c r="W2860" s="239"/>
      <c r="X2860" s="239"/>
      <c r="Y2860" s="239"/>
      <c r="Z2860" s="239"/>
      <c r="AA2860" s="239"/>
      <c r="AB2860" s="239"/>
      <c r="AC2860" s="239"/>
      <c r="AD2860" s="239"/>
      <c r="AE2860" s="239"/>
      <c r="AF2860" s="239"/>
      <c r="AG2860" s="239"/>
      <c r="AH2860" s="239"/>
      <c r="AI2860" s="239"/>
      <c r="AJ2860" s="239"/>
      <c r="AK2860" s="239"/>
      <c r="AL2860" s="239"/>
      <c r="AM2860" s="239"/>
      <c r="AN2860" s="239"/>
      <c r="AO2860" s="239"/>
      <c r="AP2860" s="239"/>
      <c r="AQ2860" s="239"/>
      <c r="AR2860" s="239"/>
      <c r="AS2860" s="239"/>
      <c r="AT2860" s="239"/>
      <c r="AU2860" s="239"/>
      <c r="AV2860" s="239"/>
      <c r="AW2860" s="239"/>
      <c r="AX2860" s="239"/>
      <c r="AY2860" s="239"/>
      <c r="AZ2860" s="239"/>
      <c r="BA2860" s="239"/>
      <c r="BB2860" s="239"/>
      <c r="BC2860" s="239"/>
      <c r="BD2860" s="239"/>
      <c r="BE2860" s="239"/>
      <c r="BF2860" s="239"/>
      <c r="BG2860" s="239"/>
      <c r="BH2860" s="239"/>
      <c r="BI2860" s="239"/>
      <c r="BJ2860" s="239"/>
      <c r="BK2860" s="239"/>
      <c r="BL2860" s="239"/>
      <c r="BM2860" s="239"/>
      <c r="BN2860" s="239"/>
      <c r="BO2860" s="239"/>
      <c r="BP2860" s="239"/>
      <c r="BQ2860" s="239"/>
      <c r="BR2860" s="239"/>
      <c r="BS2860" s="239"/>
      <c r="BT2860" s="239"/>
      <c r="BU2860" s="239"/>
      <c r="BV2860" s="239"/>
      <c r="BW2860" s="239"/>
      <c r="BX2860" s="239"/>
      <c r="BY2860" s="239"/>
      <c r="BZ2860" s="239"/>
      <c r="CA2860" s="239"/>
      <c r="CB2860" s="239"/>
      <c r="CC2860" s="239"/>
      <c r="CD2860" s="239"/>
      <c r="CE2860" s="239"/>
      <c r="CF2860" s="239"/>
      <c r="CG2860" s="239"/>
      <c r="CH2860" s="239"/>
      <c r="CI2860" s="239"/>
      <c r="CJ2860" s="239"/>
      <c r="CK2860" s="239"/>
      <c r="CL2860" s="239"/>
      <c r="CM2860" s="239"/>
      <c r="CN2860" s="239"/>
      <c r="CO2860" s="239"/>
      <c r="CP2860" s="239"/>
      <c r="CQ2860" s="239"/>
      <c r="CR2860" s="239"/>
      <c r="CS2860" s="239"/>
      <c r="CT2860" s="239"/>
      <c r="CU2860" s="239"/>
      <c r="CV2860" s="239"/>
      <c r="CW2860" s="239"/>
      <c r="CX2860" s="239"/>
      <c r="CY2860" s="239"/>
      <c r="CZ2860" s="239"/>
      <c r="DA2860" s="239"/>
      <c r="DB2860" s="239"/>
      <c r="DC2860" s="239"/>
      <c r="DD2860" s="239"/>
      <c r="DE2860" s="239"/>
      <c r="DF2860" s="239"/>
      <c r="DG2860" s="239"/>
      <c r="DH2860" s="239"/>
      <c r="DI2860" s="239"/>
      <c r="DJ2860" s="239"/>
      <c r="DK2860" s="239"/>
      <c r="DL2860" s="239"/>
      <c r="DM2860" s="239"/>
      <c r="DN2860" s="239"/>
      <c r="DO2860" s="239"/>
      <c r="DP2860" s="239"/>
      <c r="DQ2860" s="239"/>
      <c r="DR2860" s="239"/>
      <c r="DS2860" s="239"/>
    </row>
    <row r="2861" spans="1:123" ht="24" customHeight="1" x14ac:dyDescent="0.2">
      <c r="A2861" s="378"/>
      <c r="B2861" s="112"/>
      <c r="C2861" s="376" t="s">
        <v>604</v>
      </c>
      <c r="D2861" s="113"/>
      <c r="E2861" s="114"/>
      <c r="F2861" s="115"/>
      <c r="G2861" s="302"/>
    </row>
    <row r="2862" spans="1:123" s="238" customFormat="1" ht="24" customHeight="1" x14ac:dyDescent="0.2">
      <c r="A2862" s="235" t="str">
        <f t="shared" ref="A2862:A2875" si="858">IFERROR(VLOOKUP(C2862,Tabla_Insumos,4,FALSE),"")</f>
        <v/>
      </c>
      <c r="B2862" s="233" t="str">
        <f t="shared" ref="B2862:B2875" si="859">IFERROR(VLOOKUP(C2862,Tabla_Insumos,5,FALSE),"")</f>
        <v/>
      </c>
      <c r="C2862" s="234"/>
      <c r="D2862" s="235" t="str">
        <f t="shared" ref="D2862:D2875" si="860">IFERROR(VLOOKUP(C2862,Tabla_Insumos,2,FALSE),"")</f>
        <v/>
      </c>
      <c r="E2862" s="236"/>
      <c r="F2862" s="237">
        <f t="shared" ref="F2862:F2875" si="861">IFERROR(VLOOKUP(C2862,Tabla_Insumos,3,FALSE),0)</f>
        <v>0</v>
      </c>
      <c r="G2862" s="303">
        <f>ROUND(E2862*F2862,2)</f>
        <v>0</v>
      </c>
    </row>
    <row r="2863" spans="1:123" s="238" customFormat="1" ht="24" customHeight="1" x14ac:dyDescent="0.2">
      <c r="A2863" s="235" t="str">
        <f t="shared" si="858"/>
        <v/>
      </c>
      <c r="B2863" s="233" t="str">
        <f t="shared" si="859"/>
        <v/>
      </c>
      <c r="C2863" s="234"/>
      <c r="D2863" s="235" t="str">
        <f t="shared" si="860"/>
        <v/>
      </c>
      <c r="E2863" s="236"/>
      <c r="F2863" s="237">
        <f t="shared" si="861"/>
        <v>0</v>
      </c>
      <c r="G2863" s="303">
        <f t="shared" ref="G2863:G2875" si="862">ROUND(E2863*F2863,2)</f>
        <v>0</v>
      </c>
    </row>
    <row r="2864" spans="1:123" s="238" customFormat="1" ht="24" customHeight="1" x14ac:dyDescent="0.2">
      <c r="A2864" s="235" t="str">
        <f t="shared" si="858"/>
        <v/>
      </c>
      <c r="B2864" s="233" t="str">
        <f t="shared" si="859"/>
        <v/>
      </c>
      <c r="C2864" s="234"/>
      <c r="D2864" s="235" t="str">
        <f t="shared" si="860"/>
        <v/>
      </c>
      <c r="E2864" s="236"/>
      <c r="F2864" s="237">
        <f t="shared" si="861"/>
        <v>0</v>
      </c>
      <c r="G2864" s="303">
        <f t="shared" si="862"/>
        <v>0</v>
      </c>
    </row>
    <row r="2865" spans="1:7" s="238" customFormat="1" ht="24" customHeight="1" x14ac:dyDescent="0.2">
      <c r="A2865" s="235" t="str">
        <f t="shared" si="858"/>
        <v/>
      </c>
      <c r="B2865" s="233" t="str">
        <f t="shared" si="859"/>
        <v/>
      </c>
      <c r="C2865" s="234"/>
      <c r="D2865" s="235" t="str">
        <f t="shared" si="860"/>
        <v/>
      </c>
      <c r="E2865" s="236"/>
      <c r="F2865" s="237">
        <f t="shared" si="861"/>
        <v>0</v>
      </c>
      <c r="G2865" s="303">
        <f t="shared" si="862"/>
        <v>0</v>
      </c>
    </row>
    <row r="2866" spans="1:7" s="238" customFormat="1" ht="24" customHeight="1" x14ac:dyDescent="0.2">
      <c r="A2866" s="235" t="str">
        <f t="shared" si="858"/>
        <v/>
      </c>
      <c r="B2866" s="233" t="str">
        <f t="shared" si="859"/>
        <v/>
      </c>
      <c r="C2866" s="234"/>
      <c r="D2866" s="235" t="str">
        <f t="shared" si="860"/>
        <v/>
      </c>
      <c r="E2866" s="236"/>
      <c r="F2866" s="237">
        <f t="shared" si="861"/>
        <v>0</v>
      </c>
      <c r="G2866" s="303">
        <f t="shared" si="862"/>
        <v>0</v>
      </c>
    </row>
    <row r="2867" spans="1:7" s="238" customFormat="1" ht="24" customHeight="1" x14ac:dyDescent="0.2">
      <c r="A2867" s="235" t="str">
        <f t="shared" si="858"/>
        <v/>
      </c>
      <c r="B2867" s="233" t="str">
        <f t="shared" si="859"/>
        <v/>
      </c>
      <c r="C2867" s="234"/>
      <c r="D2867" s="235" t="str">
        <f t="shared" si="860"/>
        <v/>
      </c>
      <c r="E2867" s="236"/>
      <c r="F2867" s="237">
        <f t="shared" si="861"/>
        <v>0</v>
      </c>
      <c r="G2867" s="303">
        <f t="shared" si="862"/>
        <v>0</v>
      </c>
    </row>
    <row r="2868" spans="1:7" s="238" customFormat="1" ht="24" customHeight="1" x14ac:dyDescent="0.2">
      <c r="A2868" s="235" t="str">
        <f t="shared" si="858"/>
        <v/>
      </c>
      <c r="B2868" s="233" t="str">
        <f t="shared" si="859"/>
        <v/>
      </c>
      <c r="C2868" s="234"/>
      <c r="D2868" s="235" t="str">
        <f t="shared" si="860"/>
        <v/>
      </c>
      <c r="E2868" s="236"/>
      <c r="F2868" s="237">
        <f t="shared" si="861"/>
        <v>0</v>
      </c>
      <c r="G2868" s="303">
        <f t="shared" si="862"/>
        <v>0</v>
      </c>
    </row>
    <row r="2869" spans="1:7" s="238" customFormat="1" ht="24" customHeight="1" x14ac:dyDescent="0.2">
      <c r="A2869" s="235" t="str">
        <f t="shared" si="858"/>
        <v/>
      </c>
      <c r="B2869" s="233" t="str">
        <f t="shared" si="859"/>
        <v/>
      </c>
      <c r="C2869" s="234"/>
      <c r="D2869" s="235" t="str">
        <f t="shared" si="860"/>
        <v/>
      </c>
      <c r="E2869" s="236"/>
      <c r="F2869" s="237">
        <f t="shared" si="861"/>
        <v>0</v>
      </c>
      <c r="G2869" s="303">
        <f t="shared" si="862"/>
        <v>0</v>
      </c>
    </row>
    <row r="2870" spans="1:7" s="238" customFormat="1" ht="24" customHeight="1" x14ac:dyDescent="0.2">
      <c r="A2870" s="235" t="str">
        <f t="shared" si="858"/>
        <v/>
      </c>
      <c r="B2870" s="233" t="str">
        <f t="shared" si="859"/>
        <v/>
      </c>
      <c r="C2870" s="234"/>
      <c r="D2870" s="235" t="str">
        <f t="shared" si="860"/>
        <v/>
      </c>
      <c r="E2870" s="236"/>
      <c r="F2870" s="237">
        <f t="shared" si="861"/>
        <v>0</v>
      </c>
      <c r="G2870" s="303">
        <f t="shared" si="862"/>
        <v>0</v>
      </c>
    </row>
    <row r="2871" spans="1:7" s="238" customFormat="1" ht="24" customHeight="1" x14ac:dyDescent="0.2">
      <c r="A2871" s="235" t="str">
        <f t="shared" si="858"/>
        <v/>
      </c>
      <c r="B2871" s="233" t="str">
        <f t="shared" si="859"/>
        <v/>
      </c>
      <c r="C2871" s="234"/>
      <c r="D2871" s="235" t="str">
        <f t="shared" si="860"/>
        <v/>
      </c>
      <c r="E2871" s="236"/>
      <c r="F2871" s="237">
        <f t="shared" si="861"/>
        <v>0</v>
      </c>
      <c r="G2871" s="303">
        <f t="shared" si="862"/>
        <v>0</v>
      </c>
    </row>
    <row r="2872" spans="1:7" s="238" customFormat="1" ht="24" customHeight="1" x14ac:dyDescent="0.2">
      <c r="A2872" s="235" t="str">
        <f t="shared" si="858"/>
        <v/>
      </c>
      <c r="B2872" s="233" t="str">
        <f t="shared" si="859"/>
        <v/>
      </c>
      <c r="C2872" s="234"/>
      <c r="D2872" s="235" t="str">
        <f t="shared" si="860"/>
        <v/>
      </c>
      <c r="E2872" s="236"/>
      <c r="F2872" s="237">
        <f t="shared" si="861"/>
        <v>0</v>
      </c>
      <c r="G2872" s="303">
        <f t="shared" si="862"/>
        <v>0</v>
      </c>
    </row>
    <row r="2873" spans="1:7" s="238" customFormat="1" ht="24" customHeight="1" x14ac:dyDescent="0.2">
      <c r="A2873" s="235" t="str">
        <f t="shared" si="858"/>
        <v/>
      </c>
      <c r="B2873" s="233" t="str">
        <f t="shared" si="859"/>
        <v/>
      </c>
      <c r="C2873" s="234"/>
      <c r="D2873" s="235" t="str">
        <f t="shared" si="860"/>
        <v/>
      </c>
      <c r="E2873" s="236"/>
      <c r="F2873" s="237">
        <f t="shared" si="861"/>
        <v>0</v>
      </c>
      <c r="G2873" s="303">
        <f t="shared" si="862"/>
        <v>0</v>
      </c>
    </row>
    <row r="2874" spans="1:7" s="238" customFormat="1" ht="24" customHeight="1" x14ac:dyDescent="0.2">
      <c r="A2874" s="235" t="str">
        <f t="shared" si="858"/>
        <v/>
      </c>
      <c r="B2874" s="233" t="str">
        <f t="shared" si="859"/>
        <v/>
      </c>
      <c r="C2874" s="234"/>
      <c r="D2874" s="235" t="str">
        <f t="shared" si="860"/>
        <v/>
      </c>
      <c r="E2874" s="236"/>
      <c r="F2874" s="237">
        <f t="shared" si="861"/>
        <v>0</v>
      </c>
      <c r="G2874" s="303">
        <f t="shared" si="862"/>
        <v>0</v>
      </c>
    </row>
    <row r="2875" spans="1:7" s="238" customFormat="1" ht="24" customHeight="1" x14ac:dyDescent="0.2">
      <c r="A2875" s="235" t="str">
        <f t="shared" si="858"/>
        <v/>
      </c>
      <c r="B2875" s="233" t="str">
        <f t="shared" si="859"/>
        <v/>
      </c>
      <c r="C2875" s="234"/>
      <c r="D2875" s="235" t="str">
        <f t="shared" si="860"/>
        <v/>
      </c>
      <c r="E2875" s="236"/>
      <c r="F2875" s="237">
        <f t="shared" si="861"/>
        <v>0</v>
      </c>
      <c r="G2875" s="303">
        <f t="shared" si="862"/>
        <v>0</v>
      </c>
    </row>
    <row r="2876" spans="1:7" ht="24" customHeight="1" x14ac:dyDescent="0.2">
      <c r="A2876" s="304"/>
      <c r="B2876" s="99"/>
      <c r="C2876" s="99"/>
      <c r="D2876" s="105"/>
      <c r="E2876" s="106"/>
      <c r="F2876" s="377" t="s">
        <v>31</v>
      </c>
      <c r="G2876" s="305">
        <f>SUBTOTAL(9,G2862:G2875)</f>
        <v>0</v>
      </c>
    </row>
    <row r="2877" spans="1:7" ht="24" customHeight="1" x14ac:dyDescent="0.2">
      <c r="A2877" s="304"/>
      <c r="B2877" s="99"/>
      <c r="C2877" s="375" t="s">
        <v>605</v>
      </c>
      <c r="D2877" s="105"/>
      <c r="E2877" s="106"/>
      <c r="F2877" s="107"/>
      <c r="G2877" s="306"/>
    </row>
    <row r="2878" spans="1:7" s="238" customFormat="1" ht="24" customHeight="1" x14ac:dyDescent="0.2">
      <c r="A2878" s="235" t="str">
        <f t="shared" ref="A2878:A2885" si="863">IFERROR(VLOOKUP(C2878,Tabla_Insumos,4,FALSE),"")</f>
        <v/>
      </c>
      <c r="B2878" s="233">
        <f t="shared" ref="B2878:B2885" si="864">IFERROR(VLOOKUP(A2878,Tabla_Indices,5,FALSE),"")</f>
        <v>0</v>
      </c>
      <c r="C2878" s="234"/>
      <c r="D2878" s="235" t="str">
        <f t="shared" ref="D2878:D2885" si="865">IFERROR(VLOOKUP(C2878,Tabla_Insumos,2,FALSE),"")</f>
        <v/>
      </c>
      <c r="E2878" s="236"/>
      <c r="F2878" s="237">
        <f t="shared" ref="F2878:F2885" si="866">IFERROR(VLOOKUP(C2878,Tabla_Insumos,3,FALSE),0)</f>
        <v>0</v>
      </c>
      <c r="G2878" s="303">
        <f>ROUND(E2878*F2878,2)</f>
        <v>0</v>
      </c>
    </row>
    <row r="2879" spans="1:7" s="238" customFormat="1" ht="24" customHeight="1" x14ac:dyDescent="0.2">
      <c r="A2879" s="235" t="str">
        <f t="shared" si="863"/>
        <v/>
      </c>
      <c r="B2879" s="233">
        <f t="shared" si="864"/>
        <v>0</v>
      </c>
      <c r="C2879" s="234"/>
      <c r="D2879" s="235" t="str">
        <f t="shared" si="865"/>
        <v/>
      </c>
      <c r="E2879" s="236"/>
      <c r="F2879" s="237">
        <f t="shared" si="866"/>
        <v>0</v>
      </c>
      <c r="G2879" s="303">
        <f>ROUND(E2879*F2879,2)</f>
        <v>0</v>
      </c>
    </row>
    <row r="2880" spans="1:7" s="238" customFormat="1" ht="24" customHeight="1" x14ac:dyDescent="0.2">
      <c r="A2880" s="235" t="str">
        <f t="shared" si="863"/>
        <v/>
      </c>
      <c r="B2880" s="233">
        <f t="shared" si="864"/>
        <v>0</v>
      </c>
      <c r="C2880" s="234"/>
      <c r="D2880" s="235" t="str">
        <f t="shared" si="865"/>
        <v/>
      </c>
      <c r="E2880" s="236"/>
      <c r="F2880" s="237">
        <f t="shared" si="866"/>
        <v>0</v>
      </c>
      <c r="G2880" s="303">
        <f t="shared" ref="G2880:G2885" si="867">ROUND(E2880*F2880,2)</f>
        <v>0</v>
      </c>
    </row>
    <row r="2881" spans="1:7" s="238" customFormat="1" ht="24" customHeight="1" x14ac:dyDescent="0.2">
      <c r="A2881" s="235" t="str">
        <f t="shared" si="863"/>
        <v/>
      </c>
      <c r="B2881" s="233">
        <f t="shared" si="864"/>
        <v>0</v>
      </c>
      <c r="C2881" s="234"/>
      <c r="D2881" s="235" t="str">
        <f t="shared" si="865"/>
        <v/>
      </c>
      <c r="E2881" s="236"/>
      <c r="F2881" s="237">
        <f t="shared" si="866"/>
        <v>0</v>
      </c>
      <c r="G2881" s="303">
        <f t="shared" si="867"/>
        <v>0</v>
      </c>
    </row>
    <row r="2882" spans="1:7" s="238" customFormat="1" ht="24" customHeight="1" x14ac:dyDescent="0.2">
      <c r="A2882" s="235" t="str">
        <f t="shared" si="863"/>
        <v/>
      </c>
      <c r="B2882" s="233">
        <f t="shared" si="864"/>
        <v>0</v>
      </c>
      <c r="C2882" s="234"/>
      <c r="D2882" s="235" t="str">
        <f t="shared" si="865"/>
        <v/>
      </c>
      <c r="E2882" s="236"/>
      <c r="F2882" s="237">
        <f t="shared" si="866"/>
        <v>0</v>
      </c>
      <c r="G2882" s="303">
        <f t="shared" si="867"/>
        <v>0</v>
      </c>
    </row>
    <row r="2883" spans="1:7" s="238" customFormat="1" ht="24" customHeight="1" x14ac:dyDescent="0.2">
      <c r="A2883" s="235" t="str">
        <f t="shared" si="863"/>
        <v/>
      </c>
      <c r="B2883" s="233">
        <f t="shared" si="864"/>
        <v>0</v>
      </c>
      <c r="C2883" s="234"/>
      <c r="D2883" s="235" t="str">
        <f t="shared" si="865"/>
        <v/>
      </c>
      <c r="E2883" s="236"/>
      <c r="F2883" s="237">
        <f t="shared" si="866"/>
        <v>0</v>
      </c>
      <c r="G2883" s="303">
        <f t="shared" si="867"/>
        <v>0</v>
      </c>
    </row>
    <row r="2884" spans="1:7" s="238" customFormat="1" ht="24" customHeight="1" x14ac:dyDescent="0.2">
      <c r="A2884" s="235" t="str">
        <f t="shared" si="863"/>
        <v/>
      </c>
      <c r="B2884" s="233">
        <f t="shared" si="864"/>
        <v>0</v>
      </c>
      <c r="C2884" s="234"/>
      <c r="D2884" s="235" t="str">
        <f t="shared" si="865"/>
        <v/>
      </c>
      <c r="E2884" s="236"/>
      <c r="F2884" s="237">
        <f t="shared" si="866"/>
        <v>0</v>
      </c>
      <c r="G2884" s="303">
        <f t="shared" si="867"/>
        <v>0</v>
      </c>
    </row>
    <row r="2885" spans="1:7" s="238" customFormat="1" ht="24" customHeight="1" x14ac:dyDescent="0.2">
      <c r="A2885" s="235" t="str">
        <f t="shared" si="863"/>
        <v/>
      </c>
      <c r="B2885" s="233">
        <f t="shared" si="864"/>
        <v>0</v>
      </c>
      <c r="C2885" s="234"/>
      <c r="D2885" s="235" t="str">
        <f t="shared" si="865"/>
        <v/>
      </c>
      <c r="E2885" s="236"/>
      <c r="F2885" s="237">
        <f t="shared" si="866"/>
        <v>0</v>
      </c>
      <c r="G2885" s="303">
        <f t="shared" si="867"/>
        <v>0</v>
      </c>
    </row>
    <row r="2886" spans="1:7" ht="24" customHeight="1" x14ac:dyDescent="0.2">
      <c r="A2886" s="304"/>
      <c r="B2886" s="99"/>
      <c r="C2886" s="99"/>
      <c r="D2886" s="105"/>
      <c r="E2886" s="106"/>
      <c r="F2886" s="377" t="s">
        <v>32</v>
      </c>
      <c r="G2886" s="305">
        <f>SUBTOTAL(9,G2878:G2885)</f>
        <v>0</v>
      </c>
    </row>
    <row r="2887" spans="1:7" ht="24" customHeight="1" x14ac:dyDescent="0.2">
      <c r="A2887" s="304"/>
      <c r="B2887" s="99"/>
      <c r="C2887" s="375" t="s">
        <v>606</v>
      </c>
      <c r="D2887" s="105"/>
      <c r="E2887" s="106"/>
      <c r="F2887" s="107"/>
      <c r="G2887" s="306"/>
    </row>
    <row r="2888" spans="1:7" s="238" customFormat="1" ht="24" customHeight="1" x14ac:dyDescent="0.2">
      <c r="A2888" s="235" t="str">
        <f t="shared" ref="A2888:A2896" si="868">IFERROR(VLOOKUP(C2888,Tabla_Insumos,4,FALSE),"")</f>
        <v/>
      </c>
      <c r="B2888" s="233" t="str">
        <f t="shared" ref="B2888:B2896" si="869">IFERROR(VLOOKUP(C2888,Tabla_Insumos,5,FALSE),"")</f>
        <v/>
      </c>
      <c r="C2888" s="234"/>
      <c r="D2888" s="235" t="str">
        <f t="shared" ref="D2888:D2896" si="870">IFERROR(VLOOKUP(C2888,Tabla_Insumos,2,FALSE),"")</f>
        <v/>
      </c>
      <c r="E2888" s="236"/>
      <c r="F2888" s="237">
        <f t="shared" ref="F2888:F2896" si="871">IFERROR(VLOOKUP(C2888,Tabla_Insumos,3,FALSE),0)</f>
        <v>0</v>
      </c>
      <c r="G2888" s="303">
        <f t="shared" ref="G2888:G2896" si="872">ROUND(E2888*F2888,2)</f>
        <v>0</v>
      </c>
    </row>
    <row r="2889" spans="1:7" s="238" customFormat="1" ht="24" customHeight="1" x14ac:dyDescent="0.2">
      <c r="A2889" s="235" t="str">
        <f t="shared" si="868"/>
        <v/>
      </c>
      <c r="B2889" s="233" t="str">
        <f t="shared" si="869"/>
        <v/>
      </c>
      <c r="C2889" s="234"/>
      <c r="D2889" s="235" t="str">
        <f t="shared" si="870"/>
        <v/>
      </c>
      <c r="E2889" s="236"/>
      <c r="F2889" s="237">
        <f t="shared" si="871"/>
        <v>0</v>
      </c>
      <c r="G2889" s="303">
        <f t="shared" si="872"/>
        <v>0</v>
      </c>
    </row>
    <row r="2890" spans="1:7" s="238" customFormat="1" ht="24" customHeight="1" x14ac:dyDescent="0.2">
      <c r="A2890" s="235" t="str">
        <f t="shared" si="868"/>
        <v/>
      </c>
      <c r="B2890" s="233" t="str">
        <f t="shared" si="869"/>
        <v/>
      </c>
      <c r="C2890" s="234"/>
      <c r="D2890" s="235" t="str">
        <f t="shared" si="870"/>
        <v/>
      </c>
      <c r="E2890" s="236"/>
      <c r="F2890" s="237">
        <f t="shared" si="871"/>
        <v>0</v>
      </c>
      <c r="G2890" s="303">
        <f t="shared" si="872"/>
        <v>0</v>
      </c>
    </row>
    <row r="2891" spans="1:7" s="238" customFormat="1" ht="24" customHeight="1" x14ac:dyDescent="0.2">
      <c r="A2891" s="235" t="str">
        <f t="shared" si="868"/>
        <v/>
      </c>
      <c r="B2891" s="233" t="str">
        <f t="shared" si="869"/>
        <v/>
      </c>
      <c r="C2891" s="234"/>
      <c r="D2891" s="235" t="str">
        <f t="shared" si="870"/>
        <v/>
      </c>
      <c r="E2891" s="236"/>
      <c r="F2891" s="237">
        <f t="shared" si="871"/>
        <v>0</v>
      </c>
      <c r="G2891" s="303">
        <f t="shared" si="872"/>
        <v>0</v>
      </c>
    </row>
    <row r="2892" spans="1:7" s="238" customFormat="1" ht="24" customHeight="1" x14ac:dyDescent="0.2">
      <c r="A2892" s="235" t="str">
        <f t="shared" si="868"/>
        <v/>
      </c>
      <c r="B2892" s="233" t="str">
        <f t="shared" si="869"/>
        <v/>
      </c>
      <c r="C2892" s="234"/>
      <c r="D2892" s="235" t="str">
        <f t="shared" si="870"/>
        <v/>
      </c>
      <c r="E2892" s="236"/>
      <c r="F2892" s="237">
        <f t="shared" si="871"/>
        <v>0</v>
      </c>
      <c r="G2892" s="303">
        <f t="shared" si="872"/>
        <v>0</v>
      </c>
    </row>
    <row r="2893" spans="1:7" s="238" customFormat="1" ht="24" customHeight="1" x14ac:dyDescent="0.2">
      <c r="A2893" s="235" t="str">
        <f t="shared" si="868"/>
        <v/>
      </c>
      <c r="B2893" s="233" t="str">
        <f t="shared" si="869"/>
        <v/>
      </c>
      <c r="C2893" s="234"/>
      <c r="D2893" s="235" t="str">
        <f t="shared" si="870"/>
        <v/>
      </c>
      <c r="E2893" s="236"/>
      <c r="F2893" s="237">
        <f t="shared" si="871"/>
        <v>0</v>
      </c>
      <c r="G2893" s="303">
        <f t="shared" si="872"/>
        <v>0</v>
      </c>
    </row>
    <row r="2894" spans="1:7" s="238" customFormat="1" ht="24" customHeight="1" x14ac:dyDescent="0.2">
      <c r="A2894" s="235" t="str">
        <f t="shared" si="868"/>
        <v/>
      </c>
      <c r="B2894" s="233" t="str">
        <f t="shared" si="869"/>
        <v/>
      </c>
      <c r="C2894" s="234"/>
      <c r="D2894" s="235" t="str">
        <f t="shared" si="870"/>
        <v/>
      </c>
      <c r="E2894" s="236"/>
      <c r="F2894" s="237">
        <f t="shared" si="871"/>
        <v>0</v>
      </c>
      <c r="G2894" s="303">
        <f t="shared" si="872"/>
        <v>0</v>
      </c>
    </row>
    <row r="2895" spans="1:7" s="238" customFormat="1" ht="24" customHeight="1" x14ac:dyDescent="0.2">
      <c r="A2895" s="235" t="str">
        <f t="shared" si="868"/>
        <v/>
      </c>
      <c r="B2895" s="233" t="str">
        <f t="shared" si="869"/>
        <v/>
      </c>
      <c r="C2895" s="234"/>
      <c r="D2895" s="235" t="str">
        <f t="shared" si="870"/>
        <v/>
      </c>
      <c r="E2895" s="236"/>
      <c r="F2895" s="237">
        <f t="shared" si="871"/>
        <v>0</v>
      </c>
      <c r="G2895" s="303">
        <f t="shared" si="872"/>
        <v>0</v>
      </c>
    </row>
    <row r="2896" spans="1:7" s="238" customFormat="1" ht="24" customHeight="1" x14ac:dyDescent="0.2">
      <c r="A2896" s="235" t="str">
        <f t="shared" si="868"/>
        <v/>
      </c>
      <c r="B2896" s="233" t="str">
        <f t="shared" si="869"/>
        <v/>
      </c>
      <c r="C2896" s="234"/>
      <c r="D2896" s="235" t="str">
        <f t="shared" si="870"/>
        <v/>
      </c>
      <c r="E2896" s="236"/>
      <c r="F2896" s="237">
        <f t="shared" si="871"/>
        <v>0</v>
      </c>
      <c r="G2896" s="303">
        <f t="shared" si="872"/>
        <v>0</v>
      </c>
    </row>
    <row r="2897" spans="1:123" ht="24" customHeight="1" x14ac:dyDescent="0.2">
      <c r="A2897" s="307"/>
      <c r="B2897" s="105"/>
      <c r="C2897" s="99"/>
      <c r="D2897" s="105"/>
      <c r="E2897" s="106"/>
      <c r="F2897" s="377" t="s">
        <v>33</v>
      </c>
      <c r="G2897" s="305">
        <f>SUBTOTAL(9,G2888:G2896)</f>
        <v>0</v>
      </c>
    </row>
    <row r="2898" spans="1:123" ht="24" customHeight="1" x14ac:dyDescent="0.2">
      <c r="A2898" s="308"/>
      <c r="B2898" s="105"/>
      <c r="C2898" s="99"/>
      <c r="D2898" s="105"/>
      <c r="E2898" s="106"/>
      <c r="F2898" s="107"/>
      <c r="G2898" s="306"/>
    </row>
    <row r="2899" spans="1:123" ht="24" customHeight="1" x14ac:dyDescent="0.2">
      <c r="A2899" s="309" t="str">
        <f>B2857</f>
        <v/>
      </c>
      <c r="B2899" s="310" t="str">
        <f>C2857</f>
        <v/>
      </c>
      <c r="C2899" s="113"/>
      <c r="D2899" s="113" t="s">
        <v>34</v>
      </c>
      <c r="E2899" s="114"/>
      <c r="F2899" s="312" t="s">
        <v>35</v>
      </c>
      <c r="G2899" s="311">
        <f>SUBTOTAL(9,G2862:G2898)</f>
        <v>0</v>
      </c>
    </row>
    <row r="2901" spans="1:123" ht="24" customHeight="1" x14ac:dyDescent="0.2">
      <c r="A2901" s="291" t="s">
        <v>37</v>
      </c>
      <c r="B2901" s="292"/>
      <c r="C2901" s="292"/>
      <c r="D2901" s="292"/>
      <c r="E2901" s="292"/>
      <c r="F2901" s="292"/>
      <c r="G2901" s="293"/>
    </row>
    <row r="2902" spans="1:123" ht="24" customHeight="1" x14ac:dyDescent="0.2">
      <c r="A2902" s="294" t="s">
        <v>602</v>
      </c>
      <c r="B2902" s="101" t="str">
        <f>Comitente</f>
        <v>DIRECCION PROVINCIAL DE REDES DE GAS</v>
      </c>
      <c r="C2902" s="96"/>
      <c r="D2902" s="102"/>
      <c r="E2902" s="102"/>
      <c r="F2902" s="103"/>
      <c r="G2902" s="295"/>
    </row>
    <row r="2903" spans="1:123" ht="24" customHeight="1" x14ac:dyDescent="0.2">
      <c r="A2903" s="294" t="s">
        <v>603</v>
      </c>
      <c r="B2903" s="101">
        <f>Contratista</f>
        <v>0</v>
      </c>
      <c r="C2903" s="97"/>
      <c r="D2903" s="97"/>
      <c r="E2903" s="97"/>
      <c r="F2903" s="104"/>
      <c r="G2903" s="296"/>
    </row>
    <row r="2904" spans="1:123" ht="24" customHeight="1" x14ac:dyDescent="0.2">
      <c r="A2904" s="294" t="s">
        <v>24</v>
      </c>
      <c r="B2904" s="101" t="str">
        <f>Obra</f>
        <v>RED DE MEDIA PRESIÓN BARRIO TALACASTO</v>
      </c>
      <c r="C2904" s="97"/>
      <c r="D2904" s="97"/>
      <c r="E2904" s="97"/>
      <c r="F2904" s="104" t="s">
        <v>38</v>
      </c>
      <c r="G2904" s="297">
        <f>Fecha_Base</f>
        <v>0</v>
      </c>
    </row>
    <row r="2905" spans="1:123" ht="24" customHeight="1" x14ac:dyDescent="0.2">
      <c r="A2905" s="298" t="s">
        <v>601</v>
      </c>
      <c r="B2905" s="98" t="str">
        <f>Ubicación</f>
        <v>Departamento Chimbas</v>
      </c>
      <c r="C2905" s="98"/>
      <c r="D2905" s="105"/>
      <c r="E2905" s="106"/>
      <c r="F2905" s="107"/>
      <c r="G2905" s="299"/>
    </row>
    <row r="2906" spans="1:123" ht="24" customHeight="1" x14ac:dyDescent="0.2">
      <c r="A2906" s="298" t="s">
        <v>39</v>
      </c>
      <c r="B2906" s="108" t="str">
        <f>IFERROR(VALUE(LEFT(B2907,FIND(".",B2907)-1)),"")</f>
        <v/>
      </c>
      <c r="C2906" s="99" t="str">
        <f>IFERROR(VLOOKUP(B2906,Tabla_CyP,2,FALSE),"")</f>
        <v/>
      </c>
      <c r="D2906" s="99"/>
      <c r="E2906" s="106"/>
      <c r="F2906" s="107"/>
      <c r="G2906" s="299"/>
    </row>
    <row r="2907" spans="1:123" ht="24" customHeight="1" x14ac:dyDescent="0.2">
      <c r="A2907" s="298" t="s">
        <v>25</v>
      </c>
      <c r="B2907" s="109" t="str">
        <f>IFERROR(VLOOKUP(COUNTIF($A$1:A2907,"ANALISIS DE PRECIOS"),Tabla_NumeroItem,2,FALSE),"")</f>
        <v/>
      </c>
      <c r="C2907" s="99" t="str">
        <f>IFERROR(VLOOKUP(B2907,Tabla_CyP,2,FALSE),"")</f>
        <v/>
      </c>
      <c r="D2907" s="105"/>
      <c r="E2907" s="106"/>
      <c r="F2907" s="104" t="s">
        <v>26</v>
      </c>
      <c r="G2907" s="300" t="str">
        <f>IFERROR(VLOOKUP(B2907,Tabla_CyP,4,FALSE),"")</f>
        <v/>
      </c>
    </row>
    <row r="2908" spans="1:123" ht="24" customHeight="1" x14ac:dyDescent="0.2">
      <c r="A2908" s="298"/>
      <c r="B2908" s="98"/>
      <c r="C2908" s="99"/>
      <c r="D2908" s="105"/>
      <c r="E2908" s="106"/>
      <c r="F2908" s="107"/>
      <c r="G2908" s="299"/>
    </row>
    <row r="2909" spans="1:123" ht="24" customHeight="1" x14ac:dyDescent="0.2">
      <c r="A2909" s="431" t="s">
        <v>507</v>
      </c>
      <c r="B2909" s="432"/>
      <c r="C2909" s="425" t="s">
        <v>0</v>
      </c>
      <c r="D2909" s="425" t="s">
        <v>27</v>
      </c>
      <c r="E2909" s="427" t="s">
        <v>28</v>
      </c>
      <c r="F2909" s="429" t="s">
        <v>29</v>
      </c>
      <c r="G2909" s="429" t="s">
        <v>30</v>
      </c>
    </row>
    <row r="2910" spans="1:123" s="111" customFormat="1" ht="24" customHeight="1" x14ac:dyDescent="0.2">
      <c r="A2910" s="110" t="s">
        <v>508</v>
      </c>
      <c r="B2910" s="110" t="s">
        <v>509</v>
      </c>
      <c r="C2910" s="426"/>
      <c r="D2910" s="426"/>
      <c r="E2910" s="428"/>
      <c r="F2910" s="430"/>
      <c r="G2910" s="430"/>
      <c r="H2910" s="239"/>
      <c r="I2910" s="239"/>
      <c r="J2910" s="239"/>
      <c r="K2910" s="239"/>
      <c r="L2910" s="239"/>
      <c r="M2910" s="239"/>
      <c r="N2910" s="239"/>
      <c r="O2910" s="239"/>
      <c r="P2910" s="239"/>
      <c r="Q2910" s="239"/>
      <c r="R2910" s="239"/>
      <c r="S2910" s="239"/>
      <c r="T2910" s="239"/>
      <c r="U2910" s="239"/>
      <c r="V2910" s="239"/>
      <c r="W2910" s="239"/>
      <c r="X2910" s="239"/>
      <c r="Y2910" s="239"/>
      <c r="Z2910" s="239"/>
      <c r="AA2910" s="239"/>
      <c r="AB2910" s="239"/>
      <c r="AC2910" s="239"/>
      <c r="AD2910" s="239"/>
      <c r="AE2910" s="239"/>
      <c r="AF2910" s="239"/>
      <c r="AG2910" s="239"/>
      <c r="AH2910" s="239"/>
      <c r="AI2910" s="239"/>
      <c r="AJ2910" s="239"/>
      <c r="AK2910" s="239"/>
      <c r="AL2910" s="239"/>
      <c r="AM2910" s="239"/>
      <c r="AN2910" s="239"/>
      <c r="AO2910" s="239"/>
      <c r="AP2910" s="239"/>
      <c r="AQ2910" s="239"/>
      <c r="AR2910" s="239"/>
      <c r="AS2910" s="239"/>
      <c r="AT2910" s="239"/>
      <c r="AU2910" s="239"/>
      <c r="AV2910" s="239"/>
      <c r="AW2910" s="239"/>
      <c r="AX2910" s="239"/>
      <c r="AY2910" s="239"/>
      <c r="AZ2910" s="239"/>
      <c r="BA2910" s="239"/>
      <c r="BB2910" s="239"/>
      <c r="BC2910" s="239"/>
      <c r="BD2910" s="239"/>
      <c r="BE2910" s="239"/>
      <c r="BF2910" s="239"/>
      <c r="BG2910" s="239"/>
      <c r="BH2910" s="239"/>
      <c r="BI2910" s="239"/>
      <c r="BJ2910" s="239"/>
      <c r="BK2910" s="239"/>
      <c r="BL2910" s="239"/>
      <c r="BM2910" s="239"/>
      <c r="BN2910" s="239"/>
      <c r="BO2910" s="239"/>
      <c r="BP2910" s="239"/>
      <c r="BQ2910" s="239"/>
      <c r="BR2910" s="239"/>
      <c r="BS2910" s="239"/>
      <c r="BT2910" s="239"/>
      <c r="BU2910" s="239"/>
      <c r="BV2910" s="239"/>
      <c r="BW2910" s="239"/>
      <c r="BX2910" s="239"/>
      <c r="BY2910" s="239"/>
      <c r="BZ2910" s="239"/>
      <c r="CA2910" s="239"/>
      <c r="CB2910" s="239"/>
      <c r="CC2910" s="239"/>
      <c r="CD2910" s="239"/>
      <c r="CE2910" s="239"/>
      <c r="CF2910" s="239"/>
      <c r="CG2910" s="239"/>
      <c r="CH2910" s="239"/>
      <c r="CI2910" s="239"/>
      <c r="CJ2910" s="239"/>
      <c r="CK2910" s="239"/>
      <c r="CL2910" s="239"/>
      <c r="CM2910" s="239"/>
      <c r="CN2910" s="239"/>
      <c r="CO2910" s="239"/>
      <c r="CP2910" s="239"/>
      <c r="CQ2910" s="239"/>
      <c r="CR2910" s="239"/>
      <c r="CS2910" s="239"/>
      <c r="CT2910" s="239"/>
      <c r="CU2910" s="239"/>
      <c r="CV2910" s="239"/>
      <c r="CW2910" s="239"/>
      <c r="CX2910" s="239"/>
      <c r="CY2910" s="239"/>
      <c r="CZ2910" s="239"/>
      <c r="DA2910" s="239"/>
      <c r="DB2910" s="239"/>
      <c r="DC2910" s="239"/>
      <c r="DD2910" s="239"/>
      <c r="DE2910" s="239"/>
      <c r="DF2910" s="239"/>
      <c r="DG2910" s="239"/>
      <c r="DH2910" s="239"/>
      <c r="DI2910" s="239"/>
      <c r="DJ2910" s="239"/>
      <c r="DK2910" s="239"/>
      <c r="DL2910" s="239"/>
      <c r="DM2910" s="239"/>
      <c r="DN2910" s="239"/>
      <c r="DO2910" s="239"/>
      <c r="DP2910" s="239"/>
      <c r="DQ2910" s="239"/>
      <c r="DR2910" s="239"/>
      <c r="DS2910" s="239"/>
    </row>
    <row r="2911" spans="1:123" ht="24" customHeight="1" x14ac:dyDescent="0.2">
      <c r="A2911" s="378"/>
      <c r="B2911" s="112"/>
      <c r="C2911" s="376" t="s">
        <v>604</v>
      </c>
      <c r="D2911" s="113"/>
      <c r="E2911" s="114"/>
      <c r="F2911" s="115"/>
      <c r="G2911" s="302"/>
    </row>
    <row r="2912" spans="1:123" s="238" customFormat="1" ht="24" customHeight="1" x14ac:dyDescent="0.2">
      <c r="A2912" s="235" t="str">
        <f t="shared" ref="A2912:A2925" si="873">IFERROR(VLOOKUP(C2912,Tabla_Insumos,4,FALSE),"")</f>
        <v/>
      </c>
      <c r="B2912" s="233" t="str">
        <f t="shared" ref="B2912:B2925" si="874">IFERROR(VLOOKUP(C2912,Tabla_Insumos,5,FALSE),"")</f>
        <v/>
      </c>
      <c r="C2912" s="234"/>
      <c r="D2912" s="235" t="str">
        <f t="shared" ref="D2912:D2925" si="875">IFERROR(VLOOKUP(C2912,Tabla_Insumos,2,FALSE),"")</f>
        <v/>
      </c>
      <c r="E2912" s="236"/>
      <c r="F2912" s="237">
        <f t="shared" ref="F2912:F2925" si="876">IFERROR(VLOOKUP(C2912,Tabla_Insumos,3,FALSE),0)</f>
        <v>0</v>
      </c>
      <c r="G2912" s="303">
        <f>ROUND(E2912*F2912,2)</f>
        <v>0</v>
      </c>
    </row>
    <row r="2913" spans="1:7" s="238" customFormat="1" ht="24" customHeight="1" x14ac:dyDescent="0.2">
      <c r="A2913" s="235" t="str">
        <f t="shared" si="873"/>
        <v/>
      </c>
      <c r="B2913" s="233" t="str">
        <f t="shared" si="874"/>
        <v/>
      </c>
      <c r="C2913" s="234"/>
      <c r="D2913" s="235" t="str">
        <f t="shared" si="875"/>
        <v/>
      </c>
      <c r="E2913" s="236"/>
      <c r="F2913" s="237">
        <f t="shared" si="876"/>
        <v>0</v>
      </c>
      <c r="G2913" s="303">
        <f t="shared" ref="G2913:G2925" si="877">ROUND(E2913*F2913,2)</f>
        <v>0</v>
      </c>
    </row>
    <row r="2914" spans="1:7" s="238" customFormat="1" ht="24" customHeight="1" x14ac:dyDescent="0.2">
      <c r="A2914" s="235" t="str">
        <f t="shared" si="873"/>
        <v/>
      </c>
      <c r="B2914" s="233" t="str">
        <f t="shared" si="874"/>
        <v/>
      </c>
      <c r="C2914" s="234"/>
      <c r="D2914" s="235" t="str">
        <f t="shared" si="875"/>
        <v/>
      </c>
      <c r="E2914" s="236"/>
      <c r="F2914" s="237">
        <f t="shared" si="876"/>
        <v>0</v>
      </c>
      <c r="G2914" s="303">
        <f t="shared" si="877"/>
        <v>0</v>
      </c>
    </row>
    <row r="2915" spans="1:7" s="238" customFormat="1" ht="24" customHeight="1" x14ac:dyDescent="0.2">
      <c r="A2915" s="235" t="str">
        <f t="shared" si="873"/>
        <v/>
      </c>
      <c r="B2915" s="233" t="str">
        <f t="shared" si="874"/>
        <v/>
      </c>
      <c r="C2915" s="234"/>
      <c r="D2915" s="235" t="str">
        <f t="shared" si="875"/>
        <v/>
      </c>
      <c r="E2915" s="236"/>
      <c r="F2915" s="237">
        <f t="shared" si="876"/>
        <v>0</v>
      </c>
      <c r="G2915" s="303">
        <f t="shared" si="877"/>
        <v>0</v>
      </c>
    </row>
    <row r="2916" spans="1:7" s="238" customFormat="1" ht="24" customHeight="1" x14ac:dyDescent="0.2">
      <c r="A2916" s="235" t="str">
        <f t="shared" si="873"/>
        <v/>
      </c>
      <c r="B2916" s="233" t="str">
        <f t="shared" si="874"/>
        <v/>
      </c>
      <c r="C2916" s="234"/>
      <c r="D2916" s="235" t="str">
        <f t="shared" si="875"/>
        <v/>
      </c>
      <c r="E2916" s="236"/>
      <c r="F2916" s="237">
        <f t="shared" si="876"/>
        <v>0</v>
      </c>
      <c r="G2916" s="303">
        <f t="shared" si="877"/>
        <v>0</v>
      </c>
    </row>
    <row r="2917" spans="1:7" s="238" customFormat="1" ht="24" customHeight="1" x14ac:dyDescent="0.2">
      <c r="A2917" s="235" t="str">
        <f t="shared" si="873"/>
        <v/>
      </c>
      <c r="B2917" s="233" t="str">
        <f t="shared" si="874"/>
        <v/>
      </c>
      <c r="C2917" s="234"/>
      <c r="D2917" s="235" t="str">
        <f t="shared" si="875"/>
        <v/>
      </c>
      <c r="E2917" s="236"/>
      <c r="F2917" s="237">
        <f t="shared" si="876"/>
        <v>0</v>
      </c>
      <c r="G2917" s="303">
        <f t="shared" si="877"/>
        <v>0</v>
      </c>
    </row>
    <row r="2918" spans="1:7" s="238" customFormat="1" ht="24" customHeight="1" x14ac:dyDescent="0.2">
      <c r="A2918" s="235" t="str">
        <f t="shared" si="873"/>
        <v/>
      </c>
      <c r="B2918" s="233" t="str">
        <f t="shared" si="874"/>
        <v/>
      </c>
      <c r="C2918" s="234"/>
      <c r="D2918" s="235" t="str">
        <f t="shared" si="875"/>
        <v/>
      </c>
      <c r="E2918" s="236"/>
      <c r="F2918" s="237">
        <f t="shared" si="876"/>
        <v>0</v>
      </c>
      <c r="G2918" s="303">
        <f t="shared" si="877"/>
        <v>0</v>
      </c>
    </row>
    <row r="2919" spans="1:7" s="238" customFormat="1" ht="24" customHeight="1" x14ac:dyDescent="0.2">
      <c r="A2919" s="235" t="str">
        <f t="shared" si="873"/>
        <v/>
      </c>
      <c r="B2919" s="233" t="str">
        <f t="shared" si="874"/>
        <v/>
      </c>
      <c r="C2919" s="234"/>
      <c r="D2919" s="235" t="str">
        <f t="shared" si="875"/>
        <v/>
      </c>
      <c r="E2919" s="236"/>
      <c r="F2919" s="237">
        <f t="shared" si="876"/>
        <v>0</v>
      </c>
      <c r="G2919" s="303">
        <f t="shared" si="877"/>
        <v>0</v>
      </c>
    </row>
    <row r="2920" spans="1:7" s="238" customFormat="1" ht="24" customHeight="1" x14ac:dyDescent="0.2">
      <c r="A2920" s="235" t="str">
        <f t="shared" si="873"/>
        <v/>
      </c>
      <c r="B2920" s="233" t="str">
        <f t="shared" si="874"/>
        <v/>
      </c>
      <c r="C2920" s="234"/>
      <c r="D2920" s="235" t="str">
        <f t="shared" si="875"/>
        <v/>
      </c>
      <c r="E2920" s="236"/>
      <c r="F2920" s="237">
        <f t="shared" si="876"/>
        <v>0</v>
      </c>
      <c r="G2920" s="303">
        <f t="shared" si="877"/>
        <v>0</v>
      </c>
    </row>
    <row r="2921" spans="1:7" s="238" customFormat="1" ht="24" customHeight="1" x14ac:dyDescent="0.2">
      <c r="A2921" s="235" t="str">
        <f t="shared" si="873"/>
        <v/>
      </c>
      <c r="B2921" s="233" t="str">
        <f t="shared" si="874"/>
        <v/>
      </c>
      <c r="C2921" s="234"/>
      <c r="D2921" s="235" t="str">
        <f t="shared" si="875"/>
        <v/>
      </c>
      <c r="E2921" s="236"/>
      <c r="F2921" s="237">
        <f t="shared" si="876"/>
        <v>0</v>
      </c>
      <c r="G2921" s="303">
        <f t="shared" si="877"/>
        <v>0</v>
      </c>
    </row>
    <row r="2922" spans="1:7" s="238" customFormat="1" ht="24" customHeight="1" x14ac:dyDescent="0.2">
      <c r="A2922" s="235" t="str">
        <f t="shared" si="873"/>
        <v/>
      </c>
      <c r="B2922" s="233" t="str">
        <f t="shared" si="874"/>
        <v/>
      </c>
      <c r="C2922" s="234"/>
      <c r="D2922" s="235" t="str">
        <f t="shared" si="875"/>
        <v/>
      </c>
      <c r="E2922" s="236"/>
      <c r="F2922" s="237">
        <f t="shared" si="876"/>
        <v>0</v>
      </c>
      <c r="G2922" s="303">
        <f t="shared" si="877"/>
        <v>0</v>
      </c>
    </row>
    <row r="2923" spans="1:7" s="238" customFormat="1" ht="24" customHeight="1" x14ac:dyDescent="0.2">
      <c r="A2923" s="235" t="str">
        <f t="shared" si="873"/>
        <v/>
      </c>
      <c r="B2923" s="233" t="str">
        <f t="shared" si="874"/>
        <v/>
      </c>
      <c r="C2923" s="234"/>
      <c r="D2923" s="235" t="str">
        <f t="shared" si="875"/>
        <v/>
      </c>
      <c r="E2923" s="236"/>
      <c r="F2923" s="237">
        <f t="shared" si="876"/>
        <v>0</v>
      </c>
      <c r="G2923" s="303">
        <f t="shared" si="877"/>
        <v>0</v>
      </c>
    </row>
    <row r="2924" spans="1:7" s="238" customFormat="1" ht="24" customHeight="1" x14ac:dyDescent="0.2">
      <c r="A2924" s="235" t="str">
        <f t="shared" si="873"/>
        <v/>
      </c>
      <c r="B2924" s="233" t="str">
        <f t="shared" si="874"/>
        <v/>
      </c>
      <c r="C2924" s="234"/>
      <c r="D2924" s="235" t="str">
        <f t="shared" si="875"/>
        <v/>
      </c>
      <c r="E2924" s="236"/>
      <c r="F2924" s="237">
        <f t="shared" si="876"/>
        <v>0</v>
      </c>
      <c r="G2924" s="303">
        <f t="shared" si="877"/>
        <v>0</v>
      </c>
    </row>
    <row r="2925" spans="1:7" s="238" customFormat="1" ht="24" customHeight="1" x14ac:dyDescent="0.2">
      <c r="A2925" s="235" t="str">
        <f t="shared" si="873"/>
        <v/>
      </c>
      <c r="B2925" s="233" t="str">
        <f t="shared" si="874"/>
        <v/>
      </c>
      <c r="C2925" s="234"/>
      <c r="D2925" s="235" t="str">
        <f t="shared" si="875"/>
        <v/>
      </c>
      <c r="E2925" s="236"/>
      <c r="F2925" s="237">
        <f t="shared" si="876"/>
        <v>0</v>
      </c>
      <c r="G2925" s="303">
        <f t="shared" si="877"/>
        <v>0</v>
      </c>
    </row>
    <row r="2926" spans="1:7" ht="24" customHeight="1" x14ac:dyDescent="0.2">
      <c r="A2926" s="304"/>
      <c r="B2926" s="99"/>
      <c r="C2926" s="99"/>
      <c r="D2926" s="105"/>
      <c r="E2926" s="106"/>
      <c r="F2926" s="377" t="s">
        <v>31</v>
      </c>
      <c r="G2926" s="305">
        <f>SUBTOTAL(9,G2912:G2925)</f>
        <v>0</v>
      </c>
    </row>
    <row r="2927" spans="1:7" ht="24" customHeight="1" x14ac:dyDescent="0.2">
      <c r="A2927" s="304"/>
      <c r="B2927" s="99"/>
      <c r="C2927" s="375" t="s">
        <v>605</v>
      </c>
      <c r="D2927" s="105"/>
      <c r="E2927" s="106"/>
      <c r="F2927" s="107"/>
      <c r="G2927" s="306"/>
    </row>
    <row r="2928" spans="1:7" s="238" customFormat="1" ht="24" customHeight="1" x14ac:dyDescent="0.2">
      <c r="A2928" s="235" t="str">
        <f t="shared" ref="A2928:A2935" si="878">IFERROR(VLOOKUP(C2928,Tabla_Insumos,4,FALSE),"")</f>
        <v/>
      </c>
      <c r="B2928" s="233">
        <f t="shared" ref="B2928:B2935" si="879">IFERROR(VLOOKUP(A2928,Tabla_Indices,5,FALSE),"")</f>
        <v>0</v>
      </c>
      <c r="C2928" s="234"/>
      <c r="D2928" s="235" t="str">
        <f t="shared" ref="D2928:D2935" si="880">IFERROR(VLOOKUP(C2928,Tabla_Insumos,2,FALSE),"")</f>
        <v/>
      </c>
      <c r="E2928" s="236"/>
      <c r="F2928" s="237">
        <f t="shared" ref="F2928:F2935" si="881">IFERROR(VLOOKUP(C2928,Tabla_Insumos,3,FALSE),0)</f>
        <v>0</v>
      </c>
      <c r="G2928" s="303">
        <f>ROUND(E2928*F2928,2)</f>
        <v>0</v>
      </c>
    </row>
    <row r="2929" spans="1:7" s="238" customFormat="1" ht="24" customHeight="1" x14ac:dyDescent="0.2">
      <c r="A2929" s="235" t="str">
        <f t="shared" si="878"/>
        <v/>
      </c>
      <c r="B2929" s="233">
        <f t="shared" si="879"/>
        <v>0</v>
      </c>
      <c r="C2929" s="234"/>
      <c r="D2929" s="235" t="str">
        <f t="shared" si="880"/>
        <v/>
      </c>
      <c r="E2929" s="236"/>
      <c r="F2929" s="237">
        <f t="shared" si="881"/>
        <v>0</v>
      </c>
      <c r="G2929" s="303">
        <f>ROUND(E2929*F2929,2)</f>
        <v>0</v>
      </c>
    </row>
    <row r="2930" spans="1:7" s="238" customFormat="1" ht="24" customHeight="1" x14ac:dyDescent="0.2">
      <c r="A2930" s="235" t="str">
        <f t="shared" si="878"/>
        <v/>
      </c>
      <c r="B2930" s="233">
        <f t="shared" si="879"/>
        <v>0</v>
      </c>
      <c r="C2930" s="234"/>
      <c r="D2930" s="235" t="str">
        <f t="shared" si="880"/>
        <v/>
      </c>
      <c r="E2930" s="236"/>
      <c r="F2930" s="237">
        <f t="shared" si="881"/>
        <v>0</v>
      </c>
      <c r="G2930" s="303">
        <f t="shared" ref="G2930:G2935" si="882">ROUND(E2930*F2930,2)</f>
        <v>0</v>
      </c>
    </row>
    <row r="2931" spans="1:7" s="238" customFormat="1" ht="24" customHeight="1" x14ac:dyDescent="0.2">
      <c r="A2931" s="235" t="str">
        <f t="shared" si="878"/>
        <v/>
      </c>
      <c r="B2931" s="233">
        <f t="shared" si="879"/>
        <v>0</v>
      </c>
      <c r="C2931" s="234"/>
      <c r="D2931" s="235" t="str">
        <f t="shared" si="880"/>
        <v/>
      </c>
      <c r="E2931" s="236"/>
      <c r="F2931" s="237">
        <f t="shared" si="881"/>
        <v>0</v>
      </c>
      <c r="G2931" s="303">
        <f t="shared" si="882"/>
        <v>0</v>
      </c>
    </row>
    <row r="2932" spans="1:7" s="238" customFormat="1" ht="24" customHeight="1" x14ac:dyDescent="0.2">
      <c r="A2932" s="235" t="str">
        <f t="shared" si="878"/>
        <v/>
      </c>
      <c r="B2932" s="233">
        <f t="shared" si="879"/>
        <v>0</v>
      </c>
      <c r="C2932" s="234"/>
      <c r="D2932" s="235" t="str">
        <f t="shared" si="880"/>
        <v/>
      </c>
      <c r="E2932" s="236"/>
      <c r="F2932" s="237">
        <f t="shared" si="881"/>
        <v>0</v>
      </c>
      <c r="G2932" s="303">
        <f t="shared" si="882"/>
        <v>0</v>
      </c>
    </row>
    <row r="2933" spans="1:7" s="238" customFormat="1" ht="24" customHeight="1" x14ac:dyDescent="0.2">
      <c r="A2933" s="235" t="str">
        <f t="shared" si="878"/>
        <v/>
      </c>
      <c r="B2933" s="233">
        <f t="shared" si="879"/>
        <v>0</v>
      </c>
      <c r="C2933" s="234"/>
      <c r="D2933" s="235" t="str">
        <f t="shared" si="880"/>
        <v/>
      </c>
      <c r="E2933" s="236"/>
      <c r="F2933" s="237">
        <f t="shared" si="881"/>
        <v>0</v>
      </c>
      <c r="G2933" s="303">
        <f t="shared" si="882"/>
        <v>0</v>
      </c>
    </row>
    <row r="2934" spans="1:7" s="238" customFormat="1" ht="24" customHeight="1" x14ac:dyDescent="0.2">
      <c r="A2934" s="235" t="str">
        <f t="shared" si="878"/>
        <v/>
      </c>
      <c r="B2934" s="233">
        <f t="shared" si="879"/>
        <v>0</v>
      </c>
      <c r="C2934" s="234"/>
      <c r="D2934" s="235" t="str">
        <f t="shared" si="880"/>
        <v/>
      </c>
      <c r="E2934" s="236"/>
      <c r="F2934" s="237">
        <f t="shared" si="881"/>
        <v>0</v>
      </c>
      <c r="G2934" s="303">
        <f t="shared" si="882"/>
        <v>0</v>
      </c>
    </row>
    <row r="2935" spans="1:7" s="238" customFormat="1" ht="24" customHeight="1" x14ac:dyDescent="0.2">
      <c r="A2935" s="235" t="str">
        <f t="shared" si="878"/>
        <v/>
      </c>
      <c r="B2935" s="233">
        <f t="shared" si="879"/>
        <v>0</v>
      </c>
      <c r="C2935" s="234"/>
      <c r="D2935" s="235" t="str">
        <f t="shared" si="880"/>
        <v/>
      </c>
      <c r="E2935" s="236"/>
      <c r="F2935" s="237">
        <f t="shared" si="881"/>
        <v>0</v>
      </c>
      <c r="G2935" s="303">
        <f t="shared" si="882"/>
        <v>0</v>
      </c>
    </row>
    <row r="2936" spans="1:7" ht="24" customHeight="1" x14ac:dyDescent="0.2">
      <c r="A2936" s="304"/>
      <c r="B2936" s="99"/>
      <c r="C2936" s="99"/>
      <c r="D2936" s="105"/>
      <c r="E2936" s="106"/>
      <c r="F2936" s="377" t="s">
        <v>32</v>
      </c>
      <c r="G2936" s="305">
        <f>SUBTOTAL(9,G2928:G2935)</f>
        <v>0</v>
      </c>
    </row>
    <row r="2937" spans="1:7" ht="24" customHeight="1" x14ac:dyDescent="0.2">
      <c r="A2937" s="304"/>
      <c r="B2937" s="99"/>
      <c r="C2937" s="375" t="s">
        <v>606</v>
      </c>
      <c r="D2937" s="105"/>
      <c r="E2937" s="106"/>
      <c r="F2937" s="107"/>
      <c r="G2937" s="306"/>
    </row>
    <row r="2938" spans="1:7" s="238" customFormat="1" ht="24" customHeight="1" x14ac:dyDescent="0.2">
      <c r="A2938" s="235" t="str">
        <f t="shared" ref="A2938:A2946" si="883">IFERROR(VLOOKUP(C2938,Tabla_Insumos,4,FALSE),"")</f>
        <v/>
      </c>
      <c r="B2938" s="233" t="str">
        <f t="shared" ref="B2938:B2946" si="884">IFERROR(VLOOKUP(C2938,Tabla_Insumos,5,FALSE),"")</f>
        <v/>
      </c>
      <c r="C2938" s="234"/>
      <c r="D2938" s="235" t="str">
        <f t="shared" ref="D2938:D2946" si="885">IFERROR(VLOOKUP(C2938,Tabla_Insumos,2,FALSE),"")</f>
        <v/>
      </c>
      <c r="E2938" s="236"/>
      <c r="F2938" s="237">
        <f t="shared" ref="F2938:F2946" si="886">IFERROR(VLOOKUP(C2938,Tabla_Insumos,3,FALSE),0)</f>
        <v>0</v>
      </c>
      <c r="G2938" s="303">
        <f t="shared" ref="G2938:G2946" si="887">ROUND(E2938*F2938,2)</f>
        <v>0</v>
      </c>
    </row>
    <row r="2939" spans="1:7" s="238" customFormat="1" ht="24" customHeight="1" x14ac:dyDescent="0.2">
      <c r="A2939" s="235" t="str">
        <f t="shared" si="883"/>
        <v/>
      </c>
      <c r="B2939" s="233" t="str">
        <f t="shared" si="884"/>
        <v/>
      </c>
      <c r="C2939" s="234"/>
      <c r="D2939" s="235" t="str">
        <f t="shared" si="885"/>
        <v/>
      </c>
      <c r="E2939" s="236"/>
      <c r="F2939" s="237">
        <f t="shared" si="886"/>
        <v>0</v>
      </c>
      <c r="G2939" s="303">
        <f t="shared" si="887"/>
        <v>0</v>
      </c>
    </row>
    <row r="2940" spans="1:7" s="238" customFormat="1" ht="24" customHeight="1" x14ac:dyDescent="0.2">
      <c r="A2940" s="235" t="str">
        <f t="shared" si="883"/>
        <v/>
      </c>
      <c r="B2940" s="233" t="str">
        <f t="shared" si="884"/>
        <v/>
      </c>
      <c r="C2940" s="234"/>
      <c r="D2940" s="235" t="str">
        <f t="shared" si="885"/>
        <v/>
      </c>
      <c r="E2940" s="236"/>
      <c r="F2940" s="237">
        <f t="shared" si="886"/>
        <v>0</v>
      </c>
      <c r="G2940" s="303">
        <f t="shared" si="887"/>
        <v>0</v>
      </c>
    </row>
    <row r="2941" spans="1:7" s="238" customFormat="1" ht="24" customHeight="1" x14ac:dyDescent="0.2">
      <c r="A2941" s="235" t="str">
        <f t="shared" si="883"/>
        <v/>
      </c>
      <c r="B2941" s="233" t="str">
        <f t="shared" si="884"/>
        <v/>
      </c>
      <c r="C2941" s="234"/>
      <c r="D2941" s="235" t="str">
        <f t="shared" si="885"/>
        <v/>
      </c>
      <c r="E2941" s="236"/>
      <c r="F2941" s="237">
        <f t="shared" si="886"/>
        <v>0</v>
      </c>
      <c r="G2941" s="303">
        <f t="shared" si="887"/>
        <v>0</v>
      </c>
    </row>
    <row r="2942" spans="1:7" s="238" customFormat="1" ht="24" customHeight="1" x14ac:dyDescent="0.2">
      <c r="A2942" s="235" t="str">
        <f t="shared" si="883"/>
        <v/>
      </c>
      <c r="B2942" s="233" t="str">
        <f t="shared" si="884"/>
        <v/>
      </c>
      <c r="C2942" s="234"/>
      <c r="D2942" s="235" t="str">
        <f t="shared" si="885"/>
        <v/>
      </c>
      <c r="E2942" s="236"/>
      <c r="F2942" s="237">
        <f t="shared" si="886"/>
        <v>0</v>
      </c>
      <c r="G2942" s="303">
        <f t="shared" si="887"/>
        <v>0</v>
      </c>
    </row>
    <row r="2943" spans="1:7" s="238" customFormat="1" ht="24" customHeight="1" x14ac:dyDescent="0.2">
      <c r="A2943" s="235" t="str">
        <f t="shared" si="883"/>
        <v/>
      </c>
      <c r="B2943" s="233" t="str">
        <f t="shared" si="884"/>
        <v/>
      </c>
      <c r="C2943" s="234"/>
      <c r="D2943" s="235" t="str">
        <f t="shared" si="885"/>
        <v/>
      </c>
      <c r="E2943" s="236"/>
      <c r="F2943" s="237">
        <f t="shared" si="886"/>
        <v>0</v>
      </c>
      <c r="G2943" s="303">
        <f t="shared" si="887"/>
        <v>0</v>
      </c>
    </row>
    <row r="2944" spans="1:7" s="238" customFormat="1" ht="24" customHeight="1" x14ac:dyDescent="0.2">
      <c r="A2944" s="235" t="str">
        <f t="shared" si="883"/>
        <v/>
      </c>
      <c r="B2944" s="233" t="str">
        <f t="shared" si="884"/>
        <v/>
      </c>
      <c r="C2944" s="234"/>
      <c r="D2944" s="235" t="str">
        <f t="shared" si="885"/>
        <v/>
      </c>
      <c r="E2944" s="236"/>
      <c r="F2944" s="237">
        <f t="shared" si="886"/>
        <v>0</v>
      </c>
      <c r="G2944" s="303">
        <f t="shared" si="887"/>
        <v>0</v>
      </c>
    </row>
    <row r="2945" spans="1:123" s="238" customFormat="1" ht="24" customHeight="1" x14ac:dyDescent="0.2">
      <c r="A2945" s="235" t="str">
        <f t="shared" si="883"/>
        <v/>
      </c>
      <c r="B2945" s="233" t="str">
        <f t="shared" si="884"/>
        <v/>
      </c>
      <c r="C2945" s="234"/>
      <c r="D2945" s="235" t="str">
        <f t="shared" si="885"/>
        <v/>
      </c>
      <c r="E2945" s="236"/>
      <c r="F2945" s="237">
        <f t="shared" si="886"/>
        <v>0</v>
      </c>
      <c r="G2945" s="303">
        <f t="shared" si="887"/>
        <v>0</v>
      </c>
    </row>
    <row r="2946" spans="1:123" s="238" customFormat="1" ht="24" customHeight="1" x14ac:dyDescent="0.2">
      <c r="A2946" s="235" t="str">
        <f t="shared" si="883"/>
        <v/>
      </c>
      <c r="B2946" s="233" t="str">
        <f t="shared" si="884"/>
        <v/>
      </c>
      <c r="C2946" s="234"/>
      <c r="D2946" s="235" t="str">
        <f t="shared" si="885"/>
        <v/>
      </c>
      <c r="E2946" s="236"/>
      <c r="F2946" s="237">
        <f t="shared" si="886"/>
        <v>0</v>
      </c>
      <c r="G2946" s="303">
        <f t="shared" si="887"/>
        <v>0</v>
      </c>
    </row>
    <row r="2947" spans="1:123" ht="24" customHeight="1" x14ac:dyDescent="0.2">
      <c r="A2947" s="307"/>
      <c r="B2947" s="105"/>
      <c r="C2947" s="99"/>
      <c r="D2947" s="105"/>
      <c r="E2947" s="106"/>
      <c r="F2947" s="377" t="s">
        <v>33</v>
      </c>
      <c r="G2947" s="305">
        <f>SUBTOTAL(9,G2938:G2946)</f>
        <v>0</v>
      </c>
    </row>
    <row r="2948" spans="1:123" ht="24" customHeight="1" x14ac:dyDescent="0.2">
      <c r="A2948" s="308"/>
      <c r="B2948" s="105"/>
      <c r="C2948" s="99"/>
      <c r="D2948" s="105"/>
      <c r="E2948" s="106"/>
      <c r="F2948" s="107"/>
      <c r="G2948" s="306"/>
    </row>
    <row r="2949" spans="1:123" ht="24" customHeight="1" x14ac:dyDescent="0.2">
      <c r="A2949" s="309" t="str">
        <f>B2907</f>
        <v/>
      </c>
      <c r="B2949" s="310" t="str">
        <f>C2907</f>
        <v/>
      </c>
      <c r="C2949" s="113"/>
      <c r="D2949" s="113" t="s">
        <v>34</v>
      </c>
      <c r="E2949" s="114"/>
      <c r="F2949" s="312" t="s">
        <v>35</v>
      </c>
      <c r="G2949" s="311">
        <f>SUBTOTAL(9,G2912:G2948)</f>
        <v>0</v>
      </c>
    </row>
    <row r="2951" spans="1:123" ht="24" customHeight="1" x14ac:dyDescent="0.2">
      <c r="A2951" s="291" t="s">
        <v>37</v>
      </c>
      <c r="B2951" s="292"/>
      <c r="C2951" s="292"/>
      <c r="D2951" s="292"/>
      <c r="E2951" s="292"/>
      <c r="F2951" s="292"/>
      <c r="G2951" s="293"/>
    </row>
    <row r="2952" spans="1:123" ht="24" customHeight="1" x14ac:dyDescent="0.2">
      <c r="A2952" s="294" t="s">
        <v>602</v>
      </c>
      <c r="B2952" s="101" t="str">
        <f>Comitente</f>
        <v>DIRECCION PROVINCIAL DE REDES DE GAS</v>
      </c>
      <c r="C2952" s="96"/>
      <c r="D2952" s="102"/>
      <c r="E2952" s="102"/>
      <c r="F2952" s="103"/>
      <c r="G2952" s="295"/>
    </row>
    <row r="2953" spans="1:123" ht="24" customHeight="1" x14ac:dyDescent="0.2">
      <c r="A2953" s="294" t="s">
        <v>603</v>
      </c>
      <c r="B2953" s="101">
        <f>Contratista</f>
        <v>0</v>
      </c>
      <c r="C2953" s="97"/>
      <c r="D2953" s="97"/>
      <c r="E2953" s="97"/>
      <c r="F2953" s="104"/>
      <c r="G2953" s="296"/>
    </row>
    <row r="2954" spans="1:123" ht="24" customHeight="1" x14ac:dyDescent="0.2">
      <c r="A2954" s="294" t="s">
        <v>24</v>
      </c>
      <c r="B2954" s="101" t="str">
        <f>Obra</f>
        <v>RED DE MEDIA PRESIÓN BARRIO TALACASTO</v>
      </c>
      <c r="C2954" s="97"/>
      <c r="D2954" s="97"/>
      <c r="E2954" s="97"/>
      <c r="F2954" s="104" t="s">
        <v>38</v>
      </c>
      <c r="G2954" s="297">
        <f>Fecha_Base</f>
        <v>0</v>
      </c>
    </row>
    <row r="2955" spans="1:123" ht="24" customHeight="1" x14ac:dyDescent="0.2">
      <c r="A2955" s="298" t="s">
        <v>601</v>
      </c>
      <c r="B2955" s="98" t="str">
        <f>Ubicación</f>
        <v>Departamento Chimbas</v>
      </c>
      <c r="C2955" s="98"/>
      <c r="D2955" s="105"/>
      <c r="E2955" s="106"/>
      <c r="F2955" s="107"/>
      <c r="G2955" s="299"/>
    </row>
    <row r="2956" spans="1:123" ht="24" customHeight="1" x14ac:dyDescent="0.2">
      <c r="A2956" s="298" t="s">
        <v>39</v>
      </c>
      <c r="B2956" s="108" t="str">
        <f>IFERROR(VALUE(LEFT(B2957,FIND(".",B2957)-1)),"")</f>
        <v/>
      </c>
      <c r="C2956" s="99" t="str">
        <f>IFERROR(VLOOKUP(B2956,Tabla_CyP,2,FALSE),"")</f>
        <v/>
      </c>
      <c r="D2956" s="99"/>
      <c r="E2956" s="106"/>
      <c r="F2956" s="107"/>
      <c r="G2956" s="299"/>
    </row>
    <row r="2957" spans="1:123" ht="24" customHeight="1" x14ac:dyDescent="0.2">
      <c r="A2957" s="298" t="s">
        <v>25</v>
      </c>
      <c r="B2957" s="109" t="str">
        <f>IFERROR(VLOOKUP(COUNTIF($A$1:A2957,"ANALISIS DE PRECIOS"),Tabla_NumeroItem,2,FALSE),"")</f>
        <v/>
      </c>
      <c r="C2957" s="99" t="str">
        <f>IFERROR(VLOOKUP(B2957,Tabla_CyP,2,FALSE),"")</f>
        <v/>
      </c>
      <c r="D2957" s="105"/>
      <c r="E2957" s="106"/>
      <c r="F2957" s="104" t="s">
        <v>26</v>
      </c>
      <c r="G2957" s="300" t="str">
        <f>IFERROR(VLOOKUP(B2957,Tabla_CyP,4,FALSE),"")</f>
        <v/>
      </c>
    </row>
    <row r="2958" spans="1:123" ht="24" customHeight="1" x14ac:dyDescent="0.2">
      <c r="A2958" s="298"/>
      <c r="B2958" s="98"/>
      <c r="C2958" s="99"/>
      <c r="D2958" s="105"/>
      <c r="E2958" s="106"/>
      <c r="F2958" s="107"/>
      <c r="G2958" s="299"/>
    </row>
    <row r="2959" spans="1:123" ht="24" customHeight="1" x14ac:dyDescent="0.2">
      <c r="A2959" s="431" t="s">
        <v>507</v>
      </c>
      <c r="B2959" s="432"/>
      <c r="C2959" s="425" t="s">
        <v>0</v>
      </c>
      <c r="D2959" s="425" t="s">
        <v>27</v>
      </c>
      <c r="E2959" s="427" t="s">
        <v>28</v>
      </c>
      <c r="F2959" s="429" t="s">
        <v>29</v>
      </c>
      <c r="G2959" s="429" t="s">
        <v>30</v>
      </c>
    </row>
    <row r="2960" spans="1:123" s="111" customFormat="1" ht="24" customHeight="1" x14ac:dyDescent="0.2">
      <c r="A2960" s="110" t="s">
        <v>508</v>
      </c>
      <c r="B2960" s="110" t="s">
        <v>509</v>
      </c>
      <c r="C2960" s="426"/>
      <c r="D2960" s="426"/>
      <c r="E2960" s="428"/>
      <c r="F2960" s="430"/>
      <c r="G2960" s="430"/>
      <c r="H2960" s="239"/>
      <c r="I2960" s="239"/>
      <c r="J2960" s="239"/>
      <c r="K2960" s="239"/>
      <c r="L2960" s="239"/>
      <c r="M2960" s="239"/>
      <c r="N2960" s="239"/>
      <c r="O2960" s="239"/>
      <c r="P2960" s="239"/>
      <c r="Q2960" s="239"/>
      <c r="R2960" s="239"/>
      <c r="S2960" s="239"/>
      <c r="T2960" s="239"/>
      <c r="U2960" s="239"/>
      <c r="V2960" s="239"/>
      <c r="W2960" s="239"/>
      <c r="X2960" s="239"/>
      <c r="Y2960" s="239"/>
      <c r="Z2960" s="239"/>
      <c r="AA2960" s="239"/>
      <c r="AB2960" s="239"/>
      <c r="AC2960" s="239"/>
      <c r="AD2960" s="239"/>
      <c r="AE2960" s="239"/>
      <c r="AF2960" s="239"/>
      <c r="AG2960" s="239"/>
      <c r="AH2960" s="239"/>
      <c r="AI2960" s="239"/>
      <c r="AJ2960" s="239"/>
      <c r="AK2960" s="239"/>
      <c r="AL2960" s="239"/>
      <c r="AM2960" s="239"/>
      <c r="AN2960" s="239"/>
      <c r="AO2960" s="239"/>
      <c r="AP2960" s="239"/>
      <c r="AQ2960" s="239"/>
      <c r="AR2960" s="239"/>
      <c r="AS2960" s="239"/>
      <c r="AT2960" s="239"/>
      <c r="AU2960" s="239"/>
      <c r="AV2960" s="239"/>
      <c r="AW2960" s="239"/>
      <c r="AX2960" s="239"/>
      <c r="AY2960" s="239"/>
      <c r="AZ2960" s="239"/>
      <c r="BA2960" s="239"/>
      <c r="BB2960" s="239"/>
      <c r="BC2960" s="239"/>
      <c r="BD2960" s="239"/>
      <c r="BE2960" s="239"/>
      <c r="BF2960" s="239"/>
      <c r="BG2960" s="239"/>
      <c r="BH2960" s="239"/>
      <c r="BI2960" s="239"/>
      <c r="BJ2960" s="239"/>
      <c r="BK2960" s="239"/>
      <c r="BL2960" s="239"/>
      <c r="BM2960" s="239"/>
      <c r="BN2960" s="239"/>
      <c r="BO2960" s="239"/>
      <c r="BP2960" s="239"/>
      <c r="BQ2960" s="239"/>
      <c r="BR2960" s="239"/>
      <c r="BS2960" s="239"/>
      <c r="BT2960" s="239"/>
      <c r="BU2960" s="239"/>
      <c r="BV2960" s="239"/>
      <c r="BW2960" s="239"/>
      <c r="BX2960" s="239"/>
      <c r="BY2960" s="239"/>
      <c r="BZ2960" s="239"/>
      <c r="CA2960" s="239"/>
      <c r="CB2960" s="239"/>
      <c r="CC2960" s="239"/>
      <c r="CD2960" s="239"/>
      <c r="CE2960" s="239"/>
      <c r="CF2960" s="239"/>
      <c r="CG2960" s="239"/>
      <c r="CH2960" s="239"/>
      <c r="CI2960" s="239"/>
      <c r="CJ2960" s="239"/>
      <c r="CK2960" s="239"/>
      <c r="CL2960" s="239"/>
      <c r="CM2960" s="239"/>
      <c r="CN2960" s="239"/>
      <c r="CO2960" s="239"/>
      <c r="CP2960" s="239"/>
      <c r="CQ2960" s="239"/>
      <c r="CR2960" s="239"/>
      <c r="CS2960" s="239"/>
      <c r="CT2960" s="239"/>
      <c r="CU2960" s="239"/>
      <c r="CV2960" s="239"/>
      <c r="CW2960" s="239"/>
      <c r="CX2960" s="239"/>
      <c r="CY2960" s="239"/>
      <c r="CZ2960" s="239"/>
      <c r="DA2960" s="239"/>
      <c r="DB2960" s="239"/>
      <c r="DC2960" s="239"/>
      <c r="DD2960" s="239"/>
      <c r="DE2960" s="239"/>
      <c r="DF2960" s="239"/>
      <c r="DG2960" s="239"/>
      <c r="DH2960" s="239"/>
      <c r="DI2960" s="239"/>
      <c r="DJ2960" s="239"/>
      <c r="DK2960" s="239"/>
      <c r="DL2960" s="239"/>
      <c r="DM2960" s="239"/>
      <c r="DN2960" s="239"/>
      <c r="DO2960" s="239"/>
      <c r="DP2960" s="239"/>
      <c r="DQ2960" s="239"/>
      <c r="DR2960" s="239"/>
      <c r="DS2960" s="239"/>
    </row>
    <row r="2961" spans="1:7" ht="24" customHeight="1" x14ac:dyDescent="0.2">
      <c r="A2961" s="378"/>
      <c r="B2961" s="112"/>
      <c r="C2961" s="376" t="s">
        <v>604</v>
      </c>
      <c r="D2961" s="113"/>
      <c r="E2961" s="114"/>
      <c r="F2961" s="115"/>
      <c r="G2961" s="302"/>
    </row>
    <row r="2962" spans="1:7" s="238" customFormat="1" ht="24" customHeight="1" x14ac:dyDescent="0.2">
      <c r="A2962" s="235" t="str">
        <f t="shared" ref="A2962:A2975" si="888">IFERROR(VLOOKUP(C2962,Tabla_Insumos,4,FALSE),"")</f>
        <v/>
      </c>
      <c r="B2962" s="233" t="str">
        <f t="shared" ref="B2962:B2975" si="889">IFERROR(VLOOKUP(C2962,Tabla_Insumos,5,FALSE),"")</f>
        <v/>
      </c>
      <c r="C2962" s="234"/>
      <c r="D2962" s="235" t="str">
        <f t="shared" ref="D2962:D2975" si="890">IFERROR(VLOOKUP(C2962,Tabla_Insumos,2,FALSE),"")</f>
        <v/>
      </c>
      <c r="E2962" s="236"/>
      <c r="F2962" s="237">
        <f t="shared" ref="F2962:F2975" si="891">IFERROR(VLOOKUP(C2962,Tabla_Insumos,3,FALSE),0)</f>
        <v>0</v>
      </c>
      <c r="G2962" s="303">
        <f>ROUND(E2962*F2962,2)</f>
        <v>0</v>
      </c>
    </row>
    <row r="2963" spans="1:7" s="238" customFormat="1" ht="24" customHeight="1" x14ac:dyDescent="0.2">
      <c r="A2963" s="235" t="str">
        <f t="shared" si="888"/>
        <v/>
      </c>
      <c r="B2963" s="233" t="str">
        <f t="shared" si="889"/>
        <v/>
      </c>
      <c r="C2963" s="234"/>
      <c r="D2963" s="235" t="str">
        <f t="shared" si="890"/>
        <v/>
      </c>
      <c r="E2963" s="236"/>
      <c r="F2963" s="237">
        <f t="shared" si="891"/>
        <v>0</v>
      </c>
      <c r="G2963" s="303">
        <f t="shared" ref="G2963:G2975" si="892">ROUND(E2963*F2963,2)</f>
        <v>0</v>
      </c>
    </row>
    <row r="2964" spans="1:7" s="238" customFormat="1" ht="24" customHeight="1" x14ac:dyDescent="0.2">
      <c r="A2964" s="235" t="str">
        <f t="shared" si="888"/>
        <v/>
      </c>
      <c r="B2964" s="233" t="str">
        <f t="shared" si="889"/>
        <v/>
      </c>
      <c r="C2964" s="234"/>
      <c r="D2964" s="235" t="str">
        <f t="shared" si="890"/>
        <v/>
      </c>
      <c r="E2964" s="236"/>
      <c r="F2964" s="237">
        <f t="shared" si="891"/>
        <v>0</v>
      </c>
      <c r="G2964" s="303">
        <f t="shared" si="892"/>
        <v>0</v>
      </c>
    </row>
    <row r="2965" spans="1:7" s="238" customFormat="1" ht="24" customHeight="1" x14ac:dyDescent="0.2">
      <c r="A2965" s="235" t="str">
        <f t="shared" si="888"/>
        <v/>
      </c>
      <c r="B2965" s="233" t="str">
        <f t="shared" si="889"/>
        <v/>
      </c>
      <c r="C2965" s="234"/>
      <c r="D2965" s="235" t="str">
        <f t="shared" si="890"/>
        <v/>
      </c>
      <c r="E2965" s="236"/>
      <c r="F2965" s="237">
        <f t="shared" si="891"/>
        <v>0</v>
      </c>
      <c r="G2965" s="303">
        <f t="shared" si="892"/>
        <v>0</v>
      </c>
    </row>
    <row r="2966" spans="1:7" s="238" customFormat="1" ht="24" customHeight="1" x14ac:dyDescent="0.2">
      <c r="A2966" s="235" t="str">
        <f t="shared" si="888"/>
        <v/>
      </c>
      <c r="B2966" s="233" t="str">
        <f t="shared" si="889"/>
        <v/>
      </c>
      <c r="C2966" s="234"/>
      <c r="D2966" s="235" t="str">
        <f t="shared" si="890"/>
        <v/>
      </c>
      <c r="E2966" s="236"/>
      <c r="F2966" s="237">
        <f t="shared" si="891"/>
        <v>0</v>
      </c>
      <c r="G2966" s="303">
        <f t="shared" si="892"/>
        <v>0</v>
      </c>
    </row>
    <row r="2967" spans="1:7" s="238" customFormat="1" ht="24" customHeight="1" x14ac:dyDescent="0.2">
      <c r="A2967" s="235" t="str">
        <f t="shared" si="888"/>
        <v/>
      </c>
      <c r="B2967" s="233" t="str">
        <f t="shared" si="889"/>
        <v/>
      </c>
      <c r="C2967" s="234"/>
      <c r="D2967" s="235" t="str">
        <f t="shared" si="890"/>
        <v/>
      </c>
      <c r="E2967" s="236"/>
      <c r="F2967" s="237">
        <f t="shared" si="891"/>
        <v>0</v>
      </c>
      <c r="G2967" s="303">
        <f t="shared" si="892"/>
        <v>0</v>
      </c>
    </row>
    <row r="2968" spans="1:7" s="238" customFormat="1" ht="24" customHeight="1" x14ac:dyDescent="0.2">
      <c r="A2968" s="235" t="str">
        <f t="shared" si="888"/>
        <v/>
      </c>
      <c r="B2968" s="233" t="str">
        <f t="shared" si="889"/>
        <v/>
      </c>
      <c r="C2968" s="234"/>
      <c r="D2968" s="235" t="str">
        <f t="shared" si="890"/>
        <v/>
      </c>
      <c r="E2968" s="236"/>
      <c r="F2968" s="237">
        <f t="shared" si="891"/>
        <v>0</v>
      </c>
      <c r="G2968" s="303">
        <f t="shared" si="892"/>
        <v>0</v>
      </c>
    </row>
    <row r="2969" spans="1:7" s="238" customFormat="1" ht="24" customHeight="1" x14ac:dyDescent="0.2">
      <c r="A2969" s="235" t="str">
        <f t="shared" si="888"/>
        <v/>
      </c>
      <c r="B2969" s="233" t="str">
        <f t="shared" si="889"/>
        <v/>
      </c>
      <c r="C2969" s="234"/>
      <c r="D2969" s="235" t="str">
        <f t="shared" si="890"/>
        <v/>
      </c>
      <c r="E2969" s="236"/>
      <c r="F2969" s="237">
        <f t="shared" si="891"/>
        <v>0</v>
      </c>
      <c r="G2969" s="303">
        <f t="shared" si="892"/>
        <v>0</v>
      </c>
    </row>
    <row r="2970" spans="1:7" s="238" customFormat="1" ht="24" customHeight="1" x14ac:dyDescent="0.2">
      <c r="A2970" s="235" t="str">
        <f t="shared" si="888"/>
        <v/>
      </c>
      <c r="B2970" s="233" t="str">
        <f t="shared" si="889"/>
        <v/>
      </c>
      <c r="C2970" s="234"/>
      <c r="D2970" s="235" t="str">
        <f t="shared" si="890"/>
        <v/>
      </c>
      <c r="E2970" s="236"/>
      <c r="F2970" s="237">
        <f t="shared" si="891"/>
        <v>0</v>
      </c>
      <c r="G2970" s="303">
        <f t="shared" si="892"/>
        <v>0</v>
      </c>
    </row>
    <row r="2971" spans="1:7" s="238" customFormat="1" ht="24" customHeight="1" x14ac:dyDescent="0.2">
      <c r="A2971" s="235" t="str">
        <f t="shared" si="888"/>
        <v/>
      </c>
      <c r="B2971" s="233" t="str">
        <f t="shared" si="889"/>
        <v/>
      </c>
      <c r="C2971" s="234"/>
      <c r="D2971" s="235" t="str">
        <f t="shared" si="890"/>
        <v/>
      </c>
      <c r="E2971" s="236"/>
      <c r="F2971" s="237">
        <f t="shared" si="891"/>
        <v>0</v>
      </c>
      <c r="G2971" s="303">
        <f t="shared" si="892"/>
        <v>0</v>
      </c>
    </row>
    <row r="2972" spans="1:7" s="238" customFormat="1" ht="24" customHeight="1" x14ac:dyDescent="0.2">
      <c r="A2972" s="235" t="str">
        <f t="shared" si="888"/>
        <v/>
      </c>
      <c r="B2972" s="233" t="str">
        <f t="shared" si="889"/>
        <v/>
      </c>
      <c r="C2972" s="234"/>
      <c r="D2972" s="235" t="str">
        <f t="shared" si="890"/>
        <v/>
      </c>
      <c r="E2972" s="236"/>
      <c r="F2972" s="237">
        <f t="shared" si="891"/>
        <v>0</v>
      </c>
      <c r="G2972" s="303">
        <f t="shared" si="892"/>
        <v>0</v>
      </c>
    </row>
    <row r="2973" spans="1:7" s="238" customFormat="1" ht="24" customHeight="1" x14ac:dyDescent="0.2">
      <c r="A2973" s="235" t="str">
        <f t="shared" si="888"/>
        <v/>
      </c>
      <c r="B2973" s="233" t="str">
        <f t="shared" si="889"/>
        <v/>
      </c>
      <c r="C2973" s="234"/>
      <c r="D2973" s="235" t="str">
        <f t="shared" si="890"/>
        <v/>
      </c>
      <c r="E2973" s="236"/>
      <c r="F2973" s="237">
        <f t="shared" si="891"/>
        <v>0</v>
      </c>
      <c r="G2973" s="303">
        <f t="shared" si="892"/>
        <v>0</v>
      </c>
    </row>
    <row r="2974" spans="1:7" s="238" customFormat="1" ht="24" customHeight="1" x14ac:dyDescent="0.2">
      <c r="A2974" s="235" t="str">
        <f t="shared" si="888"/>
        <v/>
      </c>
      <c r="B2974" s="233" t="str">
        <f t="shared" si="889"/>
        <v/>
      </c>
      <c r="C2974" s="234"/>
      <c r="D2974" s="235" t="str">
        <f t="shared" si="890"/>
        <v/>
      </c>
      <c r="E2974" s="236"/>
      <c r="F2974" s="237">
        <f t="shared" si="891"/>
        <v>0</v>
      </c>
      <c r="G2974" s="303">
        <f t="shared" si="892"/>
        <v>0</v>
      </c>
    </row>
    <row r="2975" spans="1:7" s="238" customFormat="1" ht="24" customHeight="1" x14ac:dyDescent="0.2">
      <c r="A2975" s="235" t="str">
        <f t="shared" si="888"/>
        <v/>
      </c>
      <c r="B2975" s="233" t="str">
        <f t="shared" si="889"/>
        <v/>
      </c>
      <c r="C2975" s="234"/>
      <c r="D2975" s="235" t="str">
        <f t="shared" si="890"/>
        <v/>
      </c>
      <c r="E2975" s="236"/>
      <c r="F2975" s="237">
        <f t="shared" si="891"/>
        <v>0</v>
      </c>
      <c r="G2975" s="303">
        <f t="shared" si="892"/>
        <v>0</v>
      </c>
    </row>
    <row r="2976" spans="1:7" ht="24" customHeight="1" x14ac:dyDescent="0.2">
      <c r="A2976" s="304"/>
      <c r="B2976" s="99"/>
      <c r="C2976" s="99"/>
      <c r="D2976" s="105"/>
      <c r="E2976" s="106"/>
      <c r="F2976" s="377" t="s">
        <v>31</v>
      </c>
      <c r="G2976" s="305">
        <f>SUBTOTAL(9,G2962:G2975)</f>
        <v>0</v>
      </c>
    </row>
    <row r="2977" spans="1:7" ht="24" customHeight="1" x14ac:dyDescent="0.2">
      <c r="A2977" s="304"/>
      <c r="B2977" s="99"/>
      <c r="C2977" s="375" t="s">
        <v>605</v>
      </c>
      <c r="D2977" s="105"/>
      <c r="E2977" s="106"/>
      <c r="F2977" s="107"/>
      <c r="G2977" s="306"/>
    </row>
    <row r="2978" spans="1:7" s="238" customFormat="1" ht="24" customHeight="1" x14ac:dyDescent="0.2">
      <c r="A2978" s="235" t="str">
        <f t="shared" ref="A2978:A2985" si="893">IFERROR(VLOOKUP(C2978,Tabla_Insumos,4,FALSE),"")</f>
        <v/>
      </c>
      <c r="B2978" s="233">
        <f t="shared" ref="B2978:B2985" si="894">IFERROR(VLOOKUP(A2978,Tabla_Indices,5,FALSE),"")</f>
        <v>0</v>
      </c>
      <c r="C2978" s="234"/>
      <c r="D2978" s="235" t="str">
        <f t="shared" ref="D2978:D2985" si="895">IFERROR(VLOOKUP(C2978,Tabla_Insumos,2,FALSE),"")</f>
        <v/>
      </c>
      <c r="E2978" s="236"/>
      <c r="F2978" s="237">
        <f t="shared" ref="F2978:F2985" si="896">IFERROR(VLOOKUP(C2978,Tabla_Insumos,3,FALSE),0)</f>
        <v>0</v>
      </c>
      <c r="G2978" s="303">
        <f>ROUND(E2978*F2978,2)</f>
        <v>0</v>
      </c>
    </row>
    <row r="2979" spans="1:7" s="238" customFormat="1" ht="24" customHeight="1" x14ac:dyDescent="0.2">
      <c r="A2979" s="235" t="str">
        <f t="shared" si="893"/>
        <v/>
      </c>
      <c r="B2979" s="233">
        <f t="shared" si="894"/>
        <v>0</v>
      </c>
      <c r="C2979" s="234"/>
      <c r="D2979" s="235" t="str">
        <f t="shared" si="895"/>
        <v/>
      </c>
      <c r="E2979" s="236"/>
      <c r="F2979" s="237">
        <f t="shared" si="896"/>
        <v>0</v>
      </c>
      <c r="G2979" s="303">
        <f>ROUND(E2979*F2979,2)</f>
        <v>0</v>
      </c>
    </row>
    <row r="2980" spans="1:7" s="238" customFormat="1" ht="24" customHeight="1" x14ac:dyDescent="0.2">
      <c r="A2980" s="235" t="str">
        <f t="shared" si="893"/>
        <v/>
      </c>
      <c r="B2980" s="233">
        <f t="shared" si="894"/>
        <v>0</v>
      </c>
      <c r="C2980" s="234"/>
      <c r="D2980" s="235" t="str">
        <f t="shared" si="895"/>
        <v/>
      </c>
      <c r="E2980" s="236"/>
      <c r="F2980" s="237">
        <f t="shared" si="896"/>
        <v>0</v>
      </c>
      <c r="G2980" s="303">
        <f t="shared" ref="G2980:G2985" si="897">ROUND(E2980*F2980,2)</f>
        <v>0</v>
      </c>
    </row>
    <row r="2981" spans="1:7" s="238" customFormat="1" ht="24" customHeight="1" x14ac:dyDescent="0.2">
      <c r="A2981" s="235" t="str">
        <f t="shared" si="893"/>
        <v/>
      </c>
      <c r="B2981" s="233">
        <f t="shared" si="894"/>
        <v>0</v>
      </c>
      <c r="C2981" s="234"/>
      <c r="D2981" s="235" t="str">
        <f t="shared" si="895"/>
        <v/>
      </c>
      <c r="E2981" s="236"/>
      <c r="F2981" s="237">
        <f t="shared" si="896"/>
        <v>0</v>
      </c>
      <c r="G2981" s="303">
        <f t="shared" si="897"/>
        <v>0</v>
      </c>
    </row>
    <row r="2982" spans="1:7" s="238" customFormat="1" ht="24" customHeight="1" x14ac:dyDescent="0.2">
      <c r="A2982" s="235" t="str">
        <f t="shared" si="893"/>
        <v/>
      </c>
      <c r="B2982" s="233">
        <f t="shared" si="894"/>
        <v>0</v>
      </c>
      <c r="C2982" s="234"/>
      <c r="D2982" s="235" t="str">
        <f t="shared" si="895"/>
        <v/>
      </c>
      <c r="E2982" s="236"/>
      <c r="F2982" s="237">
        <f t="shared" si="896"/>
        <v>0</v>
      </c>
      <c r="G2982" s="303">
        <f t="shared" si="897"/>
        <v>0</v>
      </c>
    </row>
    <row r="2983" spans="1:7" s="238" customFormat="1" ht="24" customHeight="1" x14ac:dyDescent="0.2">
      <c r="A2983" s="235" t="str">
        <f t="shared" si="893"/>
        <v/>
      </c>
      <c r="B2983" s="233">
        <f t="shared" si="894"/>
        <v>0</v>
      </c>
      <c r="C2983" s="234"/>
      <c r="D2983" s="235" t="str">
        <f t="shared" si="895"/>
        <v/>
      </c>
      <c r="E2983" s="236"/>
      <c r="F2983" s="237">
        <f t="shared" si="896"/>
        <v>0</v>
      </c>
      <c r="G2983" s="303">
        <f t="shared" si="897"/>
        <v>0</v>
      </c>
    </row>
    <row r="2984" spans="1:7" s="238" customFormat="1" ht="24" customHeight="1" x14ac:dyDescent="0.2">
      <c r="A2984" s="235" t="str">
        <f t="shared" si="893"/>
        <v/>
      </c>
      <c r="B2984" s="233">
        <f t="shared" si="894"/>
        <v>0</v>
      </c>
      <c r="C2984" s="234"/>
      <c r="D2984" s="235" t="str">
        <f t="shared" si="895"/>
        <v/>
      </c>
      <c r="E2984" s="236"/>
      <c r="F2984" s="237">
        <f t="shared" si="896"/>
        <v>0</v>
      </c>
      <c r="G2984" s="303">
        <f t="shared" si="897"/>
        <v>0</v>
      </c>
    </row>
    <row r="2985" spans="1:7" s="238" customFormat="1" ht="24" customHeight="1" x14ac:dyDescent="0.2">
      <c r="A2985" s="235" t="str">
        <f t="shared" si="893"/>
        <v/>
      </c>
      <c r="B2985" s="233">
        <f t="shared" si="894"/>
        <v>0</v>
      </c>
      <c r="C2985" s="234"/>
      <c r="D2985" s="235" t="str">
        <f t="shared" si="895"/>
        <v/>
      </c>
      <c r="E2985" s="236"/>
      <c r="F2985" s="237">
        <f t="shared" si="896"/>
        <v>0</v>
      </c>
      <c r="G2985" s="303">
        <f t="shared" si="897"/>
        <v>0</v>
      </c>
    </row>
    <row r="2986" spans="1:7" ht="24" customHeight="1" x14ac:dyDescent="0.2">
      <c r="A2986" s="304"/>
      <c r="B2986" s="99"/>
      <c r="C2986" s="99"/>
      <c r="D2986" s="105"/>
      <c r="E2986" s="106"/>
      <c r="F2986" s="377" t="s">
        <v>32</v>
      </c>
      <c r="G2986" s="305">
        <f>SUBTOTAL(9,G2978:G2985)</f>
        <v>0</v>
      </c>
    </row>
    <row r="2987" spans="1:7" ht="24" customHeight="1" x14ac:dyDescent="0.2">
      <c r="A2987" s="304"/>
      <c r="B2987" s="99"/>
      <c r="C2987" s="375" t="s">
        <v>606</v>
      </c>
      <c r="D2987" s="105"/>
      <c r="E2987" s="106"/>
      <c r="F2987" s="107"/>
      <c r="G2987" s="306"/>
    </row>
    <row r="2988" spans="1:7" s="238" customFormat="1" ht="24" customHeight="1" x14ac:dyDescent="0.2">
      <c r="A2988" s="235" t="str">
        <f t="shared" ref="A2988:A2996" si="898">IFERROR(VLOOKUP(C2988,Tabla_Insumos,4,FALSE),"")</f>
        <v/>
      </c>
      <c r="B2988" s="233" t="str">
        <f t="shared" ref="B2988:B2996" si="899">IFERROR(VLOOKUP(C2988,Tabla_Insumos,5,FALSE),"")</f>
        <v/>
      </c>
      <c r="C2988" s="234"/>
      <c r="D2988" s="235" t="str">
        <f t="shared" ref="D2988:D2996" si="900">IFERROR(VLOOKUP(C2988,Tabla_Insumos,2,FALSE),"")</f>
        <v/>
      </c>
      <c r="E2988" s="236"/>
      <c r="F2988" s="237">
        <f t="shared" ref="F2988:F2996" si="901">IFERROR(VLOOKUP(C2988,Tabla_Insumos,3,FALSE),0)</f>
        <v>0</v>
      </c>
      <c r="G2988" s="303">
        <f t="shared" ref="G2988:G2996" si="902">ROUND(E2988*F2988,2)</f>
        <v>0</v>
      </c>
    </row>
    <row r="2989" spans="1:7" s="238" customFormat="1" ht="24" customHeight="1" x14ac:dyDescent="0.2">
      <c r="A2989" s="235" t="str">
        <f t="shared" si="898"/>
        <v/>
      </c>
      <c r="B2989" s="233" t="str">
        <f t="shared" si="899"/>
        <v/>
      </c>
      <c r="C2989" s="234"/>
      <c r="D2989" s="235" t="str">
        <f t="shared" si="900"/>
        <v/>
      </c>
      <c r="E2989" s="236"/>
      <c r="F2989" s="237">
        <f t="shared" si="901"/>
        <v>0</v>
      </c>
      <c r="G2989" s="303">
        <f t="shared" si="902"/>
        <v>0</v>
      </c>
    </row>
    <row r="2990" spans="1:7" s="238" customFormat="1" ht="24" customHeight="1" x14ac:dyDescent="0.2">
      <c r="A2990" s="235" t="str">
        <f t="shared" si="898"/>
        <v/>
      </c>
      <c r="B2990" s="233" t="str">
        <f t="shared" si="899"/>
        <v/>
      </c>
      <c r="C2990" s="234"/>
      <c r="D2990" s="235" t="str">
        <f t="shared" si="900"/>
        <v/>
      </c>
      <c r="E2990" s="236"/>
      <c r="F2990" s="237">
        <f t="shared" si="901"/>
        <v>0</v>
      </c>
      <c r="G2990" s="303">
        <f t="shared" si="902"/>
        <v>0</v>
      </c>
    </row>
    <row r="2991" spans="1:7" s="238" customFormat="1" ht="24" customHeight="1" x14ac:dyDescent="0.2">
      <c r="A2991" s="235" t="str">
        <f t="shared" si="898"/>
        <v/>
      </c>
      <c r="B2991" s="233" t="str">
        <f t="shared" si="899"/>
        <v/>
      </c>
      <c r="C2991" s="234"/>
      <c r="D2991" s="235" t="str">
        <f t="shared" si="900"/>
        <v/>
      </c>
      <c r="E2991" s="236"/>
      <c r="F2991" s="237">
        <f t="shared" si="901"/>
        <v>0</v>
      </c>
      <c r="G2991" s="303">
        <f t="shared" si="902"/>
        <v>0</v>
      </c>
    </row>
    <row r="2992" spans="1:7" s="238" customFormat="1" ht="24" customHeight="1" x14ac:dyDescent="0.2">
      <c r="A2992" s="235" t="str">
        <f t="shared" si="898"/>
        <v/>
      </c>
      <c r="B2992" s="233" t="str">
        <f t="shared" si="899"/>
        <v/>
      </c>
      <c r="C2992" s="234"/>
      <c r="D2992" s="235" t="str">
        <f t="shared" si="900"/>
        <v/>
      </c>
      <c r="E2992" s="236"/>
      <c r="F2992" s="237">
        <f t="shared" si="901"/>
        <v>0</v>
      </c>
      <c r="G2992" s="303">
        <f t="shared" si="902"/>
        <v>0</v>
      </c>
    </row>
    <row r="2993" spans="1:7" s="238" customFormat="1" ht="24" customHeight="1" x14ac:dyDescent="0.2">
      <c r="A2993" s="235" t="str">
        <f t="shared" si="898"/>
        <v/>
      </c>
      <c r="B2993" s="233" t="str">
        <f t="shared" si="899"/>
        <v/>
      </c>
      <c r="C2993" s="234"/>
      <c r="D2993" s="235" t="str">
        <f t="shared" si="900"/>
        <v/>
      </c>
      <c r="E2993" s="236"/>
      <c r="F2993" s="237">
        <f t="shared" si="901"/>
        <v>0</v>
      </c>
      <c r="G2993" s="303">
        <f t="shared" si="902"/>
        <v>0</v>
      </c>
    </row>
    <row r="2994" spans="1:7" s="238" customFormat="1" ht="24" customHeight="1" x14ac:dyDescent="0.2">
      <c r="A2994" s="235" t="str">
        <f t="shared" si="898"/>
        <v/>
      </c>
      <c r="B2994" s="233" t="str">
        <f t="shared" si="899"/>
        <v/>
      </c>
      <c r="C2994" s="234"/>
      <c r="D2994" s="235" t="str">
        <f t="shared" si="900"/>
        <v/>
      </c>
      <c r="E2994" s="236"/>
      <c r="F2994" s="237">
        <f t="shared" si="901"/>
        <v>0</v>
      </c>
      <c r="G2994" s="303">
        <f t="shared" si="902"/>
        <v>0</v>
      </c>
    </row>
    <row r="2995" spans="1:7" s="238" customFormat="1" ht="24" customHeight="1" x14ac:dyDescent="0.2">
      <c r="A2995" s="235" t="str">
        <f t="shared" si="898"/>
        <v/>
      </c>
      <c r="B2995" s="233" t="str">
        <f t="shared" si="899"/>
        <v/>
      </c>
      <c r="C2995" s="234"/>
      <c r="D2995" s="235" t="str">
        <f t="shared" si="900"/>
        <v/>
      </c>
      <c r="E2995" s="236"/>
      <c r="F2995" s="237">
        <f t="shared" si="901"/>
        <v>0</v>
      </c>
      <c r="G2995" s="303">
        <f t="shared" si="902"/>
        <v>0</v>
      </c>
    </row>
    <row r="2996" spans="1:7" s="238" customFormat="1" ht="24" customHeight="1" x14ac:dyDescent="0.2">
      <c r="A2996" s="235" t="str">
        <f t="shared" si="898"/>
        <v/>
      </c>
      <c r="B2996" s="233" t="str">
        <f t="shared" si="899"/>
        <v/>
      </c>
      <c r="C2996" s="234"/>
      <c r="D2996" s="235" t="str">
        <f t="shared" si="900"/>
        <v/>
      </c>
      <c r="E2996" s="236"/>
      <c r="F2996" s="237">
        <f t="shared" si="901"/>
        <v>0</v>
      </c>
      <c r="G2996" s="303">
        <f t="shared" si="902"/>
        <v>0</v>
      </c>
    </row>
    <row r="2997" spans="1:7" ht="24" customHeight="1" x14ac:dyDescent="0.2">
      <c r="A2997" s="307"/>
      <c r="B2997" s="105"/>
      <c r="C2997" s="99"/>
      <c r="D2997" s="105"/>
      <c r="E2997" s="106"/>
      <c r="F2997" s="377" t="s">
        <v>33</v>
      </c>
      <c r="G2997" s="305">
        <f>SUBTOTAL(9,G2988:G2996)</f>
        <v>0</v>
      </c>
    </row>
    <row r="2998" spans="1:7" ht="24" customHeight="1" x14ac:dyDescent="0.2">
      <c r="A2998" s="308"/>
      <c r="B2998" s="105"/>
      <c r="C2998" s="99"/>
      <c r="D2998" s="105"/>
      <c r="E2998" s="106"/>
      <c r="F2998" s="107"/>
      <c r="G2998" s="306"/>
    </row>
    <row r="2999" spans="1:7" ht="24" customHeight="1" x14ac:dyDescent="0.2">
      <c r="A2999" s="309" t="str">
        <f>B2957</f>
        <v/>
      </c>
      <c r="B2999" s="310" t="str">
        <f>C2957</f>
        <v/>
      </c>
      <c r="C2999" s="113"/>
      <c r="D2999" s="113" t="s">
        <v>34</v>
      </c>
      <c r="E2999" s="114"/>
      <c r="F2999" s="312" t="s">
        <v>35</v>
      </c>
      <c r="G2999" s="311">
        <f>SUBTOTAL(9,G2962:G2998)</f>
        <v>0</v>
      </c>
    </row>
    <row r="3001" spans="1:7" ht="24" customHeight="1" x14ac:dyDescent="0.2">
      <c r="A3001" s="291" t="s">
        <v>37</v>
      </c>
      <c r="B3001" s="292"/>
      <c r="C3001" s="292"/>
      <c r="D3001" s="292"/>
      <c r="E3001" s="292"/>
      <c r="F3001" s="292"/>
      <c r="G3001" s="293"/>
    </row>
    <row r="3002" spans="1:7" ht="24" customHeight="1" x14ac:dyDescent="0.2">
      <c r="A3002" s="294" t="s">
        <v>602</v>
      </c>
      <c r="B3002" s="101" t="str">
        <f>Comitente</f>
        <v>DIRECCION PROVINCIAL DE REDES DE GAS</v>
      </c>
      <c r="C3002" s="96"/>
      <c r="D3002" s="102"/>
      <c r="E3002" s="102"/>
      <c r="F3002" s="103"/>
      <c r="G3002" s="295"/>
    </row>
    <row r="3003" spans="1:7" ht="24" customHeight="1" x14ac:dyDescent="0.2">
      <c r="A3003" s="294" t="s">
        <v>603</v>
      </c>
      <c r="B3003" s="101">
        <f>Contratista</f>
        <v>0</v>
      </c>
      <c r="C3003" s="97"/>
      <c r="D3003" s="97"/>
      <c r="E3003" s="97"/>
      <c r="F3003" s="104"/>
      <c r="G3003" s="296"/>
    </row>
    <row r="3004" spans="1:7" ht="24" customHeight="1" x14ac:dyDescent="0.2">
      <c r="A3004" s="294" t="s">
        <v>24</v>
      </c>
      <c r="B3004" s="101" t="str">
        <f>Obra</f>
        <v>RED DE MEDIA PRESIÓN BARRIO TALACASTO</v>
      </c>
      <c r="C3004" s="97"/>
      <c r="D3004" s="97"/>
      <c r="E3004" s="97"/>
      <c r="F3004" s="104" t="s">
        <v>38</v>
      </c>
      <c r="G3004" s="297">
        <f>Fecha_Base</f>
        <v>0</v>
      </c>
    </row>
    <row r="3005" spans="1:7" ht="24" customHeight="1" x14ac:dyDescent="0.2">
      <c r="A3005" s="298" t="s">
        <v>601</v>
      </c>
      <c r="B3005" s="98" t="str">
        <f>Ubicación</f>
        <v>Departamento Chimbas</v>
      </c>
      <c r="C3005" s="98"/>
      <c r="D3005" s="105"/>
      <c r="E3005" s="106"/>
      <c r="F3005" s="107"/>
      <c r="G3005" s="299"/>
    </row>
    <row r="3006" spans="1:7" ht="24" customHeight="1" x14ac:dyDescent="0.2">
      <c r="A3006" s="298" t="s">
        <v>39</v>
      </c>
      <c r="B3006" s="108" t="str">
        <f>IFERROR(VALUE(LEFT(B3007,FIND(".",B3007)-1)),"")</f>
        <v/>
      </c>
      <c r="C3006" s="99" t="str">
        <f>IFERROR(VLOOKUP(B3006,Tabla_CyP,2,FALSE),"")</f>
        <v/>
      </c>
      <c r="D3006" s="99"/>
      <c r="E3006" s="106"/>
      <c r="F3006" s="107"/>
      <c r="G3006" s="299"/>
    </row>
    <row r="3007" spans="1:7" ht="24" customHeight="1" x14ac:dyDescent="0.2">
      <c r="A3007" s="298" t="s">
        <v>25</v>
      </c>
      <c r="B3007" s="109" t="str">
        <f>IFERROR(VLOOKUP(COUNTIF($A$1:A3007,"ANALISIS DE PRECIOS"),Tabla_NumeroItem,2,FALSE),"")</f>
        <v/>
      </c>
      <c r="C3007" s="99" t="str">
        <f>IFERROR(VLOOKUP(B3007,Tabla_CyP,2,FALSE),"")</f>
        <v/>
      </c>
      <c r="D3007" s="105"/>
      <c r="E3007" s="106"/>
      <c r="F3007" s="104" t="s">
        <v>26</v>
      </c>
      <c r="G3007" s="300" t="str">
        <f>IFERROR(VLOOKUP(B3007,Tabla_CyP,4,FALSE),"")</f>
        <v/>
      </c>
    </row>
    <row r="3008" spans="1:7" ht="24" customHeight="1" x14ac:dyDescent="0.2">
      <c r="A3008" s="298"/>
      <c r="B3008" s="98"/>
      <c r="C3008" s="99"/>
      <c r="D3008" s="105"/>
      <c r="E3008" s="106"/>
      <c r="F3008" s="107"/>
      <c r="G3008" s="299"/>
    </row>
    <row r="3009" spans="1:123" ht="24" customHeight="1" x14ac:dyDescent="0.2">
      <c r="A3009" s="431" t="s">
        <v>507</v>
      </c>
      <c r="B3009" s="432"/>
      <c r="C3009" s="425" t="s">
        <v>0</v>
      </c>
      <c r="D3009" s="425" t="s">
        <v>27</v>
      </c>
      <c r="E3009" s="427" t="s">
        <v>28</v>
      </c>
      <c r="F3009" s="429" t="s">
        <v>29</v>
      </c>
      <c r="G3009" s="429" t="s">
        <v>30</v>
      </c>
    </row>
    <row r="3010" spans="1:123" s="111" customFormat="1" ht="24" customHeight="1" x14ac:dyDescent="0.2">
      <c r="A3010" s="110" t="s">
        <v>508</v>
      </c>
      <c r="B3010" s="110" t="s">
        <v>509</v>
      </c>
      <c r="C3010" s="426"/>
      <c r="D3010" s="426"/>
      <c r="E3010" s="428"/>
      <c r="F3010" s="430"/>
      <c r="G3010" s="430"/>
      <c r="H3010" s="239"/>
      <c r="I3010" s="239"/>
      <c r="J3010" s="239"/>
      <c r="K3010" s="239"/>
      <c r="L3010" s="239"/>
      <c r="M3010" s="239"/>
      <c r="N3010" s="239"/>
      <c r="O3010" s="239"/>
      <c r="P3010" s="239"/>
      <c r="Q3010" s="239"/>
      <c r="R3010" s="239"/>
      <c r="S3010" s="239"/>
      <c r="T3010" s="239"/>
      <c r="U3010" s="239"/>
      <c r="V3010" s="239"/>
      <c r="W3010" s="239"/>
      <c r="X3010" s="239"/>
      <c r="Y3010" s="239"/>
      <c r="Z3010" s="239"/>
      <c r="AA3010" s="239"/>
      <c r="AB3010" s="239"/>
      <c r="AC3010" s="239"/>
      <c r="AD3010" s="239"/>
      <c r="AE3010" s="239"/>
      <c r="AF3010" s="239"/>
      <c r="AG3010" s="239"/>
      <c r="AH3010" s="239"/>
      <c r="AI3010" s="239"/>
      <c r="AJ3010" s="239"/>
      <c r="AK3010" s="239"/>
      <c r="AL3010" s="239"/>
      <c r="AM3010" s="239"/>
      <c r="AN3010" s="239"/>
      <c r="AO3010" s="239"/>
      <c r="AP3010" s="239"/>
      <c r="AQ3010" s="239"/>
      <c r="AR3010" s="239"/>
      <c r="AS3010" s="239"/>
      <c r="AT3010" s="239"/>
      <c r="AU3010" s="239"/>
      <c r="AV3010" s="239"/>
      <c r="AW3010" s="239"/>
      <c r="AX3010" s="239"/>
      <c r="AY3010" s="239"/>
      <c r="AZ3010" s="239"/>
      <c r="BA3010" s="239"/>
      <c r="BB3010" s="239"/>
      <c r="BC3010" s="239"/>
      <c r="BD3010" s="239"/>
      <c r="BE3010" s="239"/>
      <c r="BF3010" s="239"/>
      <c r="BG3010" s="239"/>
      <c r="BH3010" s="239"/>
      <c r="BI3010" s="239"/>
      <c r="BJ3010" s="239"/>
      <c r="BK3010" s="239"/>
      <c r="BL3010" s="239"/>
      <c r="BM3010" s="239"/>
      <c r="BN3010" s="239"/>
      <c r="BO3010" s="239"/>
      <c r="BP3010" s="239"/>
      <c r="BQ3010" s="239"/>
      <c r="BR3010" s="239"/>
      <c r="BS3010" s="239"/>
      <c r="BT3010" s="239"/>
      <c r="BU3010" s="239"/>
      <c r="BV3010" s="239"/>
      <c r="BW3010" s="239"/>
      <c r="BX3010" s="239"/>
      <c r="BY3010" s="239"/>
      <c r="BZ3010" s="239"/>
      <c r="CA3010" s="239"/>
      <c r="CB3010" s="239"/>
      <c r="CC3010" s="239"/>
      <c r="CD3010" s="239"/>
      <c r="CE3010" s="239"/>
      <c r="CF3010" s="239"/>
      <c r="CG3010" s="239"/>
      <c r="CH3010" s="239"/>
      <c r="CI3010" s="239"/>
      <c r="CJ3010" s="239"/>
      <c r="CK3010" s="239"/>
      <c r="CL3010" s="239"/>
      <c r="CM3010" s="239"/>
      <c r="CN3010" s="239"/>
      <c r="CO3010" s="239"/>
      <c r="CP3010" s="239"/>
      <c r="CQ3010" s="239"/>
      <c r="CR3010" s="239"/>
      <c r="CS3010" s="239"/>
      <c r="CT3010" s="239"/>
      <c r="CU3010" s="239"/>
      <c r="CV3010" s="239"/>
      <c r="CW3010" s="239"/>
      <c r="CX3010" s="239"/>
      <c r="CY3010" s="239"/>
      <c r="CZ3010" s="239"/>
      <c r="DA3010" s="239"/>
      <c r="DB3010" s="239"/>
      <c r="DC3010" s="239"/>
      <c r="DD3010" s="239"/>
      <c r="DE3010" s="239"/>
      <c r="DF3010" s="239"/>
      <c r="DG3010" s="239"/>
      <c r="DH3010" s="239"/>
      <c r="DI3010" s="239"/>
      <c r="DJ3010" s="239"/>
      <c r="DK3010" s="239"/>
      <c r="DL3010" s="239"/>
      <c r="DM3010" s="239"/>
      <c r="DN3010" s="239"/>
      <c r="DO3010" s="239"/>
      <c r="DP3010" s="239"/>
      <c r="DQ3010" s="239"/>
      <c r="DR3010" s="239"/>
      <c r="DS3010" s="239"/>
    </row>
    <row r="3011" spans="1:123" ht="24" customHeight="1" x14ac:dyDescent="0.2">
      <c r="A3011" s="378"/>
      <c r="B3011" s="112"/>
      <c r="C3011" s="376" t="s">
        <v>604</v>
      </c>
      <c r="D3011" s="113"/>
      <c r="E3011" s="114"/>
      <c r="F3011" s="115"/>
      <c r="G3011" s="302"/>
    </row>
    <row r="3012" spans="1:123" s="238" customFormat="1" ht="24" customHeight="1" x14ac:dyDescent="0.2">
      <c r="A3012" s="235" t="str">
        <f t="shared" ref="A3012:A3025" si="903">IFERROR(VLOOKUP(C3012,Tabla_Insumos,4,FALSE),"")</f>
        <v/>
      </c>
      <c r="B3012" s="233" t="str">
        <f t="shared" ref="B3012:B3025" si="904">IFERROR(VLOOKUP(C3012,Tabla_Insumos,5,FALSE),"")</f>
        <v/>
      </c>
      <c r="C3012" s="234"/>
      <c r="D3012" s="235" t="str">
        <f t="shared" ref="D3012:D3025" si="905">IFERROR(VLOOKUP(C3012,Tabla_Insumos,2,FALSE),"")</f>
        <v/>
      </c>
      <c r="E3012" s="236"/>
      <c r="F3012" s="237">
        <f t="shared" ref="F3012:F3025" si="906">IFERROR(VLOOKUP(C3012,Tabla_Insumos,3,FALSE),0)</f>
        <v>0</v>
      </c>
      <c r="G3012" s="303">
        <f>ROUND(E3012*F3012,2)</f>
        <v>0</v>
      </c>
    </row>
    <row r="3013" spans="1:123" s="238" customFormat="1" ht="24" customHeight="1" x14ac:dyDescent="0.2">
      <c r="A3013" s="235" t="str">
        <f t="shared" si="903"/>
        <v/>
      </c>
      <c r="B3013" s="233" t="str">
        <f t="shared" si="904"/>
        <v/>
      </c>
      <c r="C3013" s="234"/>
      <c r="D3013" s="235" t="str">
        <f t="shared" si="905"/>
        <v/>
      </c>
      <c r="E3013" s="236"/>
      <c r="F3013" s="237">
        <f t="shared" si="906"/>
        <v>0</v>
      </c>
      <c r="G3013" s="303">
        <f t="shared" ref="G3013:G3025" si="907">ROUND(E3013*F3013,2)</f>
        <v>0</v>
      </c>
    </row>
    <row r="3014" spans="1:123" s="238" customFormat="1" ht="24" customHeight="1" x14ac:dyDescent="0.2">
      <c r="A3014" s="235" t="str">
        <f t="shared" si="903"/>
        <v/>
      </c>
      <c r="B3014" s="233" t="str">
        <f t="shared" si="904"/>
        <v/>
      </c>
      <c r="C3014" s="234"/>
      <c r="D3014" s="235" t="str">
        <f t="shared" si="905"/>
        <v/>
      </c>
      <c r="E3014" s="236"/>
      <c r="F3014" s="237">
        <f t="shared" si="906"/>
        <v>0</v>
      </c>
      <c r="G3014" s="303">
        <f t="shared" si="907"/>
        <v>0</v>
      </c>
    </row>
    <row r="3015" spans="1:123" s="238" customFormat="1" ht="24" customHeight="1" x14ac:dyDescent="0.2">
      <c r="A3015" s="235" t="str">
        <f t="shared" si="903"/>
        <v/>
      </c>
      <c r="B3015" s="233" t="str">
        <f t="shared" si="904"/>
        <v/>
      </c>
      <c r="C3015" s="234"/>
      <c r="D3015" s="235" t="str">
        <f t="shared" si="905"/>
        <v/>
      </c>
      <c r="E3015" s="236"/>
      <c r="F3015" s="237">
        <f t="shared" si="906"/>
        <v>0</v>
      </c>
      <c r="G3015" s="303">
        <f t="shared" si="907"/>
        <v>0</v>
      </c>
    </row>
    <row r="3016" spans="1:123" s="238" customFormat="1" ht="24" customHeight="1" x14ac:dyDescent="0.2">
      <c r="A3016" s="235" t="str">
        <f t="shared" si="903"/>
        <v/>
      </c>
      <c r="B3016" s="233" t="str">
        <f t="shared" si="904"/>
        <v/>
      </c>
      <c r="C3016" s="234"/>
      <c r="D3016" s="235" t="str">
        <f t="shared" si="905"/>
        <v/>
      </c>
      <c r="E3016" s="236"/>
      <c r="F3016" s="237">
        <f t="shared" si="906"/>
        <v>0</v>
      </c>
      <c r="G3016" s="303">
        <f t="shared" si="907"/>
        <v>0</v>
      </c>
    </row>
    <row r="3017" spans="1:123" s="238" customFormat="1" ht="24" customHeight="1" x14ac:dyDescent="0.2">
      <c r="A3017" s="235" t="str">
        <f t="shared" si="903"/>
        <v/>
      </c>
      <c r="B3017" s="233" t="str">
        <f t="shared" si="904"/>
        <v/>
      </c>
      <c r="C3017" s="234"/>
      <c r="D3017" s="235" t="str">
        <f t="shared" si="905"/>
        <v/>
      </c>
      <c r="E3017" s="236"/>
      <c r="F3017" s="237">
        <f t="shared" si="906"/>
        <v>0</v>
      </c>
      <c r="G3017" s="303">
        <f t="shared" si="907"/>
        <v>0</v>
      </c>
    </row>
    <row r="3018" spans="1:123" s="238" customFormat="1" ht="24" customHeight="1" x14ac:dyDescent="0.2">
      <c r="A3018" s="235" t="str">
        <f t="shared" si="903"/>
        <v/>
      </c>
      <c r="B3018" s="233" t="str">
        <f t="shared" si="904"/>
        <v/>
      </c>
      <c r="C3018" s="234"/>
      <c r="D3018" s="235" t="str">
        <f t="shared" si="905"/>
        <v/>
      </c>
      <c r="E3018" s="236"/>
      <c r="F3018" s="237">
        <f t="shared" si="906"/>
        <v>0</v>
      </c>
      <c r="G3018" s="303">
        <f t="shared" si="907"/>
        <v>0</v>
      </c>
    </row>
    <row r="3019" spans="1:123" s="238" customFormat="1" ht="24" customHeight="1" x14ac:dyDescent="0.2">
      <c r="A3019" s="235" t="str">
        <f t="shared" si="903"/>
        <v/>
      </c>
      <c r="B3019" s="233" t="str">
        <f t="shared" si="904"/>
        <v/>
      </c>
      <c r="C3019" s="234"/>
      <c r="D3019" s="235" t="str">
        <f t="shared" si="905"/>
        <v/>
      </c>
      <c r="E3019" s="236"/>
      <c r="F3019" s="237">
        <f t="shared" si="906"/>
        <v>0</v>
      </c>
      <c r="G3019" s="303">
        <f t="shared" si="907"/>
        <v>0</v>
      </c>
    </row>
    <row r="3020" spans="1:123" s="238" customFormat="1" ht="24" customHeight="1" x14ac:dyDescent="0.2">
      <c r="A3020" s="235" t="str">
        <f t="shared" si="903"/>
        <v/>
      </c>
      <c r="B3020" s="233" t="str">
        <f t="shared" si="904"/>
        <v/>
      </c>
      <c r="C3020" s="234"/>
      <c r="D3020" s="235" t="str">
        <f t="shared" si="905"/>
        <v/>
      </c>
      <c r="E3020" s="236"/>
      <c r="F3020" s="237">
        <f t="shared" si="906"/>
        <v>0</v>
      </c>
      <c r="G3020" s="303">
        <f t="shared" si="907"/>
        <v>0</v>
      </c>
    </row>
    <row r="3021" spans="1:123" s="238" customFormat="1" ht="24" customHeight="1" x14ac:dyDescent="0.2">
      <c r="A3021" s="235" t="str">
        <f t="shared" si="903"/>
        <v/>
      </c>
      <c r="B3021" s="233" t="str">
        <f t="shared" si="904"/>
        <v/>
      </c>
      <c r="C3021" s="234"/>
      <c r="D3021" s="235" t="str">
        <f t="shared" si="905"/>
        <v/>
      </c>
      <c r="E3021" s="236"/>
      <c r="F3021" s="237">
        <f t="shared" si="906"/>
        <v>0</v>
      </c>
      <c r="G3021" s="303">
        <f t="shared" si="907"/>
        <v>0</v>
      </c>
    </row>
    <row r="3022" spans="1:123" s="238" customFormat="1" ht="24" customHeight="1" x14ac:dyDescent="0.2">
      <c r="A3022" s="235" t="str">
        <f t="shared" si="903"/>
        <v/>
      </c>
      <c r="B3022" s="233" t="str">
        <f t="shared" si="904"/>
        <v/>
      </c>
      <c r="C3022" s="234"/>
      <c r="D3022" s="235" t="str">
        <f t="shared" si="905"/>
        <v/>
      </c>
      <c r="E3022" s="236"/>
      <c r="F3022" s="237">
        <f t="shared" si="906"/>
        <v>0</v>
      </c>
      <c r="G3022" s="303">
        <f t="shared" si="907"/>
        <v>0</v>
      </c>
    </row>
    <row r="3023" spans="1:123" s="238" customFormat="1" ht="24" customHeight="1" x14ac:dyDescent="0.2">
      <c r="A3023" s="235" t="str">
        <f t="shared" si="903"/>
        <v/>
      </c>
      <c r="B3023" s="233" t="str">
        <f t="shared" si="904"/>
        <v/>
      </c>
      <c r="C3023" s="234"/>
      <c r="D3023" s="235" t="str">
        <f t="shared" si="905"/>
        <v/>
      </c>
      <c r="E3023" s="236"/>
      <c r="F3023" s="237">
        <f t="shared" si="906"/>
        <v>0</v>
      </c>
      <c r="G3023" s="303">
        <f t="shared" si="907"/>
        <v>0</v>
      </c>
    </row>
    <row r="3024" spans="1:123" s="238" customFormat="1" ht="24" customHeight="1" x14ac:dyDescent="0.2">
      <c r="A3024" s="235" t="str">
        <f t="shared" si="903"/>
        <v/>
      </c>
      <c r="B3024" s="233" t="str">
        <f t="shared" si="904"/>
        <v/>
      </c>
      <c r="C3024" s="234"/>
      <c r="D3024" s="235" t="str">
        <f t="shared" si="905"/>
        <v/>
      </c>
      <c r="E3024" s="236"/>
      <c r="F3024" s="237">
        <f t="shared" si="906"/>
        <v>0</v>
      </c>
      <c r="G3024" s="303">
        <f t="shared" si="907"/>
        <v>0</v>
      </c>
    </row>
    <row r="3025" spans="1:7" s="238" customFormat="1" ht="24" customHeight="1" x14ac:dyDescent="0.2">
      <c r="A3025" s="235" t="str">
        <f t="shared" si="903"/>
        <v/>
      </c>
      <c r="B3025" s="233" t="str">
        <f t="shared" si="904"/>
        <v/>
      </c>
      <c r="C3025" s="234"/>
      <c r="D3025" s="235" t="str">
        <f t="shared" si="905"/>
        <v/>
      </c>
      <c r="E3025" s="236"/>
      <c r="F3025" s="237">
        <f t="shared" si="906"/>
        <v>0</v>
      </c>
      <c r="G3025" s="303">
        <f t="shared" si="907"/>
        <v>0</v>
      </c>
    </row>
    <row r="3026" spans="1:7" ht="24" customHeight="1" x14ac:dyDescent="0.2">
      <c r="A3026" s="304"/>
      <c r="B3026" s="99"/>
      <c r="C3026" s="99"/>
      <c r="D3026" s="105"/>
      <c r="E3026" s="106"/>
      <c r="F3026" s="377" t="s">
        <v>31</v>
      </c>
      <c r="G3026" s="305">
        <f>SUBTOTAL(9,G3012:G3025)</f>
        <v>0</v>
      </c>
    </row>
    <row r="3027" spans="1:7" ht="24" customHeight="1" x14ac:dyDescent="0.2">
      <c r="A3027" s="304"/>
      <c r="B3027" s="99"/>
      <c r="C3027" s="375" t="s">
        <v>605</v>
      </c>
      <c r="D3027" s="105"/>
      <c r="E3027" s="106"/>
      <c r="F3027" s="107"/>
      <c r="G3027" s="306"/>
    </row>
    <row r="3028" spans="1:7" s="238" customFormat="1" ht="24" customHeight="1" x14ac:dyDescent="0.2">
      <c r="A3028" s="235" t="str">
        <f t="shared" ref="A3028:A3035" si="908">IFERROR(VLOOKUP(C3028,Tabla_Insumos,4,FALSE),"")</f>
        <v/>
      </c>
      <c r="B3028" s="233">
        <f t="shared" ref="B3028:B3035" si="909">IFERROR(VLOOKUP(A3028,Tabla_Indices,5,FALSE),"")</f>
        <v>0</v>
      </c>
      <c r="C3028" s="234"/>
      <c r="D3028" s="235" t="str">
        <f t="shared" ref="D3028:D3035" si="910">IFERROR(VLOOKUP(C3028,Tabla_Insumos,2,FALSE),"")</f>
        <v/>
      </c>
      <c r="E3028" s="236"/>
      <c r="F3028" s="237">
        <f t="shared" ref="F3028:F3035" si="911">IFERROR(VLOOKUP(C3028,Tabla_Insumos,3,FALSE),0)</f>
        <v>0</v>
      </c>
      <c r="G3028" s="303">
        <f>ROUND(E3028*F3028,2)</f>
        <v>0</v>
      </c>
    </row>
    <row r="3029" spans="1:7" s="238" customFormat="1" ht="24" customHeight="1" x14ac:dyDescent="0.2">
      <c r="A3029" s="235" t="str">
        <f t="shared" si="908"/>
        <v/>
      </c>
      <c r="B3029" s="233">
        <f t="shared" si="909"/>
        <v>0</v>
      </c>
      <c r="C3029" s="234"/>
      <c r="D3029" s="235" t="str">
        <f t="shared" si="910"/>
        <v/>
      </c>
      <c r="E3029" s="236"/>
      <c r="F3029" s="237">
        <f t="shared" si="911"/>
        <v>0</v>
      </c>
      <c r="G3029" s="303">
        <f>ROUND(E3029*F3029,2)</f>
        <v>0</v>
      </c>
    </row>
    <row r="3030" spans="1:7" s="238" customFormat="1" ht="24" customHeight="1" x14ac:dyDescent="0.2">
      <c r="A3030" s="235" t="str">
        <f t="shared" si="908"/>
        <v/>
      </c>
      <c r="B3030" s="233">
        <f t="shared" si="909"/>
        <v>0</v>
      </c>
      <c r="C3030" s="234"/>
      <c r="D3030" s="235" t="str">
        <f t="shared" si="910"/>
        <v/>
      </c>
      <c r="E3030" s="236"/>
      <c r="F3030" s="237">
        <f t="shared" si="911"/>
        <v>0</v>
      </c>
      <c r="G3030" s="303">
        <f t="shared" ref="G3030:G3035" si="912">ROUND(E3030*F3030,2)</f>
        <v>0</v>
      </c>
    </row>
    <row r="3031" spans="1:7" s="238" customFormat="1" ht="24" customHeight="1" x14ac:dyDescent="0.2">
      <c r="A3031" s="235" t="str">
        <f t="shared" si="908"/>
        <v/>
      </c>
      <c r="B3031" s="233">
        <f t="shared" si="909"/>
        <v>0</v>
      </c>
      <c r="C3031" s="234"/>
      <c r="D3031" s="235" t="str">
        <f t="shared" si="910"/>
        <v/>
      </c>
      <c r="E3031" s="236"/>
      <c r="F3031" s="237">
        <f t="shared" si="911"/>
        <v>0</v>
      </c>
      <c r="G3031" s="303">
        <f t="shared" si="912"/>
        <v>0</v>
      </c>
    </row>
    <row r="3032" spans="1:7" s="238" customFormat="1" ht="24" customHeight="1" x14ac:dyDescent="0.2">
      <c r="A3032" s="235" t="str">
        <f t="shared" si="908"/>
        <v/>
      </c>
      <c r="B3032" s="233">
        <f t="shared" si="909"/>
        <v>0</v>
      </c>
      <c r="C3032" s="234"/>
      <c r="D3032" s="235" t="str">
        <f t="shared" si="910"/>
        <v/>
      </c>
      <c r="E3032" s="236"/>
      <c r="F3032" s="237">
        <f t="shared" si="911"/>
        <v>0</v>
      </c>
      <c r="G3032" s="303">
        <f t="shared" si="912"/>
        <v>0</v>
      </c>
    </row>
    <row r="3033" spans="1:7" s="238" customFormat="1" ht="24" customHeight="1" x14ac:dyDescent="0.2">
      <c r="A3033" s="235" t="str">
        <f t="shared" si="908"/>
        <v/>
      </c>
      <c r="B3033" s="233">
        <f t="shared" si="909"/>
        <v>0</v>
      </c>
      <c r="C3033" s="234"/>
      <c r="D3033" s="235" t="str">
        <f t="shared" si="910"/>
        <v/>
      </c>
      <c r="E3033" s="236"/>
      <c r="F3033" s="237">
        <f t="shared" si="911"/>
        <v>0</v>
      </c>
      <c r="G3033" s="303">
        <f t="shared" si="912"/>
        <v>0</v>
      </c>
    </row>
    <row r="3034" spans="1:7" s="238" customFormat="1" ht="24" customHeight="1" x14ac:dyDescent="0.2">
      <c r="A3034" s="235" t="str">
        <f t="shared" si="908"/>
        <v/>
      </c>
      <c r="B3034" s="233">
        <f t="shared" si="909"/>
        <v>0</v>
      </c>
      <c r="C3034" s="234"/>
      <c r="D3034" s="235" t="str">
        <f t="shared" si="910"/>
        <v/>
      </c>
      <c r="E3034" s="236"/>
      <c r="F3034" s="237">
        <f t="shared" si="911"/>
        <v>0</v>
      </c>
      <c r="G3034" s="303">
        <f t="shared" si="912"/>
        <v>0</v>
      </c>
    </row>
    <row r="3035" spans="1:7" s="238" customFormat="1" ht="24" customHeight="1" x14ac:dyDescent="0.2">
      <c r="A3035" s="235" t="str">
        <f t="shared" si="908"/>
        <v/>
      </c>
      <c r="B3035" s="233">
        <f t="shared" si="909"/>
        <v>0</v>
      </c>
      <c r="C3035" s="234"/>
      <c r="D3035" s="235" t="str">
        <f t="shared" si="910"/>
        <v/>
      </c>
      <c r="E3035" s="236"/>
      <c r="F3035" s="237">
        <f t="shared" si="911"/>
        <v>0</v>
      </c>
      <c r="G3035" s="303">
        <f t="shared" si="912"/>
        <v>0</v>
      </c>
    </row>
    <row r="3036" spans="1:7" ht="24" customHeight="1" x14ac:dyDescent="0.2">
      <c r="A3036" s="304"/>
      <c r="B3036" s="99"/>
      <c r="C3036" s="99"/>
      <c r="D3036" s="105"/>
      <c r="E3036" s="106"/>
      <c r="F3036" s="377" t="s">
        <v>32</v>
      </c>
      <c r="G3036" s="305">
        <f>SUBTOTAL(9,G3028:G3035)</f>
        <v>0</v>
      </c>
    </row>
    <row r="3037" spans="1:7" ht="24" customHeight="1" x14ac:dyDescent="0.2">
      <c r="A3037" s="304"/>
      <c r="B3037" s="99"/>
      <c r="C3037" s="375" t="s">
        <v>606</v>
      </c>
      <c r="D3037" s="105"/>
      <c r="E3037" s="106"/>
      <c r="F3037" s="107"/>
      <c r="G3037" s="306"/>
    </row>
    <row r="3038" spans="1:7" s="238" customFormat="1" ht="24" customHeight="1" x14ac:dyDescent="0.2">
      <c r="A3038" s="235" t="str">
        <f t="shared" ref="A3038:A3046" si="913">IFERROR(VLOOKUP(C3038,Tabla_Insumos,4,FALSE),"")</f>
        <v/>
      </c>
      <c r="B3038" s="233" t="str">
        <f t="shared" ref="B3038:B3046" si="914">IFERROR(VLOOKUP(C3038,Tabla_Insumos,5,FALSE),"")</f>
        <v/>
      </c>
      <c r="C3038" s="234"/>
      <c r="D3038" s="235" t="str">
        <f t="shared" ref="D3038:D3046" si="915">IFERROR(VLOOKUP(C3038,Tabla_Insumos,2,FALSE),"")</f>
        <v/>
      </c>
      <c r="E3038" s="236"/>
      <c r="F3038" s="237">
        <f t="shared" ref="F3038:F3046" si="916">IFERROR(VLOOKUP(C3038,Tabla_Insumos,3,FALSE),0)</f>
        <v>0</v>
      </c>
      <c r="G3038" s="303">
        <f t="shared" ref="G3038:G3046" si="917">ROUND(E3038*F3038,2)</f>
        <v>0</v>
      </c>
    </row>
    <row r="3039" spans="1:7" s="238" customFormat="1" ht="24" customHeight="1" x14ac:dyDescent="0.2">
      <c r="A3039" s="235" t="str">
        <f t="shared" si="913"/>
        <v/>
      </c>
      <c r="B3039" s="233" t="str">
        <f t="shared" si="914"/>
        <v/>
      </c>
      <c r="C3039" s="234"/>
      <c r="D3039" s="235" t="str">
        <f t="shared" si="915"/>
        <v/>
      </c>
      <c r="E3039" s="236"/>
      <c r="F3039" s="237">
        <f t="shared" si="916"/>
        <v>0</v>
      </c>
      <c r="G3039" s="303">
        <f t="shared" si="917"/>
        <v>0</v>
      </c>
    </row>
    <row r="3040" spans="1:7" s="238" customFormat="1" ht="24" customHeight="1" x14ac:dyDescent="0.2">
      <c r="A3040" s="235" t="str">
        <f t="shared" si="913"/>
        <v/>
      </c>
      <c r="B3040" s="233" t="str">
        <f t="shared" si="914"/>
        <v/>
      </c>
      <c r="C3040" s="234"/>
      <c r="D3040" s="235" t="str">
        <f t="shared" si="915"/>
        <v/>
      </c>
      <c r="E3040" s="236"/>
      <c r="F3040" s="237">
        <f t="shared" si="916"/>
        <v>0</v>
      </c>
      <c r="G3040" s="303">
        <f t="shared" si="917"/>
        <v>0</v>
      </c>
    </row>
    <row r="3041" spans="1:7" s="238" customFormat="1" ht="24" customHeight="1" x14ac:dyDescent="0.2">
      <c r="A3041" s="235" t="str">
        <f t="shared" si="913"/>
        <v/>
      </c>
      <c r="B3041" s="233" t="str">
        <f t="shared" si="914"/>
        <v/>
      </c>
      <c r="C3041" s="234"/>
      <c r="D3041" s="235" t="str">
        <f t="shared" si="915"/>
        <v/>
      </c>
      <c r="E3041" s="236"/>
      <c r="F3041" s="237">
        <f t="shared" si="916"/>
        <v>0</v>
      </c>
      <c r="G3041" s="303">
        <f t="shared" si="917"/>
        <v>0</v>
      </c>
    </row>
    <row r="3042" spans="1:7" s="238" customFormat="1" ht="24" customHeight="1" x14ac:dyDescent="0.2">
      <c r="A3042" s="235" t="str">
        <f t="shared" si="913"/>
        <v/>
      </c>
      <c r="B3042" s="233" t="str">
        <f t="shared" si="914"/>
        <v/>
      </c>
      <c r="C3042" s="234"/>
      <c r="D3042" s="235" t="str">
        <f t="shared" si="915"/>
        <v/>
      </c>
      <c r="E3042" s="236"/>
      <c r="F3042" s="237">
        <f t="shared" si="916"/>
        <v>0</v>
      </c>
      <c r="G3042" s="303">
        <f t="shared" si="917"/>
        <v>0</v>
      </c>
    </row>
    <row r="3043" spans="1:7" s="238" customFormat="1" ht="24" customHeight="1" x14ac:dyDescent="0.2">
      <c r="A3043" s="235" t="str">
        <f t="shared" si="913"/>
        <v/>
      </c>
      <c r="B3043" s="233" t="str">
        <f t="shared" si="914"/>
        <v/>
      </c>
      <c r="C3043" s="234"/>
      <c r="D3043" s="235" t="str">
        <f t="shared" si="915"/>
        <v/>
      </c>
      <c r="E3043" s="236"/>
      <c r="F3043" s="237">
        <f t="shared" si="916"/>
        <v>0</v>
      </c>
      <c r="G3043" s="303">
        <f t="shared" si="917"/>
        <v>0</v>
      </c>
    </row>
    <row r="3044" spans="1:7" s="238" customFormat="1" ht="24" customHeight="1" x14ac:dyDescent="0.2">
      <c r="A3044" s="235" t="str">
        <f t="shared" si="913"/>
        <v/>
      </c>
      <c r="B3044" s="233" t="str">
        <f t="shared" si="914"/>
        <v/>
      </c>
      <c r="C3044" s="234"/>
      <c r="D3044" s="235" t="str">
        <f t="shared" si="915"/>
        <v/>
      </c>
      <c r="E3044" s="236"/>
      <c r="F3044" s="237">
        <f t="shared" si="916"/>
        <v>0</v>
      </c>
      <c r="G3044" s="303">
        <f t="shared" si="917"/>
        <v>0</v>
      </c>
    </row>
    <row r="3045" spans="1:7" s="238" customFormat="1" ht="24" customHeight="1" x14ac:dyDescent="0.2">
      <c r="A3045" s="235" t="str">
        <f t="shared" si="913"/>
        <v/>
      </c>
      <c r="B3045" s="233" t="str">
        <f t="shared" si="914"/>
        <v/>
      </c>
      <c r="C3045" s="234"/>
      <c r="D3045" s="235" t="str">
        <f t="shared" si="915"/>
        <v/>
      </c>
      <c r="E3045" s="236"/>
      <c r="F3045" s="237">
        <f t="shared" si="916"/>
        <v>0</v>
      </c>
      <c r="G3045" s="303">
        <f t="shared" si="917"/>
        <v>0</v>
      </c>
    </row>
    <row r="3046" spans="1:7" s="238" customFormat="1" ht="24" customHeight="1" x14ac:dyDescent="0.2">
      <c r="A3046" s="235" t="str">
        <f t="shared" si="913"/>
        <v/>
      </c>
      <c r="B3046" s="233" t="str">
        <f t="shared" si="914"/>
        <v/>
      </c>
      <c r="C3046" s="234"/>
      <c r="D3046" s="235" t="str">
        <f t="shared" si="915"/>
        <v/>
      </c>
      <c r="E3046" s="236"/>
      <c r="F3046" s="237">
        <f t="shared" si="916"/>
        <v>0</v>
      </c>
      <c r="G3046" s="303">
        <f t="shared" si="917"/>
        <v>0</v>
      </c>
    </row>
    <row r="3047" spans="1:7" ht="24" customHeight="1" x14ac:dyDescent="0.2">
      <c r="A3047" s="307"/>
      <c r="B3047" s="105"/>
      <c r="C3047" s="99"/>
      <c r="D3047" s="105"/>
      <c r="E3047" s="106"/>
      <c r="F3047" s="377" t="s">
        <v>33</v>
      </c>
      <c r="G3047" s="305">
        <f>SUBTOTAL(9,G3038:G3046)</f>
        <v>0</v>
      </c>
    </row>
    <row r="3048" spans="1:7" ht="24" customHeight="1" x14ac:dyDescent="0.2">
      <c r="A3048" s="308"/>
      <c r="B3048" s="105"/>
      <c r="C3048" s="99"/>
      <c r="D3048" s="105"/>
      <c r="E3048" s="106"/>
      <c r="F3048" s="107"/>
      <c r="G3048" s="306"/>
    </row>
    <row r="3049" spans="1:7" ht="24" customHeight="1" x14ac:dyDescent="0.2">
      <c r="A3049" s="309" t="str">
        <f>B3007</f>
        <v/>
      </c>
      <c r="B3049" s="310" t="str">
        <f>C3007</f>
        <v/>
      </c>
      <c r="C3049" s="113"/>
      <c r="D3049" s="113" t="s">
        <v>34</v>
      </c>
      <c r="E3049" s="114"/>
      <c r="F3049" s="312" t="s">
        <v>35</v>
      </c>
      <c r="G3049" s="311">
        <f>SUBTOTAL(9,G3012:G3048)</f>
        <v>0</v>
      </c>
    </row>
    <row r="3051" spans="1:7" ht="24" customHeight="1" x14ac:dyDescent="0.2">
      <c r="A3051" s="291" t="s">
        <v>37</v>
      </c>
      <c r="B3051" s="292"/>
      <c r="C3051" s="292"/>
      <c r="D3051" s="292"/>
      <c r="E3051" s="292"/>
      <c r="F3051" s="292"/>
      <c r="G3051" s="293"/>
    </row>
    <row r="3052" spans="1:7" ht="24" customHeight="1" x14ac:dyDescent="0.2">
      <c r="A3052" s="294" t="s">
        <v>602</v>
      </c>
      <c r="B3052" s="101" t="str">
        <f>Comitente</f>
        <v>DIRECCION PROVINCIAL DE REDES DE GAS</v>
      </c>
      <c r="C3052" s="96"/>
      <c r="D3052" s="102"/>
      <c r="E3052" s="102"/>
      <c r="F3052" s="103"/>
      <c r="G3052" s="295"/>
    </row>
    <row r="3053" spans="1:7" ht="24" customHeight="1" x14ac:dyDescent="0.2">
      <c r="A3053" s="294" t="s">
        <v>603</v>
      </c>
      <c r="B3053" s="101">
        <f>Contratista</f>
        <v>0</v>
      </c>
      <c r="C3053" s="97"/>
      <c r="D3053" s="97"/>
      <c r="E3053" s="97"/>
      <c r="F3053" s="104"/>
      <c r="G3053" s="296"/>
    </row>
    <row r="3054" spans="1:7" ht="24" customHeight="1" x14ac:dyDescent="0.2">
      <c r="A3054" s="294" t="s">
        <v>24</v>
      </c>
      <c r="B3054" s="101" t="str">
        <f>Obra</f>
        <v>RED DE MEDIA PRESIÓN BARRIO TALACASTO</v>
      </c>
      <c r="C3054" s="97"/>
      <c r="D3054" s="97"/>
      <c r="E3054" s="97"/>
      <c r="F3054" s="104" t="s">
        <v>38</v>
      </c>
      <c r="G3054" s="297">
        <f>Fecha_Base</f>
        <v>0</v>
      </c>
    </row>
    <row r="3055" spans="1:7" ht="24" customHeight="1" x14ac:dyDescent="0.2">
      <c r="A3055" s="298" t="s">
        <v>601</v>
      </c>
      <c r="B3055" s="98" t="str">
        <f>Ubicación</f>
        <v>Departamento Chimbas</v>
      </c>
      <c r="C3055" s="98"/>
      <c r="D3055" s="105"/>
      <c r="E3055" s="106"/>
      <c r="F3055" s="107"/>
      <c r="G3055" s="299"/>
    </row>
    <row r="3056" spans="1:7" ht="24" customHeight="1" x14ac:dyDescent="0.2">
      <c r="A3056" s="298" t="s">
        <v>39</v>
      </c>
      <c r="B3056" s="108" t="str">
        <f>IFERROR(VALUE(LEFT(B3057,FIND(".",B3057)-1)),"")</f>
        <v/>
      </c>
      <c r="C3056" s="99" t="str">
        <f>IFERROR(VLOOKUP(B3056,Tabla_CyP,2,FALSE),"")</f>
        <v/>
      </c>
      <c r="D3056" s="99"/>
      <c r="E3056" s="106"/>
      <c r="F3056" s="107"/>
      <c r="G3056" s="299"/>
    </row>
    <row r="3057" spans="1:123" ht="24" customHeight="1" x14ac:dyDescent="0.2">
      <c r="A3057" s="298" t="s">
        <v>25</v>
      </c>
      <c r="B3057" s="109" t="str">
        <f>IFERROR(VLOOKUP(COUNTIF($A$1:A3057,"ANALISIS DE PRECIOS"),Tabla_NumeroItem,2,FALSE),"")</f>
        <v/>
      </c>
      <c r="C3057" s="99" t="str">
        <f>IFERROR(VLOOKUP(B3057,Tabla_CyP,2,FALSE),"")</f>
        <v/>
      </c>
      <c r="D3057" s="105"/>
      <c r="E3057" s="106"/>
      <c r="F3057" s="104" t="s">
        <v>26</v>
      </c>
      <c r="G3057" s="300" t="str">
        <f>IFERROR(VLOOKUP(B3057,Tabla_CyP,4,FALSE),"")</f>
        <v/>
      </c>
    </row>
    <row r="3058" spans="1:123" ht="24" customHeight="1" x14ac:dyDescent="0.2">
      <c r="A3058" s="298"/>
      <c r="B3058" s="98"/>
      <c r="C3058" s="99"/>
      <c r="D3058" s="105"/>
      <c r="E3058" s="106"/>
      <c r="F3058" s="107"/>
      <c r="G3058" s="299"/>
    </row>
    <row r="3059" spans="1:123" ht="24" customHeight="1" x14ac:dyDescent="0.2">
      <c r="A3059" s="431" t="s">
        <v>507</v>
      </c>
      <c r="B3059" s="432"/>
      <c r="C3059" s="425" t="s">
        <v>0</v>
      </c>
      <c r="D3059" s="425" t="s">
        <v>27</v>
      </c>
      <c r="E3059" s="427" t="s">
        <v>28</v>
      </c>
      <c r="F3059" s="429" t="s">
        <v>29</v>
      </c>
      <c r="G3059" s="429" t="s">
        <v>30</v>
      </c>
    </row>
    <row r="3060" spans="1:123" s="111" customFormat="1" ht="24" customHeight="1" x14ac:dyDescent="0.2">
      <c r="A3060" s="110" t="s">
        <v>508</v>
      </c>
      <c r="B3060" s="110" t="s">
        <v>509</v>
      </c>
      <c r="C3060" s="426"/>
      <c r="D3060" s="426"/>
      <c r="E3060" s="428"/>
      <c r="F3060" s="430"/>
      <c r="G3060" s="430"/>
      <c r="H3060" s="239"/>
      <c r="I3060" s="239"/>
      <c r="J3060" s="239"/>
      <c r="K3060" s="239"/>
      <c r="L3060" s="239"/>
      <c r="M3060" s="239"/>
      <c r="N3060" s="239"/>
      <c r="O3060" s="239"/>
      <c r="P3060" s="239"/>
      <c r="Q3060" s="239"/>
      <c r="R3060" s="239"/>
      <c r="S3060" s="239"/>
      <c r="T3060" s="239"/>
      <c r="U3060" s="239"/>
      <c r="V3060" s="239"/>
      <c r="W3060" s="239"/>
      <c r="X3060" s="239"/>
      <c r="Y3060" s="239"/>
      <c r="Z3060" s="239"/>
      <c r="AA3060" s="239"/>
      <c r="AB3060" s="239"/>
      <c r="AC3060" s="239"/>
      <c r="AD3060" s="239"/>
      <c r="AE3060" s="239"/>
      <c r="AF3060" s="239"/>
      <c r="AG3060" s="239"/>
      <c r="AH3060" s="239"/>
      <c r="AI3060" s="239"/>
      <c r="AJ3060" s="239"/>
      <c r="AK3060" s="239"/>
      <c r="AL3060" s="239"/>
      <c r="AM3060" s="239"/>
      <c r="AN3060" s="239"/>
      <c r="AO3060" s="239"/>
      <c r="AP3060" s="239"/>
      <c r="AQ3060" s="239"/>
      <c r="AR3060" s="239"/>
      <c r="AS3060" s="239"/>
      <c r="AT3060" s="239"/>
      <c r="AU3060" s="239"/>
      <c r="AV3060" s="239"/>
      <c r="AW3060" s="239"/>
      <c r="AX3060" s="239"/>
      <c r="AY3060" s="239"/>
      <c r="AZ3060" s="239"/>
      <c r="BA3060" s="239"/>
      <c r="BB3060" s="239"/>
      <c r="BC3060" s="239"/>
      <c r="BD3060" s="239"/>
      <c r="BE3060" s="239"/>
      <c r="BF3060" s="239"/>
      <c r="BG3060" s="239"/>
      <c r="BH3060" s="239"/>
      <c r="BI3060" s="239"/>
      <c r="BJ3060" s="239"/>
      <c r="BK3060" s="239"/>
      <c r="BL3060" s="239"/>
      <c r="BM3060" s="239"/>
      <c r="BN3060" s="239"/>
      <c r="BO3060" s="239"/>
      <c r="BP3060" s="239"/>
      <c r="BQ3060" s="239"/>
      <c r="BR3060" s="239"/>
      <c r="BS3060" s="239"/>
      <c r="BT3060" s="239"/>
      <c r="BU3060" s="239"/>
      <c r="BV3060" s="239"/>
      <c r="BW3060" s="239"/>
      <c r="BX3060" s="239"/>
      <c r="BY3060" s="239"/>
      <c r="BZ3060" s="239"/>
      <c r="CA3060" s="239"/>
      <c r="CB3060" s="239"/>
      <c r="CC3060" s="239"/>
      <c r="CD3060" s="239"/>
      <c r="CE3060" s="239"/>
      <c r="CF3060" s="239"/>
      <c r="CG3060" s="239"/>
      <c r="CH3060" s="239"/>
      <c r="CI3060" s="239"/>
      <c r="CJ3060" s="239"/>
      <c r="CK3060" s="239"/>
      <c r="CL3060" s="239"/>
      <c r="CM3060" s="239"/>
      <c r="CN3060" s="239"/>
      <c r="CO3060" s="239"/>
      <c r="CP3060" s="239"/>
      <c r="CQ3060" s="239"/>
      <c r="CR3060" s="239"/>
      <c r="CS3060" s="239"/>
      <c r="CT3060" s="239"/>
      <c r="CU3060" s="239"/>
      <c r="CV3060" s="239"/>
      <c r="CW3060" s="239"/>
      <c r="CX3060" s="239"/>
      <c r="CY3060" s="239"/>
      <c r="CZ3060" s="239"/>
      <c r="DA3060" s="239"/>
      <c r="DB3060" s="239"/>
      <c r="DC3060" s="239"/>
      <c r="DD3060" s="239"/>
      <c r="DE3060" s="239"/>
      <c r="DF3060" s="239"/>
      <c r="DG3060" s="239"/>
      <c r="DH3060" s="239"/>
      <c r="DI3060" s="239"/>
      <c r="DJ3060" s="239"/>
      <c r="DK3060" s="239"/>
      <c r="DL3060" s="239"/>
      <c r="DM3060" s="239"/>
      <c r="DN3060" s="239"/>
      <c r="DO3060" s="239"/>
      <c r="DP3060" s="239"/>
      <c r="DQ3060" s="239"/>
      <c r="DR3060" s="239"/>
      <c r="DS3060" s="239"/>
    </row>
    <row r="3061" spans="1:123" ht="24" customHeight="1" x14ac:dyDescent="0.2">
      <c r="A3061" s="378"/>
      <c r="B3061" s="112"/>
      <c r="C3061" s="376" t="s">
        <v>604</v>
      </c>
      <c r="D3061" s="113"/>
      <c r="E3061" s="114"/>
      <c r="F3061" s="115"/>
      <c r="G3061" s="302"/>
    </row>
    <row r="3062" spans="1:123" s="238" customFormat="1" ht="24" customHeight="1" x14ac:dyDescent="0.2">
      <c r="A3062" s="235" t="str">
        <f t="shared" ref="A3062:A3075" si="918">IFERROR(VLOOKUP(C3062,Tabla_Insumos,4,FALSE),"")</f>
        <v/>
      </c>
      <c r="B3062" s="233" t="str">
        <f t="shared" ref="B3062:B3075" si="919">IFERROR(VLOOKUP(C3062,Tabla_Insumos,5,FALSE),"")</f>
        <v/>
      </c>
      <c r="C3062" s="234"/>
      <c r="D3062" s="235" t="str">
        <f t="shared" ref="D3062:D3075" si="920">IFERROR(VLOOKUP(C3062,Tabla_Insumos,2,FALSE),"")</f>
        <v/>
      </c>
      <c r="E3062" s="236"/>
      <c r="F3062" s="237">
        <f t="shared" ref="F3062:F3075" si="921">IFERROR(VLOOKUP(C3062,Tabla_Insumos,3,FALSE),0)</f>
        <v>0</v>
      </c>
      <c r="G3062" s="303">
        <f>ROUND(E3062*F3062,2)</f>
        <v>0</v>
      </c>
    </row>
    <row r="3063" spans="1:123" s="238" customFormat="1" ht="24" customHeight="1" x14ac:dyDescent="0.2">
      <c r="A3063" s="235" t="str">
        <f t="shared" si="918"/>
        <v/>
      </c>
      <c r="B3063" s="233" t="str">
        <f t="shared" si="919"/>
        <v/>
      </c>
      <c r="C3063" s="234"/>
      <c r="D3063" s="235" t="str">
        <f t="shared" si="920"/>
        <v/>
      </c>
      <c r="E3063" s="236"/>
      <c r="F3063" s="237">
        <f t="shared" si="921"/>
        <v>0</v>
      </c>
      <c r="G3063" s="303">
        <f t="shared" ref="G3063:G3075" si="922">ROUND(E3063*F3063,2)</f>
        <v>0</v>
      </c>
    </row>
    <row r="3064" spans="1:123" s="238" customFormat="1" ht="24" customHeight="1" x14ac:dyDescent="0.2">
      <c r="A3064" s="235" t="str">
        <f t="shared" si="918"/>
        <v/>
      </c>
      <c r="B3064" s="233" t="str">
        <f t="shared" si="919"/>
        <v/>
      </c>
      <c r="C3064" s="234"/>
      <c r="D3064" s="235" t="str">
        <f t="shared" si="920"/>
        <v/>
      </c>
      <c r="E3064" s="236"/>
      <c r="F3064" s="237">
        <f t="shared" si="921"/>
        <v>0</v>
      </c>
      <c r="G3064" s="303">
        <f t="shared" si="922"/>
        <v>0</v>
      </c>
    </row>
    <row r="3065" spans="1:123" s="238" customFormat="1" ht="24" customHeight="1" x14ac:dyDescent="0.2">
      <c r="A3065" s="235" t="str">
        <f t="shared" si="918"/>
        <v/>
      </c>
      <c r="B3065" s="233" t="str">
        <f t="shared" si="919"/>
        <v/>
      </c>
      <c r="C3065" s="234"/>
      <c r="D3065" s="235" t="str">
        <f t="shared" si="920"/>
        <v/>
      </c>
      <c r="E3065" s="236"/>
      <c r="F3065" s="237">
        <f t="shared" si="921"/>
        <v>0</v>
      </c>
      <c r="G3065" s="303">
        <f t="shared" si="922"/>
        <v>0</v>
      </c>
    </row>
    <row r="3066" spans="1:123" s="238" customFormat="1" ht="24" customHeight="1" x14ac:dyDescent="0.2">
      <c r="A3066" s="235" t="str">
        <f t="shared" si="918"/>
        <v/>
      </c>
      <c r="B3066" s="233" t="str">
        <f t="shared" si="919"/>
        <v/>
      </c>
      <c r="C3066" s="234"/>
      <c r="D3066" s="235" t="str">
        <f t="shared" si="920"/>
        <v/>
      </c>
      <c r="E3066" s="236"/>
      <c r="F3066" s="237">
        <f t="shared" si="921"/>
        <v>0</v>
      </c>
      <c r="G3066" s="303">
        <f t="shared" si="922"/>
        <v>0</v>
      </c>
    </row>
    <row r="3067" spans="1:123" s="238" customFormat="1" ht="24" customHeight="1" x14ac:dyDescent="0.2">
      <c r="A3067" s="235" t="str">
        <f t="shared" si="918"/>
        <v/>
      </c>
      <c r="B3067" s="233" t="str">
        <f t="shared" si="919"/>
        <v/>
      </c>
      <c r="C3067" s="234"/>
      <c r="D3067" s="235" t="str">
        <f t="shared" si="920"/>
        <v/>
      </c>
      <c r="E3067" s="236"/>
      <c r="F3067" s="237">
        <f t="shared" si="921"/>
        <v>0</v>
      </c>
      <c r="G3067" s="303">
        <f t="shared" si="922"/>
        <v>0</v>
      </c>
    </row>
    <row r="3068" spans="1:123" s="238" customFormat="1" ht="24" customHeight="1" x14ac:dyDescent="0.2">
      <c r="A3068" s="235" t="str">
        <f t="shared" si="918"/>
        <v/>
      </c>
      <c r="B3068" s="233" t="str">
        <f t="shared" si="919"/>
        <v/>
      </c>
      <c r="C3068" s="234"/>
      <c r="D3068" s="235" t="str">
        <f t="shared" si="920"/>
        <v/>
      </c>
      <c r="E3068" s="236"/>
      <c r="F3068" s="237">
        <f t="shared" si="921"/>
        <v>0</v>
      </c>
      <c r="G3068" s="303">
        <f t="shared" si="922"/>
        <v>0</v>
      </c>
    </row>
    <row r="3069" spans="1:123" s="238" customFormat="1" ht="24" customHeight="1" x14ac:dyDescent="0.2">
      <c r="A3069" s="235" t="str">
        <f t="shared" si="918"/>
        <v/>
      </c>
      <c r="B3069" s="233" t="str">
        <f t="shared" si="919"/>
        <v/>
      </c>
      <c r="C3069" s="234"/>
      <c r="D3069" s="235" t="str">
        <f t="shared" si="920"/>
        <v/>
      </c>
      <c r="E3069" s="236"/>
      <c r="F3069" s="237">
        <f t="shared" si="921"/>
        <v>0</v>
      </c>
      <c r="G3069" s="303">
        <f t="shared" si="922"/>
        <v>0</v>
      </c>
    </row>
    <row r="3070" spans="1:123" s="238" customFormat="1" ht="24" customHeight="1" x14ac:dyDescent="0.2">
      <c r="A3070" s="235" t="str">
        <f t="shared" si="918"/>
        <v/>
      </c>
      <c r="B3070" s="233" t="str">
        <f t="shared" si="919"/>
        <v/>
      </c>
      <c r="C3070" s="234"/>
      <c r="D3070" s="235" t="str">
        <f t="shared" si="920"/>
        <v/>
      </c>
      <c r="E3070" s="236"/>
      <c r="F3070" s="237">
        <f t="shared" si="921"/>
        <v>0</v>
      </c>
      <c r="G3070" s="303">
        <f t="shared" si="922"/>
        <v>0</v>
      </c>
    </row>
    <row r="3071" spans="1:123" s="238" customFormat="1" ht="24" customHeight="1" x14ac:dyDescent="0.2">
      <c r="A3071" s="235" t="str">
        <f t="shared" si="918"/>
        <v/>
      </c>
      <c r="B3071" s="233" t="str">
        <f t="shared" si="919"/>
        <v/>
      </c>
      <c r="C3071" s="234"/>
      <c r="D3071" s="235" t="str">
        <f t="shared" si="920"/>
        <v/>
      </c>
      <c r="E3071" s="236"/>
      <c r="F3071" s="237">
        <f t="shared" si="921"/>
        <v>0</v>
      </c>
      <c r="G3071" s="303">
        <f t="shared" si="922"/>
        <v>0</v>
      </c>
    </row>
    <row r="3072" spans="1:123" s="238" customFormat="1" ht="24" customHeight="1" x14ac:dyDescent="0.2">
      <c r="A3072" s="235" t="str">
        <f t="shared" si="918"/>
        <v/>
      </c>
      <c r="B3072" s="233" t="str">
        <f t="shared" si="919"/>
        <v/>
      </c>
      <c r="C3072" s="234"/>
      <c r="D3072" s="235" t="str">
        <f t="shared" si="920"/>
        <v/>
      </c>
      <c r="E3072" s="236"/>
      <c r="F3072" s="237">
        <f t="shared" si="921"/>
        <v>0</v>
      </c>
      <c r="G3072" s="303">
        <f t="shared" si="922"/>
        <v>0</v>
      </c>
    </row>
    <row r="3073" spans="1:7" s="238" customFormat="1" ht="24" customHeight="1" x14ac:dyDescent="0.2">
      <c r="A3073" s="235" t="str">
        <f t="shared" si="918"/>
        <v/>
      </c>
      <c r="B3073" s="233" t="str">
        <f t="shared" si="919"/>
        <v/>
      </c>
      <c r="C3073" s="234"/>
      <c r="D3073" s="235" t="str">
        <f t="shared" si="920"/>
        <v/>
      </c>
      <c r="E3073" s="236"/>
      <c r="F3073" s="237">
        <f t="shared" si="921"/>
        <v>0</v>
      </c>
      <c r="G3073" s="303">
        <f t="shared" si="922"/>
        <v>0</v>
      </c>
    </row>
    <row r="3074" spans="1:7" s="238" customFormat="1" ht="24" customHeight="1" x14ac:dyDescent="0.2">
      <c r="A3074" s="235" t="str">
        <f t="shared" si="918"/>
        <v/>
      </c>
      <c r="B3074" s="233" t="str">
        <f t="shared" si="919"/>
        <v/>
      </c>
      <c r="C3074" s="234"/>
      <c r="D3074" s="235" t="str">
        <f t="shared" si="920"/>
        <v/>
      </c>
      <c r="E3074" s="236"/>
      <c r="F3074" s="237">
        <f t="shared" si="921"/>
        <v>0</v>
      </c>
      <c r="G3074" s="303">
        <f t="shared" si="922"/>
        <v>0</v>
      </c>
    </row>
    <row r="3075" spans="1:7" s="238" customFormat="1" ht="24" customHeight="1" x14ac:dyDescent="0.2">
      <c r="A3075" s="235" t="str">
        <f t="shared" si="918"/>
        <v/>
      </c>
      <c r="B3075" s="233" t="str">
        <f t="shared" si="919"/>
        <v/>
      </c>
      <c r="C3075" s="234"/>
      <c r="D3075" s="235" t="str">
        <f t="shared" si="920"/>
        <v/>
      </c>
      <c r="E3075" s="236"/>
      <c r="F3075" s="237">
        <f t="shared" si="921"/>
        <v>0</v>
      </c>
      <c r="G3075" s="303">
        <f t="shared" si="922"/>
        <v>0</v>
      </c>
    </row>
    <row r="3076" spans="1:7" ht="24" customHeight="1" x14ac:dyDescent="0.2">
      <c r="A3076" s="304"/>
      <c r="B3076" s="99"/>
      <c r="C3076" s="99"/>
      <c r="D3076" s="105"/>
      <c r="E3076" s="106"/>
      <c r="F3076" s="377" t="s">
        <v>31</v>
      </c>
      <c r="G3076" s="305">
        <f>SUBTOTAL(9,G3062:G3075)</f>
        <v>0</v>
      </c>
    </row>
    <row r="3077" spans="1:7" ht="24" customHeight="1" x14ac:dyDescent="0.2">
      <c r="A3077" s="304"/>
      <c r="B3077" s="99"/>
      <c r="C3077" s="375" t="s">
        <v>605</v>
      </c>
      <c r="D3077" s="105"/>
      <c r="E3077" s="106"/>
      <c r="F3077" s="107"/>
      <c r="G3077" s="306"/>
    </row>
    <row r="3078" spans="1:7" s="238" customFormat="1" ht="24" customHeight="1" x14ac:dyDescent="0.2">
      <c r="A3078" s="235" t="str">
        <f t="shared" ref="A3078:A3085" si="923">IFERROR(VLOOKUP(C3078,Tabla_Insumos,4,FALSE),"")</f>
        <v/>
      </c>
      <c r="B3078" s="233">
        <f t="shared" ref="B3078:B3085" si="924">IFERROR(VLOOKUP(A3078,Tabla_Indices,5,FALSE),"")</f>
        <v>0</v>
      </c>
      <c r="C3078" s="234"/>
      <c r="D3078" s="235" t="str">
        <f t="shared" ref="D3078:D3085" si="925">IFERROR(VLOOKUP(C3078,Tabla_Insumos,2,FALSE),"")</f>
        <v/>
      </c>
      <c r="E3078" s="236"/>
      <c r="F3078" s="237">
        <f t="shared" ref="F3078:F3085" si="926">IFERROR(VLOOKUP(C3078,Tabla_Insumos,3,FALSE),0)</f>
        <v>0</v>
      </c>
      <c r="G3078" s="303">
        <f>ROUND(E3078*F3078,2)</f>
        <v>0</v>
      </c>
    </row>
    <row r="3079" spans="1:7" s="238" customFormat="1" ht="24" customHeight="1" x14ac:dyDescent="0.2">
      <c r="A3079" s="235" t="str">
        <f t="shared" si="923"/>
        <v/>
      </c>
      <c r="B3079" s="233">
        <f t="shared" si="924"/>
        <v>0</v>
      </c>
      <c r="C3079" s="234"/>
      <c r="D3079" s="235" t="str">
        <f t="shared" si="925"/>
        <v/>
      </c>
      <c r="E3079" s="236"/>
      <c r="F3079" s="237">
        <f t="shared" si="926"/>
        <v>0</v>
      </c>
      <c r="G3079" s="303">
        <f>ROUND(E3079*F3079,2)</f>
        <v>0</v>
      </c>
    </row>
    <row r="3080" spans="1:7" s="238" customFormat="1" ht="24" customHeight="1" x14ac:dyDescent="0.2">
      <c r="A3080" s="235" t="str">
        <f t="shared" si="923"/>
        <v/>
      </c>
      <c r="B3080" s="233">
        <f t="shared" si="924"/>
        <v>0</v>
      </c>
      <c r="C3080" s="234"/>
      <c r="D3080" s="235" t="str">
        <f t="shared" si="925"/>
        <v/>
      </c>
      <c r="E3080" s="236"/>
      <c r="F3080" s="237">
        <f t="shared" si="926"/>
        <v>0</v>
      </c>
      <c r="G3080" s="303">
        <f t="shared" ref="G3080:G3085" si="927">ROUND(E3080*F3080,2)</f>
        <v>0</v>
      </c>
    </row>
    <row r="3081" spans="1:7" s="238" customFormat="1" ht="24" customHeight="1" x14ac:dyDescent="0.2">
      <c r="A3081" s="235" t="str">
        <f t="shared" si="923"/>
        <v/>
      </c>
      <c r="B3081" s="233">
        <f t="shared" si="924"/>
        <v>0</v>
      </c>
      <c r="C3081" s="234"/>
      <c r="D3081" s="235" t="str">
        <f t="shared" si="925"/>
        <v/>
      </c>
      <c r="E3081" s="236"/>
      <c r="F3081" s="237">
        <f t="shared" si="926"/>
        <v>0</v>
      </c>
      <c r="G3081" s="303">
        <f t="shared" si="927"/>
        <v>0</v>
      </c>
    </row>
    <row r="3082" spans="1:7" s="238" customFormat="1" ht="24" customHeight="1" x14ac:dyDescent="0.2">
      <c r="A3082" s="235" t="str">
        <f t="shared" si="923"/>
        <v/>
      </c>
      <c r="B3082" s="233">
        <f t="shared" si="924"/>
        <v>0</v>
      </c>
      <c r="C3082" s="234"/>
      <c r="D3082" s="235" t="str">
        <f t="shared" si="925"/>
        <v/>
      </c>
      <c r="E3082" s="236"/>
      <c r="F3082" s="237">
        <f t="shared" si="926"/>
        <v>0</v>
      </c>
      <c r="G3082" s="303">
        <f t="shared" si="927"/>
        <v>0</v>
      </c>
    </row>
    <row r="3083" spans="1:7" s="238" customFormat="1" ht="24" customHeight="1" x14ac:dyDescent="0.2">
      <c r="A3083" s="235" t="str">
        <f t="shared" si="923"/>
        <v/>
      </c>
      <c r="B3083" s="233">
        <f t="shared" si="924"/>
        <v>0</v>
      </c>
      <c r="C3083" s="234"/>
      <c r="D3083" s="235" t="str">
        <f t="shared" si="925"/>
        <v/>
      </c>
      <c r="E3083" s="236"/>
      <c r="F3083" s="237">
        <f t="shared" si="926"/>
        <v>0</v>
      </c>
      <c r="G3083" s="303">
        <f t="shared" si="927"/>
        <v>0</v>
      </c>
    </row>
    <row r="3084" spans="1:7" s="238" customFormat="1" ht="24" customHeight="1" x14ac:dyDescent="0.2">
      <c r="A3084" s="235" t="str">
        <f t="shared" si="923"/>
        <v/>
      </c>
      <c r="B3084" s="233">
        <f t="shared" si="924"/>
        <v>0</v>
      </c>
      <c r="C3084" s="234"/>
      <c r="D3084" s="235" t="str">
        <f t="shared" si="925"/>
        <v/>
      </c>
      <c r="E3084" s="236"/>
      <c r="F3084" s="237">
        <f t="shared" si="926"/>
        <v>0</v>
      </c>
      <c r="G3084" s="303">
        <f t="shared" si="927"/>
        <v>0</v>
      </c>
    </row>
    <row r="3085" spans="1:7" s="238" customFormat="1" ht="24" customHeight="1" x14ac:dyDescent="0.2">
      <c r="A3085" s="235" t="str">
        <f t="shared" si="923"/>
        <v/>
      </c>
      <c r="B3085" s="233">
        <f t="shared" si="924"/>
        <v>0</v>
      </c>
      <c r="C3085" s="234"/>
      <c r="D3085" s="235" t="str">
        <f t="shared" si="925"/>
        <v/>
      </c>
      <c r="E3085" s="236"/>
      <c r="F3085" s="237">
        <f t="shared" si="926"/>
        <v>0</v>
      </c>
      <c r="G3085" s="303">
        <f t="shared" si="927"/>
        <v>0</v>
      </c>
    </row>
    <row r="3086" spans="1:7" ht="24" customHeight="1" x14ac:dyDescent="0.2">
      <c r="A3086" s="304"/>
      <c r="B3086" s="99"/>
      <c r="C3086" s="99"/>
      <c r="D3086" s="105"/>
      <c r="E3086" s="106"/>
      <c r="F3086" s="377" t="s">
        <v>32</v>
      </c>
      <c r="G3086" s="305">
        <f>SUBTOTAL(9,G3078:G3085)</f>
        <v>0</v>
      </c>
    </row>
    <row r="3087" spans="1:7" ht="24" customHeight="1" x14ac:dyDescent="0.2">
      <c r="A3087" s="304"/>
      <c r="B3087" s="99"/>
      <c r="C3087" s="375" t="s">
        <v>606</v>
      </c>
      <c r="D3087" s="105"/>
      <c r="E3087" s="106"/>
      <c r="F3087" s="107"/>
      <c r="G3087" s="306"/>
    </row>
    <row r="3088" spans="1:7" s="238" customFormat="1" ht="24" customHeight="1" x14ac:dyDescent="0.2">
      <c r="A3088" s="235" t="str">
        <f t="shared" ref="A3088:A3096" si="928">IFERROR(VLOOKUP(C3088,Tabla_Insumos,4,FALSE),"")</f>
        <v/>
      </c>
      <c r="B3088" s="233" t="str">
        <f t="shared" ref="B3088:B3096" si="929">IFERROR(VLOOKUP(C3088,Tabla_Insumos,5,FALSE),"")</f>
        <v/>
      </c>
      <c r="C3088" s="234"/>
      <c r="D3088" s="235" t="str">
        <f t="shared" ref="D3088:D3096" si="930">IFERROR(VLOOKUP(C3088,Tabla_Insumos,2,FALSE),"")</f>
        <v/>
      </c>
      <c r="E3088" s="236"/>
      <c r="F3088" s="237">
        <f t="shared" ref="F3088:F3096" si="931">IFERROR(VLOOKUP(C3088,Tabla_Insumos,3,FALSE),0)</f>
        <v>0</v>
      </c>
      <c r="G3088" s="303">
        <f t="shared" ref="G3088:G3096" si="932">ROUND(E3088*F3088,2)</f>
        <v>0</v>
      </c>
    </row>
    <row r="3089" spans="1:7" s="238" customFormat="1" ht="24" customHeight="1" x14ac:dyDescent="0.2">
      <c r="A3089" s="235" t="str">
        <f t="shared" si="928"/>
        <v/>
      </c>
      <c r="B3089" s="233" t="str">
        <f t="shared" si="929"/>
        <v/>
      </c>
      <c r="C3089" s="234"/>
      <c r="D3089" s="235" t="str">
        <f t="shared" si="930"/>
        <v/>
      </c>
      <c r="E3089" s="236"/>
      <c r="F3089" s="237">
        <f t="shared" si="931"/>
        <v>0</v>
      </c>
      <c r="G3089" s="303">
        <f t="shared" si="932"/>
        <v>0</v>
      </c>
    </row>
    <row r="3090" spans="1:7" s="238" customFormat="1" ht="24" customHeight="1" x14ac:dyDescent="0.2">
      <c r="A3090" s="235" t="str">
        <f t="shared" si="928"/>
        <v/>
      </c>
      <c r="B3090" s="233" t="str">
        <f t="shared" si="929"/>
        <v/>
      </c>
      <c r="C3090" s="234"/>
      <c r="D3090" s="235" t="str">
        <f t="shared" si="930"/>
        <v/>
      </c>
      <c r="E3090" s="236"/>
      <c r="F3090" s="237">
        <f t="shared" si="931"/>
        <v>0</v>
      </c>
      <c r="G3090" s="303">
        <f t="shared" si="932"/>
        <v>0</v>
      </c>
    </row>
    <row r="3091" spans="1:7" s="238" customFormat="1" ht="24" customHeight="1" x14ac:dyDescent="0.2">
      <c r="A3091" s="235" t="str">
        <f t="shared" si="928"/>
        <v/>
      </c>
      <c r="B3091" s="233" t="str">
        <f t="shared" si="929"/>
        <v/>
      </c>
      <c r="C3091" s="234"/>
      <c r="D3091" s="235" t="str">
        <f t="shared" si="930"/>
        <v/>
      </c>
      <c r="E3091" s="236"/>
      <c r="F3091" s="237">
        <f t="shared" si="931"/>
        <v>0</v>
      </c>
      <c r="G3091" s="303">
        <f t="shared" si="932"/>
        <v>0</v>
      </c>
    </row>
    <row r="3092" spans="1:7" s="238" customFormat="1" ht="24" customHeight="1" x14ac:dyDescent="0.2">
      <c r="A3092" s="235" t="str">
        <f t="shared" si="928"/>
        <v/>
      </c>
      <c r="B3092" s="233" t="str">
        <f t="shared" si="929"/>
        <v/>
      </c>
      <c r="C3092" s="234"/>
      <c r="D3092" s="235" t="str">
        <f t="shared" si="930"/>
        <v/>
      </c>
      <c r="E3092" s="236"/>
      <c r="F3092" s="237">
        <f t="shared" si="931"/>
        <v>0</v>
      </c>
      <c r="G3092" s="303">
        <f t="shared" si="932"/>
        <v>0</v>
      </c>
    </row>
    <row r="3093" spans="1:7" s="238" customFormat="1" ht="24" customHeight="1" x14ac:dyDescent="0.2">
      <c r="A3093" s="235" t="str">
        <f t="shared" si="928"/>
        <v/>
      </c>
      <c r="B3093" s="233" t="str">
        <f t="shared" si="929"/>
        <v/>
      </c>
      <c r="C3093" s="234"/>
      <c r="D3093" s="235" t="str">
        <f t="shared" si="930"/>
        <v/>
      </c>
      <c r="E3093" s="236"/>
      <c r="F3093" s="237">
        <f t="shared" si="931"/>
        <v>0</v>
      </c>
      <c r="G3093" s="303">
        <f t="shared" si="932"/>
        <v>0</v>
      </c>
    </row>
    <row r="3094" spans="1:7" s="238" customFormat="1" ht="24" customHeight="1" x14ac:dyDescent="0.2">
      <c r="A3094" s="235" t="str">
        <f t="shared" si="928"/>
        <v/>
      </c>
      <c r="B3094" s="233" t="str">
        <f t="shared" si="929"/>
        <v/>
      </c>
      <c r="C3094" s="234"/>
      <c r="D3094" s="235" t="str">
        <f t="shared" si="930"/>
        <v/>
      </c>
      <c r="E3094" s="236"/>
      <c r="F3094" s="237">
        <f t="shared" si="931"/>
        <v>0</v>
      </c>
      <c r="G3094" s="303">
        <f t="shared" si="932"/>
        <v>0</v>
      </c>
    </row>
    <row r="3095" spans="1:7" s="238" customFormat="1" ht="24" customHeight="1" x14ac:dyDescent="0.2">
      <c r="A3095" s="235" t="str">
        <f t="shared" si="928"/>
        <v/>
      </c>
      <c r="B3095" s="233" t="str">
        <f t="shared" si="929"/>
        <v/>
      </c>
      <c r="C3095" s="234"/>
      <c r="D3095" s="235" t="str">
        <f t="shared" si="930"/>
        <v/>
      </c>
      <c r="E3095" s="236"/>
      <c r="F3095" s="237">
        <f t="shared" si="931"/>
        <v>0</v>
      </c>
      <c r="G3095" s="303">
        <f t="shared" si="932"/>
        <v>0</v>
      </c>
    </row>
    <row r="3096" spans="1:7" s="238" customFormat="1" ht="24" customHeight="1" x14ac:dyDescent="0.2">
      <c r="A3096" s="235" t="str">
        <f t="shared" si="928"/>
        <v/>
      </c>
      <c r="B3096" s="233" t="str">
        <f t="shared" si="929"/>
        <v/>
      </c>
      <c r="C3096" s="234"/>
      <c r="D3096" s="235" t="str">
        <f t="shared" si="930"/>
        <v/>
      </c>
      <c r="E3096" s="236"/>
      <c r="F3096" s="237">
        <f t="shared" si="931"/>
        <v>0</v>
      </c>
      <c r="G3096" s="303">
        <f t="shared" si="932"/>
        <v>0</v>
      </c>
    </row>
    <row r="3097" spans="1:7" ht="24" customHeight="1" x14ac:dyDescent="0.2">
      <c r="A3097" s="307"/>
      <c r="B3097" s="105"/>
      <c r="C3097" s="99"/>
      <c r="D3097" s="105"/>
      <c r="E3097" s="106"/>
      <c r="F3097" s="377" t="s">
        <v>33</v>
      </c>
      <c r="G3097" s="305">
        <f>SUBTOTAL(9,G3088:G3096)</f>
        <v>0</v>
      </c>
    </row>
    <row r="3098" spans="1:7" ht="24" customHeight="1" x14ac:dyDescent="0.2">
      <c r="A3098" s="308"/>
      <c r="B3098" s="105"/>
      <c r="C3098" s="99"/>
      <c r="D3098" s="105"/>
      <c r="E3098" s="106"/>
      <c r="F3098" s="107"/>
      <c r="G3098" s="306"/>
    </row>
    <row r="3099" spans="1:7" ht="24" customHeight="1" x14ac:dyDescent="0.2">
      <c r="A3099" s="309" t="str">
        <f>B3057</f>
        <v/>
      </c>
      <c r="B3099" s="310" t="str">
        <f>C3057</f>
        <v/>
      </c>
      <c r="C3099" s="113"/>
      <c r="D3099" s="113" t="s">
        <v>34</v>
      </c>
      <c r="E3099" s="114"/>
      <c r="F3099" s="312" t="s">
        <v>35</v>
      </c>
      <c r="G3099" s="311">
        <f>SUBTOTAL(9,G3062:G3098)</f>
        <v>0</v>
      </c>
    </row>
    <row r="3101" spans="1:7" ht="24" customHeight="1" x14ac:dyDescent="0.2">
      <c r="A3101" s="291" t="s">
        <v>37</v>
      </c>
      <c r="B3101" s="292"/>
      <c r="C3101" s="292"/>
      <c r="D3101" s="292"/>
      <c r="E3101" s="292"/>
      <c r="F3101" s="292"/>
      <c r="G3101" s="293"/>
    </row>
    <row r="3102" spans="1:7" ht="24" customHeight="1" x14ac:dyDescent="0.2">
      <c r="A3102" s="294" t="s">
        <v>602</v>
      </c>
      <c r="B3102" s="101" t="str">
        <f>Comitente</f>
        <v>DIRECCION PROVINCIAL DE REDES DE GAS</v>
      </c>
      <c r="C3102" s="96"/>
      <c r="D3102" s="102"/>
      <c r="E3102" s="102"/>
      <c r="F3102" s="103"/>
      <c r="G3102" s="295"/>
    </row>
    <row r="3103" spans="1:7" ht="24" customHeight="1" x14ac:dyDescent="0.2">
      <c r="A3103" s="294" t="s">
        <v>603</v>
      </c>
      <c r="B3103" s="101">
        <f>Contratista</f>
        <v>0</v>
      </c>
      <c r="C3103" s="97"/>
      <c r="D3103" s="97"/>
      <c r="E3103" s="97"/>
      <c r="F3103" s="104"/>
      <c r="G3103" s="296"/>
    </row>
    <row r="3104" spans="1:7" ht="24" customHeight="1" x14ac:dyDescent="0.2">
      <c r="A3104" s="294" t="s">
        <v>24</v>
      </c>
      <c r="B3104" s="101" t="str">
        <f>Obra</f>
        <v>RED DE MEDIA PRESIÓN BARRIO TALACASTO</v>
      </c>
      <c r="C3104" s="97"/>
      <c r="D3104" s="97"/>
      <c r="E3104" s="97"/>
      <c r="F3104" s="104" t="s">
        <v>38</v>
      </c>
      <c r="G3104" s="297">
        <f>Fecha_Base</f>
        <v>0</v>
      </c>
    </row>
    <row r="3105" spans="1:123" ht="24" customHeight="1" x14ac:dyDescent="0.2">
      <c r="A3105" s="298" t="s">
        <v>601</v>
      </c>
      <c r="B3105" s="98" t="str">
        <f>Ubicación</f>
        <v>Departamento Chimbas</v>
      </c>
      <c r="C3105" s="98"/>
      <c r="D3105" s="105"/>
      <c r="E3105" s="106"/>
      <c r="F3105" s="107"/>
      <c r="G3105" s="299"/>
    </row>
    <row r="3106" spans="1:123" ht="24" customHeight="1" x14ac:dyDescent="0.2">
      <c r="A3106" s="298" t="s">
        <v>39</v>
      </c>
      <c r="B3106" s="108" t="str">
        <f>IFERROR(VALUE(LEFT(B3107,FIND(".",B3107)-1)),"")</f>
        <v/>
      </c>
      <c r="C3106" s="99" t="str">
        <f>IFERROR(VLOOKUP(B3106,Tabla_CyP,2,FALSE),"")</f>
        <v/>
      </c>
      <c r="D3106" s="99"/>
      <c r="E3106" s="106"/>
      <c r="F3106" s="107"/>
      <c r="G3106" s="299"/>
    </row>
    <row r="3107" spans="1:123" ht="24" customHeight="1" x14ac:dyDescent="0.2">
      <c r="A3107" s="298" t="s">
        <v>25</v>
      </c>
      <c r="B3107" s="109" t="str">
        <f>IFERROR(VLOOKUP(COUNTIF($A$1:A3107,"ANALISIS DE PRECIOS"),Tabla_NumeroItem,2,FALSE),"")</f>
        <v/>
      </c>
      <c r="C3107" s="99" t="str">
        <f>IFERROR(VLOOKUP(B3107,Tabla_CyP,2,FALSE),"")</f>
        <v/>
      </c>
      <c r="D3107" s="105"/>
      <c r="E3107" s="106"/>
      <c r="F3107" s="104" t="s">
        <v>26</v>
      </c>
      <c r="G3107" s="300" t="str">
        <f>IFERROR(VLOOKUP(B3107,Tabla_CyP,4,FALSE),"")</f>
        <v/>
      </c>
    </row>
    <row r="3108" spans="1:123" ht="24" customHeight="1" x14ac:dyDescent="0.2">
      <c r="A3108" s="298"/>
      <c r="B3108" s="98"/>
      <c r="C3108" s="99"/>
      <c r="D3108" s="105"/>
      <c r="E3108" s="106"/>
      <c r="F3108" s="107"/>
      <c r="G3108" s="299"/>
    </row>
    <row r="3109" spans="1:123" ht="24" customHeight="1" x14ac:dyDescent="0.2">
      <c r="A3109" s="431" t="s">
        <v>507</v>
      </c>
      <c r="B3109" s="432"/>
      <c r="C3109" s="425" t="s">
        <v>0</v>
      </c>
      <c r="D3109" s="425" t="s">
        <v>27</v>
      </c>
      <c r="E3109" s="427" t="s">
        <v>28</v>
      </c>
      <c r="F3109" s="429" t="s">
        <v>29</v>
      </c>
      <c r="G3109" s="429" t="s">
        <v>30</v>
      </c>
    </row>
    <row r="3110" spans="1:123" s="111" customFormat="1" ht="24" customHeight="1" x14ac:dyDescent="0.2">
      <c r="A3110" s="110" t="s">
        <v>508</v>
      </c>
      <c r="B3110" s="110" t="s">
        <v>509</v>
      </c>
      <c r="C3110" s="426"/>
      <c r="D3110" s="426"/>
      <c r="E3110" s="428"/>
      <c r="F3110" s="430"/>
      <c r="G3110" s="430"/>
      <c r="H3110" s="239"/>
      <c r="I3110" s="239"/>
      <c r="J3110" s="239"/>
      <c r="K3110" s="239"/>
      <c r="L3110" s="239"/>
      <c r="M3110" s="239"/>
      <c r="N3110" s="239"/>
      <c r="O3110" s="239"/>
      <c r="P3110" s="239"/>
      <c r="Q3110" s="239"/>
      <c r="R3110" s="239"/>
      <c r="S3110" s="239"/>
      <c r="T3110" s="239"/>
      <c r="U3110" s="239"/>
      <c r="V3110" s="239"/>
      <c r="W3110" s="239"/>
      <c r="X3110" s="239"/>
      <c r="Y3110" s="239"/>
      <c r="Z3110" s="239"/>
      <c r="AA3110" s="239"/>
      <c r="AB3110" s="239"/>
      <c r="AC3110" s="239"/>
      <c r="AD3110" s="239"/>
      <c r="AE3110" s="239"/>
      <c r="AF3110" s="239"/>
      <c r="AG3110" s="239"/>
      <c r="AH3110" s="239"/>
      <c r="AI3110" s="239"/>
      <c r="AJ3110" s="239"/>
      <c r="AK3110" s="239"/>
      <c r="AL3110" s="239"/>
      <c r="AM3110" s="239"/>
      <c r="AN3110" s="239"/>
      <c r="AO3110" s="239"/>
      <c r="AP3110" s="239"/>
      <c r="AQ3110" s="239"/>
      <c r="AR3110" s="239"/>
      <c r="AS3110" s="239"/>
      <c r="AT3110" s="239"/>
      <c r="AU3110" s="239"/>
      <c r="AV3110" s="239"/>
      <c r="AW3110" s="239"/>
      <c r="AX3110" s="239"/>
      <c r="AY3110" s="239"/>
      <c r="AZ3110" s="239"/>
      <c r="BA3110" s="239"/>
      <c r="BB3110" s="239"/>
      <c r="BC3110" s="239"/>
      <c r="BD3110" s="239"/>
      <c r="BE3110" s="239"/>
      <c r="BF3110" s="239"/>
      <c r="BG3110" s="239"/>
      <c r="BH3110" s="239"/>
      <c r="BI3110" s="239"/>
      <c r="BJ3110" s="239"/>
      <c r="BK3110" s="239"/>
      <c r="BL3110" s="239"/>
      <c r="BM3110" s="239"/>
      <c r="BN3110" s="239"/>
      <c r="BO3110" s="239"/>
      <c r="BP3110" s="239"/>
      <c r="BQ3110" s="239"/>
      <c r="BR3110" s="239"/>
      <c r="BS3110" s="239"/>
      <c r="BT3110" s="239"/>
      <c r="BU3110" s="239"/>
      <c r="BV3110" s="239"/>
      <c r="BW3110" s="239"/>
      <c r="BX3110" s="239"/>
      <c r="BY3110" s="239"/>
      <c r="BZ3110" s="239"/>
      <c r="CA3110" s="239"/>
      <c r="CB3110" s="239"/>
      <c r="CC3110" s="239"/>
      <c r="CD3110" s="239"/>
      <c r="CE3110" s="239"/>
      <c r="CF3110" s="239"/>
      <c r="CG3110" s="239"/>
      <c r="CH3110" s="239"/>
      <c r="CI3110" s="239"/>
      <c r="CJ3110" s="239"/>
      <c r="CK3110" s="239"/>
      <c r="CL3110" s="239"/>
      <c r="CM3110" s="239"/>
      <c r="CN3110" s="239"/>
      <c r="CO3110" s="239"/>
      <c r="CP3110" s="239"/>
      <c r="CQ3110" s="239"/>
      <c r="CR3110" s="239"/>
      <c r="CS3110" s="239"/>
      <c r="CT3110" s="239"/>
      <c r="CU3110" s="239"/>
      <c r="CV3110" s="239"/>
      <c r="CW3110" s="239"/>
      <c r="CX3110" s="239"/>
      <c r="CY3110" s="239"/>
      <c r="CZ3110" s="239"/>
      <c r="DA3110" s="239"/>
      <c r="DB3110" s="239"/>
      <c r="DC3110" s="239"/>
      <c r="DD3110" s="239"/>
      <c r="DE3110" s="239"/>
      <c r="DF3110" s="239"/>
      <c r="DG3110" s="239"/>
      <c r="DH3110" s="239"/>
      <c r="DI3110" s="239"/>
      <c r="DJ3110" s="239"/>
      <c r="DK3110" s="239"/>
      <c r="DL3110" s="239"/>
      <c r="DM3110" s="239"/>
      <c r="DN3110" s="239"/>
      <c r="DO3110" s="239"/>
      <c r="DP3110" s="239"/>
      <c r="DQ3110" s="239"/>
      <c r="DR3110" s="239"/>
      <c r="DS3110" s="239"/>
    </row>
    <row r="3111" spans="1:123" ht="24" customHeight="1" x14ac:dyDescent="0.2">
      <c r="A3111" s="378"/>
      <c r="B3111" s="112"/>
      <c r="C3111" s="376" t="s">
        <v>604</v>
      </c>
      <c r="D3111" s="113"/>
      <c r="E3111" s="114"/>
      <c r="F3111" s="115"/>
      <c r="G3111" s="302"/>
    </row>
    <row r="3112" spans="1:123" s="238" customFormat="1" ht="24" customHeight="1" x14ac:dyDescent="0.2">
      <c r="A3112" s="235" t="str">
        <f t="shared" ref="A3112:A3125" si="933">IFERROR(VLOOKUP(C3112,Tabla_Insumos,4,FALSE),"")</f>
        <v/>
      </c>
      <c r="B3112" s="233" t="str">
        <f t="shared" ref="B3112:B3125" si="934">IFERROR(VLOOKUP(C3112,Tabla_Insumos,5,FALSE),"")</f>
        <v/>
      </c>
      <c r="C3112" s="234"/>
      <c r="D3112" s="235" t="str">
        <f t="shared" ref="D3112:D3125" si="935">IFERROR(VLOOKUP(C3112,Tabla_Insumos,2,FALSE),"")</f>
        <v/>
      </c>
      <c r="E3112" s="236"/>
      <c r="F3112" s="237">
        <f t="shared" ref="F3112:F3125" si="936">IFERROR(VLOOKUP(C3112,Tabla_Insumos,3,FALSE),0)</f>
        <v>0</v>
      </c>
      <c r="G3112" s="303">
        <f>ROUND(E3112*F3112,2)</f>
        <v>0</v>
      </c>
    </row>
    <row r="3113" spans="1:123" s="238" customFormat="1" ht="24" customHeight="1" x14ac:dyDescent="0.2">
      <c r="A3113" s="235" t="str">
        <f t="shared" si="933"/>
        <v/>
      </c>
      <c r="B3113" s="233" t="str">
        <f t="shared" si="934"/>
        <v/>
      </c>
      <c r="C3113" s="234"/>
      <c r="D3113" s="235" t="str">
        <f t="shared" si="935"/>
        <v/>
      </c>
      <c r="E3113" s="236"/>
      <c r="F3113" s="237">
        <f t="shared" si="936"/>
        <v>0</v>
      </c>
      <c r="G3113" s="303">
        <f t="shared" ref="G3113:G3125" si="937">ROUND(E3113*F3113,2)</f>
        <v>0</v>
      </c>
    </row>
    <row r="3114" spans="1:123" s="238" customFormat="1" ht="24" customHeight="1" x14ac:dyDescent="0.2">
      <c r="A3114" s="235" t="str">
        <f t="shared" si="933"/>
        <v/>
      </c>
      <c r="B3114" s="233" t="str">
        <f t="shared" si="934"/>
        <v/>
      </c>
      <c r="C3114" s="234"/>
      <c r="D3114" s="235" t="str">
        <f t="shared" si="935"/>
        <v/>
      </c>
      <c r="E3114" s="236"/>
      <c r="F3114" s="237">
        <f t="shared" si="936"/>
        <v>0</v>
      </c>
      <c r="G3114" s="303">
        <f t="shared" si="937"/>
        <v>0</v>
      </c>
    </row>
    <row r="3115" spans="1:123" s="238" customFormat="1" ht="24" customHeight="1" x14ac:dyDescent="0.2">
      <c r="A3115" s="235" t="str">
        <f t="shared" si="933"/>
        <v/>
      </c>
      <c r="B3115" s="233" t="str">
        <f t="shared" si="934"/>
        <v/>
      </c>
      <c r="C3115" s="234"/>
      <c r="D3115" s="235" t="str">
        <f t="shared" si="935"/>
        <v/>
      </c>
      <c r="E3115" s="236"/>
      <c r="F3115" s="237">
        <f t="shared" si="936"/>
        <v>0</v>
      </c>
      <c r="G3115" s="303">
        <f t="shared" si="937"/>
        <v>0</v>
      </c>
    </row>
    <row r="3116" spans="1:123" s="238" customFormat="1" ht="24" customHeight="1" x14ac:dyDescent="0.2">
      <c r="A3116" s="235" t="str">
        <f t="shared" si="933"/>
        <v/>
      </c>
      <c r="B3116" s="233" t="str">
        <f t="shared" si="934"/>
        <v/>
      </c>
      <c r="C3116" s="234"/>
      <c r="D3116" s="235" t="str">
        <f t="shared" si="935"/>
        <v/>
      </c>
      <c r="E3116" s="236"/>
      <c r="F3116" s="237">
        <f t="shared" si="936"/>
        <v>0</v>
      </c>
      <c r="G3116" s="303">
        <f t="shared" si="937"/>
        <v>0</v>
      </c>
    </row>
    <row r="3117" spans="1:123" s="238" customFormat="1" ht="24" customHeight="1" x14ac:dyDescent="0.2">
      <c r="A3117" s="235" t="str">
        <f t="shared" si="933"/>
        <v/>
      </c>
      <c r="B3117" s="233" t="str">
        <f t="shared" si="934"/>
        <v/>
      </c>
      <c r="C3117" s="234"/>
      <c r="D3117" s="235" t="str">
        <f t="shared" si="935"/>
        <v/>
      </c>
      <c r="E3117" s="236"/>
      <c r="F3117" s="237">
        <f t="shared" si="936"/>
        <v>0</v>
      </c>
      <c r="G3117" s="303">
        <f t="shared" si="937"/>
        <v>0</v>
      </c>
    </row>
    <row r="3118" spans="1:123" s="238" customFormat="1" ht="24" customHeight="1" x14ac:dyDescent="0.2">
      <c r="A3118" s="235" t="str">
        <f t="shared" si="933"/>
        <v/>
      </c>
      <c r="B3118" s="233" t="str">
        <f t="shared" si="934"/>
        <v/>
      </c>
      <c r="C3118" s="234"/>
      <c r="D3118" s="235" t="str">
        <f t="shared" si="935"/>
        <v/>
      </c>
      <c r="E3118" s="236"/>
      <c r="F3118" s="237">
        <f t="shared" si="936"/>
        <v>0</v>
      </c>
      <c r="G3118" s="303">
        <f t="shared" si="937"/>
        <v>0</v>
      </c>
    </row>
    <row r="3119" spans="1:123" s="238" customFormat="1" ht="24" customHeight="1" x14ac:dyDescent="0.2">
      <c r="A3119" s="235" t="str">
        <f t="shared" si="933"/>
        <v/>
      </c>
      <c r="B3119" s="233" t="str">
        <f t="shared" si="934"/>
        <v/>
      </c>
      <c r="C3119" s="234"/>
      <c r="D3119" s="235" t="str">
        <f t="shared" si="935"/>
        <v/>
      </c>
      <c r="E3119" s="236"/>
      <c r="F3119" s="237">
        <f t="shared" si="936"/>
        <v>0</v>
      </c>
      <c r="G3119" s="303">
        <f t="shared" si="937"/>
        <v>0</v>
      </c>
    </row>
    <row r="3120" spans="1:123" s="238" customFormat="1" ht="24" customHeight="1" x14ac:dyDescent="0.2">
      <c r="A3120" s="235" t="str">
        <f t="shared" si="933"/>
        <v/>
      </c>
      <c r="B3120" s="233" t="str">
        <f t="shared" si="934"/>
        <v/>
      </c>
      <c r="C3120" s="234"/>
      <c r="D3120" s="235" t="str">
        <f t="shared" si="935"/>
        <v/>
      </c>
      <c r="E3120" s="236"/>
      <c r="F3120" s="237">
        <f t="shared" si="936"/>
        <v>0</v>
      </c>
      <c r="G3120" s="303">
        <f t="shared" si="937"/>
        <v>0</v>
      </c>
    </row>
    <row r="3121" spans="1:7" s="238" customFormat="1" ht="24" customHeight="1" x14ac:dyDescent="0.2">
      <c r="A3121" s="235" t="str">
        <f t="shared" si="933"/>
        <v/>
      </c>
      <c r="B3121" s="233" t="str">
        <f t="shared" si="934"/>
        <v/>
      </c>
      <c r="C3121" s="234"/>
      <c r="D3121" s="235" t="str">
        <f t="shared" si="935"/>
        <v/>
      </c>
      <c r="E3121" s="236"/>
      <c r="F3121" s="237">
        <f t="shared" si="936"/>
        <v>0</v>
      </c>
      <c r="G3121" s="303">
        <f t="shared" si="937"/>
        <v>0</v>
      </c>
    </row>
    <row r="3122" spans="1:7" s="238" customFormat="1" ht="24" customHeight="1" x14ac:dyDescent="0.2">
      <c r="A3122" s="235" t="str">
        <f t="shared" si="933"/>
        <v/>
      </c>
      <c r="B3122" s="233" t="str">
        <f t="shared" si="934"/>
        <v/>
      </c>
      <c r="C3122" s="234"/>
      <c r="D3122" s="235" t="str">
        <f t="shared" si="935"/>
        <v/>
      </c>
      <c r="E3122" s="236"/>
      <c r="F3122" s="237">
        <f t="shared" si="936"/>
        <v>0</v>
      </c>
      <c r="G3122" s="303">
        <f t="shared" si="937"/>
        <v>0</v>
      </c>
    </row>
    <row r="3123" spans="1:7" s="238" customFormat="1" ht="24" customHeight="1" x14ac:dyDescent="0.2">
      <c r="A3123" s="235" t="str">
        <f t="shared" si="933"/>
        <v/>
      </c>
      <c r="B3123" s="233" t="str">
        <f t="shared" si="934"/>
        <v/>
      </c>
      <c r="C3123" s="234"/>
      <c r="D3123" s="235" t="str">
        <f t="shared" si="935"/>
        <v/>
      </c>
      <c r="E3123" s="236"/>
      <c r="F3123" s="237">
        <f t="shared" si="936"/>
        <v>0</v>
      </c>
      <c r="G3123" s="303">
        <f t="shared" si="937"/>
        <v>0</v>
      </c>
    </row>
    <row r="3124" spans="1:7" s="238" customFormat="1" ht="24" customHeight="1" x14ac:dyDescent="0.2">
      <c r="A3124" s="235" t="str">
        <f t="shared" si="933"/>
        <v/>
      </c>
      <c r="B3124" s="233" t="str">
        <f t="shared" si="934"/>
        <v/>
      </c>
      <c r="C3124" s="234"/>
      <c r="D3124" s="235" t="str">
        <f t="shared" si="935"/>
        <v/>
      </c>
      <c r="E3124" s="236"/>
      <c r="F3124" s="237">
        <f t="shared" si="936"/>
        <v>0</v>
      </c>
      <c r="G3124" s="303">
        <f t="shared" si="937"/>
        <v>0</v>
      </c>
    </row>
    <row r="3125" spans="1:7" s="238" customFormat="1" ht="24" customHeight="1" x14ac:dyDescent="0.2">
      <c r="A3125" s="235" t="str">
        <f t="shared" si="933"/>
        <v/>
      </c>
      <c r="B3125" s="233" t="str">
        <f t="shared" si="934"/>
        <v/>
      </c>
      <c r="C3125" s="234"/>
      <c r="D3125" s="235" t="str">
        <f t="shared" si="935"/>
        <v/>
      </c>
      <c r="E3125" s="236"/>
      <c r="F3125" s="237">
        <f t="shared" si="936"/>
        <v>0</v>
      </c>
      <c r="G3125" s="303">
        <f t="shared" si="937"/>
        <v>0</v>
      </c>
    </row>
    <row r="3126" spans="1:7" ht="24" customHeight="1" x14ac:dyDescent="0.2">
      <c r="A3126" s="304"/>
      <c r="B3126" s="99"/>
      <c r="C3126" s="99"/>
      <c r="D3126" s="105"/>
      <c r="E3126" s="106"/>
      <c r="F3126" s="377" t="s">
        <v>31</v>
      </c>
      <c r="G3126" s="305">
        <f>SUBTOTAL(9,G3112:G3125)</f>
        <v>0</v>
      </c>
    </row>
    <row r="3127" spans="1:7" ht="24" customHeight="1" x14ac:dyDescent="0.2">
      <c r="A3127" s="304"/>
      <c r="B3127" s="99"/>
      <c r="C3127" s="375" t="s">
        <v>605</v>
      </c>
      <c r="D3127" s="105"/>
      <c r="E3127" s="106"/>
      <c r="F3127" s="107"/>
      <c r="G3127" s="306"/>
    </row>
    <row r="3128" spans="1:7" s="238" customFormat="1" ht="24" customHeight="1" x14ac:dyDescent="0.2">
      <c r="A3128" s="235" t="str">
        <f t="shared" ref="A3128:A3135" si="938">IFERROR(VLOOKUP(C3128,Tabla_Insumos,4,FALSE),"")</f>
        <v/>
      </c>
      <c r="B3128" s="233">
        <f t="shared" ref="B3128:B3135" si="939">IFERROR(VLOOKUP(A3128,Tabla_Indices,5,FALSE),"")</f>
        <v>0</v>
      </c>
      <c r="C3128" s="234"/>
      <c r="D3128" s="235" t="str">
        <f t="shared" ref="D3128:D3135" si="940">IFERROR(VLOOKUP(C3128,Tabla_Insumos,2,FALSE),"")</f>
        <v/>
      </c>
      <c r="E3128" s="236"/>
      <c r="F3128" s="237">
        <f t="shared" ref="F3128:F3135" si="941">IFERROR(VLOOKUP(C3128,Tabla_Insumos,3,FALSE),0)</f>
        <v>0</v>
      </c>
      <c r="G3128" s="303">
        <f>ROUND(E3128*F3128,2)</f>
        <v>0</v>
      </c>
    </row>
    <row r="3129" spans="1:7" s="238" customFormat="1" ht="24" customHeight="1" x14ac:dyDescent="0.2">
      <c r="A3129" s="235" t="str">
        <f t="shared" si="938"/>
        <v/>
      </c>
      <c r="B3129" s="233">
        <f t="shared" si="939"/>
        <v>0</v>
      </c>
      <c r="C3129" s="234"/>
      <c r="D3129" s="235" t="str">
        <f t="shared" si="940"/>
        <v/>
      </c>
      <c r="E3129" s="236"/>
      <c r="F3129" s="237">
        <f t="shared" si="941"/>
        <v>0</v>
      </c>
      <c r="G3129" s="303">
        <f>ROUND(E3129*F3129,2)</f>
        <v>0</v>
      </c>
    </row>
    <row r="3130" spans="1:7" s="238" customFormat="1" ht="24" customHeight="1" x14ac:dyDescent="0.2">
      <c r="A3130" s="235" t="str">
        <f t="shared" si="938"/>
        <v/>
      </c>
      <c r="B3130" s="233">
        <f t="shared" si="939"/>
        <v>0</v>
      </c>
      <c r="C3130" s="234"/>
      <c r="D3130" s="235" t="str">
        <f t="shared" si="940"/>
        <v/>
      </c>
      <c r="E3130" s="236"/>
      <c r="F3130" s="237">
        <f t="shared" si="941"/>
        <v>0</v>
      </c>
      <c r="G3130" s="303">
        <f t="shared" ref="G3130:G3135" si="942">ROUND(E3130*F3130,2)</f>
        <v>0</v>
      </c>
    </row>
    <row r="3131" spans="1:7" s="238" customFormat="1" ht="24" customHeight="1" x14ac:dyDescent="0.2">
      <c r="A3131" s="235" t="str">
        <f t="shared" si="938"/>
        <v/>
      </c>
      <c r="B3131" s="233">
        <f t="shared" si="939"/>
        <v>0</v>
      </c>
      <c r="C3131" s="234"/>
      <c r="D3131" s="235" t="str">
        <f t="shared" si="940"/>
        <v/>
      </c>
      <c r="E3131" s="236"/>
      <c r="F3131" s="237">
        <f t="shared" si="941"/>
        <v>0</v>
      </c>
      <c r="G3131" s="303">
        <f t="shared" si="942"/>
        <v>0</v>
      </c>
    </row>
    <row r="3132" spans="1:7" s="238" customFormat="1" ht="24" customHeight="1" x14ac:dyDescent="0.2">
      <c r="A3132" s="235" t="str">
        <f t="shared" si="938"/>
        <v/>
      </c>
      <c r="B3132" s="233">
        <f t="shared" si="939"/>
        <v>0</v>
      </c>
      <c r="C3132" s="234"/>
      <c r="D3132" s="235" t="str">
        <f t="shared" si="940"/>
        <v/>
      </c>
      <c r="E3132" s="236"/>
      <c r="F3132" s="237">
        <f t="shared" si="941"/>
        <v>0</v>
      </c>
      <c r="G3132" s="303">
        <f t="shared" si="942"/>
        <v>0</v>
      </c>
    </row>
    <row r="3133" spans="1:7" s="238" customFormat="1" ht="24" customHeight="1" x14ac:dyDescent="0.2">
      <c r="A3133" s="235" t="str">
        <f t="shared" si="938"/>
        <v/>
      </c>
      <c r="B3133" s="233">
        <f t="shared" si="939"/>
        <v>0</v>
      </c>
      <c r="C3133" s="234"/>
      <c r="D3133" s="235" t="str">
        <f t="shared" si="940"/>
        <v/>
      </c>
      <c r="E3133" s="236"/>
      <c r="F3133" s="237">
        <f t="shared" si="941"/>
        <v>0</v>
      </c>
      <c r="G3133" s="303">
        <f t="shared" si="942"/>
        <v>0</v>
      </c>
    </row>
    <row r="3134" spans="1:7" s="238" customFormat="1" ht="24" customHeight="1" x14ac:dyDescent="0.2">
      <c r="A3134" s="235" t="str">
        <f t="shared" si="938"/>
        <v/>
      </c>
      <c r="B3134" s="233">
        <f t="shared" si="939"/>
        <v>0</v>
      </c>
      <c r="C3134" s="234"/>
      <c r="D3134" s="235" t="str">
        <f t="shared" si="940"/>
        <v/>
      </c>
      <c r="E3134" s="236"/>
      <c r="F3134" s="237">
        <f t="shared" si="941"/>
        <v>0</v>
      </c>
      <c r="G3134" s="303">
        <f t="shared" si="942"/>
        <v>0</v>
      </c>
    </row>
    <row r="3135" spans="1:7" s="238" customFormat="1" ht="24" customHeight="1" x14ac:dyDescent="0.2">
      <c r="A3135" s="235" t="str">
        <f t="shared" si="938"/>
        <v/>
      </c>
      <c r="B3135" s="233">
        <f t="shared" si="939"/>
        <v>0</v>
      </c>
      <c r="C3135" s="234"/>
      <c r="D3135" s="235" t="str">
        <f t="shared" si="940"/>
        <v/>
      </c>
      <c r="E3135" s="236"/>
      <c r="F3135" s="237">
        <f t="shared" si="941"/>
        <v>0</v>
      </c>
      <c r="G3135" s="303">
        <f t="shared" si="942"/>
        <v>0</v>
      </c>
    </row>
    <row r="3136" spans="1:7" ht="24" customHeight="1" x14ac:dyDescent="0.2">
      <c r="A3136" s="304"/>
      <c r="B3136" s="99"/>
      <c r="C3136" s="99"/>
      <c r="D3136" s="105"/>
      <c r="E3136" s="106"/>
      <c r="F3136" s="377" t="s">
        <v>32</v>
      </c>
      <c r="G3136" s="305">
        <f>SUBTOTAL(9,G3128:G3135)</f>
        <v>0</v>
      </c>
    </row>
    <row r="3137" spans="1:7" ht="24" customHeight="1" x14ac:dyDescent="0.2">
      <c r="A3137" s="304"/>
      <c r="B3137" s="99"/>
      <c r="C3137" s="375" t="s">
        <v>606</v>
      </c>
      <c r="D3137" s="105"/>
      <c r="E3137" s="106"/>
      <c r="F3137" s="107"/>
      <c r="G3137" s="306"/>
    </row>
    <row r="3138" spans="1:7" s="238" customFormat="1" ht="24" customHeight="1" x14ac:dyDescent="0.2">
      <c r="A3138" s="235" t="str">
        <f t="shared" ref="A3138:A3146" si="943">IFERROR(VLOOKUP(C3138,Tabla_Insumos,4,FALSE),"")</f>
        <v/>
      </c>
      <c r="B3138" s="233" t="str">
        <f t="shared" ref="B3138:B3146" si="944">IFERROR(VLOOKUP(C3138,Tabla_Insumos,5,FALSE),"")</f>
        <v/>
      </c>
      <c r="C3138" s="234"/>
      <c r="D3138" s="235" t="str">
        <f t="shared" ref="D3138:D3146" si="945">IFERROR(VLOOKUP(C3138,Tabla_Insumos,2,FALSE),"")</f>
        <v/>
      </c>
      <c r="E3138" s="236"/>
      <c r="F3138" s="237">
        <f t="shared" ref="F3138:F3146" si="946">IFERROR(VLOOKUP(C3138,Tabla_Insumos,3,FALSE),0)</f>
        <v>0</v>
      </c>
      <c r="G3138" s="303">
        <f t="shared" ref="G3138:G3146" si="947">ROUND(E3138*F3138,2)</f>
        <v>0</v>
      </c>
    </row>
    <row r="3139" spans="1:7" s="238" customFormat="1" ht="24" customHeight="1" x14ac:dyDescent="0.2">
      <c r="A3139" s="235" t="str">
        <f t="shared" si="943"/>
        <v/>
      </c>
      <c r="B3139" s="233" t="str">
        <f t="shared" si="944"/>
        <v/>
      </c>
      <c r="C3139" s="234"/>
      <c r="D3139" s="235" t="str">
        <f t="shared" si="945"/>
        <v/>
      </c>
      <c r="E3139" s="236"/>
      <c r="F3139" s="237">
        <f t="shared" si="946"/>
        <v>0</v>
      </c>
      <c r="G3139" s="303">
        <f t="shared" si="947"/>
        <v>0</v>
      </c>
    </row>
    <row r="3140" spans="1:7" s="238" customFormat="1" ht="24" customHeight="1" x14ac:dyDescent="0.2">
      <c r="A3140" s="235" t="str">
        <f t="shared" si="943"/>
        <v/>
      </c>
      <c r="B3140" s="233" t="str">
        <f t="shared" si="944"/>
        <v/>
      </c>
      <c r="C3140" s="234"/>
      <c r="D3140" s="235" t="str">
        <f t="shared" si="945"/>
        <v/>
      </c>
      <c r="E3140" s="236"/>
      <c r="F3140" s="237">
        <f t="shared" si="946"/>
        <v>0</v>
      </c>
      <c r="G3140" s="303">
        <f t="shared" si="947"/>
        <v>0</v>
      </c>
    </row>
    <row r="3141" spans="1:7" s="238" customFormat="1" ht="24" customHeight="1" x14ac:dyDescent="0.2">
      <c r="A3141" s="235" t="str">
        <f t="shared" si="943"/>
        <v/>
      </c>
      <c r="B3141" s="233" t="str">
        <f t="shared" si="944"/>
        <v/>
      </c>
      <c r="C3141" s="234"/>
      <c r="D3141" s="235" t="str">
        <f t="shared" si="945"/>
        <v/>
      </c>
      <c r="E3141" s="236"/>
      <c r="F3141" s="237">
        <f t="shared" si="946"/>
        <v>0</v>
      </c>
      <c r="G3141" s="303">
        <f t="shared" si="947"/>
        <v>0</v>
      </c>
    </row>
    <row r="3142" spans="1:7" s="238" customFormat="1" ht="24" customHeight="1" x14ac:dyDescent="0.2">
      <c r="A3142" s="235" t="str">
        <f t="shared" si="943"/>
        <v/>
      </c>
      <c r="B3142" s="233" t="str">
        <f t="shared" si="944"/>
        <v/>
      </c>
      <c r="C3142" s="234"/>
      <c r="D3142" s="235" t="str">
        <f t="shared" si="945"/>
        <v/>
      </c>
      <c r="E3142" s="236"/>
      <c r="F3142" s="237">
        <f t="shared" si="946"/>
        <v>0</v>
      </c>
      <c r="G3142" s="303">
        <f t="shared" si="947"/>
        <v>0</v>
      </c>
    </row>
    <row r="3143" spans="1:7" s="238" customFormat="1" ht="24" customHeight="1" x14ac:dyDescent="0.2">
      <c r="A3143" s="235" t="str">
        <f t="shared" si="943"/>
        <v/>
      </c>
      <c r="B3143" s="233" t="str">
        <f t="shared" si="944"/>
        <v/>
      </c>
      <c r="C3143" s="234"/>
      <c r="D3143" s="235" t="str">
        <f t="shared" si="945"/>
        <v/>
      </c>
      <c r="E3143" s="236"/>
      <c r="F3143" s="237">
        <f t="shared" si="946"/>
        <v>0</v>
      </c>
      <c r="G3143" s="303">
        <f t="shared" si="947"/>
        <v>0</v>
      </c>
    </row>
    <row r="3144" spans="1:7" s="238" customFormat="1" ht="24" customHeight="1" x14ac:dyDescent="0.2">
      <c r="A3144" s="235" t="str">
        <f t="shared" si="943"/>
        <v/>
      </c>
      <c r="B3144" s="233" t="str">
        <f t="shared" si="944"/>
        <v/>
      </c>
      <c r="C3144" s="234"/>
      <c r="D3144" s="235" t="str">
        <f t="shared" si="945"/>
        <v/>
      </c>
      <c r="E3144" s="236"/>
      <c r="F3144" s="237">
        <f t="shared" si="946"/>
        <v>0</v>
      </c>
      <c r="G3144" s="303">
        <f t="shared" si="947"/>
        <v>0</v>
      </c>
    </row>
    <row r="3145" spans="1:7" s="238" customFormat="1" ht="24" customHeight="1" x14ac:dyDescent="0.2">
      <c r="A3145" s="235" t="str">
        <f t="shared" si="943"/>
        <v/>
      </c>
      <c r="B3145" s="233" t="str">
        <f t="shared" si="944"/>
        <v/>
      </c>
      <c r="C3145" s="234"/>
      <c r="D3145" s="235" t="str">
        <f t="shared" si="945"/>
        <v/>
      </c>
      <c r="E3145" s="236"/>
      <c r="F3145" s="237">
        <f t="shared" si="946"/>
        <v>0</v>
      </c>
      <c r="G3145" s="303">
        <f t="shared" si="947"/>
        <v>0</v>
      </c>
    </row>
    <row r="3146" spans="1:7" s="238" customFormat="1" ht="24" customHeight="1" x14ac:dyDescent="0.2">
      <c r="A3146" s="235" t="str">
        <f t="shared" si="943"/>
        <v/>
      </c>
      <c r="B3146" s="233" t="str">
        <f t="shared" si="944"/>
        <v/>
      </c>
      <c r="C3146" s="234"/>
      <c r="D3146" s="235" t="str">
        <f t="shared" si="945"/>
        <v/>
      </c>
      <c r="E3146" s="236"/>
      <c r="F3146" s="237">
        <f t="shared" si="946"/>
        <v>0</v>
      </c>
      <c r="G3146" s="303">
        <f t="shared" si="947"/>
        <v>0</v>
      </c>
    </row>
    <row r="3147" spans="1:7" ht="24" customHeight="1" x14ac:dyDescent="0.2">
      <c r="A3147" s="307"/>
      <c r="B3147" s="105"/>
      <c r="C3147" s="99"/>
      <c r="D3147" s="105"/>
      <c r="E3147" s="106"/>
      <c r="F3147" s="377" t="s">
        <v>33</v>
      </c>
      <c r="G3147" s="305">
        <f>SUBTOTAL(9,G3138:G3146)</f>
        <v>0</v>
      </c>
    </row>
    <row r="3148" spans="1:7" ht="24" customHeight="1" x14ac:dyDescent="0.2">
      <c r="A3148" s="308"/>
      <c r="B3148" s="105"/>
      <c r="C3148" s="99"/>
      <c r="D3148" s="105"/>
      <c r="E3148" s="106"/>
      <c r="F3148" s="107"/>
      <c r="G3148" s="306"/>
    </row>
    <row r="3149" spans="1:7" ht="24" customHeight="1" x14ac:dyDescent="0.2">
      <c r="A3149" s="309" t="str">
        <f>B3107</f>
        <v/>
      </c>
      <c r="B3149" s="310" t="str">
        <f>C3107</f>
        <v/>
      </c>
      <c r="C3149" s="113"/>
      <c r="D3149" s="113" t="s">
        <v>34</v>
      </c>
      <c r="E3149" s="114"/>
      <c r="F3149" s="312" t="s">
        <v>35</v>
      </c>
      <c r="G3149" s="311">
        <f>SUBTOTAL(9,G3112:G3148)</f>
        <v>0</v>
      </c>
    </row>
    <row r="3151" spans="1:7" ht="24" customHeight="1" x14ac:dyDescent="0.2">
      <c r="A3151" s="291" t="s">
        <v>37</v>
      </c>
      <c r="B3151" s="292"/>
      <c r="C3151" s="292"/>
      <c r="D3151" s="292"/>
      <c r="E3151" s="292"/>
      <c r="F3151" s="292"/>
      <c r="G3151" s="293"/>
    </row>
    <row r="3152" spans="1:7" ht="24" customHeight="1" x14ac:dyDescent="0.2">
      <c r="A3152" s="294" t="s">
        <v>602</v>
      </c>
      <c r="B3152" s="101" t="str">
        <f>Comitente</f>
        <v>DIRECCION PROVINCIAL DE REDES DE GAS</v>
      </c>
      <c r="C3152" s="96"/>
      <c r="D3152" s="102"/>
      <c r="E3152" s="102"/>
      <c r="F3152" s="103"/>
      <c r="G3152" s="295"/>
    </row>
    <row r="3153" spans="1:123" ht="24" customHeight="1" x14ac:dyDescent="0.2">
      <c r="A3153" s="294" t="s">
        <v>603</v>
      </c>
      <c r="B3153" s="101">
        <f>Contratista</f>
        <v>0</v>
      </c>
      <c r="C3153" s="97"/>
      <c r="D3153" s="97"/>
      <c r="E3153" s="97"/>
      <c r="F3153" s="104"/>
      <c r="G3153" s="296"/>
    </row>
    <row r="3154" spans="1:123" ht="24" customHeight="1" x14ac:dyDescent="0.2">
      <c r="A3154" s="294" t="s">
        <v>24</v>
      </c>
      <c r="B3154" s="101" t="str">
        <f>Obra</f>
        <v>RED DE MEDIA PRESIÓN BARRIO TALACASTO</v>
      </c>
      <c r="C3154" s="97"/>
      <c r="D3154" s="97"/>
      <c r="E3154" s="97"/>
      <c r="F3154" s="104" t="s">
        <v>38</v>
      </c>
      <c r="G3154" s="297">
        <f>Fecha_Base</f>
        <v>0</v>
      </c>
    </row>
    <row r="3155" spans="1:123" ht="24" customHeight="1" x14ac:dyDescent="0.2">
      <c r="A3155" s="298" t="s">
        <v>601</v>
      </c>
      <c r="B3155" s="98" t="str">
        <f>Ubicación</f>
        <v>Departamento Chimbas</v>
      </c>
      <c r="C3155" s="98"/>
      <c r="D3155" s="105"/>
      <c r="E3155" s="106"/>
      <c r="F3155" s="107"/>
      <c r="G3155" s="299"/>
    </row>
    <row r="3156" spans="1:123" ht="24" customHeight="1" x14ac:dyDescent="0.2">
      <c r="A3156" s="298" t="s">
        <v>39</v>
      </c>
      <c r="B3156" s="108" t="str">
        <f>IFERROR(VALUE(LEFT(B3157,FIND(".",B3157)-1)),"")</f>
        <v/>
      </c>
      <c r="C3156" s="99" t="str">
        <f>IFERROR(VLOOKUP(B3156,Tabla_CyP,2,FALSE),"")</f>
        <v/>
      </c>
      <c r="D3156" s="99"/>
      <c r="E3156" s="106"/>
      <c r="F3156" s="107"/>
      <c r="G3156" s="299"/>
    </row>
    <row r="3157" spans="1:123" ht="24" customHeight="1" x14ac:dyDescent="0.2">
      <c r="A3157" s="298" t="s">
        <v>25</v>
      </c>
      <c r="B3157" s="109" t="str">
        <f>IFERROR(VLOOKUP(COUNTIF($A$1:A3157,"ANALISIS DE PRECIOS"),Tabla_NumeroItem,2,FALSE),"")</f>
        <v/>
      </c>
      <c r="C3157" s="99" t="str">
        <f>IFERROR(VLOOKUP(B3157,Tabla_CyP,2,FALSE),"")</f>
        <v/>
      </c>
      <c r="D3157" s="105"/>
      <c r="E3157" s="106"/>
      <c r="F3157" s="104" t="s">
        <v>26</v>
      </c>
      <c r="G3157" s="300" t="str">
        <f>IFERROR(VLOOKUP(B3157,Tabla_CyP,4,FALSE),"")</f>
        <v/>
      </c>
    </row>
    <row r="3158" spans="1:123" ht="24" customHeight="1" x14ac:dyDescent="0.2">
      <c r="A3158" s="298"/>
      <c r="B3158" s="98"/>
      <c r="C3158" s="99"/>
      <c r="D3158" s="105"/>
      <c r="E3158" s="106"/>
      <c r="F3158" s="107"/>
      <c r="G3158" s="299"/>
    </row>
    <row r="3159" spans="1:123" ht="24" customHeight="1" x14ac:dyDescent="0.2">
      <c r="A3159" s="431" t="s">
        <v>507</v>
      </c>
      <c r="B3159" s="432"/>
      <c r="C3159" s="425" t="s">
        <v>0</v>
      </c>
      <c r="D3159" s="425" t="s">
        <v>27</v>
      </c>
      <c r="E3159" s="427" t="s">
        <v>28</v>
      </c>
      <c r="F3159" s="429" t="s">
        <v>29</v>
      </c>
      <c r="G3159" s="429" t="s">
        <v>30</v>
      </c>
    </row>
    <row r="3160" spans="1:123" s="111" customFormat="1" ht="24" customHeight="1" x14ac:dyDescent="0.2">
      <c r="A3160" s="110" t="s">
        <v>508</v>
      </c>
      <c r="B3160" s="110" t="s">
        <v>509</v>
      </c>
      <c r="C3160" s="426"/>
      <c r="D3160" s="426"/>
      <c r="E3160" s="428"/>
      <c r="F3160" s="430"/>
      <c r="G3160" s="430"/>
      <c r="H3160" s="239"/>
      <c r="I3160" s="239"/>
      <c r="J3160" s="239"/>
      <c r="K3160" s="239"/>
      <c r="L3160" s="239"/>
      <c r="M3160" s="239"/>
      <c r="N3160" s="239"/>
      <c r="O3160" s="239"/>
      <c r="P3160" s="239"/>
      <c r="Q3160" s="239"/>
      <c r="R3160" s="239"/>
      <c r="S3160" s="239"/>
      <c r="T3160" s="239"/>
      <c r="U3160" s="239"/>
      <c r="V3160" s="239"/>
      <c r="W3160" s="239"/>
      <c r="X3160" s="239"/>
      <c r="Y3160" s="239"/>
      <c r="Z3160" s="239"/>
      <c r="AA3160" s="239"/>
      <c r="AB3160" s="239"/>
      <c r="AC3160" s="239"/>
      <c r="AD3160" s="239"/>
      <c r="AE3160" s="239"/>
      <c r="AF3160" s="239"/>
      <c r="AG3160" s="239"/>
      <c r="AH3160" s="239"/>
      <c r="AI3160" s="239"/>
      <c r="AJ3160" s="239"/>
      <c r="AK3160" s="239"/>
      <c r="AL3160" s="239"/>
      <c r="AM3160" s="239"/>
      <c r="AN3160" s="239"/>
      <c r="AO3160" s="239"/>
      <c r="AP3160" s="239"/>
      <c r="AQ3160" s="239"/>
      <c r="AR3160" s="239"/>
      <c r="AS3160" s="239"/>
      <c r="AT3160" s="239"/>
      <c r="AU3160" s="239"/>
      <c r="AV3160" s="239"/>
      <c r="AW3160" s="239"/>
      <c r="AX3160" s="239"/>
      <c r="AY3160" s="239"/>
      <c r="AZ3160" s="239"/>
      <c r="BA3160" s="239"/>
      <c r="BB3160" s="239"/>
      <c r="BC3160" s="239"/>
      <c r="BD3160" s="239"/>
      <c r="BE3160" s="239"/>
      <c r="BF3160" s="239"/>
      <c r="BG3160" s="239"/>
      <c r="BH3160" s="239"/>
      <c r="BI3160" s="239"/>
      <c r="BJ3160" s="239"/>
      <c r="BK3160" s="239"/>
      <c r="BL3160" s="239"/>
      <c r="BM3160" s="239"/>
      <c r="BN3160" s="239"/>
      <c r="BO3160" s="239"/>
      <c r="BP3160" s="239"/>
      <c r="BQ3160" s="239"/>
      <c r="BR3160" s="239"/>
      <c r="BS3160" s="239"/>
      <c r="BT3160" s="239"/>
      <c r="BU3160" s="239"/>
      <c r="BV3160" s="239"/>
      <c r="BW3160" s="239"/>
      <c r="BX3160" s="239"/>
      <c r="BY3160" s="239"/>
      <c r="BZ3160" s="239"/>
      <c r="CA3160" s="239"/>
      <c r="CB3160" s="239"/>
      <c r="CC3160" s="239"/>
      <c r="CD3160" s="239"/>
      <c r="CE3160" s="239"/>
      <c r="CF3160" s="239"/>
      <c r="CG3160" s="239"/>
      <c r="CH3160" s="239"/>
      <c r="CI3160" s="239"/>
      <c r="CJ3160" s="239"/>
      <c r="CK3160" s="239"/>
      <c r="CL3160" s="239"/>
      <c r="CM3160" s="239"/>
      <c r="CN3160" s="239"/>
      <c r="CO3160" s="239"/>
      <c r="CP3160" s="239"/>
      <c r="CQ3160" s="239"/>
      <c r="CR3160" s="239"/>
      <c r="CS3160" s="239"/>
      <c r="CT3160" s="239"/>
      <c r="CU3160" s="239"/>
      <c r="CV3160" s="239"/>
      <c r="CW3160" s="239"/>
      <c r="CX3160" s="239"/>
      <c r="CY3160" s="239"/>
      <c r="CZ3160" s="239"/>
      <c r="DA3160" s="239"/>
      <c r="DB3160" s="239"/>
      <c r="DC3160" s="239"/>
      <c r="DD3160" s="239"/>
      <c r="DE3160" s="239"/>
      <c r="DF3160" s="239"/>
      <c r="DG3160" s="239"/>
      <c r="DH3160" s="239"/>
      <c r="DI3160" s="239"/>
      <c r="DJ3160" s="239"/>
      <c r="DK3160" s="239"/>
      <c r="DL3160" s="239"/>
      <c r="DM3160" s="239"/>
      <c r="DN3160" s="239"/>
      <c r="DO3160" s="239"/>
      <c r="DP3160" s="239"/>
      <c r="DQ3160" s="239"/>
      <c r="DR3160" s="239"/>
      <c r="DS3160" s="239"/>
    </row>
    <row r="3161" spans="1:123" ht="24" customHeight="1" x14ac:dyDescent="0.2">
      <c r="A3161" s="378"/>
      <c r="B3161" s="112"/>
      <c r="C3161" s="376" t="s">
        <v>604</v>
      </c>
      <c r="D3161" s="113"/>
      <c r="E3161" s="114"/>
      <c r="F3161" s="115"/>
      <c r="G3161" s="302"/>
    </row>
    <row r="3162" spans="1:123" s="238" customFormat="1" ht="24" customHeight="1" x14ac:dyDescent="0.2">
      <c r="A3162" s="235" t="str">
        <f t="shared" ref="A3162:A3175" si="948">IFERROR(VLOOKUP(C3162,Tabla_Insumos,4,FALSE),"")</f>
        <v/>
      </c>
      <c r="B3162" s="233" t="str">
        <f t="shared" ref="B3162:B3175" si="949">IFERROR(VLOOKUP(C3162,Tabla_Insumos,5,FALSE),"")</f>
        <v/>
      </c>
      <c r="C3162" s="234"/>
      <c r="D3162" s="235" t="str">
        <f t="shared" ref="D3162:D3175" si="950">IFERROR(VLOOKUP(C3162,Tabla_Insumos,2,FALSE),"")</f>
        <v/>
      </c>
      <c r="E3162" s="236"/>
      <c r="F3162" s="237">
        <f t="shared" ref="F3162:F3175" si="951">IFERROR(VLOOKUP(C3162,Tabla_Insumos,3,FALSE),0)</f>
        <v>0</v>
      </c>
      <c r="G3162" s="303">
        <f>ROUND(E3162*F3162,2)</f>
        <v>0</v>
      </c>
    </row>
    <row r="3163" spans="1:123" s="238" customFormat="1" ht="24" customHeight="1" x14ac:dyDescent="0.2">
      <c r="A3163" s="235" t="str">
        <f t="shared" si="948"/>
        <v/>
      </c>
      <c r="B3163" s="233" t="str">
        <f t="shared" si="949"/>
        <v/>
      </c>
      <c r="C3163" s="234"/>
      <c r="D3163" s="235" t="str">
        <f t="shared" si="950"/>
        <v/>
      </c>
      <c r="E3163" s="236"/>
      <c r="F3163" s="237">
        <f t="shared" si="951"/>
        <v>0</v>
      </c>
      <c r="G3163" s="303">
        <f t="shared" ref="G3163:G3175" si="952">ROUND(E3163*F3163,2)</f>
        <v>0</v>
      </c>
    </row>
    <row r="3164" spans="1:123" s="238" customFormat="1" ht="24" customHeight="1" x14ac:dyDescent="0.2">
      <c r="A3164" s="235" t="str">
        <f t="shared" si="948"/>
        <v/>
      </c>
      <c r="B3164" s="233" t="str">
        <f t="shared" si="949"/>
        <v/>
      </c>
      <c r="C3164" s="234"/>
      <c r="D3164" s="235" t="str">
        <f t="shared" si="950"/>
        <v/>
      </c>
      <c r="E3164" s="236"/>
      <c r="F3164" s="237">
        <f t="shared" si="951"/>
        <v>0</v>
      </c>
      <c r="G3164" s="303">
        <f t="shared" si="952"/>
        <v>0</v>
      </c>
    </row>
    <row r="3165" spans="1:123" s="238" customFormat="1" ht="24" customHeight="1" x14ac:dyDescent="0.2">
      <c r="A3165" s="235" t="str">
        <f t="shared" si="948"/>
        <v/>
      </c>
      <c r="B3165" s="233" t="str">
        <f t="shared" si="949"/>
        <v/>
      </c>
      <c r="C3165" s="234"/>
      <c r="D3165" s="235" t="str">
        <f t="shared" si="950"/>
        <v/>
      </c>
      <c r="E3165" s="236"/>
      <c r="F3165" s="237">
        <f t="shared" si="951"/>
        <v>0</v>
      </c>
      <c r="G3165" s="303">
        <f t="shared" si="952"/>
        <v>0</v>
      </c>
    </row>
    <row r="3166" spans="1:123" s="238" customFormat="1" ht="24" customHeight="1" x14ac:dyDescent="0.2">
      <c r="A3166" s="235" t="str">
        <f t="shared" si="948"/>
        <v/>
      </c>
      <c r="B3166" s="233" t="str">
        <f t="shared" si="949"/>
        <v/>
      </c>
      <c r="C3166" s="234"/>
      <c r="D3166" s="235" t="str">
        <f t="shared" si="950"/>
        <v/>
      </c>
      <c r="E3166" s="236"/>
      <c r="F3166" s="237">
        <f t="shared" si="951"/>
        <v>0</v>
      </c>
      <c r="G3166" s="303">
        <f t="shared" si="952"/>
        <v>0</v>
      </c>
    </row>
    <row r="3167" spans="1:123" s="238" customFormat="1" ht="24" customHeight="1" x14ac:dyDescent="0.2">
      <c r="A3167" s="235" t="str">
        <f t="shared" si="948"/>
        <v/>
      </c>
      <c r="B3167" s="233" t="str">
        <f t="shared" si="949"/>
        <v/>
      </c>
      <c r="C3167" s="234"/>
      <c r="D3167" s="235" t="str">
        <f t="shared" si="950"/>
        <v/>
      </c>
      <c r="E3167" s="236"/>
      <c r="F3167" s="237">
        <f t="shared" si="951"/>
        <v>0</v>
      </c>
      <c r="G3167" s="303">
        <f t="shared" si="952"/>
        <v>0</v>
      </c>
    </row>
    <row r="3168" spans="1:123" s="238" customFormat="1" ht="24" customHeight="1" x14ac:dyDescent="0.2">
      <c r="A3168" s="235" t="str">
        <f t="shared" si="948"/>
        <v/>
      </c>
      <c r="B3168" s="233" t="str">
        <f t="shared" si="949"/>
        <v/>
      </c>
      <c r="C3168" s="234"/>
      <c r="D3168" s="235" t="str">
        <f t="shared" si="950"/>
        <v/>
      </c>
      <c r="E3168" s="236"/>
      <c r="F3168" s="237">
        <f t="shared" si="951"/>
        <v>0</v>
      </c>
      <c r="G3168" s="303">
        <f t="shared" si="952"/>
        <v>0</v>
      </c>
    </row>
    <row r="3169" spans="1:7" s="238" customFormat="1" ht="24" customHeight="1" x14ac:dyDescent="0.2">
      <c r="A3169" s="235" t="str">
        <f t="shared" si="948"/>
        <v/>
      </c>
      <c r="B3169" s="233" t="str">
        <f t="shared" si="949"/>
        <v/>
      </c>
      <c r="C3169" s="234"/>
      <c r="D3169" s="235" t="str">
        <f t="shared" si="950"/>
        <v/>
      </c>
      <c r="E3169" s="236"/>
      <c r="F3169" s="237">
        <f t="shared" si="951"/>
        <v>0</v>
      </c>
      <c r="G3169" s="303">
        <f t="shared" si="952"/>
        <v>0</v>
      </c>
    </row>
    <row r="3170" spans="1:7" s="238" customFormat="1" ht="24" customHeight="1" x14ac:dyDescent="0.2">
      <c r="A3170" s="235" t="str">
        <f t="shared" si="948"/>
        <v/>
      </c>
      <c r="B3170" s="233" t="str">
        <f t="shared" si="949"/>
        <v/>
      </c>
      <c r="C3170" s="234"/>
      <c r="D3170" s="235" t="str">
        <f t="shared" si="950"/>
        <v/>
      </c>
      <c r="E3170" s="236"/>
      <c r="F3170" s="237">
        <f t="shared" si="951"/>
        <v>0</v>
      </c>
      <c r="G3170" s="303">
        <f t="shared" si="952"/>
        <v>0</v>
      </c>
    </row>
    <row r="3171" spans="1:7" s="238" customFormat="1" ht="24" customHeight="1" x14ac:dyDescent="0.2">
      <c r="A3171" s="235" t="str">
        <f t="shared" si="948"/>
        <v/>
      </c>
      <c r="B3171" s="233" t="str">
        <f t="shared" si="949"/>
        <v/>
      </c>
      <c r="C3171" s="234"/>
      <c r="D3171" s="235" t="str">
        <f t="shared" si="950"/>
        <v/>
      </c>
      <c r="E3171" s="236"/>
      <c r="F3171" s="237">
        <f t="shared" si="951"/>
        <v>0</v>
      </c>
      <c r="G3171" s="303">
        <f t="shared" si="952"/>
        <v>0</v>
      </c>
    </row>
    <row r="3172" spans="1:7" s="238" customFormat="1" ht="24" customHeight="1" x14ac:dyDescent="0.2">
      <c r="A3172" s="235" t="str">
        <f t="shared" si="948"/>
        <v/>
      </c>
      <c r="B3172" s="233" t="str">
        <f t="shared" si="949"/>
        <v/>
      </c>
      <c r="C3172" s="234"/>
      <c r="D3172" s="235" t="str">
        <f t="shared" si="950"/>
        <v/>
      </c>
      <c r="E3172" s="236"/>
      <c r="F3172" s="237">
        <f t="shared" si="951"/>
        <v>0</v>
      </c>
      <c r="G3172" s="303">
        <f t="shared" si="952"/>
        <v>0</v>
      </c>
    </row>
    <row r="3173" spans="1:7" s="238" customFormat="1" ht="24" customHeight="1" x14ac:dyDescent="0.2">
      <c r="A3173" s="235" t="str">
        <f t="shared" si="948"/>
        <v/>
      </c>
      <c r="B3173" s="233" t="str">
        <f t="shared" si="949"/>
        <v/>
      </c>
      <c r="C3173" s="234"/>
      <c r="D3173" s="235" t="str">
        <f t="shared" si="950"/>
        <v/>
      </c>
      <c r="E3173" s="236"/>
      <c r="F3173" s="237">
        <f t="shared" si="951"/>
        <v>0</v>
      </c>
      <c r="G3173" s="303">
        <f t="shared" si="952"/>
        <v>0</v>
      </c>
    </row>
    <row r="3174" spans="1:7" s="238" customFormat="1" ht="24" customHeight="1" x14ac:dyDescent="0.2">
      <c r="A3174" s="235" t="str">
        <f t="shared" si="948"/>
        <v/>
      </c>
      <c r="B3174" s="233" t="str">
        <f t="shared" si="949"/>
        <v/>
      </c>
      <c r="C3174" s="234"/>
      <c r="D3174" s="235" t="str">
        <f t="shared" si="950"/>
        <v/>
      </c>
      <c r="E3174" s="236"/>
      <c r="F3174" s="237">
        <f t="shared" si="951"/>
        <v>0</v>
      </c>
      <c r="G3174" s="303">
        <f t="shared" si="952"/>
        <v>0</v>
      </c>
    </row>
    <row r="3175" spans="1:7" s="238" customFormat="1" ht="24" customHeight="1" x14ac:dyDescent="0.2">
      <c r="A3175" s="235" t="str">
        <f t="shared" si="948"/>
        <v/>
      </c>
      <c r="B3175" s="233" t="str">
        <f t="shared" si="949"/>
        <v/>
      </c>
      <c r="C3175" s="234"/>
      <c r="D3175" s="235" t="str">
        <f t="shared" si="950"/>
        <v/>
      </c>
      <c r="E3175" s="236"/>
      <c r="F3175" s="237">
        <f t="shared" si="951"/>
        <v>0</v>
      </c>
      <c r="G3175" s="303">
        <f t="shared" si="952"/>
        <v>0</v>
      </c>
    </row>
    <row r="3176" spans="1:7" ht="24" customHeight="1" x14ac:dyDescent="0.2">
      <c r="A3176" s="304"/>
      <c r="B3176" s="99"/>
      <c r="C3176" s="99"/>
      <c r="D3176" s="105"/>
      <c r="E3176" s="106"/>
      <c r="F3176" s="377" t="s">
        <v>31</v>
      </c>
      <c r="G3176" s="305">
        <f>SUBTOTAL(9,G3162:G3175)</f>
        <v>0</v>
      </c>
    </row>
    <row r="3177" spans="1:7" ht="24" customHeight="1" x14ac:dyDescent="0.2">
      <c r="A3177" s="304"/>
      <c r="B3177" s="99"/>
      <c r="C3177" s="375" t="s">
        <v>605</v>
      </c>
      <c r="D3177" s="105"/>
      <c r="E3177" s="106"/>
      <c r="F3177" s="107"/>
      <c r="G3177" s="306"/>
    </row>
    <row r="3178" spans="1:7" s="238" customFormat="1" ht="24" customHeight="1" x14ac:dyDescent="0.2">
      <c r="A3178" s="235" t="str">
        <f t="shared" ref="A3178:A3185" si="953">IFERROR(VLOOKUP(C3178,Tabla_Insumos,4,FALSE),"")</f>
        <v/>
      </c>
      <c r="B3178" s="233">
        <f t="shared" ref="B3178:B3185" si="954">IFERROR(VLOOKUP(A3178,Tabla_Indices,5,FALSE),"")</f>
        <v>0</v>
      </c>
      <c r="C3178" s="234"/>
      <c r="D3178" s="235" t="str">
        <f t="shared" ref="D3178:D3185" si="955">IFERROR(VLOOKUP(C3178,Tabla_Insumos,2,FALSE),"")</f>
        <v/>
      </c>
      <c r="E3178" s="236"/>
      <c r="F3178" s="237">
        <f t="shared" ref="F3178:F3185" si="956">IFERROR(VLOOKUP(C3178,Tabla_Insumos,3,FALSE),0)</f>
        <v>0</v>
      </c>
      <c r="G3178" s="303">
        <f>ROUND(E3178*F3178,2)</f>
        <v>0</v>
      </c>
    </row>
    <row r="3179" spans="1:7" s="238" customFormat="1" ht="24" customHeight="1" x14ac:dyDescent="0.2">
      <c r="A3179" s="235" t="str">
        <f t="shared" si="953"/>
        <v/>
      </c>
      <c r="B3179" s="233">
        <f t="shared" si="954"/>
        <v>0</v>
      </c>
      <c r="C3179" s="234"/>
      <c r="D3179" s="235" t="str">
        <f t="shared" si="955"/>
        <v/>
      </c>
      <c r="E3179" s="236"/>
      <c r="F3179" s="237">
        <f t="shared" si="956"/>
        <v>0</v>
      </c>
      <c r="G3179" s="303">
        <f>ROUND(E3179*F3179,2)</f>
        <v>0</v>
      </c>
    </row>
    <row r="3180" spans="1:7" s="238" customFormat="1" ht="24" customHeight="1" x14ac:dyDescent="0.2">
      <c r="A3180" s="235" t="str">
        <f t="shared" si="953"/>
        <v/>
      </c>
      <c r="B3180" s="233">
        <f t="shared" si="954"/>
        <v>0</v>
      </c>
      <c r="C3180" s="234"/>
      <c r="D3180" s="235" t="str">
        <f t="shared" si="955"/>
        <v/>
      </c>
      <c r="E3180" s="236"/>
      <c r="F3180" s="237">
        <f t="shared" si="956"/>
        <v>0</v>
      </c>
      <c r="G3180" s="303">
        <f t="shared" ref="G3180:G3185" si="957">ROUND(E3180*F3180,2)</f>
        <v>0</v>
      </c>
    </row>
    <row r="3181" spans="1:7" s="238" customFormat="1" ht="24" customHeight="1" x14ac:dyDescent="0.2">
      <c r="A3181" s="235" t="str">
        <f t="shared" si="953"/>
        <v/>
      </c>
      <c r="B3181" s="233">
        <f t="shared" si="954"/>
        <v>0</v>
      </c>
      <c r="C3181" s="234"/>
      <c r="D3181" s="235" t="str">
        <f t="shared" si="955"/>
        <v/>
      </c>
      <c r="E3181" s="236"/>
      <c r="F3181" s="237">
        <f t="shared" si="956"/>
        <v>0</v>
      </c>
      <c r="G3181" s="303">
        <f t="shared" si="957"/>
        <v>0</v>
      </c>
    </row>
    <row r="3182" spans="1:7" s="238" customFormat="1" ht="24" customHeight="1" x14ac:dyDescent="0.2">
      <c r="A3182" s="235" t="str">
        <f t="shared" si="953"/>
        <v/>
      </c>
      <c r="B3182" s="233">
        <f t="shared" si="954"/>
        <v>0</v>
      </c>
      <c r="C3182" s="234"/>
      <c r="D3182" s="235" t="str">
        <f t="shared" si="955"/>
        <v/>
      </c>
      <c r="E3182" s="236"/>
      <c r="F3182" s="237">
        <f t="shared" si="956"/>
        <v>0</v>
      </c>
      <c r="G3182" s="303">
        <f t="shared" si="957"/>
        <v>0</v>
      </c>
    </row>
    <row r="3183" spans="1:7" s="238" customFormat="1" ht="24" customHeight="1" x14ac:dyDescent="0.2">
      <c r="A3183" s="235" t="str">
        <f t="shared" si="953"/>
        <v/>
      </c>
      <c r="B3183" s="233">
        <f t="shared" si="954"/>
        <v>0</v>
      </c>
      <c r="C3183" s="234"/>
      <c r="D3183" s="235" t="str">
        <f t="shared" si="955"/>
        <v/>
      </c>
      <c r="E3183" s="236"/>
      <c r="F3183" s="237">
        <f t="shared" si="956"/>
        <v>0</v>
      </c>
      <c r="G3183" s="303">
        <f t="shared" si="957"/>
        <v>0</v>
      </c>
    </row>
    <row r="3184" spans="1:7" s="238" customFormat="1" ht="24" customHeight="1" x14ac:dyDescent="0.2">
      <c r="A3184" s="235" t="str">
        <f t="shared" si="953"/>
        <v/>
      </c>
      <c r="B3184" s="233">
        <f t="shared" si="954"/>
        <v>0</v>
      </c>
      <c r="C3184" s="234"/>
      <c r="D3184" s="235" t="str">
        <f t="shared" si="955"/>
        <v/>
      </c>
      <c r="E3184" s="236"/>
      <c r="F3184" s="237">
        <f t="shared" si="956"/>
        <v>0</v>
      </c>
      <c r="G3184" s="303">
        <f t="shared" si="957"/>
        <v>0</v>
      </c>
    </row>
    <row r="3185" spans="1:7" s="238" customFormat="1" ht="24" customHeight="1" x14ac:dyDescent="0.2">
      <c r="A3185" s="235" t="str">
        <f t="shared" si="953"/>
        <v/>
      </c>
      <c r="B3185" s="233">
        <f t="shared" si="954"/>
        <v>0</v>
      </c>
      <c r="C3185" s="234"/>
      <c r="D3185" s="235" t="str">
        <f t="shared" si="955"/>
        <v/>
      </c>
      <c r="E3185" s="236"/>
      <c r="F3185" s="237">
        <f t="shared" si="956"/>
        <v>0</v>
      </c>
      <c r="G3185" s="303">
        <f t="shared" si="957"/>
        <v>0</v>
      </c>
    </row>
    <row r="3186" spans="1:7" ht="24" customHeight="1" x14ac:dyDescent="0.2">
      <c r="A3186" s="304"/>
      <c r="B3186" s="99"/>
      <c r="C3186" s="99"/>
      <c r="D3186" s="105"/>
      <c r="E3186" s="106"/>
      <c r="F3186" s="377" t="s">
        <v>32</v>
      </c>
      <c r="G3186" s="305">
        <f>SUBTOTAL(9,G3178:G3185)</f>
        <v>0</v>
      </c>
    </row>
    <row r="3187" spans="1:7" ht="24" customHeight="1" x14ac:dyDescent="0.2">
      <c r="A3187" s="304"/>
      <c r="B3187" s="99"/>
      <c r="C3187" s="375" t="s">
        <v>606</v>
      </c>
      <c r="D3187" s="105"/>
      <c r="E3187" s="106"/>
      <c r="F3187" s="107"/>
      <c r="G3187" s="306"/>
    </row>
    <row r="3188" spans="1:7" s="238" customFormat="1" ht="24" customHeight="1" x14ac:dyDescent="0.2">
      <c r="A3188" s="235" t="str">
        <f t="shared" ref="A3188:A3196" si="958">IFERROR(VLOOKUP(C3188,Tabla_Insumos,4,FALSE),"")</f>
        <v/>
      </c>
      <c r="B3188" s="233" t="str">
        <f t="shared" ref="B3188:B3196" si="959">IFERROR(VLOOKUP(C3188,Tabla_Insumos,5,FALSE),"")</f>
        <v/>
      </c>
      <c r="C3188" s="234"/>
      <c r="D3188" s="235" t="str">
        <f t="shared" ref="D3188:D3196" si="960">IFERROR(VLOOKUP(C3188,Tabla_Insumos,2,FALSE),"")</f>
        <v/>
      </c>
      <c r="E3188" s="236"/>
      <c r="F3188" s="237">
        <f t="shared" ref="F3188:F3196" si="961">IFERROR(VLOOKUP(C3188,Tabla_Insumos,3,FALSE),0)</f>
        <v>0</v>
      </c>
      <c r="G3188" s="303">
        <f t="shared" ref="G3188:G3196" si="962">ROUND(E3188*F3188,2)</f>
        <v>0</v>
      </c>
    </row>
    <row r="3189" spans="1:7" s="238" customFormat="1" ht="24" customHeight="1" x14ac:dyDescent="0.2">
      <c r="A3189" s="235" t="str">
        <f t="shared" si="958"/>
        <v/>
      </c>
      <c r="B3189" s="233" t="str">
        <f t="shared" si="959"/>
        <v/>
      </c>
      <c r="C3189" s="234"/>
      <c r="D3189" s="235" t="str">
        <f t="shared" si="960"/>
        <v/>
      </c>
      <c r="E3189" s="236"/>
      <c r="F3189" s="237">
        <f t="shared" si="961"/>
        <v>0</v>
      </c>
      <c r="G3189" s="303">
        <f t="shared" si="962"/>
        <v>0</v>
      </c>
    </row>
    <row r="3190" spans="1:7" s="238" customFormat="1" ht="24" customHeight="1" x14ac:dyDescent="0.2">
      <c r="A3190" s="235" t="str">
        <f t="shared" si="958"/>
        <v/>
      </c>
      <c r="B3190" s="233" t="str">
        <f t="shared" si="959"/>
        <v/>
      </c>
      <c r="C3190" s="234"/>
      <c r="D3190" s="235" t="str">
        <f t="shared" si="960"/>
        <v/>
      </c>
      <c r="E3190" s="236"/>
      <c r="F3190" s="237">
        <f t="shared" si="961"/>
        <v>0</v>
      </c>
      <c r="G3190" s="303">
        <f t="shared" si="962"/>
        <v>0</v>
      </c>
    </row>
    <row r="3191" spans="1:7" s="238" customFormat="1" ht="24" customHeight="1" x14ac:dyDescent="0.2">
      <c r="A3191" s="235" t="str">
        <f t="shared" si="958"/>
        <v/>
      </c>
      <c r="B3191" s="233" t="str">
        <f t="shared" si="959"/>
        <v/>
      </c>
      <c r="C3191" s="234"/>
      <c r="D3191" s="235" t="str">
        <f t="shared" si="960"/>
        <v/>
      </c>
      <c r="E3191" s="236"/>
      <c r="F3191" s="237">
        <f t="shared" si="961"/>
        <v>0</v>
      </c>
      <c r="G3191" s="303">
        <f t="shared" si="962"/>
        <v>0</v>
      </c>
    </row>
    <row r="3192" spans="1:7" s="238" customFormat="1" ht="24" customHeight="1" x14ac:dyDescent="0.2">
      <c r="A3192" s="235" t="str">
        <f t="shared" si="958"/>
        <v/>
      </c>
      <c r="B3192" s="233" t="str">
        <f t="shared" si="959"/>
        <v/>
      </c>
      <c r="C3192" s="234"/>
      <c r="D3192" s="235" t="str">
        <f t="shared" si="960"/>
        <v/>
      </c>
      <c r="E3192" s="236"/>
      <c r="F3192" s="237">
        <f t="shared" si="961"/>
        <v>0</v>
      </c>
      <c r="G3192" s="303">
        <f t="shared" si="962"/>
        <v>0</v>
      </c>
    </row>
    <row r="3193" spans="1:7" s="238" customFormat="1" ht="24" customHeight="1" x14ac:dyDescent="0.2">
      <c r="A3193" s="235" t="str">
        <f t="shared" si="958"/>
        <v/>
      </c>
      <c r="B3193" s="233" t="str">
        <f t="shared" si="959"/>
        <v/>
      </c>
      <c r="C3193" s="234"/>
      <c r="D3193" s="235" t="str">
        <f t="shared" si="960"/>
        <v/>
      </c>
      <c r="E3193" s="236"/>
      <c r="F3193" s="237">
        <f t="shared" si="961"/>
        <v>0</v>
      </c>
      <c r="G3193" s="303">
        <f t="shared" si="962"/>
        <v>0</v>
      </c>
    </row>
    <row r="3194" spans="1:7" s="238" customFormat="1" ht="24" customHeight="1" x14ac:dyDescent="0.2">
      <c r="A3194" s="235" t="str">
        <f t="shared" si="958"/>
        <v/>
      </c>
      <c r="B3194" s="233" t="str">
        <f t="shared" si="959"/>
        <v/>
      </c>
      <c r="C3194" s="234"/>
      <c r="D3194" s="235" t="str">
        <f t="shared" si="960"/>
        <v/>
      </c>
      <c r="E3194" s="236"/>
      <c r="F3194" s="237">
        <f t="shared" si="961"/>
        <v>0</v>
      </c>
      <c r="G3194" s="303">
        <f t="shared" si="962"/>
        <v>0</v>
      </c>
    </row>
    <row r="3195" spans="1:7" s="238" customFormat="1" ht="24" customHeight="1" x14ac:dyDescent="0.2">
      <c r="A3195" s="235" t="str">
        <f t="shared" si="958"/>
        <v/>
      </c>
      <c r="B3195" s="233" t="str">
        <f t="shared" si="959"/>
        <v/>
      </c>
      <c r="C3195" s="234"/>
      <c r="D3195" s="235" t="str">
        <f t="shared" si="960"/>
        <v/>
      </c>
      <c r="E3195" s="236"/>
      <c r="F3195" s="237">
        <f t="shared" si="961"/>
        <v>0</v>
      </c>
      <c r="G3195" s="303">
        <f t="shared" si="962"/>
        <v>0</v>
      </c>
    </row>
    <row r="3196" spans="1:7" s="238" customFormat="1" ht="24" customHeight="1" x14ac:dyDescent="0.2">
      <c r="A3196" s="235" t="str">
        <f t="shared" si="958"/>
        <v/>
      </c>
      <c r="B3196" s="233" t="str">
        <f t="shared" si="959"/>
        <v/>
      </c>
      <c r="C3196" s="234"/>
      <c r="D3196" s="235" t="str">
        <f t="shared" si="960"/>
        <v/>
      </c>
      <c r="E3196" s="236"/>
      <c r="F3196" s="237">
        <f t="shared" si="961"/>
        <v>0</v>
      </c>
      <c r="G3196" s="303">
        <f t="shared" si="962"/>
        <v>0</v>
      </c>
    </row>
    <row r="3197" spans="1:7" ht="24" customHeight="1" x14ac:dyDescent="0.2">
      <c r="A3197" s="307"/>
      <c r="B3197" s="105"/>
      <c r="C3197" s="99"/>
      <c r="D3197" s="105"/>
      <c r="E3197" s="106"/>
      <c r="F3197" s="377" t="s">
        <v>33</v>
      </c>
      <c r="G3197" s="305">
        <f>SUBTOTAL(9,G3188:G3196)</f>
        <v>0</v>
      </c>
    </row>
    <row r="3198" spans="1:7" ht="24" customHeight="1" x14ac:dyDescent="0.2">
      <c r="A3198" s="308"/>
      <c r="B3198" s="105"/>
      <c r="C3198" s="99"/>
      <c r="D3198" s="105"/>
      <c r="E3198" s="106"/>
      <c r="F3198" s="107"/>
      <c r="G3198" s="306"/>
    </row>
    <row r="3199" spans="1:7" ht="24" customHeight="1" x14ac:dyDescent="0.2">
      <c r="A3199" s="309" t="str">
        <f>B3157</f>
        <v/>
      </c>
      <c r="B3199" s="310" t="str">
        <f>C3157</f>
        <v/>
      </c>
      <c r="C3199" s="113"/>
      <c r="D3199" s="113" t="s">
        <v>34</v>
      </c>
      <c r="E3199" s="114"/>
      <c r="F3199" s="312" t="s">
        <v>35</v>
      </c>
      <c r="G3199" s="311">
        <f>SUBTOTAL(9,G3162:G3198)</f>
        <v>0</v>
      </c>
    </row>
    <row r="3201" spans="1:123" ht="24" customHeight="1" x14ac:dyDescent="0.2">
      <c r="A3201" s="291" t="s">
        <v>37</v>
      </c>
      <c r="B3201" s="292"/>
      <c r="C3201" s="292"/>
      <c r="D3201" s="292"/>
      <c r="E3201" s="292"/>
      <c r="F3201" s="292"/>
      <c r="G3201" s="293"/>
    </row>
    <row r="3202" spans="1:123" ht="24" customHeight="1" x14ac:dyDescent="0.2">
      <c r="A3202" s="294" t="s">
        <v>602</v>
      </c>
      <c r="B3202" s="101" t="str">
        <f>Comitente</f>
        <v>DIRECCION PROVINCIAL DE REDES DE GAS</v>
      </c>
      <c r="C3202" s="96"/>
      <c r="D3202" s="102"/>
      <c r="E3202" s="102"/>
      <c r="F3202" s="103"/>
      <c r="G3202" s="295"/>
    </row>
    <row r="3203" spans="1:123" ht="24" customHeight="1" x14ac:dyDescent="0.2">
      <c r="A3203" s="294" t="s">
        <v>603</v>
      </c>
      <c r="B3203" s="101">
        <f>Contratista</f>
        <v>0</v>
      </c>
      <c r="C3203" s="97"/>
      <c r="D3203" s="97"/>
      <c r="E3203" s="97"/>
      <c r="F3203" s="104"/>
      <c r="G3203" s="296"/>
    </row>
    <row r="3204" spans="1:123" ht="24" customHeight="1" x14ac:dyDescent="0.2">
      <c r="A3204" s="294" t="s">
        <v>24</v>
      </c>
      <c r="B3204" s="101" t="str">
        <f>Obra</f>
        <v>RED DE MEDIA PRESIÓN BARRIO TALACASTO</v>
      </c>
      <c r="C3204" s="97"/>
      <c r="D3204" s="97"/>
      <c r="E3204" s="97"/>
      <c r="F3204" s="104" t="s">
        <v>38</v>
      </c>
      <c r="G3204" s="297">
        <f>Fecha_Base</f>
        <v>0</v>
      </c>
    </row>
    <row r="3205" spans="1:123" ht="24" customHeight="1" x14ac:dyDescent="0.2">
      <c r="A3205" s="298" t="s">
        <v>601</v>
      </c>
      <c r="B3205" s="98" t="str">
        <f>Ubicación</f>
        <v>Departamento Chimbas</v>
      </c>
      <c r="C3205" s="98"/>
      <c r="D3205" s="105"/>
      <c r="E3205" s="106"/>
      <c r="F3205" s="107"/>
      <c r="G3205" s="299"/>
    </row>
    <row r="3206" spans="1:123" ht="24" customHeight="1" x14ac:dyDescent="0.2">
      <c r="A3206" s="298" t="s">
        <v>39</v>
      </c>
      <c r="B3206" s="108" t="str">
        <f>IFERROR(VALUE(LEFT(B3207,FIND(".",B3207)-1)),"")</f>
        <v/>
      </c>
      <c r="C3206" s="99" t="str">
        <f>IFERROR(VLOOKUP(B3206,Tabla_CyP,2,FALSE),"")</f>
        <v/>
      </c>
      <c r="D3206" s="99"/>
      <c r="E3206" s="106"/>
      <c r="F3206" s="107"/>
      <c r="G3206" s="299"/>
    </row>
    <row r="3207" spans="1:123" ht="24" customHeight="1" x14ac:dyDescent="0.2">
      <c r="A3207" s="298" t="s">
        <v>25</v>
      </c>
      <c r="B3207" s="109" t="str">
        <f>IFERROR(VLOOKUP(COUNTIF($A$1:A3207,"ANALISIS DE PRECIOS"),Tabla_NumeroItem,2,FALSE),"")</f>
        <v/>
      </c>
      <c r="C3207" s="99" t="str">
        <f>IFERROR(VLOOKUP(B3207,Tabla_CyP,2,FALSE),"")</f>
        <v/>
      </c>
      <c r="D3207" s="105"/>
      <c r="E3207" s="106"/>
      <c r="F3207" s="104" t="s">
        <v>26</v>
      </c>
      <c r="G3207" s="300" t="str">
        <f>IFERROR(VLOOKUP(B3207,Tabla_CyP,4,FALSE),"")</f>
        <v/>
      </c>
    </row>
    <row r="3208" spans="1:123" ht="24" customHeight="1" x14ac:dyDescent="0.2">
      <c r="A3208" s="298"/>
      <c r="B3208" s="98"/>
      <c r="C3208" s="99"/>
      <c r="D3208" s="105"/>
      <c r="E3208" s="106"/>
      <c r="F3208" s="107"/>
      <c r="G3208" s="299"/>
    </row>
    <row r="3209" spans="1:123" ht="24" customHeight="1" x14ac:dyDescent="0.2">
      <c r="A3209" s="431" t="s">
        <v>507</v>
      </c>
      <c r="B3209" s="432"/>
      <c r="C3209" s="425" t="s">
        <v>0</v>
      </c>
      <c r="D3209" s="425" t="s">
        <v>27</v>
      </c>
      <c r="E3209" s="427" t="s">
        <v>28</v>
      </c>
      <c r="F3209" s="429" t="s">
        <v>29</v>
      </c>
      <c r="G3209" s="429" t="s">
        <v>30</v>
      </c>
    </row>
    <row r="3210" spans="1:123" s="111" customFormat="1" ht="24" customHeight="1" x14ac:dyDescent="0.2">
      <c r="A3210" s="110" t="s">
        <v>508</v>
      </c>
      <c r="B3210" s="110" t="s">
        <v>509</v>
      </c>
      <c r="C3210" s="426"/>
      <c r="D3210" s="426"/>
      <c r="E3210" s="428"/>
      <c r="F3210" s="430"/>
      <c r="G3210" s="430"/>
      <c r="H3210" s="239"/>
      <c r="I3210" s="239"/>
      <c r="J3210" s="239"/>
      <c r="K3210" s="239"/>
      <c r="L3210" s="239"/>
      <c r="M3210" s="239"/>
      <c r="N3210" s="239"/>
      <c r="O3210" s="239"/>
      <c r="P3210" s="239"/>
      <c r="Q3210" s="239"/>
      <c r="R3210" s="239"/>
      <c r="S3210" s="239"/>
      <c r="T3210" s="239"/>
      <c r="U3210" s="239"/>
      <c r="V3210" s="239"/>
      <c r="W3210" s="239"/>
      <c r="X3210" s="239"/>
      <c r="Y3210" s="239"/>
      <c r="Z3210" s="239"/>
      <c r="AA3210" s="239"/>
      <c r="AB3210" s="239"/>
      <c r="AC3210" s="239"/>
      <c r="AD3210" s="239"/>
      <c r="AE3210" s="239"/>
      <c r="AF3210" s="239"/>
      <c r="AG3210" s="239"/>
      <c r="AH3210" s="239"/>
      <c r="AI3210" s="239"/>
      <c r="AJ3210" s="239"/>
      <c r="AK3210" s="239"/>
      <c r="AL3210" s="239"/>
      <c r="AM3210" s="239"/>
      <c r="AN3210" s="239"/>
      <c r="AO3210" s="239"/>
      <c r="AP3210" s="239"/>
      <c r="AQ3210" s="239"/>
      <c r="AR3210" s="239"/>
      <c r="AS3210" s="239"/>
      <c r="AT3210" s="239"/>
      <c r="AU3210" s="239"/>
      <c r="AV3210" s="239"/>
      <c r="AW3210" s="239"/>
      <c r="AX3210" s="239"/>
      <c r="AY3210" s="239"/>
      <c r="AZ3210" s="239"/>
      <c r="BA3210" s="239"/>
      <c r="BB3210" s="239"/>
      <c r="BC3210" s="239"/>
      <c r="BD3210" s="239"/>
      <c r="BE3210" s="239"/>
      <c r="BF3210" s="239"/>
      <c r="BG3210" s="239"/>
      <c r="BH3210" s="239"/>
      <c r="BI3210" s="239"/>
      <c r="BJ3210" s="239"/>
      <c r="BK3210" s="239"/>
      <c r="BL3210" s="239"/>
      <c r="BM3210" s="239"/>
      <c r="BN3210" s="239"/>
      <c r="BO3210" s="239"/>
      <c r="BP3210" s="239"/>
      <c r="BQ3210" s="239"/>
      <c r="BR3210" s="239"/>
      <c r="BS3210" s="239"/>
      <c r="BT3210" s="239"/>
      <c r="BU3210" s="239"/>
      <c r="BV3210" s="239"/>
      <c r="BW3210" s="239"/>
      <c r="BX3210" s="239"/>
      <c r="BY3210" s="239"/>
      <c r="BZ3210" s="239"/>
      <c r="CA3210" s="239"/>
      <c r="CB3210" s="239"/>
      <c r="CC3210" s="239"/>
      <c r="CD3210" s="239"/>
      <c r="CE3210" s="239"/>
      <c r="CF3210" s="239"/>
      <c r="CG3210" s="239"/>
      <c r="CH3210" s="239"/>
      <c r="CI3210" s="239"/>
      <c r="CJ3210" s="239"/>
      <c r="CK3210" s="239"/>
      <c r="CL3210" s="239"/>
      <c r="CM3210" s="239"/>
      <c r="CN3210" s="239"/>
      <c r="CO3210" s="239"/>
      <c r="CP3210" s="239"/>
      <c r="CQ3210" s="239"/>
      <c r="CR3210" s="239"/>
      <c r="CS3210" s="239"/>
      <c r="CT3210" s="239"/>
      <c r="CU3210" s="239"/>
      <c r="CV3210" s="239"/>
      <c r="CW3210" s="239"/>
      <c r="CX3210" s="239"/>
      <c r="CY3210" s="239"/>
      <c r="CZ3210" s="239"/>
      <c r="DA3210" s="239"/>
      <c r="DB3210" s="239"/>
      <c r="DC3210" s="239"/>
      <c r="DD3210" s="239"/>
      <c r="DE3210" s="239"/>
      <c r="DF3210" s="239"/>
      <c r="DG3210" s="239"/>
      <c r="DH3210" s="239"/>
      <c r="DI3210" s="239"/>
      <c r="DJ3210" s="239"/>
      <c r="DK3210" s="239"/>
      <c r="DL3210" s="239"/>
      <c r="DM3210" s="239"/>
      <c r="DN3210" s="239"/>
      <c r="DO3210" s="239"/>
      <c r="DP3210" s="239"/>
      <c r="DQ3210" s="239"/>
      <c r="DR3210" s="239"/>
      <c r="DS3210" s="239"/>
    </row>
    <row r="3211" spans="1:123" ht="24" customHeight="1" x14ac:dyDescent="0.2">
      <c r="A3211" s="378"/>
      <c r="B3211" s="112"/>
      <c r="C3211" s="376" t="s">
        <v>604</v>
      </c>
      <c r="D3211" s="113"/>
      <c r="E3211" s="114"/>
      <c r="F3211" s="115"/>
      <c r="G3211" s="302"/>
    </row>
    <row r="3212" spans="1:123" s="238" customFormat="1" ht="24" customHeight="1" x14ac:dyDescent="0.2">
      <c r="A3212" s="235" t="str">
        <f t="shared" ref="A3212:A3225" si="963">IFERROR(VLOOKUP(C3212,Tabla_Insumos,4,FALSE),"")</f>
        <v/>
      </c>
      <c r="B3212" s="233" t="str">
        <f t="shared" ref="B3212:B3225" si="964">IFERROR(VLOOKUP(C3212,Tabla_Insumos,5,FALSE),"")</f>
        <v/>
      </c>
      <c r="C3212" s="234"/>
      <c r="D3212" s="235" t="str">
        <f t="shared" ref="D3212:D3225" si="965">IFERROR(VLOOKUP(C3212,Tabla_Insumos,2,FALSE),"")</f>
        <v/>
      </c>
      <c r="E3212" s="236"/>
      <c r="F3212" s="237">
        <f t="shared" ref="F3212:F3225" si="966">IFERROR(VLOOKUP(C3212,Tabla_Insumos,3,FALSE),0)</f>
        <v>0</v>
      </c>
      <c r="G3212" s="303">
        <f>ROUND(E3212*F3212,2)</f>
        <v>0</v>
      </c>
    </row>
    <row r="3213" spans="1:123" s="238" customFormat="1" ht="24" customHeight="1" x14ac:dyDescent="0.2">
      <c r="A3213" s="235" t="str">
        <f t="shared" si="963"/>
        <v/>
      </c>
      <c r="B3213" s="233" t="str">
        <f t="shared" si="964"/>
        <v/>
      </c>
      <c r="C3213" s="234"/>
      <c r="D3213" s="235" t="str">
        <f t="shared" si="965"/>
        <v/>
      </c>
      <c r="E3213" s="236"/>
      <c r="F3213" s="237">
        <f t="shared" si="966"/>
        <v>0</v>
      </c>
      <c r="G3213" s="303">
        <f t="shared" ref="G3213:G3225" si="967">ROUND(E3213*F3213,2)</f>
        <v>0</v>
      </c>
    </row>
    <row r="3214" spans="1:123" s="238" customFormat="1" ht="24" customHeight="1" x14ac:dyDescent="0.2">
      <c r="A3214" s="235" t="str">
        <f t="shared" si="963"/>
        <v/>
      </c>
      <c r="B3214" s="233" t="str">
        <f t="shared" si="964"/>
        <v/>
      </c>
      <c r="C3214" s="234"/>
      <c r="D3214" s="235" t="str">
        <f t="shared" si="965"/>
        <v/>
      </c>
      <c r="E3214" s="236"/>
      <c r="F3214" s="237">
        <f t="shared" si="966"/>
        <v>0</v>
      </c>
      <c r="G3214" s="303">
        <f t="shared" si="967"/>
        <v>0</v>
      </c>
    </row>
    <row r="3215" spans="1:123" s="238" customFormat="1" ht="24" customHeight="1" x14ac:dyDescent="0.2">
      <c r="A3215" s="235" t="str">
        <f t="shared" si="963"/>
        <v/>
      </c>
      <c r="B3215" s="233" t="str">
        <f t="shared" si="964"/>
        <v/>
      </c>
      <c r="C3215" s="234"/>
      <c r="D3215" s="235" t="str">
        <f t="shared" si="965"/>
        <v/>
      </c>
      <c r="E3215" s="236"/>
      <c r="F3215" s="237">
        <f t="shared" si="966"/>
        <v>0</v>
      </c>
      <c r="G3215" s="303">
        <f t="shared" si="967"/>
        <v>0</v>
      </c>
    </row>
    <row r="3216" spans="1:123" s="238" customFormat="1" ht="24" customHeight="1" x14ac:dyDescent="0.2">
      <c r="A3216" s="235" t="str">
        <f t="shared" si="963"/>
        <v/>
      </c>
      <c r="B3216" s="233" t="str">
        <f t="shared" si="964"/>
        <v/>
      </c>
      <c r="C3216" s="234"/>
      <c r="D3216" s="235" t="str">
        <f t="shared" si="965"/>
        <v/>
      </c>
      <c r="E3216" s="236"/>
      <c r="F3216" s="237">
        <f t="shared" si="966"/>
        <v>0</v>
      </c>
      <c r="G3216" s="303">
        <f t="shared" si="967"/>
        <v>0</v>
      </c>
    </row>
    <row r="3217" spans="1:7" s="238" customFormat="1" ht="24" customHeight="1" x14ac:dyDescent="0.2">
      <c r="A3217" s="235" t="str">
        <f t="shared" si="963"/>
        <v/>
      </c>
      <c r="B3217" s="233" t="str">
        <f t="shared" si="964"/>
        <v/>
      </c>
      <c r="C3217" s="234"/>
      <c r="D3217" s="235" t="str">
        <f t="shared" si="965"/>
        <v/>
      </c>
      <c r="E3217" s="236"/>
      <c r="F3217" s="237">
        <f t="shared" si="966"/>
        <v>0</v>
      </c>
      <c r="G3217" s="303">
        <f t="shared" si="967"/>
        <v>0</v>
      </c>
    </row>
    <row r="3218" spans="1:7" s="238" customFormat="1" ht="24" customHeight="1" x14ac:dyDescent="0.2">
      <c r="A3218" s="235" t="str">
        <f t="shared" si="963"/>
        <v/>
      </c>
      <c r="B3218" s="233" t="str">
        <f t="shared" si="964"/>
        <v/>
      </c>
      <c r="C3218" s="234"/>
      <c r="D3218" s="235" t="str">
        <f t="shared" si="965"/>
        <v/>
      </c>
      <c r="E3218" s="236"/>
      <c r="F3218" s="237">
        <f t="shared" si="966"/>
        <v>0</v>
      </c>
      <c r="G3218" s="303">
        <f t="shared" si="967"/>
        <v>0</v>
      </c>
    </row>
    <row r="3219" spans="1:7" s="238" customFormat="1" ht="24" customHeight="1" x14ac:dyDescent="0.2">
      <c r="A3219" s="235" t="str">
        <f t="shared" si="963"/>
        <v/>
      </c>
      <c r="B3219" s="233" t="str">
        <f t="shared" si="964"/>
        <v/>
      </c>
      <c r="C3219" s="234"/>
      <c r="D3219" s="235" t="str">
        <f t="shared" si="965"/>
        <v/>
      </c>
      <c r="E3219" s="236"/>
      <c r="F3219" s="237">
        <f t="shared" si="966"/>
        <v>0</v>
      </c>
      <c r="G3219" s="303">
        <f t="shared" si="967"/>
        <v>0</v>
      </c>
    </row>
    <row r="3220" spans="1:7" s="238" customFormat="1" ht="24" customHeight="1" x14ac:dyDescent="0.2">
      <c r="A3220" s="235" t="str">
        <f t="shared" si="963"/>
        <v/>
      </c>
      <c r="B3220" s="233" t="str">
        <f t="shared" si="964"/>
        <v/>
      </c>
      <c r="C3220" s="234"/>
      <c r="D3220" s="235" t="str">
        <f t="shared" si="965"/>
        <v/>
      </c>
      <c r="E3220" s="236"/>
      <c r="F3220" s="237">
        <f t="shared" si="966"/>
        <v>0</v>
      </c>
      <c r="G3220" s="303">
        <f t="shared" si="967"/>
        <v>0</v>
      </c>
    </row>
    <row r="3221" spans="1:7" s="238" customFormat="1" ht="24" customHeight="1" x14ac:dyDescent="0.2">
      <c r="A3221" s="235" t="str">
        <f t="shared" si="963"/>
        <v/>
      </c>
      <c r="B3221" s="233" t="str">
        <f t="shared" si="964"/>
        <v/>
      </c>
      <c r="C3221" s="234"/>
      <c r="D3221" s="235" t="str">
        <f t="shared" si="965"/>
        <v/>
      </c>
      <c r="E3221" s="236"/>
      <c r="F3221" s="237">
        <f t="shared" si="966"/>
        <v>0</v>
      </c>
      <c r="G3221" s="303">
        <f t="shared" si="967"/>
        <v>0</v>
      </c>
    </row>
    <row r="3222" spans="1:7" s="238" customFormat="1" ht="24" customHeight="1" x14ac:dyDescent="0.2">
      <c r="A3222" s="235" t="str">
        <f t="shared" si="963"/>
        <v/>
      </c>
      <c r="B3222" s="233" t="str">
        <f t="shared" si="964"/>
        <v/>
      </c>
      <c r="C3222" s="234"/>
      <c r="D3222" s="235" t="str">
        <f t="shared" si="965"/>
        <v/>
      </c>
      <c r="E3222" s="236"/>
      <c r="F3222" s="237">
        <f t="shared" si="966"/>
        <v>0</v>
      </c>
      <c r="G3222" s="303">
        <f t="shared" si="967"/>
        <v>0</v>
      </c>
    </row>
    <row r="3223" spans="1:7" s="238" customFormat="1" ht="24" customHeight="1" x14ac:dyDescent="0.2">
      <c r="A3223" s="235" t="str">
        <f t="shared" si="963"/>
        <v/>
      </c>
      <c r="B3223" s="233" t="str">
        <f t="shared" si="964"/>
        <v/>
      </c>
      <c r="C3223" s="234"/>
      <c r="D3223" s="235" t="str">
        <f t="shared" si="965"/>
        <v/>
      </c>
      <c r="E3223" s="236"/>
      <c r="F3223" s="237">
        <f t="shared" si="966"/>
        <v>0</v>
      </c>
      <c r="G3223" s="303">
        <f t="shared" si="967"/>
        <v>0</v>
      </c>
    </row>
    <row r="3224" spans="1:7" s="238" customFormat="1" ht="24" customHeight="1" x14ac:dyDescent="0.2">
      <c r="A3224" s="235" t="str">
        <f t="shared" si="963"/>
        <v/>
      </c>
      <c r="B3224" s="233" t="str">
        <f t="shared" si="964"/>
        <v/>
      </c>
      <c r="C3224" s="234"/>
      <c r="D3224" s="235" t="str">
        <f t="shared" si="965"/>
        <v/>
      </c>
      <c r="E3224" s="236"/>
      <c r="F3224" s="237">
        <f t="shared" si="966"/>
        <v>0</v>
      </c>
      <c r="G3224" s="303">
        <f t="shared" si="967"/>
        <v>0</v>
      </c>
    </row>
    <row r="3225" spans="1:7" s="238" customFormat="1" ht="24" customHeight="1" x14ac:dyDescent="0.2">
      <c r="A3225" s="235" t="str">
        <f t="shared" si="963"/>
        <v/>
      </c>
      <c r="B3225" s="233" t="str">
        <f t="shared" si="964"/>
        <v/>
      </c>
      <c r="C3225" s="234"/>
      <c r="D3225" s="235" t="str">
        <f t="shared" si="965"/>
        <v/>
      </c>
      <c r="E3225" s="236"/>
      <c r="F3225" s="237">
        <f t="shared" si="966"/>
        <v>0</v>
      </c>
      <c r="G3225" s="303">
        <f t="shared" si="967"/>
        <v>0</v>
      </c>
    </row>
    <row r="3226" spans="1:7" ht="24" customHeight="1" x14ac:dyDescent="0.2">
      <c r="A3226" s="304"/>
      <c r="B3226" s="99"/>
      <c r="C3226" s="99"/>
      <c r="D3226" s="105"/>
      <c r="E3226" s="106"/>
      <c r="F3226" s="377" t="s">
        <v>31</v>
      </c>
      <c r="G3226" s="305">
        <f>SUBTOTAL(9,G3212:G3225)</f>
        <v>0</v>
      </c>
    </row>
    <row r="3227" spans="1:7" ht="24" customHeight="1" x14ac:dyDescent="0.2">
      <c r="A3227" s="304"/>
      <c r="B3227" s="99"/>
      <c r="C3227" s="375" t="s">
        <v>605</v>
      </c>
      <c r="D3227" s="105"/>
      <c r="E3227" s="106"/>
      <c r="F3227" s="107"/>
      <c r="G3227" s="306"/>
    </row>
    <row r="3228" spans="1:7" s="238" customFormat="1" ht="24" customHeight="1" x14ac:dyDescent="0.2">
      <c r="A3228" s="235" t="str">
        <f t="shared" ref="A3228:A3235" si="968">IFERROR(VLOOKUP(C3228,Tabla_Insumos,4,FALSE),"")</f>
        <v/>
      </c>
      <c r="B3228" s="233">
        <f t="shared" ref="B3228:B3235" si="969">IFERROR(VLOOKUP(A3228,Tabla_Indices,5,FALSE),"")</f>
        <v>0</v>
      </c>
      <c r="C3228" s="234"/>
      <c r="D3228" s="235" t="str">
        <f t="shared" ref="D3228:D3235" si="970">IFERROR(VLOOKUP(C3228,Tabla_Insumos,2,FALSE),"")</f>
        <v/>
      </c>
      <c r="E3228" s="236"/>
      <c r="F3228" s="237">
        <f t="shared" ref="F3228:F3235" si="971">IFERROR(VLOOKUP(C3228,Tabla_Insumos,3,FALSE),0)</f>
        <v>0</v>
      </c>
      <c r="G3228" s="303">
        <f>ROUND(E3228*F3228,2)</f>
        <v>0</v>
      </c>
    </row>
    <row r="3229" spans="1:7" s="238" customFormat="1" ht="24" customHeight="1" x14ac:dyDescent="0.2">
      <c r="A3229" s="235" t="str">
        <f t="shared" si="968"/>
        <v/>
      </c>
      <c r="B3229" s="233">
        <f t="shared" si="969"/>
        <v>0</v>
      </c>
      <c r="C3229" s="234"/>
      <c r="D3229" s="235" t="str">
        <f t="shared" si="970"/>
        <v/>
      </c>
      <c r="E3229" s="236"/>
      <c r="F3229" s="237">
        <f t="shared" si="971"/>
        <v>0</v>
      </c>
      <c r="G3229" s="303">
        <f>ROUND(E3229*F3229,2)</f>
        <v>0</v>
      </c>
    </row>
    <row r="3230" spans="1:7" s="238" customFormat="1" ht="24" customHeight="1" x14ac:dyDescent="0.2">
      <c r="A3230" s="235" t="str">
        <f t="shared" si="968"/>
        <v/>
      </c>
      <c r="B3230" s="233">
        <f t="shared" si="969"/>
        <v>0</v>
      </c>
      <c r="C3230" s="234"/>
      <c r="D3230" s="235" t="str">
        <f t="shared" si="970"/>
        <v/>
      </c>
      <c r="E3230" s="236"/>
      <c r="F3230" s="237">
        <f t="shared" si="971"/>
        <v>0</v>
      </c>
      <c r="G3230" s="303">
        <f t="shared" ref="G3230:G3235" si="972">ROUND(E3230*F3230,2)</f>
        <v>0</v>
      </c>
    </row>
    <row r="3231" spans="1:7" s="238" customFormat="1" ht="24" customHeight="1" x14ac:dyDescent="0.2">
      <c r="A3231" s="235" t="str">
        <f t="shared" si="968"/>
        <v/>
      </c>
      <c r="B3231" s="233">
        <f t="shared" si="969"/>
        <v>0</v>
      </c>
      <c r="C3231" s="234"/>
      <c r="D3231" s="235" t="str">
        <f t="shared" si="970"/>
        <v/>
      </c>
      <c r="E3231" s="236"/>
      <c r="F3231" s="237">
        <f t="shared" si="971"/>
        <v>0</v>
      </c>
      <c r="G3231" s="303">
        <f t="shared" si="972"/>
        <v>0</v>
      </c>
    </row>
    <row r="3232" spans="1:7" s="238" customFormat="1" ht="24" customHeight="1" x14ac:dyDescent="0.2">
      <c r="A3232" s="235" t="str">
        <f t="shared" si="968"/>
        <v/>
      </c>
      <c r="B3232" s="233">
        <f t="shared" si="969"/>
        <v>0</v>
      </c>
      <c r="C3232" s="234"/>
      <c r="D3232" s="235" t="str">
        <f t="shared" si="970"/>
        <v/>
      </c>
      <c r="E3232" s="236"/>
      <c r="F3232" s="237">
        <f t="shared" si="971"/>
        <v>0</v>
      </c>
      <c r="G3232" s="303">
        <f t="shared" si="972"/>
        <v>0</v>
      </c>
    </row>
    <row r="3233" spans="1:7" s="238" customFormat="1" ht="24" customHeight="1" x14ac:dyDescent="0.2">
      <c r="A3233" s="235" t="str">
        <f t="shared" si="968"/>
        <v/>
      </c>
      <c r="B3233" s="233">
        <f t="shared" si="969"/>
        <v>0</v>
      </c>
      <c r="C3233" s="234"/>
      <c r="D3233" s="235" t="str">
        <f t="shared" si="970"/>
        <v/>
      </c>
      <c r="E3233" s="236"/>
      <c r="F3233" s="237">
        <f t="shared" si="971"/>
        <v>0</v>
      </c>
      <c r="G3233" s="303">
        <f t="shared" si="972"/>
        <v>0</v>
      </c>
    </row>
    <row r="3234" spans="1:7" s="238" customFormat="1" ht="24" customHeight="1" x14ac:dyDescent="0.2">
      <c r="A3234" s="235" t="str">
        <f t="shared" si="968"/>
        <v/>
      </c>
      <c r="B3234" s="233">
        <f t="shared" si="969"/>
        <v>0</v>
      </c>
      <c r="C3234" s="234"/>
      <c r="D3234" s="235" t="str">
        <f t="shared" si="970"/>
        <v/>
      </c>
      <c r="E3234" s="236"/>
      <c r="F3234" s="237">
        <f t="shared" si="971"/>
        <v>0</v>
      </c>
      <c r="G3234" s="303">
        <f t="shared" si="972"/>
        <v>0</v>
      </c>
    </row>
    <row r="3235" spans="1:7" s="238" customFormat="1" ht="24" customHeight="1" x14ac:dyDescent="0.2">
      <c r="A3235" s="235" t="str">
        <f t="shared" si="968"/>
        <v/>
      </c>
      <c r="B3235" s="233">
        <f t="shared" si="969"/>
        <v>0</v>
      </c>
      <c r="C3235" s="234"/>
      <c r="D3235" s="235" t="str">
        <f t="shared" si="970"/>
        <v/>
      </c>
      <c r="E3235" s="236"/>
      <c r="F3235" s="237">
        <f t="shared" si="971"/>
        <v>0</v>
      </c>
      <c r="G3235" s="303">
        <f t="shared" si="972"/>
        <v>0</v>
      </c>
    </row>
    <row r="3236" spans="1:7" ht="24" customHeight="1" x14ac:dyDescent="0.2">
      <c r="A3236" s="304"/>
      <c r="B3236" s="99"/>
      <c r="C3236" s="99"/>
      <c r="D3236" s="105"/>
      <c r="E3236" s="106"/>
      <c r="F3236" s="377" t="s">
        <v>32</v>
      </c>
      <c r="G3236" s="305">
        <f>SUBTOTAL(9,G3228:G3235)</f>
        <v>0</v>
      </c>
    </row>
    <row r="3237" spans="1:7" ht="24" customHeight="1" x14ac:dyDescent="0.2">
      <c r="A3237" s="304"/>
      <c r="B3237" s="99"/>
      <c r="C3237" s="375" t="s">
        <v>606</v>
      </c>
      <c r="D3237" s="105"/>
      <c r="E3237" s="106"/>
      <c r="F3237" s="107"/>
      <c r="G3237" s="306"/>
    </row>
    <row r="3238" spans="1:7" s="238" customFormat="1" ht="24" customHeight="1" x14ac:dyDescent="0.2">
      <c r="A3238" s="235" t="str">
        <f t="shared" ref="A3238:A3246" si="973">IFERROR(VLOOKUP(C3238,Tabla_Insumos,4,FALSE),"")</f>
        <v/>
      </c>
      <c r="B3238" s="233" t="str">
        <f t="shared" ref="B3238:B3246" si="974">IFERROR(VLOOKUP(C3238,Tabla_Insumos,5,FALSE),"")</f>
        <v/>
      </c>
      <c r="C3238" s="234"/>
      <c r="D3238" s="235" t="str">
        <f t="shared" ref="D3238:D3246" si="975">IFERROR(VLOOKUP(C3238,Tabla_Insumos,2,FALSE),"")</f>
        <v/>
      </c>
      <c r="E3238" s="236"/>
      <c r="F3238" s="237">
        <f t="shared" ref="F3238:F3246" si="976">IFERROR(VLOOKUP(C3238,Tabla_Insumos,3,FALSE),0)</f>
        <v>0</v>
      </c>
      <c r="G3238" s="303">
        <f t="shared" ref="G3238:G3246" si="977">ROUND(E3238*F3238,2)</f>
        <v>0</v>
      </c>
    </row>
    <row r="3239" spans="1:7" s="238" customFormat="1" ht="24" customHeight="1" x14ac:dyDescent="0.2">
      <c r="A3239" s="235" t="str">
        <f t="shared" si="973"/>
        <v/>
      </c>
      <c r="B3239" s="233" t="str">
        <f t="shared" si="974"/>
        <v/>
      </c>
      <c r="C3239" s="234"/>
      <c r="D3239" s="235" t="str">
        <f t="shared" si="975"/>
        <v/>
      </c>
      <c r="E3239" s="236"/>
      <c r="F3239" s="237">
        <f t="shared" si="976"/>
        <v>0</v>
      </c>
      <c r="G3239" s="303">
        <f t="shared" si="977"/>
        <v>0</v>
      </c>
    </row>
    <row r="3240" spans="1:7" s="238" customFormat="1" ht="24" customHeight="1" x14ac:dyDescent="0.2">
      <c r="A3240" s="235" t="str">
        <f t="shared" si="973"/>
        <v/>
      </c>
      <c r="B3240" s="233" t="str">
        <f t="shared" si="974"/>
        <v/>
      </c>
      <c r="C3240" s="234"/>
      <c r="D3240" s="235" t="str">
        <f t="shared" si="975"/>
        <v/>
      </c>
      <c r="E3240" s="236"/>
      <c r="F3240" s="237">
        <f t="shared" si="976"/>
        <v>0</v>
      </c>
      <c r="G3240" s="303">
        <f t="shared" si="977"/>
        <v>0</v>
      </c>
    </row>
    <row r="3241" spans="1:7" s="238" customFormat="1" ht="24" customHeight="1" x14ac:dyDescent="0.2">
      <c r="A3241" s="235" t="str">
        <f t="shared" si="973"/>
        <v/>
      </c>
      <c r="B3241" s="233" t="str">
        <f t="shared" si="974"/>
        <v/>
      </c>
      <c r="C3241" s="234"/>
      <c r="D3241" s="235" t="str">
        <f t="shared" si="975"/>
        <v/>
      </c>
      <c r="E3241" s="236"/>
      <c r="F3241" s="237">
        <f t="shared" si="976"/>
        <v>0</v>
      </c>
      <c r="G3241" s="303">
        <f t="shared" si="977"/>
        <v>0</v>
      </c>
    </row>
    <row r="3242" spans="1:7" s="238" customFormat="1" ht="24" customHeight="1" x14ac:dyDescent="0.2">
      <c r="A3242" s="235" t="str">
        <f t="shared" si="973"/>
        <v/>
      </c>
      <c r="B3242" s="233" t="str">
        <f t="shared" si="974"/>
        <v/>
      </c>
      <c r="C3242" s="234"/>
      <c r="D3242" s="235" t="str">
        <f t="shared" si="975"/>
        <v/>
      </c>
      <c r="E3242" s="236"/>
      <c r="F3242" s="237">
        <f t="shared" si="976"/>
        <v>0</v>
      </c>
      <c r="G3242" s="303">
        <f t="shared" si="977"/>
        <v>0</v>
      </c>
    </row>
    <row r="3243" spans="1:7" s="238" customFormat="1" ht="24" customHeight="1" x14ac:dyDescent="0.2">
      <c r="A3243" s="235" t="str">
        <f t="shared" si="973"/>
        <v/>
      </c>
      <c r="B3243" s="233" t="str">
        <f t="shared" si="974"/>
        <v/>
      </c>
      <c r="C3243" s="234"/>
      <c r="D3243" s="235" t="str">
        <f t="shared" si="975"/>
        <v/>
      </c>
      <c r="E3243" s="236"/>
      <c r="F3243" s="237">
        <f t="shared" si="976"/>
        <v>0</v>
      </c>
      <c r="G3243" s="303">
        <f t="shared" si="977"/>
        <v>0</v>
      </c>
    </row>
    <row r="3244" spans="1:7" s="238" customFormat="1" ht="24" customHeight="1" x14ac:dyDescent="0.2">
      <c r="A3244" s="235" t="str">
        <f t="shared" si="973"/>
        <v/>
      </c>
      <c r="B3244" s="233" t="str">
        <f t="shared" si="974"/>
        <v/>
      </c>
      <c r="C3244" s="234"/>
      <c r="D3244" s="235" t="str">
        <f t="shared" si="975"/>
        <v/>
      </c>
      <c r="E3244" s="236"/>
      <c r="F3244" s="237">
        <f t="shared" si="976"/>
        <v>0</v>
      </c>
      <c r="G3244" s="303">
        <f t="shared" si="977"/>
        <v>0</v>
      </c>
    </row>
    <row r="3245" spans="1:7" s="238" customFormat="1" ht="24" customHeight="1" x14ac:dyDescent="0.2">
      <c r="A3245" s="235" t="str">
        <f t="shared" si="973"/>
        <v/>
      </c>
      <c r="B3245" s="233" t="str">
        <f t="shared" si="974"/>
        <v/>
      </c>
      <c r="C3245" s="234"/>
      <c r="D3245" s="235" t="str">
        <f t="shared" si="975"/>
        <v/>
      </c>
      <c r="E3245" s="236"/>
      <c r="F3245" s="237">
        <f t="shared" si="976"/>
        <v>0</v>
      </c>
      <c r="G3245" s="303">
        <f t="shared" si="977"/>
        <v>0</v>
      </c>
    </row>
    <row r="3246" spans="1:7" s="238" customFormat="1" ht="24" customHeight="1" x14ac:dyDescent="0.2">
      <c r="A3246" s="235" t="str">
        <f t="shared" si="973"/>
        <v/>
      </c>
      <c r="B3246" s="233" t="str">
        <f t="shared" si="974"/>
        <v/>
      </c>
      <c r="C3246" s="234"/>
      <c r="D3246" s="235" t="str">
        <f t="shared" si="975"/>
        <v/>
      </c>
      <c r="E3246" s="236"/>
      <c r="F3246" s="237">
        <f t="shared" si="976"/>
        <v>0</v>
      </c>
      <c r="G3246" s="303">
        <f t="shared" si="977"/>
        <v>0</v>
      </c>
    </row>
    <row r="3247" spans="1:7" ht="24" customHeight="1" x14ac:dyDescent="0.2">
      <c r="A3247" s="307"/>
      <c r="B3247" s="105"/>
      <c r="C3247" s="99"/>
      <c r="D3247" s="105"/>
      <c r="E3247" s="106"/>
      <c r="F3247" s="377" t="s">
        <v>33</v>
      </c>
      <c r="G3247" s="305">
        <f>SUBTOTAL(9,G3238:G3246)</f>
        <v>0</v>
      </c>
    </row>
    <row r="3248" spans="1:7" ht="24" customHeight="1" x14ac:dyDescent="0.2">
      <c r="A3248" s="308"/>
      <c r="B3248" s="105"/>
      <c r="C3248" s="99"/>
      <c r="D3248" s="105"/>
      <c r="E3248" s="106"/>
      <c r="F3248" s="107"/>
      <c r="G3248" s="306"/>
    </row>
    <row r="3249" spans="1:123" ht="24" customHeight="1" x14ac:dyDescent="0.2">
      <c r="A3249" s="309" t="str">
        <f>B3207</f>
        <v/>
      </c>
      <c r="B3249" s="310" t="str">
        <f>C3207</f>
        <v/>
      </c>
      <c r="C3249" s="113"/>
      <c r="D3249" s="113" t="s">
        <v>34</v>
      </c>
      <c r="E3249" s="114"/>
      <c r="F3249" s="312" t="s">
        <v>35</v>
      </c>
      <c r="G3249" s="311">
        <f>SUBTOTAL(9,G3212:G3248)</f>
        <v>0</v>
      </c>
    </row>
    <row r="3251" spans="1:123" ht="24" customHeight="1" x14ac:dyDescent="0.2">
      <c r="A3251" s="291" t="s">
        <v>37</v>
      </c>
      <c r="B3251" s="292"/>
      <c r="C3251" s="292"/>
      <c r="D3251" s="292"/>
      <c r="E3251" s="292"/>
      <c r="F3251" s="292"/>
      <c r="G3251" s="293"/>
    </row>
    <row r="3252" spans="1:123" ht="24" customHeight="1" x14ac:dyDescent="0.2">
      <c r="A3252" s="294" t="s">
        <v>602</v>
      </c>
      <c r="B3252" s="101" t="str">
        <f>Comitente</f>
        <v>DIRECCION PROVINCIAL DE REDES DE GAS</v>
      </c>
      <c r="C3252" s="96"/>
      <c r="D3252" s="102"/>
      <c r="E3252" s="102"/>
      <c r="F3252" s="103"/>
      <c r="G3252" s="295"/>
    </row>
    <row r="3253" spans="1:123" ht="24" customHeight="1" x14ac:dyDescent="0.2">
      <c r="A3253" s="294" t="s">
        <v>603</v>
      </c>
      <c r="B3253" s="101">
        <f>Contratista</f>
        <v>0</v>
      </c>
      <c r="C3253" s="97"/>
      <c r="D3253" s="97"/>
      <c r="E3253" s="97"/>
      <c r="F3253" s="104"/>
      <c r="G3253" s="296"/>
    </row>
    <row r="3254" spans="1:123" ht="24" customHeight="1" x14ac:dyDescent="0.2">
      <c r="A3254" s="294" t="s">
        <v>24</v>
      </c>
      <c r="B3254" s="101" t="str">
        <f>Obra</f>
        <v>RED DE MEDIA PRESIÓN BARRIO TALACASTO</v>
      </c>
      <c r="C3254" s="97"/>
      <c r="D3254" s="97"/>
      <c r="E3254" s="97"/>
      <c r="F3254" s="104" t="s">
        <v>38</v>
      </c>
      <c r="G3254" s="297">
        <f>Fecha_Base</f>
        <v>0</v>
      </c>
    </row>
    <row r="3255" spans="1:123" ht="24" customHeight="1" x14ac:dyDescent="0.2">
      <c r="A3255" s="298" t="s">
        <v>601</v>
      </c>
      <c r="B3255" s="98" t="str">
        <f>Ubicación</f>
        <v>Departamento Chimbas</v>
      </c>
      <c r="C3255" s="98"/>
      <c r="D3255" s="105"/>
      <c r="E3255" s="106"/>
      <c r="F3255" s="107"/>
      <c r="G3255" s="299"/>
    </row>
    <row r="3256" spans="1:123" ht="24" customHeight="1" x14ac:dyDescent="0.2">
      <c r="A3256" s="298" t="s">
        <v>39</v>
      </c>
      <c r="B3256" s="108" t="str">
        <f>IFERROR(VALUE(LEFT(B3257,FIND(".",B3257)-1)),"")</f>
        <v/>
      </c>
      <c r="C3256" s="99" t="str">
        <f>IFERROR(VLOOKUP(B3256,Tabla_CyP,2,FALSE),"")</f>
        <v/>
      </c>
      <c r="D3256" s="99"/>
      <c r="E3256" s="106"/>
      <c r="F3256" s="107"/>
      <c r="G3256" s="299"/>
    </row>
    <row r="3257" spans="1:123" ht="24" customHeight="1" x14ac:dyDescent="0.2">
      <c r="A3257" s="298" t="s">
        <v>25</v>
      </c>
      <c r="B3257" s="109" t="str">
        <f>IFERROR(VLOOKUP(COUNTIF($A$1:A3257,"ANALISIS DE PRECIOS"),Tabla_NumeroItem,2,FALSE),"")</f>
        <v/>
      </c>
      <c r="C3257" s="99" t="str">
        <f>IFERROR(VLOOKUP(B3257,Tabla_CyP,2,FALSE),"")</f>
        <v/>
      </c>
      <c r="D3257" s="105"/>
      <c r="E3257" s="106"/>
      <c r="F3257" s="104" t="s">
        <v>26</v>
      </c>
      <c r="G3257" s="300" t="str">
        <f>IFERROR(VLOOKUP(B3257,Tabla_CyP,4,FALSE),"")</f>
        <v/>
      </c>
    </row>
    <row r="3258" spans="1:123" ht="24" customHeight="1" x14ac:dyDescent="0.2">
      <c r="A3258" s="298"/>
      <c r="B3258" s="98"/>
      <c r="C3258" s="99"/>
      <c r="D3258" s="105"/>
      <c r="E3258" s="106"/>
      <c r="F3258" s="107"/>
      <c r="G3258" s="299"/>
    </row>
    <row r="3259" spans="1:123" ht="24" customHeight="1" x14ac:dyDescent="0.2">
      <c r="A3259" s="431" t="s">
        <v>507</v>
      </c>
      <c r="B3259" s="432"/>
      <c r="C3259" s="425" t="s">
        <v>0</v>
      </c>
      <c r="D3259" s="425" t="s">
        <v>27</v>
      </c>
      <c r="E3259" s="427" t="s">
        <v>28</v>
      </c>
      <c r="F3259" s="429" t="s">
        <v>29</v>
      </c>
      <c r="G3259" s="429" t="s">
        <v>30</v>
      </c>
    </row>
    <row r="3260" spans="1:123" s="111" customFormat="1" ht="24" customHeight="1" x14ac:dyDescent="0.2">
      <c r="A3260" s="110" t="s">
        <v>508</v>
      </c>
      <c r="B3260" s="110" t="s">
        <v>509</v>
      </c>
      <c r="C3260" s="426"/>
      <c r="D3260" s="426"/>
      <c r="E3260" s="428"/>
      <c r="F3260" s="430"/>
      <c r="G3260" s="430"/>
      <c r="H3260" s="239"/>
      <c r="I3260" s="239"/>
      <c r="J3260" s="239"/>
      <c r="K3260" s="239"/>
      <c r="L3260" s="239"/>
      <c r="M3260" s="239"/>
      <c r="N3260" s="239"/>
      <c r="O3260" s="239"/>
      <c r="P3260" s="239"/>
      <c r="Q3260" s="239"/>
      <c r="R3260" s="239"/>
      <c r="S3260" s="239"/>
      <c r="T3260" s="239"/>
      <c r="U3260" s="239"/>
      <c r="V3260" s="239"/>
      <c r="W3260" s="239"/>
      <c r="X3260" s="239"/>
      <c r="Y3260" s="239"/>
      <c r="Z3260" s="239"/>
      <c r="AA3260" s="239"/>
      <c r="AB3260" s="239"/>
      <c r="AC3260" s="239"/>
      <c r="AD3260" s="239"/>
      <c r="AE3260" s="239"/>
      <c r="AF3260" s="239"/>
      <c r="AG3260" s="239"/>
      <c r="AH3260" s="239"/>
      <c r="AI3260" s="239"/>
      <c r="AJ3260" s="239"/>
      <c r="AK3260" s="239"/>
      <c r="AL3260" s="239"/>
      <c r="AM3260" s="239"/>
      <c r="AN3260" s="239"/>
      <c r="AO3260" s="239"/>
      <c r="AP3260" s="239"/>
      <c r="AQ3260" s="239"/>
      <c r="AR3260" s="239"/>
      <c r="AS3260" s="239"/>
      <c r="AT3260" s="239"/>
      <c r="AU3260" s="239"/>
      <c r="AV3260" s="239"/>
      <c r="AW3260" s="239"/>
      <c r="AX3260" s="239"/>
      <c r="AY3260" s="239"/>
      <c r="AZ3260" s="239"/>
      <c r="BA3260" s="239"/>
      <c r="BB3260" s="239"/>
      <c r="BC3260" s="239"/>
      <c r="BD3260" s="239"/>
      <c r="BE3260" s="239"/>
      <c r="BF3260" s="239"/>
      <c r="BG3260" s="239"/>
      <c r="BH3260" s="239"/>
      <c r="BI3260" s="239"/>
      <c r="BJ3260" s="239"/>
      <c r="BK3260" s="239"/>
      <c r="BL3260" s="239"/>
      <c r="BM3260" s="239"/>
      <c r="BN3260" s="239"/>
      <c r="BO3260" s="239"/>
      <c r="BP3260" s="239"/>
      <c r="BQ3260" s="239"/>
      <c r="BR3260" s="239"/>
      <c r="BS3260" s="239"/>
      <c r="BT3260" s="239"/>
      <c r="BU3260" s="239"/>
      <c r="BV3260" s="239"/>
      <c r="BW3260" s="239"/>
      <c r="BX3260" s="239"/>
      <c r="BY3260" s="239"/>
      <c r="BZ3260" s="239"/>
      <c r="CA3260" s="239"/>
      <c r="CB3260" s="239"/>
      <c r="CC3260" s="239"/>
      <c r="CD3260" s="239"/>
      <c r="CE3260" s="239"/>
      <c r="CF3260" s="239"/>
      <c r="CG3260" s="239"/>
      <c r="CH3260" s="239"/>
      <c r="CI3260" s="239"/>
      <c r="CJ3260" s="239"/>
      <c r="CK3260" s="239"/>
      <c r="CL3260" s="239"/>
      <c r="CM3260" s="239"/>
      <c r="CN3260" s="239"/>
      <c r="CO3260" s="239"/>
      <c r="CP3260" s="239"/>
      <c r="CQ3260" s="239"/>
      <c r="CR3260" s="239"/>
      <c r="CS3260" s="239"/>
      <c r="CT3260" s="239"/>
      <c r="CU3260" s="239"/>
      <c r="CV3260" s="239"/>
      <c r="CW3260" s="239"/>
      <c r="CX3260" s="239"/>
      <c r="CY3260" s="239"/>
      <c r="CZ3260" s="239"/>
      <c r="DA3260" s="239"/>
      <c r="DB3260" s="239"/>
      <c r="DC3260" s="239"/>
      <c r="DD3260" s="239"/>
      <c r="DE3260" s="239"/>
      <c r="DF3260" s="239"/>
      <c r="DG3260" s="239"/>
      <c r="DH3260" s="239"/>
      <c r="DI3260" s="239"/>
      <c r="DJ3260" s="239"/>
      <c r="DK3260" s="239"/>
      <c r="DL3260" s="239"/>
      <c r="DM3260" s="239"/>
      <c r="DN3260" s="239"/>
      <c r="DO3260" s="239"/>
      <c r="DP3260" s="239"/>
      <c r="DQ3260" s="239"/>
      <c r="DR3260" s="239"/>
      <c r="DS3260" s="239"/>
    </row>
    <row r="3261" spans="1:123" ht="24" customHeight="1" x14ac:dyDescent="0.2">
      <c r="A3261" s="378"/>
      <c r="B3261" s="112"/>
      <c r="C3261" s="376" t="s">
        <v>604</v>
      </c>
      <c r="D3261" s="113"/>
      <c r="E3261" s="114"/>
      <c r="F3261" s="115"/>
      <c r="G3261" s="302"/>
    </row>
    <row r="3262" spans="1:123" s="238" customFormat="1" ht="24" customHeight="1" x14ac:dyDescent="0.2">
      <c r="A3262" s="235" t="str">
        <f t="shared" ref="A3262:A3275" si="978">IFERROR(VLOOKUP(C3262,Tabla_Insumos,4,FALSE),"")</f>
        <v/>
      </c>
      <c r="B3262" s="233" t="str">
        <f t="shared" ref="B3262:B3275" si="979">IFERROR(VLOOKUP(C3262,Tabla_Insumos,5,FALSE),"")</f>
        <v/>
      </c>
      <c r="C3262" s="234"/>
      <c r="D3262" s="235" t="str">
        <f t="shared" ref="D3262:D3275" si="980">IFERROR(VLOOKUP(C3262,Tabla_Insumos,2,FALSE),"")</f>
        <v/>
      </c>
      <c r="E3262" s="236"/>
      <c r="F3262" s="237">
        <f t="shared" ref="F3262:F3275" si="981">IFERROR(VLOOKUP(C3262,Tabla_Insumos,3,FALSE),0)</f>
        <v>0</v>
      </c>
      <c r="G3262" s="303">
        <f>ROUND(E3262*F3262,2)</f>
        <v>0</v>
      </c>
    </row>
    <row r="3263" spans="1:123" s="238" customFormat="1" ht="24" customHeight="1" x14ac:dyDescent="0.2">
      <c r="A3263" s="235" t="str">
        <f t="shared" si="978"/>
        <v/>
      </c>
      <c r="B3263" s="233" t="str">
        <f t="shared" si="979"/>
        <v/>
      </c>
      <c r="C3263" s="234"/>
      <c r="D3263" s="235" t="str">
        <f t="shared" si="980"/>
        <v/>
      </c>
      <c r="E3263" s="236"/>
      <c r="F3263" s="237">
        <f t="shared" si="981"/>
        <v>0</v>
      </c>
      <c r="G3263" s="303">
        <f t="shared" ref="G3263:G3275" si="982">ROUND(E3263*F3263,2)</f>
        <v>0</v>
      </c>
    </row>
    <row r="3264" spans="1:123" s="238" customFormat="1" ht="24" customHeight="1" x14ac:dyDescent="0.2">
      <c r="A3264" s="235" t="str">
        <f t="shared" si="978"/>
        <v/>
      </c>
      <c r="B3264" s="233" t="str">
        <f t="shared" si="979"/>
        <v/>
      </c>
      <c r="C3264" s="234"/>
      <c r="D3264" s="235" t="str">
        <f t="shared" si="980"/>
        <v/>
      </c>
      <c r="E3264" s="236"/>
      <c r="F3264" s="237">
        <f t="shared" si="981"/>
        <v>0</v>
      </c>
      <c r="G3264" s="303">
        <f t="shared" si="982"/>
        <v>0</v>
      </c>
    </row>
    <row r="3265" spans="1:7" s="238" customFormat="1" ht="24" customHeight="1" x14ac:dyDescent="0.2">
      <c r="A3265" s="235" t="str">
        <f t="shared" si="978"/>
        <v/>
      </c>
      <c r="B3265" s="233" t="str">
        <f t="shared" si="979"/>
        <v/>
      </c>
      <c r="C3265" s="234"/>
      <c r="D3265" s="235" t="str">
        <f t="shared" si="980"/>
        <v/>
      </c>
      <c r="E3265" s="236"/>
      <c r="F3265" s="237">
        <f t="shared" si="981"/>
        <v>0</v>
      </c>
      <c r="G3265" s="303">
        <f t="shared" si="982"/>
        <v>0</v>
      </c>
    </row>
    <row r="3266" spans="1:7" s="238" customFormat="1" ht="24" customHeight="1" x14ac:dyDescent="0.2">
      <c r="A3266" s="235" t="str">
        <f t="shared" si="978"/>
        <v/>
      </c>
      <c r="B3266" s="233" t="str">
        <f t="shared" si="979"/>
        <v/>
      </c>
      <c r="C3266" s="234"/>
      <c r="D3266" s="235" t="str">
        <f t="shared" si="980"/>
        <v/>
      </c>
      <c r="E3266" s="236"/>
      <c r="F3266" s="237">
        <f t="shared" si="981"/>
        <v>0</v>
      </c>
      <c r="G3266" s="303">
        <f t="shared" si="982"/>
        <v>0</v>
      </c>
    </row>
    <row r="3267" spans="1:7" s="238" customFormat="1" ht="24" customHeight="1" x14ac:dyDescent="0.2">
      <c r="A3267" s="235" t="str">
        <f t="shared" si="978"/>
        <v/>
      </c>
      <c r="B3267" s="233" t="str">
        <f t="shared" si="979"/>
        <v/>
      </c>
      <c r="C3267" s="234"/>
      <c r="D3267" s="235" t="str">
        <f t="shared" si="980"/>
        <v/>
      </c>
      <c r="E3267" s="236"/>
      <c r="F3267" s="237">
        <f t="shared" si="981"/>
        <v>0</v>
      </c>
      <c r="G3267" s="303">
        <f t="shared" si="982"/>
        <v>0</v>
      </c>
    </row>
    <row r="3268" spans="1:7" s="238" customFormat="1" ht="24" customHeight="1" x14ac:dyDescent="0.2">
      <c r="A3268" s="235" t="str">
        <f t="shared" si="978"/>
        <v/>
      </c>
      <c r="B3268" s="233" t="str">
        <f t="shared" si="979"/>
        <v/>
      </c>
      <c r="C3268" s="234"/>
      <c r="D3268" s="235" t="str">
        <f t="shared" si="980"/>
        <v/>
      </c>
      <c r="E3268" s="236"/>
      <c r="F3268" s="237">
        <f t="shared" si="981"/>
        <v>0</v>
      </c>
      <c r="G3268" s="303">
        <f t="shared" si="982"/>
        <v>0</v>
      </c>
    </row>
    <row r="3269" spans="1:7" s="238" customFormat="1" ht="24" customHeight="1" x14ac:dyDescent="0.2">
      <c r="A3269" s="235" t="str">
        <f t="shared" si="978"/>
        <v/>
      </c>
      <c r="B3269" s="233" t="str">
        <f t="shared" si="979"/>
        <v/>
      </c>
      <c r="C3269" s="234"/>
      <c r="D3269" s="235" t="str">
        <f t="shared" si="980"/>
        <v/>
      </c>
      <c r="E3269" s="236"/>
      <c r="F3269" s="237">
        <f t="shared" si="981"/>
        <v>0</v>
      </c>
      <c r="G3269" s="303">
        <f t="shared" si="982"/>
        <v>0</v>
      </c>
    </row>
    <row r="3270" spans="1:7" s="238" customFormat="1" ht="24" customHeight="1" x14ac:dyDescent="0.2">
      <c r="A3270" s="235" t="str">
        <f t="shared" si="978"/>
        <v/>
      </c>
      <c r="B3270" s="233" t="str">
        <f t="shared" si="979"/>
        <v/>
      </c>
      <c r="C3270" s="234"/>
      <c r="D3270" s="235" t="str">
        <f t="shared" si="980"/>
        <v/>
      </c>
      <c r="E3270" s="236"/>
      <c r="F3270" s="237">
        <f t="shared" si="981"/>
        <v>0</v>
      </c>
      <c r="G3270" s="303">
        <f t="shared" si="982"/>
        <v>0</v>
      </c>
    </row>
    <row r="3271" spans="1:7" s="238" customFormat="1" ht="24" customHeight="1" x14ac:dyDescent="0.2">
      <c r="A3271" s="235" t="str">
        <f t="shared" si="978"/>
        <v/>
      </c>
      <c r="B3271" s="233" t="str">
        <f t="shared" si="979"/>
        <v/>
      </c>
      <c r="C3271" s="234"/>
      <c r="D3271" s="235" t="str">
        <f t="shared" si="980"/>
        <v/>
      </c>
      <c r="E3271" s="236"/>
      <c r="F3271" s="237">
        <f t="shared" si="981"/>
        <v>0</v>
      </c>
      <c r="G3271" s="303">
        <f t="shared" si="982"/>
        <v>0</v>
      </c>
    </row>
    <row r="3272" spans="1:7" s="238" customFormat="1" ht="24" customHeight="1" x14ac:dyDescent="0.2">
      <c r="A3272" s="235" t="str">
        <f t="shared" si="978"/>
        <v/>
      </c>
      <c r="B3272" s="233" t="str">
        <f t="shared" si="979"/>
        <v/>
      </c>
      <c r="C3272" s="234"/>
      <c r="D3272" s="235" t="str">
        <f t="shared" si="980"/>
        <v/>
      </c>
      <c r="E3272" s="236"/>
      <c r="F3272" s="237">
        <f t="shared" si="981"/>
        <v>0</v>
      </c>
      <c r="G3272" s="303">
        <f t="shared" si="982"/>
        <v>0</v>
      </c>
    </row>
    <row r="3273" spans="1:7" s="238" customFormat="1" ht="24" customHeight="1" x14ac:dyDescent="0.2">
      <c r="A3273" s="235" t="str">
        <f t="shared" si="978"/>
        <v/>
      </c>
      <c r="B3273" s="233" t="str">
        <f t="shared" si="979"/>
        <v/>
      </c>
      <c r="C3273" s="234"/>
      <c r="D3273" s="235" t="str">
        <f t="shared" si="980"/>
        <v/>
      </c>
      <c r="E3273" s="236"/>
      <c r="F3273" s="237">
        <f t="shared" si="981"/>
        <v>0</v>
      </c>
      <c r="G3273" s="303">
        <f t="shared" si="982"/>
        <v>0</v>
      </c>
    </row>
    <row r="3274" spans="1:7" s="238" customFormat="1" ht="24" customHeight="1" x14ac:dyDescent="0.2">
      <c r="A3274" s="235" t="str">
        <f t="shared" si="978"/>
        <v/>
      </c>
      <c r="B3274" s="233" t="str">
        <f t="shared" si="979"/>
        <v/>
      </c>
      <c r="C3274" s="234"/>
      <c r="D3274" s="235" t="str">
        <f t="shared" si="980"/>
        <v/>
      </c>
      <c r="E3274" s="236"/>
      <c r="F3274" s="237">
        <f t="shared" si="981"/>
        <v>0</v>
      </c>
      <c r="G3274" s="303">
        <f t="shared" si="982"/>
        <v>0</v>
      </c>
    </row>
    <row r="3275" spans="1:7" s="238" customFormat="1" ht="24" customHeight="1" x14ac:dyDescent="0.2">
      <c r="A3275" s="235" t="str">
        <f t="shared" si="978"/>
        <v/>
      </c>
      <c r="B3275" s="233" t="str">
        <f t="shared" si="979"/>
        <v/>
      </c>
      <c r="C3275" s="234"/>
      <c r="D3275" s="235" t="str">
        <f t="shared" si="980"/>
        <v/>
      </c>
      <c r="E3275" s="236"/>
      <c r="F3275" s="237">
        <f t="shared" si="981"/>
        <v>0</v>
      </c>
      <c r="G3275" s="303">
        <f t="shared" si="982"/>
        <v>0</v>
      </c>
    </row>
    <row r="3276" spans="1:7" ht="24" customHeight="1" x14ac:dyDescent="0.2">
      <c r="A3276" s="304"/>
      <c r="B3276" s="99"/>
      <c r="C3276" s="99"/>
      <c r="D3276" s="105"/>
      <c r="E3276" s="106"/>
      <c r="F3276" s="377" t="s">
        <v>31</v>
      </c>
      <c r="G3276" s="305">
        <f>SUBTOTAL(9,G3262:G3275)</f>
        <v>0</v>
      </c>
    </row>
    <row r="3277" spans="1:7" ht="24" customHeight="1" x14ac:dyDescent="0.2">
      <c r="A3277" s="304"/>
      <c r="B3277" s="99"/>
      <c r="C3277" s="375" t="s">
        <v>605</v>
      </c>
      <c r="D3277" s="105"/>
      <c r="E3277" s="106"/>
      <c r="F3277" s="107"/>
      <c r="G3277" s="306"/>
    </row>
    <row r="3278" spans="1:7" s="238" customFormat="1" ht="24" customHeight="1" x14ac:dyDescent="0.2">
      <c r="A3278" s="235" t="str">
        <f t="shared" ref="A3278:A3285" si="983">IFERROR(VLOOKUP(C3278,Tabla_Insumos,4,FALSE),"")</f>
        <v/>
      </c>
      <c r="B3278" s="233">
        <f t="shared" ref="B3278:B3285" si="984">IFERROR(VLOOKUP(A3278,Tabla_Indices,5,FALSE),"")</f>
        <v>0</v>
      </c>
      <c r="C3278" s="234"/>
      <c r="D3278" s="235" t="str">
        <f t="shared" ref="D3278:D3285" si="985">IFERROR(VLOOKUP(C3278,Tabla_Insumos,2,FALSE),"")</f>
        <v/>
      </c>
      <c r="E3278" s="236"/>
      <c r="F3278" s="237">
        <f t="shared" ref="F3278:F3285" si="986">IFERROR(VLOOKUP(C3278,Tabla_Insumos,3,FALSE),0)</f>
        <v>0</v>
      </c>
      <c r="G3278" s="303">
        <f>ROUND(E3278*F3278,2)</f>
        <v>0</v>
      </c>
    </row>
    <row r="3279" spans="1:7" s="238" customFormat="1" ht="24" customHeight="1" x14ac:dyDescent="0.2">
      <c r="A3279" s="235" t="str">
        <f t="shared" si="983"/>
        <v/>
      </c>
      <c r="B3279" s="233">
        <f t="shared" si="984"/>
        <v>0</v>
      </c>
      <c r="C3279" s="234"/>
      <c r="D3279" s="235" t="str">
        <f t="shared" si="985"/>
        <v/>
      </c>
      <c r="E3279" s="236"/>
      <c r="F3279" s="237">
        <f t="shared" si="986"/>
        <v>0</v>
      </c>
      <c r="G3279" s="303">
        <f>ROUND(E3279*F3279,2)</f>
        <v>0</v>
      </c>
    </row>
    <row r="3280" spans="1:7" s="238" customFormat="1" ht="24" customHeight="1" x14ac:dyDescent="0.2">
      <c r="A3280" s="235" t="str">
        <f t="shared" si="983"/>
        <v/>
      </c>
      <c r="B3280" s="233">
        <f t="shared" si="984"/>
        <v>0</v>
      </c>
      <c r="C3280" s="234"/>
      <c r="D3280" s="235" t="str">
        <f t="shared" si="985"/>
        <v/>
      </c>
      <c r="E3280" s="236"/>
      <c r="F3280" s="237">
        <f t="shared" si="986"/>
        <v>0</v>
      </c>
      <c r="G3280" s="303">
        <f t="shared" ref="G3280:G3285" si="987">ROUND(E3280*F3280,2)</f>
        <v>0</v>
      </c>
    </row>
    <row r="3281" spans="1:7" s="238" customFormat="1" ht="24" customHeight="1" x14ac:dyDescent="0.2">
      <c r="A3281" s="235" t="str">
        <f t="shared" si="983"/>
        <v/>
      </c>
      <c r="B3281" s="233">
        <f t="shared" si="984"/>
        <v>0</v>
      </c>
      <c r="C3281" s="234"/>
      <c r="D3281" s="235" t="str">
        <f t="shared" si="985"/>
        <v/>
      </c>
      <c r="E3281" s="236"/>
      <c r="F3281" s="237">
        <f t="shared" si="986"/>
        <v>0</v>
      </c>
      <c r="G3281" s="303">
        <f t="shared" si="987"/>
        <v>0</v>
      </c>
    </row>
    <row r="3282" spans="1:7" s="238" customFormat="1" ht="24" customHeight="1" x14ac:dyDescent="0.2">
      <c r="A3282" s="235" t="str">
        <f t="shared" si="983"/>
        <v/>
      </c>
      <c r="B3282" s="233">
        <f t="shared" si="984"/>
        <v>0</v>
      </c>
      <c r="C3282" s="234"/>
      <c r="D3282" s="235" t="str">
        <f t="shared" si="985"/>
        <v/>
      </c>
      <c r="E3282" s="236"/>
      <c r="F3282" s="237">
        <f t="shared" si="986"/>
        <v>0</v>
      </c>
      <c r="G3282" s="303">
        <f t="shared" si="987"/>
        <v>0</v>
      </c>
    </row>
    <row r="3283" spans="1:7" s="238" customFormat="1" ht="24" customHeight="1" x14ac:dyDescent="0.2">
      <c r="A3283" s="235" t="str">
        <f t="shared" si="983"/>
        <v/>
      </c>
      <c r="B3283" s="233">
        <f t="shared" si="984"/>
        <v>0</v>
      </c>
      <c r="C3283" s="234"/>
      <c r="D3283" s="235" t="str">
        <f t="shared" si="985"/>
        <v/>
      </c>
      <c r="E3283" s="236"/>
      <c r="F3283" s="237">
        <f t="shared" si="986"/>
        <v>0</v>
      </c>
      <c r="G3283" s="303">
        <f t="shared" si="987"/>
        <v>0</v>
      </c>
    </row>
    <row r="3284" spans="1:7" s="238" customFormat="1" ht="24" customHeight="1" x14ac:dyDescent="0.2">
      <c r="A3284" s="235" t="str">
        <f t="shared" si="983"/>
        <v/>
      </c>
      <c r="B3284" s="233">
        <f t="shared" si="984"/>
        <v>0</v>
      </c>
      <c r="C3284" s="234"/>
      <c r="D3284" s="235" t="str">
        <f t="shared" si="985"/>
        <v/>
      </c>
      <c r="E3284" s="236"/>
      <c r="F3284" s="237">
        <f t="shared" si="986"/>
        <v>0</v>
      </c>
      <c r="G3284" s="303">
        <f t="shared" si="987"/>
        <v>0</v>
      </c>
    </row>
    <row r="3285" spans="1:7" s="238" customFormat="1" ht="24" customHeight="1" x14ac:dyDescent="0.2">
      <c r="A3285" s="235" t="str">
        <f t="shared" si="983"/>
        <v/>
      </c>
      <c r="B3285" s="233">
        <f t="shared" si="984"/>
        <v>0</v>
      </c>
      <c r="C3285" s="234"/>
      <c r="D3285" s="235" t="str">
        <f t="shared" si="985"/>
        <v/>
      </c>
      <c r="E3285" s="236"/>
      <c r="F3285" s="237">
        <f t="shared" si="986"/>
        <v>0</v>
      </c>
      <c r="G3285" s="303">
        <f t="shared" si="987"/>
        <v>0</v>
      </c>
    </row>
    <row r="3286" spans="1:7" ht="24" customHeight="1" x14ac:dyDescent="0.2">
      <c r="A3286" s="304"/>
      <c r="B3286" s="99"/>
      <c r="C3286" s="99"/>
      <c r="D3286" s="105"/>
      <c r="E3286" s="106"/>
      <c r="F3286" s="377" t="s">
        <v>32</v>
      </c>
      <c r="G3286" s="305">
        <f>SUBTOTAL(9,G3278:G3285)</f>
        <v>0</v>
      </c>
    </row>
    <row r="3287" spans="1:7" ht="24" customHeight="1" x14ac:dyDescent="0.2">
      <c r="A3287" s="304"/>
      <c r="B3287" s="99"/>
      <c r="C3287" s="375" t="s">
        <v>606</v>
      </c>
      <c r="D3287" s="105"/>
      <c r="E3287" s="106"/>
      <c r="F3287" s="107"/>
      <c r="G3287" s="306"/>
    </row>
    <row r="3288" spans="1:7" s="238" customFormat="1" ht="24" customHeight="1" x14ac:dyDescent="0.2">
      <c r="A3288" s="235" t="str">
        <f t="shared" ref="A3288:A3296" si="988">IFERROR(VLOOKUP(C3288,Tabla_Insumos,4,FALSE),"")</f>
        <v/>
      </c>
      <c r="B3288" s="233" t="str">
        <f t="shared" ref="B3288:B3296" si="989">IFERROR(VLOOKUP(C3288,Tabla_Insumos,5,FALSE),"")</f>
        <v/>
      </c>
      <c r="C3288" s="234"/>
      <c r="D3288" s="235" t="str">
        <f t="shared" ref="D3288:D3296" si="990">IFERROR(VLOOKUP(C3288,Tabla_Insumos,2,FALSE),"")</f>
        <v/>
      </c>
      <c r="E3288" s="236"/>
      <c r="F3288" s="237">
        <f t="shared" ref="F3288:F3296" si="991">IFERROR(VLOOKUP(C3288,Tabla_Insumos,3,FALSE),0)</f>
        <v>0</v>
      </c>
      <c r="G3288" s="303">
        <f t="shared" ref="G3288:G3296" si="992">ROUND(E3288*F3288,2)</f>
        <v>0</v>
      </c>
    </row>
    <row r="3289" spans="1:7" s="238" customFormat="1" ht="24" customHeight="1" x14ac:dyDescent="0.2">
      <c r="A3289" s="235" t="str">
        <f t="shared" si="988"/>
        <v/>
      </c>
      <c r="B3289" s="233" t="str">
        <f t="shared" si="989"/>
        <v/>
      </c>
      <c r="C3289" s="234"/>
      <c r="D3289" s="235" t="str">
        <f t="shared" si="990"/>
        <v/>
      </c>
      <c r="E3289" s="236"/>
      <c r="F3289" s="237">
        <f t="shared" si="991"/>
        <v>0</v>
      </c>
      <c r="G3289" s="303">
        <f t="shared" si="992"/>
        <v>0</v>
      </c>
    </row>
    <row r="3290" spans="1:7" s="238" customFormat="1" ht="24" customHeight="1" x14ac:dyDescent="0.2">
      <c r="A3290" s="235" t="str">
        <f t="shared" si="988"/>
        <v/>
      </c>
      <c r="B3290" s="233" t="str">
        <f t="shared" si="989"/>
        <v/>
      </c>
      <c r="C3290" s="234"/>
      <c r="D3290" s="235" t="str">
        <f t="shared" si="990"/>
        <v/>
      </c>
      <c r="E3290" s="236"/>
      <c r="F3290" s="237">
        <f t="shared" si="991"/>
        <v>0</v>
      </c>
      <c r="G3290" s="303">
        <f t="shared" si="992"/>
        <v>0</v>
      </c>
    </row>
    <row r="3291" spans="1:7" s="238" customFormat="1" ht="24" customHeight="1" x14ac:dyDescent="0.2">
      <c r="A3291" s="235" t="str">
        <f t="shared" si="988"/>
        <v/>
      </c>
      <c r="B3291" s="233" t="str">
        <f t="shared" si="989"/>
        <v/>
      </c>
      <c r="C3291" s="234"/>
      <c r="D3291" s="235" t="str">
        <f t="shared" si="990"/>
        <v/>
      </c>
      <c r="E3291" s="236"/>
      <c r="F3291" s="237">
        <f t="shared" si="991"/>
        <v>0</v>
      </c>
      <c r="G3291" s="303">
        <f t="shared" si="992"/>
        <v>0</v>
      </c>
    </row>
    <row r="3292" spans="1:7" s="238" customFormat="1" ht="24" customHeight="1" x14ac:dyDescent="0.2">
      <c r="A3292" s="235" t="str">
        <f t="shared" si="988"/>
        <v/>
      </c>
      <c r="B3292" s="233" t="str">
        <f t="shared" si="989"/>
        <v/>
      </c>
      <c r="C3292" s="234"/>
      <c r="D3292" s="235" t="str">
        <f t="shared" si="990"/>
        <v/>
      </c>
      <c r="E3292" s="236"/>
      <c r="F3292" s="237">
        <f t="shared" si="991"/>
        <v>0</v>
      </c>
      <c r="G3292" s="303">
        <f t="shared" si="992"/>
        <v>0</v>
      </c>
    </row>
    <row r="3293" spans="1:7" s="238" customFormat="1" ht="24" customHeight="1" x14ac:dyDescent="0.2">
      <c r="A3293" s="235" t="str">
        <f t="shared" si="988"/>
        <v/>
      </c>
      <c r="B3293" s="233" t="str">
        <f t="shared" si="989"/>
        <v/>
      </c>
      <c r="C3293" s="234"/>
      <c r="D3293" s="235" t="str">
        <f t="shared" si="990"/>
        <v/>
      </c>
      <c r="E3293" s="236"/>
      <c r="F3293" s="237">
        <f t="shared" si="991"/>
        <v>0</v>
      </c>
      <c r="G3293" s="303">
        <f t="shared" si="992"/>
        <v>0</v>
      </c>
    </row>
    <row r="3294" spans="1:7" s="238" customFormat="1" ht="24" customHeight="1" x14ac:dyDescent="0.2">
      <c r="A3294" s="235" t="str">
        <f t="shared" si="988"/>
        <v/>
      </c>
      <c r="B3294" s="233" t="str">
        <f t="shared" si="989"/>
        <v/>
      </c>
      <c r="C3294" s="234"/>
      <c r="D3294" s="235" t="str">
        <f t="shared" si="990"/>
        <v/>
      </c>
      <c r="E3294" s="236"/>
      <c r="F3294" s="237">
        <f t="shared" si="991"/>
        <v>0</v>
      </c>
      <c r="G3294" s="303">
        <f t="shared" si="992"/>
        <v>0</v>
      </c>
    </row>
    <row r="3295" spans="1:7" s="238" customFormat="1" ht="24" customHeight="1" x14ac:dyDescent="0.2">
      <c r="A3295" s="235" t="str">
        <f t="shared" si="988"/>
        <v/>
      </c>
      <c r="B3295" s="233" t="str">
        <f t="shared" si="989"/>
        <v/>
      </c>
      <c r="C3295" s="234"/>
      <c r="D3295" s="235" t="str">
        <f t="shared" si="990"/>
        <v/>
      </c>
      <c r="E3295" s="236"/>
      <c r="F3295" s="237">
        <f t="shared" si="991"/>
        <v>0</v>
      </c>
      <c r="G3295" s="303">
        <f t="shared" si="992"/>
        <v>0</v>
      </c>
    </row>
    <row r="3296" spans="1:7" s="238" customFormat="1" ht="24" customHeight="1" x14ac:dyDescent="0.2">
      <c r="A3296" s="235" t="str">
        <f t="shared" si="988"/>
        <v/>
      </c>
      <c r="B3296" s="233" t="str">
        <f t="shared" si="989"/>
        <v/>
      </c>
      <c r="C3296" s="234"/>
      <c r="D3296" s="235" t="str">
        <f t="shared" si="990"/>
        <v/>
      </c>
      <c r="E3296" s="236"/>
      <c r="F3296" s="237">
        <f t="shared" si="991"/>
        <v>0</v>
      </c>
      <c r="G3296" s="303">
        <f t="shared" si="992"/>
        <v>0</v>
      </c>
    </row>
    <row r="3297" spans="1:123" ht="24" customHeight="1" x14ac:dyDescent="0.2">
      <c r="A3297" s="307"/>
      <c r="B3297" s="105"/>
      <c r="C3297" s="99"/>
      <c r="D3297" s="105"/>
      <c r="E3297" s="106"/>
      <c r="F3297" s="377" t="s">
        <v>33</v>
      </c>
      <c r="G3297" s="305">
        <f>SUBTOTAL(9,G3288:G3296)</f>
        <v>0</v>
      </c>
    </row>
    <row r="3298" spans="1:123" ht="24" customHeight="1" x14ac:dyDescent="0.2">
      <c r="A3298" s="308"/>
      <c r="B3298" s="105"/>
      <c r="C3298" s="99"/>
      <c r="D3298" s="105"/>
      <c r="E3298" s="106"/>
      <c r="F3298" s="107"/>
      <c r="G3298" s="306"/>
    </row>
    <row r="3299" spans="1:123" ht="24" customHeight="1" x14ac:dyDescent="0.2">
      <c r="A3299" s="309" t="str">
        <f>B3257</f>
        <v/>
      </c>
      <c r="B3299" s="310" t="str">
        <f>C3257</f>
        <v/>
      </c>
      <c r="C3299" s="113"/>
      <c r="D3299" s="113" t="s">
        <v>34</v>
      </c>
      <c r="E3299" s="114"/>
      <c r="F3299" s="312" t="s">
        <v>35</v>
      </c>
      <c r="G3299" s="311">
        <f>SUBTOTAL(9,G3262:G3298)</f>
        <v>0</v>
      </c>
    </row>
    <row r="3301" spans="1:123" ht="24" customHeight="1" x14ac:dyDescent="0.2">
      <c r="A3301" s="291" t="s">
        <v>37</v>
      </c>
      <c r="B3301" s="292"/>
      <c r="C3301" s="292"/>
      <c r="D3301" s="292"/>
      <c r="E3301" s="292"/>
      <c r="F3301" s="292"/>
      <c r="G3301" s="293"/>
    </row>
    <row r="3302" spans="1:123" ht="24" customHeight="1" x14ac:dyDescent="0.2">
      <c r="A3302" s="294" t="s">
        <v>602</v>
      </c>
      <c r="B3302" s="101" t="str">
        <f>Comitente</f>
        <v>DIRECCION PROVINCIAL DE REDES DE GAS</v>
      </c>
      <c r="C3302" s="96"/>
      <c r="D3302" s="102"/>
      <c r="E3302" s="102"/>
      <c r="F3302" s="103"/>
      <c r="G3302" s="295"/>
    </row>
    <row r="3303" spans="1:123" ht="24" customHeight="1" x14ac:dyDescent="0.2">
      <c r="A3303" s="294" t="s">
        <v>603</v>
      </c>
      <c r="B3303" s="101">
        <f>Contratista</f>
        <v>0</v>
      </c>
      <c r="C3303" s="97"/>
      <c r="D3303" s="97"/>
      <c r="E3303" s="97"/>
      <c r="F3303" s="104"/>
      <c r="G3303" s="296"/>
    </row>
    <row r="3304" spans="1:123" ht="24" customHeight="1" x14ac:dyDescent="0.2">
      <c r="A3304" s="294" t="s">
        <v>24</v>
      </c>
      <c r="B3304" s="101" t="str">
        <f>Obra</f>
        <v>RED DE MEDIA PRESIÓN BARRIO TALACASTO</v>
      </c>
      <c r="C3304" s="97"/>
      <c r="D3304" s="97"/>
      <c r="E3304" s="97"/>
      <c r="F3304" s="104" t="s">
        <v>38</v>
      </c>
      <c r="G3304" s="297">
        <f>Fecha_Base</f>
        <v>0</v>
      </c>
    </row>
    <row r="3305" spans="1:123" ht="24" customHeight="1" x14ac:dyDescent="0.2">
      <c r="A3305" s="298" t="s">
        <v>601</v>
      </c>
      <c r="B3305" s="98" t="str">
        <f>Ubicación</f>
        <v>Departamento Chimbas</v>
      </c>
      <c r="C3305" s="98"/>
      <c r="D3305" s="105"/>
      <c r="E3305" s="106"/>
      <c r="F3305" s="107"/>
      <c r="G3305" s="299"/>
    </row>
    <row r="3306" spans="1:123" ht="24" customHeight="1" x14ac:dyDescent="0.2">
      <c r="A3306" s="298" t="s">
        <v>39</v>
      </c>
      <c r="B3306" s="108" t="str">
        <f>IFERROR(VALUE(LEFT(B3307,FIND(".",B3307)-1)),"")</f>
        <v/>
      </c>
      <c r="C3306" s="99" t="str">
        <f>IFERROR(VLOOKUP(B3306,Tabla_CyP,2,FALSE),"")</f>
        <v/>
      </c>
      <c r="D3306" s="99"/>
      <c r="E3306" s="106"/>
      <c r="F3306" s="107"/>
      <c r="G3306" s="299"/>
    </row>
    <row r="3307" spans="1:123" ht="24" customHeight="1" x14ac:dyDescent="0.2">
      <c r="A3307" s="298" t="s">
        <v>25</v>
      </c>
      <c r="B3307" s="109" t="str">
        <f>IFERROR(VLOOKUP(COUNTIF($A$1:A3307,"ANALISIS DE PRECIOS"),Tabla_NumeroItem,2,FALSE),"")</f>
        <v/>
      </c>
      <c r="C3307" s="99" t="str">
        <f>IFERROR(VLOOKUP(B3307,Tabla_CyP,2,FALSE),"")</f>
        <v/>
      </c>
      <c r="D3307" s="105"/>
      <c r="E3307" s="106"/>
      <c r="F3307" s="104" t="s">
        <v>26</v>
      </c>
      <c r="G3307" s="300" t="str">
        <f>IFERROR(VLOOKUP(B3307,Tabla_CyP,4,FALSE),"")</f>
        <v/>
      </c>
    </row>
    <row r="3308" spans="1:123" ht="24" customHeight="1" x14ac:dyDescent="0.2">
      <c r="A3308" s="298"/>
      <c r="B3308" s="98"/>
      <c r="C3308" s="99"/>
      <c r="D3308" s="105"/>
      <c r="E3308" s="106"/>
      <c r="F3308" s="107"/>
      <c r="G3308" s="299"/>
    </row>
    <row r="3309" spans="1:123" ht="24" customHeight="1" x14ac:dyDescent="0.2">
      <c r="A3309" s="431" t="s">
        <v>507</v>
      </c>
      <c r="B3309" s="432"/>
      <c r="C3309" s="425" t="s">
        <v>0</v>
      </c>
      <c r="D3309" s="425" t="s">
        <v>27</v>
      </c>
      <c r="E3309" s="427" t="s">
        <v>28</v>
      </c>
      <c r="F3309" s="429" t="s">
        <v>29</v>
      </c>
      <c r="G3309" s="429" t="s">
        <v>30</v>
      </c>
    </row>
    <row r="3310" spans="1:123" s="111" customFormat="1" ht="24" customHeight="1" x14ac:dyDescent="0.2">
      <c r="A3310" s="110" t="s">
        <v>508</v>
      </c>
      <c r="B3310" s="110" t="s">
        <v>509</v>
      </c>
      <c r="C3310" s="426"/>
      <c r="D3310" s="426"/>
      <c r="E3310" s="428"/>
      <c r="F3310" s="430"/>
      <c r="G3310" s="430"/>
      <c r="H3310" s="239"/>
      <c r="I3310" s="239"/>
      <c r="J3310" s="239"/>
      <c r="K3310" s="239"/>
      <c r="L3310" s="239"/>
      <c r="M3310" s="239"/>
      <c r="N3310" s="239"/>
      <c r="O3310" s="239"/>
      <c r="P3310" s="239"/>
      <c r="Q3310" s="239"/>
      <c r="R3310" s="239"/>
      <c r="S3310" s="239"/>
      <c r="T3310" s="239"/>
      <c r="U3310" s="239"/>
      <c r="V3310" s="239"/>
      <c r="W3310" s="239"/>
      <c r="X3310" s="239"/>
      <c r="Y3310" s="239"/>
      <c r="Z3310" s="239"/>
      <c r="AA3310" s="239"/>
      <c r="AB3310" s="239"/>
      <c r="AC3310" s="239"/>
      <c r="AD3310" s="239"/>
      <c r="AE3310" s="239"/>
      <c r="AF3310" s="239"/>
      <c r="AG3310" s="239"/>
      <c r="AH3310" s="239"/>
      <c r="AI3310" s="239"/>
      <c r="AJ3310" s="239"/>
      <c r="AK3310" s="239"/>
      <c r="AL3310" s="239"/>
      <c r="AM3310" s="239"/>
      <c r="AN3310" s="239"/>
      <c r="AO3310" s="239"/>
      <c r="AP3310" s="239"/>
      <c r="AQ3310" s="239"/>
      <c r="AR3310" s="239"/>
      <c r="AS3310" s="239"/>
      <c r="AT3310" s="239"/>
      <c r="AU3310" s="239"/>
      <c r="AV3310" s="239"/>
      <c r="AW3310" s="239"/>
      <c r="AX3310" s="239"/>
      <c r="AY3310" s="239"/>
      <c r="AZ3310" s="239"/>
      <c r="BA3310" s="239"/>
      <c r="BB3310" s="239"/>
      <c r="BC3310" s="239"/>
      <c r="BD3310" s="239"/>
      <c r="BE3310" s="239"/>
      <c r="BF3310" s="239"/>
      <c r="BG3310" s="239"/>
      <c r="BH3310" s="239"/>
      <c r="BI3310" s="239"/>
      <c r="BJ3310" s="239"/>
      <c r="BK3310" s="239"/>
      <c r="BL3310" s="239"/>
      <c r="BM3310" s="239"/>
      <c r="BN3310" s="239"/>
      <c r="BO3310" s="239"/>
      <c r="BP3310" s="239"/>
      <c r="BQ3310" s="239"/>
      <c r="BR3310" s="239"/>
      <c r="BS3310" s="239"/>
      <c r="BT3310" s="239"/>
      <c r="BU3310" s="239"/>
      <c r="BV3310" s="239"/>
      <c r="BW3310" s="239"/>
      <c r="BX3310" s="239"/>
      <c r="BY3310" s="239"/>
      <c r="BZ3310" s="239"/>
      <c r="CA3310" s="239"/>
      <c r="CB3310" s="239"/>
      <c r="CC3310" s="239"/>
      <c r="CD3310" s="239"/>
      <c r="CE3310" s="239"/>
      <c r="CF3310" s="239"/>
      <c r="CG3310" s="239"/>
      <c r="CH3310" s="239"/>
      <c r="CI3310" s="239"/>
      <c r="CJ3310" s="239"/>
      <c r="CK3310" s="239"/>
      <c r="CL3310" s="239"/>
      <c r="CM3310" s="239"/>
      <c r="CN3310" s="239"/>
      <c r="CO3310" s="239"/>
      <c r="CP3310" s="239"/>
      <c r="CQ3310" s="239"/>
      <c r="CR3310" s="239"/>
      <c r="CS3310" s="239"/>
      <c r="CT3310" s="239"/>
      <c r="CU3310" s="239"/>
      <c r="CV3310" s="239"/>
      <c r="CW3310" s="239"/>
      <c r="CX3310" s="239"/>
      <c r="CY3310" s="239"/>
      <c r="CZ3310" s="239"/>
      <c r="DA3310" s="239"/>
      <c r="DB3310" s="239"/>
      <c r="DC3310" s="239"/>
      <c r="DD3310" s="239"/>
      <c r="DE3310" s="239"/>
      <c r="DF3310" s="239"/>
      <c r="DG3310" s="239"/>
      <c r="DH3310" s="239"/>
      <c r="DI3310" s="239"/>
      <c r="DJ3310" s="239"/>
      <c r="DK3310" s="239"/>
      <c r="DL3310" s="239"/>
      <c r="DM3310" s="239"/>
      <c r="DN3310" s="239"/>
      <c r="DO3310" s="239"/>
      <c r="DP3310" s="239"/>
      <c r="DQ3310" s="239"/>
      <c r="DR3310" s="239"/>
      <c r="DS3310" s="239"/>
    </row>
    <row r="3311" spans="1:123" ht="24" customHeight="1" x14ac:dyDescent="0.2">
      <c r="A3311" s="378"/>
      <c r="B3311" s="112"/>
      <c r="C3311" s="376" t="s">
        <v>604</v>
      </c>
      <c r="D3311" s="113"/>
      <c r="E3311" s="114"/>
      <c r="F3311" s="115"/>
      <c r="G3311" s="302"/>
    </row>
    <row r="3312" spans="1:123" s="238" customFormat="1" ht="24" customHeight="1" x14ac:dyDescent="0.2">
      <c r="A3312" s="235" t="str">
        <f t="shared" ref="A3312:A3325" si="993">IFERROR(VLOOKUP(C3312,Tabla_Insumos,4,FALSE),"")</f>
        <v/>
      </c>
      <c r="B3312" s="233" t="str">
        <f t="shared" ref="B3312:B3325" si="994">IFERROR(VLOOKUP(C3312,Tabla_Insumos,5,FALSE),"")</f>
        <v/>
      </c>
      <c r="C3312" s="234"/>
      <c r="D3312" s="235" t="str">
        <f t="shared" ref="D3312:D3325" si="995">IFERROR(VLOOKUP(C3312,Tabla_Insumos,2,FALSE),"")</f>
        <v/>
      </c>
      <c r="E3312" s="236"/>
      <c r="F3312" s="237">
        <f t="shared" ref="F3312:F3325" si="996">IFERROR(VLOOKUP(C3312,Tabla_Insumos,3,FALSE),0)</f>
        <v>0</v>
      </c>
      <c r="G3312" s="303">
        <f>ROUND(E3312*F3312,2)</f>
        <v>0</v>
      </c>
    </row>
    <row r="3313" spans="1:7" s="238" customFormat="1" ht="24" customHeight="1" x14ac:dyDescent="0.2">
      <c r="A3313" s="235" t="str">
        <f t="shared" si="993"/>
        <v/>
      </c>
      <c r="B3313" s="233" t="str">
        <f t="shared" si="994"/>
        <v/>
      </c>
      <c r="C3313" s="234"/>
      <c r="D3313" s="235" t="str">
        <f t="shared" si="995"/>
        <v/>
      </c>
      <c r="E3313" s="236"/>
      <c r="F3313" s="237">
        <f t="shared" si="996"/>
        <v>0</v>
      </c>
      <c r="G3313" s="303">
        <f t="shared" ref="G3313:G3325" si="997">ROUND(E3313*F3313,2)</f>
        <v>0</v>
      </c>
    </row>
    <row r="3314" spans="1:7" s="238" customFormat="1" ht="24" customHeight="1" x14ac:dyDescent="0.2">
      <c r="A3314" s="235" t="str">
        <f t="shared" si="993"/>
        <v/>
      </c>
      <c r="B3314" s="233" t="str">
        <f t="shared" si="994"/>
        <v/>
      </c>
      <c r="C3314" s="234"/>
      <c r="D3314" s="235" t="str">
        <f t="shared" si="995"/>
        <v/>
      </c>
      <c r="E3314" s="236"/>
      <c r="F3314" s="237">
        <f t="shared" si="996"/>
        <v>0</v>
      </c>
      <c r="G3314" s="303">
        <f t="shared" si="997"/>
        <v>0</v>
      </c>
    </row>
    <row r="3315" spans="1:7" s="238" customFormat="1" ht="24" customHeight="1" x14ac:dyDescent="0.2">
      <c r="A3315" s="235" t="str">
        <f t="shared" si="993"/>
        <v/>
      </c>
      <c r="B3315" s="233" t="str">
        <f t="shared" si="994"/>
        <v/>
      </c>
      <c r="C3315" s="234"/>
      <c r="D3315" s="235" t="str">
        <f t="shared" si="995"/>
        <v/>
      </c>
      <c r="E3315" s="236"/>
      <c r="F3315" s="237">
        <f t="shared" si="996"/>
        <v>0</v>
      </c>
      <c r="G3315" s="303">
        <f t="shared" si="997"/>
        <v>0</v>
      </c>
    </row>
    <row r="3316" spans="1:7" s="238" customFormat="1" ht="24" customHeight="1" x14ac:dyDescent="0.2">
      <c r="A3316" s="235" t="str">
        <f t="shared" si="993"/>
        <v/>
      </c>
      <c r="B3316" s="233" t="str">
        <f t="shared" si="994"/>
        <v/>
      </c>
      <c r="C3316" s="234"/>
      <c r="D3316" s="235" t="str">
        <f t="shared" si="995"/>
        <v/>
      </c>
      <c r="E3316" s="236"/>
      <c r="F3316" s="237">
        <f t="shared" si="996"/>
        <v>0</v>
      </c>
      <c r="G3316" s="303">
        <f t="shared" si="997"/>
        <v>0</v>
      </c>
    </row>
    <row r="3317" spans="1:7" s="238" customFormat="1" ht="24" customHeight="1" x14ac:dyDescent="0.2">
      <c r="A3317" s="235" t="str">
        <f t="shared" si="993"/>
        <v/>
      </c>
      <c r="B3317" s="233" t="str">
        <f t="shared" si="994"/>
        <v/>
      </c>
      <c r="C3317" s="234"/>
      <c r="D3317" s="235" t="str">
        <f t="shared" si="995"/>
        <v/>
      </c>
      <c r="E3317" s="236"/>
      <c r="F3317" s="237">
        <f t="shared" si="996"/>
        <v>0</v>
      </c>
      <c r="G3317" s="303">
        <f t="shared" si="997"/>
        <v>0</v>
      </c>
    </row>
    <row r="3318" spans="1:7" s="238" customFormat="1" ht="24" customHeight="1" x14ac:dyDescent="0.2">
      <c r="A3318" s="235" t="str">
        <f t="shared" si="993"/>
        <v/>
      </c>
      <c r="B3318" s="233" t="str">
        <f t="shared" si="994"/>
        <v/>
      </c>
      <c r="C3318" s="234"/>
      <c r="D3318" s="235" t="str">
        <f t="shared" si="995"/>
        <v/>
      </c>
      <c r="E3318" s="236"/>
      <c r="F3318" s="237">
        <f t="shared" si="996"/>
        <v>0</v>
      </c>
      <c r="G3318" s="303">
        <f t="shared" si="997"/>
        <v>0</v>
      </c>
    </row>
    <row r="3319" spans="1:7" s="238" customFormat="1" ht="24" customHeight="1" x14ac:dyDescent="0.2">
      <c r="A3319" s="235" t="str">
        <f t="shared" si="993"/>
        <v/>
      </c>
      <c r="B3319" s="233" t="str">
        <f t="shared" si="994"/>
        <v/>
      </c>
      <c r="C3319" s="234"/>
      <c r="D3319" s="235" t="str">
        <f t="shared" si="995"/>
        <v/>
      </c>
      <c r="E3319" s="236"/>
      <c r="F3319" s="237">
        <f t="shared" si="996"/>
        <v>0</v>
      </c>
      <c r="G3319" s="303">
        <f t="shared" si="997"/>
        <v>0</v>
      </c>
    </row>
    <row r="3320" spans="1:7" s="238" customFormat="1" ht="24" customHeight="1" x14ac:dyDescent="0.2">
      <c r="A3320" s="235" t="str">
        <f t="shared" si="993"/>
        <v/>
      </c>
      <c r="B3320" s="233" t="str">
        <f t="shared" si="994"/>
        <v/>
      </c>
      <c r="C3320" s="234"/>
      <c r="D3320" s="235" t="str">
        <f t="shared" si="995"/>
        <v/>
      </c>
      <c r="E3320" s="236"/>
      <c r="F3320" s="237">
        <f t="shared" si="996"/>
        <v>0</v>
      </c>
      <c r="G3320" s="303">
        <f t="shared" si="997"/>
        <v>0</v>
      </c>
    </row>
    <row r="3321" spans="1:7" s="238" customFormat="1" ht="24" customHeight="1" x14ac:dyDescent="0.2">
      <c r="A3321" s="235" t="str">
        <f t="shared" si="993"/>
        <v/>
      </c>
      <c r="B3321" s="233" t="str">
        <f t="shared" si="994"/>
        <v/>
      </c>
      <c r="C3321" s="234"/>
      <c r="D3321" s="235" t="str">
        <f t="shared" si="995"/>
        <v/>
      </c>
      <c r="E3321" s="236"/>
      <c r="F3321" s="237">
        <f t="shared" si="996"/>
        <v>0</v>
      </c>
      <c r="G3321" s="303">
        <f t="shared" si="997"/>
        <v>0</v>
      </c>
    </row>
    <row r="3322" spans="1:7" s="238" customFormat="1" ht="24" customHeight="1" x14ac:dyDescent="0.2">
      <c r="A3322" s="235" t="str">
        <f t="shared" si="993"/>
        <v/>
      </c>
      <c r="B3322" s="233" t="str">
        <f t="shared" si="994"/>
        <v/>
      </c>
      <c r="C3322" s="234"/>
      <c r="D3322" s="235" t="str">
        <f t="shared" si="995"/>
        <v/>
      </c>
      <c r="E3322" s="236"/>
      <c r="F3322" s="237">
        <f t="shared" si="996"/>
        <v>0</v>
      </c>
      <c r="G3322" s="303">
        <f t="shared" si="997"/>
        <v>0</v>
      </c>
    </row>
    <row r="3323" spans="1:7" s="238" customFormat="1" ht="24" customHeight="1" x14ac:dyDescent="0.2">
      <c r="A3323" s="235" t="str">
        <f t="shared" si="993"/>
        <v/>
      </c>
      <c r="B3323" s="233" t="str">
        <f t="shared" si="994"/>
        <v/>
      </c>
      <c r="C3323" s="234"/>
      <c r="D3323" s="235" t="str">
        <f t="shared" si="995"/>
        <v/>
      </c>
      <c r="E3323" s="236"/>
      <c r="F3323" s="237">
        <f t="shared" si="996"/>
        <v>0</v>
      </c>
      <c r="G3323" s="303">
        <f t="shared" si="997"/>
        <v>0</v>
      </c>
    </row>
    <row r="3324" spans="1:7" s="238" customFormat="1" ht="24" customHeight="1" x14ac:dyDescent="0.2">
      <c r="A3324" s="235" t="str">
        <f t="shared" si="993"/>
        <v/>
      </c>
      <c r="B3324" s="233" t="str">
        <f t="shared" si="994"/>
        <v/>
      </c>
      <c r="C3324" s="234"/>
      <c r="D3324" s="235" t="str">
        <f t="shared" si="995"/>
        <v/>
      </c>
      <c r="E3324" s="236"/>
      <c r="F3324" s="237">
        <f t="shared" si="996"/>
        <v>0</v>
      </c>
      <c r="G3324" s="303">
        <f t="shared" si="997"/>
        <v>0</v>
      </c>
    </row>
    <row r="3325" spans="1:7" s="238" customFormat="1" ht="24" customHeight="1" x14ac:dyDescent="0.2">
      <c r="A3325" s="235" t="str">
        <f t="shared" si="993"/>
        <v/>
      </c>
      <c r="B3325" s="233" t="str">
        <f t="shared" si="994"/>
        <v/>
      </c>
      <c r="C3325" s="234"/>
      <c r="D3325" s="235" t="str">
        <f t="shared" si="995"/>
        <v/>
      </c>
      <c r="E3325" s="236"/>
      <c r="F3325" s="237">
        <f t="shared" si="996"/>
        <v>0</v>
      </c>
      <c r="G3325" s="303">
        <f t="shared" si="997"/>
        <v>0</v>
      </c>
    </row>
    <row r="3326" spans="1:7" ht="24" customHeight="1" x14ac:dyDescent="0.2">
      <c r="A3326" s="304"/>
      <c r="B3326" s="99"/>
      <c r="C3326" s="99"/>
      <c r="D3326" s="105"/>
      <c r="E3326" s="106"/>
      <c r="F3326" s="377" t="s">
        <v>31</v>
      </c>
      <c r="G3326" s="305">
        <f>SUBTOTAL(9,G3312:G3325)</f>
        <v>0</v>
      </c>
    </row>
    <row r="3327" spans="1:7" ht="24" customHeight="1" x14ac:dyDescent="0.2">
      <c r="A3327" s="304"/>
      <c r="B3327" s="99"/>
      <c r="C3327" s="375" t="s">
        <v>605</v>
      </c>
      <c r="D3327" s="105"/>
      <c r="E3327" s="106"/>
      <c r="F3327" s="107"/>
      <c r="G3327" s="306"/>
    </row>
    <row r="3328" spans="1:7" s="238" customFormat="1" ht="24" customHeight="1" x14ac:dyDescent="0.2">
      <c r="A3328" s="235" t="str">
        <f t="shared" ref="A3328:A3335" si="998">IFERROR(VLOOKUP(C3328,Tabla_Insumos,4,FALSE),"")</f>
        <v/>
      </c>
      <c r="B3328" s="233">
        <f t="shared" ref="B3328:B3335" si="999">IFERROR(VLOOKUP(A3328,Tabla_Indices,5,FALSE),"")</f>
        <v>0</v>
      </c>
      <c r="C3328" s="234"/>
      <c r="D3328" s="235" t="str">
        <f t="shared" ref="D3328:D3335" si="1000">IFERROR(VLOOKUP(C3328,Tabla_Insumos,2,FALSE),"")</f>
        <v/>
      </c>
      <c r="E3328" s="236"/>
      <c r="F3328" s="237">
        <f t="shared" ref="F3328:F3335" si="1001">IFERROR(VLOOKUP(C3328,Tabla_Insumos,3,FALSE),0)</f>
        <v>0</v>
      </c>
      <c r="G3328" s="303">
        <f>ROUND(E3328*F3328,2)</f>
        <v>0</v>
      </c>
    </row>
    <row r="3329" spans="1:7" s="238" customFormat="1" ht="24" customHeight="1" x14ac:dyDescent="0.2">
      <c r="A3329" s="235" t="str">
        <f t="shared" si="998"/>
        <v/>
      </c>
      <c r="B3329" s="233">
        <f t="shared" si="999"/>
        <v>0</v>
      </c>
      <c r="C3329" s="234"/>
      <c r="D3329" s="235" t="str">
        <f t="shared" si="1000"/>
        <v/>
      </c>
      <c r="E3329" s="236"/>
      <c r="F3329" s="237">
        <f t="shared" si="1001"/>
        <v>0</v>
      </c>
      <c r="G3329" s="303">
        <f>ROUND(E3329*F3329,2)</f>
        <v>0</v>
      </c>
    </row>
    <row r="3330" spans="1:7" s="238" customFormat="1" ht="24" customHeight="1" x14ac:dyDescent="0.2">
      <c r="A3330" s="235" t="str">
        <f t="shared" si="998"/>
        <v/>
      </c>
      <c r="B3330" s="233">
        <f t="shared" si="999"/>
        <v>0</v>
      </c>
      <c r="C3330" s="234"/>
      <c r="D3330" s="235" t="str">
        <f t="shared" si="1000"/>
        <v/>
      </c>
      <c r="E3330" s="236"/>
      <c r="F3330" s="237">
        <f t="shared" si="1001"/>
        <v>0</v>
      </c>
      <c r="G3330" s="303">
        <f t="shared" ref="G3330:G3335" si="1002">ROUND(E3330*F3330,2)</f>
        <v>0</v>
      </c>
    </row>
    <row r="3331" spans="1:7" s="238" customFormat="1" ht="24" customHeight="1" x14ac:dyDescent="0.2">
      <c r="A3331" s="235" t="str">
        <f t="shared" si="998"/>
        <v/>
      </c>
      <c r="B3331" s="233">
        <f t="shared" si="999"/>
        <v>0</v>
      </c>
      <c r="C3331" s="234"/>
      <c r="D3331" s="235" t="str">
        <f t="shared" si="1000"/>
        <v/>
      </c>
      <c r="E3331" s="236"/>
      <c r="F3331" s="237">
        <f t="shared" si="1001"/>
        <v>0</v>
      </c>
      <c r="G3331" s="303">
        <f t="shared" si="1002"/>
        <v>0</v>
      </c>
    </row>
    <row r="3332" spans="1:7" s="238" customFormat="1" ht="24" customHeight="1" x14ac:dyDescent="0.2">
      <c r="A3332" s="235" t="str">
        <f t="shared" si="998"/>
        <v/>
      </c>
      <c r="B3332" s="233">
        <f t="shared" si="999"/>
        <v>0</v>
      </c>
      <c r="C3332" s="234"/>
      <c r="D3332" s="235" t="str">
        <f t="shared" si="1000"/>
        <v/>
      </c>
      <c r="E3332" s="236"/>
      <c r="F3332" s="237">
        <f t="shared" si="1001"/>
        <v>0</v>
      </c>
      <c r="G3332" s="303">
        <f t="shared" si="1002"/>
        <v>0</v>
      </c>
    </row>
    <row r="3333" spans="1:7" s="238" customFormat="1" ht="24" customHeight="1" x14ac:dyDescent="0.2">
      <c r="A3333" s="235" t="str">
        <f t="shared" si="998"/>
        <v/>
      </c>
      <c r="B3333" s="233">
        <f t="shared" si="999"/>
        <v>0</v>
      </c>
      <c r="C3333" s="234"/>
      <c r="D3333" s="235" t="str">
        <f t="shared" si="1000"/>
        <v/>
      </c>
      <c r="E3333" s="236"/>
      <c r="F3333" s="237">
        <f t="shared" si="1001"/>
        <v>0</v>
      </c>
      <c r="G3333" s="303">
        <f t="shared" si="1002"/>
        <v>0</v>
      </c>
    </row>
    <row r="3334" spans="1:7" s="238" customFormat="1" ht="24" customHeight="1" x14ac:dyDescent="0.2">
      <c r="A3334" s="235" t="str">
        <f t="shared" si="998"/>
        <v/>
      </c>
      <c r="B3334" s="233">
        <f t="shared" si="999"/>
        <v>0</v>
      </c>
      <c r="C3334" s="234"/>
      <c r="D3334" s="235" t="str">
        <f t="shared" si="1000"/>
        <v/>
      </c>
      <c r="E3334" s="236"/>
      <c r="F3334" s="237">
        <f t="shared" si="1001"/>
        <v>0</v>
      </c>
      <c r="G3334" s="303">
        <f t="shared" si="1002"/>
        <v>0</v>
      </c>
    </row>
    <row r="3335" spans="1:7" s="238" customFormat="1" ht="24" customHeight="1" x14ac:dyDescent="0.2">
      <c r="A3335" s="235" t="str">
        <f t="shared" si="998"/>
        <v/>
      </c>
      <c r="B3335" s="233">
        <f t="shared" si="999"/>
        <v>0</v>
      </c>
      <c r="C3335" s="234"/>
      <c r="D3335" s="235" t="str">
        <f t="shared" si="1000"/>
        <v/>
      </c>
      <c r="E3335" s="236"/>
      <c r="F3335" s="237">
        <f t="shared" si="1001"/>
        <v>0</v>
      </c>
      <c r="G3335" s="303">
        <f t="shared" si="1002"/>
        <v>0</v>
      </c>
    </row>
    <row r="3336" spans="1:7" ht="24" customHeight="1" x14ac:dyDescent="0.2">
      <c r="A3336" s="304"/>
      <c r="B3336" s="99"/>
      <c r="C3336" s="99"/>
      <c r="D3336" s="105"/>
      <c r="E3336" s="106"/>
      <c r="F3336" s="377" t="s">
        <v>32</v>
      </c>
      <c r="G3336" s="305">
        <f>SUBTOTAL(9,G3328:G3335)</f>
        <v>0</v>
      </c>
    </row>
    <row r="3337" spans="1:7" ht="24" customHeight="1" x14ac:dyDescent="0.2">
      <c r="A3337" s="304"/>
      <c r="B3337" s="99"/>
      <c r="C3337" s="375" t="s">
        <v>606</v>
      </c>
      <c r="D3337" s="105"/>
      <c r="E3337" s="106"/>
      <c r="F3337" s="107"/>
      <c r="G3337" s="306"/>
    </row>
    <row r="3338" spans="1:7" s="238" customFormat="1" ht="24" customHeight="1" x14ac:dyDescent="0.2">
      <c r="A3338" s="235" t="str">
        <f t="shared" ref="A3338:A3346" si="1003">IFERROR(VLOOKUP(C3338,Tabla_Insumos,4,FALSE),"")</f>
        <v/>
      </c>
      <c r="B3338" s="233" t="str">
        <f t="shared" ref="B3338:B3346" si="1004">IFERROR(VLOOKUP(C3338,Tabla_Insumos,5,FALSE),"")</f>
        <v/>
      </c>
      <c r="C3338" s="234"/>
      <c r="D3338" s="235" t="str">
        <f t="shared" ref="D3338:D3346" si="1005">IFERROR(VLOOKUP(C3338,Tabla_Insumos,2,FALSE),"")</f>
        <v/>
      </c>
      <c r="E3338" s="236"/>
      <c r="F3338" s="237">
        <f t="shared" ref="F3338:F3346" si="1006">IFERROR(VLOOKUP(C3338,Tabla_Insumos,3,FALSE),0)</f>
        <v>0</v>
      </c>
      <c r="G3338" s="303">
        <f t="shared" ref="G3338:G3346" si="1007">ROUND(E3338*F3338,2)</f>
        <v>0</v>
      </c>
    </row>
    <row r="3339" spans="1:7" s="238" customFormat="1" ht="24" customHeight="1" x14ac:dyDescent="0.2">
      <c r="A3339" s="235" t="str">
        <f t="shared" si="1003"/>
        <v/>
      </c>
      <c r="B3339" s="233" t="str">
        <f t="shared" si="1004"/>
        <v/>
      </c>
      <c r="C3339" s="234"/>
      <c r="D3339" s="235" t="str">
        <f t="shared" si="1005"/>
        <v/>
      </c>
      <c r="E3339" s="236"/>
      <c r="F3339" s="237">
        <f t="shared" si="1006"/>
        <v>0</v>
      </c>
      <c r="G3339" s="303">
        <f t="shared" si="1007"/>
        <v>0</v>
      </c>
    </row>
    <row r="3340" spans="1:7" s="238" customFormat="1" ht="24" customHeight="1" x14ac:dyDescent="0.2">
      <c r="A3340" s="235" t="str">
        <f t="shared" si="1003"/>
        <v/>
      </c>
      <c r="B3340" s="233" t="str">
        <f t="shared" si="1004"/>
        <v/>
      </c>
      <c r="C3340" s="234"/>
      <c r="D3340" s="235" t="str">
        <f t="shared" si="1005"/>
        <v/>
      </c>
      <c r="E3340" s="236"/>
      <c r="F3340" s="237">
        <f t="shared" si="1006"/>
        <v>0</v>
      </c>
      <c r="G3340" s="303">
        <f t="shared" si="1007"/>
        <v>0</v>
      </c>
    </row>
    <row r="3341" spans="1:7" s="238" customFormat="1" ht="24" customHeight="1" x14ac:dyDescent="0.2">
      <c r="A3341" s="235" t="str">
        <f t="shared" si="1003"/>
        <v/>
      </c>
      <c r="B3341" s="233" t="str">
        <f t="shared" si="1004"/>
        <v/>
      </c>
      <c r="C3341" s="234"/>
      <c r="D3341" s="235" t="str">
        <f t="shared" si="1005"/>
        <v/>
      </c>
      <c r="E3341" s="236"/>
      <c r="F3341" s="237">
        <f t="shared" si="1006"/>
        <v>0</v>
      </c>
      <c r="G3341" s="303">
        <f t="shared" si="1007"/>
        <v>0</v>
      </c>
    </row>
    <row r="3342" spans="1:7" s="238" customFormat="1" ht="24" customHeight="1" x14ac:dyDescent="0.2">
      <c r="A3342" s="235" t="str">
        <f t="shared" si="1003"/>
        <v/>
      </c>
      <c r="B3342" s="233" t="str">
        <f t="shared" si="1004"/>
        <v/>
      </c>
      <c r="C3342" s="234"/>
      <c r="D3342" s="235" t="str">
        <f t="shared" si="1005"/>
        <v/>
      </c>
      <c r="E3342" s="236"/>
      <c r="F3342" s="237">
        <f t="shared" si="1006"/>
        <v>0</v>
      </c>
      <c r="G3342" s="303">
        <f t="shared" si="1007"/>
        <v>0</v>
      </c>
    </row>
    <row r="3343" spans="1:7" s="238" customFormat="1" ht="24" customHeight="1" x14ac:dyDescent="0.2">
      <c r="A3343" s="235" t="str">
        <f t="shared" si="1003"/>
        <v/>
      </c>
      <c r="B3343" s="233" t="str">
        <f t="shared" si="1004"/>
        <v/>
      </c>
      <c r="C3343" s="234"/>
      <c r="D3343" s="235" t="str">
        <f t="shared" si="1005"/>
        <v/>
      </c>
      <c r="E3343" s="236"/>
      <c r="F3343" s="237">
        <f t="shared" si="1006"/>
        <v>0</v>
      </c>
      <c r="G3343" s="303">
        <f t="shared" si="1007"/>
        <v>0</v>
      </c>
    </row>
    <row r="3344" spans="1:7" s="238" customFormat="1" ht="24" customHeight="1" x14ac:dyDescent="0.2">
      <c r="A3344" s="235" t="str">
        <f t="shared" si="1003"/>
        <v/>
      </c>
      <c r="B3344" s="233" t="str">
        <f t="shared" si="1004"/>
        <v/>
      </c>
      <c r="C3344" s="234"/>
      <c r="D3344" s="235" t="str">
        <f t="shared" si="1005"/>
        <v/>
      </c>
      <c r="E3344" s="236"/>
      <c r="F3344" s="237">
        <f t="shared" si="1006"/>
        <v>0</v>
      </c>
      <c r="G3344" s="303">
        <f t="shared" si="1007"/>
        <v>0</v>
      </c>
    </row>
    <row r="3345" spans="1:123" s="238" customFormat="1" ht="24" customHeight="1" x14ac:dyDescent="0.2">
      <c r="A3345" s="235" t="str">
        <f t="shared" si="1003"/>
        <v/>
      </c>
      <c r="B3345" s="233" t="str">
        <f t="shared" si="1004"/>
        <v/>
      </c>
      <c r="C3345" s="234"/>
      <c r="D3345" s="235" t="str">
        <f t="shared" si="1005"/>
        <v/>
      </c>
      <c r="E3345" s="236"/>
      <c r="F3345" s="237">
        <f t="shared" si="1006"/>
        <v>0</v>
      </c>
      <c r="G3345" s="303">
        <f t="shared" si="1007"/>
        <v>0</v>
      </c>
    </row>
    <row r="3346" spans="1:123" s="238" customFormat="1" ht="24" customHeight="1" x14ac:dyDescent="0.2">
      <c r="A3346" s="235" t="str">
        <f t="shared" si="1003"/>
        <v/>
      </c>
      <c r="B3346" s="233" t="str">
        <f t="shared" si="1004"/>
        <v/>
      </c>
      <c r="C3346" s="234"/>
      <c r="D3346" s="235" t="str">
        <f t="shared" si="1005"/>
        <v/>
      </c>
      <c r="E3346" s="236"/>
      <c r="F3346" s="237">
        <f t="shared" si="1006"/>
        <v>0</v>
      </c>
      <c r="G3346" s="303">
        <f t="shared" si="1007"/>
        <v>0</v>
      </c>
    </row>
    <row r="3347" spans="1:123" ht="24" customHeight="1" x14ac:dyDescent="0.2">
      <c r="A3347" s="307"/>
      <c r="B3347" s="105"/>
      <c r="C3347" s="99"/>
      <c r="D3347" s="105"/>
      <c r="E3347" s="106"/>
      <c r="F3347" s="377" t="s">
        <v>33</v>
      </c>
      <c r="G3347" s="305">
        <f>SUBTOTAL(9,G3338:G3346)</f>
        <v>0</v>
      </c>
    </row>
    <row r="3348" spans="1:123" ht="24" customHeight="1" x14ac:dyDescent="0.2">
      <c r="A3348" s="308"/>
      <c r="B3348" s="105"/>
      <c r="C3348" s="99"/>
      <c r="D3348" s="105"/>
      <c r="E3348" s="106"/>
      <c r="F3348" s="107"/>
      <c r="G3348" s="306"/>
    </row>
    <row r="3349" spans="1:123" ht="24" customHeight="1" x14ac:dyDescent="0.2">
      <c r="A3349" s="309" t="str">
        <f>B3307</f>
        <v/>
      </c>
      <c r="B3349" s="310" t="str">
        <f>C3307</f>
        <v/>
      </c>
      <c r="C3349" s="113"/>
      <c r="D3349" s="113" t="s">
        <v>34</v>
      </c>
      <c r="E3349" s="114"/>
      <c r="F3349" s="312" t="s">
        <v>35</v>
      </c>
      <c r="G3349" s="311">
        <f>SUBTOTAL(9,G3312:G3348)</f>
        <v>0</v>
      </c>
    </row>
    <row r="3351" spans="1:123" ht="24" customHeight="1" x14ac:dyDescent="0.2">
      <c r="A3351" s="291" t="s">
        <v>37</v>
      </c>
      <c r="B3351" s="292"/>
      <c r="C3351" s="292"/>
      <c r="D3351" s="292"/>
      <c r="E3351" s="292"/>
      <c r="F3351" s="292"/>
      <c r="G3351" s="293"/>
    </row>
    <row r="3352" spans="1:123" ht="24" customHeight="1" x14ac:dyDescent="0.2">
      <c r="A3352" s="294" t="s">
        <v>602</v>
      </c>
      <c r="B3352" s="101" t="str">
        <f>Comitente</f>
        <v>DIRECCION PROVINCIAL DE REDES DE GAS</v>
      </c>
      <c r="C3352" s="96"/>
      <c r="D3352" s="102"/>
      <c r="E3352" s="102"/>
      <c r="F3352" s="103"/>
      <c r="G3352" s="295"/>
    </row>
    <row r="3353" spans="1:123" ht="24" customHeight="1" x14ac:dyDescent="0.2">
      <c r="A3353" s="294" t="s">
        <v>603</v>
      </c>
      <c r="B3353" s="101">
        <f>Contratista</f>
        <v>0</v>
      </c>
      <c r="C3353" s="97"/>
      <c r="D3353" s="97"/>
      <c r="E3353" s="97"/>
      <c r="F3353" s="104"/>
      <c r="G3353" s="296"/>
    </row>
    <row r="3354" spans="1:123" ht="24" customHeight="1" x14ac:dyDescent="0.2">
      <c r="A3354" s="294" t="s">
        <v>24</v>
      </c>
      <c r="B3354" s="101" t="str">
        <f>Obra</f>
        <v>RED DE MEDIA PRESIÓN BARRIO TALACASTO</v>
      </c>
      <c r="C3354" s="97"/>
      <c r="D3354" s="97"/>
      <c r="E3354" s="97"/>
      <c r="F3354" s="104" t="s">
        <v>38</v>
      </c>
      <c r="G3354" s="297">
        <f>Fecha_Base</f>
        <v>0</v>
      </c>
    </row>
    <row r="3355" spans="1:123" ht="24" customHeight="1" x14ac:dyDescent="0.2">
      <c r="A3355" s="298" t="s">
        <v>601</v>
      </c>
      <c r="B3355" s="98" t="str">
        <f>Ubicación</f>
        <v>Departamento Chimbas</v>
      </c>
      <c r="C3355" s="98"/>
      <c r="D3355" s="105"/>
      <c r="E3355" s="106"/>
      <c r="F3355" s="107"/>
      <c r="G3355" s="299"/>
    </row>
    <row r="3356" spans="1:123" ht="24" customHeight="1" x14ac:dyDescent="0.2">
      <c r="A3356" s="298" t="s">
        <v>39</v>
      </c>
      <c r="B3356" s="108" t="str">
        <f>IFERROR(VALUE(LEFT(B3357,FIND(".",B3357)-1)),"")</f>
        <v/>
      </c>
      <c r="C3356" s="99" t="str">
        <f>IFERROR(VLOOKUP(B3356,Tabla_CyP,2,FALSE),"")</f>
        <v/>
      </c>
      <c r="D3356" s="99"/>
      <c r="E3356" s="106"/>
      <c r="F3356" s="107"/>
      <c r="G3356" s="299"/>
    </row>
    <row r="3357" spans="1:123" ht="24" customHeight="1" x14ac:dyDescent="0.2">
      <c r="A3357" s="298" t="s">
        <v>25</v>
      </c>
      <c r="B3357" s="109" t="str">
        <f>IFERROR(VLOOKUP(COUNTIF($A$1:A3357,"ANALISIS DE PRECIOS"),Tabla_NumeroItem,2,FALSE),"")</f>
        <v/>
      </c>
      <c r="C3357" s="99" t="str">
        <f>IFERROR(VLOOKUP(B3357,Tabla_CyP,2,FALSE),"")</f>
        <v/>
      </c>
      <c r="D3357" s="105"/>
      <c r="E3357" s="106"/>
      <c r="F3357" s="104" t="s">
        <v>26</v>
      </c>
      <c r="G3357" s="300" t="str">
        <f>IFERROR(VLOOKUP(B3357,Tabla_CyP,4,FALSE),"")</f>
        <v/>
      </c>
    </row>
    <row r="3358" spans="1:123" ht="24" customHeight="1" x14ac:dyDescent="0.2">
      <c r="A3358" s="298"/>
      <c r="B3358" s="98"/>
      <c r="C3358" s="99"/>
      <c r="D3358" s="105"/>
      <c r="E3358" s="106"/>
      <c r="F3358" s="107"/>
      <c r="G3358" s="299"/>
    </row>
    <row r="3359" spans="1:123" ht="24" customHeight="1" x14ac:dyDescent="0.2">
      <c r="A3359" s="431" t="s">
        <v>507</v>
      </c>
      <c r="B3359" s="432"/>
      <c r="C3359" s="425" t="s">
        <v>0</v>
      </c>
      <c r="D3359" s="425" t="s">
        <v>27</v>
      </c>
      <c r="E3359" s="427" t="s">
        <v>28</v>
      </c>
      <c r="F3359" s="429" t="s">
        <v>29</v>
      </c>
      <c r="G3359" s="429" t="s">
        <v>30</v>
      </c>
    </row>
    <row r="3360" spans="1:123" s="111" customFormat="1" ht="24" customHeight="1" x14ac:dyDescent="0.2">
      <c r="A3360" s="110" t="s">
        <v>508</v>
      </c>
      <c r="B3360" s="110" t="s">
        <v>509</v>
      </c>
      <c r="C3360" s="426"/>
      <c r="D3360" s="426"/>
      <c r="E3360" s="428"/>
      <c r="F3360" s="430"/>
      <c r="G3360" s="430"/>
      <c r="H3360" s="239"/>
      <c r="I3360" s="239"/>
      <c r="J3360" s="239"/>
      <c r="K3360" s="239"/>
      <c r="L3360" s="239"/>
      <c r="M3360" s="239"/>
      <c r="N3360" s="239"/>
      <c r="O3360" s="239"/>
      <c r="P3360" s="239"/>
      <c r="Q3360" s="239"/>
      <c r="R3360" s="239"/>
      <c r="S3360" s="239"/>
      <c r="T3360" s="239"/>
      <c r="U3360" s="239"/>
      <c r="V3360" s="239"/>
      <c r="W3360" s="239"/>
      <c r="X3360" s="239"/>
      <c r="Y3360" s="239"/>
      <c r="Z3360" s="239"/>
      <c r="AA3360" s="239"/>
      <c r="AB3360" s="239"/>
      <c r="AC3360" s="239"/>
      <c r="AD3360" s="239"/>
      <c r="AE3360" s="239"/>
      <c r="AF3360" s="239"/>
      <c r="AG3360" s="239"/>
      <c r="AH3360" s="239"/>
      <c r="AI3360" s="239"/>
      <c r="AJ3360" s="239"/>
      <c r="AK3360" s="239"/>
      <c r="AL3360" s="239"/>
      <c r="AM3360" s="239"/>
      <c r="AN3360" s="239"/>
      <c r="AO3360" s="239"/>
      <c r="AP3360" s="239"/>
      <c r="AQ3360" s="239"/>
      <c r="AR3360" s="239"/>
      <c r="AS3360" s="239"/>
      <c r="AT3360" s="239"/>
      <c r="AU3360" s="239"/>
      <c r="AV3360" s="239"/>
      <c r="AW3360" s="239"/>
      <c r="AX3360" s="239"/>
      <c r="AY3360" s="239"/>
      <c r="AZ3360" s="239"/>
      <c r="BA3360" s="239"/>
      <c r="BB3360" s="239"/>
      <c r="BC3360" s="239"/>
      <c r="BD3360" s="239"/>
      <c r="BE3360" s="239"/>
      <c r="BF3360" s="239"/>
      <c r="BG3360" s="239"/>
      <c r="BH3360" s="239"/>
      <c r="BI3360" s="239"/>
      <c r="BJ3360" s="239"/>
      <c r="BK3360" s="239"/>
      <c r="BL3360" s="239"/>
      <c r="BM3360" s="239"/>
      <c r="BN3360" s="239"/>
      <c r="BO3360" s="239"/>
      <c r="BP3360" s="239"/>
      <c r="BQ3360" s="239"/>
      <c r="BR3360" s="239"/>
      <c r="BS3360" s="239"/>
      <c r="BT3360" s="239"/>
      <c r="BU3360" s="239"/>
      <c r="BV3360" s="239"/>
      <c r="BW3360" s="239"/>
      <c r="BX3360" s="239"/>
      <c r="BY3360" s="239"/>
      <c r="BZ3360" s="239"/>
      <c r="CA3360" s="239"/>
      <c r="CB3360" s="239"/>
      <c r="CC3360" s="239"/>
      <c r="CD3360" s="239"/>
      <c r="CE3360" s="239"/>
      <c r="CF3360" s="239"/>
      <c r="CG3360" s="239"/>
      <c r="CH3360" s="239"/>
      <c r="CI3360" s="239"/>
      <c r="CJ3360" s="239"/>
      <c r="CK3360" s="239"/>
      <c r="CL3360" s="239"/>
      <c r="CM3360" s="239"/>
      <c r="CN3360" s="239"/>
      <c r="CO3360" s="239"/>
      <c r="CP3360" s="239"/>
      <c r="CQ3360" s="239"/>
      <c r="CR3360" s="239"/>
      <c r="CS3360" s="239"/>
      <c r="CT3360" s="239"/>
      <c r="CU3360" s="239"/>
      <c r="CV3360" s="239"/>
      <c r="CW3360" s="239"/>
      <c r="CX3360" s="239"/>
      <c r="CY3360" s="239"/>
      <c r="CZ3360" s="239"/>
      <c r="DA3360" s="239"/>
      <c r="DB3360" s="239"/>
      <c r="DC3360" s="239"/>
      <c r="DD3360" s="239"/>
      <c r="DE3360" s="239"/>
      <c r="DF3360" s="239"/>
      <c r="DG3360" s="239"/>
      <c r="DH3360" s="239"/>
      <c r="DI3360" s="239"/>
      <c r="DJ3360" s="239"/>
      <c r="DK3360" s="239"/>
      <c r="DL3360" s="239"/>
      <c r="DM3360" s="239"/>
      <c r="DN3360" s="239"/>
      <c r="DO3360" s="239"/>
      <c r="DP3360" s="239"/>
      <c r="DQ3360" s="239"/>
      <c r="DR3360" s="239"/>
      <c r="DS3360" s="239"/>
    </row>
    <row r="3361" spans="1:7" ht="24" customHeight="1" x14ac:dyDescent="0.2">
      <c r="A3361" s="378"/>
      <c r="B3361" s="112"/>
      <c r="C3361" s="376" t="s">
        <v>604</v>
      </c>
      <c r="D3361" s="113"/>
      <c r="E3361" s="114"/>
      <c r="F3361" s="115"/>
      <c r="G3361" s="302"/>
    </row>
    <row r="3362" spans="1:7" s="238" customFormat="1" ht="24" customHeight="1" x14ac:dyDescent="0.2">
      <c r="A3362" s="235" t="str">
        <f t="shared" ref="A3362:A3375" si="1008">IFERROR(VLOOKUP(C3362,Tabla_Insumos,4,FALSE),"")</f>
        <v/>
      </c>
      <c r="B3362" s="233" t="str">
        <f t="shared" ref="B3362:B3375" si="1009">IFERROR(VLOOKUP(C3362,Tabla_Insumos,5,FALSE),"")</f>
        <v/>
      </c>
      <c r="C3362" s="234"/>
      <c r="D3362" s="235" t="str">
        <f t="shared" ref="D3362:D3375" si="1010">IFERROR(VLOOKUP(C3362,Tabla_Insumos,2,FALSE),"")</f>
        <v/>
      </c>
      <c r="E3362" s="236"/>
      <c r="F3362" s="237">
        <f t="shared" ref="F3362:F3375" si="1011">IFERROR(VLOOKUP(C3362,Tabla_Insumos,3,FALSE),0)</f>
        <v>0</v>
      </c>
      <c r="G3362" s="303">
        <f>ROUND(E3362*F3362,2)</f>
        <v>0</v>
      </c>
    </row>
    <row r="3363" spans="1:7" s="238" customFormat="1" ht="24" customHeight="1" x14ac:dyDescent="0.2">
      <c r="A3363" s="235" t="str">
        <f t="shared" si="1008"/>
        <v/>
      </c>
      <c r="B3363" s="233" t="str">
        <f t="shared" si="1009"/>
        <v/>
      </c>
      <c r="C3363" s="234"/>
      <c r="D3363" s="235" t="str">
        <f t="shared" si="1010"/>
        <v/>
      </c>
      <c r="E3363" s="236"/>
      <c r="F3363" s="237">
        <f t="shared" si="1011"/>
        <v>0</v>
      </c>
      <c r="G3363" s="303">
        <f t="shared" ref="G3363:G3375" si="1012">ROUND(E3363*F3363,2)</f>
        <v>0</v>
      </c>
    </row>
    <row r="3364" spans="1:7" s="238" customFormat="1" ht="24" customHeight="1" x14ac:dyDescent="0.2">
      <c r="A3364" s="235" t="str">
        <f t="shared" si="1008"/>
        <v/>
      </c>
      <c r="B3364" s="233" t="str">
        <f t="shared" si="1009"/>
        <v/>
      </c>
      <c r="C3364" s="234"/>
      <c r="D3364" s="235" t="str">
        <f t="shared" si="1010"/>
        <v/>
      </c>
      <c r="E3364" s="236"/>
      <c r="F3364" s="237">
        <f t="shared" si="1011"/>
        <v>0</v>
      </c>
      <c r="G3364" s="303">
        <f t="shared" si="1012"/>
        <v>0</v>
      </c>
    </row>
    <row r="3365" spans="1:7" s="238" customFormat="1" ht="24" customHeight="1" x14ac:dyDescent="0.2">
      <c r="A3365" s="235" t="str">
        <f t="shared" si="1008"/>
        <v/>
      </c>
      <c r="B3365" s="233" t="str">
        <f t="shared" si="1009"/>
        <v/>
      </c>
      <c r="C3365" s="234"/>
      <c r="D3365" s="235" t="str">
        <f t="shared" si="1010"/>
        <v/>
      </c>
      <c r="E3365" s="236"/>
      <c r="F3365" s="237">
        <f t="shared" si="1011"/>
        <v>0</v>
      </c>
      <c r="G3365" s="303">
        <f t="shared" si="1012"/>
        <v>0</v>
      </c>
    </row>
    <row r="3366" spans="1:7" s="238" customFormat="1" ht="24" customHeight="1" x14ac:dyDescent="0.2">
      <c r="A3366" s="235" t="str">
        <f t="shared" si="1008"/>
        <v/>
      </c>
      <c r="B3366" s="233" t="str">
        <f t="shared" si="1009"/>
        <v/>
      </c>
      <c r="C3366" s="234"/>
      <c r="D3366" s="235" t="str">
        <f t="shared" si="1010"/>
        <v/>
      </c>
      <c r="E3366" s="236"/>
      <c r="F3366" s="237">
        <f t="shared" si="1011"/>
        <v>0</v>
      </c>
      <c r="G3366" s="303">
        <f t="shared" si="1012"/>
        <v>0</v>
      </c>
    </row>
    <row r="3367" spans="1:7" s="238" customFormat="1" ht="24" customHeight="1" x14ac:dyDescent="0.2">
      <c r="A3367" s="235" t="str">
        <f t="shared" si="1008"/>
        <v/>
      </c>
      <c r="B3367" s="233" t="str">
        <f t="shared" si="1009"/>
        <v/>
      </c>
      <c r="C3367" s="234"/>
      <c r="D3367" s="235" t="str">
        <f t="shared" si="1010"/>
        <v/>
      </c>
      <c r="E3367" s="236"/>
      <c r="F3367" s="237">
        <f t="shared" si="1011"/>
        <v>0</v>
      </c>
      <c r="G3367" s="303">
        <f t="shared" si="1012"/>
        <v>0</v>
      </c>
    </row>
    <row r="3368" spans="1:7" s="238" customFormat="1" ht="24" customHeight="1" x14ac:dyDescent="0.2">
      <c r="A3368" s="235" t="str">
        <f t="shared" si="1008"/>
        <v/>
      </c>
      <c r="B3368" s="233" t="str">
        <f t="shared" si="1009"/>
        <v/>
      </c>
      <c r="C3368" s="234"/>
      <c r="D3368" s="235" t="str">
        <f t="shared" si="1010"/>
        <v/>
      </c>
      <c r="E3368" s="236"/>
      <c r="F3368" s="237">
        <f t="shared" si="1011"/>
        <v>0</v>
      </c>
      <c r="G3368" s="303">
        <f t="shared" si="1012"/>
        <v>0</v>
      </c>
    </row>
    <row r="3369" spans="1:7" s="238" customFormat="1" ht="24" customHeight="1" x14ac:dyDescent="0.2">
      <c r="A3369" s="235" t="str">
        <f t="shared" si="1008"/>
        <v/>
      </c>
      <c r="B3369" s="233" t="str">
        <f t="shared" si="1009"/>
        <v/>
      </c>
      <c r="C3369" s="234"/>
      <c r="D3369" s="235" t="str">
        <f t="shared" si="1010"/>
        <v/>
      </c>
      <c r="E3369" s="236"/>
      <c r="F3369" s="237">
        <f t="shared" si="1011"/>
        <v>0</v>
      </c>
      <c r="G3369" s="303">
        <f t="shared" si="1012"/>
        <v>0</v>
      </c>
    </row>
    <row r="3370" spans="1:7" s="238" customFormat="1" ht="24" customHeight="1" x14ac:dyDescent="0.2">
      <c r="A3370" s="235" t="str">
        <f t="shared" si="1008"/>
        <v/>
      </c>
      <c r="B3370" s="233" t="str">
        <f t="shared" si="1009"/>
        <v/>
      </c>
      <c r="C3370" s="234"/>
      <c r="D3370" s="235" t="str">
        <f t="shared" si="1010"/>
        <v/>
      </c>
      <c r="E3370" s="236"/>
      <c r="F3370" s="237">
        <f t="shared" si="1011"/>
        <v>0</v>
      </c>
      <c r="G3370" s="303">
        <f t="shared" si="1012"/>
        <v>0</v>
      </c>
    </row>
    <row r="3371" spans="1:7" s="238" customFormat="1" ht="24" customHeight="1" x14ac:dyDescent="0.2">
      <c r="A3371" s="235" t="str">
        <f t="shared" si="1008"/>
        <v/>
      </c>
      <c r="B3371" s="233" t="str">
        <f t="shared" si="1009"/>
        <v/>
      </c>
      <c r="C3371" s="234"/>
      <c r="D3371" s="235" t="str">
        <f t="shared" si="1010"/>
        <v/>
      </c>
      <c r="E3371" s="236"/>
      <c r="F3371" s="237">
        <f t="shared" si="1011"/>
        <v>0</v>
      </c>
      <c r="G3371" s="303">
        <f t="shared" si="1012"/>
        <v>0</v>
      </c>
    </row>
    <row r="3372" spans="1:7" s="238" customFormat="1" ht="24" customHeight="1" x14ac:dyDescent="0.2">
      <c r="A3372" s="235" t="str">
        <f t="shared" si="1008"/>
        <v/>
      </c>
      <c r="B3372" s="233" t="str">
        <f t="shared" si="1009"/>
        <v/>
      </c>
      <c r="C3372" s="234"/>
      <c r="D3372" s="235" t="str">
        <f t="shared" si="1010"/>
        <v/>
      </c>
      <c r="E3372" s="236"/>
      <c r="F3372" s="237">
        <f t="shared" si="1011"/>
        <v>0</v>
      </c>
      <c r="G3372" s="303">
        <f t="shared" si="1012"/>
        <v>0</v>
      </c>
    </row>
    <row r="3373" spans="1:7" s="238" customFormat="1" ht="24" customHeight="1" x14ac:dyDescent="0.2">
      <c r="A3373" s="235" t="str">
        <f t="shared" si="1008"/>
        <v/>
      </c>
      <c r="B3373" s="233" t="str">
        <f t="shared" si="1009"/>
        <v/>
      </c>
      <c r="C3373" s="234"/>
      <c r="D3373" s="235" t="str">
        <f t="shared" si="1010"/>
        <v/>
      </c>
      <c r="E3373" s="236"/>
      <c r="F3373" s="237">
        <f t="shared" si="1011"/>
        <v>0</v>
      </c>
      <c r="G3373" s="303">
        <f t="shared" si="1012"/>
        <v>0</v>
      </c>
    </row>
    <row r="3374" spans="1:7" s="238" customFormat="1" ht="24" customHeight="1" x14ac:dyDescent="0.2">
      <c r="A3374" s="235" t="str">
        <f t="shared" si="1008"/>
        <v/>
      </c>
      <c r="B3374" s="233" t="str">
        <f t="shared" si="1009"/>
        <v/>
      </c>
      <c r="C3374" s="234"/>
      <c r="D3374" s="235" t="str">
        <f t="shared" si="1010"/>
        <v/>
      </c>
      <c r="E3374" s="236"/>
      <c r="F3374" s="237">
        <f t="shared" si="1011"/>
        <v>0</v>
      </c>
      <c r="G3374" s="303">
        <f t="shared" si="1012"/>
        <v>0</v>
      </c>
    </row>
    <row r="3375" spans="1:7" s="238" customFormat="1" ht="24" customHeight="1" x14ac:dyDescent="0.2">
      <c r="A3375" s="235" t="str">
        <f t="shared" si="1008"/>
        <v/>
      </c>
      <c r="B3375" s="233" t="str">
        <f t="shared" si="1009"/>
        <v/>
      </c>
      <c r="C3375" s="234"/>
      <c r="D3375" s="235" t="str">
        <f t="shared" si="1010"/>
        <v/>
      </c>
      <c r="E3375" s="236"/>
      <c r="F3375" s="237">
        <f t="shared" si="1011"/>
        <v>0</v>
      </c>
      <c r="G3375" s="303">
        <f t="shared" si="1012"/>
        <v>0</v>
      </c>
    </row>
    <row r="3376" spans="1:7" ht="24" customHeight="1" x14ac:dyDescent="0.2">
      <c r="A3376" s="304"/>
      <c r="B3376" s="99"/>
      <c r="C3376" s="99"/>
      <c r="D3376" s="105"/>
      <c r="E3376" s="106"/>
      <c r="F3376" s="377" t="s">
        <v>31</v>
      </c>
      <c r="G3376" s="305">
        <f>SUBTOTAL(9,G3362:G3375)</f>
        <v>0</v>
      </c>
    </row>
    <row r="3377" spans="1:7" ht="24" customHeight="1" x14ac:dyDescent="0.2">
      <c r="A3377" s="304"/>
      <c r="B3377" s="99"/>
      <c r="C3377" s="375" t="s">
        <v>605</v>
      </c>
      <c r="D3377" s="105"/>
      <c r="E3377" s="106"/>
      <c r="F3377" s="107"/>
      <c r="G3377" s="306"/>
    </row>
    <row r="3378" spans="1:7" s="238" customFormat="1" ht="24" customHeight="1" x14ac:dyDescent="0.2">
      <c r="A3378" s="235" t="str">
        <f t="shared" ref="A3378:A3385" si="1013">IFERROR(VLOOKUP(C3378,Tabla_Insumos,4,FALSE),"")</f>
        <v/>
      </c>
      <c r="B3378" s="233">
        <f t="shared" ref="B3378:B3385" si="1014">IFERROR(VLOOKUP(A3378,Tabla_Indices,5,FALSE),"")</f>
        <v>0</v>
      </c>
      <c r="C3378" s="234"/>
      <c r="D3378" s="235" t="str">
        <f t="shared" ref="D3378:D3385" si="1015">IFERROR(VLOOKUP(C3378,Tabla_Insumos,2,FALSE),"")</f>
        <v/>
      </c>
      <c r="E3378" s="236"/>
      <c r="F3378" s="237">
        <f t="shared" ref="F3378:F3385" si="1016">IFERROR(VLOOKUP(C3378,Tabla_Insumos,3,FALSE),0)</f>
        <v>0</v>
      </c>
      <c r="G3378" s="303">
        <f>ROUND(E3378*F3378,2)</f>
        <v>0</v>
      </c>
    </row>
    <row r="3379" spans="1:7" s="238" customFormat="1" ht="24" customHeight="1" x14ac:dyDescent="0.2">
      <c r="A3379" s="235" t="str">
        <f t="shared" si="1013"/>
        <v/>
      </c>
      <c r="B3379" s="233">
        <f t="shared" si="1014"/>
        <v>0</v>
      </c>
      <c r="C3379" s="234"/>
      <c r="D3379" s="235" t="str">
        <f t="shared" si="1015"/>
        <v/>
      </c>
      <c r="E3379" s="236"/>
      <c r="F3379" s="237">
        <f t="shared" si="1016"/>
        <v>0</v>
      </c>
      <c r="G3379" s="303">
        <f>ROUND(E3379*F3379,2)</f>
        <v>0</v>
      </c>
    </row>
    <row r="3380" spans="1:7" s="238" customFormat="1" ht="24" customHeight="1" x14ac:dyDescent="0.2">
      <c r="A3380" s="235" t="str">
        <f t="shared" si="1013"/>
        <v/>
      </c>
      <c r="B3380" s="233">
        <f t="shared" si="1014"/>
        <v>0</v>
      </c>
      <c r="C3380" s="234"/>
      <c r="D3380" s="235" t="str">
        <f t="shared" si="1015"/>
        <v/>
      </c>
      <c r="E3380" s="236"/>
      <c r="F3380" s="237">
        <f t="shared" si="1016"/>
        <v>0</v>
      </c>
      <c r="G3380" s="303">
        <f t="shared" ref="G3380:G3385" si="1017">ROUND(E3380*F3380,2)</f>
        <v>0</v>
      </c>
    </row>
    <row r="3381" spans="1:7" s="238" customFormat="1" ht="24" customHeight="1" x14ac:dyDescent="0.2">
      <c r="A3381" s="235" t="str">
        <f t="shared" si="1013"/>
        <v/>
      </c>
      <c r="B3381" s="233">
        <f t="shared" si="1014"/>
        <v>0</v>
      </c>
      <c r="C3381" s="234"/>
      <c r="D3381" s="235" t="str">
        <f t="shared" si="1015"/>
        <v/>
      </c>
      <c r="E3381" s="236"/>
      <c r="F3381" s="237">
        <f t="shared" si="1016"/>
        <v>0</v>
      </c>
      <c r="G3381" s="303">
        <f t="shared" si="1017"/>
        <v>0</v>
      </c>
    </row>
    <row r="3382" spans="1:7" s="238" customFormat="1" ht="24" customHeight="1" x14ac:dyDescent="0.2">
      <c r="A3382" s="235" t="str">
        <f t="shared" si="1013"/>
        <v/>
      </c>
      <c r="B3382" s="233">
        <f t="shared" si="1014"/>
        <v>0</v>
      </c>
      <c r="C3382" s="234"/>
      <c r="D3382" s="235" t="str">
        <f t="shared" si="1015"/>
        <v/>
      </c>
      <c r="E3382" s="236"/>
      <c r="F3382" s="237">
        <f t="shared" si="1016"/>
        <v>0</v>
      </c>
      <c r="G3382" s="303">
        <f t="shared" si="1017"/>
        <v>0</v>
      </c>
    </row>
    <row r="3383" spans="1:7" s="238" customFormat="1" ht="24" customHeight="1" x14ac:dyDescent="0.2">
      <c r="A3383" s="235" t="str">
        <f t="shared" si="1013"/>
        <v/>
      </c>
      <c r="B3383" s="233">
        <f t="shared" si="1014"/>
        <v>0</v>
      </c>
      <c r="C3383" s="234"/>
      <c r="D3383" s="235" t="str">
        <f t="shared" si="1015"/>
        <v/>
      </c>
      <c r="E3383" s="236"/>
      <c r="F3383" s="237">
        <f t="shared" si="1016"/>
        <v>0</v>
      </c>
      <c r="G3383" s="303">
        <f t="shared" si="1017"/>
        <v>0</v>
      </c>
    </row>
    <row r="3384" spans="1:7" s="238" customFormat="1" ht="24" customHeight="1" x14ac:dyDescent="0.2">
      <c r="A3384" s="235" t="str">
        <f t="shared" si="1013"/>
        <v/>
      </c>
      <c r="B3384" s="233">
        <f t="shared" si="1014"/>
        <v>0</v>
      </c>
      <c r="C3384" s="234"/>
      <c r="D3384" s="235" t="str">
        <f t="shared" si="1015"/>
        <v/>
      </c>
      <c r="E3384" s="236"/>
      <c r="F3384" s="237">
        <f t="shared" si="1016"/>
        <v>0</v>
      </c>
      <c r="G3384" s="303">
        <f t="shared" si="1017"/>
        <v>0</v>
      </c>
    </row>
    <row r="3385" spans="1:7" s="238" customFormat="1" ht="24" customHeight="1" x14ac:dyDescent="0.2">
      <c r="A3385" s="235" t="str">
        <f t="shared" si="1013"/>
        <v/>
      </c>
      <c r="B3385" s="233">
        <f t="shared" si="1014"/>
        <v>0</v>
      </c>
      <c r="C3385" s="234"/>
      <c r="D3385" s="235" t="str">
        <f t="shared" si="1015"/>
        <v/>
      </c>
      <c r="E3385" s="236"/>
      <c r="F3385" s="237">
        <f t="shared" si="1016"/>
        <v>0</v>
      </c>
      <c r="G3385" s="303">
        <f t="shared" si="1017"/>
        <v>0</v>
      </c>
    </row>
    <row r="3386" spans="1:7" ht="24" customHeight="1" x14ac:dyDescent="0.2">
      <c r="A3386" s="304"/>
      <c r="B3386" s="99"/>
      <c r="C3386" s="99"/>
      <c r="D3386" s="105"/>
      <c r="E3386" s="106"/>
      <c r="F3386" s="377" t="s">
        <v>32</v>
      </c>
      <c r="G3386" s="305">
        <f>SUBTOTAL(9,G3378:G3385)</f>
        <v>0</v>
      </c>
    </row>
    <row r="3387" spans="1:7" ht="24" customHeight="1" x14ac:dyDescent="0.2">
      <c r="A3387" s="304"/>
      <c r="B3387" s="99"/>
      <c r="C3387" s="375" t="s">
        <v>606</v>
      </c>
      <c r="D3387" s="105"/>
      <c r="E3387" s="106"/>
      <c r="F3387" s="107"/>
      <c r="G3387" s="306"/>
    </row>
    <row r="3388" spans="1:7" s="238" customFormat="1" ht="24" customHeight="1" x14ac:dyDescent="0.2">
      <c r="A3388" s="235" t="str">
        <f t="shared" ref="A3388:A3396" si="1018">IFERROR(VLOOKUP(C3388,Tabla_Insumos,4,FALSE),"")</f>
        <v/>
      </c>
      <c r="B3388" s="233" t="str">
        <f t="shared" ref="B3388:B3396" si="1019">IFERROR(VLOOKUP(C3388,Tabla_Insumos,5,FALSE),"")</f>
        <v/>
      </c>
      <c r="C3388" s="234"/>
      <c r="D3388" s="235" t="str">
        <f t="shared" ref="D3388:D3396" si="1020">IFERROR(VLOOKUP(C3388,Tabla_Insumos,2,FALSE),"")</f>
        <v/>
      </c>
      <c r="E3388" s="236"/>
      <c r="F3388" s="237">
        <f t="shared" ref="F3388:F3396" si="1021">IFERROR(VLOOKUP(C3388,Tabla_Insumos,3,FALSE),0)</f>
        <v>0</v>
      </c>
      <c r="G3388" s="303">
        <f t="shared" ref="G3388:G3396" si="1022">ROUND(E3388*F3388,2)</f>
        <v>0</v>
      </c>
    </row>
    <row r="3389" spans="1:7" s="238" customFormat="1" ht="24" customHeight="1" x14ac:dyDescent="0.2">
      <c r="A3389" s="235" t="str">
        <f t="shared" si="1018"/>
        <v/>
      </c>
      <c r="B3389" s="233" t="str">
        <f t="shared" si="1019"/>
        <v/>
      </c>
      <c r="C3389" s="234"/>
      <c r="D3389" s="235" t="str">
        <f t="shared" si="1020"/>
        <v/>
      </c>
      <c r="E3389" s="236"/>
      <c r="F3389" s="237">
        <f t="shared" si="1021"/>
        <v>0</v>
      </c>
      <c r="G3389" s="303">
        <f t="shared" si="1022"/>
        <v>0</v>
      </c>
    </row>
    <row r="3390" spans="1:7" s="238" customFormat="1" ht="24" customHeight="1" x14ac:dyDescent="0.2">
      <c r="A3390" s="235" t="str">
        <f t="shared" si="1018"/>
        <v/>
      </c>
      <c r="B3390" s="233" t="str">
        <f t="shared" si="1019"/>
        <v/>
      </c>
      <c r="C3390" s="234"/>
      <c r="D3390" s="235" t="str">
        <f t="shared" si="1020"/>
        <v/>
      </c>
      <c r="E3390" s="236"/>
      <c r="F3390" s="237">
        <f t="shared" si="1021"/>
        <v>0</v>
      </c>
      <c r="G3390" s="303">
        <f t="shared" si="1022"/>
        <v>0</v>
      </c>
    </row>
    <row r="3391" spans="1:7" s="238" customFormat="1" ht="24" customHeight="1" x14ac:dyDescent="0.2">
      <c r="A3391" s="235" t="str">
        <f t="shared" si="1018"/>
        <v/>
      </c>
      <c r="B3391" s="233" t="str">
        <f t="shared" si="1019"/>
        <v/>
      </c>
      <c r="C3391" s="234"/>
      <c r="D3391" s="235" t="str">
        <f t="shared" si="1020"/>
        <v/>
      </c>
      <c r="E3391" s="236"/>
      <c r="F3391" s="237">
        <f t="shared" si="1021"/>
        <v>0</v>
      </c>
      <c r="G3391" s="303">
        <f t="shared" si="1022"/>
        <v>0</v>
      </c>
    </row>
    <row r="3392" spans="1:7" s="238" customFormat="1" ht="24" customHeight="1" x14ac:dyDescent="0.2">
      <c r="A3392" s="235" t="str">
        <f t="shared" si="1018"/>
        <v/>
      </c>
      <c r="B3392" s="233" t="str">
        <f t="shared" si="1019"/>
        <v/>
      </c>
      <c r="C3392" s="234"/>
      <c r="D3392" s="235" t="str">
        <f t="shared" si="1020"/>
        <v/>
      </c>
      <c r="E3392" s="236"/>
      <c r="F3392" s="237">
        <f t="shared" si="1021"/>
        <v>0</v>
      </c>
      <c r="G3392" s="303">
        <f t="shared" si="1022"/>
        <v>0</v>
      </c>
    </row>
    <row r="3393" spans="1:7" s="238" customFormat="1" ht="24" customHeight="1" x14ac:dyDescent="0.2">
      <c r="A3393" s="235" t="str">
        <f t="shared" si="1018"/>
        <v/>
      </c>
      <c r="B3393" s="233" t="str">
        <f t="shared" si="1019"/>
        <v/>
      </c>
      <c r="C3393" s="234"/>
      <c r="D3393" s="235" t="str">
        <f t="shared" si="1020"/>
        <v/>
      </c>
      <c r="E3393" s="236"/>
      <c r="F3393" s="237">
        <f t="shared" si="1021"/>
        <v>0</v>
      </c>
      <c r="G3393" s="303">
        <f t="shared" si="1022"/>
        <v>0</v>
      </c>
    </row>
    <row r="3394" spans="1:7" s="238" customFormat="1" ht="24" customHeight="1" x14ac:dyDescent="0.2">
      <c r="A3394" s="235" t="str">
        <f t="shared" si="1018"/>
        <v/>
      </c>
      <c r="B3394" s="233" t="str">
        <f t="shared" si="1019"/>
        <v/>
      </c>
      <c r="C3394" s="234"/>
      <c r="D3394" s="235" t="str">
        <f t="shared" si="1020"/>
        <v/>
      </c>
      <c r="E3394" s="236"/>
      <c r="F3394" s="237">
        <f t="shared" si="1021"/>
        <v>0</v>
      </c>
      <c r="G3394" s="303">
        <f t="shared" si="1022"/>
        <v>0</v>
      </c>
    </row>
    <row r="3395" spans="1:7" s="238" customFormat="1" ht="24" customHeight="1" x14ac:dyDescent="0.2">
      <c r="A3395" s="235" t="str">
        <f t="shared" si="1018"/>
        <v/>
      </c>
      <c r="B3395" s="233" t="str">
        <f t="shared" si="1019"/>
        <v/>
      </c>
      <c r="C3395" s="234"/>
      <c r="D3395" s="235" t="str">
        <f t="shared" si="1020"/>
        <v/>
      </c>
      <c r="E3395" s="236"/>
      <c r="F3395" s="237">
        <f t="shared" si="1021"/>
        <v>0</v>
      </c>
      <c r="G3395" s="303">
        <f t="shared" si="1022"/>
        <v>0</v>
      </c>
    </row>
    <row r="3396" spans="1:7" s="238" customFormat="1" ht="24" customHeight="1" x14ac:dyDescent="0.2">
      <c r="A3396" s="235" t="str">
        <f t="shared" si="1018"/>
        <v/>
      </c>
      <c r="B3396" s="233" t="str">
        <f t="shared" si="1019"/>
        <v/>
      </c>
      <c r="C3396" s="234"/>
      <c r="D3396" s="235" t="str">
        <f t="shared" si="1020"/>
        <v/>
      </c>
      <c r="E3396" s="236"/>
      <c r="F3396" s="237">
        <f t="shared" si="1021"/>
        <v>0</v>
      </c>
      <c r="G3396" s="303">
        <f t="shared" si="1022"/>
        <v>0</v>
      </c>
    </row>
    <row r="3397" spans="1:7" ht="24" customHeight="1" x14ac:dyDescent="0.2">
      <c r="A3397" s="307"/>
      <c r="B3397" s="105"/>
      <c r="C3397" s="99"/>
      <c r="D3397" s="105"/>
      <c r="E3397" s="106"/>
      <c r="F3397" s="377" t="s">
        <v>33</v>
      </c>
      <c r="G3397" s="305">
        <f>SUBTOTAL(9,G3388:G3396)</f>
        <v>0</v>
      </c>
    </row>
    <row r="3398" spans="1:7" ht="24" customHeight="1" x14ac:dyDescent="0.2">
      <c r="A3398" s="308"/>
      <c r="B3398" s="105"/>
      <c r="C3398" s="99"/>
      <c r="D3398" s="105"/>
      <c r="E3398" s="106"/>
      <c r="F3398" s="107"/>
      <c r="G3398" s="306"/>
    </row>
    <row r="3399" spans="1:7" ht="24" customHeight="1" x14ac:dyDescent="0.2">
      <c r="A3399" s="309" t="str">
        <f>B3357</f>
        <v/>
      </c>
      <c r="B3399" s="310" t="str">
        <f>C3357</f>
        <v/>
      </c>
      <c r="C3399" s="113"/>
      <c r="D3399" s="113" t="s">
        <v>34</v>
      </c>
      <c r="E3399" s="114"/>
      <c r="F3399" s="312" t="s">
        <v>35</v>
      </c>
      <c r="G3399" s="311">
        <f>SUBTOTAL(9,G3362:G3398)</f>
        <v>0</v>
      </c>
    </row>
    <row r="3401" spans="1:7" ht="24" customHeight="1" x14ac:dyDescent="0.2">
      <c r="A3401" s="291" t="s">
        <v>37</v>
      </c>
      <c r="B3401" s="292"/>
      <c r="C3401" s="292"/>
      <c r="D3401" s="292"/>
      <c r="E3401" s="292"/>
      <c r="F3401" s="292"/>
      <c r="G3401" s="293"/>
    </row>
    <row r="3402" spans="1:7" ht="24" customHeight="1" x14ac:dyDescent="0.2">
      <c r="A3402" s="294" t="s">
        <v>602</v>
      </c>
      <c r="B3402" s="101" t="str">
        <f>Comitente</f>
        <v>DIRECCION PROVINCIAL DE REDES DE GAS</v>
      </c>
      <c r="C3402" s="96"/>
      <c r="D3402" s="102"/>
      <c r="E3402" s="102"/>
      <c r="F3402" s="103"/>
      <c r="G3402" s="295"/>
    </row>
    <row r="3403" spans="1:7" ht="24" customHeight="1" x14ac:dyDescent="0.2">
      <c r="A3403" s="294" t="s">
        <v>603</v>
      </c>
      <c r="B3403" s="101">
        <f>Contratista</f>
        <v>0</v>
      </c>
      <c r="C3403" s="97"/>
      <c r="D3403" s="97"/>
      <c r="E3403" s="97"/>
      <c r="F3403" s="104"/>
      <c r="G3403" s="296"/>
    </row>
    <row r="3404" spans="1:7" ht="24" customHeight="1" x14ac:dyDescent="0.2">
      <c r="A3404" s="294" t="s">
        <v>24</v>
      </c>
      <c r="B3404" s="101" t="str">
        <f>Obra</f>
        <v>RED DE MEDIA PRESIÓN BARRIO TALACASTO</v>
      </c>
      <c r="C3404" s="97"/>
      <c r="D3404" s="97"/>
      <c r="E3404" s="97"/>
      <c r="F3404" s="104" t="s">
        <v>38</v>
      </c>
      <c r="G3404" s="297">
        <f>Fecha_Base</f>
        <v>0</v>
      </c>
    </row>
    <row r="3405" spans="1:7" ht="24" customHeight="1" x14ac:dyDescent="0.2">
      <c r="A3405" s="298" t="s">
        <v>601</v>
      </c>
      <c r="B3405" s="98" t="str">
        <f>Ubicación</f>
        <v>Departamento Chimbas</v>
      </c>
      <c r="C3405" s="98"/>
      <c r="D3405" s="105"/>
      <c r="E3405" s="106"/>
      <c r="F3405" s="107"/>
      <c r="G3405" s="299"/>
    </row>
    <row r="3406" spans="1:7" ht="24" customHeight="1" x14ac:dyDescent="0.2">
      <c r="A3406" s="298" t="s">
        <v>39</v>
      </c>
      <c r="B3406" s="108" t="str">
        <f>IFERROR(VALUE(LEFT(B3407,FIND(".",B3407)-1)),"")</f>
        <v/>
      </c>
      <c r="C3406" s="99" t="str">
        <f>IFERROR(VLOOKUP(B3406,Tabla_CyP,2,FALSE),"")</f>
        <v/>
      </c>
      <c r="D3406" s="99"/>
      <c r="E3406" s="106"/>
      <c r="F3406" s="107"/>
      <c r="G3406" s="299"/>
    </row>
    <row r="3407" spans="1:7" ht="24" customHeight="1" x14ac:dyDescent="0.2">
      <c r="A3407" s="298" t="s">
        <v>25</v>
      </c>
      <c r="B3407" s="109" t="str">
        <f>IFERROR(VLOOKUP(COUNTIF($A$1:A3407,"ANALISIS DE PRECIOS"),Tabla_NumeroItem,2,FALSE),"")</f>
        <v/>
      </c>
      <c r="C3407" s="99" t="str">
        <f>IFERROR(VLOOKUP(B3407,Tabla_CyP,2,FALSE),"")</f>
        <v/>
      </c>
      <c r="D3407" s="105"/>
      <c r="E3407" s="106"/>
      <c r="F3407" s="104" t="s">
        <v>26</v>
      </c>
      <c r="G3407" s="300" t="str">
        <f>IFERROR(VLOOKUP(B3407,Tabla_CyP,4,FALSE),"")</f>
        <v/>
      </c>
    </row>
    <row r="3408" spans="1:7" ht="24" customHeight="1" x14ac:dyDescent="0.2">
      <c r="A3408" s="298"/>
      <c r="B3408" s="98"/>
      <c r="C3408" s="99"/>
      <c r="D3408" s="105"/>
      <c r="E3408" s="106"/>
      <c r="F3408" s="107"/>
      <c r="G3408" s="299"/>
    </row>
    <row r="3409" spans="1:123" ht="24" customHeight="1" x14ac:dyDescent="0.2">
      <c r="A3409" s="431" t="s">
        <v>507</v>
      </c>
      <c r="B3409" s="432"/>
      <c r="C3409" s="425" t="s">
        <v>0</v>
      </c>
      <c r="D3409" s="425" t="s">
        <v>27</v>
      </c>
      <c r="E3409" s="427" t="s">
        <v>28</v>
      </c>
      <c r="F3409" s="429" t="s">
        <v>29</v>
      </c>
      <c r="G3409" s="429" t="s">
        <v>30</v>
      </c>
    </row>
    <row r="3410" spans="1:123" s="111" customFormat="1" ht="24" customHeight="1" x14ac:dyDescent="0.2">
      <c r="A3410" s="110" t="s">
        <v>508</v>
      </c>
      <c r="B3410" s="110" t="s">
        <v>509</v>
      </c>
      <c r="C3410" s="426"/>
      <c r="D3410" s="426"/>
      <c r="E3410" s="428"/>
      <c r="F3410" s="430"/>
      <c r="G3410" s="430"/>
      <c r="H3410" s="239"/>
      <c r="I3410" s="239"/>
      <c r="J3410" s="239"/>
      <c r="K3410" s="239"/>
      <c r="L3410" s="239"/>
      <c r="M3410" s="239"/>
      <c r="N3410" s="239"/>
      <c r="O3410" s="239"/>
      <c r="P3410" s="239"/>
      <c r="Q3410" s="239"/>
      <c r="R3410" s="239"/>
      <c r="S3410" s="239"/>
      <c r="T3410" s="239"/>
      <c r="U3410" s="239"/>
      <c r="V3410" s="239"/>
      <c r="W3410" s="239"/>
      <c r="X3410" s="239"/>
      <c r="Y3410" s="239"/>
      <c r="Z3410" s="239"/>
      <c r="AA3410" s="239"/>
      <c r="AB3410" s="239"/>
      <c r="AC3410" s="239"/>
      <c r="AD3410" s="239"/>
      <c r="AE3410" s="239"/>
      <c r="AF3410" s="239"/>
      <c r="AG3410" s="239"/>
      <c r="AH3410" s="239"/>
      <c r="AI3410" s="239"/>
      <c r="AJ3410" s="239"/>
      <c r="AK3410" s="239"/>
      <c r="AL3410" s="239"/>
      <c r="AM3410" s="239"/>
      <c r="AN3410" s="239"/>
      <c r="AO3410" s="239"/>
      <c r="AP3410" s="239"/>
      <c r="AQ3410" s="239"/>
      <c r="AR3410" s="239"/>
      <c r="AS3410" s="239"/>
      <c r="AT3410" s="239"/>
      <c r="AU3410" s="239"/>
      <c r="AV3410" s="239"/>
      <c r="AW3410" s="239"/>
      <c r="AX3410" s="239"/>
      <c r="AY3410" s="239"/>
      <c r="AZ3410" s="239"/>
      <c r="BA3410" s="239"/>
      <c r="BB3410" s="239"/>
      <c r="BC3410" s="239"/>
      <c r="BD3410" s="239"/>
      <c r="BE3410" s="239"/>
      <c r="BF3410" s="239"/>
      <c r="BG3410" s="239"/>
      <c r="BH3410" s="239"/>
      <c r="BI3410" s="239"/>
      <c r="BJ3410" s="239"/>
      <c r="BK3410" s="239"/>
      <c r="BL3410" s="239"/>
      <c r="BM3410" s="239"/>
      <c r="BN3410" s="239"/>
      <c r="BO3410" s="239"/>
      <c r="BP3410" s="239"/>
      <c r="BQ3410" s="239"/>
      <c r="BR3410" s="239"/>
      <c r="BS3410" s="239"/>
      <c r="BT3410" s="239"/>
      <c r="BU3410" s="239"/>
      <c r="BV3410" s="239"/>
      <c r="BW3410" s="239"/>
      <c r="BX3410" s="239"/>
      <c r="BY3410" s="239"/>
      <c r="BZ3410" s="239"/>
      <c r="CA3410" s="239"/>
      <c r="CB3410" s="239"/>
      <c r="CC3410" s="239"/>
      <c r="CD3410" s="239"/>
      <c r="CE3410" s="239"/>
      <c r="CF3410" s="239"/>
      <c r="CG3410" s="239"/>
      <c r="CH3410" s="239"/>
      <c r="CI3410" s="239"/>
      <c r="CJ3410" s="239"/>
      <c r="CK3410" s="239"/>
      <c r="CL3410" s="239"/>
      <c r="CM3410" s="239"/>
      <c r="CN3410" s="239"/>
      <c r="CO3410" s="239"/>
      <c r="CP3410" s="239"/>
      <c r="CQ3410" s="239"/>
      <c r="CR3410" s="239"/>
      <c r="CS3410" s="239"/>
      <c r="CT3410" s="239"/>
      <c r="CU3410" s="239"/>
      <c r="CV3410" s="239"/>
      <c r="CW3410" s="239"/>
      <c r="CX3410" s="239"/>
      <c r="CY3410" s="239"/>
      <c r="CZ3410" s="239"/>
      <c r="DA3410" s="239"/>
      <c r="DB3410" s="239"/>
      <c r="DC3410" s="239"/>
      <c r="DD3410" s="239"/>
      <c r="DE3410" s="239"/>
      <c r="DF3410" s="239"/>
      <c r="DG3410" s="239"/>
      <c r="DH3410" s="239"/>
      <c r="DI3410" s="239"/>
      <c r="DJ3410" s="239"/>
      <c r="DK3410" s="239"/>
      <c r="DL3410" s="239"/>
      <c r="DM3410" s="239"/>
      <c r="DN3410" s="239"/>
      <c r="DO3410" s="239"/>
      <c r="DP3410" s="239"/>
      <c r="DQ3410" s="239"/>
      <c r="DR3410" s="239"/>
      <c r="DS3410" s="239"/>
    </row>
    <row r="3411" spans="1:123" ht="24" customHeight="1" x14ac:dyDescent="0.2">
      <c r="A3411" s="378"/>
      <c r="B3411" s="112"/>
      <c r="C3411" s="376" t="s">
        <v>604</v>
      </c>
      <c r="D3411" s="113"/>
      <c r="E3411" s="114"/>
      <c r="F3411" s="115"/>
      <c r="G3411" s="302"/>
    </row>
    <row r="3412" spans="1:123" s="238" customFormat="1" ht="24" customHeight="1" x14ac:dyDescent="0.2">
      <c r="A3412" s="235" t="str">
        <f t="shared" ref="A3412:A3425" si="1023">IFERROR(VLOOKUP(C3412,Tabla_Insumos,4,FALSE),"")</f>
        <v/>
      </c>
      <c r="B3412" s="233" t="str">
        <f t="shared" ref="B3412:B3425" si="1024">IFERROR(VLOOKUP(C3412,Tabla_Insumos,5,FALSE),"")</f>
        <v/>
      </c>
      <c r="C3412" s="234"/>
      <c r="D3412" s="235" t="str">
        <f t="shared" ref="D3412:D3425" si="1025">IFERROR(VLOOKUP(C3412,Tabla_Insumos,2,FALSE),"")</f>
        <v/>
      </c>
      <c r="E3412" s="236"/>
      <c r="F3412" s="237">
        <f t="shared" ref="F3412:F3425" si="1026">IFERROR(VLOOKUP(C3412,Tabla_Insumos,3,FALSE),0)</f>
        <v>0</v>
      </c>
      <c r="G3412" s="303">
        <f>ROUND(E3412*F3412,2)</f>
        <v>0</v>
      </c>
    </row>
    <row r="3413" spans="1:123" s="238" customFormat="1" ht="24" customHeight="1" x14ac:dyDescent="0.2">
      <c r="A3413" s="235" t="str">
        <f t="shared" si="1023"/>
        <v/>
      </c>
      <c r="B3413" s="233" t="str">
        <f t="shared" si="1024"/>
        <v/>
      </c>
      <c r="C3413" s="234"/>
      <c r="D3413" s="235" t="str">
        <f t="shared" si="1025"/>
        <v/>
      </c>
      <c r="E3413" s="236"/>
      <c r="F3413" s="237">
        <f t="shared" si="1026"/>
        <v>0</v>
      </c>
      <c r="G3413" s="303">
        <f t="shared" ref="G3413:G3425" si="1027">ROUND(E3413*F3413,2)</f>
        <v>0</v>
      </c>
    </row>
    <row r="3414" spans="1:123" s="238" customFormat="1" ht="24" customHeight="1" x14ac:dyDescent="0.2">
      <c r="A3414" s="235" t="str">
        <f t="shared" si="1023"/>
        <v/>
      </c>
      <c r="B3414" s="233" t="str">
        <f t="shared" si="1024"/>
        <v/>
      </c>
      <c r="C3414" s="234"/>
      <c r="D3414" s="235" t="str">
        <f t="shared" si="1025"/>
        <v/>
      </c>
      <c r="E3414" s="236"/>
      <c r="F3414" s="237">
        <f t="shared" si="1026"/>
        <v>0</v>
      </c>
      <c r="G3414" s="303">
        <f t="shared" si="1027"/>
        <v>0</v>
      </c>
    </row>
    <row r="3415" spans="1:123" s="238" customFormat="1" ht="24" customHeight="1" x14ac:dyDescent="0.2">
      <c r="A3415" s="235" t="str">
        <f t="shared" si="1023"/>
        <v/>
      </c>
      <c r="B3415" s="233" t="str">
        <f t="shared" si="1024"/>
        <v/>
      </c>
      <c r="C3415" s="234"/>
      <c r="D3415" s="235" t="str">
        <f t="shared" si="1025"/>
        <v/>
      </c>
      <c r="E3415" s="236"/>
      <c r="F3415" s="237">
        <f t="shared" si="1026"/>
        <v>0</v>
      </c>
      <c r="G3415" s="303">
        <f t="shared" si="1027"/>
        <v>0</v>
      </c>
    </row>
    <row r="3416" spans="1:123" s="238" customFormat="1" ht="24" customHeight="1" x14ac:dyDescent="0.2">
      <c r="A3416" s="235" t="str">
        <f t="shared" si="1023"/>
        <v/>
      </c>
      <c r="B3416" s="233" t="str">
        <f t="shared" si="1024"/>
        <v/>
      </c>
      <c r="C3416" s="234"/>
      <c r="D3416" s="235" t="str">
        <f t="shared" si="1025"/>
        <v/>
      </c>
      <c r="E3416" s="236"/>
      <c r="F3416" s="237">
        <f t="shared" si="1026"/>
        <v>0</v>
      </c>
      <c r="G3416" s="303">
        <f t="shared" si="1027"/>
        <v>0</v>
      </c>
    </row>
    <row r="3417" spans="1:123" s="238" customFormat="1" ht="24" customHeight="1" x14ac:dyDescent="0.2">
      <c r="A3417" s="235" t="str">
        <f t="shared" si="1023"/>
        <v/>
      </c>
      <c r="B3417" s="233" t="str">
        <f t="shared" si="1024"/>
        <v/>
      </c>
      <c r="C3417" s="234"/>
      <c r="D3417" s="235" t="str">
        <f t="shared" si="1025"/>
        <v/>
      </c>
      <c r="E3417" s="236"/>
      <c r="F3417" s="237">
        <f t="shared" si="1026"/>
        <v>0</v>
      </c>
      <c r="G3417" s="303">
        <f t="shared" si="1027"/>
        <v>0</v>
      </c>
    </row>
    <row r="3418" spans="1:123" s="238" customFormat="1" ht="24" customHeight="1" x14ac:dyDescent="0.2">
      <c r="A3418" s="235" t="str">
        <f t="shared" si="1023"/>
        <v/>
      </c>
      <c r="B3418" s="233" t="str">
        <f t="shared" si="1024"/>
        <v/>
      </c>
      <c r="C3418" s="234"/>
      <c r="D3418" s="235" t="str">
        <f t="shared" si="1025"/>
        <v/>
      </c>
      <c r="E3418" s="236"/>
      <c r="F3418" s="237">
        <f t="shared" si="1026"/>
        <v>0</v>
      </c>
      <c r="G3418" s="303">
        <f t="shared" si="1027"/>
        <v>0</v>
      </c>
    </row>
    <row r="3419" spans="1:123" s="238" customFormat="1" ht="24" customHeight="1" x14ac:dyDescent="0.2">
      <c r="A3419" s="235" t="str">
        <f t="shared" si="1023"/>
        <v/>
      </c>
      <c r="B3419" s="233" t="str">
        <f t="shared" si="1024"/>
        <v/>
      </c>
      <c r="C3419" s="234"/>
      <c r="D3419" s="235" t="str">
        <f t="shared" si="1025"/>
        <v/>
      </c>
      <c r="E3419" s="236"/>
      <c r="F3419" s="237">
        <f t="shared" si="1026"/>
        <v>0</v>
      </c>
      <c r="G3419" s="303">
        <f t="shared" si="1027"/>
        <v>0</v>
      </c>
    </row>
    <row r="3420" spans="1:123" s="238" customFormat="1" ht="24" customHeight="1" x14ac:dyDescent="0.2">
      <c r="A3420" s="235" t="str">
        <f t="shared" si="1023"/>
        <v/>
      </c>
      <c r="B3420" s="233" t="str">
        <f t="shared" si="1024"/>
        <v/>
      </c>
      <c r="C3420" s="234"/>
      <c r="D3420" s="235" t="str">
        <f t="shared" si="1025"/>
        <v/>
      </c>
      <c r="E3420" s="236"/>
      <c r="F3420" s="237">
        <f t="shared" si="1026"/>
        <v>0</v>
      </c>
      <c r="G3420" s="303">
        <f t="shared" si="1027"/>
        <v>0</v>
      </c>
    </row>
    <row r="3421" spans="1:123" s="238" customFormat="1" ht="24" customHeight="1" x14ac:dyDescent="0.2">
      <c r="A3421" s="235" t="str">
        <f t="shared" si="1023"/>
        <v/>
      </c>
      <c r="B3421" s="233" t="str">
        <f t="shared" si="1024"/>
        <v/>
      </c>
      <c r="C3421" s="234"/>
      <c r="D3421" s="235" t="str">
        <f t="shared" si="1025"/>
        <v/>
      </c>
      <c r="E3421" s="236"/>
      <c r="F3421" s="237">
        <f t="shared" si="1026"/>
        <v>0</v>
      </c>
      <c r="G3421" s="303">
        <f t="shared" si="1027"/>
        <v>0</v>
      </c>
    </row>
    <row r="3422" spans="1:123" s="238" customFormat="1" ht="24" customHeight="1" x14ac:dyDescent="0.2">
      <c r="A3422" s="235" t="str">
        <f t="shared" si="1023"/>
        <v/>
      </c>
      <c r="B3422" s="233" t="str">
        <f t="shared" si="1024"/>
        <v/>
      </c>
      <c r="C3422" s="234"/>
      <c r="D3422" s="235" t="str">
        <f t="shared" si="1025"/>
        <v/>
      </c>
      <c r="E3422" s="236"/>
      <c r="F3422" s="237">
        <f t="shared" si="1026"/>
        <v>0</v>
      </c>
      <c r="G3422" s="303">
        <f t="shared" si="1027"/>
        <v>0</v>
      </c>
    </row>
    <row r="3423" spans="1:123" s="238" customFormat="1" ht="24" customHeight="1" x14ac:dyDescent="0.2">
      <c r="A3423" s="235" t="str">
        <f t="shared" si="1023"/>
        <v/>
      </c>
      <c r="B3423" s="233" t="str">
        <f t="shared" si="1024"/>
        <v/>
      </c>
      <c r="C3423" s="234"/>
      <c r="D3423" s="235" t="str">
        <f t="shared" si="1025"/>
        <v/>
      </c>
      <c r="E3423" s="236"/>
      <c r="F3423" s="237">
        <f t="shared" si="1026"/>
        <v>0</v>
      </c>
      <c r="G3423" s="303">
        <f t="shared" si="1027"/>
        <v>0</v>
      </c>
    </row>
    <row r="3424" spans="1:123" s="238" customFormat="1" ht="24" customHeight="1" x14ac:dyDescent="0.2">
      <c r="A3424" s="235" t="str">
        <f t="shared" si="1023"/>
        <v/>
      </c>
      <c r="B3424" s="233" t="str">
        <f t="shared" si="1024"/>
        <v/>
      </c>
      <c r="C3424" s="234"/>
      <c r="D3424" s="235" t="str">
        <f t="shared" si="1025"/>
        <v/>
      </c>
      <c r="E3424" s="236"/>
      <c r="F3424" s="237">
        <f t="shared" si="1026"/>
        <v>0</v>
      </c>
      <c r="G3424" s="303">
        <f t="shared" si="1027"/>
        <v>0</v>
      </c>
    </row>
    <row r="3425" spans="1:7" s="238" customFormat="1" ht="24" customHeight="1" x14ac:dyDescent="0.2">
      <c r="A3425" s="235" t="str">
        <f t="shared" si="1023"/>
        <v/>
      </c>
      <c r="B3425" s="233" t="str">
        <f t="shared" si="1024"/>
        <v/>
      </c>
      <c r="C3425" s="234"/>
      <c r="D3425" s="235" t="str">
        <f t="shared" si="1025"/>
        <v/>
      </c>
      <c r="E3425" s="236"/>
      <c r="F3425" s="237">
        <f t="shared" si="1026"/>
        <v>0</v>
      </c>
      <c r="G3425" s="303">
        <f t="shared" si="1027"/>
        <v>0</v>
      </c>
    </row>
    <row r="3426" spans="1:7" ht="24" customHeight="1" x14ac:dyDescent="0.2">
      <c r="A3426" s="304"/>
      <c r="B3426" s="99"/>
      <c r="C3426" s="99"/>
      <c r="D3426" s="105"/>
      <c r="E3426" s="106"/>
      <c r="F3426" s="377" t="s">
        <v>31</v>
      </c>
      <c r="G3426" s="305">
        <f>SUBTOTAL(9,G3412:G3425)</f>
        <v>0</v>
      </c>
    </row>
    <row r="3427" spans="1:7" ht="24" customHeight="1" x14ac:dyDescent="0.2">
      <c r="A3427" s="304"/>
      <c r="B3427" s="99"/>
      <c r="C3427" s="375" t="s">
        <v>605</v>
      </c>
      <c r="D3427" s="105"/>
      <c r="E3427" s="106"/>
      <c r="F3427" s="107"/>
      <c r="G3427" s="306"/>
    </row>
    <row r="3428" spans="1:7" s="238" customFormat="1" ht="24" customHeight="1" x14ac:dyDescent="0.2">
      <c r="A3428" s="235" t="str">
        <f t="shared" ref="A3428:A3435" si="1028">IFERROR(VLOOKUP(C3428,Tabla_Insumos,4,FALSE),"")</f>
        <v/>
      </c>
      <c r="B3428" s="233">
        <f t="shared" ref="B3428:B3435" si="1029">IFERROR(VLOOKUP(A3428,Tabla_Indices,5,FALSE),"")</f>
        <v>0</v>
      </c>
      <c r="C3428" s="234"/>
      <c r="D3428" s="235" t="str">
        <f t="shared" ref="D3428:D3435" si="1030">IFERROR(VLOOKUP(C3428,Tabla_Insumos,2,FALSE),"")</f>
        <v/>
      </c>
      <c r="E3428" s="236"/>
      <c r="F3428" s="237">
        <f t="shared" ref="F3428:F3435" si="1031">IFERROR(VLOOKUP(C3428,Tabla_Insumos,3,FALSE),0)</f>
        <v>0</v>
      </c>
      <c r="G3428" s="303">
        <f>ROUND(E3428*F3428,2)</f>
        <v>0</v>
      </c>
    </row>
    <row r="3429" spans="1:7" s="238" customFormat="1" ht="24" customHeight="1" x14ac:dyDescent="0.2">
      <c r="A3429" s="235" t="str">
        <f t="shared" si="1028"/>
        <v/>
      </c>
      <c r="B3429" s="233">
        <f t="shared" si="1029"/>
        <v>0</v>
      </c>
      <c r="C3429" s="234"/>
      <c r="D3429" s="235" t="str">
        <f t="shared" si="1030"/>
        <v/>
      </c>
      <c r="E3429" s="236"/>
      <c r="F3429" s="237">
        <f t="shared" si="1031"/>
        <v>0</v>
      </c>
      <c r="G3429" s="303">
        <f>ROUND(E3429*F3429,2)</f>
        <v>0</v>
      </c>
    </row>
    <row r="3430" spans="1:7" s="238" customFormat="1" ht="24" customHeight="1" x14ac:dyDescent="0.2">
      <c r="A3430" s="235" t="str">
        <f t="shared" si="1028"/>
        <v/>
      </c>
      <c r="B3430" s="233">
        <f t="shared" si="1029"/>
        <v>0</v>
      </c>
      <c r="C3430" s="234"/>
      <c r="D3430" s="235" t="str">
        <f t="shared" si="1030"/>
        <v/>
      </c>
      <c r="E3430" s="236"/>
      <c r="F3430" s="237">
        <f t="shared" si="1031"/>
        <v>0</v>
      </c>
      <c r="G3430" s="303">
        <f t="shared" ref="G3430:G3435" si="1032">ROUND(E3430*F3430,2)</f>
        <v>0</v>
      </c>
    </row>
    <row r="3431" spans="1:7" s="238" customFormat="1" ht="24" customHeight="1" x14ac:dyDescent="0.2">
      <c r="A3431" s="235" t="str">
        <f t="shared" si="1028"/>
        <v/>
      </c>
      <c r="B3431" s="233">
        <f t="shared" si="1029"/>
        <v>0</v>
      </c>
      <c r="C3431" s="234"/>
      <c r="D3431" s="235" t="str">
        <f t="shared" si="1030"/>
        <v/>
      </c>
      <c r="E3431" s="236"/>
      <c r="F3431" s="237">
        <f t="shared" si="1031"/>
        <v>0</v>
      </c>
      <c r="G3431" s="303">
        <f t="shared" si="1032"/>
        <v>0</v>
      </c>
    </row>
    <row r="3432" spans="1:7" s="238" customFormat="1" ht="24" customHeight="1" x14ac:dyDescent="0.2">
      <c r="A3432" s="235" t="str">
        <f t="shared" si="1028"/>
        <v/>
      </c>
      <c r="B3432" s="233">
        <f t="shared" si="1029"/>
        <v>0</v>
      </c>
      <c r="C3432" s="234"/>
      <c r="D3432" s="235" t="str">
        <f t="shared" si="1030"/>
        <v/>
      </c>
      <c r="E3432" s="236"/>
      <c r="F3432" s="237">
        <f t="shared" si="1031"/>
        <v>0</v>
      </c>
      <c r="G3432" s="303">
        <f t="shared" si="1032"/>
        <v>0</v>
      </c>
    </row>
    <row r="3433" spans="1:7" s="238" customFormat="1" ht="24" customHeight="1" x14ac:dyDescent="0.2">
      <c r="A3433" s="235" t="str">
        <f t="shared" si="1028"/>
        <v/>
      </c>
      <c r="B3433" s="233">
        <f t="shared" si="1029"/>
        <v>0</v>
      </c>
      <c r="C3433" s="234"/>
      <c r="D3433" s="235" t="str">
        <f t="shared" si="1030"/>
        <v/>
      </c>
      <c r="E3433" s="236"/>
      <c r="F3433" s="237">
        <f t="shared" si="1031"/>
        <v>0</v>
      </c>
      <c r="G3433" s="303">
        <f t="shared" si="1032"/>
        <v>0</v>
      </c>
    </row>
    <row r="3434" spans="1:7" s="238" customFormat="1" ht="24" customHeight="1" x14ac:dyDescent="0.2">
      <c r="A3434" s="235" t="str">
        <f t="shared" si="1028"/>
        <v/>
      </c>
      <c r="B3434" s="233">
        <f t="shared" si="1029"/>
        <v>0</v>
      </c>
      <c r="C3434" s="234"/>
      <c r="D3434" s="235" t="str">
        <f t="shared" si="1030"/>
        <v/>
      </c>
      <c r="E3434" s="236"/>
      <c r="F3434" s="237">
        <f t="shared" si="1031"/>
        <v>0</v>
      </c>
      <c r="G3434" s="303">
        <f t="shared" si="1032"/>
        <v>0</v>
      </c>
    </row>
    <row r="3435" spans="1:7" s="238" customFormat="1" ht="24" customHeight="1" x14ac:dyDescent="0.2">
      <c r="A3435" s="235" t="str">
        <f t="shared" si="1028"/>
        <v/>
      </c>
      <c r="B3435" s="233">
        <f t="shared" si="1029"/>
        <v>0</v>
      </c>
      <c r="C3435" s="234"/>
      <c r="D3435" s="235" t="str">
        <f t="shared" si="1030"/>
        <v/>
      </c>
      <c r="E3435" s="236"/>
      <c r="F3435" s="237">
        <f t="shared" si="1031"/>
        <v>0</v>
      </c>
      <c r="G3435" s="303">
        <f t="shared" si="1032"/>
        <v>0</v>
      </c>
    </row>
    <row r="3436" spans="1:7" ht="24" customHeight="1" x14ac:dyDescent="0.2">
      <c r="A3436" s="304"/>
      <c r="B3436" s="99"/>
      <c r="C3436" s="99"/>
      <c r="D3436" s="105"/>
      <c r="E3436" s="106"/>
      <c r="F3436" s="377" t="s">
        <v>32</v>
      </c>
      <c r="G3436" s="305">
        <f>SUBTOTAL(9,G3428:G3435)</f>
        <v>0</v>
      </c>
    </row>
    <row r="3437" spans="1:7" ht="24" customHeight="1" x14ac:dyDescent="0.2">
      <c r="A3437" s="304"/>
      <c r="B3437" s="99"/>
      <c r="C3437" s="375" t="s">
        <v>606</v>
      </c>
      <c r="D3437" s="105"/>
      <c r="E3437" s="106"/>
      <c r="F3437" s="107"/>
      <c r="G3437" s="306"/>
    </row>
    <row r="3438" spans="1:7" s="238" customFormat="1" ht="24" customHeight="1" x14ac:dyDescent="0.2">
      <c r="A3438" s="235" t="str">
        <f t="shared" ref="A3438:A3446" si="1033">IFERROR(VLOOKUP(C3438,Tabla_Insumos,4,FALSE),"")</f>
        <v/>
      </c>
      <c r="B3438" s="233" t="str">
        <f t="shared" ref="B3438:B3446" si="1034">IFERROR(VLOOKUP(C3438,Tabla_Insumos,5,FALSE),"")</f>
        <v/>
      </c>
      <c r="C3438" s="234"/>
      <c r="D3438" s="235" t="str">
        <f t="shared" ref="D3438:D3446" si="1035">IFERROR(VLOOKUP(C3438,Tabla_Insumos,2,FALSE),"")</f>
        <v/>
      </c>
      <c r="E3438" s="236"/>
      <c r="F3438" s="237">
        <f t="shared" ref="F3438:F3446" si="1036">IFERROR(VLOOKUP(C3438,Tabla_Insumos,3,FALSE),0)</f>
        <v>0</v>
      </c>
      <c r="G3438" s="303">
        <f t="shared" ref="G3438:G3446" si="1037">ROUND(E3438*F3438,2)</f>
        <v>0</v>
      </c>
    </row>
    <row r="3439" spans="1:7" s="238" customFormat="1" ht="24" customHeight="1" x14ac:dyDescent="0.2">
      <c r="A3439" s="235" t="str">
        <f t="shared" si="1033"/>
        <v/>
      </c>
      <c r="B3439" s="233" t="str">
        <f t="shared" si="1034"/>
        <v/>
      </c>
      <c r="C3439" s="234"/>
      <c r="D3439" s="235" t="str">
        <f t="shared" si="1035"/>
        <v/>
      </c>
      <c r="E3439" s="236"/>
      <c r="F3439" s="237">
        <f t="shared" si="1036"/>
        <v>0</v>
      </c>
      <c r="G3439" s="303">
        <f t="shared" si="1037"/>
        <v>0</v>
      </c>
    </row>
    <row r="3440" spans="1:7" s="238" customFormat="1" ht="24" customHeight="1" x14ac:dyDescent="0.2">
      <c r="A3440" s="235" t="str">
        <f t="shared" si="1033"/>
        <v/>
      </c>
      <c r="B3440" s="233" t="str">
        <f t="shared" si="1034"/>
        <v/>
      </c>
      <c r="C3440" s="234"/>
      <c r="D3440" s="235" t="str">
        <f t="shared" si="1035"/>
        <v/>
      </c>
      <c r="E3440" s="236"/>
      <c r="F3440" s="237">
        <f t="shared" si="1036"/>
        <v>0</v>
      </c>
      <c r="G3440" s="303">
        <f t="shared" si="1037"/>
        <v>0</v>
      </c>
    </row>
    <row r="3441" spans="1:7" s="238" customFormat="1" ht="24" customHeight="1" x14ac:dyDescent="0.2">
      <c r="A3441" s="235" t="str">
        <f t="shared" si="1033"/>
        <v/>
      </c>
      <c r="B3441" s="233" t="str">
        <f t="shared" si="1034"/>
        <v/>
      </c>
      <c r="C3441" s="234"/>
      <c r="D3441" s="235" t="str">
        <f t="shared" si="1035"/>
        <v/>
      </c>
      <c r="E3441" s="236"/>
      <c r="F3441" s="237">
        <f t="shared" si="1036"/>
        <v>0</v>
      </c>
      <c r="G3441" s="303">
        <f t="shared" si="1037"/>
        <v>0</v>
      </c>
    </row>
    <row r="3442" spans="1:7" s="238" customFormat="1" ht="24" customHeight="1" x14ac:dyDescent="0.2">
      <c r="A3442" s="235" t="str">
        <f t="shared" si="1033"/>
        <v/>
      </c>
      <c r="B3442" s="233" t="str">
        <f t="shared" si="1034"/>
        <v/>
      </c>
      <c r="C3442" s="234"/>
      <c r="D3442" s="235" t="str">
        <f t="shared" si="1035"/>
        <v/>
      </c>
      <c r="E3442" s="236"/>
      <c r="F3442" s="237">
        <f t="shared" si="1036"/>
        <v>0</v>
      </c>
      <c r="G3442" s="303">
        <f t="shared" si="1037"/>
        <v>0</v>
      </c>
    </row>
    <row r="3443" spans="1:7" s="238" customFormat="1" ht="24" customHeight="1" x14ac:dyDescent="0.2">
      <c r="A3443" s="235" t="str">
        <f t="shared" si="1033"/>
        <v/>
      </c>
      <c r="B3443" s="233" t="str">
        <f t="shared" si="1034"/>
        <v/>
      </c>
      <c r="C3443" s="234"/>
      <c r="D3443" s="235" t="str">
        <f t="shared" si="1035"/>
        <v/>
      </c>
      <c r="E3443" s="236"/>
      <c r="F3443" s="237">
        <f t="shared" si="1036"/>
        <v>0</v>
      </c>
      <c r="G3443" s="303">
        <f t="shared" si="1037"/>
        <v>0</v>
      </c>
    </row>
    <row r="3444" spans="1:7" s="238" customFormat="1" ht="24" customHeight="1" x14ac:dyDescent="0.2">
      <c r="A3444" s="235" t="str">
        <f t="shared" si="1033"/>
        <v/>
      </c>
      <c r="B3444" s="233" t="str">
        <f t="shared" si="1034"/>
        <v/>
      </c>
      <c r="C3444" s="234"/>
      <c r="D3444" s="235" t="str">
        <f t="shared" si="1035"/>
        <v/>
      </c>
      <c r="E3444" s="236"/>
      <c r="F3444" s="237">
        <f t="shared" si="1036"/>
        <v>0</v>
      </c>
      <c r="G3444" s="303">
        <f t="shared" si="1037"/>
        <v>0</v>
      </c>
    </row>
    <row r="3445" spans="1:7" s="238" customFormat="1" ht="24" customHeight="1" x14ac:dyDescent="0.2">
      <c r="A3445" s="235" t="str">
        <f t="shared" si="1033"/>
        <v/>
      </c>
      <c r="B3445" s="233" t="str">
        <f t="shared" si="1034"/>
        <v/>
      </c>
      <c r="C3445" s="234"/>
      <c r="D3445" s="235" t="str">
        <f t="shared" si="1035"/>
        <v/>
      </c>
      <c r="E3445" s="236"/>
      <c r="F3445" s="237">
        <f t="shared" si="1036"/>
        <v>0</v>
      </c>
      <c r="G3445" s="303">
        <f t="shared" si="1037"/>
        <v>0</v>
      </c>
    </row>
    <row r="3446" spans="1:7" s="238" customFormat="1" ht="24" customHeight="1" x14ac:dyDescent="0.2">
      <c r="A3446" s="235" t="str">
        <f t="shared" si="1033"/>
        <v/>
      </c>
      <c r="B3446" s="233" t="str">
        <f t="shared" si="1034"/>
        <v/>
      </c>
      <c r="C3446" s="234"/>
      <c r="D3446" s="235" t="str">
        <f t="shared" si="1035"/>
        <v/>
      </c>
      <c r="E3446" s="236"/>
      <c r="F3446" s="237">
        <f t="shared" si="1036"/>
        <v>0</v>
      </c>
      <c r="G3446" s="303">
        <f t="shared" si="1037"/>
        <v>0</v>
      </c>
    </row>
    <row r="3447" spans="1:7" ht="24" customHeight="1" x14ac:dyDescent="0.2">
      <c r="A3447" s="307"/>
      <c r="B3447" s="105"/>
      <c r="C3447" s="99"/>
      <c r="D3447" s="105"/>
      <c r="E3447" s="106"/>
      <c r="F3447" s="377" t="s">
        <v>33</v>
      </c>
      <c r="G3447" s="305">
        <f>SUBTOTAL(9,G3438:G3446)</f>
        <v>0</v>
      </c>
    </row>
    <row r="3448" spans="1:7" ht="24" customHeight="1" x14ac:dyDescent="0.2">
      <c r="A3448" s="308"/>
      <c r="B3448" s="105"/>
      <c r="C3448" s="99"/>
      <c r="D3448" s="105"/>
      <c r="E3448" s="106"/>
      <c r="F3448" s="107"/>
      <c r="G3448" s="306"/>
    </row>
    <row r="3449" spans="1:7" ht="24" customHeight="1" x14ac:dyDescent="0.2">
      <c r="A3449" s="309" t="str">
        <f>B3407</f>
        <v/>
      </c>
      <c r="B3449" s="310" t="str">
        <f>C3407</f>
        <v/>
      </c>
      <c r="C3449" s="113"/>
      <c r="D3449" s="113" t="s">
        <v>34</v>
      </c>
      <c r="E3449" s="114"/>
      <c r="F3449" s="312" t="s">
        <v>35</v>
      </c>
      <c r="G3449" s="311">
        <f>SUBTOTAL(9,G3412:G3448)</f>
        <v>0</v>
      </c>
    </row>
    <row r="3451" spans="1:7" ht="24" customHeight="1" x14ac:dyDescent="0.2">
      <c r="A3451" s="291" t="s">
        <v>37</v>
      </c>
      <c r="B3451" s="292"/>
      <c r="C3451" s="292"/>
      <c r="D3451" s="292"/>
      <c r="E3451" s="292"/>
      <c r="F3451" s="292"/>
      <c r="G3451" s="293"/>
    </row>
    <row r="3452" spans="1:7" ht="24" customHeight="1" x14ac:dyDescent="0.2">
      <c r="A3452" s="294" t="s">
        <v>602</v>
      </c>
      <c r="B3452" s="101" t="str">
        <f>Comitente</f>
        <v>DIRECCION PROVINCIAL DE REDES DE GAS</v>
      </c>
      <c r="C3452" s="96"/>
      <c r="D3452" s="102"/>
      <c r="E3452" s="102"/>
      <c r="F3452" s="103"/>
      <c r="G3452" s="295"/>
    </row>
    <row r="3453" spans="1:7" ht="24" customHeight="1" x14ac:dyDescent="0.2">
      <c r="A3453" s="294" t="s">
        <v>603</v>
      </c>
      <c r="B3453" s="101">
        <f>Contratista</f>
        <v>0</v>
      </c>
      <c r="C3453" s="97"/>
      <c r="D3453" s="97"/>
      <c r="E3453" s="97"/>
      <c r="F3453" s="104"/>
      <c r="G3453" s="296"/>
    </row>
    <row r="3454" spans="1:7" ht="24" customHeight="1" x14ac:dyDescent="0.2">
      <c r="A3454" s="294" t="s">
        <v>24</v>
      </c>
      <c r="B3454" s="101" t="str">
        <f>Obra</f>
        <v>RED DE MEDIA PRESIÓN BARRIO TALACASTO</v>
      </c>
      <c r="C3454" s="97"/>
      <c r="D3454" s="97"/>
      <c r="E3454" s="97"/>
      <c r="F3454" s="104" t="s">
        <v>38</v>
      </c>
      <c r="G3454" s="297">
        <f>Fecha_Base</f>
        <v>0</v>
      </c>
    </row>
    <row r="3455" spans="1:7" ht="24" customHeight="1" x14ac:dyDescent="0.2">
      <c r="A3455" s="298" t="s">
        <v>601</v>
      </c>
      <c r="B3455" s="98" t="str">
        <f>Ubicación</f>
        <v>Departamento Chimbas</v>
      </c>
      <c r="C3455" s="98"/>
      <c r="D3455" s="105"/>
      <c r="E3455" s="106"/>
      <c r="F3455" s="107"/>
      <c r="G3455" s="299"/>
    </row>
    <row r="3456" spans="1:7" ht="24" customHeight="1" x14ac:dyDescent="0.2">
      <c r="A3456" s="298" t="s">
        <v>39</v>
      </c>
      <c r="B3456" s="108" t="str">
        <f>IFERROR(VALUE(LEFT(B3457,FIND(".",B3457)-1)),"")</f>
        <v/>
      </c>
      <c r="C3456" s="99" t="str">
        <f>IFERROR(VLOOKUP(B3456,Tabla_CyP,2,FALSE),"")</f>
        <v/>
      </c>
      <c r="D3456" s="99"/>
      <c r="E3456" s="106"/>
      <c r="F3456" s="107"/>
      <c r="G3456" s="299"/>
    </row>
    <row r="3457" spans="1:123" ht="24" customHeight="1" x14ac:dyDescent="0.2">
      <c r="A3457" s="298" t="s">
        <v>25</v>
      </c>
      <c r="B3457" s="109" t="str">
        <f>IFERROR(VLOOKUP(COUNTIF($A$1:A3457,"ANALISIS DE PRECIOS"),Tabla_NumeroItem,2,FALSE),"")</f>
        <v/>
      </c>
      <c r="C3457" s="99" t="str">
        <f>IFERROR(VLOOKUP(B3457,Tabla_CyP,2,FALSE),"")</f>
        <v/>
      </c>
      <c r="D3457" s="105"/>
      <c r="E3457" s="106"/>
      <c r="F3457" s="104" t="s">
        <v>26</v>
      </c>
      <c r="G3457" s="300" t="str">
        <f>IFERROR(VLOOKUP(B3457,Tabla_CyP,4,FALSE),"")</f>
        <v/>
      </c>
    </row>
    <row r="3458" spans="1:123" ht="24" customHeight="1" x14ac:dyDescent="0.2">
      <c r="A3458" s="298"/>
      <c r="B3458" s="98"/>
      <c r="C3458" s="99"/>
      <c r="D3458" s="105"/>
      <c r="E3458" s="106"/>
      <c r="F3458" s="107"/>
      <c r="G3458" s="299"/>
    </row>
    <row r="3459" spans="1:123" ht="24" customHeight="1" x14ac:dyDescent="0.2">
      <c r="A3459" s="431" t="s">
        <v>507</v>
      </c>
      <c r="B3459" s="432"/>
      <c r="C3459" s="425" t="s">
        <v>0</v>
      </c>
      <c r="D3459" s="425" t="s">
        <v>27</v>
      </c>
      <c r="E3459" s="427" t="s">
        <v>28</v>
      </c>
      <c r="F3459" s="429" t="s">
        <v>29</v>
      </c>
      <c r="G3459" s="429" t="s">
        <v>30</v>
      </c>
    </row>
    <row r="3460" spans="1:123" s="111" customFormat="1" ht="24" customHeight="1" x14ac:dyDescent="0.2">
      <c r="A3460" s="110" t="s">
        <v>508</v>
      </c>
      <c r="B3460" s="110" t="s">
        <v>509</v>
      </c>
      <c r="C3460" s="426"/>
      <c r="D3460" s="426"/>
      <c r="E3460" s="428"/>
      <c r="F3460" s="430"/>
      <c r="G3460" s="430"/>
      <c r="H3460" s="239"/>
      <c r="I3460" s="239"/>
      <c r="J3460" s="239"/>
      <c r="K3460" s="239"/>
      <c r="L3460" s="239"/>
      <c r="M3460" s="239"/>
      <c r="N3460" s="239"/>
      <c r="O3460" s="239"/>
      <c r="P3460" s="239"/>
      <c r="Q3460" s="239"/>
      <c r="R3460" s="239"/>
      <c r="S3460" s="239"/>
      <c r="T3460" s="239"/>
      <c r="U3460" s="239"/>
      <c r="V3460" s="239"/>
      <c r="W3460" s="239"/>
      <c r="X3460" s="239"/>
      <c r="Y3460" s="239"/>
      <c r="Z3460" s="239"/>
      <c r="AA3460" s="239"/>
      <c r="AB3460" s="239"/>
      <c r="AC3460" s="239"/>
      <c r="AD3460" s="239"/>
      <c r="AE3460" s="239"/>
      <c r="AF3460" s="239"/>
      <c r="AG3460" s="239"/>
      <c r="AH3460" s="239"/>
      <c r="AI3460" s="239"/>
      <c r="AJ3460" s="239"/>
      <c r="AK3460" s="239"/>
      <c r="AL3460" s="239"/>
      <c r="AM3460" s="239"/>
      <c r="AN3460" s="239"/>
      <c r="AO3460" s="239"/>
      <c r="AP3460" s="239"/>
      <c r="AQ3460" s="239"/>
      <c r="AR3460" s="239"/>
      <c r="AS3460" s="239"/>
      <c r="AT3460" s="239"/>
      <c r="AU3460" s="239"/>
      <c r="AV3460" s="239"/>
      <c r="AW3460" s="239"/>
      <c r="AX3460" s="239"/>
      <c r="AY3460" s="239"/>
      <c r="AZ3460" s="239"/>
      <c r="BA3460" s="239"/>
      <c r="BB3460" s="239"/>
      <c r="BC3460" s="239"/>
      <c r="BD3460" s="239"/>
      <c r="BE3460" s="239"/>
      <c r="BF3460" s="239"/>
      <c r="BG3460" s="239"/>
      <c r="BH3460" s="239"/>
      <c r="BI3460" s="239"/>
      <c r="BJ3460" s="239"/>
      <c r="BK3460" s="239"/>
      <c r="BL3460" s="239"/>
      <c r="BM3460" s="239"/>
      <c r="BN3460" s="239"/>
      <c r="BO3460" s="239"/>
      <c r="BP3460" s="239"/>
      <c r="BQ3460" s="239"/>
      <c r="BR3460" s="239"/>
      <c r="BS3460" s="239"/>
      <c r="BT3460" s="239"/>
      <c r="BU3460" s="239"/>
      <c r="BV3460" s="239"/>
      <c r="BW3460" s="239"/>
      <c r="BX3460" s="239"/>
      <c r="BY3460" s="239"/>
      <c r="BZ3460" s="239"/>
      <c r="CA3460" s="239"/>
      <c r="CB3460" s="239"/>
      <c r="CC3460" s="239"/>
      <c r="CD3460" s="239"/>
      <c r="CE3460" s="239"/>
      <c r="CF3460" s="239"/>
      <c r="CG3460" s="239"/>
      <c r="CH3460" s="239"/>
      <c r="CI3460" s="239"/>
      <c r="CJ3460" s="239"/>
      <c r="CK3460" s="239"/>
      <c r="CL3460" s="239"/>
      <c r="CM3460" s="239"/>
      <c r="CN3460" s="239"/>
      <c r="CO3460" s="239"/>
      <c r="CP3460" s="239"/>
      <c r="CQ3460" s="239"/>
      <c r="CR3460" s="239"/>
      <c r="CS3460" s="239"/>
      <c r="CT3460" s="239"/>
      <c r="CU3460" s="239"/>
      <c r="CV3460" s="239"/>
      <c r="CW3460" s="239"/>
      <c r="CX3460" s="239"/>
      <c r="CY3460" s="239"/>
      <c r="CZ3460" s="239"/>
      <c r="DA3460" s="239"/>
      <c r="DB3460" s="239"/>
      <c r="DC3460" s="239"/>
      <c r="DD3460" s="239"/>
      <c r="DE3460" s="239"/>
      <c r="DF3460" s="239"/>
      <c r="DG3460" s="239"/>
      <c r="DH3460" s="239"/>
      <c r="DI3460" s="239"/>
      <c r="DJ3460" s="239"/>
      <c r="DK3460" s="239"/>
      <c r="DL3460" s="239"/>
      <c r="DM3460" s="239"/>
      <c r="DN3460" s="239"/>
      <c r="DO3460" s="239"/>
      <c r="DP3460" s="239"/>
      <c r="DQ3460" s="239"/>
      <c r="DR3460" s="239"/>
      <c r="DS3460" s="239"/>
    </row>
    <row r="3461" spans="1:123" ht="24" customHeight="1" x14ac:dyDescent="0.2">
      <c r="A3461" s="378"/>
      <c r="B3461" s="112"/>
      <c r="C3461" s="376" t="s">
        <v>604</v>
      </c>
      <c r="D3461" s="113"/>
      <c r="E3461" s="114"/>
      <c r="F3461" s="115"/>
      <c r="G3461" s="302"/>
    </row>
    <row r="3462" spans="1:123" s="238" customFormat="1" ht="24" customHeight="1" x14ac:dyDescent="0.2">
      <c r="A3462" s="235" t="str">
        <f t="shared" ref="A3462:A3475" si="1038">IFERROR(VLOOKUP(C3462,Tabla_Insumos,4,FALSE),"")</f>
        <v/>
      </c>
      <c r="B3462" s="233" t="str">
        <f t="shared" ref="B3462:B3475" si="1039">IFERROR(VLOOKUP(C3462,Tabla_Insumos,5,FALSE),"")</f>
        <v/>
      </c>
      <c r="C3462" s="234"/>
      <c r="D3462" s="235" t="str">
        <f t="shared" ref="D3462:D3475" si="1040">IFERROR(VLOOKUP(C3462,Tabla_Insumos,2,FALSE),"")</f>
        <v/>
      </c>
      <c r="E3462" s="236"/>
      <c r="F3462" s="237">
        <f t="shared" ref="F3462:F3475" si="1041">IFERROR(VLOOKUP(C3462,Tabla_Insumos,3,FALSE),0)</f>
        <v>0</v>
      </c>
      <c r="G3462" s="303">
        <f>ROUND(E3462*F3462,2)</f>
        <v>0</v>
      </c>
    </row>
    <row r="3463" spans="1:123" s="238" customFormat="1" ht="24" customHeight="1" x14ac:dyDescent="0.2">
      <c r="A3463" s="235" t="str">
        <f t="shared" si="1038"/>
        <v/>
      </c>
      <c r="B3463" s="233" t="str">
        <f t="shared" si="1039"/>
        <v/>
      </c>
      <c r="C3463" s="234"/>
      <c r="D3463" s="235" t="str">
        <f t="shared" si="1040"/>
        <v/>
      </c>
      <c r="E3463" s="236"/>
      <c r="F3463" s="237">
        <f t="shared" si="1041"/>
        <v>0</v>
      </c>
      <c r="G3463" s="303">
        <f t="shared" ref="G3463:G3475" si="1042">ROUND(E3463*F3463,2)</f>
        <v>0</v>
      </c>
    </row>
    <row r="3464" spans="1:123" s="238" customFormat="1" ht="24" customHeight="1" x14ac:dyDescent="0.2">
      <c r="A3464" s="235" t="str">
        <f t="shared" si="1038"/>
        <v/>
      </c>
      <c r="B3464" s="233" t="str">
        <f t="shared" si="1039"/>
        <v/>
      </c>
      <c r="C3464" s="234"/>
      <c r="D3464" s="235" t="str">
        <f t="shared" si="1040"/>
        <v/>
      </c>
      <c r="E3464" s="236"/>
      <c r="F3464" s="237">
        <f t="shared" si="1041"/>
        <v>0</v>
      </c>
      <c r="G3464" s="303">
        <f t="shared" si="1042"/>
        <v>0</v>
      </c>
    </row>
    <row r="3465" spans="1:123" s="238" customFormat="1" ht="24" customHeight="1" x14ac:dyDescent="0.2">
      <c r="A3465" s="235" t="str">
        <f t="shared" si="1038"/>
        <v/>
      </c>
      <c r="B3465" s="233" t="str">
        <f t="shared" si="1039"/>
        <v/>
      </c>
      <c r="C3465" s="234"/>
      <c r="D3465" s="235" t="str">
        <f t="shared" si="1040"/>
        <v/>
      </c>
      <c r="E3465" s="236"/>
      <c r="F3465" s="237">
        <f t="shared" si="1041"/>
        <v>0</v>
      </c>
      <c r="G3465" s="303">
        <f t="shared" si="1042"/>
        <v>0</v>
      </c>
    </row>
    <row r="3466" spans="1:123" s="238" customFormat="1" ht="24" customHeight="1" x14ac:dyDescent="0.2">
      <c r="A3466" s="235" t="str">
        <f t="shared" si="1038"/>
        <v/>
      </c>
      <c r="B3466" s="233" t="str">
        <f t="shared" si="1039"/>
        <v/>
      </c>
      <c r="C3466" s="234"/>
      <c r="D3466" s="235" t="str">
        <f t="shared" si="1040"/>
        <v/>
      </c>
      <c r="E3466" s="236"/>
      <c r="F3466" s="237">
        <f t="shared" si="1041"/>
        <v>0</v>
      </c>
      <c r="G3466" s="303">
        <f t="shared" si="1042"/>
        <v>0</v>
      </c>
    </row>
    <row r="3467" spans="1:123" s="238" customFormat="1" ht="24" customHeight="1" x14ac:dyDescent="0.2">
      <c r="A3467" s="235" t="str">
        <f t="shared" si="1038"/>
        <v/>
      </c>
      <c r="B3467" s="233" t="str">
        <f t="shared" si="1039"/>
        <v/>
      </c>
      <c r="C3467" s="234"/>
      <c r="D3467" s="235" t="str">
        <f t="shared" si="1040"/>
        <v/>
      </c>
      <c r="E3467" s="236"/>
      <c r="F3467" s="237">
        <f t="shared" si="1041"/>
        <v>0</v>
      </c>
      <c r="G3467" s="303">
        <f t="shared" si="1042"/>
        <v>0</v>
      </c>
    </row>
    <row r="3468" spans="1:123" s="238" customFormat="1" ht="24" customHeight="1" x14ac:dyDescent="0.2">
      <c r="A3468" s="235" t="str">
        <f t="shared" si="1038"/>
        <v/>
      </c>
      <c r="B3468" s="233" t="str">
        <f t="shared" si="1039"/>
        <v/>
      </c>
      <c r="C3468" s="234"/>
      <c r="D3468" s="235" t="str">
        <f t="shared" si="1040"/>
        <v/>
      </c>
      <c r="E3468" s="236"/>
      <c r="F3468" s="237">
        <f t="shared" si="1041"/>
        <v>0</v>
      </c>
      <c r="G3468" s="303">
        <f t="shared" si="1042"/>
        <v>0</v>
      </c>
    </row>
    <row r="3469" spans="1:123" s="238" customFormat="1" ht="24" customHeight="1" x14ac:dyDescent="0.2">
      <c r="A3469" s="235" t="str">
        <f t="shared" si="1038"/>
        <v/>
      </c>
      <c r="B3469" s="233" t="str">
        <f t="shared" si="1039"/>
        <v/>
      </c>
      <c r="C3469" s="234"/>
      <c r="D3469" s="235" t="str">
        <f t="shared" si="1040"/>
        <v/>
      </c>
      <c r="E3469" s="236"/>
      <c r="F3469" s="237">
        <f t="shared" si="1041"/>
        <v>0</v>
      </c>
      <c r="G3469" s="303">
        <f t="shared" si="1042"/>
        <v>0</v>
      </c>
    </row>
    <row r="3470" spans="1:123" s="238" customFormat="1" ht="24" customHeight="1" x14ac:dyDescent="0.2">
      <c r="A3470" s="235" t="str">
        <f t="shared" si="1038"/>
        <v/>
      </c>
      <c r="B3470" s="233" t="str">
        <f t="shared" si="1039"/>
        <v/>
      </c>
      <c r="C3470" s="234"/>
      <c r="D3470" s="235" t="str">
        <f t="shared" si="1040"/>
        <v/>
      </c>
      <c r="E3470" s="236"/>
      <c r="F3470" s="237">
        <f t="shared" si="1041"/>
        <v>0</v>
      </c>
      <c r="G3470" s="303">
        <f t="shared" si="1042"/>
        <v>0</v>
      </c>
    </row>
    <row r="3471" spans="1:123" s="238" customFormat="1" ht="24" customHeight="1" x14ac:dyDescent="0.2">
      <c r="A3471" s="235" t="str">
        <f t="shared" si="1038"/>
        <v/>
      </c>
      <c r="B3471" s="233" t="str">
        <f t="shared" si="1039"/>
        <v/>
      </c>
      <c r="C3471" s="234"/>
      <c r="D3471" s="235" t="str">
        <f t="shared" si="1040"/>
        <v/>
      </c>
      <c r="E3471" s="236"/>
      <c r="F3471" s="237">
        <f t="shared" si="1041"/>
        <v>0</v>
      </c>
      <c r="G3471" s="303">
        <f t="shared" si="1042"/>
        <v>0</v>
      </c>
    </row>
    <row r="3472" spans="1:123" s="238" customFormat="1" ht="24" customHeight="1" x14ac:dyDescent="0.2">
      <c r="A3472" s="235" t="str">
        <f t="shared" si="1038"/>
        <v/>
      </c>
      <c r="B3472" s="233" t="str">
        <f t="shared" si="1039"/>
        <v/>
      </c>
      <c r="C3472" s="234"/>
      <c r="D3472" s="235" t="str">
        <f t="shared" si="1040"/>
        <v/>
      </c>
      <c r="E3472" s="236"/>
      <c r="F3472" s="237">
        <f t="shared" si="1041"/>
        <v>0</v>
      </c>
      <c r="G3472" s="303">
        <f t="shared" si="1042"/>
        <v>0</v>
      </c>
    </row>
    <row r="3473" spans="1:7" s="238" customFormat="1" ht="24" customHeight="1" x14ac:dyDescent="0.2">
      <c r="A3473" s="235" t="str">
        <f t="shared" si="1038"/>
        <v/>
      </c>
      <c r="B3473" s="233" t="str">
        <f t="shared" si="1039"/>
        <v/>
      </c>
      <c r="C3473" s="234"/>
      <c r="D3473" s="235" t="str">
        <f t="shared" si="1040"/>
        <v/>
      </c>
      <c r="E3473" s="236"/>
      <c r="F3473" s="237">
        <f t="shared" si="1041"/>
        <v>0</v>
      </c>
      <c r="G3473" s="303">
        <f t="shared" si="1042"/>
        <v>0</v>
      </c>
    </row>
    <row r="3474" spans="1:7" s="238" customFormat="1" ht="24" customHeight="1" x14ac:dyDescent="0.2">
      <c r="A3474" s="235" t="str">
        <f t="shared" si="1038"/>
        <v/>
      </c>
      <c r="B3474" s="233" t="str">
        <f t="shared" si="1039"/>
        <v/>
      </c>
      <c r="C3474" s="234"/>
      <c r="D3474" s="235" t="str">
        <f t="shared" si="1040"/>
        <v/>
      </c>
      <c r="E3474" s="236"/>
      <c r="F3474" s="237">
        <f t="shared" si="1041"/>
        <v>0</v>
      </c>
      <c r="G3474" s="303">
        <f t="shared" si="1042"/>
        <v>0</v>
      </c>
    </row>
    <row r="3475" spans="1:7" s="238" customFormat="1" ht="24" customHeight="1" x14ac:dyDescent="0.2">
      <c r="A3475" s="235" t="str">
        <f t="shared" si="1038"/>
        <v/>
      </c>
      <c r="B3475" s="233" t="str">
        <f t="shared" si="1039"/>
        <v/>
      </c>
      <c r="C3475" s="234"/>
      <c r="D3475" s="235" t="str">
        <f t="shared" si="1040"/>
        <v/>
      </c>
      <c r="E3475" s="236"/>
      <c r="F3475" s="237">
        <f t="shared" si="1041"/>
        <v>0</v>
      </c>
      <c r="G3475" s="303">
        <f t="shared" si="1042"/>
        <v>0</v>
      </c>
    </row>
    <row r="3476" spans="1:7" ht="24" customHeight="1" x14ac:dyDescent="0.2">
      <c r="A3476" s="304"/>
      <c r="B3476" s="99"/>
      <c r="C3476" s="99"/>
      <c r="D3476" s="105"/>
      <c r="E3476" s="106"/>
      <c r="F3476" s="377" t="s">
        <v>31</v>
      </c>
      <c r="G3476" s="305">
        <f>SUBTOTAL(9,G3462:G3475)</f>
        <v>0</v>
      </c>
    </row>
    <row r="3477" spans="1:7" ht="24" customHeight="1" x14ac:dyDescent="0.2">
      <c r="A3477" s="304"/>
      <c r="B3477" s="99"/>
      <c r="C3477" s="375" t="s">
        <v>605</v>
      </c>
      <c r="D3477" s="105"/>
      <c r="E3477" s="106"/>
      <c r="F3477" s="107"/>
      <c r="G3477" s="306"/>
    </row>
    <row r="3478" spans="1:7" s="238" customFormat="1" ht="24" customHeight="1" x14ac:dyDescent="0.2">
      <c r="A3478" s="235" t="str">
        <f t="shared" ref="A3478:A3485" si="1043">IFERROR(VLOOKUP(C3478,Tabla_Insumos,4,FALSE),"")</f>
        <v/>
      </c>
      <c r="B3478" s="233">
        <f t="shared" ref="B3478:B3485" si="1044">IFERROR(VLOOKUP(A3478,Tabla_Indices,5,FALSE),"")</f>
        <v>0</v>
      </c>
      <c r="C3478" s="234"/>
      <c r="D3478" s="235" t="str">
        <f t="shared" ref="D3478:D3485" si="1045">IFERROR(VLOOKUP(C3478,Tabla_Insumos,2,FALSE),"")</f>
        <v/>
      </c>
      <c r="E3478" s="236"/>
      <c r="F3478" s="237">
        <f t="shared" ref="F3478:F3485" si="1046">IFERROR(VLOOKUP(C3478,Tabla_Insumos,3,FALSE),0)</f>
        <v>0</v>
      </c>
      <c r="G3478" s="303">
        <f>ROUND(E3478*F3478,2)</f>
        <v>0</v>
      </c>
    </row>
    <row r="3479" spans="1:7" s="238" customFormat="1" ht="24" customHeight="1" x14ac:dyDescent="0.2">
      <c r="A3479" s="235" t="str">
        <f t="shared" si="1043"/>
        <v/>
      </c>
      <c r="B3479" s="233">
        <f t="shared" si="1044"/>
        <v>0</v>
      </c>
      <c r="C3479" s="234"/>
      <c r="D3479" s="235" t="str">
        <f t="shared" si="1045"/>
        <v/>
      </c>
      <c r="E3479" s="236"/>
      <c r="F3479" s="237">
        <f t="shared" si="1046"/>
        <v>0</v>
      </c>
      <c r="G3479" s="303">
        <f>ROUND(E3479*F3479,2)</f>
        <v>0</v>
      </c>
    </row>
    <row r="3480" spans="1:7" s="238" customFormat="1" ht="24" customHeight="1" x14ac:dyDescent="0.2">
      <c r="A3480" s="235" t="str">
        <f t="shared" si="1043"/>
        <v/>
      </c>
      <c r="B3480" s="233">
        <f t="shared" si="1044"/>
        <v>0</v>
      </c>
      <c r="C3480" s="234"/>
      <c r="D3480" s="235" t="str">
        <f t="shared" si="1045"/>
        <v/>
      </c>
      <c r="E3480" s="236"/>
      <c r="F3480" s="237">
        <f t="shared" si="1046"/>
        <v>0</v>
      </c>
      <c r="G3480" s="303">
        <f t="shared" ref="G3480:G3485" si="1047">ROUND(E3480*F3480,2)</f>
        <v>0</v>
      </c>
    </row>
    <row r="3481" spans="1:7" s="238" customFormat="1" ht="24" customHeight="1" x14ac:dyDescent="0.2">
      <c r="A3481" s="235" t="str">
        <f t="shared" si="1043"/>
        <v/>
      </c>
      <c r="B3481" s="233">
        <f t="shared" si="1044"/>
        <v>0</v>
      </c>
      <c r="C3481" s="234"/>
      <c r="D3481" s="235" t="str">
        <f t="shared" si="1045"/>
        <v/>
      </c>
      <c r="E3481" s="236"/>
      <c r="F3481" s="237">
        <f t="shared" si="1046"/>
        <v>0</v>
      </c>
      <c r="G3481" s="303">
        <f t="shared" si="1047"/>
        <v>0</v>
      </c>
    </row>
    <row r="3482" spans="1:7" s="238" customFormat="1" ht="24" customHeight="1" x14ac:dyDescent="0.2">
      <c r="A3482" s="235" t="str">
        <f t="shared" si="1043"/>
        <v/>
      </c>
      <c r="B3482" s="233">
        <f t="shared" si="1044"/>
        <v>0</v>
      </c>
      <c r="C3482" s="234"/>
      <c r="D3482" s="235" t="str">
        <f t="shared" si="1045"/>
        <v/>
      </c>
      <c r="E3482" s="236"/>
      <c r="F3482" s="237">
        <f t="shared" si="1046"/>
        <v>0</v>
      </c>
      <c r="G3482" s="303">
        <f t="shared" si="1047"/>
        <v>0</v>
      </c>
    </row>
    <row r="3483" spans="1:7" s="238" customFormat="1" ht="24" customHeight="1" x14ac:dyDescent="0.2">
      <c r="A3483" s="235" t="str">
        <f t="shared" si="1043"/>
        <v/>
      </c>
      <c r="B3483" s="233">
        <f t="shared" si="1044"/>
        <v>0</v>
      </c>
      <c r="C3483" s="234"/>
      <c r="D3483" s="235" t="str">
        <f t="shared" si="1045"/>
        <v/>
      </c>
      <c r="E3483" s="236"/>
      <c r="F3483" s="237">
        <f t="shared" si="1046"/>
        <v>0</v>
      </c>
      <c r="G3483" s="303">
        <f t="shared" si="1047"/>
        <v>0</v>
      </c>
    </row>
    <row r="3484" spans="1:7" s="238" customFormat="1" ht="24" customHeight="1" x14ac:dyDescent="0.2">
      <c r="A3484" s="235" t="str">
        <f t="shared" si="1043"/>
        <v/>
      </c>
      <c r="B3484" s="233">
        <f t="shared" si="1044"/>
        <v>0</v>
      </c>
      <c r="C3484" s="234"/>
      <c r="D3484" s="235" t="str">
        <f t="shared" si="1045"/>
        <v/>
      </c>
      <c r="E3484" s="236"/>
      <c r="F3484" s="237">
        <f t="shared" si="1046"/>
        <v>0</v>
      </c>
      <c r="G3484" s="303">
        <f t="shared" si="1047"/>
        <v>0</v>
      </c>
    </row>
    <row r="3485" spans="1:7" s="238" customFormat="1" ht="24" customHeight="1" x14ac:dyDescent="0.2">
      <c r="A3485" s="235" t="str">
        <f t="shared" si="1043"/>
        <v/>
      </c>
      <c r="B3485" s="233">
        <f t="shared" si="1044"/>
        <v>0</v>
      </c>
      <c r="C3485" s="234"/>
      <c r="D3485" s="235" t="str">
        <f t="shared" si="1045"/>
        <v/>
      </c>
      <c r="E3485" s="236"/>
      <c r="F3485" s="237">
        <f t="shared" si="1046"/>
        <v>0</v>
      </c>
      <c r="G3485" s="303">
        <f t="shared" si="1047"/>
        <v>0</v>
      </c>
    </row>
    <row r="3486" spans="1:7" ht="24" customHeight="1" x14ac:dyDescent="0.2">
      <c r="A3486" s="304"/>
      <c r="B3486" s="99"/>
      <c r="C3486" s="99"/>
      <c r="D3486" s="105"/>
      <c r="E3486" s="106"/>
      <c r="F3486" s="377" t="s">
        <v>32</v>
      </c>
      <c r="G3486" s="305">
        <f>SUBTOTAL(9,G3478:G3485)</f>
        <v>0</v>
      </c>
    </row>
    <row r="3487" spans="1:7" ht="24" customHeight="1" x14ac:dyDescent="0.2">
      <c r="A3487" s="304"/>
      <c r="B3487" s="99"/>
      <c r="C3487" s="375" t="s">
        <v>606</v>
      </c>
      <c r="D3487" s="105"/>
      <c r="E3487" s="106"/>
      <c r="F3487" s="107"/>
      <c r="G3487" s="306"/>
    </row>
    <row r="3488" spans="1:7" s="238" customFormat="1" ht="24" customHeight="1" x14ac:dyDescent="0.2">
      <c r="A3488" s="235" t="str">
        <f t="shared" ref="A3488:A3496" si="1048">IFERROR(VLOOKUP(C3488,Tabla_Insumos,4,FALSE),"")</f>
        <v/>
      </c>
      <c r="B3488" s="233" t="str">
        <f t="shared" ref="B3488:B3496" si="1049">IFERROR(VLOOKUP(C3488,Tabla_Insumos,5,FALSE),"")</f>
        <v/>
      </c>
      <c r="C3488" s="234"/>
      <c r="D3488" s="235" t="str">
        <f t="shared" ref="D3488:D3496" si="1050">IFERROR(VLOOKUP(C3488,Tabla_Insumos,2,FALSE),"")</f>
        <v/>
      </c>
      <c r="E3488" s="236"/>
      <c r="F3488" s="237">
        <f t="shared" ref="F3488:F3496" si="1051">IFERROR(VLOOKUP(C3488,Tabla_Insumos,3,FALSE),0)</f>
        <v>0</v>
      </c>
      <c r="G3488" s="303">
        <f t="shared" ref="G3488:G3496" si="1052">ROUND(E3488*F3488,2)</f>
        <v>0</v>
      </c>
    </row>
    <row r="3489" spans="1:7" s="238" customFormat="1" ht="24" customHeight="1" x14ac:dyDescent="0.2">
      <c r="A3489" s="235" t="str">
        <f t="shared" si="1048"/>
        <v/>
      </c>
      <c r="B3489" s="233" t="str">
        <f t="shared" si="1049"/>
        <v/>
      </c>
      <c r="C3489" s="234"/>
      <c r="D3489" s="235" t="str">
        <f t="shared" si="1050"/>
        <v/>
      </c>
      <c r="E3489" s="236"/>
      <c r="F3489" s="237">
        <f t="shared" si="1051"/>
        <v>0</v>
      </c>
      <c r="G3489" s="303">
        <f t="shared" si="1052"/>
        <v>0</v>
      </c>
    </row>
    <row r="3490" spans="1:7" s="238" customFormat="1" ht="24" customHeight="1" x14ac:dyDescent="0.2">
      <c r="A3490" s="235" t="str">
        <f t="shared" si="1048"/>
        <v/>
      </c>
      <c r="B3490" s="233" t="str">
        <f t="shared" si="1049"/>
        <v/>
      </c>
      <c r="C3490" s="234"/>
      <c r="D3490" s="235" t="str">
        <f t="shared" si="1050"/>
        <v/>
      </c>
      <c r="E3490" s="236"/>
      <c r="F3490" s="237">
        <f t="shared" si="1051"/>
        <v>0</v>
      </c>
      <c r="G3490" s="303">
        <f t="shared" si="1052"/>
        <v>0</v>
      </c>
    </row>
    <row r="3491" spans="1:7" s="238" customFormat="1" ht="24" customHeight="1" x14ac:dyDescent="0.2">
      <c r="A3491" s="235" t="str">
        <f t="shared" si="1048"/>
        <v/>
      </c>
      <c r="B3491" s="233" t="str">
        <f t="shared" si="1049"/>
        <v/>
      </c>
      <c r="C3491" s="234"/>
      <c r="D3491" s="235" t="str">
        <f t="shared" si="1050"/>
        <v/>
      </c>
      <c r="E3491" s="236"/>
      <c r="F3491" s="237">
        <f t="shared" si="1051"/>
        <v>0</v>
      </c>
      <c r="G3491" s="303">
        <f t="shared" si="1052"/>
        <v>0</v>
      </c>
    </row>
    <row r="3492" spans="1:7" s="238" customFormat="1" ht="24" customHeight="1" x14ac:dyDescent="0.2">
      <c r="A3492" s="235" t="str">
        <f t="shared" si="1048"/>
        <v/>
      </c>
      <c r="B3492" s="233" t="str">
        <f t="shared" si="1049"/>
        <v/>
      </c>
      <c r="C3492" s="234"/>
      <c r="D3492" s="235" t="str">
        <f t="shared" si="1050"/>
        <v/>
      </c>
      <c r="E3492" s="236"/>
      <c r="F3492" s="237">
        <f t="shared" si="1051"/>
        <v>0</v>
      </c>
      <c r="G3492" s="303">
        <f t="shared" si="1052"/>
        <v>0</v>
      </c>
    </row>
    <row r="3493" spans="1:7" s="238" customFormat="1" ht="24" customHeight="1" x14ac:dyDescent="0.2">
      <c r="A3493" s="235" t="str">
        <f t="shared" si="1048"/>
        <v/>
      </c>
      <c r="B3493" s="233" t="str">
        <f t="shared" si="1049"/>
        <v/>
      </c>
      <c r="C3493" s="234"/>
      <c r="D3493" s="235" t="str">
        <f t="shared" si="1050"/>
        <v/>
      </c>
      <c r="E3493" s="236"/>
      <c r="F3493" s="237">
        <f t="shared" si="1051"/>
        <v>0</v>
      </c>
      <c r="G3493" s="303">
        <f t="shared" si="1052"/>
        <v>0</v>
      </c>
    </row>
    <row r="3494" spans="1:7" s="238" customFormat="1" ht="24" customHeight="1" x14ac:dyDescent="0.2">
      <c r="A3494" s="235" t="str">
        <f t="shared" si="1048"/>
        <v/>
      </c>
      <c r="B3494" s="233" t="str">
        <f t="shared" si="1049"/>
        <v/>
      </c>
      <c r="C3494" s="234"/>
      <c r="D3494" s="235" t="str">
        <f t="shared" si="1050"/>
        <v/>
      </c>
      <c r="E3494" s="236"/>
      <c r="F3494" s="237">
        <f t="shared" si="1051"/>
        <v>0</v>
      </c>
      <c r="G3494" s="303">
        <f t="shared" si="1052"/>
        <v>0</v>
      </c>
    </row>
    <row r="3495" spans="1:7" s="238" customFormat="1" ht="24" customHeight="1" x14ac:dyDescent="0.2">
      <c r="A3495" s="235" t="str">
        <f t="shared" si="1048"/>
        <v/>
      </c>
      <c r="B3495" s="233" t="str">
        <f t="shared" si="1049"/>
        <v/>
      </c>
      <c r="C3495" s="234"/>
      <c r="D3495" s="235" t="str">
        <f t="shared" si="1050"/>
        <v/>
      </c>
      <c r="E3495" s="236"/>
      <c r="F3495" s="237">
        <f t="shared" si="1051"/>
        <v>0</v>
      </c>
      <c r="G3495" s="303">
        <f t="shared" si="1052"/>
        <v>0</v>
      </c>
    </row>
    <row r="3496" spans="1:7" s="238" customFormat="1" ht="24" customHeight="1" x14ac:dyDescent="0.2">
      <c r="A3496" s="235" t="str">
        <f t="shared" si="1048"/>
        <v/>
      </c>
      <c r="B3496" s="233" t="str">
        <f t="shared" si="1049"/>
        <v/>
      </c>
      <c r="C3496" s="234"/>
      <c r="D3496" s="235" t="str">
        <f t="shared" si="1050"/>
        <v/>
      </c>
      <c r="E3496" s="236"/>
      <c r="F3496" s="237">
        <f t="shared" si="1051"/>
        <v>0</v>
      </c>
      <c r="G3496" s="303">
        <f t="shared" si="1052"/>
        <v>0</v>
      </c>
    </row>
    <row r="3497" spans="1:7" ht="24" customHeight="1" x14ac:dyDescent="0.2">
      <c r="A3497" s="307"/>
      <c r="B3497" s="105"/>
      <c r="C3497" s="99"/>
      <c r="D3497" s="105"/>
      <c r="E3497" s="106"/>
      <c r="F3497" s="377" t="s">
        <v>33</v>
      </c>
      <c r="G3497" s="305">
        <f>SUBTOTAL(9,G3488:G3496)</f>
        <v>0</v>
      </c>
    </row>
    <row r="3498" spans="1:7" ht="24" customHeight="1" x14ac:dyDescent="0.2">
      <c r="A3498" s="308"/>
      <c r="B3498" s="105"/>
      <c r="C3498" s="99"/>
      <c r="D3498" s="105"/>
      <c r="E3498" s="106"/>
      <c r="F3498" s="107"/>
      <c r="G3498" s="306"/>
    </row>
    <row r="3499" spans="1:7" ht="24" customHeight="1" x14ac:dyDescent="0.2">
      <c r="A3499" s="309" t="str">
        <f>B3457</f>
        <v/>
      </c>
      <c r="B3499" s="310" t="str">
        <f>C3457</f>
        <v/>
      </c>
      <c r="C3499" s="113"/>
      <c r="D3499" s="113" t="s">
        <v>34</v>
      </c>
      <c r="E3499" s="114"/>
      <c r="F3499" s="312" t="s">
        <v>35</v>
      </c>
      <c r="G3499" s="311">
        <f>SUBTOTAL(9,G3462:G3498)</f>
        <v>0</v>
      </c>
    </row>
    <row r="3501" spans="1:7" ht="24" customHeight="1" x14ac:dyDescent="0.2">
      <c r="A3501" s="291" t="s">
        <v>37</v>
      </c>
      <c r="B3501" s="292"/>
      <c r="C3501" s="292"/>
      <c r="D3501" s="292"/>
      <c r="E3501" s="292"/>
      <c r="F3501" s="292"/>
      <c r="G3501" s="293"/>
    </row>
    <row r="3502" spans="1:7" ht="24" customHeight="1" x14ac:dyDescent="0.2">
      <c r="A3502" s="294" t="s">
        <v>602</v>
      </c>
      <c r="B3502" s="101" t="str">
        <f>Comitente</f>
        <v>DIRECCION PROVINCIAL DE REDES DE GAS</v>
      </c>
      <c r="C3502" s="96"/>
      <c r="D3502" s="102"/>
      <c r="E3502" s="102"/>
      <c r="F3502" s="103"/>
      <c r="G3502" s="295"/>
    </row>
    <row r="3503" spans="1:7" ht="24" customHeight="1" x14ac:dyDescent="0.2">
      <c r="A3503" s="294" t="s">
        <v>603</v>
      </c>
      <c r="B3503" s="101">
        <f>Contratista</f>
        <v>0</v>
      </c>
      <c r="C3503" s="97"/>
      <c r="D3503" s="97"/>
      <c r="E3503" s="97"/>
      <c r="F3503" s="104"/>
      <c r="G3503" s="296"/>
    </row>
    <row r="3504" spans="1:7" ht="24" customHeight="1" x14ac:dyDescent="0.2">
      <c r="A3504" s="294" t="s">
        <v>24</v>
      </c>
      <c r="B3504" s="101" t="str">
        <f>Obra</f>
        <v>RED DE MEDIA PRESIÓN BARRIO TALACASTO</v>
      </c>
      <c r="C3504" s="97"/>
      <c r="D3504" s="97"/>
      <c r="E3504" s="97"/>
      <c r="F3504" s="104" t="s">
        <v>38</v>
      </c>
      <c r="G3504" s="297">
        <f>Fecha_Base</f>
        <v>0</v>
      </c>
    </row>
    <row r="3505" spans="1:123" ht="24" customHeight="1" x14ac:dyDescent="0.2">
      <c r="A3505" s="298" t="s">
        <v>601</v>
      </c>
      <c r="B3505" s="98" t="str">
        <f>Ubicación</f>
        <v>Departamento Chimbas</v>
      </c>
      <c r="C3505" s="98"/>
      <c r="D3505" s="105"/>
      <c r="E3505" s="106"/>
      <c r="F3505" s="107"/>
      <c r="G3505" s="299"/>
    </row>
    <row r="3506" spans="1:123" ht="24" customHeight="1" x14ac:dyDescent="0.2">
      <c r="A3506" s="298" t="s">
        <v>39</v>
      </c>
      <c r="B3506" s="108" t="str">
        <f>IFERROR(VALUE(LEFT(B3507,FIND(".",B3507)-1)),"")</f>
        <v/>
      </c>
      <c r="C3506" s="99" t="str">
        <f>IFERROR(VLOOKUP(B3506,Tabla_CyP,2,FALSE),"")</f>
        <v/>
      </c>
      <c r="D3506" s="99"/>
      <c r="E3506" s="106"/>
      <c r="F3506" s="107"/>
      <c r="G3506" s="299"/>
    </row>
    <row r="3507" spans="1:123" ht="24" customHeight="1" x14ac:dyDescent="0.2">
      <c r="A3507" s="298" t="s">
        <v>25</v>
      </c>
      <c r="B3507" s="109" t="str">
        <f>IFERROR(VLOOKUP(COUNTIF($A$1:A3507,"ANALISIS DE PRECIOS"),Tabla_NumeroItem,2,FALSE),"")</f>
        <v/>
      </c>
      <c r="C3507" s="99" t="str">
        <f>IFERROR(VLOOKUP(B3507,Tabla_CyP,2,FALSE),"")</f>
        <v/>
      </c>
      <c r="D3507" s="105"/>
      <c r="E3507" s="106"/>
      <c r="F3507" s="104" t="s">
        <v>26</v>
      </c>
      <c r="G3507" s="300" t="str">
        <f>IFERROR(VLOOKUP(B3507,Tabla_CyP,4,FALSE),"")</f>
        <v/>
      </c>
    </row>
    <row r="3508" spans="1:123" ht="24" customHeight="1" x14ac:dyDescent="0.2">
      <c r="A3508" s="298"/>
      <c r="B3508" s="98"/>
      <c r="C3508" s="99"/>
      <c r="D3508" s="105"/>
      <c r="E3508" s="106"/>
      <c r="F3508" s="107"/>
      <c r="G3508" s="299"/>
    </row>
    <row r="3509" spans="1:123" ht="24" customHeight="1" x14ac:dyDescent="0.2">
      <c r="A3509" s="431" t="s">
        <v>507</v>
      </c>
      <c r="B3509" s="432"/>
      <c r="C3509" s="425" t="s">
        <v>0</v>
      </c>
      <c r="D3509" s="425" t="s">
        <v>27</v>
      </c>
      <c r="E3509" s="427" t="s">
        <v>28</v>
      </c>
      <c r="F3509" s="429" t="s">
        <v>29</v>
      </c>
      <c r="G3509" s="429" t="s">
        <v>30</v>
      </c>
    </row>
    <row r="3510" spans="1:123" s="111" customFormat="1" ht="24" customHeight="1" x14ac:dyDescent="0.2">
      <c r="A3510" s="110" t="s">
        <v>508</v>
      </c>
      <c r="B3510" s="110" t="s">
        <v>509</v>
      </c>
      <c r="C3510" s="426"/>
      <c r="D3510" s="426"/>
      <c r="E3510" s="428"/>
      <c r="F3510" s="430"/>
      <c r="G3510" s="430"/>
      <c r="H3510" s="239"/>
      <c r="I3510" s="239"/>
      <c r="J3510" s="239"/>
      <c r="K3510" s="239"/>
      <c r="L3510" s="239"/>
      <c r="M3510" s="239"/>
      <c r="N3510" s="239"/>
      <c r="O3510" s="239"/>
      <c r="P3510" s="239"/>
      <c r="Q3510" s="239"/>
      <c r="R3510" s="239"/>
      <c r="S3510" s="239"/>
      <c r="T3510" s="239"/>
      <c r="U3510" s="239"/>
      <c r="V3510" s="239"/>
      <c r="W3510" s="239"/>
      <c r="X3510" s="239"/>
      <c r="Y3510" s="239"/>
      <c r="Z3510" s="239"/>
      <c r="AA3510" s="239"/>
      <c r="AB3510" s="239"/>
      <c r="AC3510" s="239"/>
      <c r="AD3510" s="239"/>
      <c r="AE3510" s="239"/>
      <c r="AF3510" s="239"/>
      <c r="AG3510" s="239"/>
      <c r="AH3510" s="239"/>
      <c r="AI3510" s="239"/>
      <c r="AJ3510" s="239"/>
      <c r="AK3510" s="239"/>
      <c r="AL3510" s="239"/>
      <c r="AM3510" s="239"/>
      <c r="AN3510" s="239"/>
      <c r="AO3510" s="239"/>
      <c r="AP3510" s="239"/>
      <c r="AQ3510" s="239"/>
      <c r="AR3510" s="239"/>
      <c r="AS3510" s="239"/>
      <c r="AT3510" s="239"/>
      <c r="AU3510" s="239"/>
      <c r="AV3510" s="239"/>
      <c r="AW3510" s="239"/>
      <c r="AX3510" s="239"/>
      <c r="AY3510" s="239"/>
      <c r="AZ3510" s="239"/>
      <c r="BA3510" s="239"/>
      <c r="BB3510" s="239"/>
      <c r="BC3510" s="239"/>
      <c r="BD3510" s="239"/>
      <c r="BE3510" s="239"/>
      <c r="BF3510" s="239"/>
      <c r="BG3510" s="239"/>
      <c r="BH3510" s="239"/>
      <c r="BI3510" s="239"/>
      <c r="BJ3510" s="239"/>
      <c r="BK3510" s="239"/>
      <c r="BL3510" s="239"/>
      <c r="BM3510" s="239"/>
      <c r="BN3510" s="239"/>
      <c r="BO3510" s="239"/>
      <c r="BP3510" s="239"/>
      <c r="BQ3510" s="239"/>
      <c r="BR3510" s="239"/>
      <c r="BS3510" s="239"/>
      <c r="BT3510" s="239"/>
      <c r="BU3510" s="239"/>
      <c r="BV3510" s="239"/>
      <c r="BW3510" s="239"/>
      <c r="BX3510" s="239"/>
      <c r="BY3510" s="239"/>
      <c r="BZ3510" s="239"/>
      <c r="CA3510" s="239"/>
      <c r="CB3510" s="239"/>
      <c r="CC3510" s="239"/>
      <c r="CD3510" s="239"/>
      <c r="CE3510" s="239"/>
      <c r="CF3510" s="239"/>
      <c r="CG3510" s="239"/>
      <c r="CH3510" s="239"/>
      <c r="CI3510" s="239"/>
      <c r="CJ3510" s="239"/>
      <c r="CK3510" s="239"/>
      <c r="CL3510" s="239"/>
      <c r="CM3510" s="239"/>
      <c r="CN3510" s="239"/>
      <c r="CO3510" s="239"/>
      <c r="CP3510" s="239"/>
      <c r="CQ3510" s="239"/>
      <c r="CR3510" s="239"/>
      <c r="CS3510" s="239"/>
      <c r="CT3510" s="239"/>
      <c r="CU3510" s="239"/>
      <c r="CV3510" s="239"/>
      <c r="CW3510" s="239"/>
      <c r="CX3510" s="239"/>
      <c r="CY3510" s="239"/>
      <c r="CZ3510" s="239"/>
      <c r="DA3510" s="239"/>
      <c r="DB3510" s="239"/>
      <c r="DC3510" s="239"/>
      <c r="DD3510" s="239"/>
      <c r="DE3510" s="239"/>
      <c r="DF3510" s="239"/>
      <c r="DG3510" s="239"/>
      <c r="DH3510" s="239"/>
      <c r="DI3510" s="239"/>
      <c r="DJ3510" s="239"/>
      <c r="DK3510" s="239"/>
      <c r="DL3510" s="239"/>
      <c r="DM3510" s="239"/>
      <c r="DN3510" s="239"/>
      <c r="DO3510" s="239"/>
      <c r="DP3510" s="239"/>
      <c r="DQ3510" s="239"/>
      <c r="DR3510" s="239"/>
      <c r="DS3510" s="239"/>
    </row>
    <row r="3511" spans="1:123" ht="24" customHeight="1" x14ac:dyDescent="0.2">
      <c r="A3511" s="378"/>
      <c r="B3511" s="112"/>
      <c r="C3511" s="376" t="s">
        <v>604</v>
      </c>
      <c r="D3511" s="113"/>
      <c r="E3511" s="114"/>
      <c r="F3511" s="115"/>
      <c r="G3511" s="302"/>
    </row>
    <row r="3512" spans="1:123" s="238" customFormat="1" ht="24" customHeight="1" x14ac:dyDescent="0.2">
      <c r="A3512" s="235" t="str">
        <f t="shared" ref="A3512:A3525" si="1053">IFERROR(VLOOKUP(C3512,Tabla_Insumos,4,FALSE),"")</f>
        <v/>
      </c>
      <c r="B3512" s="233" t="str">
        <f t="shared" ref="B3512:B3525" si="1054">IFERROR(VLOOKUP(C3512,Tabla_Insumos,5,FALSE),"")</f>
        <v/>
      </c>
      <c r="C3512" s="234"/>
      <c r="D3512" s="235" t="str">
        <f t="shared" ref="D3512:D3525" si="1055">IFERROR(VLOOKUP(C3512,Tabla_Insumos,2,FALSE),"")</f>
        <v/>
      </c>
      <c r="E3512" s="236"/>
      <c r="F3512" s="237">
        <f t="shared" ref="F3512:F3525" si="1056">IFERROR(VLOOKUP(C3512,Tabla_Insumos,3,FALSE),0)</f>
        <v>0</v>
      </c>
      <c r="G3512" s="303">
        <f>ROUND(E3512*F3512,2)</f>
        <v>0</v>
      </c>
    </row>
    <row r="3513" spans="1:123" s="238" customFormat="1" ht="24" customHeight="1" x14ac:dyDescent="0.2">
      <c r="A3513" s="235" t="str">
        <f t="shared" si="1053"/>
        <v/>
      </c>
      <c r="B3513" s="233" t="str">
        <f t="shared" si="1054"/>
        <v/>
      </c>
      <c r="C3513" s="234"/>
      <c r="D3513" s="235" t="str">
        <f t="shared" si="1055"/>
        <v/>
      </c>
      <c r="E3513" s="236"/>
      <c r="F3513" s="237">
        <f t="shared" si="1056"/>
        <v>0</v>
      </c>
      <c r="G3513" s="303">
        <f t="shared" ref="G3513:G3525" si="1057">ROUND(E3513*F3513,2)</f>
        <v>0</v>
      </c>
    </row>
    <row r="3514" spans="1:123" s="238" customFormat="1" ht="24" customHeight="1" x14ac:dyDescent="0.2">
      <c r="A3514" s="235" t="str">
        <f t="shared" si="1053"/>
        <v/>
      </c>
      <c r="B3514" s="233" t="str">
        <f t="shared" si="1054"/>
        <v/>
      </c>
      <c r="C3514" s="234"/>
      <c r="D3514" s="235" t="str">
        <f t="shared" si="1055"/>
        <v/>
      </c>
      <c r="E3514" s="236"/>
      <c r="F3514" s="237">
        <f t="shared" si="1056"/>
        <v>0</v>
      </c>
      <c r="G3514" s="303">
        <f t="shared" si="1057"/>
        <v>0</v>
      </c>
    </row>
    <row r="3515" spans="1:123" s="238" customFormat="1" ht="24" customHeight="1" x14ac:dyDescent="0.2">
      <c r="A3515" s="235" t="str">
        <f t="shared" si="1053"/>
        <v/>
      </c>
      <c r="B3515" s="233" t="str">
        <f t="shared" si="1054"/>
        <v/>
      </c>
      <c r="C3515" s="234"/>
      <c r="D3515" s="235" t="str">
        <f t="shared" si="1055"/>
        <v/>
      </c>
      <c r="E3515" s="236"/>
      <c r="F3515" s="237">
        <f t="shared" si="1056"/>
        <v>0</v>
      </c>
      <c r="G3515" s="303">
        <f t="shared" si="1057"/>
        <v>0</v>
      </c>
    </row>
    <row r="3516" spans="1:123" s="238" customFormat="1" ht="24" customHeight="1" x14ac:dyDescent="0.2">
      <c r="A3516" s="235" t="str">
        <f t="shared" si="1053"/>
        <v/>
      </c>
      <c r="B3516" s="233" t="str">
        <f t="shared" si="1054"/>
        <v/>
      </c>
      <c r="C3516" s="234"/>
      <c r="D3516" s="235" t="str">
        <f t="shared" si="1055"/>
        <v/>
      </c>
      <c r="E3516" s="236"/>
      <c r="F3516" s="237">
        <f t="shared" si="1056"/>
        <v>0</v>
      </c>
      <c r="G3516" s="303">
        <f t="shared" si="1057"/>
        <v>0</v>
      </c>
    </row>
    <row r="3517" spans="1:123" s="238" customFormat="1" ht="24" customHeight="1" x14ac:dyDescent="0.2">
      <c r="A3517" s="235" t="str">
        <f t="shared" si="1053"/>
        <v/>
      </c>
      <c r="B3517" s="233" t="str">
        <f t="shared" si="1054"/>
        <v/>
      </c>
      <c r="C3517" s="234"/>
      <c r="D3517" s="235" t="str">
        <f t="shared" si="1055"/>
        <v/>
      </c>
      <c r="E3517" s="236"/>
      <c r="F3517" s="237">
        <f t="shared" si="1056"/>
        <v>0</v>
      </c>
      <c r="G3517" s="303">
        <f t="shared" si="1057"/>
        <v>0</v>
      </c>
    </row>
    <row r="3518" spans="1:123" s="238" customFormat="1" ht="24" customHeight="1" x14ac:dyDescent="0.2">
      <c r="A3518" s="235" t="str">
        <f t="shared" si="1053"/>
        <v/>
      </c>
      <c r="B3518" s="233" t="str">
        <f t="shared" si="1054"/>
        <v/>
      </c>
      <c r="C3518" s="234"/>
      <c r="D3518" s="235" t="str">
        <f t="shared" si="1055"/>
        <v/>
      </c>
      <c r="E3518" s="236"/>
      <c r="F3518" s="237">
        <f t="shared" si="1056"/>
        <v>0</v>
      </c>
      <c r="G3518" s="303">
        <f t="shared" si="1057"/>
        <v>0</v>
      </c>
    </row>
    <row r="3519" spans="1:123" s="238" customFormat="1" ht="24" customHeight="1" x14ac:dyDescent="0.2">
      <c r="A3519" s="235" t="str">
        <f t="shared" si="1053"/>
        <v/>
      </c>
      <c r="B3519" s="233" t="str">
        <f t="shared" si="1054"/>
        <v/>
      </c>
      <c r="C3519" s="234"/>
      <c r="D3519" s="235" t="str">
        <f t="shared" si="1055"/>
        <v/>
      </c>
      <c r="E3519" s="236"/>
      <c r="F3519" s="237">
        <f t="shared" si="1056"/>
        <v>0</v>
      </c>
      <c r="G3519" s="303">
        <f t="shared" si="1057"/>
        <v>0</v>
      </c>
    </row>
    <row r="3520" spans="1:123" s="238" customFormat="1" ht="24" customHeight="1" x14ac:dyDescent="0.2">
      <c r="A3520" s="235" t="str">
        <f t="shared" si="1053"/>
        <v/>
      </c>
      <c r="B3520" s="233" t="str">
        <f t="shared" si="1054"/>
        <v/>
      </c>
      <c r="C3520" s="234"/>
      <c r="D3520" s="235" t="str">
        <f t="shared" si="1055"/>
        <v/>
      </c>
      <c r="E3520" s="236"/>
      <c r="F3520" s="237">
        <f t="shared" si="1056"/>
        <v>0</v>
      </c>
      <c r="G3520" s="303">
        <f t="shared" si="1057"/>
        <v>0</v>
      </c>
    </row>
    <row r="3521" spans="1:7" s="238" customFormat="1" ht="24" customHeight="1" x14ac:dyDescent="0.2">
      <c r="A3521" s="235" t="str">
        <f t="shared" si="1053"/>
        <v/>
      </c>
      <c r="B3521" s="233" t="str">
        <f t="shared" si="1054"/>
        <v/>
      </c>
      <c r="C3521" s="234"/>
      <c r="D3521" s="235" t="str">
        <f t="shared" si="1055"/>
        <v/>
      </c>
      <c r="E3521" s="236"/>
      <c r="F3521" s="237">
        <f t="shared" si="1056"/>
        <v>0</v>
      </c>
      <c r="G3521" s="303">
        <f t="shared" si="1057"/>
        <v>0</v>
      </c>
    </row>
    <row r="3522" spans="1:7" s="238" customFormat="1" ht="24" customHeight="1" x14ac:dyDescent="0.2">
      <c r="A3522" s="235" t="str">
        <f t="shared" si="1053"/>
        <v/>
      </c>
      <c r="B3522" s="233" t="str">
        <f t="shared" si="1054"/>
        <v/>
      </c>
      <c r="C3522" s="234"/>
      <c r="D3522" s="235" t="str">
        <f t="shared" si="1055"/>
        <v/>
      </c>
      <c r="E3522" s="236"/>
      <c r="F3522" s="237">
        <f t="shared" si="1056"/>
        <v>0</v>
      </c>
      <c r="G3522" s="303">
        <f t="shared" si="1057"/>
        <v>0</v>
      </c>
    </row>
    <row r="3523" spans="1:7" s="238" customFormat="1" ht="24" customHeight="1" x14ac:dyDescent="0.2">
      <c r="A3523" s="235" t="str">
        <f t="shared" si="1053"/>
        <v/>
      </c>
      <c r="B3523" s="233" t="str">
        <f t="shared" si="1054"/>
        <v/>
      </c>
      <c r="C3523" s="234"/>
      <c r="D3523" s="235" t="str">
        <f t="shared" si="1055"/>
        <v/>
      </c>
      <c r="E3523" s="236"/>
      <c r="F3523" s="237">
        <f t="shared" si="1056"/>
        <v>0</v>
      </c>
      <c r="G3523" s="303">
        <f t="shared" si="1057"/>
        <v>0</v>
      </c>
    </row>
    <row r="3524" spans="1:7" s="238" customFormat="1" ht="24" customHeight="1" x14ac:dyDescent="0.2">
      <c r="A3524" s="235" t="str">
        <f t="shared" si="1053"/>
        <v/>
      </c>
      <c r="B3524" s="233" t="str">
        <f t="shared" si="1054"/>
        <v/>
      </c>
      <c r="C3524" s="234"/>
      <c r="D3524" s="235" t="str">
        <f t="shared" si="1055"/>
        <v/>
      </c>
      <c r="E3524" s="236"/>
      <c r="F3524" s="237">
        <f t="shared" si="1056"/>
        <v>0</v>
      </c>
      <c r="G3524" s="303">
        <f t="shared" si="1057"/>
        <v>0</v>
      </c>
    </row>
    <row r="3525" spans="1:7" s="238" customFormat="1" ht="24" customHeight="1" x14ac:dyDescent="0.2">
      <c r="A3525" s="235" t="str">
        <f t="shared" si="1053"/>
        <v/>
      </c>
      <c r="B3525" s="233" t="str">
        <f t="shared" si="1054"/>
        <v/>
      </c>
      <c r="C3525" s="234"/>
      <c r="D3525" s="235" t="str">
        <f t="shared" si="1055"/>
        <v/>
      </c>
      <c r="E3525" s="236"/>
      <c r="F3525" s="237">
        <f t="shared" si="1056"/>
        <v>0</v>
      </c>
      <c r="G3525" s="303">
        <f t="shared" si="1057"/>
        <v>0</v>
      </c>
    </row>
    <row r="3526" spans="1:7" ht="24" customHeight="1" x14ac:dyDescent="0.2">
      <c r="A3526" s="304"/>
      <c r="B3526" s="99"/>
      <c r="C3526" s="99"/>
      <c r="D3526" s="105"/>
      <c r="E3526" s="106"/>
      <c r="F3526" s="377" t="s">
        <v>31</v>
      </c>
      <c r="G3526" s="305">
        <f>SUBTOTAL(9,G3512:G3525)</f>
        <v>0</v>
      </c>
    </row>
    <row r="3527" spans="1:7" ht="24" customHeight="1" x14ac:dyDescent="0.2">
      <c r="A3527" s="304"/>
      <c r="B3527" s="99"/>
      <c r="C3527" s="375" t="s">
        <v>605</v>
      </c>
      <c r="D3527" s="105"/>
      <c r="E3527" s="106"/>
      <c r="F3527" s="107"/>
      <c r="G3527" s="306"/>
    </row>
    <row r="3528" spans="1:7" s="238" customFormat="1" ht="24" customHeight="1" x14ac:dyDescent="0.2">
      <c r="A3528" s="235" t="str">
        <f t="shared" ref="A3528:A3535" si="1058">IFERROR(VLOOKUP(C3528,Tabla_Insumos,4,FALSE),"")</f>
        <v/>
      </c>
      <c r="B3528" s="233">
        <f t="shared" ref="B3528:B3535" si="1059">IFERROR(VLOOKUP(A3528,Tabla_Indices,5,FALSE),"")</f>
        <v>0</v>
      </c>
      <c r="C3528" s="234"/>
      <c r="D3528" s="235" t="str">
        <f t="shared" ref="D3528:D3535" si="1060">IFERROR(VLOOKUP(C3528,Tabla_Insumos,2,FALSE),"")</f>
        <v/>
      </c>
      <c r="E3528" s="236"/>
      <c r="F3528" s="237">
        <f t="shared" ref="F3528:F3535" si="1061">IFERROR(VLOOKUP(C3528,Tabla_Insumos,3,FALSE),0)</f>
        <v>0</v>
      </c>
      <c r="G3528" s="303">
        <f>ROUND(E3528*F3528,2)</f>
        <v>0</v>
      </c>
    </row>
    <row r="3529" spans="1:7" s="238" customFormat="1" ht="24" customHeight="1" x14ac:dyDescent="0.2">
      <c r="A3529" s="235" t="str">
        <f t="shared" si="1058"/>
        <v/>
      </c>
      <c r="B3529" s="233">
        <f t="shared" si="1059"/>
        <v>0</v>
      </c>
      <c r="C3529" s="234"/>
      <c r="D3529" s="235" t="str">
        <f t="shared" si="1060"/>
        <v/>
      </c>
      <c r="E3529" s="236"/>
      <c r="F3529" s="237">
        <f t="shared" si="1061"/>
        <v>0</v>
      </c>
      <c r="G3529" s="303">
        <f>ROUND(E3529*F3529,2)</f>
        <v>0</v>
      </c>
    </row>
    <row r="3530" spans="1:7" s="238" customFormat="1" ht="24" customHeight="1" x14ac:dyDescent="0.2">
      <c r="A3530" s="235" t="str">
        <f t="shared" si="1058"/>
        <v/>
      </c>
      <c r="B3530" s="233">
        <f t="shared" si="1059"/>
        <v>0</v>
      </c>
      <c r="C3530" s="234"/>
      <c r="D3530" s="235" t="str">
        <f t="shared" si="1060"/>
        <v/>
      </c>
      <c r="E3530" s="236"/>
      <c r="F3530" s="237">
        <f t="shared" si="1061"/>
        <v>0</v>
      </c>
      <c r="G3530" s="303">
        <f t="shared" ref="G3530:G3535" si="1062">ROUND(E3530*F3530,2)</f>
        <v>0</v>
      </c>
    </row>
    <row r="3531" spans="1:7" s="238" customFormat="1" ht="24" customHeight="1" x14ac:dyDescent="0.2">
      <c r="A3531" s="235" t="str">
        <f t="shared" si="1058"/>
        <v/>
      </c>
      <c r="B3531" s="233">
        <f t="shared" si="1059"/>
        <v>0</v>
      </c>
      <c r="C3531" s="234"/>
      <c r="D3531" s="235" t="str">
        <f t="shared" si="1060"/>
        <v/>
      </c>
      <c r="E3531" s="236"/>
      <c r="F3531" s="237">
        <f t="shared" si="1061"/>
        <v>0</v>
      </c>
      <c r="G3531" s="303">
        <f t="shared" si="1062"/>
        <v>0</v>
      </c>
    </row>
    <row r="3532" spans="1:7" s="238" customFormat="1" ht="24" customHeight="1" x14ac:dyDescent="0.2">
      <c r="A3532" s="235" t="str">
        <f t="shared" si="1058"/>
        <v/>
      </c>
      <c r="B3532" s="233">
        <f t="shared" si="1059"/>
        <v>0</v>
      </c>
      <c r="C3532" s="234"/>
      <c r="D3532" s="235" t="str">
        <f t="shared" si="1060"/>
        <v/>
      </c>
      <c r="E3532" s="236"/>
      <c r="F3532" s="237">
        <f t="shared" si="1061"/>
        <v>0</v>
      </c>
      <c r="G3532" s="303">
        <f t="shared" si="1062"/>
        <v>0</v>
      </c>
    </row>
    <row r="3533" spans="1:7" s="238" customFormat="1" ht="24" customHeight="1" x14ac:dyDescent="0.2">
      <c r="A3533" s="235" t="str">
        <f t="shared" si="1058"/>
        <v/>
      </c>
      <c r="B3533" s="233">
        <f t="shared" si="1059"/>
        <v>0</v>
      </c>
      <c r="C3533" s="234"/>
      <c r="D3533" s="235" t="str">
        <f t="shared" si="1060"/>
        <v/>
      </c>
      <c r="E3533" s="236"/>
      <c r="F3533" s="237">
        <f t="shared" si="1061"/>
        <v>0</v>
      </c>
      <c r="G3533" s="303">
        <f t="shared" si="1062"/>
        <v>0</v>
      </c>
    </row>
    <row r="3534" spans="1:7" s="238" customFormat="1" ht="24" customHeight="1" x14ac:dyDescent="0.2">
      <c r="A3534" s="235" t="str">
        <f t="shared" si="1058"/>
        <v/>
      </c>
      <c r="B3534" s="233">
        <f t="shared" si="1059"/>
        <v>0</v>
      </c>
      <c r="C3534" s="234"/>
      <c r="D3534" s="235" t="str">
        <f t="shared" si="1060"/>
        <v/>
      </c>
      <c r="E3534" s="236"/>
      <c r="F3534" s="237">
        <f t="shared" si="1061"/>
        <v>0</v>
      </c>
      <c r="G3534" s="303">
        <f t="shared" si="1062"/>
        <v>0</v>
      </c>
    </row>
    <row r="3535" spans="1:7" s="238" customFormat="1" ht="24" customHeight="1" x14ac:dyDescent="0.2">
      <c r="A3535" s="235" t="str">
        <f t="shared" si="1058"/>
        <v/>
      </c>
      <c r="B3535" s="233">
        <f t="shared" si="1059"/>
        <v>0</v>
      </c>
      <c r="C3535" s="234"/>
      <c r="D3535" s="235" t="str">
        <f t="shared" si="1060"/>
        <v/>
      </c>
      <c r="E3535" s="236"/>
      <c r="F3535" s="237">
        <f t="shared" si="1061"/>
        <v>0</v>
      </c>
      <c r="G3535" s="303">
        <f t="shared" si="1062"/>
        <v>0</v>
      </c>
    </row>
    <row r="3536" spans="1:7" ht="24" customHeight="1" x14ac:dyDescent="0.2">
      <c r="A3536" s="304"/>
      <c r="B3536" s="99"/>
      <c r="C3536" s="99"/>
      <c r="D3536" s="105"/>
      <c r="E3536" s="106"/>
      <c r="F3536" s="377" t="s">
        <v>32</v>
      </c>
      <c r="G3536" s="305">
        <f>SUBTOTAL(9,G3528:G3535)</f>
        <v>0</v>
      </c>
    </row>
    <row r="3537" spans="1:7" ht="24" customHeight="1" x14ac:dyDescent="0.2">
      <c r="A3537" s="304"/>
      <c r="B3537" s="99"/>
      <c r="C3537" s="375" t="s">
        <v>606</v>
      </c>
      <c r="D3537" s="105"/>
      <c r="E3537" s="106"/>
      <c r="F3537" s="107"/>
      <c r="G3537" s="306"/>
    </row>
    <row r="3538" spans="1:7" s="238" customFormat="1" ht="24" customHeight="1" x14ac:dyDescent="0.2">
      <c r="A3538" s="235" t="str">
        <f t="shared" ref="A3538:A3546" si="1063">IFERROR(VLOOKUP(C3538,Tabla_Insumos,4,FALSE),"")</f>
        <v/>
      </c>
      <c r="B3538" s="233" t="str">
        <f t="shared" ref="B3538:B3546" si="1064">IFERROR(VLOOKUP(C3538,Tabla_Insumos,5,FALSE),"")</f>
        <v/>
      </c>
      <c r="C3538" s="234"/>
      <c r="D3538" s="235" t="str">
        <f t="shared" ref="D3538:D3546" si="1065">IFERROR(VLOOKUP(C3538,Tabla_Insumos,2,FALSE),"")</f>
        <v/>
      </c>
      <c r="E3538" s="236"/>
      <c r="F3538" s="237">
        <f t="shared" ref="F3538:F3546" si="1066">IFERROR(VLOOKUP(C3538,Tabla_Insumos,3,FALSE),0)</f>
        <v>0</v>
      </c>
      <c r="G3538" s="303">
        <f t="shared" ref="G3538:G3546" si="1067">ROUND(E3538*F3538,2)</f>
        <v>0</v>
      </c>
    </row>
    <row r="3539" spans="1:7" s="238" customFormat="1" ht="24" customHeight="1" x14ac:dyDescent="0.2">
      <c r="A3539" s="235" t="str">
        <f t="shared" si="1063"/>
        <v/>
      </c>
      <c r="B3539" s="233" t="str">
        <f t="shared" si="1064"/>
        <v/>
      </c>
      <c r="C3539" s="234"/>
      <c r="D3539" s="235" t="str">
        <f t="shared" si="1065"/>
        <v/>
      </c>
      <c r="E3539" s="236"/>
      <c r="F3539" s="237">
        <f t="shared" si="1066"/>
        <v>0</v>
      </c>
      <c r="G3539" s="303">
        <f t="shared" si="1067"/>
        <v>0</v>
      </c>
    </row>
    <row r="3540" spans="1:7" s="238" customFormat="1" ht="24" customHeight="1" x14ac:dyDescent="0.2">
      <c r="A3540" s="235" t="str">
        <f t="shared" si="1063"/>
        <v/>
      </c>
      <c r="B3540" s="233" t="str">
        <f t="shared" si="1064"/>
        <v/>
      </c>
      <c r="C3540" s="234"/>
      <c r="D3540" s="235" t="str">
        <f t="shared" si="1065"/>
        <v/>
      </c>
      <c r="E3540" s="236"/>
      <c r="F3540" s="237">
        <f t="shared" si="1066"/>
        <v>0</v>
      </c>
      <c r="G3540" s="303">
        <f t="shared" si="1067"/>
        <v>0</v>
      </c>
    </row>
    <row r="3541" spans="1:7" s="238" customFormat="1" ht="24" customHeight="1" x14ac:dyDescent="0.2">
      <c r="A3541" s="235" t="str">
        <f t="shared" si="1063"/>
        <v/>
      </c>
      <c r="B3541" s="233" t="str">
        <f t="shared" si="1064"/>
        <v/>
      </c>
      <c r="C3541" s="234"/>
      <c r="D3541" s="235" t="str">
        <f t="shared" si="1065"/>
        <v/>
      </c>
      <c r="E3541" s="236"/>
      <c r="F3541" s="237">
        <f t="shared" si="1066"/>
        <v>0</v>
      </c>
      <c r="G3541" s="303">
        <f t="shared" si="1067"/>
        <v>0</v>
      </c>
    </row>
    <row r="3542" spans="1:7" s="238" customFormat="1" ht="24" customHeight="1" x14ac:dyDescent="0.2">
      <c r="A3542" s="235" t="str">
        <f t="shared" si="1063"/>
        <v/>
      </c>
      <c r="B3542" s="233" t="str">
        <f t="shared" si="1064"/>
        <v/>
      </c>
      <c r="C3542" s="234"/>
      <c r="D3542" s="235" t="str">
        <f t="shared" si="1065"/>
        <v/>
      </c>
      <c r="E3542" s="236"/>
      <c r="F3542" s="237">
        <f t="shared" si="1066"/>
        <v>0</v>
      </c>
      <c r="G3542" s="303">
        <f t="shared" si="1067"/>
        <v>0</v>
      </c>
    </row>
    <row r="3543" spans="1:7" s="238" customFormat="1" ht="24" customHeight="1" x14ac:dyDescent="0.2">
      <c r="A3543" s="235" t="str">
        <f t="shared" si="1063"/>
        <v/>
      </c>
      <c r="B3543" s="233" t="str">
        <f t="shared" si="1064"/>
        <v/>
      </c>
      <c r="C3543" s="234"/>
      <c r="D3543" s="235" t="str">
        <f t="shared" si="1065"/>
        <v/>
      </c>
      <c r="E3543" s="236"/>
      <c r="F3543" s="237">
        <f t="shared" si="1066"/>
        <v>0</v>
      </c>
      <c r="G3543" s="303">
        <f t="shared" si="1067"/>
        <v>0</v>
      </c>
    </row>
    <row r="3544" spans="1:7" s="238" customFormat="1" ht="24" customHeight="1" x14ac:dyDescent="0.2">
      <c r="A3544" s="235" t="str">
        <f t="shared" si="1063"/>
        <v/>
      </c>
      <c r="B3544" s="233" t="str">
        <f t="shared" si="1064"/>
        <v/>
      </c>
      <c r="C3544" s="234"/>
      <c r="D3544" s="235" t="str">
        <f t="shared" si="1065"/>
        <v/>
      </c>
      <c r="E3544" s="236"/>
      <c r="F3544" s="237">
        <f t="shared" si="1066"/>
        <v>0</v>
      </c>
      <c r="G3544" s="303">
        <f t="shared" si="1067"/>
        <v>0</v>
      </c>
    </row>
    <row r="3545" spans="1:7" s="238" customFormat="1" ht="24" customHeight="1" x14ac:dyDescent="0.2">
      <c r="A3545" s="235" t="str">
        <f t="shared" si="1063"/>
        <v/>
      </c>
      <c r="B3545" s="233" t="str">
        <f t="shared" si="1064"/>
        <v/>
      </c>
      <c r="C3545" s="234"/>
      <c r="D3545" s="235" t="str">
        <f t="shared" si="1065"/>
        <v/>
      </c>
      <c r="E3545" s="236"/>
      <c r="F3545" s="237">
        <f t="shared" si="1066"/>
        <v>0</v>
      </c>
      <c r="G3545" s="303">
        <f t="shared" si="1067"/>
        <v>0</v>
      </c>
    </row>
    <row r="3546" spans="1:7" s="238" customFormat="1" ht="24" customHeight="1" x14ac:dyDescent="0.2">
      <c r="A3546" s="235" t="str">
        <f t="shared" si="1063"/>
        <v/>
      </c>
      <c r="B3546" s="233" t="str">
        <f t="shared" si="1064"/>
        <v/>
      </c>
      <c r="C3546" s="234"/>
      <c r="D3546" s="235" t="str">
        <f t="shared" si="1065"/>
        <v/>
      </c>
      <c r="E3546" s="236"/>
      <c r="F3546" s="237">
        <f t="shared" si="1066"/>
        <v>0</v>
      </c>
      <c r="G3546" s="303">
        <f t="shared" si="1067"/>
        <v>0</v>
      </c>
    </row>
    <row r="3547" spans="1:7" ht="24" customHeight="1" x14ac:dyDescent="0.2">
      <c r="A3547" s="307"/>
      <c r="B3547" s="105"/>
      <c r="C3547" s="99"/>
      <c r="D3547" s="105"/>
      <c r="E3547" s="106"/>
      <c r="F3547" s="377" t="s">
        <v>33</v>
      </c>
      <c r="G3547" s="305">
        <f>SUBTOTAL(9,G3538:G3546)</f>
        <v>0</v>
      </c>
    </row>
    <row r="3548" spans="1:7" ht="24" customHeight="1" x14ac:dyDescent="0.2">
      <c r="A3548" s="308"/>
      <c r="B3548" s="105"/>
      <c r="C3548" s="99"/>
      <c r="D3548" s="105"/>
      <c r="E3548" s="106"/>
      <c r="F3548" s="107"/>
      <c r="G3548" s="306"/>
    </row>
    <row r="3549" spans="1:7" ht="24" customHeight="1" x14ac:dyDescent="0.2">
      <c r="A3549" s="309" t="str">
        <f>B3507</f>
        <v/>
      </c>
      <c r="B3549" s="310" t="str">
        <f>C3507</f>
        <v/>
      </c>
      <c r="C3549" s="113"/>
      <c r="D3549" s="113" t="s">
        <v>34</v>
      </c>
      <c r="E3549" s="114"/>
      <c r="F3549" s="312" t="s">
        <v>35</v>
      </c>
      <c r="G3549" s="311">
        <f>SUBTOTAL(9,G3512:G3548)</f>
        <v>0</v>
      </c>
    </row>
    <row r="3551" spans="1:7" ht="24" customHeight="1" x14ac:dyDescent="0.2">
      <c r="A3551" s="291" t="s">
        <v>37</v>
      </c>
      <c r="B3551" s="292"/>
      <c r="C3551" s="292"/>
      <c r="D3551" s="292"/>
      <c r="E3551" s="292"/>
      <c r="F3551" s="292"/>
      <c r="G3551" s="293"/>
    </row>
    <row r="3552" spans="1:7" ht="24" customHeight="1" x14ac:dyDescent="0.2">
      <c r="A3552" s="294" t="s">
        <v>602</v>
      </c>
      <c r="B3552" s="101" t="str">
        <f>Comitente</f>
        <v>DIRECCION PROVINCIAL DE REDES DE GAS</v>
      </c>
      <c r="C3552" s="96"/>
      <c r="D3552" s="102"/>
      <c r="E3552" s="102"/>
      <c r="F3552" s="103"/>
      <c r="G3552" s="295"/>
    </row>
    <row r="3553" spans="1:123" ht="24" customHeight="1" x14ac:dyDescent="0.2">
      <c r="A3553" s="294" t="s">
        <v>603</v>
      </c>
      <c r="B3553" s="101">
        <f>Contratista</f>
        <v>0</v>
      </c>
      <c r="C3553" s="97"/>
      <c r="D3553" s="97"/>
      <c r="E3553" s="97"/>
      <c r="F3553" s="104"/>
      <c r="G3553" s="296"/>
    </row>
    <row r="3554" spans="1:123" ht="24" customHeight="1" x14ac:dyDescent="0.2">
      <c r="A3554" s="294" t="s">
        <v>24</v>
      </c>
      <c r="B3554" s="101" t="str">
        <f>Obra</f>
        <v>RED DE MEDIA PRESIÓN BARRIO TALACASTO</v>
      </c>
      <c r="C3554" s="97"/>
      <c r="D3554" s="97"/>
      <c r="E3554" s="97"/>
      <c r="F3554" s="104" t="s">
        <v>38</v>
      </c>
      <c r="G3554" s="297">
        <f>Fecha_Base</f>
        <v>0</v>
      </c>
    </row>
    <row r="3555" spans="1:123" ht="24" customHeight="1" x14ac:dyDescent="0.2">
      <c r="A3555" s="298" t="s">
        <v>601</v>
      </c>
      <c r="B3555" s="98" t="str">
        <f>Ubicación</f>
        <v>Departamento Chimbas</v>
      </c>
      <c r="C3555" s="98"/>
      <c r="D3555" s="105"/>
      <c r="E3555" s="106"/>
      <c r="F3555" s="107"/>
      <c r="G3555" s="299"/>
    </row>
    <row r="3556" spans="1:123" ht="24" customHeight="1" x14ac:dyDescent="0.2">
      <c r="A3556" s="298" t="s">
        <v>39</v>
      </c>
      <c r="B3556" s="108" t="str">
        <f>IFERROR(VALUE(LEFT(B3557,FIND(".",B3557)-1)),"")</f>
        <v/>
      </c>
      <c r="C3556" s="99" t="str">
        <f>IFERROR(VLOOKUP(B3556,Tabla_CyP,2,FALSE),"")</f>
        <v/>
      </c>
      <c r="D3556" s="99"/>
      <c r="E3556" s="106"/>
      <c r="F3556" s="107"/>
      <c r="G3556" s="299"/>
    </row>
    <row r="3557" spans="1:123" ht="24" customHeight="1" x14ac:dyDescent="0.2">
      <c r="A3557" s="298" t="s">
        <v>25</v>
      </c>
      <c r="B3557" s="109" t="str">
        <f>IFERROR(VLOOKUP(COUNTIF($A$1:A3557,"ANALISIS DE PRECIOS"),Tabla_NumeroItem,2,FALSE),"")</f>
        <v/>
      </c>
      <c r="C3557" s="99" t="str">
        <f>IFERROR(VLOOKUP(B3557,Tabla_CyP,2,FALSE),"")</f>
        <v/>
      </c>
      <c r="D3557" s="105"/>
      <c r="E3557" s="106"/>
      <c r="F3557" s="104" t="s">
        <v>26</v>
      </c>
      <c r="G3557" s="300" t="str">
        <f>IFERROR(VLOOKUP(B3557,Tabla_CyP,4,FALSE),"")</f>
        <v/>
      </c>
    </row>
    <row r="3558" spans="1:123" ht="24" customHeight="1" x14ac:dyDescent="0.2">
      <c r="A3558" s="298"/>
      <c r="B3558" s="98"/>
      <c r="C3558" s="99"/>
      <c r="D3558" s="105"/>
      <c r="E3558" s="106"/>
      <c r="F3558" s="107"/>
      <c r="G3558" s="299"/>
    </row>
    <row r="3559" spans="1:123" ht="24" customHeight="1" x14ac:dyDescent="0.2">
      <c r="A3559" s="431" t="s">
        <v>507</v>
      </c>
      <c r="B3559" s="432"/>
      <c r="C3559" s="425" t="s">
        <v>0</v>
      </c>
      <c r="D3559" s="425" t="s">
        <v>27</v>
      </c>
      <c r="E3559" s="427" t="s">
        <v>28</v>
      </c>
      <c r="F3559" s="429" t="s">
        <v>29</v>
      </c>
      <c r="G3559" s="429" t="s">
        <v>30</v>
      </c>
    </row>
    <row r="3560" spans="1:123" s="111" customFormat="1" ht="24" customHeight="1" x14ac:dyDescent="0.2">
      <c r="A3560" s="110" t="s">
        <v>508</v>
      </c>
      <c r="B3560" s="110" t="s">
        <v>509</v>
      </c>
      <c r="C3560" s="426"/>
      <c r="D3560" s="426"/>
      <c r="E3560" s="428"/>
      <c r="F3560" s="430"/>
      <c r="G3560" s="430"/>
      <c r="H3560" s="239"/>
      <c r="I3560" s="239"/>
      <c r="J3560" s="239"/>
      <c r="K3560" s="239"/>
      <c r="L3560" s="239"/>
      <c r="M3560" s="239"/>
      <c r="N3560" s="239"/>
      <c r="O3560" s="239"/>
      <c r="P3560" s="239"/>
      <c r="Q3560" s="239"/>
      <c r="R3560" s="239"/>
      <c r="S3560" s="239"/>
      <c r="T3560" s="239"/>
      <c r="U3560" s="239"/>
      <c r="V3560" s="239"/>
      <c r="W3560" s="239"/>
      <c r="X3560" s="239"/>
      <c r="Y3560" s="239"/>
      <c r="Z3560" s="239"/>
      <c r="AA3560" s="239"/>
      <c r="AB3560" s="239"/>
      <c r="AC3560" s="239"/>
      <c r="AD3560" s="239"/>
      <c r="AE3560" s="239"/>
      <c r="AF3560" s="239"/>
      <c r="AG3560" s="239"/>
      <c r="AH3560" s="239"/>
      <c r="AI3560" s="239"/>
      <c r="AJ3560" s="239"/>
      <c r="AK3560" s="239"/>
      <c r="AL3560" s="239"/>
      <c r="AM3560" s="239"/>
      <c r="AN3560" s="239"/>
      <c r="AO3560" s="239"/>
      <c r="AP3560" s="239"/>
      <c r="AQ3560" s="239"/>
      <c r="AR3560" s="239"/>
      <c r="AS3560" s="239"/>
      <c r="AT3560" s="239"/>
      <c r="AU3560" s="239"/>
      <c r="AV3560" s="239"/>
      <c r="AW3560" s="239"/>
      <c r="AX3560" s="239"/>
      <c r="AY3560" s="239"/>
      <c r="AZ3560" s="239"/>
      <c r="BA3560" s="239"/>
      <c r="BB3560" s="239"/>
      <c r="BC3560" s="239"/>
      <c r="BD3560" s="239"/>
      <c r="BE3560" s="239"/>
      <c r="BF3560" s="239"/>
      <c r="BG3560" s="239"/>
      <c r="BH3560" s="239"/>
      <c r="BI3560" s="239"/>
      <c r="BJ3560" s="239"/>
      <c r="BK3560" s="239"/>
      <c r="BL3560" s="239"/>
      <c r="BM3560" s="239"/>
      <c r="BN3560" s="239"/>
      <c r="BO3560" s="239"/>
      <c r="BP3560" s="239"/>
      <c r="BQ3560" s="239"/>
      <c r="BR3560" s="239"/>
      <c r="BS3560" s="239"/>
      <c r="BT3560" s="239"/>
      <c r="BU3560" s="239"/>
      <c r="BV3560" s="239"/>
      <c r="BW3560" s="239"/>
      <c r="BX3560" s="239"/>
      <c r="BY3560" s="239"/>
      <c r="BZ3560" s="239"/>
      <c r="CA3560" s="239"/>
      <c r="CB3560" s="239"/>
      <c r="CC3560" s="239"/>
      <c r="CD3560" s="239"/>
      <c r="CE3560" s="239"/>
      <c r="CF3560" s="239"/>
      <c r="CG3560" s="239"/>
      <c r="CH3560" s="239"/>
      <c r="CI3560" s="239"/>
      <c r="CJ3560" s="239"/>
      <c r="CK3560" s="239"/>
      <c r="CL3560" s="239"/>
      <c r="CM3560" s="239"/>
      <c r="CN3560" s="239"/>
      <c r="CO3560" s="239"/>
      <c r="CP3560" s="239"/>
      <c r="CQ3560" s="239"/>
      <c r="CR3560" s="239"/>
      <c r="CS3560" s="239"/>
      <c r="CT3560" s="239"/>
      <c r="CU3560" s="239"/>
      <c r="CV3560" s="239"/>
      <c r="CW3560" s="239"/>
      <c r="CX3560" s="239"/>
      <c r="CY3560" s="239"/>
      <c r="CZ3560" s="239"/>
      <c r="DA3560" s="239"/>
      <c r="DB3560" s="239"/>
      <c r="DC3560" s="239"/>
      <c r="DD3560" s="239"/>
      <c r="DE3560" s="239"/>
      <c r="DF3560" s="239"/>
      <c r="DG3560" s="239"/>
      <c r="DH3560" s="239"/>
      <c r="DI3560" s="239"/>
      <c r="DJ3560" s="239"/>
      <c r="DK3560" s="239"/>
      <c r="DL3560" s="239"/>
      <c r="DM3560" s="239"/>
      <c r="DN3560" s="239"/>
      <c r="DO3560" s="239"/>
      <c r="DP3560" s="239"/>
      <c r="DQ3560" s="239"/>
      <c r="DR3560" s="239"/>
      <c r="DS3560" s="239"/>
    </row>
    <row r="3561" spans="1:123" ht="24" customHeight="1" x14ac:dyDescent="0.2">
      <c r="A3561" s="378"/>
      <c r="B3561" s="112"/>
      <c r="C3561" s="376" t="s">
        <v>604</v>
      </c>
      <c r="D3561" s="113"/>
      <c r="E3561" s="114"/>
      <c r="F3561" s="115"/>
      <c r="G3561" s="302"/>
    </row>
    <row r="3562" spans="1:123" s="238" customFormat="1" ht="24" customHeight="1" x14ac:dyDescent="0.2">
      <c r="A3562" s="235" t="str">
        <f t="shared" ref="A3562:A3575" si="1068">IFERROR(VLOOKUP(C3562,Tabla_Insumos,4,FALSE),"")</f>
        <v/>
      </c>
      <c r="B3562" s="233" t="str">
        <f t="shared" ref="B3562:B3575" si="1069">IFERROR(VLOOKUP(C3562,Tabla_Insumos,5,FALSE),"")</f>
        <v/>
      </c>
      <c r="C3562" s="234"/>
      <c r="D3562" s="235" t="str">
        <f t="shared" ref="D3562:D3575" si="1070">IFERROR(VLOOKUP(C3562,Tabla_Insumos,2,FALSE),"")</f>
        <v/>
      </c>
      <c r="E3562" s="236"/>
      <c r="F3562" s="237">
        <f t="shared" ref="F3562:F3575" si="1071">IFERROR(VLOOKUP(C3562,Tabla_Insumos,3,FALSE),0)</f>
        <v>0</v>
      </c>
      <c r="G3562" s="303">
        <f>ROUND(E3562*F3562,2)</f>
        <v>0</v>
      </c>
    </row>
    <row r="3563" spans="1:123" s="238" customFormat="1" ht="24" customHeight="1" x14ac:dyDescent="0.2">
      <c r="A3563" s="235" t="str">
        <f t="shared" si="1068"/>
        <v/>
      </c>
      <c r="B3563" s="233" t="str">
        <f t="shared" si="1069"/>
        <v/>
      </c>
      <c r="C3563" s="234"/>
      <c r="D3563" s="235" t="str">
        <f t="shared" si="1070"/>
        <v/>
      </c>
      <c r="E3563" s="236"/>
      <c r="F3563" s="237">
        <f t="shared" si="1071"/>
        <v>0</v>
      </c>
      <c r="G3563" s="303">
        <f t="shared" ref="G3563:G3575" si="1072">ROUND(E3563*F3563,2)</f>
        <v>0</v>
      </c>
    </row>
    <row r="3564" spans="1:123" s="238" customFormat="1" ht="24" customHeight="1" x14ac:dyDescent="0.2">
      <c r="A3564" s="235" t="str">
        <f t="shared" si="1068"/>
        <v/>
      </c>
      <c r="B3564" s="233" t="str">
        <f t="shared" si="1069"/>
        <v/>
      </c>
      <c r="C3564" s="234"/>
      <c r="D3564" s="235" t="str">
        <f t="shared" si="1070"/>
        <v/>
      </c>
      <c r="E3564" s="236"/>
      <c r="F3564" s="237">
        <f t="shared" si="1071"/>
        <v>0</v>
      </c>
      <c r="G3564" s="303">
        <f t="shared" si="1072"/>
        <v>0</v>
      </c>
    </row>
    <row r="3565" spans="1:123" s="238" customFormat="1" ht="24" customHeight="1" x14ac:dyDescent="0.2">
      <c r="A3565" s="235" t="str">
        <f t="shared" si="1068"/>
        <v/>
      </c>
      <c r="B3565" s="233" t="str">
        <f t="shared" si="1069"/>
        <v/>
      </c>
      <c r="C3565" s="234"/>
      <c r="D3565" s="235" t="str">
        <f t="shared" si="1070"/>
        <v/>
      </c>
      <c r="E3565" s="236"/>
      <c r="F3565" s="237">
        <f t="shared" si="1071"/>
        <v>0</v>
      </c>
      <c r="G3565" s="303">
        <f t="shared" si="1072"/>
        <v>0</v>
      </c>
    </row>
    <row r="3566" spans="1:123" s="238" customFormat="1" ht="24" customHeight="1" x14ac:dyDescent="0.2">
      <c r="A3566" s="235" t="str">
        <f t="shared" si="1068"/>
        <v/>
      </c>
      <c r="B3566" s="233" t="str">
        <f t="shared" si="1069"/>
        <v/>
      </c>
      <c r="C3566" s="234"/>
      <c r="D3566" s="235" t="str">
        <f t="shared" si="1070"/>
        <v/>
      </c>
      <c r="E3566" s="236"/>
      <c r="F3566" s="237">
        <f t="shared" si="1071"/>
        <v>0</v>
      </c>
      <c r="G3566" s="303">
        <f t="shared" si="1072"/>
        <v>0</v>
      </c>
    </row>
    <row r="3567" spans="1:123" s="238" customFormat="1" ht="24" customHeight="1" x14ac:dyDescent="0.2">
      <c r="A3567" s="235" t="str">
        <f t="shared" si="1068"/>
        <v/>
      </c>
      <c r="B3567" s="233" t="str">
        <f t="shared" si="1069"/>
        <v/>
      </c>
      <c r="C3567" s="234"/>
      <c r="D3567" s="235" t="str">
        <f t="shared" si="1070"/>
        <v/>
      </c>
      <c r="E3567" s="236"/>
      <c r="F3567" s="237">
        <f t="shared" si="1071"/>
        <v>0</v>
      </c>
      <c r="G3567" s="303">
        <f t="shared" si="1072"/>
        <v>0</v>
      </c>
    </row>
    <row r="3568" spans="1:123" s="238" customFormat="1" ht="24" customHeight="1" x14ac:dyDescent="0.2">
      <c r="A3568" s="235" t="str">
        <f t="shared" si="1068"/>
        <v/>
      </c>
      <c r="B3568" s="233" t="str">
        <f t="shared" si="1069"/>
        <v/>
      </c>
      <c r="C3568" s="234"/>
      <c r="D3568" s="235" t="str">
        <f t="shared" si="1070"/>
        <v/>
      </c>
      <c r="E3568" s="236"/>
      <c r="F3568" s="237">
        <f t="shared" si="1071"/>
        <v>0</v>
      </c>
      <c r="G3568" s="303">
        <f t="shared" si="1072"/>
        <v>0</v>
      </c>
    </row>
    <row r="3569" spans="1:7" s="238" customFormat="1" ht="24" customHeight="1" x14ac:dyDescent="0.2">
      <c r="A3569" s="235" t="str">
        <f t="shared" si="1068"/>
        <v/>
      </c>
      <c r="B3569" s="233" t="str">
        <f t="shared" si="1069"/>
        <v/>
      </c>
      <c r="C3569" s="234"/>
      <c r="D3569" s="235" t="str">
        <f t="shared" si="1070"/>
        <v/>
      </c>
      <c r="E3569" s="236"/>
      <c r="F3569" s="237">
        <f t="shared" si="1071"/>
        <v>0</v>
      </c>
      <c r="G3569" s="303">
        <f t="shared" si="1072"/>
        <v>0</v>
      </c>
    </row>
    <row r="3570" spans="1:7" s="238" customFormat="1" ht="24" customHeight="1" x14ac:dyDescent="0.2">
      <c r="A3570" s="235" t="str">
        <f t="shared" si="1068"/>
        <v/>
      </c>
      <c r="B3570" s="233" t="str">
        <f t="shared" si="1069"/>
        <v/>
      </c>
      <c r="C3570" s="234"/>
      <c r="D3570" s="235" t="str">
        <f t="shared" si="1070"/>
        <v/>
      </c>
      <c r="E3570" s="236"/>
      <c r="F3570" s="237">
        <f t="shared" si="1071"/>
        <v>0</v>
      </c>
      <c r="G3570" s="303">
        <f t="shared" si="1072"/>
        <v>0</v>
      </c>
    </row>
    <row r="3571" spans="1:7" s="238" customFormat="1" ht="24" customHeight="1" x14ac:dyDescent="0.2">
      <c r="A3571" s="235" t="str">
        <f t="shared" si="1068"/>
        <v/>
      </c>
      <c r="B3571" s="233" t="str">
        <f t="shared" si="1069"/>
        <v/>
      </c>
      <c r="C3571" s="234"/>
      <c r="D3571" s="235" t="str">
        <f t="shared" si="1070"/>
        <v/>
      </c>
      <c r="E3571" s="236"/>
      <c r="F3571" s="237">
        <f t="shared" si="1071"/>
        <v>0</v>
      </c>
      <c r="G3571" s="303">
        <f t="shared" si="1072"/>
        <v>0</v>
      </c>
    </row>
    <row r="3572" spans="1:7" s="238" customFormat="1" ht="24" customHeight="1" x14ac:dyDescent="0.2">
      <c r="A3572" s="235" t="str">
        <f t="shared" si="1068"/>
        <v/>
      </c>
      <c r="B3572" s="233" t="str">
        <f t="shared" si="1069"/>
        <v/>
      </c>
      <c r="C3572" s="234"/>
      <c r="D3572" s="235" t="str">
        <f t="shared" si="1070"/>
        <v/>
      </c>
      <c r="E3572" s="236"/>
      <c r="F3572" s="237">
        <f t="shared" si="1071"/>
        <v>0</v>
      </c>
      <c r="G3572" s="303">
        <f t="shared" si="1072"/>
        <v>0</v>
      </c>
    </row>
    <row r="3573" spans="1:7" s="238" customFormat="1" ht="24" customHeight="1" x14ac:dyDescent="0.2">
      <c r="A3573" s="235" t="str">
        <f t="shared" si="1068"/>
        <v/>
      </c>
      <c r="B3573" s="233" t="str">
        <f t="shared" si="1069"/>
        <v/>
      </c>
      <c r="C3573" s="234"/>
      <c r="D3573" s="235" t="str">
        <f t="shared" si="1070"/>
        <v/>
      </c>
      <c r="E3573" s="236"/>
      <c r="F3573" s="237">
        <f t="shared" si="1071"/>
        <v>0</v>
      </c>
      <c r="G3573" s="303">
        <f t="shared" si="1072"/>
        <v>0</v>
      </c>
    </row>
    <row r="3574" spans="1:7" s="238" customFormat="1" ht="24" customHeight="1" x14ac:dyDescent="0.2">
      <c r="A3574" s="235" t="str">
        <f t="shared" si="1068"/>
        <v/>
      </c>
      <c r="B3574" s="233" t="str">
        <f t="shared" si="1069"/>
        <v/>
      </c>
      <c r="C3574" s="234"/>
      <c r="D3574" s="235" t="str">
        <f t="shared" si="1070"/>
        <v/>
      </c>
      <c r="E3574" s="236"/>
      <c r="F3574" s="237">
        <f t="shared" si="1071"/>
        <v>0</v>
      </c>
      <c r="G3574" s="303">
        <f t="shared" si="1072"/>
        <v>0</v>
      </c>
    </row>
    <row r="3575" spans="1:7" s="238" customFormat="1" ht="24" customHeight="1" x14ac:dyDescent="0.2">
      <c r="A3575" s="235" t="str">
        <f t="shared" si="1068"/>
        <v/>
      </c>
      <c r="B3575" s="233" t="str">
        <f t="shared" si="1069"/>
        <v/>
      </c>
      <c r="C3575" s="234"/>
      <c r="D3575" s="235" t="str">
        <f t="shared" si="1070"/>
        <v/>
      </c>
      <c r="E3575" s="236"/>
      <c r="F3575" s="237">
        <f t="shared" si="1071"/>
        <v>0</v>
      </c>
      <c r="G3575" s="303">
        <f t="shared" si="1072"/>
        <v>0</v>
      </c>
    </row>
    <row r="3576" spans="1:7" ht="24" customHeight="1" x14ac:dyDescent="0.2">
      <c r="A3576" s="304"/>
      <c r="B3576" s="99"/>
      <c r="C3576" s="99"/>
      <c r="D3576" s="105"/>
      <c r="E3576" s="106"/>
      <c r="F3576" s="377" t="s">
        <v>31</v>
      </c>
      <c r="G3576" s="305">
        <f>SUBTOTAL(9,G3562:G3575)</f>
        <v>0</v>
      </c>
    </row>
    <row r="3577" spans="1:7" ht="24" customHeight="1" x14ac:dyDescent="0.2">
      <c r="A3577" s="304"/>
      <c r="B3577" s="99"/>
      <c r="C3577" s="375" t="s">
        <v>605</v>
      </c>
      <c r="D3577" s="105"/>
      <c r="E3577" s="106"/>
      <c r="F3577" s="107"/>
      <c r="G3577" s="306"/>
    </row>
    <row r="3578" spans="1:7" s="238" customFormat="1" ht="24" customHeight="1" x14ac:dyDescent="0.2">
      <c r="A3578" s="235" t="str">
        <f t="shared" ref="A3578:A3585" si="1073">IFERROR(VLOOKUP(C3578,Tabla_Insumos,4,FALSE),"")</f>
        <v/>
      </c>
      <c r="B3578" s="233">
        <f t="shared" ref="B3578:B3585" si="1074">IFERROR(VLOOKUP(A3578,Tabla_Indices,5,FALSE),"")</f>
        <v>0</v>
      </c>
      <c r="C3578" s="234"/>
      <c r="D3578" s="235" t="str">
        <f t="shared" ref="D3578:D3585" si="1075">IFERROR(VLOOKUP(C3578,Tabla_Insumos,2,FALSE),"")</f>
        <v/>
      </c>
      <c r="E3578" s="236"/>
      <c r="F3578" s="237">
        <f t="shared" ref="F3578:F3585" si="1076">IFERROR(VLOOKUP(C3578,Tabla_Insumos,3,FALSE),0)</f>
        <v>0</v>
      </c>
      <c r="G3578" s="303">
        <f>ROUND(E3578*F3578,2)</f>
        <v>0</v>
      </c>
    </row>
    <row r="3579" spans="1:7" s="238" customFormat="1" ht="24" customHeight="1" x14ac:dyDescent="0.2">
      <c r="A3579" s="235" t="str">
        <f t="shared" si="1073"/>
        <v/>
      </c>
      <c r="B3579" s="233">
        <f t="shared" si="1074"/>
        <v>0</v>
      </c>
      <c r="C3579" s="234"/>
      <c r="D3579" s="235" t="str">
        <f t="shared" si="1075"/>
        <v/>
      </c>
      <c r="E3579" s="236"/>
      <c r="F3579" s="237">
        <f t="shared" si="1076"/>
        <v>0</v>
      </c>
      <c r="G3579" s="303">
        <f>ROUND(E3579*F3579,2)</f>
        <v>0</v>
      </c>
    </row>
    <row r="3580" spans="1:7" s="238" customFormat="1" ht="24" customHeight="1" x14ac:dyDescent="0.2">
      <c r="A3580" s="235" t="str">
        <f t="shared" si="1073"/>
        <v/>
      </c>
      <c r="B3580" s="233">
        <f t="shared" si="1074"/>
        <v>0</v>
      </c>
      <c r="C3580" s="234"/>
      <c r="D3580" s="235" t="str">
        <f t="shared" si="1075"/>
        <v/>
      </c>
      <c r="E3580" s="236"/>
      <c r="F3580" s="237">
        <f t="shared" si="1076"/>
        <v>0</v>
      </c>
      <c r="G3580" s="303">
        <f t="shared" ref="G3580:G3585" si="1077">ROUND(E3580*F3580,2)</f>
        <v>0</v>
      </c>
    </row>
    <row r="3581" spans="1:7" s="238" customFormat="1" ht="24" customHeight="1" x14ac:dyDescent="0.2">
      <c r="A3581" s="235" t="str">
        <f t="shared" si="1073"/>
        <v/>
      </c>
      <c r="B3581" s="233">
        <f t="shared" si="1074"/>
        <v>0</v>
      </c>
      <c r="C3581" s="234"/>
      <c r="D3581" s="235" t="str">
        <f t="shared" si="1075"/>
        <v/>
      </c>
      <c r="E3581" s="236"/>
      <c r="F3581" s="237">
        <f t="shared" si="1076"/>
        <v>0</v>
      </c>
      <c r="G3581" s="303">
        <f t="shared" si="1077"/>
        <v>0</v>
      </c>
    </row>
    <row r="3582" spans="1:7" s="238" customFormat="1" ht="24" customHeight="1" x14ac:dyDescent="0.2">
      <c r="A3582" s="235" t="str">
        <f t="shared" si="1073"/>
        <v/>
      </c>
      <c r="B3582" s="233">
        <f t="shared" si="1074"/>
        <v>0</v>
      </c>
      <c r="C3582" s="234"/>
      <c r="D3582" s="235" t="str">
        <f t="shared" si="1075"/>
        <v/>
      </c>
      <c r="E3582" s="236"/>
      <c r="F3582" s="237">
        <f t="shared" si="1076"/>
        <v>0</v>
      </c>
      <c r="G3582" s="303">
        <f t="shared" si="1077"/>
        <v>0</v>
      </c>
    </row>
    <row r="3583" spans="1:7" s="238" customFormat="1" ht="24" customHeight="1" x14ac:dyDescent="0.2">
      <c r="A3583" s="235" t="str">
        <f t="shared" si="1073"/>
        <v/>
      </c>
      <c r="B3583" s="233">
        <f t="shared" si="1074"/>
        <v>0</v>
      </c>
      <c r="C3583" s="234"/>
      <c r="D3583" s="235" t="str">
        <f t="shared" si="1075"/>
        <v/>
      </c>
      <c r="E3583" s="236"/>
      <c r="F3583" s="237">
        <f t="shared" si="1076"/>
        <v>0</v>
      </c>
      <c r="G3583" s="303">
        <f t="shared" si="1077"/>
        <v>0</v>
      </c>
    </row>
    <row r="3584" spans="1:7" s="238" customFormat="1" ht="24" customHeight="1" x14ac:dyDescent="0.2">
      <c r="A3584" s="235" t="str">
        <f t="shared" si="1073"/>
        <v/>
      </c>
      <c r="B3584" s="233">
        <f t="shared" si="1074"/>
        <v>0</v>
      </c>
      <c r="C3584" s="234"/>
      <c r="D3584" s="235" t="str">
        <f t="shared" si="1075"/>
        <v/>
      </c>
      <c r="E3584" s="236"/>
      <c r="F3584" s="237">
        <f t="shared" si="1076"/>
        <v>0</v>
      </c>
      <c r="G3584" s="303">
        <f t="shared" si="1077"/>
        <v>0</v>
      </c>
    </row>
    <row r="3585" spans="1:7" s="238" customFormat="1" ht="24" customHeight="1" x14ac:dyDescent="0.2">
      <c r="A3585" s="235" t="str">
        <f t="shared" si="1073"/>
        <v/>
      </c>
      <c r="B3585" s="233">
        <f t="shared" si="1074"/>
        <v>0</v>
      </c>
      <c r="C3585" s="234"/>
      <c r="D3585" s="235" t="str">
        <f t="shared" si="1075"/>
        <v/>
      </c>
      <c r="E3585" s="236"/>
      <c r="F3585" s="237">
        <f t="shared" si="1076"/>
        <v>0</v>
      </c>
      <c r="G3585" s="303">
        <f t="shared" si="1077"/>
        <v>0</v>
      </c>
    </row>
    <row r="3586" spans="1:7" ht="24" customHeight="1" x14ac:dyDescent="0.2">
      <c r="A3586" s="304"/>
      <c r="B3586" s="99"/>
      <c r="C3586" s="99"/>
      <c r="D3586" s="105"/>
      <c r="E3586" s="106"/>
      <c r="F3586" s="377" t="s">
        <v>32</v>
      </c>
      <c r="G3586" s="305">
        <f>SUBTOTAL(9,G3578:G3585)</f>
        <v>0</v>
      </c>
    </row>
    <row r="3587" spans="1:7" ht="24" customHeight="1" x14ac:dyDescent="0.2">
      <c r="A3587" s="304"/>
      <c r="B3587" s="99"/>
      <c r="C3587" s="375" t="s">
        <v>606</v>
      </c>
      <c r="D3587" s="105"/>
      <c r="E3587" s="106"/>
      <c r="F3587" s="107"/>
      <c r="G3587" s="306"/>
    </row>
    <row r="3588" spans="1:7" s="238" customFormat="1" ht="24" customHeight="1" x14ac:dyDescent="0.2">
      <c r="A3588" s="235" t="str">
        <f t="shared" ref="A3588:A3596" si="1078">IFERROR(VLOOKUP(C3588,Tabla_Insumos,4,FALSE),"")</f>
        <v/>
      </c>
      <c r="B3588" s="233" t="str">
        <f t="shared" ref="B3588:B3596" si="1079">IFERROR(VLOOKUP(C3588,Tabla_Insumos,5,FALSE),"")</f>
        <v/>
      </c>
      <c r="C3588" s="234"/>
      <c r="D3588" s="235" t="str">
        <f t="shared" ref="D3588:D3596" si="1080">IFERROR(VLOOKUP(C3588,Tabla_Insumos,2,FALSE),"")</f>
        <v/>
      </c>
      <c r="E3588" s="236"/>
      <c r="F3588" s="237">
        <f t="shared" ref="F3588:F3596" si="1081">IFERROR(VLOOKUP(C3588,Tabla_Insumos,3,FALSE),0)</f>
        <v>0</v>
      </c>
      <c r="G3588" s="303">
        <f t="shared" ref="G3588:G3596" si="1082">ROUND(E3588*F3588,2)</f>
        <v>0</v>
      </c>
    </row>
    <row r="3589" spans="1:7" s="238" customFormat="1" ht="24" customHeight="1" x14ac:dyDescent="0.2">
      <c r="A3589" s="235" t="str">
        <f t="shared" si="1078"/>
        <v/>
      </c>
      <c r="B3589" s="233" t="str">
        <f t="shared" si="1079"/>
        <v/>
      </c>
      <c r="C3589" s="234"/>
      <c r="D3589" s="235" t="str">
        <f t="shared" si="1080"/>
        <v/>
      </c>
      <c r="E3589" s="236"/>
      <c r="F3589" s="237">
        <f t="shared" si="1081"/>
        <v>0</v>
      </c>
      <c r="G3589" s="303">
        <f t="shared" si="1082"/>
        <v>0</v>
      </c>
    </row>
    <row r="3590" spans="1:7" s="238" customFormat="1" ht="24" customHeight="1" x14ac:dyDescent="0.2">
      <c r="A3590" s="235" t="str">
        <f t="shared" si="1078"/>
        <v/>
      </c>
      <c r="B3590" s="233" t="str">
        <f t="shared" si="1079"/>
        <v/>
      </c>
      <c r="C3590" s="234"/>
      <c r="D3590" s="235" t="str">
        <f t="shared" si="1080"/>
        <v/>
      </c>
      <c r="E3590" s="236"/>
      <c r="F3590" s="237">
        <f t="shared" si="1081"/>
        <v>0</v>
      </c>
      <c r="G3590" s="303">
        <f t="shared" si="1082"/>
        <v>0</v>
      </c>
    </row>
    <row r="3591" spans="1:7" s="238" customFormat="1" ht="24" customHeight="1" x14ac:dyDescent="0.2">
      <c r="A3591" s="235" t="str">
        <f t="shared" si="1078"/>
        <v/>
      </c>
      <c r="B3591" s="233" t="str">
        <f t="shared" si="1079"/>
        <v/>
      </c>
      <c r="C3591" s="234"/>
      <c r="D3591" s="235" t="str">
        <f t="shared" si="1080"/>
        <v/>
      </c>
      <c r="E3591" s="236"/>
      <c r="F3591" s="237">
        <f t="shared" si="1081"/>
        <v>0</v>
      </c>
      <c r="G3591" s="303">
        <f t="shared" si="1082"/>
        <v>0</v>
      </c>
    </row>
    <row r="3592" spans="1:7" s="238" customFormat="1" ht="24" customHeight="1" x14ac:dyDescent="0.2">
      <c r="A3592" s="235" t="str">
        <f t="shared" si="1078"/>
        <v/>
      </c>
      <c r="B3592" s="233" t="str">
        <f t="shared" si="1079"/>
        <v/>
      </c>
      <c r="C3592" s="234"/>
      <c r="D3592" s="235" t="str">
        <f t="shared" si="1080"/>
        <v/>
      </c>
      <c r="E3592" s="236"/>
      <c r="F3592" s="237">
        <f t="shared" si="1081"/>
        <v>0</v>
      </c>
      <c r="G3592" s="303">
        <f t="shared" si="1082"/>
        <v>0</v>
      </c>
    </row>
    <row r="3593" spans="1:7" s="238" customFormat="1" ht="24" customHeight="1" x14ac:dyDescent="0.2">
      <c r="A3593" s="235" t="str">
        <f t="shared" si="1078"/>
        <v/>
      </c>
      <c r="B3593" s="233" t="str">
        <f t="shared" si="1079"/>
        <v/>
      </c>
      <c r="C3593" s="234"/>
      <c r="D3593" s="235" t="str">
        <f t="shared" si="1080"/>
        <v/>
      </c>
      <c r="E3593" s="236"/>
      <c r="F3593" s="237">
        <f t="shared" si="1081"/>
        <v>0</v>
      </c>
      <c r="G3593" s="303">
        <f t="shared" si="1082"/>
        <v>0</v>
      </c>
    </row>
    <row r="3594" spans="1:7" s="238" customFormat="1" ht="24" customHeight="1" x14ac:dyDescent="0.2">
      <c r="A3594" s="235" t="str">
        <f t="shared" si="1078"/>
        <v/>
      </c>
      <c r="B3594" s="233" t="str">
        <f t="shared" si="1079"/>
        <v/>
      </c>
      <c r="C3594" s="234"/>
      <c r="D3594" s="235" t="str">
        <f t="shared" si="1080"/>
        <v/>
      </c>
      <c r="E3594" s="236"/>
      <c r="F3594" s="237">
        <f t="shared" si="1081"/>
        <v>0</v>
      </c>
      <c r="G3594" s="303">
        <f t="shared" si="1082"/>
        <v>0</v>
      </c>
    </row>
    <row r="3595" spans="1:7" s="238" customFormat="1" ht="24" customHeight="1" x14ac:dyDescent="0.2">
      <c r="A3595" s="235" t="str">
        <f t="shared" si="1078"/>
        <v/>
      </c>
      <c r="B3595" s="233" t="str">
        <f t="shared" si="1079"/>
        <v/>
      </c>
      <c r="C3595" s="234"/>
      <c r="D3595" s="235" t="str">
        <f t="shared" si="1080"/>
        <v/>
      </c>
      <c r="E3595" s="236"/>
      <c r="F3595" s="237">
        <f t="shared" si="1081"/>
        <v>0</v>
      </c>
      <c r="G3595" s="303">
        <f t="shared" si="1082"/>
        <v>0</v>
      </c>
    </row>
    <row r="3596" spans="1:7" s="238" customFormat="1" ht="24" customHeight="1" x14ac:dyDescent="0.2">
      <c r="A3596" s="235" t="str">
        <f t="shared" si="1078"/>
        <v/>
      </c>
      <c r="B3596" s="233" t="str">
        <f t="shared" si="1079"/>
        <v/>
      </c>
      <c r="C3596" s="234"/>
      <c r="D3596" s="235" t="str">
        <f t="shared" si="1080"/>
        <v/>
      </c>
      <c r="E3596" s="236"/>
      <c r="F3596" s="237">
        <f t="shared" si="1081"/>
        <v>0</v>
      </c>
      <c r="G3596" s="303">
        <f t="shared" si="1082"/>
        <v>0</v>
      </c>
    </row>
    <row r="3597" spans="1:7" ht="24" customHeight="1" x14ac:dyDescent="0.2">
      <c r="A3597" s="307"/>
      <c r="B3597" s="105"/>
      <c r="C3597" s="99"/>
      <c r="D3597" s="105"/>
      <c r="E3597" s="106"/>
      <c r="F3597" s="377" t="s">
        <v>33</v>
      </c>
      <c r="G3597" s="305">
        <f>SUBTOTAL(9,G3588:G3596)</f>
        <v>0</v>
      </c>
    </row>
    <row r="3598" spans="1:7" ht="24" customHeight="1" x14ac:dyDescent="0.2">
      <c r="A3598" s="308"/>
      <c r="B3598" s="105"/>
      <c r="C3598" s="99"/>
      <c r="D3598" s="105"/>
      <c r="E3598" s="106"/>
      <c r="F3598" s="107"/>
      <c r="G3598" s="306"/>
    </row>
    <row r="3599" spans="1:7" ht="24" customHeight="1" x14ac:dyDescent="0.2">
      <c r="A3599" s="309" t="str">
        <f>B3557</f>
        <v/>
      </c>
      <c r="B3599" s="310" t="str">
        <f>C3557</f>
        <v/>
      </c>
      <c r="C3599" s="113"/>
      <c r="D3599" s="113" t="s">
        <v>34</v>
      </c>
      <c r="E3599" s="114"/>
      <c r="F3599" s="312" t="s">
        <v>35</v>
      </c>
      <c r="G3599" s="311">
        <f>SUBTOTAL(9,G3562:G3598)</f>
        <v>0</v>
      </c>
    </row>
    <row r="3601" spans="1:123" ht="24" customHeight="1" x14ac:dyDescent="0.2">
      <c r="A3601" s="291" t="s">
        <v>37</v>
      </c>
      <c r="B3601" s="292"/>
      <c r="C3601" s="292"/>
      <c r="D3601" s="292"/>
      <c r="E3601" s="292"/>
      <c r="F3601" s="292"/>
      <c r="G3601" s="293"/>
    </row>
    <row r="3602" spans="1:123" ht="24" customHeight="1" x14ac:dyDescent="0.2">
      <c r="A3602" s="294" t="s">
        <v>602</v>
      </c>
      <c r="B3602" s="101" t="str">
        <f>Comitente</f>
        <v>DIRECCION PROVINCIAL DE REDES DE GAS</v>
      </c>
      <c r="C3602" s="96"/>
      <c r="D3602" s="102"/>
      <c r="E3602" s="102"/>
      <c r="F3602" s="103"/>
      <c r="G3602" s="295"/>
    </row>
    <row r="3603" spans="1:123" ht="24" customHeight="1" x14ac:dyDescent="0.2">
      <c r="A3603" s="294" t="s">
        <v>603</v>
      </c>
      <c r="B3603" s="101">
        <f>Contratista</f>
        <v>0</v>
      </c>
      <c r="C3603" s="97"/>
      <c r="D3603" s="97"/>
      <c r="E3603" s="97"/>
      <c r="F3603" s="104"/>
      <c r="G3603" s="296"/>
    </row>
    <row r="3604" spans="1:123" ht="24" customHeight="1" x14ac:dyDescent="0.2">
      <c r="A3604" s="294" t="s">
        <v>24</v>
      </c>
      <c r="B3604" s="101" t="str">
        <f>Obra</f>
        <v>RED DE MEDIA PRESIÓN BARRIO TALACASTO</v>
      </c>
      <c r="C3604" s="97"/>
      <c r="D3604" s="97"/>
      <c r="E3604" s="97"/>
      <c r="F3604" s="104" t="s">
        <v>38</v>
      </c>
      <c r="G3604" s="297">
        <f>Fecha_Base</f>
        <v>0</v>
      </c>
    </row>
    <row r="3605" spans="1:123" ht="24" customHeight="1" x14ac:dyDescent="0.2">
      <c r="A3605" s="298" t="s">
        <v>601</v>
      </c>
      <c r="B3605" s="98" t="str">
        <f>Ubicación</f>
        <v>Departamento Chimbas</v>
      </c>
      <c r="C3605" s="98"/>
      <c r="D3605" s="105"/>
      <c r="E3605" s="106"/>
      <c r="F3605" s="107"/>
      <c r="G3605" s="299"/>
    </row>
    <row r="3606" spans="1:123" ht="24" customHeight="1" x14ac:dyDescent="0.2">
      <c r="A3606" s="298" t="s">
        <v>39</v>
      </c>
      <c r="B3606" s="108" t="str">
        <f>IFERROR(VALUE(LEFT(B3607,FIND(".",B3607)-1)),"")</f>
        <v/>
      </c>
      <c r="C3606" s="99" t="str">
        <f>IFERROR(VLOOKUP(B3606,Tabla_CyP,2,FALSE),"")</f>
        <v/>
      </c>
      <c r="D3606" s="99"/>
      <c r="E3606" s="106"/>
      <c r="F3606" s="107"/>
      <c r="G3606" s="299"/>
    </row>
    <row r="3607" spans="1:123" ht="24" customHeight="1" x14ac:dyDescent="0.2">
      <c r="A3607" s="298" t="s">
        <v>25</v>
      </c>
      <c r="B3607" s="109" t="str">
        <f>IFERROR(VLOOKUP(COUNTIF($A$1:A3607,"ANALISIS DE PRECIOS"),Tabla_NumeroItem,2,FALSE),"")</f>
        <v/>
      </c>
      <c r="C3607" s="99" t="str">
        <f>IFERROR(VLOOKUP(B3607,Tabla_CyP,2,FALSE),"")</f>
        <v/>
      </c>
      <c r="D3607" s="105"/>
      <c r="E3607" s="106"/>
      <c r="F3607" s="104" t="s">
        <v>26</v>
      </c>
      <c r="G3607" s="300" t="str">
        <f>IFERROR(VLOOKUP(B3607,Tabla_CyP,4,FALSE),"")</f>
        <v/>
      </c>
    </row>
    <row r="3608" spans="1:123" ht="24" customHeight="1" x14ac:dyDescent="0.2">
      <c r="A3608" s="298"/>
      <c r="B3608" s="98"/>
      <c r="C3608" s="99"/>
      <c r="D3608" s="105"/>
      <c r="E3608" s="106"/>
      <c r="F3608" s="107"/>
      <c r="G3608" s="299"/>
    </row>
    <row r="3609" spans="1:123" ht="24" customHeight="1" x14ac:dyDescent="0.2">
      <c r="A3609" s="431" t="s">
        <v>507</v>
      </c>
      <c r="B3609" s="432"/>
      <c r="C3609" s="425" t="s">
        <v>0</v>
      </c>
      <c r="D3609" s="425" t="s">
        <v>27</v>
      </c>
      <c r="E3609" s="427" t="s">
        <v>28</v>
      </c>
      <c r="F3609" s="429" t="s">
        <v>29</v>
      </c>
      <c r="G3609" s="429" t="s">
        <v>30</v>
      </c>
    </row>
    <row r="3610" spans="1:123" s="111" customFormat="1" ht="24" customHeight="1" x14ac:dyDescent="0.2">
      <c r="A3610" s="110" t="s">
        <v>508</v>
      </c>
      <c r="B3610" s="110" t="s">
        <v>509</v>
      </c>
      <c r="C3610" s="426"/>
      <c r="D3610" s="426"/>
      <c r="E3610" s="428"/>
      <c r="F3610" s="430"/>
      <c r="G3610" s="430"/>
      <c r="H3610" s="239"/>
      <c r="I3610" s="239"/>
      <c r="J3610" s="239"/>
      <c r="K3610" s="239"/>
      <c r="L3610" s="239"/>
      <c r="M3610" s="239"/>
      <c r="N3610" s="239"/>
      <c r="O3610" s="239"/>
      <c r="P3610" s="239"/>
      <c r="Q3610" s="239"/>
      <c r="R3610" s="239"/>
      <c r="S3610" s="239"/>
      <c r="T3610" s="239"/>
      <c r="U3610" s="239"/>
      <c r="V3610" s="239"/>
      <c r="W3610" s="239"/>
      <c r="X3610" s="239"/>
      <c r="Y3610" s="239"/>
      <c r="Z3610" s="239"/>
      <c r="AA3610" s="239"/>
      <c r="AB3610" s="239"/>
      <c r="AC3610" s="239"/>
      <c r="AD3610" s="239"/>
      <c r="AE3610" s="239"/>
      <c r="AF3610" s="239"/>
      <c r="AG3610" s="239"/>
      <c r="AH3610" s="239"/>
      <c r="AI3610" s="239"/>
      <c r="AJ3610" s="239"/>
      <c r="AK3610" s="239"/>
      <c r="AL3610" s="239"/>
      <c r="AM3610" s="239"/>
      <c r="AN3610" s="239"/>
      <c r="AO3610" s="239"/>
      <c r="AP3610" s="239"/>
      <c r="AQ3610" s="239"/>
      <c r="AR3610" s="239"/>
      <c r="AS3610" s="239"/>
      <c r="AT3610" s="239"/>
      <c r="AU3610" s="239"/>
      <c r="AV3610" s="239"/>
      <c r="AW3610" s="239"/>
      <c r="AX3610" s="239"/>
      <c r="AY3610" s="239"/>
      <c r="AZ3610" s="239"/>
      <c r="BA3610" s="239"/>
      <c r="BB3610" s="239"/>
      <c r="BC3610" s="239"/>
      <c r="BD3610" s="239"/>
      <c r="BE3610" s="239"/>
      <c r="BF3610" s="239"/>
      <c r="BG3610" s="239"/>
      <c r="BH3610" s="239"/>
      <c r="BI3610" s="239"/>
      <c r="BJ3610" s="239"/>
      <c r="BK3610" s="239"/>
      <c r="BL3610" s="239"/>
      <c r="BM3610" s="239"/>
      <c r="BN3610" s="239"/>
      <c r="BO3610" s="239"/>
      <c r="BP3610" s="239"/>
      <c r="BQ3610" s="239"/>
      <c r="BR3610" s="239"/>
      <c r="BS3610" s="239"/>
      <c r="BT3610" s="239"/>
      <c r="BU3610" s="239"/>
      <c r="BV3610" s="239"/>
      <c r="BW3610" s="239"/>
      <c r="BX3610" s="239"/>
      <c r="BY3610" s="239"/>
      <c r="BZ3610" s="239"/>
      <c r="CA3610" s="239"/>
      <c r="CB3610" s="239"/>
      <c r="CC3610" s="239"/>
      <c r="CD3610" s="239"/>
      <c r="CE3610" s="239"/>
      <c r="CF3610" s="239"/>
      <c r="CG3610" s="239"/>
      <c r="CH3610" s="239"/>
      <c r="CI3610" s="239"/>
      <c r="CJ3610" s="239"/>
      <c r="CK3610" s="239"/>
      <c r="CL3610" s="239"/>
      <c r="CM3610" s="239"/>
      <c r="CN3610" s="239"/>
      <c r="CO3610" s="239"/>
      <c r="CP3610" s="239"/>
      <c r="CQ3610" s="239"/>
      <c r="CR3610" s="239"/>
      <c r="CS3610" s="239"/>
      <c r="CT3610" s="239"/>
      <c r="CU3610" s="239"/>
      <c r="CV3610" s="239"/>
      <c r="CW3610" s="239"/>
      <c r="CX3610" s="239"/>
      <c r="CY3610" s="239"/>
      <c r="CZ3610" s="239"/>
      <c r="DA3610" s="239"/>
      <c r="DB3610" s="239"/>
      <c r="DC3610" s="239"/>
      <c r="DD3610" s="239"/>
      <c r="DE3610" s="239"/>
      <c r="DF3610" s="239"/>
      <c r="DG3610" s="239"/>
      <c r="DH3610" s="239"/>
      <c r="DI3610" s="239"/>
      <c r="DJ3610" s="239"/>
      <c r="DK3610" s="239"/>
      <c r="DL3610" s="239"/>
      <c r="DM3610" s="239"/>
      <c r="DN3610" s="239"/>
      <c r="DO3610" s="239"/>
      <c r="DP3610" s="239"/>
      <c r="DQ3610" s="239"/>
      <c r="DR3610" s="239"/>
      <c r="DS3610" s="239"/>
    </row>
    <row r="3611" spans="1:123" ht="24" customHeight="1" x14ac:dyDescent="0.2">
      <c r="A3611" s="378"/>
      <c r="B3611" s="112"/>
      <c r="C3611" s="376" t="s">
        <v>604</v>
      </c>
      <c r="D3611" s="113"/>
      <c r="E3611" s="114"/>
      <c r="F3611" s="115"/>
      <c r="G3611" s="302"/>
    </row>
    <row r="3612" spans="1:123" s="238" customFormat="1" ht="24" customHeight="1" x14ac:dyDescent="0.2">
      <c r="A3612" s="235" t="str">
        <f t="shared" ref="A3612:A3625" si="1083">IFERROR(VLOOKUP(C3612,Tabla_Insumos,4,FALSE),"")</f>
        <v/>
      </c>
      <c r="B3612" s="233" t="str">
        <f t="shared" ref="B3612:B3625" si="1084">IFERROR(VLOOKUP(C3612,Tabla_Insumos,5,FALSE),"")</f>
        <v/>
      </c>
      <c r="C3612" s="234"/>
      <c r="D3612" s="235" t="str">
        <f t="shared" ref="D3612:D3625" si="1085">IFERROR(VLOOKUP(C3612,Tabla_Insumos,2,FALSE),"")</f>
        <v/>
      </c>
      <c r="E3612" s="236"/>
      <c r="F3612" s="237">
        <f t="shared" ref="F3612:F3625" si="1086">IFERROR(VLOOKUP(C3612,Tabla_Insumos,3,FALSE),0)</f>
        <v>0</v>
      </c>
      <c r="G3612" s="303">
        <f>ROUND(E3612*F3612,2)</f>
        <v>0</v>
      </c>
    </row>
    <row r="3613" spans="1:123" s="238" customFormat="1" ht="24" customHeight="1" x14ac:dyDescent="0.2">
      <c r="A3613" s="235" t="str">
        <f t="shared" si="1083"/>
        <v/>
      </c>
      <c r="B3613" s="233" t="str">
        <f t="shared" si="1084"/>
        <v/>
      </c>
      <c r="C3613" s="234"/>
      <c r="D3613" s="235" t="str">
        <f t="shared" si="1085"/>
        <v/>
      </c>
      <c r="E3613" s="236"/>
      <c r="F3613" s="237">
        <f t="shared" si="1086"/>
        <v>0</v>
      </c>
      <c r="G3613" s="303">
        <f t="shared" ref="G3613:G3625" si="1087">ROUND(E3613*F3613,2)</f>
        <v>0</v>
      </c>
    </row>
    <row r="3614" spans="1:123" s="238" customFormat="1" ht="24" customHeight="1" x14ac:dyDescent="0.2">
      <c r="A3614" s="235" t="str">
        <f t="shared" si="1083"/>
        <v/>
      </c>
      <c r="B3614" s="233" t="str">
        <f t="shared" si="1084"/>
        <v/>
      </c>
      <c r="C3614" s="234"/>
      <c r="D3614" s="235" t="str">
        <f t="shared" si="1085"/>
        <v/>
      </c>
      <c r="E3614" s="236"/>
      <c r="F3614" s="237">
        <f t="shared" si="1086"/>
        <v>0</v>
      </c>
      <c r="G3614" s="303">
        <f t="shared" si="1087"/>
        <v>0</v>
      </c>
    </row>
    <row r="3615" spans="1:123" s="238" customFormat="1" ht="24" customHeight="1" x14ac:dyDescent="0.2">
      <c r="A3615" s="235" t="str">
        <f t="shared" si="1083"/>
        <v/>
      </c>
      <c r="B3615" s="233" t="str">
        <f t="shared" si="1084"/>
        <v/>
      </c>
      <c r="C3615" s="234"/>
      <c r="D3615" s="235" t="str">
        <f t="shared" si="1085"/>
        <v/>
      </c>
      <c r="E3615" s="236"/>
      <c r="F3615" s="237">
        <f t="shared" si="1086"/>
        <v>0</v>
      </c>
      <c r="G3615" s="303">
        <f t="shared" si="1087"/>
        <v>0</v>
      </c>
    </row>
    <row r="3616" spans="1:123" s="238" customFormat="1" ht="24" customHeight="1" x14ac:dyDescent="0.2">
      <c r="A3616" s="235" t="str">
        <f t="shared" si="1083"/>
        <v/>
      </c>
      <c r="B3616" s="233" t="str">
        <f t="shared" si="1084"/>
        <v/>
      </c>
      <c r="C3616" s="234"/>
      <c r="D3616" s="235" t="str">
        <f t="shared" si="1085"/>
        <v/>
      </c>
      <c r="E3616" s="236"/>
      <c r="F3616" s="237">
        <f t="shared" si="1086"/>
        <v>0</v>
      </c>
      <c r="G3616" s="303">
        <f t="shared" si="1087"/>
        <v>0</v>
      </c>
    </row>
    <row r="3617" spans="1:7" s="238" customFormat="1" ht="24" customHeight="1" x14ac:dyDescent="0.2">
      <c r="A3617" s="235" t="str">
        <f t="shared" si="1083"/>
        <v/>
      </c>
      <c r="B3617" s="233" t="str">
        <f t="shared" si="1084"/>
        <v/>
      </c>
      <c r="C3617" s="234"/>
      <c r="D3617" s="235" t="str">
        <f t="shared" si="1085"/>
        <v/>
      </c>
      <c r="E3617" s="236"/>
      <c r="F3617" s="237">
        <f t="shared" si="1086"/>
        <v>0</v>
      </c>
      <c r="G3617" s="303">
        <f t="shared" si="1087"/>
        <v>0</v>
      </c>
    </row>
    <row r="3618" spans="1:7" s="238" customFormat="1" ht="24" customHeight="1" x14ac:dyDescent="0.2">
      <c r="A3618" s="235" t="str">
        <f t="shared" si="1083"/>
        <v/>
      </c>
      <c r="B3618" s="233" t="str">
        <f t="shared" si="1084"/>
        <v/>
      </c>
      <c r="C3618" s="234"/>
      <c r="D3618" s="235" t="str">
        <f t="shared" si="1085"/>
        <v/>
      </c>
      <c r="E3618" s="236"/>
      <c r="F3618" s="237">
        <f t="shared" si="1086"/>
        <v>0</v>
      </c>
      <c r="G3618" s="303">
        <f t="shared" si="1087"/>
        <v>0</v>
      </c>
    </row>
    <row r="3619" spans="1:7" s="238" customFormat="1" ht="24" customHeight="1" x14ac:dyDescent="0.2">
      <c r="A3619" s="235" t="str">
        <f t="shared" si="1083"/>
        <v/>
      </c>
      <c r="B3619" s="233" t="str">
        <f t="shared" si="1084"/>
        <v/>
      </c>
      <c r="C3619" s="234"/>
      <c r="D3619" s="235" t="str">
        <f t="shared" si="1085"/>
        <v/>
      </c>
      <c r="E3619" s="236"/>
      <c r="F3619" s="237">
        <f t="shared" si="1086"/>
        <v>0</v>
      </c>
      <c r="G3619" s="303">
        <f t="shared" si="1087"/>
        <v>0</v>
      </c>
    </row>
    <row r="3620" spans="1:7" s="238" customFormat="1" ht="24" customHeight="1" x14ac:dyDescent="0.2">
      <c r="A3620" s="235" t="str">
        <f t="shared" si="1083"/>
        <v/>
      </c>
      <c r="B3620" s="233" t="str">
        <f t="shared" si="1084"/>
        <v/>
      </c>
      <c r="C3620" s="234"/>
      <c r="D3620" s="235" t="str">
        <f t="shared" si="1085"/>
        <v/>
      </c>
      <c r="E3620" s="236"/>
      <c r="F3620" s="237">
        <f t="shared" si="1086"/>
        <v>0</v>
      </c>
      <c r="G3620" s="303">
        <f t="shared" si="1087"/>
        <v>0</v>
      </c>
    </row>
    <row r="3621" spans="1:7" s="238" customFormat="1" ht="24" customHeight="1" x14ac:dyDescent="0.2">
      <c r="A3621" s="235" t="str">
        <f t="shared" si="1083"/>
        <v/>
      </c>
      <c r="B3621" s="233" t="str">
        <f t="shared" si="1084"/>
        <v/>
      </c>
      <c r="C3621" s="234"/>
      <c r="D3621" s="235" t="str">
        <f t="shared" si="1085"/>
        <v/>
      </c>
      <c r="E3621" s="236"/>
      <c r="F3621" s="237">
        <f t="shared" si="1086"/>
        <v>0</v>
      </c>
      <c r="G3621" s="303">
        <f t="shared" si="1087"/>
        <v>0</v>
      </c>
    </row>
    <row r="3622" spans="1:7" s="238" customFormat="1" ht="24" customHeight="1" x14ac:dyDescent="0.2">
      <c r="A3622" s="235" t="str">
        <f t="shared" si="1083"/>
        <v/>
      </c>
      <c r="B3622" s="233" t="str">
        <f t="shared" si="1084"/>
        <v/>
      </c>
      <c r="C3622" s="234"/>
      <c r="D3622" s="235" t="str">
        <f t="shared" si="1085"/>
        <v/>
      </c>
      <c r="E3622" s="236"/>
      <c r="F3622" s="237">
        <f t="shared" si="1086"/>
        <v>0</v>
      </c>
      <c r="G3622" s="303">
        <f t="shared" si="1087"/>
        <v>0</v>
      </c>
    </row>
    <row r="3623" spans="1:7" s="238" customFormat="1" ht="24" customHeight="1" x14ac:dyDescent="0.2">
      <c r="A3623" s="235" t="str">
        <f t="shared" si="1083"/>
        <v/>
      </c>
      <c r="B3623" s="233" t="str">
        <f t="shared" si="1084"/>
        <v/>
      </c>
      <c r="C3623" s="234"/>
      <c r="D3623" s="235" t="str">
        <f t="shared" si="1085"/>
        <v/>
      </c>
      <c r="E3623" s="236"/>
      <c r="F3623" s="237">
        <f t="shared" si="1086"/>
        <v>0</v>
      </c>
      <c r="G3623" s="303">
        <f t="shared" si="1087"/>
        <v>0</v>
      </c>
    </row>
    <row r="3624" spans="1:7" s="238" customFormat="1" ht="24" customHeight="1" x14ac:dyDescent="0.2">
      <c r="A3624" s="235" t="str">
        <f t="shared" si="1083"/>
        <v/>
      </c>
      <c r="B3624" s="233" t="str">
        <f t="shared" si="1084"/>
        <v/>
      </c>
      <c r="C3624" s="234"/>
      <c r="D3624" s="235" t="str">
        <f t="shared" si="1085"/>
        <v/>
      </c>
      <c r="E3624" s="236"/>
      <c r="F3624" s="237">
        <f t="shared" si="1086"/>
        <v>0</v>
      </c>
      <c r="G3624" s="303">
        <f t="shared" si="1087"/>
        <v>0</v>
      </c>
    </row>
    <row r="3625" spans="1:7" s="238" customFormat="1" ht="24" customHeight="1" x14ac:dyDescent="0.2">
      <c r="A3625" s="235" t="str">
        <f t="shared" si="1083"/>
        <v/>
      </c>
      <c r="B3625" s="233" t="str">
        <f t="shared" si="1084"/>
        <v/>
      </c>
      <c r="C3625" s="234"/>
      <c r="D3625" s="235" t="str">
        <f t="shared" si="1085"/>
        <v/>
      </c>
      <c r="E3625" s="236"/>
      <c r="F3625" s="237">
        <f t="shared" si="1086"/>
        <v>0</v>
      </c>
      <c r="G3625" s="303">
        <f t="shared" si="1087"/>
        <v>0</v>
      </c>
    </row>
    <row r="3626" spans="1:7" ht="24" customHeight="1" x14ac:dyDescent="0.2">
      <c r="A3626" s="304"/>
      <c r="B3626" s="99"/>
      <c r="C3626" s="99"/>
      <c r="D3626" s="105"/>
      <c r="E3626" s="106"/>
      <c r="F3626" s="377" t="s">
        <v>31</v>
      </c>
      <c r="G3626" s="305">
        <f>SUBTOTAL(9,G3612:G3625)</f>
        <v>0</v>
      </c>
    </row>
    <row r="3627" spans="1:7" ht="24" customHeight="1" x14ac:dyDescent="0.2">
      <c r="A3627" s="304"/>
      <c r="B3627" s="99"/>
      <c r="C3627" s="375" t="s">
        <v>605</v>
      </c>
      <c r="D3627" s="105"/>
      <c r="E3627" s="106"/>
      <c r="F3627" s="107"/>
      <c r="G3627" s="306"/>
    </row>
    <row r="3628" spans="1:7" s="238" customFormat="1" ht="24" customHeight="1" x14ac:dyDescent="0.2">
      <c r="A3628" s="235" t="str">
        <f t="shared" ref="A3628:A3635" si="1088">IFERROR(VLOOKUP(C3628,Tabla_Insumos,4,FALSE),"")</f>
        <v/>
      </c>
      <c r="B3628" s="233">
        <f t="shared" ref="B3628:B3635" si="1089">IFERROR(VLOOKUP(A3628,Tabla_Indices,5,FALSE),"")</f>
        <v>0</v>
      </c>
      <c r="C3628" s="234"/>
      <c r="D3628" s="235" t="str">
        <f t="shared" ref="D3628:D3635" si="1090">IFERROR(VLOOKUP(C3628,Tabla_Insumos,2,FALSE),"")</f>
        <v/>
      </c>
      <c r="E3628" s="236"/>
      <c r="F3628" s="237">
        <f t="shared" ref="F3628:F3635" si="1091">IFERROR(VLOOKUP(C3628,Tabla_Insumos,3,FALSE),0)</f>
        <v>0</v>
      </c>
      <c r="G3628" s="303">
        <f>ROUND(E3628*F3628,2)</f>
        <v>0</v>
      </c>
    </row>
    <row r="3629" spans="1:7" s="238" customFormat="1" ht="24" customHeight="1" x14ac:dyDescent="0.2">
      <c r="A3629" s="235" t="str">
        <f t="shared" si="1088"/>
        <v/>
      </c>
      <c r="B3629" s="233">
        <f t="shared" si="1089"/>
        <v>0</v>
      </c>
      <c r="C3629" s="234"/>
      <c r="D3629" s="235" t="str">
        <f t="shared" si="1090"/>
        <v/>
      </c>
      <c r="E3629" s="236"/>
      <c r="F3629" s="237">
        <f t="shared" si="1091"/>
        <v>0</v>
      </c>
      <c r="G3629" s="303">
        <f>ROUND(E3629*F3629,2)</f>
        <v>0</v>
      </c>
    </row>
    <row r="3630" spans="1:7" s="238" customFormat="1" ht="24" customHeight="1" x14ac:dyDescent="0.2">
      <c r="A3630" s="235" t="str">
        <f t="shared" si="1088"/>
        <v/>
      </c>
      <c r="B3630" s="233">
        <f t="shared" si="1089"/>
        <v>0</v>
      </c>
      <c r="C3630" s="234"/>
      <c r="D3630" s="235" t="str">
        <f t="shared" si="1090"/>
        <v/>
      </c>
      <c r="E3630" s="236"/>
      <c r="F3630" s="237">
        <f t="shared" si="1091"/>
        <v>0</v>
      </c>
      <c r="G3630" s="303">
        <f t="shared" ref="G3630:G3635" si="1092">ROUND(E3630*F3630,2)</f>
        <v>0</v>
      </c>
    </row>
    <row r="3631" spans="1:7" s="238" customFormat="1" ht="24" customHeight="1" x14ac:dyDescent="0.2">
      <c r="A3631" s="235" t="str">
        <f t="shared" si="1088"/>
        <v/>
      </c>
      <c r="B3631" s="233">
        <f t="shared" si="1089"/>
        <v>0</v>
      </c>
      <c r="C3631" s="234"/>
      <c r="D3631" s="235" t="str">
        <f t="shared" si="1090"/>
        <v/>
      </c>
      <c r="E3631" s="236"/>
      <c r="F3631" s="237">
        <f t="shared" si="1091"/>
        <v>0</v>
      </c>
      <c r="G3631" s="303">
        <f t="shared" si="1092"/>
        <v>0</v>
      </c>
    </row>
    <row r="3632" spans="1:7" s="238" customFormat="1" ht="24" customHeight="1" x14ac:dyDescent="0.2">
      <c r="A3632" s="235" t="str">
        <f t="shared" si="1088"/>
        <v/>
      </c>
      <c r="B3632" s="233">
        <f t="shared" si="1089"/>
        <v>0</v>
      </c>
      <c r="C3632" s="234"/>
      <c r="D3632" s="235" t="str">
        <f t="shared" si="1090"/>
        <v/>
      </c>
      <c r="E3632" s="236"/>
      <c r="F3632" s="237">
        <f t="shared" si="1091"/>
        <v>0</v>
      </c>
      <c r="G3632" s="303">
        <f t="shared" si="1092"/>
        <v>0</v>
      </c>
    </row>
    <row r="3633" spans="1:7" s="238" customFormat="1" ht="24" customHeight="1" x14ac:dyDescent="0.2">
      <c r="A3633" s="235" t="str">
        <f t="shared" si="1088"/>
        <v/>
      </c>
      <c r="B3633" s="233">
        <f t="shared" si="1089"/>
        <v>0</v>
      </c>
      <c r="C3633" s="234"/>
      <c r="D3633" s="235" t="str">
        <f t="shared" si="1090"/>
        <v/>
      </c>
      <c r="E3633" s="236"/>
      <c r="F3633" s="237">
        <f t="shared" si="1091"/>
        <v>0</v>
      </c>
      <c r="G3633" s="303">
        <f t="shared" si="1092"/>
        <v>0</v>
      </c>
    </row>
    <row r="3634" spans="1:7" s="238" customFormat="1" ht="24" customHeight="1" x14ac:dyDescent="0.2">
      <c r="A3634" s="235" t="str">
        <f t="shared" si="1088"/>
        <v/>
      </c>
      <c r="B3634" s="233">
        <f t="shared" si="1089"/>
        <v>0</v>
      </c>
      <c r="C3634" s="234"/>
      <c r="D3634" s="235" t="str">
        <f t="shared" si="1090"/>
        <v/>
      </c>
      <c r="E3634" s="236"/>
      <c r="F3634" s="237">
        <f t="shared" si="1091"/>
        <v>0</v>
      </c>
      <c r="G3634" s="303">
        <f t="shared" si="1092"/>
        <v>0</v>
      </c>
    </row>
    <row r="3635" spans="1:7" s="238" customFormat="1" ht="24" customHeight="1" x14ac:dyDescent="0.2">
      <c r="A3635" s="235" t="str">
        <f t="shared" si="1088"/>
        <v/>
      </c>
      <c r="B3635" s="233">
        <f t="shared" si="1089"/>
        <v>0</v>
      </c>
      <c r="C3635" s="234"/>
      <c r="D3635" s="235" t="str">
        <f t="shared" si="1090"/>
        <v/>
      </c>
      <c r="E3635" s="236"/>
      <c r="F3635" s="237">
        <f t="shared" si="1091"/>
        <v>0</v>
      </c>
      <c r="G3635" s="303">
        <f t="shared" si="1092"/>
        <v>0</v>
      </c>
    </row>
    <row r="3636" spans="1:7" ht="24" customHeight="1" x14ac:dyDescent="0.2">
      <c r="A3636" s="304"/>
      <c r="B3636" s="99"/>
      <c r="C3636" s="99"/>
      <c r="D3636" s="105"/>
      <c r="E3636" s="106"/>
      <c r="F3636" s="377" t="s">
        <v>32</v>
      </c>
      <c r="G3636" s="305">
        <f>SUBTOTAL(9,G3628:G3635)</f>
        <v>0</v>
      </c>
    </row>
    <row r="3637" spans="1:7" ht="24" customHeight="1" x14ac:dyDescent="0.2">
      <c r="A3637" s="304"/>
      <c r="B3637" s="99"/>
      <c r="C3637" s="375" t="s">
        <v>606</v>
      </c>
      <c r="D3637" s="105"/>
      <c r="E3637" s="106"/>
      <c r="F3637" s="107"/>
      <c r="G3637" s="306"/>
    </row>
    <row r="3638" spans="1:7" s="238" customFormat="1" ht="24" customHeight="1" x14ac:dyDescent="0.2">
      <c r="A3638" s="235" t="str">
        <f t="shared" ref="A3638:A3646" si="1093">IFERROR(VLOOKUP(C3638,Tabla_Insumos,4,FALSE),"")</f>
        <v/>
      </c>
      <c r="B3638" s="233" t="str">
        <f t="shared" ref="B3638:B3646" si="1094">IFERROR(VLOOKUP(C3638,Tabla_Insumos,5,FALSE),"")</f>
        <v/>
      </c>
      <c r="C3638" s="234"/>
      <c r="D3638" s="235" t="str">
        <f t="shared" ref="D3638:D3646" si="1095">IFERROR(VLOOKUP(C3638,Tabla_Insumos,2,FALSE),"")</f>
        <v/>
      </c>
      <c r="E3638" s="236"/>
      <c r="F3638" s="237">
        <f t="shared" ref="F3638:F3646" si="1096">IFERROR(VLOOKUP(C3638,Tabla_Insumos,3,FALSE),0)</f>
        <v>0</v>
      </c>
      <c r="G3638" s="303">
        <f t="shared" ref="G3638:G3646" si="1097">ROUND(E3638*F3638,2)</f>
        <v>0</v>
      </c>
    </row>
    <row r="3639" spans="1:7" s="238" customFormat="1" ht="24" customHeight="1" x14ac:dyDescent="0.2">
      <c r="A3639" s="235" t="str">
        <f t="shared" si="1093"/>
        <v/>
      </c>
      <c r="B3639" s="233" t="str">
        <f t="shared" si="1094"/>
        <v/>
      </c>
      <c r="C3639" s="234"/>
      <c r="D3639" s="235" t="str">
        <f t="shared" si="1095"/>
        <v/>
      </c>
      <c r="E3639" s="236"/>
      <c r="F3639" s="237">
        <f t="shared" si="1096"/>
        <v>0</v>
      </c>
      <c r="G3639" s="303">
        <f t="shared" si="1097"/>
        <v>0</v>
      </c>
    </row>
    <row r="3640" spans="1:7" s="238" customFormat="1" ht="24" customHeight="1" x14ac:dyDescent="0.2">
      <c r="A3640" s="235" t="str">
        <f t="shared" si="1093"/>
        <v/>
      </c>
      <c r="B3640" s="233" t="str">
        <f t="shared" si="1094"/>
        <v/>
      </c>
      <c r="C3640" s="234"/>
      <c r="D3640" s="235" t="str">
        <f t="shared" si="1095"/>
        <v/>
      </c>
      <c r="E3640" s="236"/>
      <c r="F3640" s="237">
        <f t="shared" si="1096"/>
        <v>0</v>
      </c>
      <c r="G3640" s="303">
        <f t="shared" si="1097"/>
        <v>0</v>
      </c>
    </row>
    <row r="3641" spans="1:7" s="238" customFormat="1" ht="24" customHeight="1" x14ac:dyDescent="0.2">
      <c r="A3641" s="235" t="str">
        <f t="shared" si="1093"/>
        <v/>
      </c>
      <c r="B3641" s="233" t="str">
        <f t="shared" si="1094"/>
        <v/>
      </c>
      <c r="C3641" s="234"/>
      <c r="D3641" s="235" t="str">
        <f t="shared" si="1095"/>
        <v/>
      </c>
      <c r="E3641" s="236"/>
      <c r="F3641" s="237">
        <f t="shared" si="1096"/>
        <v>0</v>
      </c>
      <c r="G3641" s="303">
        <f t="shared" si="1097"/>
        <v>0</v>
      </c>
    </row>
    <row r="3642" spans="1:7" s="238" customFormat="1" ht="24" customHeight="1" x14ac:dyDescent="0.2">
      <c r="A3642" s="235" t="str">
        <f t="shared" si="1093"/>
        <v/>
      </c>
      <c r="B3642" s="233" t="str">
        <f t="shared" si="1094"/>
        <v/>
      </c>
      <c r="C3642" s="234"/>
      <c r="D3642" s="235" t="str">
        <f t="shared" si="1095"/>
        <v/>
      </c>
      <c r="E3642" s="236"/>
      <c r="F3642" s="237">
        <f t="shared" si="1096"/>
        <v>0</v>
      </c>
      <c r="G3642" s="303">
        <f t="shared" si="1097"/>
        <v>0</v>
      </c>
    </row>
    <row r="3643" spans="1:7" s="238" customFormat="1" ht="24" customHeight="1" x14ac:dyDescent="0.2">
      <c r="A3643" s="235" t="str">
        <f t="shared" si="1093"/>
        <v/>
      </c>
      <c r="B3643" s="233" t="str">
        <f t="shared" si="1094"/>
        <v/>
      </c>
      <c r="C3643" s="234"/>
      <c r="D3643" s="235" t="str">
        <f t="shared" si="1095"/>
        <v/>
      </c>
      <c r="E3643" s="236"/>
      <c r="F3643" s="237">
        <f t="shared" si="1096"/>
        <v>0</v>
      </c>
      <c r="G3643" s="303">
        <f t="shared" si="1097"/>
        <v>0</v>
      </c>
    </row>
    <row r="3644" spans="1:7" s="238" customFormat="1" ht="24" customHeight="1" x14ac:dyDescent="0.2">
      <c r="A3644" s="235" t="str">
        <f t="shared" si="1093"/>
        <v/>
      </c>
      <c r="B3644" s="233" t="str">
        <f t="shared" si="1094"/>
        <v/>
      </c>
      <c r="C3644" s="234"/>
      <c r="D3644" s="235" t="str">
        <f t="shared" si="1095"/>
        <v/>
      </c>
      <c r="E3644" s="236"/>
      <c r="F3644" s="237">
        <f t="shared" si="1096"/>
        <v>0</v>
      </c>
      <c r="G3644" s="303">
        <f t="shared" si="1097"/>
        <v>0</v>
      </c>
    </row>
    <row r="3645" spans="1:7" s="238" customFormat="1" ht="24" customHeight="1" x14ac:dyDescent="0.2">
      <c r="A3645" s="235" t="str">
        <f t="shared" si="1093"/>
        <v/>
      </c>
      <c r="B3645" s="233" t="str">
        <f t="shared" si="1094"/>
        <v/>
      </c>
      <c r="C3645" s="234"/>
      <c r="D3645" s="235" t="str">
        <f t="shared" si="1095"/>
        <v/>
      </c>
      <c r="E3645" s="236"/>
      <c r="F3645" s="237">
        <f t="shared" si="1096"/>
        <v>0</v>
      </c>
      <c r="G3645" s="303">
        <f t="shared" si="1097"/>
        <v>0</v>
      </c>
    </row>
    <row r="3646" spans="1:7" s="238" customFormat="1" ht="24" customHeight="1" x14ac:dyDescent="0.2">
      <c r="A3646" s="235" t="str">
        <f t="shared" si="1093"/>
        <v/>
      </c>
      <c r="B3646" s="233" t="str">
        <f t="shared" si="1094"/>
        <v/>
      </c>
      <c r="C3646" s="234"/>
      <c r="D3646" s="235" t="str">
        <f t="shared" si="1095"/>
        <v/>
      </c>
      <c r="E3646" s="236"/>
      <c r="F3646" s="237">
        <f t="shared" si="1096"/>
        <v>0</v>
      </c>
      <c r="G3646" s="303">
        <f t="shared" si="1097"/>
        <v>0</v>
      </c>
    </row>
    <row r="3647" spans="1:7" ht="24" customHeight="1" x14ac:dyDescent="0.2">
      <c r="A3647" s="307"/>
      <c r="B3647" s="105"/>
      <c r="C3647" s="99"/>
      <c r="D3647" s="105"/>
      <c r="E3647" s="106"/>
      <c r="F3647" s="377" t="s">
        <v>33</v>
      </c>
      <c r="G3647" s="305">
        <f>SUBTOTAL(9,G3638:G3646)</f>
        <v>0</v>
      </c>
    </row>
    <row r="3648" spans="1:7" ht="24" customHeight="1" x14ac:dyDescent="0.2">
      <c r="A3648" s="308"/>
      <c r="B3648" s="105"/>
      <c r="C3648" s="99"/>
      <c r="D3648" s="105"/>
      <c r="E3648" s="106"/>
      <c r="F3648" s="107"/>
      <c r="G3648" s="306"/>
    </row>
    <row r="3649" spans="1:123" ht="24" customHeight="1" x14ac:dyDescent="0.2">
      <c r="A3649" s="309" t="str">
        <f>B3607</f>
        <v/>
      </c>
      <c r="B3649" s="310" t="str">
        <f>C3607</f>
        <v/>
      </c>
      <c r="C3649" s="113"/>
      <c r="D3649" s="113" t="s">
        <v>34</v>
      </c>
      <c r="E3649" s="114"/>
      <c r="F3649" s="312" t="s">
        <v>35</v>
      </c>
      <c r="G3649" s="311">
        <f>SUBTOTAL(9,G3612:G3648)</f>
        <v>0</v>
      </c>
    </row>
    <row r="3651" spans="1:123" ht="24" customHeight="1" x14ac:dyDescent="0.2">
      <c r="A3651" s="291" t="s">
        <v>37</v>
      </c>
      <c r="B3651" s="292"/>
      <c r="C3651" s="292"/>
      <c r="D3651" s="292"/>
      <c r="E3651" s="292"/>
      <c r="F3651" s="292"/>
      <c r="G3651" s="293"/>
    </row>
    <row r="3652" spans="1:123" ht="24" customHeight="1" x14ac:dyDescent="0.2">
      <c r="A3652" s="294" t="s">
        <v>602</v>
      </c>
      <c r="B3652" s="101" t="str">
        <f>Comitente</f>
        <v>DIRECCION PROVINCIAL DE REDES DE GAS</v>
      </c>
      <c r="C3652" s="96"/>
      <c r="D3652" s="102"/>
      <c r="E3652" s="102"/>
      <c r="F3652" s="103"/>
      <c r="G3652" s="295"/>
    </row>
    <row r="3653" spans="1:123" ht="24" customHeight="1" x14ac:dyDescent="0.2">
      <c r="A3653" s="294" t="s">
        <v>603</v>
      </c>
      <c r="B3653" s="101">
        <f>Contratista</f>
        <v>0</v>
      </c>
      <c r="C3653" s="97"/>
      <c r="D3653" s="97"/>
      <c r="E3653" s="97"/>
      <c r="F3653" s="104"/>
      <c r="G3653" s="296"/>
    </row>
    <row r="3654" spans="1:123" ht="24" customHeight="1" x14ac:dyDescent="0.2">
      <c r="A3654" s="294" t="s">
        <v>24</v>
      </c>
      <c r="B3654" s="101" t="str">
        <f>Obra</f>
        <v>RED DE MEDIA PRESIÓN BARRIO TALACASTO</v>
      </c>
      <c r="C3654" s="97"/>
      <c r="D3654" s="97"/>
      <c r="E3654" s="97"/>
      <c r="F3654" s="104" t="s">
        <v>38</v>
      </c>
      <c r="G3654" s="297">
        <f>Fecha_Base</f>
        <v>0</v>
      </c>
    </row>
    <row r="3655" spans="1:123" ht="24" customHeight="1" x14ac:dyDescent="0.2">
      <c r="A3655" s="298" t="s">
        <v>601</v>
      </c>
      <c r="B3655" s="98" t="str">
        <f>Ubicación</f>
        <v>Departamento Chimbas</v>
      </c>
      <c r="C3655" s="98"/>
      <c r="D3655" s="105"/>
      <c r="E3655" s="106"/>
      <c r="F3655" s="107"/>
      <c r="G3655" s="299"/>
    </row>
    <row r="3656" spans="1:123" ht="24" customHeight="1" x14ac:dyDescent="0.2">
      <c r="A3656" s="298" t="s">
        <v>39</v>
      </c>
      <c r="B3656" s="108" t="str">
        <f>IFERROR(VALUE(LEFT(B3657,FIND(".",B3657)-1)),"")</f>
        <v/>
      </c>
      <c r="C3656" s="99" t="str">
        <f>IFERROR(VLOOKUP(B3656,Tabla_CyP,2,FALSE),"")</f>
        <v/>
      </c>
      <c r="D3656" s="99"/>
      <c r="E3656" s="106"/>
      <c r="F3656" s="107"/>
      <c r="G3656" s="299"/>
    </row>
    <row r="3657" spans="1:123" ht="24" customHeight="1" x14ac:dyDescent="0.2">
      <c r="A3657" s="298" t="s">
        <v>25</v>
      </c>
      <c r="B3657" s="109" t="str">
        <f>IFERROR(VLOOKUP(COUNTIF($A$1:A3657,"ANALISIS DE PRECIOS"),Tabla_NumeroItem,2,FALSE),"")</f>
        <v/>
      </c>
      <c r="C3657" s="99" t="str">
        <f>IFERROR(VLOOKUP(B3657,Tabla_CyP,2,FALSE),"")</f>
        <v/>
      </c>
      <c r="D3657" s="105"/>
      <c r="E3657" s="106"/>
      <c r="F3657" s="104" t="s">
        <v>26</v>
      </c>
      <c r="G3657" s="300" t="str">
        <f>IFERROR(VLOOKUP(B3657,Tabla_CyP,4,FALSE),"")</f>
        <v/>
      </c>
    </row>
    <row r="3658" spans="1:123" ht="24" customHeight="1" x14ac:dyDescent="0.2">
      <c r="A3658" s="298"/>
      <c r="B3658" s="98"/>
      <c r="C3658" s="99"/>
      <c r="D3658" s="105"/>
      <c r="E3658" s="106"/>
      <c r="F3658" s="107"/>
      <c r="G3658" s="299"/>
    </row>
    <row r="3659" spans="1:123" ht="24" customHeight="1" x14ac:dyDescent="0.2">
      <c r="A3659" s="431" t="s">
        <v>507</v>
      </c>
      <c r="B3659" s="432"/>
      <c r="C3659" s="425" t="s">
        <v>0</v>
      </c>
      <c r="D3659" s="425" t="s">
        <v>27</v>
      </c>
      <c r="E3659" s="427" t="s">
        <v>28</v>
      </c>
      <c r="F3659" s="429" t="s">
        <v>29</v>
      </c>
      <c r="G3659" s="429" t="s">
        <v>30</v>
      </c>
    </row>
    <row r="3660" spans="1:123" s="111" customFormat="1" ht="24" customHeight="1" x14ac:dyDescent="0.2">
      <c r="A3660" s="110" t="s">
        <v>508</v>
      </c>
      <c r="B3660" s="110" t="s">
        <v>509</v>
      </c>
      <c r="C3660" s="426"/>
      <c r="D3660" s="426"/>
      <c r="E3660" s="428"/>
      <c r="F3660" s="430"/>
      <c r="G3660" s="430"/>
      <c r="H3660" s="239"/>
      <c r="I3660" s="239"/>
      <c r="J3660" s="239"/>
      <c r="K3660" s="239"/>
      <c r="L3660" s="239"/>
      <c r="M3660" s="239"/>
      <c r="N3660" s="239"/>
      <c r="O3660" s="239"/>
      <c r="P3660" s="239"/>
      <c r="Q3660" s="239"/>
      <c r="R3660" s="239"/>
      <c r="S3660" s="239"/>
      <c r="T3660" s="239"/>
      <c r="U3660" s="239"/>
      <c r="V3660" s="239"/>
      <c r="W3660" s="239"/>
      <c r="X3660" s="239"/>
      <c r="Y3660" s="239"/>
      <c r="Z3660" s="239"/>
      <c r="AA3660" s="239"/>
      <c r="AB3660" s="239"/>
      <c r="AC3660" s="239"/>
      <c r="AD3660" s="239"/>
      <c r="AE3660" s="239"/>
      <c r="AF3660" s="239"/>
      <c r="AG3660" s="239"/>
      <c r="AH3660" s="239"/>
      <c r="AI3660" s="239"/>
      <c r="AJ3660" s="239"/>
      <c r="AK3660" s="239"/>
      <c r="AL3660" s="239"/>
      <c r="AM3660" s="239"/>
      <c r="AN3660" s="239"/>
      <c r="AO3660" s="239"/>
      <c r="AP3660" s="239"/>
      <c r="AQ3660" s="239"/>
      <c r="AR3660" s="239"/>
      <c r="AS3660" s="239"/>
      <c r="AT3660" s="239"/>
      <c r="AU3660" s="239"/>
      <c r="AV3660" s="239"/>
      <c r="AW3660" s="239"/>
      <c r="AX3660" s="239"/>
      <c r="AY3660" s="239"/>
      <c r="AZ3660" s="239"/>
      <c r="BA3660" s="239"/>
      <c r="BB3660" s="239"/>
      <c r="BC3660" s="239"/>
      <c r="BD3660" s="239"/>
      <c r="BE3660" s="239"/>
      <c r="BF3660" s="239"/>
      <c r="BG3660" s="239"/>
      <c r="BH3660" s="239"/>
      <c r="BI3660" s="239"/>
      <c r="BJ3660" s="239"/>
      <c r="BK3660" s="239"/>
      <c r="BL3660" s="239"/>
      <c r="BM3660" s="239"/>
      <c r="BN3660" s="239"/>
      <c r="BO3660" s="239"/>
      <c r="BP3660" s="239"/>
      <c r="BQ3660" s="239"/>
      <c r="BR3660" s="239"/>
      <c r="BS3660" s="239"/>
      <c r="BT3660" s="239"/>
      <c r="BU3660" s="239"/>
      <c r="BV3660" s="239"/>
      <c r="BW3660" s="239"/>
      <c r="BX3660" s="239"/>
      <c r="BY3660" s="239"/>
      <c r="BZ3660" s="239"/>
      <c r="CA3660" s="239"/>
      <c r="CB3660" s="239"/>
      <c r="CC3660" s="239"/>
      <c r="CD3660" s="239"/>
      <c r="CE3660" s="239"/>
      <c r="CF3660" s="239"/>
      <c r="CG3660" s="239"/>
      <c r="CH3660" s="239"/>
      <c r="CI3660" s="239"/>
      <c r="CJ3660" s="239"/>
      <c r="CK3660" s="239"/>
      <c r="CL3660" s="239"/>
      <c r="CM3660" s="239"/>
      <c r="CN3660" s="239"/>
      <c r="CO3660" s="239"/>
      <c r="CP3660" s="239"/>
      <c r="CQ3660" s="239"/>
      <c r="CR3660" s="239"/>
      <c r="CS3660" s="239"/>
      <c r="CT3660" s="239"/>
      <c r="CU3660" s="239"/>
      <c r="CV3660" s="239"/>
      <c r="CW3660" s="239"/>
      <c r="CX3660" s="239"/>
      <c r="CY3660" s="239"/>
      <c r="CZ3660" s="239"/>
      <c r="DA3660" s="239"/>
      <c r="DB3660" s="239"/>
      <c r="DC3660" s="239"/>
      <c r="DD3660" s="239"/>
      <c r="DE3660" s="239"/>
      <c r="DF3660" s="239"/>
      <c r="DG3660" s="239"/>
      <c r="DH3660" s="239"/>
      <c r="DI3660" s="239"/>
      <c r="DJ3660" s="239"/>
      <c r="DK3660" s="239"/>
      <c r="DL3660" s="239"/>
      <c r="DM3660" s="239"/>
      <c r="DN3660" s="239"/>
      <c r="DO3660" s="239"/>
      <c r="DP3660" s="239"/>
      <c r="DQ3660" s="239"/>
      <c r="DR3660" s="239"/>
      <c r="DS3660" s="239"/>
    </row>
    <row r="3661" spans="1:123" ht="24" customHeight="1" x14ac:dyDescent="0.2">
      <c r="A3661" s="378"/>
      <c r="B3661" s="112"/>
      <c r="C3661" s="376" t="s">
        <v>604</v>
      </c>
      <c r="D3661" s="113"/>
      <c r="E3661" s="114"/>
      <c r="F3661" s="115"/>
      <c r="G3661" s="302"/>
    </row>
    <row r="3662" spans="1:123" s="238" customFormat="1" ht="24" customHeight="1" x14ac:dyDescent="0.2">
      <c r="A3662" s="235" t="str">
        <f t="shared" ref="A3662:A3675" si="1098">IFERROR(VLOOKUP(C3662,Tabla_Insumos,4,FALSE),"")</f>
        <v/>
      </c>
      <c r="B3662" s="233" t="str">
        <f t="shared" ref="B3662:B3675" si="1099">IFERROR(VLOOKUP(C3662,Tabla_Insumos,5,FALSE),"")</f>
        <v/>
      </c>
      <c r="C3662" s="234"/>
      <c r="D3662" s="235" t="str">
        <f t="shared" ref="D3662:D3675" si="1100">IFERROR(VLOOKUP(C3662,Tabla_Insumos,2,FALSE),"")</f>
        <v/>
      </c>
      <c r="E3662" s="236"/>
      <c r="F3662" s="237">
        <f t="shared" ref="F3662:F3675" si="1101">IFERROR(VLOOKUP(C3662,Tabla_Insumos,3,FALSE),0)</f>
        <v>0</v>
      </c>
      <c r="G3662" s="303">
        <f>ROUND(E3662*F3662,2)</f>
        <v>0</v>
      </c>
    </row>
    <row r="3663" spans="1:123" s="238" customFormat="1" ht="24" customHeight="1" x14ac:dyDescent="0.2">
      <c r="A3663" s="235" t="str">
        <f t="shared" si="1098"/>
        <v/>
      </c>
      <c r="B3663" s="233" t="str">
        <f t="shared" si="1099"/>
        <v/>
      </c>
      <c r="C3663" s="234"/>
      <c r="D3663" s="235" t="str">
        <f t="shared" si="1100"/>
        <v/>
      </c>
      <c r="E3663" s="236"/>
      <c r="F3663" s="237">
        <f t="shared" si="1101"/>
        <v>0</v>
      </c>
      <c r="G3663" s="303">
        <f t="shared" ref="G3663:G3675" si="1102">ROUND(E3663*F3663,2)</f>
        <v>0</v>
      </c>
    </row>
    <row r="3664" spans="1:123" s="238" customFormat="1" ht="24" customHeight="1" x14ac:dyDescent="0.2">
      <c r="A3664" s="235" t="str">
        <f t="shared" si="1098"/>
        <v/>
      </c>
      <c r="B3664" s="233" t="str">
        <f t="shared" si="1099"/>
        <v/>
      </c>
      <c r="C3664" s="234"/>
      <c r="D3664" s="235" t="str">
        <f t="shared" si="1100"/>
        <v/>
      </c>
      <c r="E3664" s="236"/>
      <c r="F3664" s="237">
        <f t="shared" si="1101"/>
        <v>0</v>
      </c>
      <c r="G3664" s="303">
        <f t="shared" si="1102"/>
        <v>0</v>
      </c>
    </row>
    <row r="3665" spans="1:7" s="238" customFormat="1" ht="24" customHeight="1" x14ac:dyDescent="0.2">
      <c r="A3665" s="235" t="str">
        <f t="shared" si="1098"/>
        <v/>
      </c>
      <c r="B3665" s="233" t="str">
        <f t="shared" si="1099"/>
        <v/>
      </c>
      <c r="C3665" s="234"/>
      <c r="D3665" s="235" t="str">
        <f t="shared" si="1100"/>
        <v/>
      </c>
      <c r="E3665" s="236"/>
      <c r="F3665" s="237">
        <f t="shared" si="1101"/>
        <v>0</v>
      </c>
      <c r="G3665" s="303">
        <f t="shared" si="1102"/>
        <v>0</v>
      </c>
    </row>
    <row r="3666" spans="1:7" s="238" customFormat="1" ht="24" customHeight="1" x14ac:dyDescent="0.2">
      <c r="A3666" s="235" t="str">
        <f t="shared" si="1098"/>
        <v/>
      </c>
      <c r="B3666" s="233" t="str">
        <f t="shared" si="1099"/>
        <v/>
      </c>
      <c r="C3666" s="234"/>
      <c r="D3666" s="235" t="str">
        <f t="shared" si="1100"/>
        <v/>
      </c>
      <c r="E3666" s="236"/>
      <c r="F3666" s="237">
        <f t="shared" si="1101"/>
        <v>0</v>
      </c>
      <c r="G3666" s="303">
        <f t="shared" si="1102"/>
        <v>0</v>
      </c>
    </row>
    <row r="3667" spans="1:7" s="238" customFormat="1" ht="24" customHeight="1" x14ac:dyDescent="0.2">
      <c r="A3667" s="235" t="str">
        <f t="shared" si="1098"/>
        <v/>
      </c>
      <c r="B3667" s="233" t="str">
        <f t="shared" si="1099"/>
        <v/>
      </c>
      <c r="C3667" s="234"/>
      <c r="D3667" s="235" t="str">
        <f t="shared" si="1100"/>
        <v/>
      </c>
      <c r="E3667" s="236"/>
      <c r="F3667" s="237">
        <f t="shared" si="1101"/>
        <v>0</v>
      </c>
      <c r="G3667" s="303">
        <f t="shared" si="1102"/>
        <v>0</v>
      </c>
    </row>
    <row r="3668" spans="1:7" s="238" customFormat="1" ht="24" customHeight="1" x14ac:dyDescent="0.2">
      <c r="A3668" s="235" t="str">
        <f t="shared" si="1098"/>
        <v/>
      </c>
      <c r="B3668" s="233" t="str">
        <f t="shared" si="1099"/>
        <v/>
      </c>
      <c r="C3668" s="234"/>
      <c r="D3668" s="235" t="str">
        <f t="shared" si="1100"/>
        <v/>
      </c>
      <c r="E3668" s="236"/>
      <c r="F3668" s="237">
        <f t="shared" si="1101"/>
        <v>0</v>
      </c>
      <c r="G3668" s="303">
        <f t="shared" si="1102"/>
        <v>0</v>
      </c>
    </row>
    <row r="3669" spans="1:7" s="238" customFormat="1" ht="24" customHeight="1" x14ac:dyDescent="0.2">
      <c r="A3669" s="235" t="str">
        <f t="shared" si="1098"/>
        <v/>
      </c>
      <c r="B3669" s="233" t="str">
        <f t="shared" si="1099"/>
        <v/>
      </c>
      <c r="C3669" s="234"/>
      <c r="D3669" s="235" t="str">
        <f t="shared" si="1100"/>
        <v/>
      </c>
      <c r="E3669" s="236"/>
      <c r="F3669" s="237">
        <f t="shared" si="1101"/>
        <v>0</v>
      </c>
      <c r="G3669" s="303">
        <f t="shared" si="1102"/>
        <v>0</v>
      </c>
    </row>
    <row r="3670" spans="1:7" s="238" customFormat="1" ht="24" customHeight="1" x14ac:dyDescent="0.2">
      <c r="A3670" s="235" t="str">
        <f t="shared" si="1098"/>
        <v/>
      </c>
      <c r="B3670" s="233" t="str">
        <f t="shared" si="1099"/>
        <v/>
      </c>
      <c r="C3670" s="234"/>
      <c r="D3670" s="235" t="str">
        <f t="shared" si="1100"/>
        <v/>
      </c>
      <c r="E3670" s="236"/>
      <c r="F3670" s="237">
        <f t="shared" si="1101"/>
        <v>0</v>
      </c>
      <c r="G3670" s="303">
        <f t="shared" si="1102"/>
        <v>0</v>
      </c>
    </row>
    <row r="3671" spans="1:7" s="238" customFormat="1" ht="24" customHeight="1" x14ac:dyDescent="0.2">
      <c r="A3671" s="235" t="str">
        <f t="shared" si="1098"/>
        <v/>
      </c>
      <c r="B3671" s="233" t="str">
        <f t="shared" si="1099"/>
        <v/>
      </c>
      <c r="C3671" s="234"/>
      <c r="D3671" s="235" t="str">
        <f t="shared" si="1100"/>
        <v/>
      </c>
      <c r="E3671" s="236"/>
      <c r="F3671" s="237">
        <f t="shared" si="1101"/>
        <v>0</v>
      </c>
      <c r="G3671" s="303">
        <f t="shared" si="1102"/>
        <v>0</v>
      </c>
    </row>
    <row r="3672" spans="1:7" s="238" customFormat="1" ht="24" customHeight="1" x14ac:dyDescent="0.2">
      <c r="A3672" s="235" t="str">
        <f t="shared" si="1098"/>
        <v/>
      </c>
      <c r="B3672" s="233" t="str">
        <f t="shared" si="1099"/>
        <v/>
      </c>
      <c r="C3672" s="234"/>
      <c r="D3672" s="235" t="str">
        <f t="shared" si="1100"/>
        <v/>
      </c>
      <c r="E3672" s="236"/>
      <c r="F3672" s="237">
        <f t="shared" si="1101"/>
        <v>0</v>
      </c>
      <c r="G3672" s="303">
        <f t="shared" si="1102"/>
        <v>0</v>
      </c>
    </row>
    <row r="3673" spans="1:7" s="238" customFormat="1" ht="24" customHeight="1" x14ac:dyDescent="0.2">
      <c r="A3673" s="235" t="str">
        <f t="shared" si="1098"/>
        <v/>
      </c>
      <c r="B3673" s="233" t="str">
        <f t="shared" si="1099"/>
        <v/>
      </c>
      <c r="C3673" s="234"/>
      <c r="D3673" s="235" t="str">
        <f t="shared" si="1100"/>
        <v/>
      </c>
      <c r="E3673" s="236"/>
      <c r="F3673" s="237">
        <f t="shared" si="1101"/>
        <v>0</v>
      </c>
      <c r="G3673" s="303">
        <f t="shared" si="1102"/>
        <v>0</v>
      </c>
    </row>
    <row r="3674" spans="1:7" s="238" customFormat="1" ht="24" customHeight="1" x14ac:dyDescent="0.2">
      <c r="A3674" s="235" t="str">
        <f t="shared" si="1098"/>
        <v/>
      </c>
      <c r="B3674" s="233" t="str">
        <f t="shared" si="1099"/>
        <v/>
      </c>
      <c r="C3674" s="234"/>
      <c r="D3674" s="235" t="str">
        <f t="shared" si="1100"/>
        <v/>
      </c>
      <c r="E3674" s="236"/>
      <c r="F3674" s="237">
        <f t="shared" si="1101"/>
        <v>0</v>
      </c>
      <c r="G3674" s="303">
        <f t="shared" si="1102"/>
        <v>0</v>
      </c>
    </row>
    <row r="3675" spans="1:7" s="238" customFormat="1" ht="24" customHeight="1" x14ac:dyDescent="0.2">
      <c r="A3675" s="235" t="str">
        <f t="shared" si="1098"/>
        <v/>
      </c>
      <c r="B3675" s="233" t="str">
        <f t="shared" si="1099"/>
        <v/>
      </c>
      <c r="C3675" s="234"/>
      <c r="D3675" s="235" t="str">
        <f t="shared" si="1100"/>
        <v/>
      </c>
      <c r="E3675" s="236"/>
      <c r="F3675" s="237">
        <f t="shared" si="1101"/>
        <v>0</v>
      </c>
      <c r="G3675" s="303">
        <f t="shared" si="1102"/>
        <v>0</v>
      </c>
    </row>
    <row r="3676" spans="1:7" ht="24" customHeight="1" x14ac:dyDescent="0.2">
      <c r="A3676" s="304"/>
      <c r="B3676" s="99"/>
      <c r="C3676" s="99"/>
      <c r="D3676" s="105"/>
      <c r="E3676" s="106"/>
      <c r="F3676" s="377" t="s">
        <v>31</v>
      </c>
      <c r="G3676" s="305">
        <f>SUBTOTAL(9,G3662:G3675)</f>
        <v>0</v>
      </c>
    </row>
    <row r="3677" spans="1:7" ht="24" customHeight="1" x14ac:dyDescent="0.2">
      <c r="A3677" s="304"/>
      <c r="B3677" s="99"/>
      <c r="C3677" s="375" t="s">
        <v>605</v>
      </c>
      <c r="D3677" s="105"/>
      <c r="E3677" s="106"/>
      <c r="F3677" s="107"/>
      <c r="G3677" s="306"/>
    </row>
    <row r="3678" spans="1:7" s="238" customFormat="1" ht="24" customHeight="1" x14ac:dyDescent="0.2">
      <c r="A3678" s="235" t="str">
        <f t="shared" ref="A3678:A3685" si="1103">IFERROR(VLOOKUP(C3678,Tabla_Insumos,4,FALSE),"")</f>
        <v/>
      </c>
      <c r="B3678" s="233">
        <f t="shared" ref="B3678:B3685" si="1104">IFERROR(VLOOKUP(A3678,Tabla_Indices,5,FALSE),"")</f>
        <v>0</v>
      </c>
      <c r="C3678" s="234"/>
      <c r="D3678" s="235" t="str">
        <f t="shared" ref="D3678:D3685" si="1105">IFERROR(VLOOKUP(C3678,Tabla_Insumos,2,FALSE),"")</f>
        <v/>
      </c>
      <c r="E3678" s="236"/>
      <c r="F3678" s="237">
        <f t="shared" ref="F3678:F3685" si="1106">IFERROR(VLOOKUP(C3678,Tabla_Insumos,3,FALSE),0)</f>
        <v>0</v>
      </c>
      <c r="G3678" s="303">
        <f>ROUND(E3678*F3678,2)</f>
        <v>0</v>
      </c>
    </row>
    <row r="3679" spans="1:7" s="238" customFormat="1" ht="24" customHeight="1" x14ac:dyDescent="0.2">
      <c r="A3679" s="235" t="str">
        <f t="shared" si="1103"/>
        <v/>
      </c>
      <c r="B3679" s="233">
        <f t="shared" si="1104"/>
        <v>0</v>
      </c>
      <c r="C3679" s="234"/>
      <c r="D3679" s="235" t="str">
        <f t="shared" si="1105"/>
        <v/>
      </c>
      <c r="E3679" s="236"/>
      <c r="F3679" s="237">
        <f t="shared" si="1106"/>
        <v>0</v>
      </c>
      <c r="G3679" s="303">
        <f>ROUND(E3679*F3679,2)</f>
        <v>0</v>
      </c>
    </row>
    <row r="3680" spans="1:7" s="238" customFormat="1" ht="24" customHeight="1" x14ac:dyDescent="0.2">
      <c r="A3680" s="235" t="str">
        <f t="shared" si="1103"/>
        <v/>
      </c>
      <c r="B3680" s="233">
        <f t="shared" si="1104"/>
        <v>0</v>
      </c>
      <c r="C3680" s="234"/>
      <c r="D3680" s="235" t="str">
        <f t="shared" si="1105"/>
        <v/>
      </c>
      <c r="E3680" s="236"/>
      <c r="F3680" s="237">
        <f t="shared" si="1106"/>
        <v>0</v>
      </c>
      <c r="G3680" s="303">
        <f t="shared" ref="G3680:G3685" si="1107">ROUND(E3680*F3680,2)</f>
        <v>0</v>
      </c>
    </row>
    <row r="3681" spans="1:7" s="238" customFormat="1" ht="24" customHeight="1" x14ac:dyDescent="0.2">
      <c r="A3681" s="235" t="str">
        <f t="shared" si="1103"/>
        <v/>
      </c>
      <c r="B3681" s="233">
        <f t="shared" si="1104"/>
        <v>0</v>
      </c>
      <c r="C3681" s="234"/>
      <c r="D3681" s="235" t="str">
        <f t="shared" si="1105"/>
        <v/>
      </c>
      <c r="E3681" s="236"/>
      <c r="F3681" s="237">
        <f t="shared" si="1106"/>
        <v>0</v>
      </c>
      <c r="G3681" s="303">
        <f t="shared" si="1107"/>
        <v>0</v>
      </c>
    </row>
    <row r="3682" spans="1:7" s="238" customFormat="1" ht="24" customHeight="1" x14ac:dyDescent="0.2">
      <c r="A3682" s="235" t="str">
        <f t="shared" si="1103"/>
        <v/>
      </c>
      <c r="B3682" s="233">
        <f t="shared" si="1104"/>
        <v>0</v>
      </c>
      <c r="C3682" s="234"/>
      <c r="D3682" s="235" t="str">
        <f t="shared" si="1105"/>
        <v/>
      </c>
      <c r="E3682" s="236"/>
      <c r="F3682" s="237">
        <f t="shared" si="1106"/>
        <v>0</v>
      </c>
      <c r="G3682" s="303">
        <f t="shared" si="1107"/>
        <v>0</v>
      </c>
    </row>
    <row r="3683" spans="1:7" s="238" customFormat="1" ht="24" customHeight="1" x14ac:dyDescent="0.2">
      <c r="A3683" s="235" t="str">
        <f t="shared" si="1103"/>
        <v/>
      </c>
      <c r="B3683" s="233">
        <f t="shared" si="1104"/>
        <v>0</v>
      </c>
      <c r="C3683" s="234"/>
      <c r="D3683" s="235" t="str">
        <f t="shared" si="1105"/>
        <v/>
      </c>
      <c r="E3683" s="236"/>
      <c r="F3683" s="237">
        <f t="shared" si="1106"/>
        <v>0</v>
      </c>
      <c r="G3683" s="303">
        <f t="shared" si="1107"/>
        <v>0</v>
      </c>
    </row>
    <row r="3684" spans="1:7" s="238" customFormat="1" ht="24" customHeight="1" x14ac:dyDescent="0.2">
      <c r="A3684" s="235" t="str">
        <f t="shared" si="1103"/>
        <v/>
      </c>
      <c r="B3684" s="233">
        <f t="shared" si="1104"/>
        <v>0</v>
      </c>
      <c r="C3684" s="234"/>
      <c r="D3684" s="235" t="str">
        <f t="shared" si="1105"/>
        <v/>
      </c>
      <c r="E3684" s="236"/>
      <c r="F3684" s="237">
        <f t="shared" si="1106"/>
        <v>0</v>
      </c>
      <c r="G3684" s="303">
        <f t="shared" si="1107"/>
        <v>0</v>
      </c>
    </row>
    <row r="3685" spans="1:7" s="238" customFormat="1" ht="24" customHeight="1" x14ac:dyDescent="0.2">
      <c r="A3685" s="235" t="str">
        <f t="shared" si="1103"/>
        <v/>
      </c>
      <c r="B3685" s="233">
        <f t="shared" si="1104"/>
        <v>0</v>
      </c>
      <c r="C3685" s="234"/>
      <c r="D3685" s="235" t="str">
        <f t="shared" si="1105"/>
        <v/>
      </c>
      <c r="E3685" s="236"/>
      <c r="F3685" s="237">
        <f t="shared" si="1106"/>
        <v>0</v>
      </c>
      <c r="G3685" s="303">
        <f t="shared" si="1107"/>
        <v>0</v>
      </c>
    </row>
    <row r="3686" spans="1:7" ht="24" customHeight="1" x14ac:dyDescent="0.2">
      <c r="A3686" s="304"/>
      <c r="B3686" s="99"/>
      <c r="C3686" s="99"/>
      <c r="D3686" s="105"/>
      <c r="E3686" s="106"/>
      <c r="F3686" s="377" t="s">
        <v>32</v>
      </c>
      <c r="G3686" s="305">
        <f>SUBTOTAL(9,G3678:G3685)</f>
        <v>0</v>
      </c>
    </row>
    <row r="3687" spans="1:7" ht="24" customHeight="1" x14ac:dyDescent="0.2">
      <c r="A3687" s="304"/>
      <c r="B3687" s="99"/>
      <c r="C3687" s="375" t="s">
        <v>606</v>
      </c>
      <c r="D3687" s="105"/>
      <c r="E3687" s="106"/>
      <c r="F3687" s="107"/>
      <c r="G3687" s="306"/>
    </row>
    <row r="3688" spans="1:7" s="238" customFormat="1" ht="24" customHeight="1" x14ac:dyDescent="0.2">
      <c r="A3688" s="235" t="str">
        <f t="shared" ref="A3688:A3696" si="1108">IFERROR(VLOOKUP(C3688,Tabla_Insumos,4,FALSE),"")</f>
        <v/>
      </c>
      <c r="B3688" s="233" t="str">
        <f t="shared" ref="B3688:B3696" si="1109">IFERROR(VLOOKUP(C3688,Tabla_Insumos,5,FALSE),"")</f>
        <v/>
      </c>
      <c r="C3688" s="234"/>
      <c r="D3688" s="235" t="str">
        <f t="shared" ref="D3688:D3696" si="1110">IFERROR(VLOOKUP(C3688,Tabla_Insumos,2,FALSE),"")</f>
        <v/>
      </c>
      <c r="E3688" s="236"/>
      <c r="F3688" s="237">
        <f t="shared" ref="F3688:F3696" si="1111">IFERROR(VLOOKUP(C3688,Tabla_Insumos,3,FALSE),0)</f>
        <v>0</v>
      </c>
      <c r="G3688" s="303">
        <f t="shared" ref="G3688:G3696" si="1112">ROUND(E3688*F3688,2)</f>
        <v>0</v>
      </c>
    </row>
    <row r="3689" spans="1:7" s="238" customFormat="1" ht="24" customHeight="1" x14ac:dyDescent="0.2">
      <c r="A3689" s="235" t="str">
        <f t="shared" si="1108"/>
        <v/>
      </c>
      <c r="B3689" s="233" t="str">
        <f t="shared" si="1109"/>
        <v/>
      </c>
      <c r="C3689" s="234"/>
      <c r="D3689" s="235" t="str">
        <f t="shared" si="1110"/>
        <v/>
      </c>
      <c r="E3689" s="236"/>
      <c r="F3689" s="237">
        <f t="shared" si="1111"/>
        <v>0</v>
      </c>
      <c r="G3689" s="303">
        <f t="shared" si="1112"/>
        <v>0</v>
      </c>
    </row>
    <row r="3690" spans="1:7" s="238" customFormat="1" ht="24" customHeight="1" x14ac:dyDescent="0.2">
      <c r="A3690" s="235" t="str">
        <f t="shared" si="1108"/>
        <v/>
      </c>
      <c r="B3690" s="233" t="str">
        <f t="shared" si="1109"/>
        <v/>
      </c>
      <c r="C3690" s="234"/>
      <c r="D3690" s="235" t="str">
        <f t="shared" si="1110"/>
        <v/>
      </c>
      <c r="E3690" s="236"/>
      <c r="F3690" s="237">
        <f t="shared" si="1111"/>
        <v>0</v>
      </c>
      <c r="G3690" s="303">
        <f t="shared" si="1112"/>
        <v>0</v>
      </c>
    </row>
    <row r="3691" spans="1:7" s="238" customFormat="1" ht="24" customHeight="1" x14ac:dyDescent="0.2">
      <c r="A3691" s="235" t="str">
        <f t="shared" si="1108"/>
        <v/>
      </c>
      <c r="B3691" s="233" t="str">
        <f t="shared" si="1109"/>
        <v/>
      </c>
      <c r="C3691" s="234"/>
      <c r="D3691" s="235" t="str">
        <f t="shared" si="1110"/>
        <v/>
      </c>
      <c r="E3691" s="236"/>
      <c r="F3691" s="237">
        <f t="shared" si="1111"/>
        <v>0</v>
      </c>
      <c r="G3691" s="303">
        <f t="shared" si="1112"/>
        <v>0</v>
      </c>
    </row>
    <row r="3692" spans="1:7" s="238" customFormat="1" ht="24" customHeight="1" x14ac:dyDescent="0.2">
      <c r="A3692" s="235" t="str">
        <f t="shared" si="1108"/>
        <v/>
      </c>
      <c r="B3692" s="233" t="str">
        <f t="shared" si="1109"/>
        <v/>
      </c>
      <c r="C3692" s="234"/>
      <c r="D3692" s="235" t="str">
        <f t="shared" si="1110"/>
        <v/>
      </c>
      <c r="E3692" s="236"/>
      <c r="F3692" s="237">
        <f t="shared" si="1111"/>
        <v>0</v>
      </c>
      <c r="G3692" s="303">
        <f t="shared" si="1112"/>
        <v>0</v>
      </c>
    </row>
    <row r="3693" spans="1:7" s="238" customFormat="1" ht="24" customHeight="1" x14ac:dyDescent="0.2">
      <c r="A3693" s="235" t="str">
        <f t="shared" si="1108"/>
        <v/>
      </c>
      <c r="B3693" s="233" t="str">
        <f t="shared" si="1109"/>
        <v/>
      </c>
      <c r="C3693" s="234"/>
      <c r="D3693" s="235" t="str">
        <f t="shared" si="1110"/>
        <v/>
      </c>
      <c r="E3693" s="236"/>
      <c r="F3693" s="237">
        <f t="shared" si="1111"/>
        <v>0</v>
      </c>
      <c r="G3693" s="303">
        <f t="shared" si="1112"/>
        <v>0</v>
      </c>
    </row>
    <row r="3694" spans="1:7" s="238" customFormat="1" ht="24" customHeight="1" x14ac:dyDescent="0.2">
      <c r="A3694" s="235" t="str">
        <f t="shared" si="1108"/>
        <v/>
      </c>
      <c r="B3694" s="233" t="str">
        <f t="shared" si="1109"/>
        <v/>
      </c>
      <c r="C3694" s="234"/>
      <c r="D3694" s="235" t="str">
        <f t="shared" si="1110"/>
        <v/>
      </c>
      <c r="E3694" s="236"/>
      <c r="F3694" s="237">
        <f t="shared" si="1111"/>
        <v>0</v>
      </c>
      <c r="G3694" s="303">
        <f t="shared" si="1112"/>
        <v>0</v>
      </c>
    </row>
    <row r="3695" spans="1:7" s="238" customFormat="1" ht="24" customHeight="1" x14ac:dyDescent="0.2">
      <c r="A3695" s="235" t="str">
        <f t="shared" si="1108"/>
        <v/>
      </c>
      <c r="B3695" s="233" t="str">
        <f t="shared" si="1109"/>
        <v/>
      </c>
      <c r="C3695" s="234"/>
      <c r="D3695" s="235" t="str">
        <f t="shared" si="1110"/>
        <v/>
      </c>
      <c r="E3695" s="236"/>
      <c r="F3695" s="237">
        <f t="shared" si="1111"/>
        <v>0</v>
      </c>
      <c r="G3695" s="303">
        <f t="shared" si="1112"/>
        <v>0</v>
      </c>
    </row>
    <row r="3696" spans="1:7" s="238" customFormat="1" ht="24" customHeight="1" x14ac:dyDescent="0.2">
      <c r="A3696" s="235" t="str">
        <f t="shared" si="1108"/>
        <v/>
      </c>
      <c r="B3696" s="233" t="str">
        <f t="shared" si="1109"/>
        <v/>
      </c>
      <c r="C3696" s="234"/>
      <c r="D3696" s="235" t="str">
        <f t="shared" si="1110"/>
        <v/>
      </c>
      <c r="E3696" s="236"/>
      <c r="F3696" s="237">
        <f t="shared" si="1111"/>
        <v>0</v>
      </c>
      <c r="G3696" s="303">
        <f t="shared" si="1112"/>
        <v>0</v>
      </c>
    </row>
    <row r="3697" spans="1:123" ht="24" customHeight="1" x14ac:dyDescent="0.2">
      <c r="A3697" s="307"/>
      <c r="B3697" s="105"/>
      <c r="C3697" s="99"/>
      <c r="D3697" s="105"/>
      <c r="E3697" s="106"/>
      <c r="F3697" s="377" t="s">
        <v>33</v>
      </c>
      <c r="G3697" s="305">
        <f>SUBTOTAL(9,G3688:G3696)</f>
        <v>0</v>
      </c>
    </row>
    <row r="3698" spans="1:123" ht="24" customHeight="1" x14ac:dyDescent="0.2">
      <c r="A3698" s="308"/>
      <c r="B3698" s="105"/>
      <c r="C3698" s="99"/>
      <c r="D3698" s="105"/>
      <c r="E3698" s="106"/>
      <c r="F3698" s="107"/>
      <c r="G3698" s="306"/>
    </row>
    <row r="3699" spans="1:123" ht="24" customHeight="1" x14ac:dyDescent="0.2">
      <c r="A3699" s="309" t="str">
        <f>B3657</f>
        <v/>
      </c>
      <c r="B3699" s="310" t="str">
        <f>C3657</f>
        <v/>
      </c>
      <c r="C3699" s="113"/>
      <c r="D3699" s="113" t="s">
        <v>34</v>
      </c>
      <c r="E3699" s="114"/>
      <c r="F3699" s="312" t="s">
        <v>35</v>
      </c>
      <c r="G3699" s="311">
        <f>SUBTOTAL(9,G3662:G3698)</f>
        <v>0</v>
      </c>
    </row>
    <row r="3701" spans="1:123" ht="24" customHeight="1" x14ac:dyDescent="0.2">
      <c r="A3701" s="291" t="s">
        <v>37</v>
      </c>
      <c r="B3701" s="292"/>
      <c r="C3701" s="292"/>
      <c r="D3701" s="292"/>
      <c r="E3701" s="292"/>
      <c r="F3701" s="292"/>
      <c r="G3701" s="293"/>
    </row>
    <row r="3702" spans="1:123" ht="24" customHeight="1" x14ac:dyDescent="0.2">
      <c r="A3702" s="294" t="s">
        <v>602</v>
      </c>
      <c r="B3702" s="101" t="str">
        <f>Comitente</f>
        <v>DIRECCION PROVINCIAL DE REDES DE GAS</v>
      </c>
      <c r="C3702" s="96"/>
      <c r="D3702" s="102"/>
      <c r="E3702" s="102"/>
      <c r="F3702" s="103"/>
      <c r="G3702" s="295"/>
    </row>
    <row r="3703" spans="1:123" ht="24" customHeight="1" x14ac:dyDescent="0.2">
      <c r="A3703" s="294" t="s">
        <v>603</v>
      </c>
      <c r="B3703" s="101">
        <f>Contratista</f>
        <v>0</v>
      </c>
      <c r="C3703" s="97"/>
      <c r="D3703" s="97"/>
      <c r="E3703" s="97"/>
      <c r="F3703" s="104"/>
      <c r="G3703" s="296"/>
    </row>
    <row r="3704" spans="1:123" ht="24" customHeight="1" x14ac:dyDescent="0.2">
      <c r="A3704" s="294" t="s">
        <v>24</v>
      </c>
      <c r="B3704" s="101" t="str">
        <f>Obra</f>
        <v>RED DE MEDIA PRESIÓN BARRIO TALACASTO</v>
      </c>
      <c r="C3704" s="97"/>
      <c r="D3704" s="97"/>
      <c r="E3704" s="97"/>
      <c r="F3704" s="104" t="s">
        <v>38</v>
      </c>
      <c r="G3704" s="297">
        <f>Fecha_Base</f>
        <v>0</v>
      </c>
    </row>
    <row r="3705" spans="1:123" ht="24" customHeight="1" x14ac:dyDescent="0.2">
      <c r="A3705" s="298" t="s">
        <v>601</v>
      </c>
      <c r="B3705" s="98" t="str">
        <f>Ubicación</f>
        <v>Departamento Chimbas</v>
      </c>
      <c r="C3705" s="98"/>
      <c r="D3705" s="105"/>
      <c r="E3705" s="106"/>
      <c r="F3705" s="107"/>
      <c r="G3705" s="299"/>
    </row>
    <row r="3706" spans="1:123" ht="24" customHeight="1" x14ac:dyDescent="0.2">
      <c r="A3706" s="298" t="s">
        <v>39</v>
      </c>
      <c r="B3706" s="108" t="str">
        <f>IFERROR(VALUE(LEFT(B3707,FIND(".",B3707)-1)),"")</f>
        <v/>
      </c>
      <c r="C3706" s="99" t="str">
        <f>IFERROR(VLOOKUP(B3706,Tabla_CyP,2,FALSE),"")</f>
        <v/>
      </c>
      <c r="D3706" s="99"/>
      <c r="E3706" s="106"/>
      <c r="F3706" s="107"/>
      <c r="G3706" s="299"/>
    </row>
    <row r="3707" spans="1:123" ht="24" customHeight="1" x14ac:dyDescent="0.2">
      <c r="A3707" s="298" t="s">
        <v>25</v>
      </c>
      <c r="B3707" s="109" t="str">
        <f>IFERROR(VLOOKUP(COUNTIF($A$1:A3707,"ANALISIS DE PRECIOS"),Tabla_NumeroItem,2,FALSE),"")</f>
        <v/>
      </c>
      <c r="C3707" s="99" t="str">
        <f>IFERROR(VLOOKUP(B3707,Tabla_CyP,2,FALSE),"")</f>
        <v/>
      </c>
      <c r="D3707" s="105"/>
      <c r="E3707" s="106"/>
      <c r="F3707" s="104" t="s">
        <v>26</v>
      </c>
      <c r="G3707" s="300" t="str">
        <f>IFERROR(VLOOKUP(B3707,Tabla_CyP,4,FALSE),"")</f>
        <v/>
      </c>
    </row>
    <row r="3708" spans="1:123" ht="24" customHeight="1" x14ac:dyDescent="0.2">
      <c r="A3708" s="298"/>
      <c r="B3708" s="98"/>
      <c r="C3708" s="99"/>
      <c r="D3708" s="105"/>
      <c r="E3708" s="106"/>
      <c r="F3708" s="107"/>
      <c r="G3708" s="299"/>
    </row>
    <row r="3709" spans="1:123" ht="24" customHeight="1" x14ac:dyDescent="0.2">
      <c r="A3709" s="431" t="s">
        <v>507</v>
      </c>
      <c r="B3709" s="432"/>
      <c r="C3709" s="425" t="s">
        <v>0</v>
      </c>
      <c r="D3709" s="425" t="s">
        <v>27</v>
      </c>
      <c r="E3709" s="427" t="s">
        <v>28</v>
      </c>
      <c r="F3709" s="429" t="s">
        <v>29</v>
      </c>
      <c r="G3709" s="429" t="s">
        <v>30</v>
      </c>
    </row>
    <row r="3710" spans="1:123" s="111" customFormat="1" ht="24" customHeight="1" x14ac:dyDescent="0.2">
      <c r="A3710" s="110" t="s">
        <v>508</v>
      </c>
      <c r="B3710" s="110" t="s">
        <v>509</v>
      </c>
      <c r="C3710" s="426"/>
      <c r="D3710" s="426"/>
      <c r="E3710" s="428"/>
      <c r="F3710" s="430"/>
      <c r="G3710" s="430"/>
      <c r="H3710" s="239"/>
      <c r="I3710" s="239"/>
      <c r="J3710" s="239"/>
      <c r="K3710" s="239"/>
      <c r="L3710" s="239"/>
      <c r="M3710" s="239"/>
      <c r="N3710" s="239"/>
      <c r="O3710" s="239"/>
      <c r="P3710" s="239"/>
      <c r="Q3710" s="239"/>
      <c r="R3710" s="239"/>
      <c r="S3710" s="239"/>
      <c r="T3710" s="239"/>
      <c r="U3710" s="239"/>
      <c r="V3710" s="239"/>
      <c r="W3710" s="239"/>
      <c r="X3710" s="239"/>
      <c r="Y3710" s="239"/>
      <c r="Z3710" s="239"/>
      <c r="AA3710" s="239"/>
      <c r="AB3710" s="239"/>
      <c r="AC3710" s="239"/>
      <c r="AD3710" s="239"/>
      <c r="AE3710" s="239"/>
      <c r="AF3710" s="239"/>
      <c r="AG3710" s="239"/>
      <c r="AH3710" s="239"/>
      <c r="AI3710" s="239"/>
      <c r="AJ3710" s="239"/>
      <c r="AK3710" s="239"/>
      <c r="AL3710" s="239"/>
      <c r="AM3710" s="239"/>
      <c r="AN3710" s="239"/>
      <c r="AO3710" s="239"/>
      <c r="AP3710" s="239"/>
      <c r="AQ3710" s="239"/>
      <c r="AR3710" s="239"/>
      <c r="AS3710" s="239"/>
      <c r="AT3710" s="239"/>
      <c r="AU3710" s="239"/>
      <c r="AV3710" s="239"/>
      <c r="AW3710" s="239"/>
      <c r="AX3710" s="239"/>
      <c r="AY3710" s="239"/>
      <c r="AZ3710" s="239"/>
      <c r="BA3710" s="239"/>
      <c r="BB3710" s="239"/>
      <c r="BC3710" s="239"/>
      <c r="BD3710" s="239"/>
      <c r="BE3710" s="239"/>
      <c r="BF3710" s="239"/>
      <c r="BG3710" s="239"/>
      <c r="BH3710" s="239"/>
      <c r="BI3710" s="239"/>
      <c r="BJ3710" s="239"/>
      <c r="BK3710" s="239"/>
      <c r="BL3710" s="239"/>
      <c r="BM3710" s="239"/>
      <c r="BN3710" s="239"/>
      <c r="BO3710" s="239"/>
      <c r="BP3710" s="239"/>
      <c r="BQ3710" s="239"/>
      <c r="BR3710" s="239"/>
      <c r="BS3710" s="239"/>
      <c r="BT3710" s="239"/>
      <c r="BU3710" s="239"/>
      <c r="BV3710" s="239"/>
      <c r="BW3710" s="239"/>
      <c r="BX3710" s="239"/>
      <c r="BY3710" s="239"/>
      <c r="BZ3710" s="239"/>
      <c r="CA3710" s="239"/>
      <c r="CB3710" s="239"/>
      <c r="CC3710" s="239"/>
      <c r="CD3710" s="239"/>
      <c r="CE3710" s="239"/>
      <c r="CF3710" s="239"/>
      <c r="CG3710" s="239"/>
      <c r="CH3710" s="239"/>
      <c r="CI3710" s="239"/>
      <c r="CJ3710" s="239"/>
      <c r="CK3710" s="239"/>
      <c r="CL3710" s="239"/>
      <c r="CM3710" s="239"/>
      <c r="CN3710" s="239"/>
      <c r="CO3710" s="239"/>
      <c r="CP3710" s="239"/>
      <c r="CQ3710" s="239"/>
      <c r="CR3710" s="239"/>
      <c r="CS3710" s="239"/>
      <c r="CT3710" s="239"/>
      <c r="CU3710" s="239"/>
      <c r="CV3710" s="239"/>
      <c r="CW3710" s="239"/>
      <c r="CX3710" s="239"/>
      <c r="CY3710" s="239"/>
      <c r="CZ3710" s="239"/>
      <c r="DA3710" s="239"/>
      <c r="DB3710" s="239"/>
      <c r="DC3710" s="239"/>
      <c r="DD3710" s="239"/>
      <c r="DE3710" s="239"/>
      <c r="DF3710" s="239"/>
      <c r="DG3710" s="239"/>
      <c r="DH3710" s="239"/>
      <c r="DI3710" s="239"/>
      <c r="DJ3710" s="239"/>
      <c r="DK3710" s="239"/>
      <c r="DL3710" s="239"/>
      <c r="DM3710" s="239"/>
      <c r="DN3710" s="239"/>
      <c r="DO3710" s="239"/>
      <c r="DP3710" s="239"/>
      <c r="DQ3710" s="239"/>
      <c r="DR3710" s="239"/>
      <c r="DS3710" s="239"/>
    </row>
    <row r="3711" spans="1:123" ht="24" customHeight="1" x14ac:dyDescent="0.2">
      <c r="A3711" s="378"/>
      <c r="B3711" s="112"/>
      <c r="C3711" s="376" t="s">
        <v>604</v>
      </c>
      <c r="D3711" s="113"/>
      <c r="E3711" s="114"/>
      <c r="F3711" s="115"/>
      <c r="G3711" s="302"/>
    </row>
    <row r="3712" spans="1:123" s="238" customFormat="1" ht="24" customHeight="1" x14ac:dyDescent="0.2">
      <c r="A3712" s="235" t="str">
        <f t="shared" ref="A3712:A3725" si="1113">IFERROR(VLOOKUP(C3712,Tabla_Insumos,4,FALSE),"")</f>
        <v/>
      </c>
      <c r="B3712" s="233" t="str">
        <f t="shared" ref="B3712:B3725" si="1114">IFERROR(VLOOKUP(C3712,Tabla_Insumos,5,FALSE),"")</f>
        <v/>
      </c>
      <c r="C3712" s="234"/>
      <c r="D3712" s="235" t="str">
        <f t="shared" ref="D3712:D3725" si="1115">IFERROR(VLOOKUP(C3712,Tabla_Insumos,2,FALSE),"")</f>
        <v/>
      </c>
      <c r="E3712" s="236"/>
      <c r="F3712" s="237">
        <f t="shared" ref="F3712:F3725" si="1116">IFERROR(VLOOKUP(C3712,Tabla_Insumos,3,FALSE),0)</f>
        <v>0</v>
      </c>
      <c r="G3712" s="303">
        <f>ROUND(E3712*F3712,2)</f>
        <v>0</v>
      </c>
    </row>
    <row r="3713" spans="1:7" s="238" customFormat="1" ht="24" customHeight="1" x14ac:dyDescent="0.2">
      <c r="A3713" s="235" t="str">
        <f t="shared" si="1113"/>
        <v/>
      </c>
      <c r="B3713" s="233" t="str">
        <f t="shared" si="1114"/>
        <v/>
      </c>
      <c r="C3713" s="234"/>
      <c r="D3713" s="235" t="str">
        <f t="shared" si="1115"/>
        <v/>
      </c>
      <c r="E3713" s="236"/>
      <c r="F3713" s="237">
        <f t="shared" si="1116"/>
        <v>0</v>
      </c>
      <c r="G3713" s="303">
        <f t="shared" ref="G3713:G3725" si="1117">ROUND(E3713*F3713,2)</f>
        <v>0</v>
      </c>
    </row>
    <row r="3714" spans="1:7" s="238" customFormat="1" ht="24" customHeight="1" x14ac:dyDescent="0.2">
      <c r="A3714" s="235" t="str">
        <f t="shared" si="1113"/>
        <v/>
      </c>
      <c r="B3714" s="233" t="str">
        <f t="shared" si="1114"/>
        <v/>
      </c>
      <c r="C3714" s="234"/>
      <c r="D3714" s="235" t="str">
        <f t="shared" si="1115"/>
        <v/>
      </c>
      <c r="E3714" s="236"/>
      <c r="F3714" s="237">
        <f t="shared" si="1116"/>
        <v>0</v>
      </c>
      <c r="G3714" s="303">
        <f t="shared" si="1117"/>
        <v>0</v>
      </c>
    </row>
    <row r="3715" spans="1:7" s="238" customFormat="1" ht="24" customHeight="1" x14ac:dyDescent="0.2">
      <c r="A3715" s="235" t="str">
        <f t="shared" si="1113"/>
        <v/>
      </c>
      <c r="B3715" s="233" t="str">
        <f t="shared" si="1114"/>
        <v/>
      </c>
      <c r="C3715" s="234"/>
      <c r="D3715" s="235" t="str">
        <f t="shared" si="1115"/>
        <v/>
      </c>
      <c r="E3715" s="236"/>
      <c r="F3715" s="237">
        <f t="shared" si="1116"/>
        <v>0</v>
      </c>
      <c r="G3715" s="303">
        <f t="shared" si="1117"/>
        <v>0</v>
      </c>
    </row>
    <row r="3716" spans="1:7" s="238" customFormat="1" ht="24" customHeight="1" x14ac:dyDescent="0.2">
      <c r="A3716" s="235" t="str">
        <f t="shared" si="1113"/>
        <v/>
      </c>
      <c r="B3716" s="233" t="str">
        <f t="shared" si="1114"/>
        <v/>
      </c>
      <c r="C3716" s="234"/>
      <c r="D3716" s="235" t="str">
        <f t="shared" si="1115"/>
        <v/>
      </c>
      <c r="E3716" s="236"/>
      <c r="F3716" s="237">
        <f t="shared" si="1116"/>
        <v>0</v>
      </c>
      <c r="G3716" s="303">
        <f t="shared" si="1117"/>
        <v>0</v>
      </c>
    </row>
    <row r="3717" spans="1:7" s="238" customFormat="1" ht="24" customHeight="1" x14ac:dyDescent="0.2">
      <c r="A3717" s="235" t="str">
        <f t="shared" si="1113"/>
        <v/>
      </c>
      <c r="B3717" s="233" t="str">
        <f t="shared" si="1114"/>
        <v/>
      </c>
      <c r="C3717" s="234"/>
      <c r="D3717" s="235" t="str">
        <f t="shared" si="1115"/>
        <v/>
      </c>
      <c r="E3717" s="236"/>
      <c r="F3717" s="237">
        <f t="shared" si="1116"/>
        <v>0</v>
      </c>
      <c r="G3717" s="303">
        <f t="shared" si="1117"/>
        <v>0</v>
      </c>
    </row>
    <row r="3718" spans="1:7" s="238" customFormat="1" ht="24" customHeight="1" x14ac:dyDescent="0.2">
      <c r="A3718" s="235" t="str">
        <f t="shared" si="1113"/>
        <v/>
      </c>
      <c r="B3718" s="233" t="str">
        <f t="shared" si="1114"/>
        <v/>
      </c>
      <c r="C3718" s="234"/>
      <c r="D3718" s="235" t="str">
        <f t="shared" si="1115"/>
        <v/>
      </c>
      <c r="E3718" s="236"/>
      <c r="F3718" s="237">
        <f t="shared" si="1116"/>
        <v>0</v>
      </c>
      <c r="G3718" s="303">
        <f t="shared" si="1117"/>
        <v>0</v>
      </c>
    </row>
    <row r="3719" spans="1:7" s="238" customFormat="1" ht="24" customHeight="1" x14ac:dyDescent="0.2">
      <c r="A3719" s="235" t="str">
        <f t="shared" si="1113"/>
        <v/>
      </c>
      <c r="B3719" s="233" t="str">
        <f t="shared" si="1114"/>
        <v/>
      </c>
      <c r="C3719" s="234"/>
      <c r="D3719" s="235" t="str">
        <f t="shared" si="1115"/>
        <v/>
      </c>
      <c r="E3719" s="236"/>
      <c r="F3719" s="237">
        <f t="shared" si="1116"/>
        <v>0</v>
      </c>
      <c r="G3719" s="303">
        <f t="shared" si="1117"/>
        <v>0</v>
      </c>
    </row>
    <row r="3720" spans="1:7" s="238" customFormat="1" ht="24" customHeight="1" x14ac:dyDescent="0.2">
      <c r="A3720" s="235" t="str">
        <f t="shared" si="1113"/>
        <v/>
      </c>
      <c r="B3720" s="233" t="str">
        <f t="shared" si="1114"/>
        <v/>
      </c>
      <c r="C3720" s="234"/>
      <c r="D3720" s="235" t="str">
        <f t="shared" si="1115"/>
        <v/>
      </c>
      <c r="E3720" s="236"/>
      <c r="F3720" s="237">
        <f t="shared" si="1116"/>
        <v>0</v>
      </c>
      <c r="G3720" s="303">
        <f t="shared" si="1117"/>
        <v>0</v>
      </c>
    </row>
    <row r="3721" spans="1:7" s="238" customFormat="1" ht="24" customHeight="1" x14ac:dyDescent="0.2">
      <c r="A3721" s="235" t="str">
        <f t="shared" si="1113"/>
        <v/>
      </c>
      <c r="B3721" s="233" t="str">
        <f t="shared" si="1114"/>
        <v/>
      </c>
      <c r="C3721" s="234"/>
      <c r="D3721" s="235" t="str">
        <f t="shared" si="1115"/>
        <v/>
      </c>
      <c r="E3721" s="236"/>
      <c r="F3721" s="237">
        <f t="shared" si="1116"/>
        <v>0</v>
      </c>
      <c r="G3721" s="303">
        <f t="shared" si="1117"/>
        <v>0</v>
      </c>
    </row>
    <row r="3722" spans="1:7" s="238" customFormat="1" ht="24" customHeight="1" x14ac:dyDescent="0.2">
      <c r="A3722" s="235" t="str">
        <f t="shared" si="1113"/>
        <v/>
      </c>
      <c r="B3722" s="233" t="str">
        <f t="shared" si="1114"/>
        <v/>
      </c>
      <c r="C3722" s="234"/>
      <c r="D3722" s="235" t="str">
        <f t="shared" si="1115"/>
        <v/>
      </c>
      <c r="E3722" s="236"/>
      <c r="F3722" s="237">
        <f t="shared" si="1116"/>
        <v>0</v>
      </c>
      <c r="G3722" s="303">
        <f t="shared" si="1117"/>
        <v>0</v>
      </c>
    </row>
    <row r="3723" spans="1:7" s="238" customFormat="1" ht="24" customHeight="1" x14ac:dyDescent="0.2">
      <c r="A3723" s="235" t="str">
        <f t="shared" si="1113"/>
        <v/>
      </c>
      <c r="B3723" s="233" t="str">
        <f t="shared" si="1114"/>
        <v/>
      </c>
      <c r="C3723" s="234"/>
      <c r="D3723" s="235" t="str">
        <f t="shared" si="1115"/>
        <v/>
      </c>
      <c r="E3723" s="236"/>
      <c r="F3723" s="237">
        <f t="shared" si="1116"/>
        <v>0</v>
      </c>
      <c r="G3723" s="303">
        <f t="shared" si="1117"/>
        <v>0</v>
      </c>
    </row>
    <row r="3724" spans="1:7" s="238" customFormat="1" ht="24" customHeight="1" x14ac:dyDescent="0.2">
      <c r="A3724" s="235" t="str">
        <f t="shared" si="1113"/>
        <v/>
      </c>
      <c r="B3724" s="233" t="str">
        <f t="shared" si="1114"/>
        <v/>
      </c>
      <c r="C3724" s="234"/>
      <c r="D3724" s="235" t="str">
        <f t="shared" si="1115"/>
        <v/>
      </c>
      <c r="E3724" s="236"/>
      <c r="F3724" s="237">
        <f t="shared" si="1116"/>
        <v>0</v>
      </c>
      <c r="G3724" s="303">
        <f t="shared" si="1117"/>
        <v>0</v>
      </c>
    </row>
    <row r="3725" spans="1:7" s="238" customFormat="1" ht="24" customHeight="1" x14ac:dyDescent="0.2">
      <c r="A3725" s="235" t="str">
        <f t="shared" si="1113"/>
        <v/>
      </c>
      <c r="B3725" s="233" t="str">
        <f t="shared" si="1114"/>
        <v/>
      </c>
      <c r="C3725" s="234"/>
      <c r="D3725" s="235" t="str">
        <f t="shared" si="1115"/>
        <v/>
      </c>
      <c r="E3725" s="236"/>
      <c r="F3725" s="237">
        <f t="shared" si="1116"/>
        <v>0</v>
      </c>
      <c r="G3725" s="303">
        <f t="shared" si="1117"/>
        <v>0</v>
      </c>
    </row>
    <row r="3726" spans="1:7" ht="24" customHeight="1" x14ac:dyDescent="0.2">
      <c r="A3726" s="304"/>
      <c r="B3726" s="99"/>
      <c r="C3726" s="99"/>
      <c r="D3726" s="105"/>
      <c r="E3726" s="106"/>
      <c r="F3726" s="377" t="s">
        <v>31</v>
      </c>
      <c r="G3726" s="305">
        <f>SUBTOTAL(9,G3712:G3725)</f>
        <v>0</v>
      </c>
    </row>
    <row r="3727" spans="1:7" ht="24" customHeight="1" x14ac:dyDescent="0.2">
      <c r="A3727" s="304"/>
      <c r="B3727" s="99"/>
      <c r="C3727" s="375" t="s">
        <v>605</v>
      </c>
      <c r="D3727" s="105"/>
      <c r="E3727" s="106"/>
      <c r="F3727" s="107"/>
      <c r="G3727" s="306"/>
    </row>
    <row r="3728" spans="1:7" s="238" customFormat="1" ht="24" customHeight="1" x14ac:dyDescent="0.2">
      <c r="A3728" s="235" t="str">
        <f t="shared" ref="A3728:A3735" si="1118">IFERROR(VLOOKUP(C3728,Tabla_Insumos,4,FALSE),"")</f>
        <v/>
      </c>
      <c r="B3728" s="233">
        <f t="shared" ref="B3728:B3735" si="1119">IFERROR(VLOOKUP(A3728,Tabla_Indices,5,FALSE),"")</f>
        <v>0</v>
      </c>
      <c r="C3728" s="234"/>
      <c r="D3728" s="235" t="str">
        <f t="shared" ref="D3728:D3735" si="1120">IFERROR(VLOOKUP(C3728,Tabla_Insumos,2,FALSE),"")</f>
        <v/>
      </c>
      <c r="E3728" s="236"/>
      <c r="F3728" s="237">
        <f t="shared" ref="F3728:F3735" si="1121">IFERROR(VLOOKUP(C3728,Tabla_Insumos,3,FALSE),0)</f>
        <v>0</v>
      </c>
      <c r="G3728" s="303">
        <f>ROUND(E3728*F3728,2)</f>
        <v>0</v>
      </c>
    </row>
    <row r="3729" spans="1:7" s="238" customFormat="1" ht="24" customHeight="1" x14ac:dyDescent="0.2">
      <c r="A3729" s="235" t="str">
        <f t="shared" si="1118"/>
        <v/>
      </c>
      <c r="B3729" s="233">
        <f t="shared" si="1119"/>
        <v>0</v>
      </c>
      <c r="C3729" s="234"/>
      <c r="D3729" s="235" t="str">
        <f t="shared" si="1120"/>
        <v/>
      </c>
      <c r="E3729" s="236"/>
      <c r="F3729" s="237">
        <f t="shared" si="1121"/>
        <v>0</v>
      </c>
      <c r="G3729" s="303">
        <f>ROUND(E3729*F3729,2)</f>
        <v>0</v>
      </c>
    </row>
    <row r="3730" spans="1:7" s="238" customFormat="1" ht="24" customHeight="1" x14ac:dyDescent="0.2">
      <c r="A3730" s="235" t="str">
        <f t="shared" si="1118"/>
        <v/>
      </c>
      <c r="B3730" s="233">
        <f t="shared" si="1119"/>
        <v>0</v>
      </c>
      <c r="C3730" s="234"/>
      <c r="D3730" s="235" t="str">
        <f t="shared" si="1120"/>
        <v/>
      </c>
      <c r="E3730" s="236"/>
      <c r="F3730" s="237">
        <f t="shared" si="1121"/>
        <v>0</v>
      </c>
      <c r="G3730" s="303">
        <f t="shared" ref="G3730:G3735" si="1122">ROUND(E3730*F3730,2)</f>
        <v>0</v>
      </c>
    </row>
    <row r="3731" spans="1:7" s="238" customFormat="1" ht="24" customHeight="1" x14ac:dyDescent="0.2">
      <c r="A3731" s="235" t="str">
        <f t="shared" si="1118"/>
        <v/>
      </c>
      <c r="B3731" s="233">
        <f t="shared" si="1119"/>
        <v>0</v>
      </c>
      <c r="C3731" s="234"/>
      <c r="D3731" s="235" t="str">
        <f t="shared" si="1120"/>
        <v/>
      </c>
      <c r="E3731" s="236"/>
      <c r="F3731" s="237">
        <f t="shared" si="1121"/>
        <v>0</v>
      </c>
      <c r="G3731" s="303">
        <f t="shared" si="1122"/>
        <v>0</v>
      </c>
    </row>
    <row r="3732" spans="1:7" s="238" customFormat="1" ht="24" customHeight="1" x14ac:dyDescent="0.2">
      <c r="A3732" s="235" t="str">
        <f t="shared" si="1118"/>
        <v/>
      </c>
      <c r="B3732" s="233">
        <f t="shared" si="1119"/>
        <v>0</v>
      </c>
      <c r="C3732" s="234"/>
      <c r="D3732" s="235" t="str">
        <f t="shared" si="1120"/>
        <v/>
      </c>
      <c r="E3732" s="236"/>
      <c r="F3732" s="237">
        <f t="shared" si="1121"/>
        <v>0</v>
      </c>
      <c r="G3732" s="303">
        <f t="shared" si="1122"/>
        <v>0</v>
      </c>
    </row>
    <row r="3733" spans="1:7" s="238" customFormat="1" ht="24" customHeight="1" x14ac:dyDescent="0.2">
      <c r="A3733" s="235" t="str">
        <f t="shared" si="1118"/>
        <v/>
      </c>
      <c r="B3733" s="233">
        <f t="shared" si="1119"/>
        <v>0</v>
      </c>
      <c r="C3733" s="234"/>
      <c r="D3733" s="235" t="str">
        <f t="shared" si="1120"/>
        <v/>
      </c>
      <c r="E3733" s="236"/>
      <c r="F3733" s="237">
        <f t="shared" si="1121"/>
        <v>0</v>
      </c>
      <c r="G3733" s="303">
        <f t="shared" si="1122"/>
        <v>0</v>
      </c>
    </row>
    <row r="3734" spans="1:7" s="238" customFormat="1" ht="24" customHeight="1" x14ac:dyDescent="0.2">
      <c r="A3734" s="235" t="str">
        <f t="shared" si="1118"/>
        <v/>
      </c>
      <c r="B3734" s="233">
        <f t="shared" si="1119"/>
        <v>0</v>
      </c>
      <c r="C3734" s="234"/>
      <c r="D3734" s="235" t="str">
        <f t="shared" si="1120"/>
        <v/>
      </c>
      <c r="E3734" s="236"/>
      <c r="F3734" s="237">
        <f t="shared" si="1121"/>
        <v>0</v>
      </c>
      <c r="G3734" s="303">
        <f t="shared" si="1122"/>
        <v>0</v>
      </c>
    </row>
    <row r="3735" spans="1:7" s="238" customFormat="1" ht="24" customHeight="1" x14ac:dyDescent="0.2">
      <c r="A3735" s="235" t="str">
        <f t="shared" si="1118"/>
        <v/>
      </c>
      <c r="B3735" s="233">
        <f t="shared" si="1119"/>
        <v>0</v>
      </c>
      <c r="C3735" s="234"/>
      <c r="D3735" s="235" t="str">
        <f t="shared" si="1120"/>
        <v/>
      </c>
      <c r="E3735" s="236"/>
      <c r="F3735" s="237">
        <f t="shared" si="1121"/>
        <v>0</v>
      </c>
      <c r="G3735" s="303">
        <f t="shared" si="1122"/>
        <v>0</v>
      </c>
    </row>
    <row r="3736" spans="1:7" ht="24" customHeight="1" x14ac:dyDescent="0.2">
      <c r="A3736" s="304"/>
      <c r="B3736" s="99"/>
      <c r="C3736" s="99"/>
      <c r="D3736" s="105"/>
      <c r="E3736" s="106"/>
      <c r="F3736" s="377" t="s">
        <v>32</v>
      </c>
      <c r="G3736" s="305">
        <f>SUBTOTAL(9,G3728:G3735)</f>
        <v>0</v>
      </c>
    </row>
    <row r="3737" spans="1:7" ht="24" customHeight="1" x14ac:dyDescent="0.2">
      <c r="A3737" s="304"/>
      <c r="B3737" s="99"/>
      <c r="C3737" s="375" t="s">
        <v>606</v>
      </c>
      <c r="D3737" s="105"/>
      <c r="E3737" s="106"/>
      <c r="F3737" s="107"/>
      <c r="G3737" s="306"/>
    </row>
    <row r="3738" spans="1:7" s="238" customFormat="1" ht="24" customHeight="1" x14ac:dyDescent="0.2">
      <c r="A3738" s="235" t="str">
        <f t="shared" ref="A3738:A3746" si="1123">IFERROR(VLOOKUP(C3738,Tabla_Insumos,4,FALSE),"")</f>
        <v/>
      </c>
      <c r="B3738" s="233" t="str">
        <f t="shared" ref="B3738:B3746" si="1124">IFERROR(VLOOKUP(C3738,Tabla_Insumos,5,FALSE),"")</f>
        <v/>
      </c>
      <c r="C3738" s="234"/>
      <c r="D3738" s="235" t="str">
        <f t="shared" ref="D3738:D3746" si="1125">IFERROR(VLOOKUP(C3738,Tabla_Insumos,2,FALSE),"")</f>
        <v/>
      </c>
      <c r="E3738" s="236"/>
      <c r="F3738" s="237">
        <f t="shared" ref="F3738:F3746" si="1126">IFERROR(VLOOKUP(C3738,Tabla_Insumos,3,FALSE),0)</f>
        <v>0</v>
      </c>
      <c r="G3738" s="303">
        <f t="shared" ref="G3738:G3746" si="1127">ROUND(E3738*F3738,2)</f>
        <v>0</v>
      </c>
    </row>
    <row r="3739" spans="1:7" s="238" customFormat="1" ht="24" customHeight="1" x14ac:dyDescent="0.2">
      <c r="A3739" s="235" t="str">
        <f t="shared" si="1123"/>
        <v/>
      </c>
      <c r="B3739" s="233" t="str">
        <f t="shared" si="1124"/>
        <v/>
      </c>
      <c r="C3739" s="234"/>
      <c r="D3739" s="235" t="str">
        <f t="shared" si="1125"/>
        <v/>
      </c>
      <c r="E3739" s="236"/>
      <c r="F3739" s="237">
        <f t="shared" si="1126"/>
        <v>0</v>
      </c>
      <c r="G3739" s="303">
        <f t="shared" si="1127"/>
        <v>0</v>
      </c>
    </row>
    <row r="3740" spans="1:7" s="238" customFormat="1" ht="24" customHeight="1" x14ac:dyDescent="0.2">
      <c r="A3740" s="235" t="str">
        <f t="shared" si="1123"/>
        <v/>
      </c>
      <c r="B3740" s="233" t="str">
        <f t="shared" si="1124"/>
        <v/>
      </c>
      <c r="C3740" s="234"/>
      <c r="D3740" s="235" t="str">
        <f t="shared" si="1125"/>
        <v/>
      </c>
      <c r="E3740" s="236"/>
      <c r="F3740" s="237">
        <f t="shared" si="1126"/>
        <v>0</v>
      </c>
      <c r="G3740" s="303">
        <f t="shared" si="1127"/>
        <v>0</v>
      </c>
    </row>
    <row r="3741" spans="1:7" s="238" customFormat="1" ht="24" customHeight="1" x14ac:dyDescent="0.2">
      <c r="A3741" s="235" t="str">
        <f t="shared" si="1123"/>
        <v/>
      </c>
      <c r="B3741" s="233" t="str">
        <f t="shared" si="1124"/>
        <v/>
      </c>
      <c r="C3741" s="234"/>
      <c r="D3741" s="235" t="str">
        <f t="shared" si="1125"/>
        <v/>
      </c>
      <c r="E3741" s="236"/>
      <c r="F3741" s="237">
        <f t="shared" si="1126"/>
        <v>0</v>
      </c>
      <c r="G3741" s="303">
        <f t="shared" si="1127"/>
        <v>0</v>
      </c>
    </row>
    <row r="3742" spans="1:7" s="238" customFormat="1" ht="24" customHeight="1" x14ac:dyDescent="0.2">
      <c r="A3742" s="235" t="str">
        <f t="shared" si="1123"/>
        <v/>
      </c>
      <c r="B3742" s="233" t="str">
        <f t="shared" si="1124"/>
        <v/>
      </c>
      <c r="C3742" s="234"/>
      <c r="D3742" s="235" t="str">
        <f t="shared" si="1125"/>
        <v/>
      </c>
      <c r="E3742" s="236"/>
      <c r="F3742" s="237">
        <f t="shared" si="1126"/>
        <v>0</v>
      </c>
      <c r="G3742" s="303">
        <f t="shared" si="1127"/>
        <v>0</v>
      </c>
    </row>
    <row r="3743" spans="1:7" s="238" customFormat="1" ht="24" customHeight="1" x14ac:dyDescent="0.2">
      <c r="A3743" s="235" t="str">
        <f t="shared" si="1123"/>
        <v/>
      </c>
      <c r="B3743" s="233" t="str">
        <f t="shared" si="1124"/>
        <v/>
      </c>
      <c r="C3743" s="234"/>
      <c r="D3743" s="235" t="str">
        <f t="shared" si="1125"/>
        <v/>
      </c>
      <c r="E3743" s="236"/>
      <c r="F3743" s="237">
        <f t="shared" si="1126"/>
        <v>0</v>
      </c>
      <c r="G3743" s="303">
        <f t="shared" si="1127"/>
        <v>0</v>
      </c>
    </row>
    <row r="3744" spans="1:7" s="238" customFormat="1" ht="24" customHeight="1" x14ac:dyDescent="0.2">
      <c r="A3744" s="235" t="str">
        <f t="shared" si="1123"/>
        <v/>
      </c>
      <c r="B3744" s="233" t="str">
        <f t="shared" si="1124"/>
        <v/>
      </c>
      <c r="C3744" s="234"/>
      <c r="D3744" s="235" t="str">
        <f t="shared" si="1125"/>
        <v/>
      </c>
      <c r="E3744" s="236"/>
      <c r="F3744" s="237">
        <f t="shared" si="1126"/>
        <v>0</v>
      </c>
      <c r="G3744" s="303">
        <f t="shared" si="1127"/>
        <v>0</v>
      </c>
    </row>
    <row r="3745" spans="1:123" s="238" customFormat="1" ht="24" customHeight="1" x14ac:dyDescent="0.2">
      <c r="A3745" s="235" t="str">
        <f t="shared" si="1123"/>
        <v/>
      </c>
      <c r="B3745" s="233" t="str">
        <f t="shared" si="1124"/>
        <v/>
      </c>
      <c r="C3745" s="234"/>
      <c r="D3745" s="235" t="str">
        <f t="shared" si="1125"/>
        <v/>
      </c>
      <c r="E3745" s="236"/>
      <c r="F3745" s="237">
        <f t="shared" si="1126"/>
        <v>0</v>
      </c>
      <c r="G3745" s="303">
        <f t="shared" si="1127"/>
        <v>0</v>
      </c>
    </row>
    <row r="3746" spans="1:123" s="238" customFormat="1" ht="24" customHeight="1" x14ac:dyDescent="0.2">
      <c r="A3746" s="235" t="str">
        <f t="shared" si="1123"/>
        <v/>
      </c>
      <c r="B3746" s="233" t="str">
        <f t="shared" si="1124"/>
        <v/>
      </c>
      <c r="C3746" s="234"/>
      <c r="D3746" s="235" t="str">
        <f t="shared" si="1125"/>
        <v/>
      </c>
      <c r="E3746" s="236"/>
      <c r="F3746" s="237">
        <f t="shared" si="1126"/>
        <v>0</v>
      </c>
      <c r="G3746" s="303">
        <f t="shared" si="1127"/>
        <v>0</v>
      </c>
    </row>
    <row r="3747" spans="1:123" ht="24" customHeight="1" x14ac:dyDescent="0.2">
      <c r="A3747" s="307"/>
      <c r="B3747" s="105"/>
      <c r="C3747" s="99"/>
      <c r="D3747" s="105"/>
      <c r="E3747" s="106"/>
      <c r="F3747" s="377" t="s">
        <v>33</v>
      </c>
      <c r="G3747" s="305">
        <f>SUBTOTAL(9,G3738:G3746)</f>
        <v>0</v>
      </c>
    </row>
    <row r="3748" spans="1:123" ht="24" customHeight="1" x14ac:dyDescent="0.2">
      <c r="A3748" s="308"/>
      <c r="B3748" s="105"/>
      <c r="C3748" s="99"/>
      <c r="D3748" s="105"/>
      <c r="E3748" s="106"/>
      <c r="F3748" s="107"/>
      <c r="G3748" s="306"/>
    </row>
    <row r="3749" spans="1:123" ht="24" customHeight="1" x14ac:dyDescent="0.2">
      <c r="A3749" s="309" t="str">
        <f>B3707</f>
        <v/>
      </c>
      <c r="B3749" s="310" t="str">
        <f>C3707</f>
        <v/>
      </c>
      <c r="C3749" s="113"/>
      <c r="D3749" s="113" t="s">
        <v>34</v>
      </c>
      <c r="E3749" s="114"/>
      <c r="F3749" s="312" t="s">
        <v>35</v>
      </c>
      <c r="G3749" s="311">
        <f>SUBTOTAL(9,G3712:G3748)</f>
        <v>0</v>
      </c>
    </row>
    <row r="3751" spans="1:123" ht="24" customHeight="1" x14ac:dyDescent="0.2">
      <c r="A3751" s="291" t="s">
        <v>37</v>
      </c>
      <c r="B3751" s="292"/>
      <c r="C3751" s="292"/>
      <c r="D3751" s="292"/>
      <c r="E3751" s="292"/>
      <c r="F3751" s="292"/>
      <c r="G3751" s="293"/>
    </row>
    <row r="3752" spans="1:123" ht="24" customHeight="1" x14ac:dyDescent="0.2">
      <c r="A3752" s="294" t="s">
        <v>602</v>
      </c>
      <c r="B3752" s="101" t="str">
        <f>Comitente</f>
        <v>DIRECCION PROVINCIAL DE REDES DE GAS</v>
      </c>
      <c r="C3752" s="96"/>
      <c r="D3752" s="102"/>
      <c r="E3752" s="102"/>
      <c r="F3752" s="103"/>
      <c r="G3752" s="295"/>
    </row>
    <row r="3753" spans="1:123" ht="24" customHeight="1" x14ac:dyDescent="0.2">
      <c r="A3753" s="294" t="s">
        <v>603</v>
      </c>
      <c r="B3753" s="101">
        <f>Contratista</f>
        <v>0</v>
      </c>
      <c r="C3753" s="97"/>
      <c r="D3753" s="97"/>
      <c r="E3753" s="97"/>
      <c r="F3753" s="104"/>
      <c r="G3753" s="296"/>
    </row>
    <row r="3754" spans="1:123" ht="24" customHeight="1" x14ac:dyDescent="0.2">
      <c r="A3754" s="294" t="s">
        <v>24</v>
      </c>
      <c r="B3754" s="101" t="str">
        <f>Obra</f>
        <v>RED DE MEDIA PRESIÓN BARRIO TALACASTO</v>
      </c>
      <c r="C3754" s="97"/>
      <c r="D3754" s="97"/>
      <c r="E3754" s="97"/>
      <c r="F3754" s="104" t="s">
        <v>38</v>
      </c>
      <c r="G3754" s="297">
        <f>Fecha_Base</f>
        <v>0</v>
      </c>
    </row>
    <row r="3755" spans="1:123" ht="24" customHeight="1" x14ac:dyDescent="0.2">
      <c r="A3755" s="298" t="s">
        <v>601</v>
      </c>
      <c r="B3755" s="98" t="str">
        <f>Ubicación</f>
        <v>Departamento Chimbas</v>
      </c>
      <c r="C3755" s="98"/>
      <c r="D3755" s="105"/>
      <c r="E3755" s="106"/>
      <c r="F3755" s="107"/>
      <c r="G3755" s="299"/>
    </row>
    <row r="3756" spans="1:123" ht="24" customHeight="1" x14ac:dyDescent="0.2">
      <c r="A3756" s="298" t="s">
        <v>39</v>
      </c>
      <c r="B3756" s="108" t="str">
        <f>IFERROR(VALUE(LEFT(B3757,FIND(".",B3757)-1)),"")</f>
        <v/>
      </c>
      <c r="C3756" s="99" t="str">
        <f>IFERROR(VLOOKUP(B3756,Tabla_CyP,2,FALSE),"")</f>
        <v/>
      </c>
      <c r="D3756" s="99"/>
      <c r="E3756" s="106"/>
      <c r="F3756" s="107"/>
      <c r="G3756" s="299"/>
    </row>
    <row r="3757" spans="1:123" ht="24" customHeight="1" x14ac:dyDescent="0.2">
      <c r="A3757" s="298" t="s">
        <v>25</v>
      </c>
      <c r="B3757" s="109" t="str">
        <f>IFERROR(VLOOKUP(COUNTIF($A$1:A3757,"ANALISIS DE PRECIOS"),Tabla_NumeroItem,2,FALSE),"")</f>
        <v/>
      </c>
      <c r="C3757" s="99" t="str">
        <f>IFERROR(VLOOKUP(B3757,Tabla_CyP,2,FALSE),"")</f>
        <v/>
      </c>
      <c r="D3757" s="105"/>
      <c r="E3757" s="106"/>
      <c r="F3757" s="104" t="s">
        <v>26</v>
      </c>
      <c r="G3757" s="300" t="str">
        <f>IFERROR(VLOOKUP(B3757,Tabla_CyP,4,FALSE),"")</f>
        <v/>
      </c>
    </row>
    <row r="3758" spans="1:123" ht="24" customHeight="1" x14ac:dyDescent="0.2">
      <c r="A3758" s="298"/>
      <c r="B3758" s="98"/>
      <c r="C3758" s="99"/>
      <c r="D3758" s="105"/>
      <c r="E3758" s="106"/>
      <c r="F3758" s="107"/>
      <c r="G3758" s="299"/>
    </row>
    <row r="3759" spans="1:123" ht="24" customHeight="1" x14ac:dyDescent="0.2">
      <c r="A3759" s="431" t="s">
        <v>507</v>
      </c>
      <c r="B3759" s="432"/>
      <c r="C3759" s="425" t="s">
        <v>0</v>
      </c>
      <c r="D3759" s="425" t="s">
        <v>27</v>
      </c>
      <c r="E3759" s="427" t="s">
        <v>28</v>
      </c>
      <c r="F3759" s="429" t="s">
        <v>29</v>
      </c>
      <c r="G3759" s="429" t="s">
        <v>30</v>
      </c>
    </row>
    <row r="3760" spans="1:123" s="111" customFormat="1" ht="24" customHeight="1" x14ac:dyDescent="0.2">
      <c r="A3760" s="110" t="s">
        <v>508</v>
      </c>
      <c r="B3760" s="110" t="s">
        <v>509</v>
      </c>
      <c r="C3760" s="426"/>
      <c r="D3760" s="426"/>
      <c r="E3760" s="428"/>
      <c r="F3760" s="430"/>
      <c r="G3760" s="430"/>
      <c r="H3760" s="239"/>
      <c r="I3760" s="239"/>
      <c r="J3760" s="239"/>
      <c r="K3760" s="239"/>
      <c r="L3760" s="239"/>
      <c r="M3760" s="239"/>
      <c r="N3760" s="239"/>
      <c r="O3760" s="239"/>
      <c r="P3760" s="239"/>
      <c r="Q3760" s="239"/>
      <c r="R3760" s="239"/>
      <c r="S3760" s="239"/>
      <c r="T3760" s="239"/>
      <c r="U3760" s="239"/>
      <c r="V3760" s="239"/>
      <c r="W3760" s="239"/>
      <c r="X3760" s="239"/>
      <c r="Y3760" s="239"/>
      <c r="Z3760" s="239"/>
      <c r="AA3760" s="239"/>
      <c r="AB3760" s="239"/>
      <c r="AC3760" s="239"/>
      <c r="AD3760" s="239"/>
      <c r="AE3760" s="239"/>
      <c r="AF3760" s="239"/>
      <c r="AG3760" s="239"/>
      <c r="AH3760" s="239"/>
      <c r="AI3760" s="239"/>
      <c r="AJ3760" s="239"/>
      <c r="AK3760" s="239"/>
      <c r="AL3760" s="239"/>
      <c r="AM3760" s="239"/>
      <c r="AN3760" s="239"/>
      <c r="AO3760" s="239"/>
      <c r="AP3760" s="239"/>
      <c r="AQ3760" s="239"/>
      <c r="AR3760" s="239"/>
      <c r="AS3760" s="239"/>
      <c r="AT3760" s="239"/>
      <c r="AU3760" s="239"/>
      <c r="AV3760" s="239"/>
      <c r="AW3760" s="239"/>
      <c r="AX3760" s="239"/>
      <c r="AY3760" s="239"/>
      <c r="AZ3760" s="239"/>
      <c r="BA3760" s="239"/>
      <c r="BB3760" s="239"/>
      <c r="BC3760" s="239"/>
      <c r="BD3760" s="239"/>
      <c r="BE3760" s="239"/>
      <c r="BF3760" s="239"/>
      <c r="BG3760" s="239"/>
      <c r="BH3760" s="239"/>
      <c r="BI3760" s="239"/>
      <c r="BJ3760" s="239"/>
      <c r="BK3760" s="239"/>
      <c r="BL3760" s="239"/>
      <c r="BM3760" s="239"/>
      <c r="BN3760" s="239"/>
      <c r="BO3760" s="239"/>
      <c r="BP3760" s="239"/>
      <c r="BQ3760" s="239"/>
      <c r="BR3760" s="239"/>
      <c r="BS3760" s="239"/>
      <c r="BT3760" s="239"/>
      <c r="BU3760" s="239"/>
      <c r="BV3760" s="239"/>
      <c r="BW3760" s="239"/>
      <c r="BX3760" s="239"/>
      <c r="BY3760" s="239"/>
      <c r="BZ3760" s="239"/>
      <c r="CA3760" s="239"/>
      <c r="CB3760" s="239"/>
      <c r="CC3760" s="239"/>
      <c r="CD3760" s="239"/>
      <c r="CE3760" s="239"/>
      <c r="CF3760" s="239"/>
      <c r="CG3760" s="239"/>
      <c r="CH3760" s="239"/>
      <c r="CI3760" s="239"/>
      <c r="CJ3760" s="239"/>
      <c r="CK3760" s="239"/>
      <c r="CL3760" s="239"/>
      <c r="CM3760" s="239"/>
      <c r="CN3760" s="239"/>
      <c r="CO3760" s="239"/>
      <c r="CP3760" s="239"/>
      <c r="CQ3760" s="239"/>
      <c r="CR3760" s="239"/>
      <c r="CS3760" s="239"/>
      <c r="CT3760" s="239"/>
      <c r="CU3760" s="239"/>
      <c r="CV3760" s="239"/>
      <c r="CW3760" s="239"/>
      <c r="CX3760" s="239"/>
      <c r="CY3760" s="239"/>
      <c r="CZ3760" s="239"/>
      <c r="DA3760" s="239"/>
      <c r="DB3760" s="239"/>
      <c r="DC3760" s="239"/>
      <c r="DD3760" s="239"/>
      <c r="DE3760" s="239"/>
      <c r="DF3760" s="239"/>
      <c r="DG3760" s="239"/>
      <c r="DH3760" s="239"/>
      <c r="DI3760" s="239"/>
      <c r="DJ3760" s="239"/>
      <c r="DK3760" s="239"/>
      <c r="DL3760" s="239"/>
      <c r="DM3760" s="239"/>
      <c r="DN3760" s="239"/>
      <c r="DO3760" s="239"/>
      <c r="DP3760" s="239"/>
      <c r="DQ3760" s="239"/>
      <c r="DR3760" s="239"/>
      <c r="DS3760" s="239"/>
    </row>
    <row r="3761" spans="1:7" ht="24" customHeight="1" x14ac:dyDescent="0.2">
      <c r="A3761" s="378"/>
      <c r="B3761" s="112"/>
      <c r="C3761" s="376" t="s">
        <v>604</v>
      </c>
      <c r="D3761" s="113"/>
      <c r="E3761" s="114"/>
      <c r="F3761" s="115"/>
      <c r="G3761" s="302"/>
    </row>
    <row r="3762" spans="1:7" s="238" customFormat="1" ht="24" customHeight="1" x14ac:dyDescent="0.2">
      <c r="A3762" s="235" t="str">
        <f t="shared" ref="A3762:A3775" si="1128">IFERROR(VLOOKUP(C3762,Tabla_Insumos,4,FALSE),"")</f>
        <v/>
      </c>
      <c r="B3762" s="233" t="str">
        <f t="shared" ref="B3762:B3775" si="1129">IFERROR(VLOOKUP(C3762,Tabla_Insumos,5,FALSE),"")</f>
        <v/>
      </c>
      <c r="C3762" s="234"/>
      <c r="D3762" s="235" t="str">
        <f t="shared" ref="D3762:D3775" si="1130">IFERROR(VLOOKUP(C3762,Tabla_Insumos,2,FALSE),"")</f>
        <v/>
      </c>
      <c r="E3762" s="236"/>
      <c r="F3762" s="237">
        <f t="shared" ref="F3762:F3775" si="1131">IFERROR(VLOOKUP(C3762,Tabla_Insumos,3,FALSE),0)</f>
        <v>0</v>
      </c>
      <c r="G3762" s="303">
        <f>ROUND(E3762*F3762,2)</f>
        <v>0</v>
      </c>
    </row>
    <row r="3763" spans="1:7" s="238" customFormat="1" ht="24" customHeight="1" x14ac:dyDescent="0.2">
      <c r="A3763" s="235" t="str">
        <f t="shared" si="1128"/>
        <v/>
      </c>
      <c r="B3763" s="233" t="str">
        <f t="shared" si="1129"/>
        <v/>
      </c>
      <c r="C3763" s="234"/>
      <c r="D3763" s="235" t="str">
        <f t="shared" si="1130"/>
        <v/>
      </c>
      <c r="E3763" s="236"/>
      <c r="F3763" s="237">
        <f t="shared" si="1131"/>
        <v>0</v>
      </c>
      <c r="G3763" s="303">
        <f t="shared" ref="G3763:G3775" si="1132">ROUND(E3763*F3763,2)</f>
        <v>0</v>
      </c>
    </row>
    <row r="3764" spans="1:7" s="238" customFormat="1" ht="24" customHeight="1" x14ac:dyDescent="0.2">
      <c r="A3764" s="235" t="str">
        <f t="shared" si="1128"/>
        <v/>
      </c>
      <c r="B3764" s="233" t="str">
        <f t="shared" si="1129"/>
        <v/>
      </c>
      <c r="C3764" s="234"/>
      <c r="D3764" s="235" t="str">
        <f t="shared" si="1130"/>
        <v/>
      </c>
      <c r="E3764" s="236"/>
      <c r="F3764" s="237">
        <f t="shared" si="1131"/>
        <v>0</v>
      </c>
      <c r="G3764" s="303">
        <f t="shared" si="1132"/>
        <v>0</v>
      </c>
    </row>
    <row r="3765" spans="1:7" s="238" customFormat="1" ht="24" customHeight="1" x14ac:dyDescent="0.2">
      <c r="A3765" s="235" t="str">
        <f t="shared" si="1128"/>
        <v/>
      </c>
      <c r="B3765" s="233" t="str">
        <f t="shared" si="1129"/>
        <v/>
      </c>
      <c r="C3765" s="234"/>
      <c r="D3765" s="235" t="str">
        <f t="shared" si="1130"/>
        <v/>
      </c>
      <c r="E3765" s="236"/>
      <c r="F3765" s="237">
        <f t="shared" si="1131"/>
        <v>0</v>
      </c>
      <c r="G3765" s="303">
        <f t="shared" si="1132"/>
        <v>0</v>
      </c>
    </row>
    <row r="3766" spans="1:7" s="238" customFormat="1" ht="24" customHeight="1" x14ac:dyDescent="0.2">
      <c r="A3766" s="235" t="str">
        <f t="shared" si="1128"/>
        <v/>
      </c>
      <c r="B3766" s="233" t="str">
        <f t="shared" si="1129"/>
        <v/>
      </c>
      <c r="C3766" s="234"/>
      <c r="D3766" s="235" t="str">
        <f t="shared" si="1130"/>
        <v/>
      </c>
      <c r="E3766" s="236"/>
      <c r="F3766" s="237">
        <f t="shared" si="1131"/>
        <v>0</v>
      </c>
      <c r="G3766" s="303">
        <f t="shared" si="1132"/>
        <v>0</v>
      </c>
    </row>
    <row r="3767" spans="1:7" s="238" customFormat="1" ht="24" customHeight="1" x14ac:dyDescent="0.2">
      <c r="A3767" s="235" t="str">
        <f t="shared" si="1128"/>
        <v/>
      </c>
      <c r="B3767" s="233" t="str">
        <f t="shared" si="1129"/>
        <v/>
      </c>
      <c r="C3767" s="234"/>
      <c r="D3767" s="235" t="str">
        <f t="shared" si="1130"/>
        <v/>
      </c>
      <c r="E3767" s="236"/>
      <c r="F3767" s="237">
        <f t="shared" si="1131"/>
        <v>0</v>
      </c>
      <c r="G3767" s="303">
        <f t="shared" si="1132"/>
        <v>0</v>
      </c>
    </row>
    <row r="3768" spans="1:7" s="238" customFormat="1" ht="24" customHeight="1" x14ac:dyDescent="0.2">
      <c r="A3768" s="235" t="str">
        <f t="shared" si="1128"/>
        <v/>
      </c>
      <c r="B3768" s="233" t="str">
        <f t="shared" si="1129"/>
        <v/>
      </c>
      <c r="C3768" s="234"/>
      <c r="D3768" s="235" t="str">
        <f t="shared" si="1130"/>
        <v/>
      </c>
      <c r="E3768" s="236"/>
      <c r="F3768" s="237">
        <f t="shared" si="1131"/>
        <v>0</v>
      </c>
      <c r="G3768" s="303">
        <f t="shared" si="1132"/>
        <v>0</v>
      </c>
    </row>
    <row r="3769" spans="1:7" s="238" customFormat="1" ht="24" customHeight="1" x14ac:dyDescent="0.2">
      <c r="A3769" s="235" t="str">
        <f t="shared" si="1128"/>
        <v/>
      </c>
      <c r="B3769" s="233" t="str">
        <f t="shared" si="1129"/>
        <v/>
      </c>
      <c r="C3769" s="234"/>
      <c r="D3769" s="235" t="str">
        <f t="shared" si="1130"/>
        <v/>
      </c>
      <c r="E3769" s="236"/>
      <c r="F3769" s="237">
        <f t="shared" si="1131"/>
        <v>0</v>
      </c>
      <c r="G3769" s="303">
        <f t="shared" si="1132"/>
        <v>0</v>
      </c>
    </row>
    <row r="3770" spans="1:7" s="238" customFormat="1" ht="24" customHeight="1" x14ac:dyDescent="0.2">
      <c r="A3770" s="235" t="str">
        <f t="shared" si="1128"/>
        <v/>
      </c>
      <c r="B3770" s="233" t="str">
        <f t="shared" si="1129"/>
        <v/>
      </c>
      <c r="C3770" s="234"/>
      <c r="D3770" s="235" t="str">
        <f t="shared" si="1130"/>
        <v/>
      </c>
      <c r="E3770" s="236"/>
      <c r="F3770" s="237">
        <f t="shared" si="1131"/>
        <v>0</v>
      </c>
      <c r="G3770" s="303">
        <f t="shared" si="1132"/>
        <v>0</v>
      </c>
    </row>
    <row r="3771" spans="1:7" s="238" customFormat="1" ht="24" customHeight="1" x14ac:dyDescent="0.2">
      <c r="A3771" s="235" t="str">
        <f t="shared" si="1128"/>
        <v/>
      </c>
      <c r="B3771" s="233" t="str">
        <f t="shared" si="1129"/>
        <v/>
      </c>
      <c r="C3771" s="234"/>
      <c r="D3771" s="235" t="str">
        <f t="shared" si="1130"/>
        <v/>
      </c>
      <c r="E3771" s="236"/>
      <c r="F3771" s="237">
        <f t="shared" si="1131"/>
        <v>0</v>
      </c>
      <c r="G3771" s="303">
        <f t="shared" si="1132"/>
        <v>0</v>
      </c>
    </row>
    <row r="3772" spans="1:7" s="238" customFormat="1" ht="24" customHeight="1" x14ac:dyDescent="0.2">
      <c r="A3772" s="235" t="str">
        <f t="shared" si="1128"/>
        <v/>
      </c>
      <c r="B3772" s="233" t="str">
        <f t="shared" si="1129"/>
        <v/>
      </c>
      <c r="C3772" s="234"/>
      <c r="D3772" s="235" t="str">
        <f t="shared" si="1130"/>
        <v/>
      </c>
      <c r="E3772" s="236"/>
      <c r="F3772" s="237">
        <f t="shared" si="1131"/>
        <v>0</v>
      </c>
      <c r="G3772" s="303">
        <f t="shared" si="1132"/>
        <v>0</v>
      </c>
    </row>
    <row r="3773" spans="1:7" s="238" customFormat="1" ht="24" customHeight="1" x14ac:dyDescent="0.2">
      <c r="A3773" s="235" t="str">
        <f t="shared" si="1128"/>
        <v/>
      </c>
      <c r="B3773" s="233" t="str">
        <f t="shared" si="1129"/>
        <v/>
      </c>
      <c r="C3773" s="234"/>
      <c r="D3773" s="235" t="str">
        <f t="shared" si="1130"/>
        <v/>
      </c>
      <c r="E3773" s="236"/>
      <c r="F3773" s="237">
        <f t="shared" si="1131"/>
        <v>0</v>
      </c>
      <c r="G3773" s="303">
        <f t="shared" si="1132"/>
        <v>0</v>
      </c>
    </row>
    <row r="3774" spans="1:7" s="238" customFormat="1" ht="24" customHeight="1" x14ac:dyDescent="0.2">
      <c r="A3774" s="235" t="str">
        <f t="shared" si="1128"/>
        <v/>
      </c>
      <c r="B3774" s="233" t="str">
        <f t="shared" si="1129"/>
        <v/>
      </c>
      <c r="C3774" s="234"/>
      <c r="D3774" s="235" t="str">
        <f t="shared" si="1130"/>
        <v/>
      </c>
      <c r="E3774" s="236"/>
      <c r="F3774" s="237">
        <f t="shared" si="1131"/>
        <v>0</v>
      </c>
      <c r="G3774" s="303">
        <f t="shared" si="1132"/>
        <v>0</v>
      </c>
    </row>
    <row r="3775" spans="1:7" s="238" customFormat="1" ht="24" customHeight="1" x14ac:dyDescent="0.2">
      <c r="A3775" s="235" t="str">
        <f t="shared" si="1128"/>
        <v/>
      </c>
      <c r="B3775" s="233" t="str">
        <f t="shared" si="1129"/>
        <v/>
      </c>
      <c r="C3775" s="234"/>
      <c r="D3775" s="235" t="str">
        <f t="shared" si="1130"/>
        <v/>
      </c>
      <c r="E3775" s="236"/>
      <c r="F3775" s="237">
        <f t="shared" si="1131"/>
        <v>0</v>
      </c>
      <c r="G3775" s="303">
        <f t="shared" si="1132"/>
        <v>0</v>
      </c>
    </row>
    <row r="3776" spans="1:7" ht="24" customHeight="1" x14ac:dyDescent="0.2">
      <c r="A3776" s="304"/>
      <c r="B3776" s="99"/>
      <c r="C3776" s="99"/>
      <c r="D3776" s="105"/>
      <c r="E3776" s="106"/>
      <c r="F3776" s="377" t="s">
        <v>31</v>
      </c>
      <c r="G3776" s="305">
        <f>SUBTOTAL(9,G3762:G3775)</f>
        <v>0</v>
      </c>
    </row>
    <row r="3777" spans="1:7" ht="24" customHeight="1" x14ac:dyDescent="0.2">
      <c r="A3777" s="304"/>
      <c r="B3777" s="99"/>
      <c r="C3777" s="375" t="s">
        <v>605</v>
      </c>
      <c r="D3777" s="105"/>
      <c r="E3777" s="106"/>
      <c r="F3777" s="107"/>
      <c r="G3777" s="306"/>
    </row>
    <row r="3778" spans="1:7" s="238" customFormat="1" ht="24" customHeight="1" x14ac:dyDescent="0.2">
      <c r="A3778" s="235" t="str">
        <f t="shared" ref="A3778:A3785" si="1133">IFERROR(VLOOKUP(C3778,Tabla_Insumos,4,FALSE),"")</f>
        <v/>
      </c>
      <c r="B3778" s="233">
        <f t="shared" ref="B3778:B3785" si="1134">IFERROR(VLOOKUP(A3778,Tabla_Indices,5,FALSE),"")</f>
        <v>0</v>
      </c>
      <c r="C3778" s="234"/>
      <c r="D3778" s="235" t="str">
        <f t="shared" ref="D3778:D3785" si="1135">IFERROR(VLOOKUP(C3778,Tabla_Insumos,2,FALSE),"")</f>
        <v/>
      </c>
      <c r="E3778" s="236"/>
      <c r="F3778" s="237">
        <f t="shared" ref="F3778:F3785" si="1136">IFERROR(VLOOKUP(C3778,Tabla_Insumos,3,FALSE),0)</f>
        <v>0</v>
      </c>
      <c r="G3778" s="303">
        <f>ROUND(E3778*F3778,2)</f>
        <v>0</v>
      </c>
    </row>
    <row r="3779" spans="1:7" s="238" customFormat="1" ht="24" customHeight="1" x14ac:dyDescent="0.2">
      <c r="A3779" s="235" t="str">
        <f t="shared" si="1133"/>
        <v/>
      </c>
      <c r="B3779" s="233">
        <f t="shared" si="1134"/>
        <v>0</v>
      </c>
      <c r="C3779" s="234"/>
      <c r="D3779" s="235" t="str">
        <f t="shared" si="1135"/>
        <v/>
      </c>
      <c r="E3779" s="236"/>
      <c r="F3779" s="237">
        <f t="shared" si="1136"/>
        <v>0</v>
      </c>
      <c r="G3779" s="303">
        <f>ROUND(E3779*F3779,2)</f>
        <v>0</v>
      </c>
    </row>
    <row r="3780" spans="1:7" s="238" customFormat="1" ht="24" customHeight="1" x14ac:dyDescent="0.2">
      <c r="A3780" s="235" t="str">
        <f t="shared" si="1133"/>
        <v/>
      </c>
      <c r="B3780" s="233">
        <f t="shared" si="1134"/>
        <v>0</v>
      </c>
      <c r="C3780" s="234"/>
      <c r="D3780" s="235" t="str">
        <f t="shared" si="1135"/>
        <v/>
      </c>
      <c r="E3780" s="236"/>
      <c r="F3780" s="237">
        <f t="shared" si="1136"/>
        <v>0</v>
      </c>
      <c r="G3780" s="303">
        <f t="shared" ref="G3780:G3785" si="1137">ROUND(E3780*F3780,2)</f>
        <v>0</v>
      </c>
    </row>
    <row r="3781" spans="1:7" s="238" customFormat="1" ht="24" customHeight="1" x14ac:dyDescent="0.2">
      <c r="A3781" s="235" t="str">
        <f t="shared" si="1133"/>
        <v/>
      </c>
      <c r="B3781" s="233">
        <f t="shared" si="1134"/>
        <v>0</v>
      </c>
      <c r="C3781" s="234"/>
      <c r="D3781" s="235" t="str">
        <f t="shared" si="1135"/>
        <v/>
      </c>
      <c r="E3781" s="236"/>
      <c r="F3781" s="237">
        <f t="shared" si="1136"/>
        <v>0</v>
      </c>
      <c r="G3781" s="303">
        <f t="shared" si="1137"/>
        <v>0</v>
      </c>
    </row>
    <row r="3782" spans="1:7" s="238" customFormat="1" ht="24" customHeight="1" x14ac:dyDescent="0.2">
      <c r="A3782" s="235" t="str">
        <f t="shared" si="1133"/>
        <v/>
      </c>
      <c r="B3782" s="233">
        <f t="shared" si="1134"/>
        <v>0</v>
      </c>
      <c r="C3782" s="234"/>
      <c r="D3782" s="235" t="str">
        <f t="shared" si="1135"/>
        <v/>
      </c>
      <c r="E3782" s="236"/>
      <c r="F3782" s="237">
        <f t="shared" si="1136"/>
        <v>0</v>
      </c>
      <c r="G3782" s="303">
        <f t="shared" si="1137"/>
        <v>0</v>
      </c>
    </row>
    <row r="3783" spans="1:7" s="238" customFormat="1" ht="24" customHeight="1" x14ac:dyDescent="0.2">
      <c r="A3783" s="235" t="str">
        <f t="shared" si="1133"/>
        <v/>
      </c>
      <c r="B3783" s="233">
        <f t="shared" si="1134"/>
        <v>0</v>
      </c>
      <c r="C3783" s="234"/>
      <c r="D3783" s="235" t="str">
        <f t="shared" si="1135"/>
        <v/>
      </c>
      <c r="E3783" s="236"/>
      <c r="F3783" s="237">
        <f t="shared" si="1136"/>
        <v>0</v>
      </c>
      <c r="G3783" s="303">
        <f t="shared" si="1137"/>
        <v>0</v>
      </c>
    </row>
    <row r="3784" spans="1:7" s="238" customFormat="1" ht="24" customHeight="1" x14ac:dyDescent="0.2">
      <c r="A3784" s="235" t="str">
        <f t="shared" si="1133"/>
        <v/>
      </c>
      <c r="B3784" s="233">
        <f t="shared" si="1134"/>
        <v>0</v>
      </c>
      <c r="C3784" s="234"/>
      <c r="D3784" s="235" t="str">
        <f t="shared" si="1135"/>
        <v/>
      </c>
      <c r="E3784" s="236"/>
      <c r="F3784" s="237">
        <f t="shared" si="1136"/>
        <v>0</v>
      </c>
      <c r="G3784" s="303">
        <f t="shared" si="1137"/>
        <v>0</v>
      </c>
    </row>
    <row r="3785" spans="1:7" s="238" customFormat="1" ht="24" customHeight="1" x14ac:dyDescent="0.2">
      <c r="A3785" s="235" t="str">
        <f t="shared" si="1133"/>
        <v/>
      </c>
      <c r="B3785" s="233">
        <f t="shared" si="1134"/>
        <v>0</v>
      </c>
      <c r="C3785" s="234"/>
      <c r="D3785" s="235" t="str">
        <f t="shared" si="1135"/>
        <v/>
      </c>
      <c r="E3785" s="236"/>
      <c r="F3785" s="237">
        <f t="shared" si="1136"/>
        <v>0</v>
      </c>
      <c r="G3785" s="303">
        <f t="shared" si="1137"/>
        <v>0</v>
      </c>
    </row>
    <row r="3786" spans="1:7" ht="24" customHeight="1" x14ac:dyDescent="0.2">
      <c r="A3786" s="304"/>
      <c r="B3786" s="99"/>
      <c r="C3786" s="99"/>
      <c r="D3786" s="105"/>
      <c r="E3786" s="106"/>
      <c r="F3786" s="377" t="s">
        <v>32</v>
      </c>
      <c r="G3786" s="305">
        <f>SUBTOTAL(9,G3778:G3785)</f>
        <v>0</v>
      </c>
    </row>
    <row r="3787" spans="1:7" ht="24" customHeight="1" x14ac:dyDescent="0.2">
      <c r="A3787" s="304"/>
      <c r="B3787" s="99"/>
      <c r="C3787" s="375" t="s">
        <v>606</v>
      </c>
      <c r="D3787" s="105"/>
      <c r="E3787" s="106"/>
      <c r="F3787" s="107"/>
      <c r="G3787" s="306"/>
    </row>
    <row r="3788" spans="1:7" s="238" customFormat="1" ht="24" customHeight="1" x14ac:dyDescent="0.2">
      <c r="A3788" s="235" t="str">
        <f t="shared" ref="A3788:A3796" si="1138">IFERROR(VLOOKUP(C3788,Tabla_Insumos,4,FALSE),"")</f>
        <v/>
      </c>
      <c r="B3788" s="233" t="str">
        <f t="shared" ref="B3788:B3796" si="1139">IFERROR(VLOOKUP(C3788,Tabla_Insumos,5,FALSE),"")</f>
        <v/>
      </c>
      <c r="C3788" s="234"/>
      <c r="D3788" s="235" t="str">
        <f t="shared" ref="D3788:D3796" si="1140">IFERROR(VLOOKUP(C3788,Tabla_Insumos,2,FALSE),"")</f>
        <v/>
      </c>
      <c r="E3788" s="236"/>
      <c r="F3788" s="237">
        <f t="shared" ref="F3788:F3796" si="1141">IFERROR(VLOOKUP(C3788,Tabla_Insumos,3,FALSE),0)</f>
        <v>0</v>
      </c>
      <c r="G3788" s="303">
        <f t="shared" ref="G3788:G3796" si="1142">ROUND(E3788*F3788,2)</f>
        <v>0</v>
      </c>
    </row>
    <row r="3789" spans="1:7" s="238" customFormat="1" ht="24" customHeight="1" x14ac:dyDescent="0.2">
      <c r="A3789" s="235" t="str">
        <f t="shared" si="1138"/>
        <v/>
      </c>
      <c r="B3789" s="233" t="str">
        <f t="shared" si="1139"/>
        <v/>
      </c>
      <c r="C3789" s="234"/>
      <c r="D3789" s="235" t="str">
        <f t="shared" si="1140"/>
        <v/>
      </c>
      <c r="E3789" s="236"/>
      <c r="F3789" s="237">
        <f t="shared" si="1141"/>
        <v>0</v>
      </c>
      <c r="G3789" s="303">
        <f t="shared" si="1142"/>
        <v>0</v>
      </c>
    </row>
    <row r="3790" spans="1:7" s="238" customFormat="1" ht="24" customHeight="1" x14ac:dyDescent="0.2">
      <c r="A3790" s="235" t="str">
        <f t="shared" si="1138"/>
        <v/>
      </c>
      <c r="B3790" s="233" t="str">
        <f t="shared" si="1139"/>
        <v/>
      </c>
      <c r="C3790" s="234"/>
      <c r="D3790" s="235" t="str">
        <f t="shared" si="1140"/>
        <v/>
      </c>
      <c r="E3790" s="236"/>
      <c r="F3790" s="237">
        <f t="shared" si="1141"/>
        <v>0</v>
      </c>
      <c r="G3790" s="303">
        <f t="shared" si="1142"/>
        <v>0</v>
      </c>
    </row>
    <row r="3791" spans="1:7" s="238" customFormat="1" ht="24" customHeight="1" x14ac:dyDescent="0.2">
      <c r="A3791" s="235" t="str">
        <f t="shared" si="1138"/>
        <v/>
      </c>
      <c r="B3791" s="233" t="str">
        <f t="shared" si="1139"/>
        <v/>
      </c>
      <c r="C3791" s="234"/>
      <c r="D3791" s="235" t="str">
        <f t="shared" si="1140"/>
        <v/>
      </c>
      <c r="E3791" s="236"/>
      <c r="F3791" s="237">
        <f t="shared" si="1141"/>
        <v>0</v>
      </c>
      <c r="G3791" s="303">
        <f t="shared" si="1142"/>
        <v>0</v>
      </c>
    </row>
    <row r="3792" spans="1:7" s="238" customFormat="1" ht="24" customHeight="1" x14ac:dyDescent="0.2">
      <c r="A3792" s="235" t="str">
        <f t="shared" si="1138"/>
        <v/>
      </c>
      <c r="B3792" s="233" t="str">
        <f t="shared" si="1139"/>
        <v/>
      </c>
      <c r="C3792" s="234"/>
      <c r="D3792" s="235" t="str">
        <f t="shared" si="1140"/>
        <v/>
      </c>
      <c r="E3792" s="236"/>
      <c r="F3792" s="237">
        <f t="shared" si="1141"/>
        <v>0</v>
      </c>
      <c r="G3792" s="303">
        <f t="shared" si="1142"/>
        <v>0</v>
      </c>
    </row>
    <row r="3793" spans="1:7" s="238" customFormat="1" ht="24" customHeight="1" x14ac:dyDescent="0.2">
      <c r="A3793" s="235" t="str">
        <f t="shared" si="1138"/>
        <v/>
      </c>
      <c r="B3793" s="233" t="str">
        <f t="shared" si="1139"/>
        <v/>
      </c>
      <c r="C3793" s="234"/>
      <c r="D3793" s="235" t="str">
        <f t="shared" si="1140"/>
        <v/>
      </c>
      <c r="E3793" s="236"/>
      <c r="F3793" s="237">
        <f t="shared" si="1141"/>
        <v>0</v>
      </c>
      <c r="G3793" s="303">
        <f t="shared" si="1142"/>
        <v>0</v>
      </c>
    </row>
    <row r="3794" spans="1:7" s="238" customFormat="1" ht="24" customHeight="1" x14ac:dyDescent="0.2">
      <c r="A3794" s="235" t="str">
        <f t="shared" si="1138"/>
        <v/>
      </c>
      <c r="B3794" s="233" t="str">
        <f t="shared" si="1139"/>
        <v/>
      </c>
      <c r="C3794" s="234"/>
      <c r="D3794" s="235" t="str">
        <f t="shared" si="1140"/>
        <v/>
      </c>
      <c r="E3794" s="236"/>
      <c r="F3794" s="237">
        <f t="shared" si="1141"/>
        <v>0</v>
      </c>
      <c r="G3794" s="303">
        <f t="shared" si="1142"/>
        <v>0</v>
      </c>
    </row>
    <row r="3795" spans="1:7" s="238" customFormat="1" ht="24" customHeight="1" x14ac:dyDescent="0.2">
      <c r="A3795" s="235" t="str">
        <f t="shared" si="1138"/>
        <v/>
      </c>
      <c r="B3795" s="233" t="str">
        <f t="shared" si="1139"/>
        <v/>
      </c>
      <c r="C3795" s="234"/>
      <c r="D3795" s="235" t="str">
        <f t="shared" si="1140"/>
        <v/>
      </c>
      <c r="E3795" s="236"/>
      <c r="F3795" s="237">
        <f t="shared" si="1141"/>
        <v>0</v>
      </c>
      <c r="G3795" s="303">
        <f t="shared" si="1142"/>
        <v>0</v>
      </c>
    </row>
    <row r="3796" spans="1:7" s="238" customFormat="1" ht="24" customHeight="1" x14ac:dyDescent="0.2">
      <c r="A3796" s="235" t="str">
        <f t="shared" si="1138"/>
        <v/>
      </c>
      <c r="B3796" s="233" t="str">
        <f t="shared" si="1139"/>
        <v/>
      </c>
      <c r="C3796" s="234"/>
      <c r="D3796" s="235" t="str">
        <f t="shared" si="1140"/>
        <v/>
      </c>
      <c r="E3796" s="236"/>
      <c r="F3796" s="237">
        <f t="shared" si="1141"/>
        <v>0</v>
      </c>
      <c r="G3796" s="303">
        <f t="shared" si="1142"/>
        <v>0</v>
      </c>
    </row>
    <row r="3797" spans="1:7" ht="24" customHeight="1" x14ac:dyDescent="0.2">
      <c r="A3797" s="307"/>
      <c r="B3797" s="105"/>
      <c r="C3797" s="99"/>
      <c r="D3797" s="105"/>
      <c r="E3797" s="106"/>
      <c r="F3797" s="377" t="s">
        <v>33</v>
      </c>
      <c r="G3797" s="305">
        <f>SUBTOTAL(9,G3788:G3796)</f>
        <v>0</v>
      </c>
    </row>
    <row r="3798" spans="1:7" ht="24" customHeight="1" x14ac:dyDescent="0.2">
      <c r="A3798" s="308"/>
      <c r="B3798" s="105"/>
      <c r="C3798" s="99"/>
      <c r="D3798" s="105"/>
      <c r="E3798" s="106"/>
      <c r="F3798" s="107"/>
      <c r="G3798" s="306"/>
    </row>
    <row r="3799" spans="1:7" ht="24" customHeight="1" x14ac:dyDescent="0.2">
      <c r="A3799" s="309" t="str">
        <f>B3757</f>
        <v/>
      </c>
      <c r="B3799" s="310" t="str">
        <f>C3757</f>
        <v/>
      </c>
      <c r="C3799" s="113"/>
      <c r="D3799" s="113" t="s">
        <v>34</v>
      </c>
      <c r="E3799" s="114"/>
      <c r="F3799" s="312" t="s">
        <v>35</v>
      </c>
      <c r="G3799" s="311">
        <f>SUBTOTAL(9,G3762:G3798)</f>
        <v>0</v>
      </c>
    </row>
    <row r="3801" spans="1:7" ht="24" customHeight="1" x14ac:dyDescent="0.2">
      <c r="A3801" s="291" t="s">
        <v>37</v>
      </c>
      <c r="B3801" s="292"/>
      <c r="C3801" s="292"/>
      <c r="D3801" s="292"/>
      <c r="E3801" s="292"/>
      <c r="F3801" s="292"/>
      <c r="G3801" s="293"/>
    </row>
    <row r="3802" spans="1:7" ht="24" customHeight="1" x14ac:dyDescent="0.2">
      <c r="A3802" s="294" t="s">
        <v>602</v>
      </c>
      <c r="B3802" s="101" t="str">
        <f>Comitente</f>
        <v>DIRECCION PROVINCIAL DE REDES DE GAS</v>
      </c>
      <c r="C3802" s="96"/>
      <c r="D3802" s="102"/>
      <c r="E3802" s="102"/>
      <c r="F3802" s="103"/>
      <c r="G3802" s="295"/>
    </row>
    <row r="3803" spans="1:7" ht="24" customHeight="1" x14ac:dyDescent="0.2">
      <c r="A3803" s="294" t="s">
        <v>603</v>
      </c>
      <c r="B3803" s="101">
        <f>Contratista</f>
        <v>0</v>
      </c>
      <c r="C3803" s="97"/>
      <c r="D3803" s="97"/>
      <c r="E3803" s="97"/>
      <c r="F3803" s="104"/>
      <c r="G3803" s="296"/>
    </row>
    <row r="3804" spans="1:7" ht="24" customHeight="1" x14ac:dyDescent="0.2">
      <c r="A3804" s="294" t="s">
        <v>24</v>
      </c>
      <c r="B3804" s="101" t="str">
        <f>Obra</f>
        <v>RED DE MEDIA PRESIÓN BARRIO TALACASTO</v>
      </c>
      <c r="C3804" s="97"/>
      <c r="D3804" s="97"/>
      <c r="E3804" s="97"/>
      <c r="F3804" s="104" t="s">
        <v>38</v>
      </c>
      <c r="G3804" s="297">
        <f>Fecha_Base</f>
        <v>0</v>
      </c>
    </row>
    <row r="3805" spans="1:7" ht="24" customHeight="1" x14ac:dyDescent="0.2">
      <c r="A3805" s="298" t="s">
        <v>601</v>
      </c>
      <c r="B3805" s="98" t="str">
        <f>Ubicación</f>
        <v>Departamento Chimbas</v>
      </c>
      <c r="C3805" s="98"/>
      <c r="D3805" s="105"/>
      <c r="E3805" s="106"/>
      <c r="F3805" s="107"/>
      <c r="G3805" s="299"/>
    </row>
    <row r="3806" spans="1:7" ht="24" customHeight="1" x14ac:dyDescent="0.2">
      <c r="A3806" s="298" t="s">
        <v>39</v>
      </c>
      <c r="B3806" s="108" t="str">
        <f>IFERROR(VALUE(LEFT(B3807,FIND(".",B3807)-1)),"")</f>
        <v/>
      </c>
      <c r="C3806" s="99" t="str">
        <f>IFERROR(VLOOKUP(B3806,Tabla_CyP,2,FALSE),"")</f>
        <v/>
      </c>
      <c r="D3806" s="99"/>
      <c r="E3806" s="106"/>
      <c r="F3806" s="107"/>
      <c r="G3806" s="299"/>
    </row>
    <row r="3807" spans="1:7" ht="24" customHeight="1" x14ac:dyDescent="0.2">
      <c r="A3807" s="298" t="s">
        <v>25</v>
      </c>
      <c r="B3807" s="109" t="str">
        <f>IFERROR(VLOOKUP(COUNTIF($A$1:A3807,"ANALISIS DE PRECIOS"),Tabla_NumeroItem,2,FALSE),"")</f>
        <v/>
      </c>
      <c r="C3807" s="99" t="str">
        <f>IFERROR(VLOOKUP(B3807,Tabla_CyP,2,FALSE),"")</f>
        <v/>
      </c>
      <c r="D3807" s="105"/>
      <c r="E3807" s="106"/>
      <c r="F3807" s="104" t="s">
        <v>26</v>
      </c>
      <c r="G3807" s="300" t="str">
        <f>IFERROR(VLOOKUP(B3807,Tabla_CyP,4,FALSE),"")</f>
        <v/>
      </c>
    </row>
    <row r="3808" spans="1:7" ht="24" customHeight="1" x14ac:dyDescent="0.2">
      <c r="A3808" s="298"/>
      <c r="B3808" s="98"/>
      <c r="C3808" s="99"/>
      <c r="D3808" s="105"/>
      <c r="E3808" s="106"/>
      <c r="F3808" s="107"/>
      <c r="G3808" s="299"/>
    </row>
    <row r="3809" spans="1:123" ht="24" customHeight="1" x14ac:dyDescent="0.2">
      <c r="A3809" s="431" t="s">
        <v>507</v>
      </c>
      <c r="B3809" s="432"/>
      <c r="C3809" s="425" t="s">
        <v>0</v>
      </c>
      <c r="D3809" s="425" t="s">
        <v>27</v>
      </c>
      <c r="E3809" s="427" t="s">
        <v>28</v>
      </c>
      <c r="F3809" s="429" t="s">
        <v>29</v>
      </c>
      <c r="G3809" s="429" t="s">
        <v>30</v>
      </c>
    </row>
    <row r="3810" spans="1:123" s="111" customFormat="1" ht="24" customHeight="1" x14ac:dyDescent="0.2">
      <c r="A3810" s="110" t="s">
        <v>508</v>
      </c>
      <c r="B3810" s="110" t="s">
        <v>509</v>
      </c>
      <c r="C3810" s="426"/>
      <c r="D3810" s="426"/>
      <c r="E3810" s="428"/>
      <c r="F3810" s="430"/>
      <c r="G3810" s="430"/>
      <c r="H3810" s="239"/>
      <c r="I3810" s="239"/>
      <c r="J3810" s="239"/>
      <c r="K3810" s="239"/>
      <c r="L3810" s="239"/>
      <c r="M3810" s="239"/>
      <c r="N3810" s="239"/>
      <c r="O3810" s="239"/>
      <c r="P3810" s="239"/>
      <c r="Q3810" s="239"/>
      <c r="R3810" s="239"/>
      <c r="S3810" s="239"/>
      <c r="T3810" s="239"/>
      <c r="U3810" s="239"/>
      <c r="V3810" s="239"/>
      <c r="W3810" s="239"/>
      <c r="X3810" s="239"/>
      <c r="Y3810" s="239"/>
      <c r="Z3810" s="239"/>
      <c r="AA3810" s="239"/>
      <c r="AB3810" s="239"/>
      <c r="AC3810" s="239"/>
      <c r="AD3810" s="239"/>
      <c r="AE3810" s="239"/>
      <c r="AF3810" s="239"/>
      <c r="AG3810" s="239"/>
      <c r="AH3810" s="239"/>
      <c r="AI3810" s="239"/>
      <c r="AJ3810" s="239"/>
      <c r="AK3810" s="239"/>
      <c r="AL3810" s="239"/>
      <c r="AM3810" s="239"/>
      <c r="AN3810" s="239"/>
      <c r="AO3810" s="239"/>
      <c r="AP3810" s="239"/>
      <c r="AQ3810" s="239"/>
      <c r="AR3810" s="239"/>
      <c r="AS3810" s="239"/>
      <c r="AT3810" s="239"/>
      <c r="AU3810" s="239"/>
      <c r="AV3810" s="239"/>
      <c r="AW3810" s="239"/>
      <c r="AX3810" s="239"/>
      <c r="AY3810" s="239"/>
      <c r="AZ3810" s="239"/>
      <c r="BA3810" s="239"/>
      <c r="BB3810" s="239"/>
      <c r="BC3810" s="239"/>
      <c r="BD3810" s="239"/>
      <c r="BE3810" s="239"/>
      <c r="BF3810" s="239"/>
      <c r="BG3810" s="239"/>
      <c r="BH3810" s="239"/>
      <c r="BI3810" s="239"/>
      <c r="BJ3810" s="239"/>
      <c r="BK3810" s="239"/>
      <c r="BL3810" s="239"/>
      <c r="BM3810" s="239"/>
      <c r="BN3810" s="239"/>
      <c r="BO3810" s="239"/>
      <c r="BP3810" s="239"/>
      <c r="BQ3810" s="239"/>
      <c r="BR3810" s="239"/>
      <c r="BS3810" s="239"/>
      <c r="BT3810" s="239"/>
      <c r="BU3810" s="239"/>
      <c r="BV3810" s="239"/>
      <c r="BW3810" s="239"/>
      <c r="BX3810" s="239"/>
      <c r="BY3810" s="239"/>
      <c r="BZ3810" s="239"/>
      <c r="CA3810" s="239"/>
      <c r="CB3810" s="239"/>
      <c r="CC3810" s="239"/>
      <c r="CD3810" s="239"/>
      <c r="CE3810" s="239"/>
      <c r="CF3810" s="239"/>
      <c r="CG3810" s="239"/>
      <c r="CH3810" s="239"/>
      <c r="CI3810" s="239"/>
      <c r="CJ3810" s="239"/>
      <c r="CK3810" s="239"/>
      <c r="CL3810" s="239"/>
      <c r="CM3810" s="239"/>
      <c r="CN3810" s="239"/>
      <c r="CO3810" s="239"/>
      <c r="CP3810" s="239"/>
      <c r="CQ3810" s="239"/>
      <c r="CR3810" s="239"/>
      <c r="CS3810" s="239"/>
      <c r="CT3810" s="239"/>
      <c r="CU3810" s="239"/>
      <c r="CV3810" s="239"/>
      <c r="CW3810" s="239"/>
      <c r="CX3810" s="239"/>
      <c r="CY3810" s="239"/>
      <c r="CZ3810" s="239"/>
      <c r="DA3810" s="239"/>
      <c r="DB3810" s="239"/>
      <c r="DC3810" s="239"/>
      <c r="DD3810" s="239"/>
      <c r="DE3810" s="239"/>
      <c r="DF3810" s="239"/>
      <c r="DG3810" s="239"/>
      <c r="DH3810" s="239"/>
      <c r="DI3810" s="239"/>
      <c r="DJ3810" s="239"/>
      <c r="DK3810" s="239"/>
      <c r="DL3810" s="239"/>
      <c r="DM3810" s="239"/>
      <c r="DN3810" s="239"/>
      <c r="DO3810" s="239"/>
      <c r="DP3810" s="239"/>
      <c r="DQ3810" s="239"/>
      <c r="DR3810" s="239"/>
      <c r="DS3810" s="239"/>
    </row>
    <row r="3811" spans="1:123" ht="24" customHeight="1" x14ac:dyDescent="0.2">
      <c r="A3811" s="378"/>
      <c r="B3811" s="112"/>
      <c r="C3811" s="376" t="s">
        <v>604</v>
      </c>
      <c r="D3811" s="113"/>
      <c r="E3811" s="114"/>
      <c r="F3811" s="115"/>
      <c r="G3811" s="302"/>
    </row>
    <row r="3812" spans="1:123" s="238" customFormat="1" ht="24" customHeight="1" x14ac:dyDescent="0.2">
      <c r="A3812" s="235" t="str">
        <f t="shared" ref="A3812:A3825" si="1143">IFERROR(VLOOKUP(C3812,Tabla_Insumos,4,FALSE),"")</f>
        <v/>
      </c>
      <c r="B3812" s="233" t="str">
        <f t="shared" ref="B3812:B3825" si="1144">IFERROR(VLOOKUP(C3812,Tabla_Insumos,5,FALSE),"")</f>
        <v/>
      </c>
      <c r="C3812" s="234"/>
      <c r="D3812" s="235" t="str">
        <f t="shared" ref="D3812:D3825" si="1145">IFERROR(VLOOKUP(C3812,Tabla_Insumos,2,FALSE),"")</f>
        <v/>
      </c>
      <c r="E3812" s="236"/>
      <c r="F3812" s="237">
        <f t="shared" ref="F3812:F3825" si="1146">IFERROR(VLOOKUP(C3812,Tabla_Insumos,3,FALSE),0)</f>
        <v>0</v>
      </c>
      <c r="G3812" s="303">
        <f>ROUND(E3812*F3812,2)</f>
        <v>0</v>
      </c>
    </row>
    <row r="3813" spans="1:123" s="238" customFormat="1" ht="24" customHeight="1" x14ac:dyDescent="0.2">
      <c r="A3813" s="235" t="str">
        <f t="shared" si="1143"/>
        <v/>
      </c>
      <c r="B3813" s="233" t="str">
        <f t="shared" si="1144"/>
        <v/>
      </c>
      <c r="C3813" s="234"/>
      <c r="D3813" s="235" t="str">
        <f t="shared" si="1145"/>
        <v/>
      </c>
      <c r="E3813" s="236"/>
      <c r="F3813" s="237">
        <f t="shared" si="1146"/>
        <v>0</v>
      </c>
      <c r="G3813" s="303">
        <f t="shared" ref="G3813:G3825" si="1147">ROUND(E3813*F3813,2)</f>
        <v>0</v>
      </c>
    </row>
    <row r="3814" spans="1:123" s="238" customFormat="1" ht="24" customHeight="1" x14ac:dyDescent="0.2">
      <c r="A3814" s="235" t="str">
        <f t="shared" si="1143"/>
        <v/>
      </c>
      <c r="B3814" s="233" t="str">
        <f t="shared" si="1144"/>
        <v/>
      </c>
      <c r="C3814" s="234"/>
      <c r="D3814" s="235" t="str">
        <f t="shared" si="1145"/>
        <v/>
      </c>
      <c r="E3814" s="236"/>
      <c r="F3814" s="237">
        <f t="shared" si="1146"/>
        <v>0</v>
      </c>
      <c r="G3814" s="303">
        <f t="shared" si="1147"/>
        <v>0</v>
      </c>
    </row>
    <row r="3815" spans="1:123" s="238" customFormat="1" ht="24" customHeight="1" x14ac:dyDescent="0.2">
      <c r="A3815" s="235" t="str">
        <f t="shared" si="1143"/>
        <v/>
      </c>
      <c r="B3815" s="233" t="str">
        <f t="shared" si="1144"/>
        <v/>
      </c>
      <c r="C3815" s="234"/>
      <c r="D3815" s="235" t="str">
        <f t="shared" si="1145"/>
        <v/>
      </c>
      <c r="E3815" s="236"/>
      <c r="F3815" s="237">
        <f t="shared" si="1146"/>
        <v>0</v>
      </c>
      <c r="G3815" s="303">
        <f t="shared" si="1147"/>
        <v>0</v>
      </c>
    </row>
    <row r="3816" spans="1:123" s="238" customFormat="1" ht="24" customHeight="1" x14ac:dyDescent="0.2">
      <c r="A3816" s="235" t="str">
        <f t="shared" si="1143"/>
        <v/>
      </c>
      <c r="B3816" s="233" t="str">
        <f t="shared" si="1144"/>
        <v/>
      </c>
      <c r="C3816" s="234"/>
      <c r="D3816" s="235" t="str">
        <f t="shared" si="1145"/>
        <v/>
      </c>
      <c r="E3816" s="236"/>
      <c r="F3816" s="237">
        <f t="shared" si="1146"/>
        <v>0</v>
      </c>
      <c r="G3816" s="303">
        <f t="shared" si="1147"/>
        <v>0</v>
      </c>
    </row>
    <row r="3817" spans="1:123" s="238" customFormat="1" ht="24" customHeight="1" x14ac:dyDescent="0.2">
      <c r="A3817" s="235" t="str">
        <f t="shared" si="1143"/>
        <v/>
      </c>
      <c r="B3817" s="233" t="str">
        <f t="shared" si="1144"/>
        <v/>
      </c>
      <c r="C3817" s="234"/>
      <c r="D3817" s="235" t="str">
        <f t="shared" si="1145"/>
        <v/>
      </c>
      <c r="E3817" s="236"/>
      <c r="F3817" s="237">
        <f t="shared" si="1146"/>
        <v>0</v>
      </c>
      <c r="G3817" s="303">
        <f t="shared" si="1147"/>
        <v>0</v>
      </c>
    </row>
    <row r="3818" spans="1:123" s="238" customFormat="1" ht="24" customHeight="1" x14ac:dyDescent="0.2">
      <c r="A3818" s="235" t="str">
        <f t="shared" si="1143"/>
        <v/>
      </c>
      <c r="B3818" s="233" t="str">
        <f t="shared" si="1144"/>
        <v/>
      </c>
      <c r="C3818" s="234"/>
      <c r="D3818" s="235" t="str">
        <f t="shared" si="1145"/>
        <v/>
      </c>
      <c r="E3818" s="236"/>
      <c r="F3818" s="237">
        <f t="shared" si="1146"/>
        <v>0</v>
      </c>
      <c r="G3818" s="303">
        <f t="shared" si="1147"/>
        <v>0</v>
      </c>
    </row>
    <row r="3819" spans="1:123" s="238" customFormat="1" ht="24" customHeight="1" x14ac:dyDescent="0.2">
      <c r="A3819" s="235" t="str">
        <f t="shared" si="1143"/>
        <v/>
      </c>
      <c r="B3819" s="233" t="str">
        <f t="shared" si="1144"/>
        <v/>
      </c>
      <c r="C3819" s="234"/>
      <c r="D3819" s="235" t="str">
        <f t="shared" si="1145"/>
        <v/>
      </c>
      <c r="E3819" s="236"/>
      <c r="F3819" s="237">
        <f t="shared" si="1146"/>
        <v>0</v>
      </c>
      <c r="G3819" s="303">
        <f t="shared" si="1147"/>
        <v>0</v>
      </c>
    </row>
    <row r="3820" spans="1:123" s="238" customFormat="1" ht="24" customHeight="1" x14ac:dyDescent="0.2">
      <c r="A3820" s="235" t="str">
        <f t="shared" si="1143"/>
        <v/>
      </c>
      <c r="B3820" s="233" t="str">
        <f t="shared" si="1144"/>
        <v/>
      </c>
      <c r="C3820" s="234"/>
      <c r="D3820" s="235" t="str">
        <f t="shared" si="1145"/>
        <v/>
      </c>
      <c r="E3820" s="236"/>
      <c r="F3820" s="237">
        <f t="shared" si="1146"/>
        <v>0</v>
      </c>
      <c r="G3820" s="303">
        <f t="shared" si="1147"/>
        <v>0</v>
      </c>
    </row>
    <row r="3821" spans="1:123" s="238" customFormat="1" ht="24" customHeight="1" x14ac:dyDescent="0.2">
      <c r="A3821" s="235" t="str">
        <f t="shared" si="1143"/>
        <v/>
      </c>
      <c r="B3821" s="233" t="str">
        <f t="shared" si="1144"/>
        <v/>
      </c>
      <c r="C3821" s="234"/>
      <c r="D3821" s="235" t="str">
        <f t="shared" si="1145"/>
        <v/>
      </c>
      <c r="E3821" s="236"/>
      <c r="F3821" s="237">
        <f t="shared" si="1146"/>
        <v>0</v>
      </c>
      <c r="G3821" s="303">
        <f t="shared" si="1147"/>
        <v>0</v>
      </c>
    </row>
    <row r="3822" spans="1:123" s="238" customFormat="1" ht="24" customHeight="1" x14ac:dyDescent="0.2">
      <c r="A3822" s="235" t="str">
        <f t="shared" si="1143"/>
        <v/>
      </c>
      <c r="B3822" s="233" t="str">
        <f t="shared" si="1144"/>
        <v/>
      </c>
      <c r="C3822" s="234"/>
      <c r="D3822" s="235" t="str">
        <f t="shared" si="1145"/>
        <v/>
      </c>
      <c r="E3822" s="236"/>
      <c r="F3822" s="237">
        <f t="shared" si="1146"/>
        <v>0</v>
      </c>
      <c r="G3822" s="303">
        <f t="shared" si="1147"/>
        <v>0</v>
      </c>
    </row>
    <row r="3823" spans="1:123" s="238" customFormat="1" ht="24" customHeight="1" x14ac:dyDescent="0.2">
      <c r="A3823" s="235" t="str">
        <f t="shared" si="1143"/>
        <v/>
      </c>
      <c r="B3823" s="233" t="str">
        <f t="shared" si="1144"/>
        <v/>
      </c>
      <c r="C3823" s="234"/>
      <c r="D3823" s="235" t="str">
        <f t="shared" si="1145"/>
        <v/>
      </c>
      <c r="E3823" s="236"/>
      <c r="F3823" s="237">
        <f t="shared" si="1146"/>
        <v>0</v>
      </c>
      <c r="G3823" s="303">
        <f t="shared" si="1147"/>
        <v>0</v>
      </c>
    </row>
    <row r="3824" spans="1:123" s="238" customFormat="1" ht="24" customHeight="1" x14ac:dyDescent="0.2">
      <c r="A3824" s="235" t="str">
        <f t="shared" si="1143"/>
        <v/>
      </c>
      <c r="B3824" s="233" t="str">
        <f t="shared" si="1144"/>
        <v/>
      </c>
      <c r="C3824" s="234"/>
      <c r="D3824" s="235" t="str">
        <f t="shared" si="1145"/>
        <v/>
      </c>
      <c r="E3824" s="236"/>
      <c r="F3824" s="237">
        <f t="shared" si="1146"/>
        <v>0</v>
      </c>
      <c r="G3824" s="303">
        <f t="shared" si="1147"/>
        <v>0</v>
      </c>
    </row>
    <row r="3825" spans="1:7" s="238" customFormat="1" ht="24" customHeight="1" x14ac:dyDescent="0.2">
      <c r="A3825" s="235" t="str">
        <f t="shared" si="1143"/>
        <v/>
      </c>
      <c r="B3825" s="233" t="str">
        <f t="shared" si="1144"/>
        <v/>
      </c>
      <c r="C3825" s="234"/>
      <c r="D3825" s="235" t="str">
        <f t="shared" si="1145"/>
        <v/>
      </c>
      <c r="E3825" s="236"/>
      <c r="F3825" s="237">
        <f t="shared" si="1146"/>
        <v>0</v>
      </c>
      <c r="G3825" s="303">
        <f t="shared" si="1147"/>
        <v>0</v>
      </c>
    </row>
    <row r="3826" spans="1:7" ht="24" customHeight="1" x14ac:dyDescent="0.2">
      <c r="A3826" s="304"/>
      <c r="B3826" s="99"/>
      <c r="C3826" s="99"/>
      <c r="D3826" s="105"/>
      <c r="E3826" s="106"/>
      <c r="F3826" s="377" t="s">
        <v>31</v>
      </c>
      <c r="G3826" s="305">
        <f>SUBTOTAL(9,G3812:G3825)</f>
        <v>0</v>
      </c>
    </row>
    <row r="3827" spans="1:7" ht="24" customHeight="1" x14ac:dyDescent="0.2">
      <c r="A3827" s="304"/>
      <c r="B3827" s="99"/>
      <c r="C3827" s="375" t="s">
        <v>605</v>
      </c>
      <c r="D3827" s="105"/>
      <c r="E3827" s="106"/>
      <c r="F3827" s="107"/>
      <c r="G3827" s="306"/>
    </row>
    <row r="3828" spans="1:7" s="238" customFormat="1" ht="24" customHeight="1" x14ac:dyDescent="0.2">
      <c r="A3828" s="235" t="str">
        <f t="shared" ref="A3828:A3835" si="1148">IFERROR(VLOOKUP(C3828,Tabla_Insumos,4,FALSE),"")</f>
        <v/>
      </c>
      <c r="B3828" s="233">
        <f t="shared" ref="B3828:B3835" si="1149">IFERROR(VLOOKUP(A3828,Tabla_Indices,5,FALSE),"")</f>
        <v>0</v>
      </c>
      <c r="C3828" s="234"/>
      <c r="D3828" s="235" t="str">
        <f t="shared" ref="D3828:D3835" si="1150">IFERROR(VLOOKUP(C3828,Tabla_Insumos,2,FALSE),"")</f>
        <v/>
      </c>
      <c r="E3828" s="236"/>
      <c r="F3828" s="237">
        <f t="shared" ref="F3828:F3835" si="1151">IFERROR(VLOOKUP(C3828,Tabla_Insumos,3,FALSE),0)</f>
        <v>0</v>
      </c>
      <c r="G3828" s="303">
        <f>ROUND(E3828*F3828,2)</f>
        <v>0</v>
      </c>
    </row>
    <row r="3829" spans="1:7" s="238" customFormat="1" ht="24" customHeight="1" x14ac:dyDescent="0.2">
      <c r="A3829" s="235" t="str">
        <f t="shared" si="1148"/>
        <v/>
      </c>
      <c r="B3829" s="233">
        <f t="shared" si="1149"/>
        <v>0</v>
      </c>
      <c r="C3829" s="234"/>
      <c r="D3829" s="235" t="str">
        <f t="shared" si="1150"/>
        <v/>
      </c>
      <c r="E3829" s="236"/>
      <c r="F3829" s="237">
        <f t="shared" si="1151"/>
        <v>0</v>
      </c>
      <c r="G3829" s="303">
        <f>ROUND(E3829*F3829,2)</f>
        <v>0</v>
      </c>
    </row>
    <row r="3830" spans="1:7" s="238" customFormat="1" ht="24" customHeight="1" x14ac:dyDescent="0.2">
      <c r="A3830" s="235" t="str">
        <f t="shared" si="1148"/>
        <v/>
      </c>
      <c r="B3830" s="233">
        <f t="shared" si="1149"/>
        <v>0</v>
      </c>
      <c r="C3830" s="234"/>
      <c r="D3830" s="235" t="str">
        <f t="shared" si="1150"/>
        <v/>
      </c>
      <c r="E3830" s="236"/>
      <c r="F3830" s="237">
        <f t="shared" si="1151"/>
        <v>0</v>
      </c>
      <c r="G3830" s="303">
        <f t="shared" ref="G3830:G3835" si="1152">ROUND(E3830*F3830,2)</f>
        <v>0</v>
      </c>
    </row>
    <row r="3831" spans="1:7" s="238" customFormat="1" ht="24" customHeight="1" x14ac:dyDescent="0.2">
      <c r="A3831" s="235" t="str">
        <f t="shared" si="1148"/>
        <v/>
      </c>
      <c r="B3831" s="233">
        <f t="shared" si="1149"/>
        <v>0</v>
      </c>
      <c r="C3831" s="234"/>
      <c r="D3831" s="235" t="str">
        <f t="shared" si="1150"/>
        <v/>
      </c>
      <c r="E3831" s="236"/>
      <c r="F3831" s="237">
        <f t="shared" si="1151"/>
        <v>0</v>
      </c>
      <c r="G3831" s="303">
        <f t="shared" si="1152"/>
        <v>0</v>
      </c>
    </row>
    <row r="3832" spans="1:7" s="238" customFormat="1" ht="24" customHeight="1" x14ac:dyDescent="0.2">
      <c r="A3832" s="235" t="str">
        <f t="shared" si="1148"/>
        <v/>
      </c>
      <c r="B3832" s="233">
        <f t="shared" si="1149"/>
        <v>0</v>
      </c>
      <c r="C3832" s="234"/>
      <c r="D3832" s="235" t="str">
        <f t="shared" si="1150"/>
        <v/>
      </c>
      <c r="E3832" s="236"/>
      <c r="F3832" s="237">
        <f t="shared" si="1151"/>
        <v>0</v>
      </c>
      <c r="G3832" s="303">
        <f t="shared" si="1152"/>
        <v>0</v>
      </c>
    </row>
    <row r="3833" spans="1:7" s="238" customFormat="1" ht="24" customHeight="1" x14ac:dyDescent="0.2">
      <c r="A3833" s="235" t="str">
        <f t="shared" si="1148"/>
        <v/>
      </c>
      <c r="B3833" s="233">
        <f t="shared" si="1149"/>
        <v>0</v>
      </c>
      <c r="C3833" s="234"/>
      <c r="D3833" s="235" t="str">
        <f t="shared" si="1150"/>
        <v/>
      </c>
      <c r="E3833" s="236"/>
      <c r="F3833" s="237">
        <f t="shared" si="1151"/>
        <v>0</v>
      </c>
      <c r="G3833" s="303">
        <f t="shared" si="1152"/>
        <v>0</v>
      </c>
    </row>
    <row r="3834" spans="1:7" s="238" customFormat="1" ht="24" customHeight="1" x14ac:dyDescent="0.2">
      <c r="A3834" s="235" t="str">
        <f t="shared" si="1148"/>
        <v/>
      </c>
      <c r="B3834" s="233">
        <f t="shared" si="1149"/>
        <v>0</v>
      </c>
      <c r="C3834" s="234"/>
      <c r="D3834" s="235" t="str">
        <f t="shared" si="1150"/>
        <v/>
      </c>
      <c r="E3834" s="236"/>
      <c r="F3834" s="237">
        <f t="shared" si="1151"/>
        <v>0</v>
      </c>
      <c r="G3834" s="303">
        <f t="shared" si="1152"/>
        <v>0</v>
      </c>
    </row>
    <row r="3835" spans="1:7" s="238" customFormat="1" ht="24" customHeight="1" x14ac:dyDescent="0.2">
      <c r="A3835" s="235" t="str">
        <f t="shared" si="1148"/>
        <v/>
      </c>
      <c r="B3835" s="233">
        <f t="shared" si="1149"/>
        <v>0</v>
      </c>
      <c r="C3835" s="234"/>
      <c r="D3835" s="235" t="str">
        <f t="shared" si="1150"/>
        <v/>
      </c>
      <c r="E3835" s="236"/>
      <c r="F3835" s="237">
        <f t="shared" si="1151"/>
        <v>0</v>
      </c>
      <c r="G3835" s="303">
        <f t="shared" si="1152"/>
        <v>0</v>
      </c>
    </row>
    <row r="3836" spans="1:7" ht="24" customHeight="1" x14ac:dyDescent="0.2">
      <c r="A3836" s="304"/>
      <c r="B3836" s="99"/>
      <c r="C3836" s="99"/>
      <c r="D3836" s="105"/>
      <c r="E3836" s="106"/>
      <c r="F3836" s="377" t="s">
        <v>32</v>
      </c>
      <c r="G3836" s="305">
        <f>SUBTOTAL(9,G3828:G3835)</f>
        <v>0</v>
      </c>
    </row>
    <row r="3837" spans="1:7" ht="24" customHeight="1" x14ac:dyDescent="0.2">
      <c r="A3837" s="304"/>
      <c r="B3837" s="99"/>
      <c r="C3837" s="375" t="s">
        <v>606</v>
      </c>
      <c r="D3837" s="105"/>
      <c r="E3837" s="106"/>
      <c r="F3837" s="107"/>
      <c r="G3837" s="306"/>
    </row>
    <row r="3838" spans="1:7" s="238" customFormat="1" ht="24" customHeight="1" x14ac:dyDescent="0.2">
      <c r="A3838" s="235" t="str">
        <f t="shared" ref="A3838:A3846" si="1153">IFERROR(VLOOKUP(C3838,Tabla_Insumos,4,FALSE),"")</f>
        <v/>
      </c>
      <c r="B3838" s="233" t="str">
        <f t="shared" ref="B3838:B3846" si="1154">IFERROR(VLOOKUP(C3838,Tabla_Insumos,5,FALSE),"")</f>
        <v/>
      </c>
      <c r="C3838" s="234"/>
      <c r="D3838" s="235" t="str">
        <f t="shared" ref="D3838:D3846" si="1155">IFERROR(VLOOKUP(C3838,Tabla_Insumos,2,FALSE),"")</f>
        <v/>
      </c>
      <c r="E3838" s="236"/>
      <c r="F3838" s="237">
        <f t="shared" ref="F3838:F3846" si="1156">IFERROR(VLOOKUP(C3838,Tabla_Insumos,3,FALSE),0)</f>
        <v>0</v>
      </c>
      <c r="G3838" s="303">
        <f t="shared" ref="G3838:G3846" si="1157">ROUND(E3838*F3838,2)</f>
        <v>0</v>
      </c>
    </row>
    <row r="3839" spans="1:7" s="238" customFormat="1" ht="24" customHeight="1" x14ac:dyDescent="0.2">
      <c r="A3839" s="235" t="str">
        <f t="shared" si="1153"/>
        <v/>
      </c>
      <c r="B3839" s="233" t="str">
        <f t="shared" si="1154"/>
        <v/>
      </c>
      <c r="C3839" s="234"/>
      <c r="D3839" s="235" t="str">
        <f t="shared" si="1155"/>
        <v/>
      </c>
      <c r="E3839" s="236"/>
      <c r="F3839" s="237">
        <f t="shared" si="1156"/>
        <v>0</v>
      </c>
      <c r="G3839" s="303">
        <f t="shared" si="1157"/>
        <v>0</v>
      </c>
    </row>
    <row r="3840" spans="1:7" s="238" customFormat="1" ht="24" customHeight="1" x14ac:dyDescent="0.2">
      <c r="A3840" s="235" t="str">
        <f t="shared" si="1153"/>
        <v/>
      </c>
      <c r="B3840" s="233" t="str">
        <f t="shared" si="1154"/>
        <v/>
      </c>
      <c r="C3840" s="234"/>
      <c r="D3840" s="235" t="str">
        <f t="shared" si="1155"/>
        <v/>
      </c>
      <c r="E3840" s="236"/>
      <c r="F3840" s="237">
        <f t="shared" si="1156"/>
        <v>0</v>
      </c>
      <c r="G3840" s="303">
        <f t="shared" si="1157"/>
        <v>0</v>
      </c>
    </row>
    <row r="3841" spans="1:7" s="238" customFormat="1" ht="24" customHeight="1" x14ac:dyDescent="0.2">
      <c r="A3841" s="235" t="str">
        <f t="shared" si="1153"/>
        <v/>
      </c>
      <c r="B3841" s="233" t="str">
        <f t="shared" si="1154"/>
        <v/>
      </c>
      <c r="C3841" s="234"/>
      <c r="D3841" s="235" t="str">
        <f t="shared" si="1155"/>
        <v/>
      </c>
      <c r="E3841" s="236"/>
      <c r="F3841" s="237">
        <f t="shared" si="1156"/>
        <v>0</v>
      </c>
      <c r="G3841" s="303">
        <f t="shared" si="1157"/>
        <v>0</v>
      </c>
    </row>
    <row r="3842" spans="1:7" s="238" customFormat="1" ht="24" customHeight="1" x14ac:dyDescent="0.2">
      <c r="A3842" s="235" t="str">
        <f t="shared" si="1153"/>
        <v/>
      </c>
      <c r="B3842" s="233" t="str">
        <f t="shared" si="1154"/>
        <v/>
      </c>
      <c r="C3842" s="234"/>
      <c r="D3842" s="235" t="str">
        <f t="shared" si="1155"/>
        <v/>
      </c>
      <c r="E3842" s="236"/>
      <c r="F3842" s="237">
        <f t="shared" si="1156"/>
        <v>0</v>
      </c>
      <c r="G3842" s="303">
        <f t="shared" si="1157"/>
        <v>0</v>
      </c>
    </row>
    <row r="3843" spans="1:7" s="238" customFormat="1" ht="24" customHeight="1" x14ac:dyDescent="0.2">
      <c r="A3843" s="235" t="str">
        <f t="shared" si="1153"/>
        <v/>
      </c>
      <c r="B3843" s="233" t="str">
        <f t="shared" si="1154"/>
        <v/>
      </c>
      <c r="C3843" s="234"/>
      <c r="D3843" s="235" t="str">
        <f t="shared" si="1155"/>
        <v/>
      </c>
      <c r="E3843" s="236"/>
      <c r="F3843" s="237">
        <f t="shared" si="1156"/>
        <v>0</v>
      </c>
      <c r="G3843" s="303">
        <f t="shared" si="1157"/>
        <v>0</v>
      </c>
    </row>
    <row r="3844" spans="1:7" s="238" customFormat="1" ht="24" customHeight="1" x14ac:dyDescent="0.2">
      <c r="A3844" s="235" t="str">
        <f t="shared" si="1153"/>
        <v/>
      </c>
      <c r="B3844" s="233" t="str">
        <f t="shared" si="1154"/>
        <v/>
      </c>
      <c r="C3844" s="234"/>
      <c r="D3844" s="235" t="str">
        <f t="shared" si="1155"/>
        <v/>
      </c>
      <c r="E3844" s="236"/>
      <c r="F3844" s="237">
        <f t="shared" si="1156"/>
        <v>0</v>
      </c>
      <c r="G3844" s="303">
        <f t="shared" si="1157"/>
        <v>0</v>
      </c>
    </row>
    <row r="3845" spans="1:7" s="238" customFormat="1" ht="24" customHeight="1" x14ac:dyDescent="0.2">
      <c r="A3845" s="235" t="str">
        <f t="shared" si="1153"/>
        <v/>
      </c>
      <c r="B3845" s="233" t="str">
        <f t="shared" si="1154"/>
        <v/>
      </c>
      <c r="C3845" s="234"/>
      <c r="D3845" s="235" t="str">
        <f t="shared" si="1155"/>
        <v/>
      </c>
      <c r="E3845" s="236"/>
      <c r="F3845" s="237">
        <f t="shared" si="1156"/>
        <v>0</v>
      </c>
      <c r="G3845" s="303">
        <f t="shared" si="1157"/>
        <v>0</v>
      </c>
    </row>
    <row r="3846" spans="1:7" s="238" customFormat="1" ht="24" customHeight="1" x14ac:dyDescent="0.2">
      <c r="A3846" s="235" t="str">
        <f t="shared" si="1153"/>
        <v/>
      </c>
      <c r="B3846" s="233" t="str">
        <f t="shared" si="1154"/>
        <v/>
      </c>
      <c r="C3846" s="234"/>
      <c r="D3846" s="235" t="str">
        <f t="shared" si="1155"/>
        <v/>
      </c>
      <c r="E3846" s="236"/>
      <c r="F3846" s="237">
        <f t="shared" si="1156"/>
        <v>0</v>
      </c>
      <c r="G3846" s="303">
        <f t="shared" si="1157"/>
        <v>0</v>
      </c>
    </row>
    <row r="3847" spans="1:7" ht="24" customHeight="1" x14ac:dyDescent="0.2">
      <c r="A3847" s="307"/>
      <c r="B3847" s="105"/>
      <c r="C3847" s="99"/>
      <c r="D3847" s="105"/>
      <c r="E3847" s="106"/>
      <c r="F3847" s="377" t="s">
        <v>33</v>
      </c>
      <c r="G3847" s="305">
        <f>SUBTOTAL(9,G3838:G3846)</f>
        <v>0</v>
      </c>
    </row>
    <row r="3848" spans="1:7" ht="24" customHeight="1" x14ac:dyDescent="0.2">
      <c r="A3848" s="308"/>
      <c r="B3848" s="105"/>
      <c r="C3848" s="99"/>
      <c r="D3848" s="105"/>
      <c r="E3848" s="106"/>
      <c r="F3848" s="107"/>
      <c r="G3848" s="306"/>
    </row>
    <row r="3849" spans="1:7" ht="24" customHeight="1" x14ac:dyDescent="0.2">
      <c r="A3849" s="309" t="str">
        <f>B3807</f>
        <v/>
      </c>
      <c r="B3849" s="310" t="str">
        <f>C3807</f>
        <v/>
      </c>
      <c r="C3849" s="113"/>
      <c r="D3849" s="113" t="s">
        <v>34</v>
      </c>
      <c r="E3849" s="114"/>
      <c r="F3849" s="312" t="s">
        <v>35</v>
      </c>
      <c r="G3849" s="311">
        <f>SUBTOTAL(9,G3812:G3848)</f>
        <v>0</v>
      </c>
    </row>
    <row r="3851" spans="1:7" ht="24" customHeight="1" x14ac:dyDescent="0.2">
      <c r="A3851" s="291" t="s">
        <v>37</v>
      </c>
      <c r="B3851" s="292"/>
      <c r="C3851" s="292"/>
      <c r="D3851" s="292"/>
      <c r="E3851" s="292"/>
      <c r="F3851" s="292"/>
      <c r="G3851" s="293"/>
    </row>
    <row r="3852" spans="1:7" ht="24" customHeight="1" x14ac:dyDescent="0.2">
      <c r="A3852" s="294" t="s">
        <v>602</v>
      </c>
      <c r="B3852" s="101" t="str">
        <f>Comitente</f>
        <v>DIRECCION PROVINCIAL DE REDES DE GAS</v>
      </c>
      <c r="C3852" s="96"/>
      <c r="D3852" s="102"/>
      <c r="E3852" s="102"/>
      <c r="F3852" s="103"/>
      <c r="G3852" s="295"/>
    </row>
    <row r="3853" spans="1:7" ht="24" customHeight="1" x14ac:dyDescent="0.2">
      <c r="A3853" s="294" t="s">
        <v>603</v>
      </c>
      <c r="B3853" s="101">
        <f>Contratista</f>
        <v>0</v>
      </c>
      <c r="C3853" s="97"/>
      <c r="D3853" s="97"/>
      <c r="E3853" s="97"/>
      <c r="F3853" s="104"/>
      <c r="G3853" s="296"/>
    </row>
    <row r="3854" spans="1:7" ht="24" customHeight="1" x14ac:dyDescent="0.2">
      <c r="A3854" s="294" t="s">
        <v>24</v>
      </c>
      <c r="B3854" s="101" t="str">
        <f>Obra</f>
        <v>RED DE MEDIA PRESIÓN BARRIO TALACASTO</v>
      </c>
      <c r="C3854" s="97"/>
      <c r="D3854" s="97"/>
      <c r="E3854" s="97"/>
      <c r="F3854" s="104" t="s">
        <v>38</v>
      </c>
      <c r="G3854" s="297">
        <f>Fecha_Base</f>
        <v>0</v>
      </c>
    </row>
    <row r="3855" spans="1:7" ht="24" customHeight="1" x14ac:dyDescent="0.2">
      <c r="A3855" s="298" t="s">
        <v>601</v>
      </c>
      <c r="B3855" s="98" t="str">
        <f>Ubicación</f>
        <v>Departamento Chimbas</v>
      </c>
      <c r="C3855" s="98"/>
      <c r="D3855" s="105"/>
      <c r="E3855" s="106"/>
      <c r="F3855" s="107"/>
      <c r="G3855" s="299"/>
    </row>
    <row r="3856" spans="1:7" ht="24" customHeight="1" x14ac:dyDescent="0.2">
      <c r="A3856" s="298" t="s">
        <v>39</v>
      </c>
      <c r="B3856" s="108" t="str">
        <f>IFERROR(VALUE(LEFT(B3857,FIND(".",B3857)-1)),"")</f>
        <v/>
      </c>
      <c r="C3856" s="99" t="str">
        <f>IFERROR(VLOOKUP(B3856,Tabla_CyP,2,FALSE),"")</f>
        <v/>
      </c>
      <c r="D3856" s="99"/>
      <c r="E3856" s="106"/>
      <c r="F3856" s="107"/>
      <c r="G3856" s="299"/>
    </row>
    <row r="3857" spans="1:123" ht="24" customHeight="1" x14ac:dyDescent="0.2">
      <c r="A3857" s="298" t="s">
        <v>25</v>
      </c>
      <c r="B3857" s="109" t="str">
        <f>IFERROR(VLOOKUP(COUNTIF($A$1:A3857,"ANALISIS DE PRECIOS"),Tabla_NumeroItem,2,FALSE),"")</f>
        <v/>
      </c>
      <c r="C3857" s="99" t="str">
        <f>IFERROR(VLOOKUP(B3857,Tabla_CyP,2,FALSE),"")</f>
        <v/>
      </c>
      <c r="D3857" s="105"/>
      <c r="E3857" s="106"/>
      <c r="F3857" s="104" t="s">
        <v>26</v>
      </c>
      <c r="G3857" s="300" t="str">
        <f>IFERROR(VLOOKUP(B3857,Tabla_CyP,4,FALSE),"")</f>
        <v/>
      </c>
    </row>
    <row r="3858" spans="1:123" ht="24" customHeight="1" x14ac:dyDescent="0.2">
      <c r="A3858" s="298"/>
      <c r="B3858" s="98"/>
      <c r="C3858" s="99"/>
      <c r="D3858" s="105"/>
      <c r="E3858" s="106"/>
      <c r="F3858" s="107"/>
      <c r="G3858" s="299"/>
    </row>
    <row r="3859" spans="1:123" ht="24" customHeight="1" x14ac:dyDescent="0.2">
      <c r="A3859" s="431" t="s">
        <v>507</v>
      </c>
      <c r="B3859" s="432"/>
      <c r="C3859" s="425" t="s">
        <v>0</v>
      </c>
      <c r="D3859" s="425" t="s">
        <v>27</v>
      </c>
      <c r="E3859" s="427" t="s">
        <v>28</v>
      </c>
      <c r="F3859" s="429" t="s">
        <v>29</v>
      </c>
      <c r="G3859" s="429" t="s">
        <v>30</v>
      </c>
    </row>
    <row r="3860" spans="1:123" s="111" customFormat="1" ht="24" customHeight="1" x14ac:dyDescent="0.2">
      <c r="A3860" s="110" t="s">
        <v>508</v>
      </c>
      <c r="B3860" s="110" t="s">
        <v>509</v>
      </c>
      <c r="C3860" s="426"/>
      <c r="D3860" s="426"/>
      <c r="E3860" s="428"/>
      <c r="F3860" s="430"/>
      <c r="G3860" s="430"/>
      <c r="H3860" s="239"/>
      <c r="I3860" s="239"/>
      <c r="J3860" s="239"/>
      <c r="K3860" s="239"/>
      <c r="L3860" s="239"/>
      <c r="M3860" s="239"/>
      <c r="N3860" s="239"/>
      <c r="O3860" s="239"/>
      <c r="P3860" s="239"/>
      <c r="Q3860" s="239"/>
      <c r="R3860" s="239"/>
      <c r="S3860" s="239"/>
      <c r="T3860" s="239"/>
      <c r="U3860" s="239"/>
      <c r="V3860" s="239"/>
      <c r="W3860" s="239"/>
      <c r="X3860" s="239"/>
      <c r="Y3860" s="239"/>
      <c r="Z3860" s="239"/>
      <c r="AA3860" s="239"/>
      <c r="AB3860" s="239"/>
      <c r="AC3860" s="239"/>
      <c r="AD3860" s="239"/>
      <c r="AE3860" s="239"/>
      <c r="AF3860" s="239"/>
      <c r="AG3860" s="239"/>
      <c r="AH3860" s="239"/>
      <c r="AI3860" s="239"/>
      <c r="AJ3860" s="239"/>
      <c r="AK3860" s="239"/>
      <c r="AL3860" s="239"/>
      <c r="AM3860" s="239"/>
      <c r="AN3860" s="239"/>
      <c r="AO3860" s="239"/>
      <c r="AP3860" s="239"/>
      <c r="AQ3860" s="239"/>
      <c r="AR3860" s="239"/>
      <c r="AS3860" s="239"/>
      <c r="AT3860" s="239"/>
      <c r="AU3860" s="239"/>
      <c r="AV3860" s="239"/>
      <c r="AW3860" s="239"/>
      <c r="AX3860" s="239"/>
      <c r="AY3860" s="239"/>
      <c r="AZ3860" s="239"/>
      <c r="BA3860" s="239"/>
      <c r="BB3860" s="239"/>
      <c r="BC3860" s="239"/>
      <c r="BD3860" s="239"/>
      <c r="BE3860" s="239"/>
      <c r="BF3860" s="239"/>
      <c r="BG3860" s="239"/>
      <c r="BH3860" s="239"/>
      <c r="BI3860" s="239"/>
      <c r="BJ3860" s="239"/>
      <c r="BK3860" s="239"/>
      <c r="BL3860" s="239"/>
      <c r="BM3860" s="239"/>
      <c r="BN3860" s="239"/>
      <c r="BO3860" s="239"/>
      <c r="BP3860" s="239"/>
      <c r="BQ3860" s="239"/>
      <c r="BR3860" s="239"/>
      <c r="BS3860" s="239"/>
      <c r="BT3860" s="239"/>
      <c r="BU3860" s="239"/>
      <c r="BV3860" s="239"/>
      <c r="BW3860" s="239"/>
      <c r="BX3860" s="239"/>
      <c r="BY3860" s="239"/>
      <c r="BZ3860" s="239"/>
      <c r="CA3860" s="239"/>
      <c r="CB3860" s="239"/>
      <c r="CC3860" s="239"/>
      <c r="CD3860" s="239"/>
      <c r="CE3860" s="239"/>
      <c r="CF3860" s="239"/>
      <c r="CG3860" s="239"/>
      <c r="CH3860" s="239"/>
      <c r="CI3860" s="239"/>
      <c r="CJ3860" s="239"/>
      <c r="CK3860" s="239"/>
      <c r="CL3860" s="239"/>
      <c r="CM3860" s="239"/>
      <c r="CN3860" s="239"/>
      <c r="CO3860" s="239"/>
      <c r="CP3860" s="239"/>
      <c r="CQ3860" s="239"/>
      <c r="CR3860" s="239"/>
      <c r="CS3860" s="239"/>
      <c r="CT3860" s="239"/>
      <c r="CU3860" s="239"/>
      <c r="CV3860" s="239"/>
      <c r="CW3860" s="239"/>
      <c r="CX3860" s="239"/>
      <c r="CY3860" s="239"/>
      <c r="CZ3860" s="239"/>
      <c r="DA3860" s="239"/>
      <c r="DB3860" s="239"/>
      <c r="DC3860" s="239"/>
      <c r="DD3860" s="239"/>
      <c r="DE3860" s="239"/>
      <c r="DF3860" s="239"/>
      <c r="DG3860" s="239"/>
      <c r="DH3860" s="239"/>
      <c r="DI3860" s="239"/>
      <c r="DJ3860" s="239"/>
      <c r="DK3860" s="239"/>
      <c r="DL3860" s="239"/>
      <c r="DM3860" s="239"/>
      <c r="DN3860" s="239"/>
      <c r="DO3860" s="239"/>
      <c r="DP3860" s="239"/>
      <c r="DQ3860" s="239"/>
      <c r="DR3860" s="239"/>
      <c r="DS3860" s="239"/>
    </row>
    <row r="3861" spans="1:123" ht="24" customHeight="1" x14ac:dyDescent="0.2">
      <c r="A3861" s="378"/>
      <c r="B3861" s="112"/>
      <c r="C3861" s="376" t="s">
        <v>604</v>
      </c>
      <c r="D3861" s="113"/>
      <c r="E3861" s="114"/>
      <c r="F3861" s="115"/>
      <c r="G3861" s="302"/>
    </row>
    <row r="3862" spans="1:123" s="238" customFormat="1" ht="24" customHeight="1" x14ac:dyDescent="0.2">
      <c r="A3862" s="235" t="str">
        <f t="shared" ref="A3862:A3875" si="1158">IFERROR(VLOOKUP(C3862,Tabla_Insumos,4,FALSE),"")</f>
        <v/>
      </c>
      <c r="B3862" s="233" t="str">
        <f t="shared" ref="B3862:B3875" si="1159">IFERROR(VLOOKUP(C3862,Tabla_Insumos,5,FALSE),"")</f>
        <v/>
      </c>
      <c r="C3862" s="234"/>
      <c r="D3862" s="235" t="str">
        <f t="shared" ref="D3862:D3875" si="1160">IFERROR(VLOOKUP(C3862,Tabla_Insumos,2,FALSE),"")</f>
        <v/>
      </c>
      <c r="E3862" s="236"/>
      <c r="F3862" s="237">
        <f t="shared" ref="F3862:F3875" si="1161">IFERROR(VLOOKUP(C3862,Tabla_Insumos,3,FALSE),0)</f>
        <v>0</v>
      </c>
      <c r="G3862" s="303">
        <f>ROUND(E3862*F3862,2)</f>
        <v>0</v>
      </c>
    </row>
    <row r="3863" spans="1:123" s="238" customFormat="1" ht="24" customHeight="1" x14ac:dyDescent="0.2">
      <c r="A3863" s="235" t="str">
        <f t="shared" si="1158"/>
        <v/>
      </c>
      <c r="B3863" s="233" t="str">
        <f t="shared" si="1159"/>
        <v/>
      </c>
      <c r="C3863" s="234"/>
      <c r="D3863" s="235" t="str">
        <f t="shared" si="1160"/>
        <v/>
      </c>
      <c r="E3863" s="236"/>
      <c r="F3863" s="237">
        <f t="shared" si="1161"/>
        <v>0</v>
      </c>
      <c r="G3863" s="303">
        <f t="shared" ref="G3863:G3875" si="1162">ROUND(E3863*F3863,2)</f>
        <v>0</v>
      </c>
    </row>
    <row r="3864" spans="1:123" s="238" customFormat="1" ht="24" customHeight="1" x14ac:dyDescent="0.2">
      <c r="A3864" s="235" t="str">
        <f t="shared" si="1158"/>
        <v/>
      </c>
      <c r="B3864" s="233" t="str">
        <f t="shared" si="1159"/>
        <v/>
      </c>
      <c r="C3864" s="234"/>
      <c r="D3864" s="235" t="str">
        <f t="shared" si="1160"/>
        <v/>
      </c>
      <c r="E3864" s="236"/>
      <c r="F3864" s="237">
        <f t="shared" si="1161"/>
        <v>0</v>
      </c>
      <c r="G3864" s="303">
        <f t="shared" si="1162"/>
        <v>0</v>
      </c>
    </row>
    <row r="3865" spans="1:123" s="238" customFormat="1" ht="24" customHeight="1" x14ac:dyDescent="0.2">
      <c r="A3865" s="235" t="str">
        <f t="shared" si="1158"/>
        <v/>
      </c>
      <c r="B3865" s="233" t="str">
        <f t="shared" si="1159"/>
        <v/>
      </c>
      <c r="C3865" s="234"/>
      <c r="D3865" s="235" t="str">
        <f t="shared" si="1160"/>
        <v/>
      </c>
      <c r="E3865" s="236"/>
      <c r="F3865" s="237">
        <f t="shared" si="1161"/>
        <v>0</v>
      </c>
      <c r="G3865" s="303">
        <f t="shared" si="1162"/>
        <v>0</v>
      </c>
    </row>
    <row r="3866" spans="1:123" s="238" customFormat="1" ht="24" customHeight="1" x14ac:dyDescent="0.2">
      <c r="A3866" s="235" t="str">
        <f t="shared" si="1158"/>
        <v/>
      </c>
      <c r="B3866" s="233" t="str">
        <f t="shared" si="1159"/>
        <v/>
      </c>
      <c r="C3866" s="234"/>
      <c r="D3866" s="235" t="str">
        <f t="shared" si="1160"/>
        <v/>
      </c>
      <c r="E3866" s="236"/>
      <c r="F3866" s="237">
        <f t="shared" si="1161"/>
        <v>0</v>
      </c>
      <c r="G3866" s="303">
        <f t="shared" si="1162"/>
        <v>0</v>
      </c>
    </row>
    <row r="3867" spans="1:123" s="238" customFormat="1" ht="24" customHeight="1" x14ac:dyDescent="0.2">
      <c r="A3867" s="235" t="str">
        <f t="shared" si="1158"/>
        <v/>
      </c>
      <c r="B3867" s="233" t="str">
        <f t="shared" si="1159"/>
        <v/>
      </c>
      <c r="C3867" s="234"/>
      <c r="D3867" s="235" t="str">
        <f t="shared" si="1160"/>
        <v/>
      </c>
      <c r="E3867" s="236"/>
      <c r="F3867" s="237">
        <f t="shared" si="1161"/>
        <v>0</v>
      </c>
      <c r="G3867" s="303">
        <f t="shared" si="1162"/>
        <v>0</v>
      </c>
    </row>
    <row r="3868" spans="1:123" s="238" customFormat="1" ht="24" customHeight="1" x14ac:dyDescent="0.2">
      <c r="A3868" s="235" t="str">
        <f t="shared" si="1158"/>
        <v/>
      </c>
      <c r="B3868" s="233" t="str">
        <f t="shared" si="1159"/>
        <v/>
      </c>
      <c r="C3868" s="234"/>
      <c r="D3868" s="235" t="str">
        <f t="shared" si="1160"/>
        <v/>
      </c>
      <c r="E3868" s="236"/>
      <c r="F3868" s="237">
        <f t="shared" si="1161"/>
        <v>0</v>
      </c>
      <c r="G3868" s="303">
        <f t="shared" si="1162"/>
        <v>0</v>
      </c>
    </row>
    <row r="3869" spans="1:123" s="238" customFormat="1" ht="24" customHeight="1" x14ac:dyDescent="0.2">
      <c r="A3869" s="235" t="str">
        <f t="shared" si="1158"/>
        <v/>
      </c>
      <c r="B3869" s="233" t="str">
        <f t="shared" si="1159"/>
        <v/>
      </c>
      <c r="C3869" s="234"/>
      <c r="D3869" s="235" t="str">
        <f t="shared" si="1160"/>
        <v/>
      </c>
      <c r="E3869" s="236"/>
      <c r="F3869" s="237">
        <f t="shared" si="1161"/>
        <v>0</v>
      </c>
      <c r="G3869" s="303">
        <f t="shared" si="1162"/>
        <v>0</v>
      </c>
    </row>
    <row r="3870" spans="1:123" s="238" customFormat="1" ht="24" customHeight="1" x14ac:dyDescent="0.2">
      <c r="A3870" s="235" t="str">
        <f t="shared" si="1158"/>
        <v/>
      </c>
      <c r="B3870" s="233" t="str">
        <f t="shared" si="1159"/>
        <v/>
      </c>
      <c r="C3870" s="234"/>
      <c r="D3870" s="235" t="str">
        <f t="shared" si="1160"/>
        <v/>
      </c>
      <c r="E3870" s="236"/>
      <c r="F3870" s="237">
        <f t="shared" si="1161"/>
        <v>0</v>
      </c>
      <c r="G3870" s="303">
        <f t="shared" si="1162"/>
        <v>0</v>
      </c>
    </row>
    <row r="3871" spans="1:123" s="238" customFormat="1" ht="24" customHeight="1" x14ac:dyDescent="0.2">
      <c r="A3871" s="235" t="str">
        <f t="shared" si="1158"/>
        <v/>
      </c>
      <c r="B3871" s="233" t="str">
        <f t="shared" si="1159"/>
        <v/>
      </c>
      <c r="C3871" s="234"/>
      <c r="D3871" s="235" t="str">
        <f t="shared" si="1160"/>
        <v/>
      </c>
      <c r="E3871" s="236"/>
      <c r="F3871" s="237">
        <f t="shared" si="1161"/>
        <v>0</v>
      </c>
      <c r="G3871" s="303">
        <f t="shared" si="1162"/>
        <v>0</v>
      </c>
    </row>
    <row r="3872" spans="1:123" s="238" customFormat="1" ht="24" customHeight="1" x14ac:dyDescent="0.2">
      <c r="A3872" s="235" t="str">
        <f t="shared" si="1158"/>
        <v/>
      </c>
      <c r="B3872" s="233" t="str">
        <f t="shared" si="1159"/>
        <v/>
      </c>
      <c r="C3872" s="234"/>
      <c r="D3872" s="235" t="str">
        <f t="shared" si="1160"/>
        <v/>
      </c>
      <c r="E3872" s="236"/>
      <c r="F3872" s="237">
        <f t="shared" si="1161"/>
        <v>0</v>
      </c>
      <c r="G3872" s="303">
        <f t="shared" si="1162"/>
        <v>0</v>
      </c>
    </row>
    <row r="3873" spans="1:7" s="238" customFormat="1" ht="24" customHeight="1" x14ac:dyDescent="0.2">
      <c r="A3873" s="235" t="str">
        <f t="shared" si="1158"/>
        <v/>
      </c>
      <c r="B3873" s="233" t="str">
        <f t="shared" si="1159"/>
        <v/>
      </c>
      <c r="C3873" s="234"/>
      <c r="D3873" s="235" t="str">
        <f t="shared" si="1160"/>
        <v/>
      </c>
      <c r="E3873" s="236"/>
      <c r="F3873" s="237">
        <f t="shared" si="1161"/>
        <v>0</v>
      </c>
      <c r="G3873" s="303">
        <f t="shared" si="1162"/>
        <v>0</v>
      </c>
    </row>
    <row r="3874" spans="1:7" s="238" customFormat="1" ht="24" customHeight="1" x14ac:dyDescent="0.2">
      <c r="A3874" s="235" t="str">
        <f t="shared" si="1158"/>
        <v/>
      </c>
      <c r="B3874" s="233" t="str">
        <f t="shared" si="1159"/>
        <v/>
      </c>
      <c r="C3874" s="234"/>
      <c r="D3874" s="235" t="str">
        <f t="shared" si="1160"/>
        <v/>
      </c>
      <c r="E3874" s="236"/>
      <c r="F3874" s="237">
        <f t="shared" si="1161"/>
        <v>0</v>
      </c>
      <c r="G3874" s="303">
        <f t="shared" si="1162"/>
        <v>0</v>
      </c>
    </row>
    <row r="3875" spans="1:7" s="238" customFormat="1" ht="24" customHeight="1" x14ac:dyDescent="0.2">
      <c r="A3875" s="235" t="str">
        <f t="shared" si="1158"/>
        <v/>
      </c>
      <c r="B3875" s="233" t="str">
        <f t="shared" si="1159"/>
        <v/>
      </c>
      <c r="C3875" s="234"/>
      <c r="D3875" s="235" t="str">
        <f t="shared" si="1160"/>
        <v/>
      </c>
      <c r="E3875" s="236"/>
      <c r="F3875" s="237">
        <f t="shared" si="1161"/>
        <v>0</v>
      </c>
      <c r="G3875" s="303">
        <f t="shared" si="1162"/>
        <v>0</v>
      </c>
    </row>
    <row r="3876" spans="1:7" ht="24" customHeight="1" x14ac:dyDescent="0.2">
      <c r="A3876" s="304"/>
      <c r="B3876" s="99"/>
      <c r="C3876" s="99"/>
      <c r="D3876" s="105"/>
      <c r="E3876" s="106"/>
      <c r="F3876" s="377" t="s">
        <v>31</v>
      </c>
      <c r="G3876" s="305">
        <f>SUBTOTAL(9,G3862:G3875)</f>
        <v>0</v>
      </c>
    </row>
    <row r="3877" spans="1:7" ht="24" customHeight="1" x14ac:dyDescent="0.2">
      <c r="A3877" s="304"/>
      <c r="B3877" s="99"/>
      <c r="C3877" s="375" t="s">
        <v>605</v>
      </c>
      <c r="D3877" s="105"/>
      <c r="E3877" s="106"/>
      <c r="F3877" s="107"/>
      <c r="G3877" s="306"/>
    </row>
    <row r="3878" spans="1:7" s="238" customFormat="1" ht="24" customHeight="1" x14ac:dyDescent="0.2">
      <c r="A3878" s="235" t="str">
        <f t="shared" ref="A3878:A3885" si="1163">IFERROR(VLOOKUP(C3878,Tabla_Insumos,4,FALSE),"")</f>
        <v/>
      </c>
      <c r="B3878" s="233">
        <f t="shared" ref="B3878:B3885" si="1164">IFERROR(VLOOKUP(A3878,Tabla_Indices,5,FALSE),"")</f>
        <v>0</v>
      </c>
      <c r="C3878" s="234"/>
      <c r="D3878" s="235" t="str">
        <f t="shared" ref="D3878:D3885" si="1165">IFERROR(VLOOKUP(C3878,Tabla_Insumos,2,FALSE),"")</f>
        <v/>
      </c>
      <c r="E3878" s="236"/>
      <c r="F3878" s="237">
        <f t="shared" ref="F3878:F3885" si="1166">IFERROR(VLOOKUP(C3878,Tabla_Insumos,3,FALSE),0)</f>
        <v>0</v>
      </c>
      <c r="G3878" s="303">
        <f>ROUND(E3878*F3878,2)</f>
        <v>0</v>
      </c>
    </row>
    <row r="3879" spans="1:7" s="238" customFormat="1" ht="24" customHeight="1" x14ac:dyDescent="0.2">
      <c r="A3879" s="235" t="str">
        <f t="shared" si="1163"/>
        <v/>
      </c>
      <c r="B3879" s="233">
        <f t="shared" si="1164"/>
        <v>0</v>
      </c>
      <c r="C3879" s="234"/>
      <c r="D3879" s="235" t="str">
        <f t="shared" si="1165"/>
        <v/>
      </c>
      <c r="E3879" s="236"/>
      <c r="F3879" s="237">
        <f t="shared" si="1166"/>
        <v>0</v>
      </c>
      <c r="G3879" s="303">
        <f>ROUND(E3879*F3879,2)</f>
        <v>0</v>
      </c>
    </row>
    <row r="3880" spans="1:7" s="238" customFormat="1" ht="24" customHeight="1" x14ac:dyDescent="0.2">
      <c r="A3880" s="235" t="str">
        <f t="shared" si="1163"/>
        <v/>
      </c>
      <c r="B3880" s="233">
        <f t="shared" si="1164"/>
        <v>0</v>
      </c>
      <c r="C3880" s="234"/>
      <c r="D3880" s="235" t="str">
        <f t="shared" si="1165"/>
        <v/>
      </c>
      <c r="E3880" s="236"/>
      <c r="F3880" s="237">
        <f t="shared" si="1166"/>
        <v>0</v>
      </c>
      <c r="G3880" s="303">
        <f t="shared" ref="G3880:G3885" si="1167">ROUND(E3880*F3880,2)</f>
        <v>0</v>
      </c>
    </row>
    <row r="3881" spans="1:7" s="238" customFormat="1" ht="24" customHeight="1" x14ac:dyDescent="0.2">
      <c r="A3881" s="235" t="str">
        <f t="shared" si="1163"/>
        <v/>
      </c>
      <c r="B3881" s="233">
        <f t="shared" si="1164"/>
        <v>0</v>
      </c>
      <c r="C3881" s="234"/>
      <c r="D3881" s="235" t="str">
        <f t="shared" si="1165"/>
        <v/>
      </c>
      <c r="E3881" s="236"/>
      <c r="F3881" s="237">
        <f t="shared" si="1166"/>
        <v>0</v>
      </c>
      <c r="G3881" s="303">
        <f t="shared" si="1167"/>
        <v>0</v>
      </c>
    </row>
    <row r="3882" spans="1:7" s="238" customFormat="1" ht="24" customHeight="1" x14ac:dyDescent="0.2">
      <c r="A3882" s="235" t="str">
        <f t="shared" si="1163"/>
        <v/>
      </c>
      <c r="B3882" s="233">
        <f t="shared" si="1164"/>
        <v>0</v>
      </c>
      <c r="C3882" s="234"/>
      <c r="D3882" s="235" t="str">
        <f t="shared" si="1165"/>
        <v/>
      </c>
      <c r="E3882" s="236"/>
      <c r="F3882" s="237">
        <f t="shared" si="1166"/>
        <v>0</v>
      </c>
      <c r="G3882" s="303">
        <f t="shared" si="1167"/>
        <v>0</v>
      </c>
    </row>
    <row r="3883" spans="1:7" s="238" customFormat="1" ht="24" customHeight="1" x14ac:dyDescent="0.2">
      <c r="A3883" s="235" t="str">
        <f t="shared" si="1163"/>
        <v/>
      </c>
      <c r="B3883" s="233">
        <f t="shared" si="1164"/>
        <v>0</v>
      </c>
      <c r="C3883" s="234"/>
      <c r="D3883" s="235" t="str">
        <f t="shared" si="1165"/>
        <v/>
      </c>
      <c r="E3883" s="236"/>
      <c r="F3883" s="237">
        <f t="shared" si="1166"/>
        <v>0</v>
      </c>
      <c r="G3883" s="303">
        <f t="shared" si="1167"/>
        <v>0</v>
      </c>
    </row>
    <row r="3884" spans="1:7" s="238" customFormat="1" ht="24" customHeight="1" x14ac:dyDescent="0.2">
      <c r="A3884" s="235" t="str">
        <f t="shared" si="1163"/>
        <v/>
      </c>
      <c r="B3884" s="233">
        <f t="shared" si="1164"/>
        <v>0</v>
      </c>
      <c r="C3884" s="234"/>
      <c r="D3884" s="235" t="str">
        <f t="shared" si="1165"/>
        <v/>
      </c>
      <c r="E3884" s="236"/>
      <c r="F3884" s="237">
        <f t="shared" si="1166"/>
        <v>0</v>
      </c>
      <c r="G3884" s="303">
        <f t="shared" si="1167"/>
        <v>0</v>
      </c>
    </row>
    <row r="3885" spans="1:7" s="238" customFormat="1" ht="24" customHeight="1" x14ac:dyDescent="0.2">
      <c r="A3885" s="235" t="str">
        <f t="shared" si="1163"/>
        <v/>
      </c>
      <c r="B3885" s="233">
        <f t="shared" si="1164"/>
        <v>0</v>
      </c>
      <c r="C3885" s="234"/>
      <c r="D3885" s="235" t="str">
        <f t="shared" si="1165"/>
        <v/>
      </c>
      <c r="E3885" s="236"/>
      <c r="F3885" s="237">
        <f t="shared" si="1166"/>
        <v>0</v>
      </c>
      <c r="G3885" s="303">
        <f t="shared" si="1167"/>
        <v>0</v>
      </c>
    </row>
    <row r="3886" spans="1:7" ht="24" customHeight="1" x14ac:dyDescent="0.2">
      <c r="A3886" s="304"/>
      <c r="B3886" s="99"/>
      <c r="C3886" s="99"/>
      <c r="D3886" s="105"/>
      <c r="E3886" s="106"/>
      <c r="F3886" s="377" t="s">
        <v>32</v>
      </c>
      <c r="G3886" s="305">
        <f>SUBTOTAL(9,G3878:G3885)</f>
        <v>0</v>
      </c>
    </row>
    <row r="3887" spans="1:7" ht="24" customHeight="1" x14ac:dyDescent="0.2">
      <c r="A3887" s="304"/>
      <c r="B3887" s="99"/>
      <c r="C3887" s="375" t="s">
        <v>606</v>
      </c>
      <c r="D3887" s="105"/>
      <c r="E3887" s="106"/>
      <c r="F3887" s="107"/>
      <c r="G3887" s="306"/>
    </row>
    <row r="3888" spans="1:7" s="238" customFormat="1" ht="24" customHeight="1" x14ac:dyDescent="0.2">
      <c r="A3888" s="235" t="str">
        <f t="shared" ref="A3888:A3896" si="1168">IFERROR(VLOOKUP(C3888,Tabla_Insumos,4,FALSE),"")</f>
        <v/>
      </c>
      <c r="B3888" s="233" t="str">
        <f t="shared" ref="B3888:B3896" si="1169">IFERROR(VLOOKUP(C3888,Tabla_Insumos,5,FALSE),"")</f>
        <v/>
      </c>
      <c r="C3888" s="234"/>
      <c r="D3888" s="235" t="str">
        <f t="shared" ref="D3888:D3896" si="1170">IFERROR(VLOOKUP(C3888,Tabla_Insumos,2,FALSE),"")</f>
        <v/>
      </c>
      <c r="E3888" s="236"/>
      <c r="F3888" s="237">
        <f t="shared" ref="F3888:F3896" si="1171">IFERROR(VLOOKUP(C3888,Tabla_Insumos,3,FALSE),0)</f>
        <v>0</v>
      </c>
      <c r="G3888" s="303">
        <f t="shared" ref="G3888:G3896" si="1172">ROUND(E3888*F3888,2)</f>
        <v>0</v>
      </c>
    </row>
    <row r="3889" spans="1:7" s="238" customFormat="1" ht="24" customHeight="1" x14ac:dyDescent="0.2">
      <c r="A3889" s="235" t="str">
        <f t="shared" si="1168"/>
        <v/>
      </c>
      <c r="B3889" s="233" t="str">
        <f t="shared" si="1169"/>
        <v/>
      </c>
      <c r="C3889" s="234"/>
      <c r="D3889" s="235" t="str">
        <f t="shared" si="1170"/>
        <v/>
      </c>
      <c r="E3889" s="236"/>
      <c r="F3889" s="237">
        <f t="shared" si="1171"/>
        <v>0</v>
      </c>
      <c r="G3889" s="303">
        <f t="shared" si="1172"/>
        <v>0</v>
      </c>
    </row>
    <row r="3890" spans="1:7" s="238" customFormat="1" ht="24" customHeight="1" x14ac:dyDescent="0.2">
      <c r="A3890" s="235" t="str">
        <f t="shared" si="1168"/>
        <v/>
      </c>
      <c r="B3890" s="233" t="str">
        <f t="shared" si="1169"/>
        <v/>
      </c>
      <c r="C3890" s="234"/>
      <c r="D3890" s="235" t="str">
        <f t="shared" si="1170"/>
        <v/>
      </c>
      <c r="E3890" s="236"/>
      <c r="F3890" s="237">
        <f t="shared" si="1171"/>
        <v>0</v>
      </c>
      <c r="G3890" s="303">
        <f t="shared" si="1172"/>
        <v>0</v>
      </c>
    </row>
    <row r="3891" spans="1:7" s="238" customFormat="1" ht="24" customHeight="1" x14ac:dyDescent="0.2">
      <c r="A3891" s="235" t="str">
        <f t="shared" si="1168"/>
        <v/>
      </c>
      <c r="B3891" s="233" t="str">
        <f t="shared" si="1169"/>
        <v/>
      </c>
      <c r="C3891" s="234"/>
      <c r="D3891" s="235" t="str">
        <f t="shared" si="1170"/>
        <v/>
      </c>
      <c r="E3891" s="236"/>
      <c r="F3891" s="237">
        <f t="shared" si="1171"/>
        <v>0</v>
      </c>
      <c r="G3891" s="303">
        <f t="shared" si="1172"/>
        <v>0</v>
      </c>
    </row>
    <row r="3892" spans="1:7" s="238" customFormat="1" ht="24" customHeight="1" x14ac:dyDescent="0.2">
      <c r="A3892" s="235" t="str">
        <f t="shared" si="1168"/>
        <v/>
      </c>
      <c r="B3892" s="233" t="str">
        <f t="shared" si="1169"/>
        <v/>
      </c>
      <c r="C3892" s="234"/>
      <c r="D3892" s="235" t="str">
        <f t="shared" si="1170"/>
        <v/>
      </c>
      <c r="E3892" s="236"/>
      <c r="F3892" s="237">
        <f t="shared" si="1171"/>
        <v>0</v>
      </c>
      <c r="G3892" s="303">
        <f t="shared" si="1172"/>
        <v>0</v>
      </c>
    </row>
    <row r="3893" spans="1:7" s="238" customFormat="1" ht="24" customHeight="1" x14ac:dyDescent="0.2">
      <c r="A3893" s="235" t="str">
        <f t="shared" si="1168"/>
        <v/>
      </c>
      <c r="B3893" s="233" t="str">
        <f t="shared" si="1169"/>
        <v/>
      </c>
      <c r="C3893" s="234"/>
      <c r="D3893" s="235" t="str">
        <f t="shared" si="1170"/>
        <v/>
      </c>
      <c r="E3893" s="236"/>
      <c r="F3893" s="237">
        <f t="shared" si="1171"/>
        <v>0</v>
      </c>
      <c r="G3893" s="303">
        <f t="shared" si="1172"/>
        <v>0</v>
      </c>
    </row>
    <row r="3894" spans="1:7" s="238" customFormat="1" ht="24" customHeight="1" x14ac:dyDescent="0.2">
      <c r="A3894" s="235" t="str">
        <f t="shared" si="1168"/>
        <v/>
      </c>
      <c r="B3894" s="233" t="str">
        <f t="shared" si="1169"/>
        <v/>
      </c>
      <c r="C3894" s="234"/>
      <c r="D3894" s="235" t="str">
        <f t="shared" si="1170"/>
        <v/>
      </c>
      <c r="E3894" s="236"/>
      <c r="F3894" s="237">
        <f t="shared" si="1171"/>
        <v>0</v>
      </c>
      <c r="G3894" s="303">
        <f t="shared" si="1172"/>
        <v>0</v>
      </c>
    </row>
    <row r="3895" spans="1:7" s="238" customFormat="1" ht="24" customHeight="1" x14ac:dyDescent="0.2">
      <c r="A3895" s="235" t="str">
        <f t="shared" si="1168"/>
        <v/>
      </c>
      <c r="B3895" s="233" t="str">
        <f t="shared" si="1169"/>
        <v/>
      </c>
      <c r="C3895" s="234"/>
      <c r="D3895" s="235" t="str">
        <f t="shared" si="1170"/>
        <v/>
      </c>
      <c r="E3895" s="236"/>
      <c r="F3895" s="237">
        <f t="shared" si="1171"/>
        <v>0</v>
      </c>
      <c r="G3895" s="303">
        <f t="shared" si="1172"/>
        <v>0</v>
      </c>
    </row>
    <row r="3896" spans="1:7" s="238" customFormat="1" ht="24" customHeight="1" x14ac:dyDescent="0.2">
      <c r="A3896" s="235" t="str">
        <f t="shared" si="1168"/>
        <v/>
      </c>
      <c r="B3896" s="233" t="str">
        <f t="shared" si="1169"/>
        <v/>
      </c>
      <c r="C3896" s="234"/>
      <c r="D3896" s="235" t="str">
        <f t="shared" si="1170"/>
        <v/>
      </c>
      <c r="E3896" s="236"/>
      <c r="F3896" s="237">
        <f t="shared" si="1171"/>
        <v>0</v>
      </c>
      <c r="G3896" s="303">
        <f t="shared" si="1172"/>
        <v>0</v>
      </c>
    </row>
    <row r="3897" spans="1:7" ht="24" customHeight="1" x14ac:dyDescent="0.2">
      <c r="A3897" s="307"/>
      <c r="B3897" s="105"/>
      <c r="C3897" s="99"/>
      <c r="D3897" s="105"/>
      <c r="E3897" s="106"/>
      <c r="F3897" s="377" t="s">
        <v>33</v>
      </c>
      <c r="G3897" s="305">
        <f>SUBTOTAL(9,G3888:G3896)</f>
        <v>0</v>
      </c>
    </row>
    <row r="3898" spans="1:7" ht="24" customHeight="1" x14ac:dyDescent="0.2">
      <c r="A3898" s="308"/>
      <c r="B3898" s="105"/>
      <c r="C3898" s="99"/>
      <c r="D3898" s="105"/>
      <c r="E3898" s="106"/>
      <c r="F3898" s="107"/>
      <c r="G3898" s="306"/>
    </row>
    <row r="3899" spans="1:7" ht="24" customHeight="1" x14ac:dyDescent="0.2">
      <c r="A3899" s="309" t="str">
        <f>B3857</f>
        <v/>
      </c>
      <c r="B3899" s="310" t="str">
        <f>C3857</f>
        <v/>
      </c>
      <c r="C3899" s="113"/>
      <c r="D3899" s="113" t="s">
        <v>34</v>
      </c>
      <c r="E3899" s="114"/>
      <c r="F3899" s="312" t="s">
        <v>35</v>
      </c>
      <c r="G3899" s="311">
        <f>SUBTOTAL(9,G3862:G3898)</f>
        <v>0</v>
      </c>
    </row>
    <row r="3901" spans="1:7" ht="24" customHeight="1" x14ac:dyDescent="0.2">
      <c r="A3901" s="291" t="s">
        <v>37</v>
      </c>
      <c r="B3901" s="292"/>
      <c r="C3901" s="292"/>
      <c r="D3901" s="292"/>
      <c r="E3901" s="292"/>
      <c r="F3901" s="292"/>
      <c r="G3901" s="293"/>
    </row>
    <row r="3902" spans="1:7" ht="24" customHeight="1" x14ac:dyDescent="0.2">
      <c r="A3902" s="294" t="s">
        <v>602</v>
      </c>
      <c r="B3902" s="101" t="str">
        <f>Comitente</f>
        <v>DIRECCION PROVINCIAL DE REDES DE GAS</v>
      </c>
      <c r="C3902" s="96"/>
      <c r="D3902" s="102"/>
      <c r="E3902" s="102"/>
      <c r="F3902" s="103"/>
      <c r="G3902" s="295"/>
    </row>
    <row r="3903" spans="1:7" ht="24" customHeight="1" x14ac:dyDescent="0.2">
      <c r="A3903" s="294" t="s">
        <v>603</v>
      </c>
      <c r="B3903" s="101">
        <f>Contratista</f>
        <v>0</v>
      </c>
      <c r="C3903" s="97"/>
      <c r="D3903" s="97"/>
      <c r="E3903" s="97"/>
      <c r="F3903" s="104"/>
      <c r="G3903" s="296"/>
    </row>
    <row r="3904" spans="1:7" ht="24" customHeight="1" x14ac:dyDescent="0.2">
      <c r="A3904" s="294" t="s">
        <v>24</v>
      </c>
      <c r="B3904" s="101" t="str">
        <f>Obra</f>
        <v>RED DE MEDIA PRESIÓN BARRIO TALACASTO</v>
      </c>
      <c r="C3904" s="97"/>
      <c r="D3904" s="97"/>
      <c r="E3904" s="97"/>
      <c r="F3904" s="104" t="s">
        <v>38</v>
      </c>
      <c r="G3904" s="297">
        <f>Fecha_Base</f>
        <v>0</v>
      </c>
    </row>
    <row r="3905" spans="1:123" ht="24" customHeight="1" x14ac:dyDescent="0.2">
      <c r="A3905" s="298" t="s">
        <v>601</v>
      </c>
      <c r="B3905" s="98" t="str">
        <f>Ubicación</f>
        <v>Departamento Chimbas</v>
      </c>
      <c r="C3905" s="98"/>
      <c r="D3905" s="105"/>
      <c r="E3905" s="106"/>
      <c r="F3905" s="107"/>
      <c r="G3905" s="299"/>
    </row>
    <row r="3906" spans="1:123" ht="24" customHeight="1" x14ac:dyDescent="0.2">
      <c r="A3906" s="298" t="s">
        <v>39</v>
      </c>
      <c r="B3906" s="108" t="str">
        <f>IFERROR(VALUE(LEFT(B3907,FIND(".",B3907)-1)),"")</f>
        <v/>
      </c>
      <c r="C3906" s="99" t="str">
        <f>IFERROR(VLOOKUP(B3906,Tabla_CyP,2,FALSE),"")</f>
        <v/>
      </c>
      <c r="D3906" s="99"/>
      <c r="E3906" s="106"/>
      <c r="F3906" s="107"/>
      <c r="G3906" s="299"/>
    </row>
    <row r="3907" spans="1:123" ht="24" customHeight="1" x14ac:dyDescent="0.2">
      <c r="A3907" s="298" t="s">
        <v>25</v>
      </c>
      <c r="B3907" s="109" t="str">
        <f>IFERROR(VLOOKUP(COUNTIF($A$1:A3907,"ANALISIS DE PRECIOS"),Tabla_NumeroItem,2,FALSE),"")</f>
        <v/>
      </c>
      <c r="C3907" s="99" t="str">
        <f>IFERROR(VLOOKUP(B3907,Tabla_CyP,2,FALSE),"")</f>
        <v/>
      </c>
      <c r="D3907" s="105"/>
      <c r="E3907" s="106"/>
      <c r="F3907" s="104" t="s">
        <v>26</v>
      </c>
      <c r="G3907" s="300" t="str">
        <f>IFERROR(VLOOKUP(B3907,Tabla_CyP,4,FALSE),"")</f>
        <v/>
      </c>
    </row>
    <row r="3908" spans="1:123" ht="24" customHeight="1" x14ac:dyDescent="0.2">
      <c r="A3908" s="298"/>
      <c r="B3908" s="98"/>
      <c r="C3908" s="99"/>
      <c r="D3908" s="105"/>
      <c r="E3908" s="106"/>
      <c r="F3908" s="107"/>
      <c r="G3908" s="299"/>
    </row>
    <row r="3909" spans="1:123" ht="24" customHeight="1" x14ac:dyDescent="0.2">
      <c r="A3909" s="431" t="s">
        <v>507</v>
      </c>
      <c r="B3909" s="432"/>
      <c r="C3909" s="425" t="s">
        <v>0</v>
      </c>
      <c r="D3909" s="425" t="s">
        <v>27</v>
      </c>
      <c r="E3909" s="427" t="s">
        <v>28</v>
      </c>
      <c r="F3909" s="429" t="s">
        <v>29</v>
      </c>
      <c r="G3909" s="429" t="s">
        <v>30</v>
      </c>
    </row>
    <row r="3910" spans="1:123" s="111" customFormat="1" ht="24" customHeight="1" x14ac:dyDescent="0.2">
      <c r="A3910" s="110" t="s">
        <v>508</v>
      </c>
      <c r="B3910" s="110" t="s">
        <v>509</v>
      </c>
      <c r="C3910" s="426"/>
      <c r="D3910" s="426"/>
      <c r="E3910" s="428"/>
      <c r="F3910" s="430"/>
      <c r="G3910" s="430"/>
      <c r="H3910" s="239"/>
      <c r="I3910" s="239"/>
      <c r="J3910" s="239"/>
      <c r="K3910" s="239"/>
      <c r="L3910" s="239"/>
      <c r="M3910" s="239"/>
      <c r="N3910" s="239"/>
      <c r="O3910" s="239"/>
      <c r="P3910" s="239"/>
      <c r="Q3910" s="239"/>
      <c r="R3910" s="239"/>
      <c r="S3910" s="239"/>
      <c r="T3910" s="239"/>
      <c r="U3910" s="239"/>
      <c r="V3910" s="239"/>
      <c r="W3910" s="239"/>
      <c r="X3910" s="239"/>
      <c r="Y3910" s="239"/>
      <c r="Z3910" s="239"/>
      <c r="AA3910" s="239"/>
      <c r="AB3910" s="239"/>
      <c r="AC3910" s="239"/>
      <c r="AD3910" s="239"/>
      <c r="AE3910" s="239"/>
      <c r="AF3910" s="239"/>
      <c r="AG3910" s="239"/>
      <c r="AH3910" s="239"/>
      <c r="AI3910" s="239"/>
      <c r="AJ3910" s="239"/>
      <c r="AK3910" s="239"/>
      <c r="AL3910" s="239"/>
      <c r="AM3910" s="239"/>
      <c r="AN3910" s="239"/>
      <c r="AO3910" s="239"/>
      <c r="AP3910" s="239"/>
      <c r="AQ3910" s="239"/>
      <c r="AR3910" s="239"/>
      <c r="AS3910" s="239"/>
      <c r="AT3910" s="239"/>
      <c r="AU3910" s="239"/>
      <c r="AV3910" s="239"/>
      <c r="AW3910" s="239"/>
      <c r="AX3910" s="239"/>
      <c r="AY3910" s="239"/>
      <c r="AZ3910" s="239"/>
      <c r="BA3910" s="239"/>
      <c r="BB3910" s="239"/>
      <c r="BC3910" s="239"/>
      <c r="BD3910" s="239"/>
      <c r="BE3910" s="239"/>
      <c r="BF3910" s="239"/>
      <c r="BG3910" s="239"/>
      <c r="BH3910" s="239"/>
      <c r="BI3910" s="239"/>
      <c r="BJ3910" s="239"/>
      <c r="BK3910" s="239"/>
      <c r="BL3910" s="239"/>
      <c r="BM3910" s="239"/>
      <c r="BN3910" s="239"/>
      <c r="BO3910" s="239"/>
      <c r="BP3910" s="239"/>
      <c r="BQ3910" s="239"/>
      <c r="BR3910" s="239"/>
      <c r="BS3910" s="239"/>
      <c r="BT3910" s="239"/>
      <c r="BU3910" s="239"/>
      <c r="BV3910" s="239"/>
      <c r="BW3910" s="239"/>
      <c r="BX3910" s="239"/>
      <c r="BY3910" s="239"/>
      <c r="BZ3910" s="239"/>
      <c r="CA3910" s="239"/>
      <c r="CB3910" s="239"/>
      <c r="CC3910" s="239"/>
      <c r="CD3910" s="239"/>
      <c r="CE3910" s="239"/>
      <c r="CF3910" s="239"/>
      <c r="CG3910" s="239"/>
      <c r="CH3910" s="239"/>
      <c r="CI3910" s="239"/>
      <c r="CJ3910" s="239"/>
      <c r="CK3910" s="239"/>
      <c r="CL3910" s="239"/>
      <c r="CM3910" s="239"/>
      <c r="CN3910" s="239"/>
      <c r="CO3910" s="239"/>
      <c r="CP3910" s="239"/>
      <c r="CQ3910" s="239"/>
      <c r="CR3910" s="239"/>
      <c r="CS3910" s="239"/>
      <c r="CT3910" s="239"/>
      <c r="CU3910" s="239"/>
      <c r="CV3910" s="239"/>
      <c r="CW3910" s="239"/>
      <c r="CX3910" s="239"/>
      <c r="CY3910" s="239"/>
      <c r="CZ3910" s="239"/>
      <c r="DA3910" s="239"/>
      <c r="DB3910" s="239"/>
      <c r="DC3910" s="239"/>
      <c r="DD3910" s="239"/>
      <c r="DE3910" s="239"/>
      <c r="DF3910" s="239"/>
      <c r="DG3910" s="239"/>
      <c r="DH3910" s="239"/>
      <c r="DI3910" s="239"/>
      <c r="DJ3910" s="239"/>
      <c r="DK3910" s="239"/>
      <c r="DL3910" s="239"/>
      <c r="DM3910" s="239"/>
      <c r="DN3910" s="239"/>
      <c r="DO3910" s="239"/>
      <c r="DP3910" s="239"/>
      <c r="DQ3910" s="239"/>
      <c r="DR3910" s="239"/>
      <c r="DS3910" s="239"/>
    </row>
    <row r="3911" spans="1:123" ht="24" customHeight="1" x14ac:dyDescent="0.2">
      <c r="A3911" s="378"/>
      <c r="B3911" s="112"/>
      <c r="C3911" s="376" t="s">
        <v>604</v>
      </c>
      <c r="D3911" s="113"/>
      <c r="E3911" s="114"/>
      <c r="F3911" s="115"/>
      <c r="G3911" s="302"/>
    </row>
    <row r="3912" spans="1:123" s="238" customFormat="1" ht="24" customHeight="1" x14ac:dyDescent="0.2">
      <c r="A3912" s="235" t="str">
        <f t="shared" ref="A3912:A3925" si="1173">IFERROR(VLOOKUP(C3912,Tabla_Insumos,4,FALSE),"")</f>
        <v/>
      </c>
      <c r="B3912" s="233" t="str">
        <f t="shared" ref="B3912:B3925" si="1174">IFERROR(VLOOKUP(C3912,Tabla_Insumos,5,FALSE),"")</f>
        <v/>
      </c>
      <c r="C3912" s="234"/>
      <c r="D3912" s="235" t="str">
        <f t="shared" ref="D3912:D3925" si="1175">IFERROR(VLOOKUP(C3912,Tabla_Insumos,2,FALSE),"")</f>
        <v/>
      </c>
      <c r="E3912" s="236"/>
      <c r="F3912" s="237">
        <f t="shared" ref="F3912:F3925" si="1176">IFERROR(VLOOKUP(C3912,Tabla_Insumos,3,FALSE),0)</f>
        <v>0</v>
      </c>
      <c r="G3912" s="303">
        <f>ROUND(E3912*F3912,2)</f>
        <v>0</v>
      </c>
    </row>
    <row r="3913" spans="1:123" s="238" customFormat="1" ht="24" customHeight="1" x14ac:dyDescent="0.2">
      <c r="A3913" s="235" t="str">
        <f t="shared" si="1173"/>
        <v/>
      </c>
      <c r="B3913" s="233" t="str">
        <f t="shared" si="1174"/>
        <v/>
      </c>
      <c r="C3913" s="234"/>
      <c r="D3913" s="235" t="str">
        <f t="shared" si="1175"/>
        <v/>
      </c>
      <c r="E3913" s="236"/>
      <c r="F3913" s="237">
        <f t="shared" si="1176"/>
        <v>0</v>
      </c>
      <c r="G3913" s="303">
        <f t="shared" ref="G3913:G3925" si="1177">ROUND(E3913*F3913,2)</f>
        <v>0</v>
      </c>
    </row>
    <row r="3914" spans="1:123" s="238" customFormat="1" ht="24" customHeight="1" x14ac:dyDescent="0.2">
      <c r="A3914" s="235" t="str">
        <f t="shared" si="1173"/>
        <v/>
      </c>
      <c r="B3914" s="233" t="str">
        <f t="shared" si="1174"/>
        <v/>
      </c>
      <c r="C3914" s="234"/>
      <c r="D3914" s="235" t="str">
        <f t="shared" si="1175"/>
        <v/>
      </c>
      <c r="E3914" s="236"/>
      <c r="F3914" s="237">
        <f t="shared" si="1176"/>
        <v>0</v>
      </c>
      <c r="G3914" s="303">
        <f t="shared" si="1177"/>
        <v>0</v>
      </c>
    </row>
    <row r="3915" spans="1:123" s="238" customFormat="1" ht="24" customHeight="1" x14ac:dyDescent="0.2">
      <c r="A3915" s="235" t="str">
        <f t="shared" si="1173"/>
        <v/>
      </c>
      <c r="B3915" s="233" t="str">
        <f t="shared" si="1174"/>
        <v/>
      </c>
      <c r="C3915" s="234"/>
      <c r="D3915" s="235" t="str">
        <f t="shared" si="1175"/>
        <v/>
      </c>
      <c r="E3915" s="236"/>
      <c r="F3915" s="237">
        <f t="shared" si="1176"/>
        <v>0</v>
      </c>
      <c r="G3915" s="303">
        <f t="shared" si="1177"/>
        <v>0</v>
      </c>
    </row>
    <row r="3916" spans="1:123" s="238" customFormat="1" ht="24" customHeight="1" x14ac:dyDescent="0.2">
      <c r="A3916" s="235" t="str">
        <f t="shared" si="1173"/>
        <v/>
      </c>
      <c r="B3916" s="233" t="str">
        <f t="shared" si="1174"/>
        <v/>
      </c>
      <c r="C3916" s="234"/>
      <c r="D3916" s="235" t="str">
        <f t="shared" si="1175"/>
        <v/>
      </c>
      <c r="E3916" s="236"/>
      <c r="F3916" s="237">
        <f t="shared" si="1176"/>
        <v>0</v>
      </c>
      <c r="G3916" s="303">
        <f t="shared" si="1177"/>
        <v>0</v>
      </c>
    </row>
    <row r="3917" spans="1:123" s="238" customFormat="1" ht="24" customHeight="1" x14ac:dyDescent="0.2">
      <c r="A3917" s="235" t="str">
        <f t="shared" si="1173"/>
        <v/>
      </c>
      <c r="B3917" s="233" t="str">
        <f t="shared" si="1174"/>
        <v/>
      </c>
      <c r="C3917" s="234"/>
      <c r="D3917" s="235" t="str">
        <f t="shared" si="1175"/>
        <v/>
      </c>
      <c r="E3917" s="236"/>
      <c r="F3917" s="237">
        <f t="shared" si="1176"/>
        <v>0</v>
      </c>
      <c r="G3917" s="303">
        <f t="shared" si="1177"/>
        <v>0</v>
      </c>
    </row>
    <row r="3918" spans="1:123" s="238" customFormat="1" ht="24" customHeight="1" x14ac:dyDescent="0.2">
      <c r="A3918" s="235" t="str">
        <f t="shared" si="1173"/>
        <v/>
      </c>
      <c r="B3918" s="233" t="str">
        <f t="shared" si="1174"/>
        <v/>
      </c>
      <c r="C3918" s="234"/>
      <c r="D3918" s="235" t="str">
        <f t="shared" si="1175"/>
        <v/>
      </c>
      <c r="E3918" s="236"/>
      <c r="F3918" s="237">
        <f t="shared" si="1176"/>
        <v>0</v>
      </c>
      <c r="G3918" s="303">
        <f t="shared" si="1177"/>
        <v>0</v>
      </c>
    </row>
    <row r="3919" spans="1:123" s="238" customFormat="1" ht="24" customHeight="1" x14ac:dyDescent="0.2">
      <c r="A3919" s="235" t="str">
        <f t="shared" si="1173"/>
        <v/>
      </c>
      <c r="B3919" s="233" t="str">
        <f t="shared" si="1174"/>
        <v/>
      </c>
      <c r="C3919" s="234"/>
      <c r="D3919" s="235" t="str">
        <f t="shared" si="1175"/>
        <v/>
      </c>
      <c r="E3919" s="236"/>
      <c r="F3919" s="237">
        <f t="shared" si="1176"/>
        <v>0</v>
      </c>
      <c r="G3919" s="303">
        <f t="shared" si="1177"/>
        <v>0</v>
      </c>
    </row>
    <row r="3920" spans="1:123" s="238" customFormat="1" ht="24" customHeight="1" x14ac:dyDescent="0.2">
      <c r="A3920" s="235" t="str">
        <f t="shared" si="1173"/>
        <v/>
      </c>
      <c r="B3920" s="233" t="str">
        <f t="shared" si="1174"/>
        <v/>
      </c>
      <c r="C3920" s="234"/>
      <c r="D3920" s="235" t="str">
        <f t="shared" si="1175"/>
        <v/>
      </c>
      <c r="E3920" s="236"/>
      <c r="F3920" s="237">
        <f t="shared" si="1176"/>
        <v>0</v>
      </c>
      <c r="G3920" s="303">
        <f t="shared" si="1177"/>
        <v>0</v>
      </c>
    </row>
    <row r="3921" spans="1:7" s="238" customFormat="1" ht="24" customHeight="1" x14ac:dyDescent="0.2">
      <c r="A3921" s="235" t="str">
        <f t="shared" si="1173"/>
        <v/>
      </c>
      <c r="B3921" s="233" t="str">
        <f t="shared" si="1174"/>
        <v/>
      </c>
      <c r="C3921" s="234"/>
      <c r="D3921" s="235" t="str">
        <f t="shared" si="1175"/>
        <v/>
      </c>
      <c r="E3921" s="236"/>
      <c r="F3921" s="237">
        <f t="shared" si="1176"/>
        <v>0</v>
      </c>
      <c r="G3921" s="303">
        <f t="shared" si="1177"/>
        <v>0</v>
      </c>
    </row>
    <row r="3922" spans="1:7" s="238" customFormat="1" ht="24" customHeight="1" x14ac:dyDescent="0.2">
      <c r="A3922" s="235" t="str">
        <f t="shared" si="1173"/>
        <v/>
      </c>
      <c r="B3922" s="233" t="str">
        <f t="shared" si="1174"/>
        <v/>
      </c>
      <c r="C3922" s="234"/>
      <c r="D3922" s="235" t="str">
        <f t="shared" si="1175"/>
        <v/>
      </c>
      <c r="E3922" s="236"/>
      <c r="F3922" s="237">
        <f t="shared" si="1176"/>
        <v>0</v>
      </c>
      <c r="G3922" s="303">
        <f t="shared" si="1177"/>
        <v>0</v>
      </c>
    </row>
    <row r="3923" spans="1:7" s="238" customFormat="1" ht="24" customHeight="1" x14ac:dyDescent="0.2">
      <c r="A3923" s="235" t="str">
        <f t="shared" si="1173"/>
        <v/>
      </c>
      <c r="B3923" s="233" t="str">
        <f t="shared" si="1174"/>
        <v/>
      </c>
      <c r="C3923" s="234"/>
      <c r="D3923" s="235" t="str">
        <f t="shared" si="1175"/>
        <v/>
      </c>
      <c r="E3923" s="236"/>
      <c r="F3923" s="237">
        <f t="shared" si="1176"/>
        <v>0</v>
      </c>
      <c r="G3923" s="303">
        <f t="shared" si="1177"/>
        <v>0</v>
      </c>
    </row>
    <row r="3924" spans="1:7" s="238" customFormat="1" ht="24" customHeight="1" x14ac:dyDescent="0.2">
      <c r="A3924" s="235" t="str">
        <f t="shared" si="1173"/>
        <v/>
      </c>
      <c r="B3924" s="233" t="str">
        <f t="shared" si="1174"/>
        <v/>
      </c>
      <c r="C3924" s="234"/>
      <c r="D3924" s="235" t="str">
        <f t="shared" si="1175"/>
        <v/>
      </c>
      <c r="E3924" s="236"/>
      <c r="F3924" s="237">
        <f t="shared" si="1176"/>
        <v>0</v>
      </c>
      <c r="G3924" s="303">
        <f t="shared" si="1177"/>
        <v>0</v>
      </c>
    </row>
    <row r="3925" spans="1:7" s="238" customFormat="1" ht="24" customHeight="1" x14ac:dyDescent="0.2">
      <c r="A3925" s="235" t="str">
        <f t="shared" si="1173"/>
        <v/>
      </c>
      <c r="B3925" s="233" t="str">
        <f t="shared" si="1174"/>
        <v/>
      </c>
      <c r="C3925" s="234"/>
      <c r="D3925" s="235" t="str">
        <f t="shared" si="1175"/>
        <v/>
      </c>
      <c r="E3925" s="236"/>
      <c r="F3925" s="237">
        <f t="shared" si="1176"/>
        <v>0</v>
      </c>
      <c r="G3925" s="303">
        <f t="shared" si="1177"/>
        <v>0</v>
      </c>
    </row>
    <row r="3926" spans="1:7" ht="24" customHeight="1" x14ac:dyDescent="0.2">
      <c r="A3926" s="304"/>
      <c r="B3926" s="99"/>
      <c r="C3926" s="99"/>
      <c r="D3926" s="105"/>
      <c r="E3926" s="106"/>
      <c r="F3926" s="377" t="s">
        <v>31</v>
      </c>
      <c r="G3926" s="305">
        <f>SUBTOTAL(9,G3912:G3925)</f>
        <v>0</v>
      </c>
    </row>
    <row r="3927" spans="1:7" ht="24" customHeight="1" x14ac:dyDescent="0.2">
      <c r="A3927" s="304"/>
      <c r="B3927" s="99"/>
      <c r="C3927" s="375" t="s">
        <v>605</v>
      </c>
      <c r="D3927" s="105"/>
      <c r="E3927" s="106"/>
      <c r="F3927" s="107"/>
      <c r="G3927" s="306"/>
    </row>
    <row r="3928" spans="1:7" s="238" customFormat="1" ht="24" customHeight="1" x14ac:dyDescent="0.2">
      <c r="A3928" s="235" t="str">
        <f t="shared" ref="A3928:A3935" si="1178">IFERROR(VLOOKUP(C3928,Tabla_Insumos,4,FALSE),"")</f>
        <v/>
      </c>
      <c r="B3928" s="233">
        <f t="shared" ref="B3928:B3935" si="1179">IFERROR(VLOOKUP(A3928,Tabla_Indices,5,FALSE),"")</f>
        <v>0</v>
      </c>
      <c r="C3928" s="234"/>
      <c r="D3928" s="235" t="str">
        <f t="shared" ref="D3928:D3935" si="1180">IFERROR(VLOOKUP(C3928,Tabla_Insumos,2,FALSE),"")</f>
        <v/>
      </c>
      <c r="E3928" s="236"/>
      <c r="F3928" s="237">
        <f t="shared" ref="F3928:F3935" si="1181">IFERROR(VLOOKUP(C3928,Tabla_Insumos,3,FALSE),0)</f>
        <v>0</v>
      </c>
      <c r="G3928" s="303">
        <f>ROUND(E3928*F3928,2)</f>
        <v>0</v>
      </c>
    </row>
    <row r="3929" spans="1:7" s="238" customFormat="1" ht="24" customHeight="1" x14ac:dyDescent="0.2">
      <c r="A3929" s="235" t="str">
        <f t="shared" si="1178"/>
        <v/>
      </c>
      <c r="B3929" s="233">
        <f t="shared" si="1179"/>
        <v>0</v>
      </c>
      <c r="C3929" s="234"/>
      <c r="D3929" s="235" t="str">
        <f t="shared" si="1180"/>
        <v/>
      </c>
      <c r="E3929" s="236"/>
      <c r="F3929" s="237">
        <f t="shared" si="1181"/>
        <v>0</v>
      </c>
      <c r="G3929" s="303">
        <f>ROUND(E3929*F3929,2)</f>
        <v>0</v>
      </c>
    </row>
    <row r="3930" spans="1:7" s="238" customFormat="1" ht="24" customHeight="1" x14ac:dyDescent="0.2">
      <c r="A3930" s="235" t="str">
        <f t="shared" si="1178"/>
        <v/>
      </c>
      <c r="B3930" s="233">
        <f t="shared" si="1179"/>
        <v>0</v>
      </c>
      <c r="C3930" s="234"/>
      <c r="D3930" s="235" t="str">
        <f t="shared" si="1180"/>
        <v/>
      </c>
      <c r="E3930" s="236"/>
      <c r="F3930" s="237">
        <f t="shared" si="1181"/>
        <v>0</v>
      </c>
      <c r="G3930" s="303">
        <f t="shared" ref="G3930:G3935" si="1182">ROUND(E3930*F3930,2)</f>
        <v>0</v>
      </c>
    </row>
    <row r="3931" spans="1:7" s="238" customFormat="1" ht="24" customHeight="1" x14ac:dyDescent="0.2">
      <c r="A3931" s="235" t="str">
        <f t="shared" si="1178"/>
        <v/>
      </c>
      <c r="B3931" s="233">
        <f t="shared" si="1179"/>
        <v>0</v>
      </c>
      <c r="C3931" s="234"/>
      <c r="D3931" s="235" t="str">
        <f t="shared" si="1180"/>
        <v/>
      </c>
      <c r="E3931" s="236"/>
      <c r="F3931" s="237">
        <f t="shared" si="1181"/>
        <v>0</v>
      </c>
      <c r="G3931" s="303">
        <f t="shared" si="1182"/>
        <v>0</v>
      </c>
    </row>
    <row r="3932" spans="1:7" s="238" customFormat="1" ht="24" customHeight="1" x14ac:dyDescent="0.2">
      <c r="A3932" s="235" t="str">
        <f t="shared" si="1178"/>
        <v/>
      </c>
      <c r="B3932" s="233">
        <f t="shared" si="1179"/>
        <v>0</v>
      </c>
      <c r="C3932" s="234"/>
      <c r="D3932" s="235" t="str">
        <f t="shared" si="1180"/>
        <v/>
      </c>
      <c r="E3932" s="236"/>
      <c r="F3932" s="237">
        <f t="shared" si="1181"/>
        <v>0</v>
      </c>
      <c r="G3932" s="303">
        <f t="shared" si="1182"/>
        <v>0</v>
      </c>
    </row>
    <row r="3933" spans="1:7" s="238" customFormat="1" ht="24" customHeight="1" x14ac:dyDescent="0.2">
      <c r="A3933" s="235" t="str">
        <f t="shared" si="1178"/>
        <v/>
      </c>
      <c r="B3933" s="233">
        <f t="shared" si="1179"/>
        <v>0</v>
      </c>
      <c r="C3933" s="234"/>
      <c r="D3933" s="235" t="str">
        <f t="shared" si="1180"/>
        <v/>
      </c>
      <c r="E3933" s="236"/>
      <c r="F3933" s="237">
        <f t="shared" si="1181"/>
        <v>0</v>
      </c>
      <c r="G3933" s="303">
        <f t="shared" si="1182"/>
        <v>0</v>
      </c>
    </row>
    <row r="3934" spans="1:7" s="238" customFormat="1" ht="24" customHeight="1" x14ac:dyDescent="0.2">
      <c r="A3934" s="235" t="str">
        <f t="shared" si="1178"/>
        <v/>
      </c>
      <c r="B3934" s="233">
        <f t="shared" si="1179"/>
        <v>0</v>
      </c>
      <c r="C3934" s="234"/>
      <c r="D3934" s="235" t="str">
        <f t="shared" si="1180"/>
        <v/>
      </c>
      <c r="E3934" s="236"/>
      <c r="F3934" s="237">
        <f t="shared" si="1181"/>
        <v>0</v>
      </c>
      <c r="G3934" s="303">
        <f t="shared" si="1182"/>
        <v>0</v>
      </c>
    </row>
    <row r="3935" spans="1:7" s="238" customFormat="1" ht="24" customHeight="1" x14ac:dyDescent="0.2">
      <c r="A3935" s="235" t="str">
        <f t="shared" si="1178"/>
        <v/>
      </c>
      <c r="B3935" s="233">
        <f t="shared" si="1179"/>
        <v>0</v>
      </c>
      <c r="C3935" s="234"/>
      <c r="D3935" s="235" t="str">
        <f t="shared" si="1180"/>
        <v/>
      </c>
      <c r="E3935" s="236"/>
      <c r="F3935" s="237">
        <f t="shared" si="1181"/>
        <v>0</v>
      </c>
      <c r="G3935" s="303">
        <f t="shared" si="1182"/>
        <v>0</v>
      </c>
    </row>
    <row r="3936" spans="1:7" ht="24" customHeight="1" x14ac:dyDescent="0.2">
      <c r="A3936" s="304"/>
      <c r="B3936" s="99"/>
      <c r="C3936" s="99"/>
      <c r="D3936" s="105"/>
      <c r="E3936" s="106"/>
      <c r="F3936" s="377" t="s">
        <v>32</v>
      </c>
      <c r="G3936" s="305">
        <f>SUBTOTAL(9,G3928:G3935)</f>
        <v>0</v>
      </c>
    </row>
    <row r="3937" spans="1:7" ht="24" customHeight="1" x14ac:dyDescent="0.2">
      <c r="A3937" s="304"/>
      <c r="B3937" s="99"/>
      <c r="C3937" s="375" t="s">
        <v>606</v>
      </c>
      <c r="D3937" s="105"/>
      <c r="E3937" s="106"/>
      <c r="F3937" s="107"/>
      <c r="G3937" s="306"/>
    </row>
    <row r="3938" spans="1:7" s="238" customFormat="1" ht="24" customHeight="1" x14ac:dyDescent="0.2">
      <c r="A3938" s="235" t="str">
        <f t="shared" ref="A3938:A3946" si="1183">IFERROR(VLOOKUP(C3938,Tabla_Insumos,4,FALSE),"")</f>
        <v/>
      </c>
      <c r="B3938" s="233" t="str">
        <f t="shared" ref="B3938:B3946" si="1184">IFERROR(VLOOKUP(C3938,Tabla_Insumos,5,FALSE),"")</f>
        <v/>
      </c>
      <c r="C3938" s="234"/>
      <c r="D3938" s="235" t="str">
        <f t="shared" ref="D3938:D3946" si="1185">IFERROR(VLOOKUP(C3938,Tabla_Insumos,2,FALSE),"")</f>
        <v/>
      </c>
      <c r="E3938" s="236"/>
      <c r="F3938" s="237">
        <f t="shared" ref="F3938:F3946" si="1186">IFERROR(VLOOKUP(C3938,Tabla_Insumos,3,FALSE),0)</f>
        <v>0</v>
      </c>
      <c r="G3938" s="303">
        <f t="shared" ref="G3938:G3946" si="1187">ROUND(E3938*F3938,2)</f>
        <v>0</v>
      </c>
    </row>
    <row r="3939" spans="1:7" s="238" customFormat="1" ht="24" customHeight="1" x14ac:dyDescent="0.2">
      <c r="A3939" s="235" t="str">
        <f t="shared" si="1183"/>
        <v/>
      </c>
      <c r="B3939" s="233" t="str">
        <f t="shared" si="1184"/>
        <v/>
      </c>
      <c r="C3939" s="234"/>
      <c r="D3939" s="235" t="str">
        <f t="shared" si="1185"/>
        <v/>
      </c>
      <c r="E3939" s="236"/>
      <c r="F3939" s="237">
        <f t="shared" si="1186"/>
        <v>0</v>
      </c>
      <c r="G3939" s="303">
        <f t="shared" si="1187"/>
        <v>0</v>
      </c>
    </row>
    <row r="3940" spans="1:7" s="238" customFormat="1" ht="24" customHeight="1" x14ac:dyDescent="0.2">
      <c r="A3940" s="235" t="str">
        <f t="shared" si="1183"/>
        <v/>
      </c>
      <c r="B3940" s="233" t="str">
        <f t="shared" si="1184"/>
        <v/>
      </c>
      <c r="C3940" s="234"/>
      <c r="D3940" s="235" t="str">
        <f t="shared" si="1185"/>
        <v/>
      </c>
      <c r="E3940" s="236"/>
      <c r="F3940" s="237">
        <f t="shared" si="1186"/>
        <v>0</v>
      </c>
      <c r="G3940" s="303">
        <f t="shared" si="1187"/>
        <v>0</v>
      </c>
    </row>
    <row r="3941" spans="1:7" s="238" customFormat="1" ht="24" customHeight="1" x14ac:dyDescent="0.2">
      <c r="A3941" s="235" t="str">
        <f t="shared" si="1183"/>
        <v/>
      </c>
      <c r="B3941" s="233" t="str">
        <f t="shared" si="1184"/>
        <v/>
      </c>
      <c r="C3941" s="234"/>
      <c r="D3941" s="235" t="str">
        <f t="shared" si="1185"/>
        <v/>
      </c>
      <c r="E3941" s="236"/>
      <c r="F3941" s="237">
        <f t="shared" si="1186"/>
        <v>0</v>
      </c>
      <c r="G3941" s="303">
        <f t="shared" si="1187"/>
        <v>0</v>
      </c>
    </row>
    <row r="3942" spans="1:7" s="238" customFormat="1" ht="24" customHeight="1" x14ac:dyDescent="0.2">
      <c r="A3942" s="235" t="str">
        <f t="shared" si="1183"/>
        <v/>
      </c>
      <c r="B3942" s="233" t="str">
        <f t="shared" si="1184"/>
        <v/>
      </c>
      <c r="C3942" s="234"/>
      <c r="D3942" s="235" t="str">
        <f t="shared" si="1185"/>
        <v/>
      </c>
      <c r="E3942" s="236"/>
      <c r="F3942" s="237">
        <f t="shared" si="1186"/>
        <v>0</v>
      </c>
      <c r="G3942" s="303">
        <f t="shared" si="1187"/>
        <v>0</v>
      </c>
    </row>
    <row r="3943" spans="1:7" s="238" customFormat="1" ht="24" customHeight="1" x14ac:dyDescent="0.2">
      <c r="A3943" s="235" t="str">
        <f t="shared" si="1183"/>
        <v/>
      </c>
      <c r="B3943" s="233" t="str">
        <f t="shared" si="1184"/>
        <v/>
      </c>
      <c r="C3943" s="234"/>
      <c r="D3943" s="235" t="str">
        <f t="shared" si="1185"/>
        <v/>
      </c>
      <c r="E3943" s="236"/>
      <c r="F3943" s="237">
        <f t="shared" si="1186"/>
        <v>0</v>
      </c>
      <c r="G3943" s="303">
        <f t="shared" si="1187"/>
        <v>0</v>
      </c>
    </row>
    <row r="3944" spans="1:7" s="238" customFormat="1" ht="24" customHeight="1" x14ac:dyDescent="0.2">
      <c r="A3944" s="235" t="str">
        <f t="shared" si="1183"/>
        <v/>
      </c>
      <c r="B3944" s="233" t="str">
        <f t="shared" si="1184"/>
        <v/>
      </c>
      <c r="C3944" s="234"/>
      <c r="D3944" s="235" t="str">
        <f t="shared" si="1185"/>
        <v/>
      </c>
      <c r="E3944" s="236"/>
      <c r="F3944" s="237">
        <f t="shared" si="1186"/>
        <v>0</v>
      </c>
      <c r="G3944" s="303">
        <f t="shared" si="1187"/>
        <v>0</v>
      </c>
    </row>
    <row r="3945" spans="1:7" s="238" customFormat="1" ht="24" customHeight="1" x14ac:dyDescent="0.2">
      <c r="A3945" s="235" t="str">
        <f t="shared" si="1183"/>
        <v/>
      </c>
      <c r="B3945" s="233" t="str">
        <f t="shared" si="1184"/>
        <v/>
      </c>
      <c r="C3945" s="234"/>
      <c r="D3945" s="235" t="str">
        <f t="shared" si="1185"/>
        <v/>
      </c>
      <c r="E3945" s="236"/>
      <c r="F3945" s="237">
        <f t="shared" si="1186"/>
        <v>0</v>
      </c>
      <c r="G3945" s="303">
        <f t="shared" si="1187"/>
        <v>0</v>
      </c>
    </row>
    <row r="3946" spans="1:7" s="238" customFormat="1" ht="24" customHeight="1" x14ac:dyDescent="0.2">
      <c r="A3946" s="235" t="str">
        <f t="shared" si="1183"/>
        <v/>
      </c>
      <c r="B3946" s="233" t="str">
        <f t="shared" si="1184"/>
        <v/>
      </c>
      <c r="C3946" s="234"/>
      <c r="D3946" s="235" t="str">
        <f t="shared" si="1185"/>
        <v/>
      </c>
      <c r="E3946" s="236"/>
      <c r="F3946" s="237">
        <f t="shared" si="1186"/>
        <v>0</v>
      </c>
      <c r="G3946" s="303">
        <f t="shared" si="1187"/>
        <v>0</v>
      </c>
    </row>
    <row r="3947" spans="1:7" ht="24" customHeight="1" x14ac:dyDescent="0.2">
      <c r="A3947" s="307"/>
      <c r="B3947" s="105"/>
      <c r="C3947" s="99"/>
      <c r="D3947" s="105"/>
      <c r="E3947" s="106"/>
      <c r="F3947" s="377" t="s">
        <v>33</v>
      </c>
      <c r="G3947" s="305">
        <f>SUBTOTAL(9,G3938:G3946)</f>
        <v>0</v>
      </c>
    </row>
    <row r="3948" spans="1:7" ht="24" customHeight="1" x14ac:dyDescent="0.2">
      <c r="A3948" s="308"/>
      <c r="B3948" s="105"/>
      <c r="C3948" s="99"/>
      <c r="D3948" s="105"/>
      <c r="E3948" s="106"/>
      <c r="F3948" s="107"/>
      <c r="G3948" s="306"/>
    </row>
    <row r="3949" spans="1:7" ht="24" customHeight="1" x14ac:dyDescent="0.2">
      <c r="A3949" s="309" t="str">
        <f>B3907</f>
        <v/>
      </c>
      <c r="B3949" s="310" t="str">
        <f>C3907</f>
        <v/>
      </c>
      <c r="C3949" s="113"/>
      <c r="D3949" s="113" t="s">
        <v>34</v>
      </c>
      <c r="E3949" s="114"/>
      <c r="F3949" s="312" t="s">
        <v>35</v>
      </c>
      <c r="G3949" s="311">
        <f>SUBTOTAL(9,G3912:G3948)</f>
        <v>0</v>
      </c>
    </row>
    <row r="3951" spans="1:7" ht="24" customHeight="1" x14ac:dyDescent="0.2">
      <c r="A3951" s="291" t="s">
        <v>37</v>
      </c>
      <c r="B3951" s="292"/>
      <c r="C3951" s="292"/>
      <c r="D3951" s="292"/>
      <c r="E3951" s="292"/>
      <c r="F3951" s="292"/>
      <c r="G3951" s="293"/>
    </row>
    <row r="3952" spans="1:7" ht="24" customHeight="1" x14ac:dyDescent="0.2">
      <c r="A3952" s="294" t="s">
        <v>602</v>
      </c>
      <c r="B3952" s="101" t="str">
        <f>Comitente</f>
        <v>DIRECCION PROVINCIAL DE REDES DE GAS</v>
      </c>
      <c r="C3952" s="96"/>
      <c r="D3952" s="102"/>
      <c r="E3952" s="102"/>
      <c r="F3952" s="103"/>
      <c r="G3952" s="295"/>
    </row>
    <row r="3953" spans="1:123" ht="24" customHeight="1" x14ac:dyDescent="0.2">
      <c r="A3953" s="294" t="s">
        <v>603</v>
      </c>
      <c r="B3953" s="101">
        <f>Contratista</f>
        <v>0</v>
      </c>
      <c r="C3953" s="97"/>
      <c r="D3953" s="97"/>
      <c r="E3953" s="97"/>
      <c r="F3953" s="104"/>
      <c r="G3953" s="296"/>
    </row>
    <row r="3954" spans="1:123" ht="24" customHeight="1" x14ac:dyDescent="0.2">
      <c r="A3954" s="294" t="s">
        <v>24</v>
      </c>
      <c r="B3954" s="101" t="str">
        <f>Obra</f>
        <v>RED DE MEDIA PRESIÓN BARRIO TALACASTO</v>
      </c>
      <c r="C3954" s="97"/>
      <c r="D3954" s="97"/>
      <c r="E3954" s="97"/>
      <c r="F3954" s="104" t="s">
        <v>38</v>
      </c>
      <c r="G3954" s="297">
        <f>Fecha_Base</f>
        <v>0</v>
      </c>
    </row>
    <row r="3955" spans="1:123" ht="24" customHeight="1" x14ac:dyDescent="0.2">
      <c r="A3955" s="298" t="s">
        <v>601</v>
      </c>
      <c r="B3955" s="98" t="str">
        <f>Ubicación</f>
        <v>Departamento Chimbas</v>
      </c>
      <c r="C3955" s="98"/>
      <c r="D3955" s="105"/>
      <c r="E3955" s="106"/>
      <c r="F3955" s="107"/>
      <c r="G3955" s="299"/>
    </row>
    <row r="3956" spans="1:123" ht="24" customHeight="1" x14ac:dyDescent="0.2">
      <c r="A3956" s="298" t="s">
        <v>39</v>
      </c>
      <c r="B3956" s="108" t="str">
        <f>IFERROR(VALUE(LEFT(B3957,FIND(".",B3957)-1)),"")</f>
        <v/>
      </c>
      <c r="C3956" s="99" t="str">
        <f>IFERROR(VLOOKUP(B3956,Tabla_CyP,2,FALSE),"")</f>
        <v/>
      </c>
      <c r="D3956" s="99"/>
      <c r="E3956" s="106"/>
      <c r="F3956" s="107"/>
      <c r="G3956" s="299"/>
    </row>
    <row r="3957" spans="1:123" ht="24" customHeight="1" x14ac:dyDescent="0.2">
      <c r="A3957" s="298" t="s">
        <v>25</v>
      </c>
      <c r="B3957" s="109" t="str">
        <f>IFERROR(VLOOKUP(COUNTIF($A$1:A3957,"ANALISIS DE PRECIOS"),Tabla_NumeroItem,2,FALSE),"")</f>
        <v/>
      </c>
      <c r="C3957" s="99" t="str">
        <f>IFERROR(VLOOKUP(B3957,Tabla_CyP,2,FALSE),"")</f>
        <v/>
      </c>
      <c r="D3957" s="105"/>
      <c r="E3957" s="106"/>
      <c r="F3957" s="104" t="s">
        <v>26</v>
      </c>
      <c r="G3957" s="300" t="str">
        <f>IFERROR(VLOOKUP(B3957,Tabla_CyP,4,FALSE),"")</f>
        <v/>
      </c>
    </row>
    <row r="3958" spans="1:123" ht="24" customHeight="1" x14ac:dyDescent="0.2">
      <c r="A3958" s="298"/>
      <c r="B3958" s="98"/>
      <c r="C3958" s="99"/>
      <c r="D3958" s="105"/>
      <c r="E3958" s="106"/>
      <c r="F3958" s="107"/>
      <c r="G3958" s="299"/>
    </row>
    <row r="3959" spans="1:123" ht="24" customHeight="1" x14ac:dyDescent="0.2">
      <c r="A3959" s="431" t="s">
        <v>507</v>
      </c>
      <c r="B3959" s="432"/>
      <c r="C3959" s="425" t="s">
        <v>0</v>
      </c>
      <c r="D3959" s="425" t="s">
        <v>27</v>
      </c>
      <c r="E3959" s="427" t="s">
        <v>28</v>
      </c>
      <c r="F3959" s="429" t="s">
        <v>29</v>
      </c>
      <c r="G3959" s="429" t="s">
        <v>30</v>
      </c>
    </row>
    <row r="3960" spans="1:123" s="111" customFormat="1" ht="24" customHeight="1" x14ac:dyDescent="0.2">
      <c r="A3960" s="110" t="s">
        <v>508</v>
      </c>
      <c r="B3960" s="110" t="s">
        <v>509</v>
      </c>
      <c r="C3960" s="426"/>
      <c r="D3960" s="426"/>
      <c r="E3960" s="428"/>
      <c r="F3960" s="430"/>
      <c r="G3960" s="430"/>
      <c r="H3960" s="239"/>
      <c r="I3960" s="239"/>
      <c r="J3960" s="239"/>
      <c r="K3960" s="239"/>
      <c r="L3960" s="239"/>
      <c r="M3960" s="239"/>
      <c r="N3960" s="239"/>
      <c r="O3960" s="239"/>
      <c r="P3960" s="239"/>
      <c r="Q3960" s="239"/>
      <c r="R3960" s="239"/>
      <c r="S3960" s="239"/>
      <c r="T3960" s="239"/>
      <c r="U3960" s="239"/>
      <c r="V3960" s="239"/>
      <c r="W3960" s="239"/>
      <c r="X3960" s="239"/>
      <c r="Y3960" s="239"/>
      <c r="Z3960" s="239"/>
      <c r="AA3960" s="239"/>
      <c r="AB3960" s="239"/>
      <c r="AC3960" s="239"/>
      <c r="AD3960" s="239"/>
      <c r="AE3960" s="239"/>
      <c r="AF3960" s="239"/>
      <c r="AG3960" s="239"/>
      <c r="AH3960" s="239"/>
      <c r="AI3960" s="239"/>
      <c r="AJ3960" s="239"/>
      <c r="AK3960" s="239"/>
      <c r="AL3960" s="239"/>
      <c r="AM3960" s="239"/>
      <c r="AN3960" s="239"/>
      <c r="AO3960" s="239"/>
      <c r="AP3960" s="239"/>
      <c r="AQ3960" s="239"/>
      <c r="AR3960" s="239"/>
      <c r="AS3960" s="239"/>
      <c r="AT3960" s="239"/>
      <c r="AU3960" s="239"/>
      <c r="AV3960" s="239"/>
      <c r="AW3960" s="239"/>
      <c r="AX3960" s="239"/>
      <c r="AY3960" s="239"/>
      <c r="AZ3960" s="239"/>
      <c r="BA3960" s="239"/>
      <c r="BB3960" s="239"/>
      <c r="BC3960" s="239"/>
      <c r="BD3960" s="239"/>
      <c r="BE3960" s="239"/>
      <c r="BF3960" s="239"/>
      <c r="BG3960" s="239"/>
      <c r="BH3960" s="239"/>
      <c r="BI3960" s="239"/>
      <c r="BJ3960" s="239"/>
      <c r="BK3960" s="239"/>
      <c r="BL3960" s="239"/>
      <c r="BM3960" s="239"/>
      <c r="BN3960" s="239"/>
      <c r="BO3960" s="239"/>
      <c r="BP3960" s="239"/>
      <c r="BQ3960" s="239"/>
      <c r="BR3960" s="239"/>
      <c r="BS3960" s="239"/>
      <c r="BT3960" s="239"/>
      <c r="BU3960" s="239"/>
      <c r="BV3960" s="239"/>
      <c r="BW3960" s="239"/>
      <c r="BX3960" s="239"/>
      <c r="BY3960" s="239"/>
      <c r="BZ3960" s="239"/>
      <c r="CA3960" s="239"/>
      <c r="CB3960" s="239"/>
      <c r="CC3960" s="239"/>
      <c r="CD3960" s="239"/>
      <c r="CE3960" s="239"/>
      <c r="CF3960" s="239"/>
      <c r="CG3960" s="239"/>
      <c r="CH3960" s="239"/>
      <c r="CI3960" s="239"/>
      <c r="CJ3960" s="239"/>
      <c r="CK3960" s="239"/>
      <c r="CL3960" s="239"/>
      <c r="CM3960" s="239"/>
      <c r="CN3960" s="239"/>
      <c r="CO3960" s="239"/>
      <c r="CP3960" s="239"/>
      <c r="CQ3960" s="239"/>
      <c r="CR3960" s="239"/>
      <c r="CS3960" s="239"/>
      <c r="CT3960" s="239"/>
      <c r="CU3960" s="239"/>
      <c r="CV3960" s="239"/>
      <c r="CW3960" s="239"/>
      <c r="CX3960" s="239"/>
      <c r="CY3960" s="239"/>
      <c r="CZ3960" s="239"/>
      <c r="DA3960" s="239"/>
      <c r="DB3960" s="239"/>
      <c r="DC3960" s="239"/>
      <c r="DD3960" s="239"/>
      <c r="DE3960" s="239"/>
      <c r="DF3960" s="239"/>
      <c r="DG3960" s="239"/>
      <c r="DH3960" s="239"/>
      <c r="DI3960" s="239"/>
      <c r="DJ3960" s="239"/>
      <c r="DK3960" s="239"/>
      <c r="DL3960" s="239"/>
      <c r="DM3960" s="239"/>
      <c r="DN3960" s="239"/>
      <c r="DO3960" s="239"/>
      <c r="DP3960" s="239"/>
      <c r="DQ3960" s="239"/>
      <c r="DR3960" s="239"/>
      <c r="DS3960" s="239"/>
    </row>
    <row r="3961" spans="1:123" ht="24" customHeight="1" x14ac:dyDescent="0.2">
      <c r="A3961" s="378"/>
      <c r="B3961" s="112"/>
      <c r="C3961" s="376" t="s">
        <v>604</v>
      </c>
      <c r="D3961" s="113"/>
      <c r="E3961" s="114"/>
      <c r="F3961" s="115"/>
      <c r="G3961" s="302"/>
    </row>
    <row r="3962" spans="1:123" s="238" customFormat="1" ht="24" customHeight="1" x14ac:dyDescent="0.2">
      <c r="A3962" s="235" t="str">
        <f t="shared" ref="A3962:A3975" si="1188">IFERROR(VLOOKUP(C3962,Tabla_Insumos,4,FALSE),"")</f>
        <v/>
      </c>
      <c r="B3962" s="233" t="str">
        <f t="shared" ref="B3962:B3975" si="1189">IFERROR(VLOOKUP(C3962,Tabla_Insumos,5,FALSE),"")</f>
        <v/>
      </c>
      <c r="C3962" s="234"/>
      <c r="D3962" s="235" t="str">
        <f t="shared" ref="D3962:D3975" si="1190">IFERROR(VLOOKUP(C3962,Tabla_Insumos,2,FALSE),"")</f>
        <v/>
      </c>
      <c r="E3962" s="236"/>
      <c r="F3962" s="237">
        <f t="shared" ref="F3962:F3975" si="1191">IFERROR(VLOOKUP(C3962,Tabla_Insumos,3,FALSE),0)</f>
        <v>0</v>
      </c>
      <c r="G3962" s="303">
        <f>ROUND(E3962*F3962,2)</f>
        <v>0</v>
      </c>
    </row>
    <row r="3963" spans="1:123" s="238" customFormat="1" ht="24" customHeight="1" x14ac:dyDescent="0.2">
      <c r="A3963" s="235" t="str">
        <f t="shared" si="1188"/>
        <v/>
      </c>
      <c r="B3963" s="233" t="str">
        <f t="shared" si="1189"/>
        <v/>
      </c>
      <c r="C3963" s="234"/>
      <c r="D3963" s="235" t="str">
        <f t="shared" si="1190"/>
        <v/>
      </c>
      <c r="E3963" s="236"/>
      <c r="F3963" s="237">
        <f t="shared" si="1191"/>
        <v>0</v>
      </c>
      <c r="G3963" s="303">
        <f t="shared" ref="G3963:G3975" si="1192">ROUND(E3963*F3963,2)</f>
        <v>0</v>
      </c>
    </row>
    <row r="3964" spans="1:123" s="238" customFormat="1" ht="24" customHeight="1" x14ac:dyDescent="0.2">
      <c r="A3964" s="235" t="str">
        <f t="shared" si="1188"/>
        <v/>
      </c>
      <c r="B3964" s="233" t="str">
        <f t="shared" si="1189"/>
        <v/>
      </c>
      <c r="C3964" s="234"/>
      <c r="D3964" s="235" t="str">
        <f t="shared" si="1190"/>
        <v/>
      </c>
      <c r="E3964" s="236"/>
      <c r="F3964" s="237">
        <f t="shared" si="1191"/>
        <v>0</v>
      </c>
      <c r="G3964" s="303">
        <f t="shared" si="1192"/>
        <v>0</v>
      </c>
    </row>
    <row r="3965" spans="1:123" s="238" customFormat="1" ht="24" customHeight="1" x14ac:dyDescent="0.2">
      <c r="A3965" s="235" t="str">
        <f t="shared" si="1188"/>
        <v/>
      </c>
      <c r="B3965" s="233" t="str">
        <f t="shared" si="1189"/>
        <v/>
      </c>
      <c r="C3965" s="234"/>
      <c r="D3965" s="235" t="str">
        <f t="shared" si="1190"/>
        <v/>
      </c>
      <c r="E3965" s="236"/>
      <c r="F3965" s="237">
        <f t="shared" si="1191"/>
        <v>0</v>
      </c>
      <c r="G3965" s="303">
        <f t="shared" si="1192"/>
        <v>0</v>
      </c>
    </row>
    <row r="3966" spans="1:123" s="238" customFormat="1" ht="24" customHeight="1" x14ac:dyDescent="0.2">
      <c r="A3966" s="235" t="str">
        <f t="shared" si="1188"/>
        <v/>
      </c>
      <c r="B3966" s="233" t="str">
        <f t="shared" si="1189"/>
        <v/>
      </c>
      <c r="C3966" s="234"/>
      <c r="D3966" s="235" t="str">
        <f t="shared" si="1190"/>
        <v/>
      </c>
      <c r="E3966" s="236"/>
      <c r="F3966" s="237">
        <f t="shared" si="1191"/>
        <v>0</v>
      </c>
      <c r="G3966" s="303">
        <f t="shared" si="1192"/>
        <v>0</v>
      </c>
    </row>
    <row r="3967" spans="1:123" s="238" customFormat="1" ht="24" customHeight="1" x14ac:dyDescent="0.2">
      <c r="A3967" s="235" t="str">
        <f t="shared" si="1188"/>
        <v/>
      </c>
      <c r="B3967" s="233" t="str">
        <f t="shared" si="1189"/>
        <v/>
      </c>
      <c r="C3967" s="234"/>
      <c r="D3967" s="235" t="str">
        <f t="shared" si="1190"/>
        <v/>
      </c>
      <c r="E3967" s="236"/>
      <c r="F3967" s="237">
        <f t="shared" si="1191"/>
        <v>0</v>
      </c>
      <c r="G3967" s="303">
        <f t="shared" si="1192"/>
        <v>0</v>
      </c>
    </row>
    <row r="3968" spans="1:123" s="238" customFormat="1" ht="24" customHeight="1" x14ac:dyDescent="0.2">
      <c r="A3968" s="235" t="str">
        <f t="shared" si="1188"/>
        <v/>
      </c>
      <c r="B3968" s="233" t="str">
        <f t="shared" si="1189"/>
        <v/>
      </c>
      <c r="C3968" s="234"/>
      <c r="D3968" s="235" t="str">
        <f t="shared" si="1190"/>
        <v/>
      </c>
      <c r="E3968" s="236"/>
      <c r="F3968" s="237">
        <f t="shared" si="1191"/>
        <v>0</v>
      </c>
      <c r="G3968" s="303">
        <f t="shared" si="1192"/>
        <v>0</v>
      </c>
    </row>
    <row r="3969" spans="1:7" s="238" customFormat="1" ht="24" customHeight="1" x14ac:dyDescent="0.2">
      <c r="A3969" s="235" t="str">
        <f t="shared" si="1188"/>
        <v/>
      </c>
      <c r="B3969" s="233" t="str">
        <f t="shared" si="1189"/>
        <v/>
      </c>
      <c r="C3969" s="234"/>
      <c r="D3969" s="235" t="str">
        <f t="shared" si="1190"/>
        <v/>
      </c>
      <c r="E3969" s="236"/>
      <c r="F3969" s="237">
        <f t="shared" si="1191"/>
        <v>0</v>
      </c>
      <c r="G3969" s="303">
        <f t="shared" si="1192"/>
        <v>0</v>
      </c>
    </row>
    <row r="3970" spans="1:7" s="238" customFormat="1" ht="24" customHeight="1" x14ac:dyDescent="0.2">
      <c r="A3970" s="235" t="str">
        <f t="shared" si="1188"/>
        <v/>
      </c>
      <c r="B3970" s="233" t="str">
        <f t="shared" si="1189"/>
        <v/>
      </c>
      <c r="C3970" s="234"/>
      <c r="D3970" s="235" t="str">
        <f t="shared" si="1190"/>
        <v/>
      </c>
      <c r="E3970" s="236"/>
      <c r="F3970" s="237">
        <f t="shared" si="1191"/>
        <v>0</v>
      </c>
      <c r="G3970" s="303">
        <f t="shared" si="1192"/>
        <v>0</v>
      </c>
    </row>
    <row r="3971" spans="1:7" s="238" customFormat="1" ht="24" customHeight="1" x14ac:dyDescent="0.2">
      <c r="A3971" s="235" t="str">
        <f t="shared" si="1188"/>
        <v/>
      </c>
      <c r="B3971" s="233" t="str">
        <f t="shared" si="1189"/>
        <v/>
      </c>
      <c r="C3971" s="234"/>
      <c r="D3971" s="235" t="str">
        <f t="shared" si="1190"/>
        <v/>
      </c>
      <c r="E3971" s="236"/>
      <c r="F3971" s="237">
        <f t="shared" si="1191"/>
        <v>0</v>
      </c>
      <c r="G3971" s="303">
        <f t="shared" si="1192"/>
        <v>0</v>
      </c>
    </row>
    <row r="3972" spans="1:7" s="238" customFormat="1" ht="24" customHeight="1" x14ac:dyDescent="0.2">
      <c r="A3972" s="235" t="str">
        <f t="shared" si="1188"/>
        <v/>
      </c>
      <c r="B3972" s="233" t="str">
        <f t="shared" si="1189"/>
        <v/>
      </c>
      <c r="C3972" s="234"/>
      <c r="D3972" s="235" t="str">
        <f t="shared" si="1190"/>
        <v/>
      </c>
      <c r="E3972" s="236"/>
      <c r="F3972" s="237">
        <f t="shared" si="1191"/>
        <v>0</v>
      </c>
      <c r="G3972" s="303">
        <f t="shared" si="1192"/>
        <v>0</v>
      </c>
    </row>
    <row r="3973" spans="1:7" s="238" customFormat="1" ht="24" customHeight="1" x14ac:dyDescent="0.2">
      <c r="A3973" s="235" t="str">
        <f t="shared" si="1188"/>
        <v/>
      </c>
      <c r="B3973" s="233" t="str">
        <f t="shared" si="1189"/>
        <v/>
      </c>
      <c r="C3973" s="234"/>
      <c r="D3973" s="235" t="str">
        <f t="shared" si="1190"/>
        <v/>
      </c>
      <c r="E3973" s="236"/>
      <c r="F3973" s="237">
        <f t="shared" si="1191"/>
        <v>0</v>
      </c>
      <c r="G3973" s="303">
        <f t="shared" si="1192"/>
        <v>0</v>
      </c>
    </row>
    <row r="3974" spans="1:7" s="238" customFormat="1" ht="24" customHeight="1" x14ac:dyDescent="0.2">
      <c r="A3974" s="235" t="str">
        <f t="shared" si="1188"/>
        <v/>
      </c>
      <c r="B3974" s="233" t="str">
        <f t="shared" si="1189"/>
        <v/>
      </c>
      <c r="C3974" s="234"/>
      <c r="D3974" s="235" t="str">
        <f t="shared" si="1190"/>
        <v/>
      </c>
      <c r="E3974" s="236"/>
      <c r="F3974" s="237">
        <f t="shared" si="1191"/>
        <v>0</v>
      </c>
      <c r="G3974" s="303">
        <f t="shared" si="1192"/>
        <v>0</v>
      </c>
    </row>
    <row r="3975" spans="1:7" s="238" customFormat="1" ht="24" customHeight="1" x14ac:dyDescent="0.2">
      <c r="A3975" s="235" t="str">
        <f t="shared" si="1188"/>
        <v/>
      </c>
      <c r="B3975" s="233" t="str">
        <f t="shared" si="1189"/>
        <v/>
      </c>
      <c r="C3975" s="234"/>
      <c r="D3975" s="235" t="str">
        <f t="shared" si="1190"/>
        <v/>
      </c>
      <c r="E3975" s="236"/>
      <c r="F3975" s="237">
        <f t="shared" si="1191"/>
        <v>0</v>
      </c>
      <c r="G3975" s="303">
        <f t="shared" si="1192"/>
        <v>0</v>
      </c>
    </row>
    <row r="3976" spans="1:7" ht="24" customHeight="1" x14ac:dyDescent="0.2">
      <c r="A3976" s="304"/>
      <c r="B3976" s="99"/>
      <c r="C3976" s="99"/>
      <c r="D3976" s="105"/>
      <c r="E3976" s="106"/>
      <c r="F3976" s="377" t="s">
        <v>31</v>
      </c>
      <c r="G3976" s="305">
        <f>SUBTOTAL(9,G3962:G3975)</f>
        <v>0</v>
      </c>
    </row>
    <row r="3977" spans="1:7" ht="24" customHeight="1" x14ac:dyDescent="0.2">
      <c r="A3977" s="304"/>
      <c r="B3977" s="99"/>
      <c r="C3977" s="375" t="s">
        <v>605</v>
      </c>
      <c r="D3977" s="105"/>
      <c r="E3977" s="106"/>
      <c r="F3977" s="107"/>
      <c r="G3977" s="306"/>
    </row>
    <row r="3978" spans="1:7" s="238" customFormat="1" ht="24" customHeight="1" x14ac:dyDescent="0.2">
      <c r="A3978" s="235" t="str">
        <f t="shared" ref="A3978:A3985" si="1193">IFERROR(VLOOKUP(C3978,Tabla_Insumos,4,FALSE),"")</f>
        <v/>
      </c>
      <c r="B3978" s="233">
        <f t="shared" ref="B3978:B3985" si="1194">IFERROR(VLOOKUP(A3978,Tabla_Indices,5,FALSE),"")</f>
        <v>0</v>
      </c>
      <c r="C3978" s="234"/>
      <c r="D3978" s="235" t="str">
        <f t="shared" ref="D3978:D3985" si="1195">IFERROR(VLOOKUP(C3978,Tabla_Insumos,2,FALSE),"")</f>
        <v/>
      </c>
      <c r="E3978" s="236"/>
      <c r="F3978" s="237">
        <f t="shared" ref="F3978:F3985" si="1196">IFERROR(VLOOKUP(C3978,Tabla_Insumos,3,FALSE),0)</f>
        <v>0</v>
      </c>
      <c r="G3978" s="303">
        <f>ROUND(E3978*F3978,2)</f>
        <v>0</v>
      </c>
    </row>
    <row r="3979" spans="1:7" s="238" customFormat="1" ht="24" customHeight="1" x14ac:dyDescent="0.2">
      <c r="A3979" s="235" t="str">
        <f t="shared" si="1193"/>
        <v/>
      </c>
      <c r="B3979" s="233">
        <f t="shared" si="1194"/>
        <v>0</v>
      </c>
      <c r="C3979" s="234"/>
      <c r="D3979" s="235" t="str">
        <f t="shared" si="1195"/>
        <v/>
      </c>
      <c r="E3979" s="236"/>
      <c r="F3979" s="237">
        <f t="shared" si="1196"/>
        <v>0</v>
      </c>
      <c r="G3979" s="303">
        <f>ROUND(E3979*F3979,2)</f>
        <v>0</v>
      </c>
    </row>
    <row r="3980" spans="1:7" s="238" customFormat="1" ht="24" customHeight="1" x14ac:dyDescent="0.2">
      <c r="A3980" s="235" t="str">
        <f t="shared" si="1193"/>
        <v/>
      </c>
      <c r="B3980" s="233">
        <f t="shared" si="1194"/>
        <v>0</v>
      </c>
      <c r="C3980" s="234"/>
      <c r="D3980" s="235" t="str">
        <f t="shared" si="1195"/>
        <v/>
      </c>
      <c r="E3980" s="236"/>
      <c r="F3980" s="237">
        <f t="shared" si="1196"/>
        <v>0</v>
      </c>
      <c r="G3980" s="303">
        <f t="shared" ref="G3980:G3985" si="1197">ROUND(E3980*F3980,2)</f>
        <v>0</v>
      </c>
    </row>
    <row r="3981" spans="1:7" s="238" customFormat="1" ht="24" customHeight="1" x14ac:dyDescent="0.2">
      <c r="A3981" s="235" t="str">
        <f t="shared" si="1193"/>
        <v/>
      </c>
      <c r="B3981" s="233">
        <f t="shared" si="1194"/>
        <v>0</v>
      </c>
      <c r="C3981" s="234"/>
      <c r="D3981" s="235" t="str">
        <f t="shared" si="1195"/>
        <v/>
      </c>
      <c r="E3981" s="236"/>
      <c r="F3981" s="237">
        <f t="shared" si="1196"/>
        <v>0</v>
      </c>
      <c r="G3981" s="303">
        <f t="shared" si="1197"/>
        <v>0</v>
      </c>
    </row>
    <row r="3982" spans="1:7" s="238" customFormat="1" ht="24" customHeight="1" x14ac:dyDescent="0.2">
      <c r="A3982" s="235" t="str">
        <f t="shared" si="1193"/>
        <v/>
      </c>
      <c r="B3982" s="233">
        <f t="shared" si="1194"/>
        <v>0</v>
      </c>
      <c r="C3982" s="234"/>
      <c r="D3982" s="235" t="str">
        <f t="shared" si="1195"/>
        <v/>
      </c>
      <c r="E3982" s="236"/>
      <c r="F3982" s="237">
        <f t="shared" si="1196"/>
        <v>0</v>
      </c>
      <c r="G3982" s="303">
        <f t="shared" si="1197"/>
        <v>0</v>
      </c>
    </row>
    <row r="3983" spans="1:7" s="238" customFormat="1" ht="24" customHeight="1" x14ac:dyDescent="0.2">
      <c r="A3983" s="235" t="str">
        <f t="shared" si="1193"/>
        <v/>
      </c>
      <c r="B3983" s="233">
        <f t="shared" si="1194"/>
        <v>0</v>
      </c>
      <c r="C3983" s="234"/>
      <c r="D3983" s="235" t="str">
        <f t="shared" si="1195"/>
        <v/>
      </c>
      <c r="E3983" s="236"/>
      <c r="F3983" s="237">
        <f t="shared" si="1196"/>
        <v>0</v>
      </c>
      <c r="G3983" s="303">
        <f t="shared" si="1197"/>
        <v>0</v>
      </c>
    </row>
    <row r="3984" spans="1:7" s="238" customFormat="1" ht="24" customHeight="1" x14ac:dyDescent="0.2">
      <c r="A3984" s="235" t="str">
        <f t="shared" si="1193"/>
        <v/>
      </c>
      <c r="B3984" s="233">
        <f t="shared" si="1194"/>
        <v>0</v>
      </c>
      <c r="C3984" s="234"/>
      <c r="D3984" s="235" t="str">
        <f t="shared" si="1195"/>
        <v/>
      </c>
      <c r="E3984" s="236"/>
      <c r="F3984" s="237">
        <f t="shared" si="1196"/>
        <v>0</v>
      </c>
      <c r="G3984" s="303">
        <f t="shared" si="1197"/>
        <v>0</v>
      </c>
    </row>
    <row r="3985" spans="1:7" s="238" customFormat="1" ht="24" customHeight="1" x14ac:dyDescent="0.2">
      <c r="A3985" s="235" t="str">
        <f t="shared" si="1193"/>
        <v/>
      </c>
      <c r="B3985" s="233">
        <f t="shared" si="1194"/>
        <v>0</v>
      </c>
      <c r="C3985" s="234"/>
      <c r="D3985" s="235" t="str">
        <f t="shared" si="1195"/>
        <v/>
      </c>
      <c r="E3985" s="236"/>
      <c r="F3985" s="237">
        <f t="shared" si="1196"/>
        <v>0</v>
      </c>
      <c r="G3985" s="303">
        <f t="shared" si="1197"/>
        <v>0</v>
      </c>
    </row>
    <row r="3986" spans="1:7" ht="24" customHeight="1" x14ac:dyDescent="0.2">
      <c r="A3986" s="304"/>
      <c r="B3986" s="99"/>
      <c r="C3986" s="99"/>
      <c r="D3986" s="105"/>
      <c r="E3986" s="106"/>
      <c r="F3986" s="377" t="s">
        <v>32</v>
      </c>
      <c r="G3986" s="305">
        <f>SUBTOTAL(9,G3978:G3985)</f>
        <v>0</v>
      </c>
    </row>
    <row r="3987" spans="1:7" ht="24" customHeight="1" x14ac:dyDescent="0.2">
      <c r="A3987" s="304"/>
      <c r="B3987" s="99"/>
      <c r="C3987" s="375" t="s">
        <v>606</v>
      </c>
      <c r="D3987" s="105"/>
      <c r="E3987" s="106"/>
      <c r="F3987" s="107"/>
      <c r="G3987" s="306"/>
    </row>
    <row r="3988" spans="1:7" s="238" customFormat="1" ht="24" customHeight="1" x14ac:dyDescent="0.2">
      <c r="A3988" s="235" t="str">
        <f t="shared" ref="A3988:A3996" si="1198">IFERROR(VLOOKUP(C3988,Tabla_Insumos,4,FALSE),"")</f>
        <v/>
      </c>
      <c r="B3988" s="233" t="str">
        <f t="shared" ref="B3988:B3996" si="1199">IFERROR(VLOOKUP(C3988,Tabla_Insumos,5,FALSE),"")</f>
        <v/>
      </c>
      <c r="C3988" s="234"/>
      <c r="D3988" s="235" t="str">
        <f t="shared" ref="D3988:D3996" si="1200">IFERROR(VLOOKUP(C3988,Tabla_Insumos,2,FALSE),"")</f>
        <v/>
      </c>
      <c r="E3988" s="236"/>
      <c r="F3988" s="237">
        <f t="shared" ref="F3988:F3996" si="1201">IFERROR(VLOOKUP(C3988,Tabla_Insumos,3,FALSE),0)</f>
        <v>0</v>
      </c>
      <c r="G3988" s="303">
        <f t="shared" ref="G3988:G3996" si="1202">ROUND(E3988*F3988,2)</f>
        <v>0</v>
      </c>
    </row>
    <row r="3989" spans="1:7" s="238" customFormat="1" ht="24" customHeight="1" x14ac:dyDescent="0.2">
      <c r="A3989" s="235" t="str">
        <f t="shared" si="1198"/>
        <v/>
      </c>
      <c r="B3989" s="233" t="str">
        <f t="shared" si="1199"/>
        <v/>
      </c>
      <c r="C3989" s="234"/>
      <c r="D3989" s="235" t="str">
        <f t="shared" si="1200"/>
        <v/>
      </c>
      <c r="E3989" s="236"/>
      <c r="F3989" s="237">
        <f t="shared" si="1201"/>
        <v>0</v>
      </c>
      <c r="G3989" s="303">
        <f t="shared" si="1202"/>
        <v>0</v>
      </c>
    </row>
    <row r="3990" spans="1:7" s="238" customFormat="1" ht="24" customHeight="1" x14ac:dyDescent="0.2">
      <c r="A3990" s="235" t="str">
        <f t="shared" si="1198"/>
        <v/>
      </c>
      <c r="B3990" s="233" t="str">
        <f t="shared" si="1199"/>
        <v/>
      </c>
      <c r="C3990" s="234"/>
      <c r="D3990" s="235" t="str">
        <f t="shared" si="1200"/>
        <v/>
      </c>
      <c r="E3990" s="236"/>
      <c r="F3990" s="237">
        <f t="shared" si="1201"/>
        <v>0</v>
      </c>
      <c r="G3990" s="303">
        <f t="shared" si="1202"/>
        <v>0</v>
      </c>
    </row>
    <row r="3991" spans="1:7" s="238" customFormat="1" ht="24" customHeight="1" x14ac:dyDescent="0.2">
      <c r="A3991" s="235" t="str">
        <f t="shared" si="1198"/>
        <v/>
      </c>
      <c r="B3991" s="233" t="str">
        <f t="shared" si="1199"/>
        <v/>
      </c>
      <c r="C3991" s="234"/>
      <c r="D3991" s="235" t="str">
        <f t="shared" si="1200"/>
        <v/>
      </c>
      <c r="E3991" s="236"/>
      <c r="F3991" s="237">
        <f t="shared" si="1201"/>
        <v>0</v>
      </c>
      <c r="G3991" s="303">
        <f t="shared" si="1202"/>
        <v>0</v>
      </c>
    </row>
    <row r="3992" spans="1:7" s="238" customFormat="1" ht="24" customHeight="1" x14ac:dyDescent="0.2">
      <c r="A3992" s="235" t="str">
        <f t="shared" si="1198"/>
        <v/>
      </c>
      <c r="B3992" s="233" t="str">
        <f t="shared" si="1199"/>
        <v/>
      </c>
      <c r="C3992" s="234"/>
      <c r="D3992" s="235" t="str">
        <f t="shared" si="1200"/>
        <v/>
      </c>
      <c r="E3992" s="236"/>
      <c r="F3992" s="237">
        <f t="shared" si="1201"/>
        <v>0</v>
      </c>
      <c r="G3992" s="303">
        <f t="shared" si="1202"/>
        <v>0</v>
      </c>
    </row>
    <row r="3993" spans="1:7" s="238" customFormat="1" ht="24" customHeight="1" x14ac:dyDescent="0.2">
      <c r="A3993" s="235" t="str">
        <f t="shared" si="1198"/>
        <v/>
      </c>
      <c r="B3993" s="233" t="str">
        <f t="shared" si="1199"/>
        <v/>
      </c>
      <c r="C3993" s="234"/>
      <c r="D3993" s="235" t="str">
        <f t="shared" si="1200"/>
        <v/>
      </c>
      <c r="E3993" s="236"/>
      <c r="F3993" s="237">
        <f t="shared" si="1201"/>
        <v>0</v>
      </c>
      <c r="G3993" s="303">
        <f t="shared" si="1202"/>
        <v>0</v>
      </c>
    </row>
    <row r="3994" spans="1:7" s="238" customFormat="1" ht="24" customHeight="1" x14ac:dyDescent="0.2">
      <c r="A3994" s="235" t="str">
        <f t="shared" si="1198"/>
        <v/>
      </c>
      <c r="B3994" s="233" t="str">
        <f t="shared" si="1199"/>
        <v/>
      </c>
      <c r="C3994" s="234"/>
      <c r="D3994" s="235" t="str">
        <f t="shared" si="1200"/>
        <v/>
      </c>
      <c r="E3994" s="236"/>
      <c r="F3994" s="237">
        <f t="shared" si="1201"/>
        <v>0</v>
      </c>
      <c r="G3994" s="303">
        <f t="shared" si="1202"/>
        <v>0</v>
      </c>
    </row>
    <row r="3995" spans="1:7" s="238" customFormat="1" ht="24" customHeight="1" x14ac:dyDescent="0.2">
      <c r="A3995" s="235" t="str">
        <f t="shared" si="1198"/>
        <v/>
      </c>
      <c r="B3995" s="233" t="str">
        <f t="shared" si="1199"/>
        <v/>
      </c>
      <c r="C3995" s="234"/>
      <c r="D3995" s="235" t="str">
        <f t="shared" si="1200"/>
        <v/>
      </c>
      <c r="E3995" s="236"/>
      <c r="F3995" s="237">
        <f t="shared" si="1201"/>
        <v>0</v>
      </c>
      <c r="G3995" s="303">
        <f t="shared" si="1202"/>
        <v>0</v>
      </c>
    </row>
    <row r="3996" spans="1:7" s="238" customFormat="1" ht="24" customHeight="1" x14ac:dyDescent="0.2">
      <c r="A3996" s="235" t="str">
        <f t="shared" si="1198"/>
        <v/>
      </c>
      <c r="B3996" s="233" t="str">
        <f t="shared" si="1199"/>
        <v/>
      </c>
      <c r="C3996" s="234"/>
      <c r="D3996" s="235" t="str">
        <f t="shared" si="1200"/>
        <v/>
      </c>
      <c r="E3996" s="236"/>
      <c r="F3996" s="237">
        <f t="shared" si="1201"/>
        <v>0</v>
      </c>
      <c r="G3996" s="303">
        <f t="shared" si="1202"/>
        <v>0</v>
      </c>
    </row>
    <row r="3997" spans="1:7" ht="24" customHeight="1" x14ac:dyDescent="0.2">
      <c r="A3997" s="307"/>
      <c r="B3997" s="105"/>
      <c r="C3997" s="99"/>
      <c r="D3997" s="105"/>
      <c r="E3997" s="106"/>
      <c r="F3997" s="377" t="s">
        <v>33</v>
      </c>
      <c r="G3997" s="305">
        <f>SUBTOTAL(9,G3988:G3996)</f>
        <v>0</v>
      </c>
    </row>
    <row r="3998" spans="1:7" ht="24" customHeight="1" x14ac:dyDescent="0.2">
      <c r="A3998" s="308"/>
      <c r="B3998" s="105"/>
      <c r="C3998" s="99"/>
      <c r="D3998" s="105"/>
      <c r="E3998" s="106"/>
      <c r="F3998" s="107"/>
      <c r="G3998" s="306"/>
    </row>
    <row r="3999" spans="1:7" ht="24" customHeight="1" x14ac:dyDescent="0.2">
      <c r="A3999" s="309" t="str">
        <f>B3957</f>
        <v/>
      </c>
      <c r="B3999" s="310" t="str">
        <f>C3957</f>
        <v/>
      </c>
      <c r="C3999" s="113"/>
      <c r="D3999" s="113" t="s">
        <v>34</v>
      </c>
      <c r="E3999" s="114"/>
      <c r="F3999" s="312" t="s">
        <v>35</v>
      </c>
      <c r="G3999" s="311">
        <f>SUBTOTAL(9,G3962:G3998)</f>
        <v>0</v>
      </c>
    </row>
    <row r="4001" spans="1:123" ht="24" customHeight="1" x14ac:dyDescent="0.2">
      <c r="A4001" s="291" t="s">
        <v>37</v>
      </c>
      <c r="B4001" s="292"/>
      <c r="C4001" s="292"/>
      <c r="D4001" s="292"/>
      <c r="E4001" s="292"/>
      <c r="F4001" s="292"/>
      <c r="G4001" s="293"/>
    </row>
    <row r="4002" spans="1:123" ht="24" customHeight="1" x14ac:dyDescent="0.2">
      <c r="A4002" s="294" t="s">
        <v>602</v>
      </c>
      <c r="B4002" s="101" t="str">
        <f>Comitente</f>
        <v>DIRECCION PROVINCIAL DE REDES DE GAS</v>
      </c>
      <c r="C4002" s="96"/>
      <c r="D4002" s="102"/>
      <c r="E4002" s="102"/>
      <c r="F4002" s="103"/>
      <c r="G4002" s="295"/>
    </row>
    <row r="4003" spans="1:123" ht="24" customHeight="1" x14ac:dyDescent="0.2">
      <c r="A4003" s="294" t="s">
        <v>603</v>
      </c>
      <c r="B4003" s="101">
        <f>Contratista</f>
        <v>0</v>
      </c>
      <c r="C4003" s="97"/>
      <c r="D4003" s="97"/>
      <c r="E4003" s="97"/>
      <c r="F4003" s="104"/>
      <c r="G4003" s="296"/>
    </row>
    <row r="4004" spans="1:123" ht="24" customHeight="1" x14ac:dyDescent="0.2">
      <c r="A4004" s="294" t="s">
        <v>24</v>
      </c>
      <c r="B4004" s="101" t="str">
        <f>Obra</f>
        <v>RED DE MEDIA PRESIÓN BARRIO TALACASTO</v>
      </c>
      <c r="C4004" s="97"/>
      <c r="D4004" s="97"/>
      <c r="E4004" s="97"/>
      <c r="F4004" s="104" t="s">
        <v>38</v>
      </c>
      <c r="G4004" s="297">
        <f>Fecha_Base</f>
        <v>0</v>
      </c>
    </row>
    <row r="4005" spans="1:123" ht="24" customHeight="1" x14ac:dyDescent="0.2">
      <c r="A4005" s="298" t="s">
        <v>601</v>
      </c>
      <c r="B4005" s="98" t="str">
        <f>Ubicación</f>
        <v>Departamento Chimbas</v>
      </c>
      <c r="C4005" s="98"/>
      <c r="D4005" s="105"/>
      <c r="E4005" s="106"/>
      <c r="F4005" s="107"/>
      <c r="G4005" s="299"/>
    </row>
    <row r="4006" spans="1:123" ht="24" customHeight="1" x14ac:dyDescent="0.2">
      <c r="A4006" s="298" t="s">
        <v>39</v>
      </c>
      <c r="B4006" s="108" t="str">
        <f>IFERROR(VALUE(LEFT(B4007,FIND(".",B4007)-1)),"")</f>
        <v/>
      </c>
      <c r="C4006" s="99" t="str">
        <f>IFERROR(VLOOKUP(B4006,Tabla_CyP,2,FALSE),"")</f>
        <v/>
      </c>
      <c r="D4006" s="99"/>
      <c r="E4006" s="106"/>
      <c r="F4006" s="107"/>
      <c r="G4006" s="299"/>
    </row>
    <row r="4007" spans="1:123" ht="24" customHeight="1" x14ac:dyDescent="0.2">
      <c r="A4007" s="298" t="s">
        <v>25</v>
      </c>
      <c r="B4007" s="109" t="str">
        <f>IFERROR(VLOOKUP(COUNTIF($A$1:A4007,"ANALISIS DE PRECIOS"),Tabla_NumeroItem,2,FALSE),"")</f>
        <v/>
      </c>
      <c r="C4007" s="99" t="str">
        <f>IFERROR(VLOOKUP(B4007,Tabla_CyP,2,FALSE),"")</f>
        <v/>
      </c>
      <c r="D4007" s="105"/>
      <c r="E4007" s="106"/>
      <c r="F4007" s="104" t="s">
        <v>26</v>
      </c>
      <c r="G4007" s="300" t="str">
        <f>IFERROR(VLOOKUP(B4007,Tabla_CyP,4,FALSE),"")</f>
        <v/>
      </c>
    </row>
    <row r="4008" spans="1:123" ht="24" customHeight="1" x14ac:dyDescent="0.2">
      <c r="A4008" s="298"/>
      <c r="B4008" s="98"/>
      <c r="C4008" s="99"/>
      <c r="D4008" s="105"/>
      <c r="E4008" s="106"/>
      <c r="F4008" s="107"/>
      <c r="G4008" s="299"/>
    </row>
    <row r="4009" spans="1:123" ht="24" customHeight="1" x14ac:dyDescent="0.2">
      <c r="A4009" s="431" t="s">
        <v>507</v>
      </c>
      <c r="B4009" s="432"/>
      <c r="C4009" s="425" t="s">
        <v>0</v>
      </c>
      <c r="D4009" s="425" t="s">
        <v>27</v>
      </c>
      <c r="E4009" s="427" t="s">
        <v>28</v>
      </c>
      <c r="F4009" s="429" t="s">
        <v>29</v>
      </c>
      <c r="G4009" s="429" t="s">
        <v>30</v>
      </c>
    </row>
    <row r="4010" spans="1:123" s="111" customFormat="1" ht="24" customHeight="1" x14ac:dyDescent="0.2">
      <c r="A4010" s="110" t="s">
        <v>508</v>
      </c>
      <c r="B4010" s="110" t="s">
        <v>509</v>
      </c>
      <c r="C4010" s="426"/>
      <c r="D4010" s="426"/>
      <c r="E4010" s="428"/>
      <c r="F4010" s="430"/>
      <c r="G4010" s="430"/>
      <c r="H4010" s="239"/>
      <c r="I4010" s="239"/>
      <c r="J4010" s="239"/>
      <c r="K4010" s="239"/>
      <c r="L4010" s="239"/>
      <c r="M4010" s="239"/>
      <c r="N4010" s="239"/>
      <c r="O4010" s="239"/>
      <c r="P4010" s="239"/>
      <c r="Q4010" s="239"/>
      <c r="R4010" s="239"/>
      <c r="S4010" s="239"/>
      <c r="T4010" s="239"/>
      <c r="U4010" s="239"/>
      <c r="V4010" s="239"/>
      <c r="W4010" s="239"/>
      <c r="X4010" s="239"/>
      <c r="Y4010" s="239"/>
      <c r="Z4010" s="239"/>
      <c r="AA4010" s="239"/>
      <c r="AB4010" s="239"/>
      <c r="AC4010" s="239"/>
      <c r="AD4010" s="239"/>
      <c r="AE4010" s="239"/>
      <c r="AF4010" s="239"/>
      <c r="AG4010" s="239"/>
      <c r="AH4010" s="239"/>
      <c r="AI4010" s="239"/>
      <c r="AJ4010" s="239"/>
      <c r="AK4010" s="239"/>
      <c r="AL4010" s="239"/>
      <c r="AM4010" s="239"/>
      <c r="AN4010" s="239"/>
      <c r="AO4010" s="239"/>
      <c r="AP4010" s="239"/>
      <c r="AQ4010" s="239"/>
      <c r="AR4010" s="239"/>
      <c r="AS4010" s="239"/>
      <c r="AT4010" s="239"/>
      <c r="AU4010" s="239"/>
      <c r="AV4010" s="239"/>
      <c r="AW4010" s="239"/>
      <c r="AX4010" s="239"/>
      <c r="AY4010" s="239"/>
      <c r="AZ4010" s="239"/>
      <c r="BA4010" s="239"/>
      <c r="BB4010" s="239"/>
      <c r="BC4010" s="239"/>
      <c r="BD4010" s="239"/>
      <c r="BE4010" s="239"/>
      <c r="BF4010" s="239"/>
      <c r="BG4010" s="239"/>
      <c r="BH4010" s="239"/>
      <c r="BI4010" s="239"/>
      <c r="BJ4010" s="239"/>
      <c r="BK4010" s="239"/>
      <c r="BL4010" s="239"/>
      <c r="BM4010" s="239"/>
      <c r="BN4010" s="239"/>
      <c r="BO4010" s="239"/>
      <c r="BP4010" s="239"/>
      <c r="BQ4010" s="239"/>
      <c r="BR4010" s="239"/>
      <c r="BS4010" s="239"/>
      <c r="BT4010" s="239"/>
      <c r="BU4010" s="239"/>
      <c r="BV4010" s="239"/>
      <c r="BW4010" s="239"/>
      <c r="BX4010" s="239"/>
      <c r="BY4010" s="239"/>
      <c r="BZ4010" s="239"/>
      <c r="CA4010" s="239"/>
      <c r="CB4010" s="239"/>
      <c r="CC4010" s="239"/>
      <c r="CD4010" s="239"/>
      <c r="CE4010" s="239"/>
      <c r="CF4010" s="239"/>
      <c r="CG4010" s="239"/>
      <c r="CH4010" s="239"/>
      <c r="CI4010" s="239"/>
      <c r="CJ4010" s="239"/>
      <c r="CK4010" s="239"/>
      <c r="CL4010" s="239"/>
      <c r="CM4010" s="239"/>
      <c r="CN4010" s="239"/>
      <c r="CO4010" s="239"/>
      <c r="CP4010" s="239"/>
      <c r="CQ4010" s="239"/>
      <c r="CR4010" s="239"/>
      <c r="CS4010" s="239"/>
      <c r="CT4010" s="239"/>
      <c r="CU4010" s="239"/>
      <c r="CV4010" s="239"/>
      <c r="CW4010" s="239"/>
      <c r="CX4010" s="239"/>
      <c r="CY4010" s="239"/>
      <c r="CZ4010" s="239"/>
      <c r="DA4010" s="239"/>
      <c r="DB4010" s="239"/>
      <c r="DC4010" s="239"/>
      <c r="DD4010" s="239"/>
      <c r="DE4010" s="239"/>
      <c r="DF4010" s="239"/>
      <c r="DG4010" s="239"/>
      <c r="DH4010" s="239"/>
      <c r="DI4010" s="239"/>
      <c r="DJ4010" s="239"/>
      <c r="DK4010" s="239"/>
      <c r="DL4010" s="239"/>
      <c r="DM4010" s="239"/>
      <c r="DN4010" s="239"/>
      <c r="DO4010" s="239"/>
      <c r="DP4010" s="239"/>
      <c r="DQ4010" s="239"/>
      <c r="DR4010" s="239"/>
      <c r="DS4010" s="239"/>
    </row>
    <row r="4011" spans="1:123" ht="24" customHeight="1" x14ac:dyDescent="0.2">
      <c r="A4011" s="378"/>
      <c r="B4011" s="112"/>
      <c r="C4011" s="376" t="s">
        <v>604</v>
      </c>
      <c r="D4011" s="113"/>
      <c r="E4011" s="114"/>
      <c r="F4011" s="115"/>
      <c r="G4011" s="302"/>
    </row>
    <row r="4012" spans="1:123" s="238" customFormat="1" ht="24" customHeight="1" x14ac:dyDescent="0.2">
      <c r="A4012" s="235" t="str">
        <f t="shared" ref="A4012:A4025" si="1203">IFERROR(VLOOKUP(C4012,Tabla_Insumos,4,FALSE),"")</f>
        <v/>
      </c>
      <c r="B4012" s="233" t="str">
        <f t="shared" ref="B4012:B4025" si="1204">IFERROR(VLOOKUP(C4012,Tabla_Insumos,5,FALSE),"")</f>
        <v/>
      </c>
      <c r="C4012" s="234"/>
      <c r="D4012" s="235" t="str">
        <f t="shared" ref="D4012:D4025" si="1205">IFERROR(VLOOKUP(C4012,Tabla_Insumos,2,FALSE),"")</f>
        <v/>
      </c>
      <c r="E4012" s="236"/>
      <c r="F4012" s="237">
        <f t="shared" ref="F4012:F4025" si="1206">IFERROR(VLOOKUP(C4012,Tabla_Insumos,3,FALSE),0)</f>
        <v>0</v>
      </c>
      <c r="G4012" s="303">
        <f>ROUND(E4012*F4012,2)</f>
        <v>0</v>
      </c>
    </row>
    <row r="4013" spans="1:123" s="238" customFormat="1" ht="24" customHeight="1" x14ac:dyDescent="0.2">
      <c r="A4013" s="235" t="str">
        <f t="shared" si="1203"/>
        <v/>
      </c>
      <c r="B4013" s="233" t="str">
        <f t="shared" si="1204"/>
        <v/>
      </c>
      <c r="C4013" s="234"/>
      <c r="D4013" s="235" t="str">
        <f t="shared" si="1205"/>
        <v/>
      </c>
      <c r="E4013" s="236"/>
      <c r="F4013" s="237">
        <f t="shared" si="1206"/>
        <v>0</v>
      </c>
      <c r="G4013" s="303">
        <f t="shared" ref="G4013:G4025" si="1207">ROUND(E4013*F4013,2)</f>
        <v>0</v>
      </c>
    </row>
    <row r="4014" spans="1:123" s="238" customFormat="1" ht="24" customHeight="1" x14ac:dyDescent="0.2">
      <c r="A4014" s="235" t="str">
        <f t="shared" si="1203"/>
        <v/>
      </c>
      <c r="B4014" s="233" t="str">
        <f t="shared" si="1204"/>
        <v/>
      </c>
      <c r="C4014" s="234"/>
      <c r="D4014" s="235" t="str">
        <f t="shared" si="1205"/>
        <v/>
      </c>
      <c r="E4014" s="236"/>
      <c r="F4014" s="237">
        <f t="shared" si="1206"/>
        <v>0</v>
      </c>
      <c r="G4014" s="303">
        <f t="shared" si="1207"/>
        <v>0</v>
      </c>
    </row>
    <row r="4015" spans="1:123" s="238" customFormat="1" ht="24" customHeight="1" x14ac:dyDescent="0.2">
      <c r="A4015" s="235" t="str">
        <f t="shared" si="1203"/>
        <v/>
      </c>
      <c r="B4015" s="233" t="str">
        <f t="shared" si="1204"/>
        <v/>
      </c>
      <c r="C4015" s="234"/>
      <c r="D4015" s="235" t="str">
        <f t="shared" si="1205"/>
        <v/>
      </c>
      <c r="E4015" s="236"/>
      <c r="F4015" s="237">
        <f t="shared" si="1206"/>
        <v>0</v>
      </c>
      <c r="G4015" s="303">
        <f t="shared" si="1207"/>
        <v>0</v>
      </c>
    </row>
    <row r="4016" spans="1:123" s="238" customFormat="1" ht="24" customHeight="1" x14ac:dyDescent="0.2">
      <c r="A4016" s="235" t="str">
        <f t="shared" si="1203"/>
        <v/>
      </c>
      <c r="B4016" s="233" t="str">
        <f t="shared" si="1204"/>
        <v/>
      </c>
      <c r="C4016" s="234"/>
      <c r="D4016" s="235" t="str">
        <f t="shared" si="1205"/>
        <v/>
      </c>
      <c r="E4016" s="236"/>
      <c r="F4016" s="237">
        <f t="shared" si="1206"/>
        <v>0</v>
      </c>
      <c r="G4016" s="303">
        <f t="shared" si="1207"/>
        <v>0</v>
      </c>
    </row>
    <row r="4017" spans="1:7" s="238" customFormat="1" ht="24" customHeight="1" x14ac:dyDescent="0.2">
      <c r="A4017" s="235" t="str">
        <f t="shared" si="1203"/>
        <v/>
      </c>
      <c r="B4017" s="233" t="str">
        <f t="shared" si="1204"/>
        <v/>
      </c>
      <c r="C4017" s="234"/>
      <c r="D4017" s="235" t="str">
        <f t="shared" si="1205"/>
        <v/>
      </c>
      <c r="E4017" s="236"/>
      <c r="F4017" s="237">
        <f t="shared" si="1206"/>
        <v>0</v>
      </c>
      <c r="G4017" s="303">
        <f t="shared" si="1207"/>
        <v>0</v>
      </c>
    </row>
    <row r="4018" spans="1:7" s="238" customFormat="1" ht="24" customHeight="1" x14ac:dyDescent="0.2">
      <c r="A4018" s="235" t="str">
        <f t="shared" si="1203"/>
        <v/>
      </c>
      <c r="B4018" s="233" t="str">
        <f t="shared" si="1204"/>
        <v/>
      </c>
      <c r="C4018" s="234"/>
      <c r="D4018" s="235" t="str">
        <f t="shared" si="1205"/>
        <v/>
      </c>
      <c r="E4018" s="236"/>
      <c r="F4018" s="237">
        <f t="shared" si="1206"/>
        <v>0</v>
      </c>
      <c r="G4018" s="303">
        <f t="shared" si="1207"/>
        <v>0</v>
      </c>
    </row>
    <row r="4019" spans="1:7" s="238" customFormat="1" ht="24" customHeight="1" x14ac:dyDescent="0.2">
      <c r="A4019" s="235" t="str">
        <f t="shared" si="1203"/>
        <v/>
      </c>
      <c r="B4019" s="233" t="str">
        <f t="shared" si="1204"/>
        <v/>
      </c>
      <c r="C4019" s="234"/>
      <c r="D4019" s="235" t="str">
        <f t="shared" si="1205"/>
        <v/>
      </c>
      <c r="E4019" s="236"/>
      <c r="F4019" s="237">
        <f t="shared" si="1206"/>
        <v>0</v>
      </c>
      <c r="G4019" s="303">
        <f t="shared" si="1207"/>
        <v>0</v>
      </c>
    </row>
    <row r="4020" spans="1:7" s="238" customFormat="1" ht="24" customHeight="1" x14ac:dyDescent="0.2">
      <c r="A4020" s="235" t="str">
        <f t="shared" si="1203"/>
        <v/>
      </c>
      <c r="B4020" s="233" t="str">
        <f t="shared" si="1204"/>
        <v/>
      </c>
      <c r="C4020" s="234"/>
      <c r="D4020" s="235" t="str">
        <f t="shared" si="1205"/>
        <v/>
      </c>
      <c r="E4020" s="236"/>
      <c r="F4020" s="237">
        <f t="shared" si="1206"/>
        <v>0</v>
      </c>
      <c r="G4020" s="303">
        <f t="shared" si="1207"/>
        <v>0</v>
      </c>
    </row>
    <row r="4021" spans="1:7" s="238" customFormat="1" ht="24" customHeight="1" x14ac:dyDescent="0.2">
      <c r="A4021" s="235" t="str">
        <f t="shared" si="1203"/>
        <v/>
      </c>
      <c r="B4021" s="233" t="str">
        <f t="shared" si="1204"/>
        <v/>
      </c>
      <c r="C4021" s="234"/>
      <c r="D4021" s="235" t="str">
        <f t="shared" si="1205"/>
        <v/>
      </c>
      <c r="E4021" s="236"/>
      <c r="F4021" s="237">
        <f t="shared" si="1206"/>
        <v>0</v>
      </c>
      <c r="G4021" s="303">
        <f t="shared" si="1207"/>
        <v>0</v>
      </c>
    </row>
    <row r="4022" spans="1:7" s="238" customFormat="1" ht="24" customHeight="1" x14ac:dyDescent="0.2">
      <c r="A4022" s="235" t="str">
        <f t="shared" si="1203"/>
        <v/>
      </c>
      <c r="B4022" s="233" t="str">
        <f t="shared" si="1204"/>
        <v/>
      </c>
      <c r="C4022" s="234"/>
      <c r="D4022" s="235" t="str">
        <f t="shared" si="1205"/>
        <v/>
      </c>
      <c r="E4022" s="236"/>
      <c r="F4022" s="237">
        <f t="shared" si="1206"/>
        <v>0</v>
      </c>
      <c r="G4022" s="303">
        <f t="shared" si="1207"/>
        <v>0</v>
      </c>
    </row>
    <row r="4023" spans="1:7" s="238" customFormat="1" ht="24" customHeight="1" x14ac:dyDescent="0.2">
      <c r="A4023" s="235" t="str">
        <f t="shared" si="1203"/>
        <v/>
      </c>
      <c r="B4023" s="233" t="str">
        <f t="shared" si="1204"/>
        <v/>
      </c>
      <c r="C4023" s="234"/>
      <c r="D4023" s="235" t="str">
        <f t="shared" si="1205"/>
        <v/>
      </c>
      <c r="E4023" s="236"/>
      <c r="F4023" s="237">
        <f t="shared" si="1206"/>
        <v>0</v>
      </c>
      <c r="G4023" s="303">
        <f t="shared" si="1207"/>
        <v>0</v>
      </c>
    </row>
    <row r="4024" spans="1:7" s="238" customFormat="1" ht="24" customHeight="1" x14ac:dyDescent="0.2">
      <c r="A4024" s="235" t="str">
        <f t="shared" si="1203"/>
        <v/>
      </c>
      <c r="B4024" s="233" t="str">
        <f t="shared" si="1204"/>
        <v/>
      </c>
      <c r="C4024" s="234"/>
      <c r="D4024" s="235" t="str">
        <f t="shared" si="1205"/>
        <v/>
      </c>
      <c r="E4024" s="236"/>
      <c r="F4024" s="237">
        <f t="shared" si="1206"/>
        <v>0</v>
      </c>
      <c r="G4024" s="303">
        <f t="shared" si="1207"/>
        <v>0</v>
      </c>
    </row>
    <row r="4025" spans="1:7" s="238" customFormat="1" ht="24" customHeight="1" x14ac:dyDescent="0.2">
      <c r="A4025" s="235" t="str">
        <f t="shared" si="1203"/>
        <v/>
      </c>
      <c r="B4025" s="233" t="str">
        <f t="shared" si="1204"/>
        <v/>
      </c>
      <c r="C4025" s="234"/>
      <c r="D4025" s="235" t="str">
        <f t="shared" si="1205"/>
        <v/>
      </c>
      <c r="E4025" s="236"/>
      <c r="F4025" s="237">
        <f t="shared" si="1206"/>
        <v>0</v>
      </c>
      <c r="G4025" s="303">
        <f t="shared" si="1207"/>
        <v>0</v>
      </c>
    </row>
    <row r="4026" spans="1:7" ht="24" customHeight="1" x14ac:dyDescent="0.2">
      <c r="A4026" s="304"/>
      <c r="B4026" s="99"/>
      <c r="C4026" s="99"/>
      <c r="D4026" s="105"/>
      <c r="E4026" s="106"/>
      <c r="F4026" s="377" t="s">
        <v>31</v>
      </c>
      <c r="G4026" s="305">
        <f>SUBTOTAL(9,G4012:G4025)</f>
        <v>0</v>
      </c>
    </row>
    <row r="4027" spans="1:7" ht="24" customHeight="1" x14ac:dyDescent="0.2">
      <c r="A4027" s="304"/>
      <c r="B4027" s="99"/>
      <c r="C4027" s="375" t="s">
        <v>605</v>
      </c>
      <c r="D4027" s="105"/>
      <c r="E4027" s="106"/>
      <c r="F4027" s="107"/>
      <c r="G4027" s="306"/>
    </row>
    <row r="4028" spans="1:7" s="238" customFormat="1" ht="24" customHeight="1" x14ac:dyDescent="0.2">
      <c r="A4028" s="235" t="str">
        <f t="shared" ref="A4028:A4035" si="1208">IFERROR(VLOOKUP(C4028,Tabla_Insumos,4,FALSE),"")</f>
        <v/>
      </c>
      <c r="B4028" s="233">
        <f t="shared" ref="B4028:B4035" si="1209">IFERROR(VLOOKUP(A4028,Tabla_Indices,5,FALSE),"")</f>
        <v>0</v>
      </c>
      <c r="C4028" s="234"/>
      <c r="D4028" s="235" t="str">
        <f t="shared" ref="D4028:D4035" si="1210">IFERROR(VLOOKUP(C4028,Tabla_Insumos,2,FALSE),"")</f>
        <v/>
      </c>
      <c r="E4028" s="236"/>
      <c r="F4028" s="237">
        <f t="shared" ref="F4028:F4035" si="1211">IFERROR(VLOOKUP(C4028,Tabla_Insumos,3,FALSE),0)</f>
        <v>0</v>
      </c>
      <c r="G4028" s="303">
        <f>ROUND(E4028*F4028,2)</f>
        <v>0</v>
      </c>
    </row>
    <row r="4029" spans="1:7" s="238" customFormat="1" ht="24" customHeight="1" x14ac:dyDescent="0.2">
      <c r="A4029" s="235" t="str">
        <f t="shared" si="1208"/>
        <v/>
      </c>
      <c r="B4029" s="233">
        <f t="shared" si="1209"/>
        <v>0</v>
      </c>
      <c r="C4029" s="234"/>
      <c r="D4029" s="235" t="str">
        <f t="shared" si="1210"/>
        <v/>
      </c>
      <c r="E4029" s="236"/>
      <c r="F4029" s="237">
        <f t="shared" si="1211"/>
        <v>0</v>
      </c>
      <c r="G4029" s="303">
        <f>ROUND(E4029*F4029,2)</f>
        <v>0</v>
      </c>
    </row>
    <row r="4030" spans="1:7" s="238" customFormat="1" ht="24" customHeight="1" x14ac:dyDescent="0.2">
      <c r="A4030" s="235" t="str">
        <f t="shared" si="1208"/>
        <v/>
      </c>
      <c r="B4030" s="233">
        <f t="shared" si="1209"/>
        <v>0</v>
      </c>
      <c r="C4030" s="234"/>
      <c r="D4030" s="235" t="str">
        <f t="shared" si="1210"/>
        <v/>
      </c>
      <c r="E4030" s="236"/>
      <c r="F4030" s="237">
        <f t="shared" si="1211"/>
        <v>0</v>
      </c>
      <c r="G4030" s="303">
        <f t="shared" ref="G4030:G4035" si="1212">ROUND(E4030*F4030,2)</f>
        <v>0</v>
      </c>
    </row>
    <row r="4031" spans="1:7" s="238" customFormat="1" ht="24" customHeight="1" x14ac:dyDescent="0.2">
      <c r="A4031" s="235" t="str">
        <f t="shared" si="1208"/>
        <v/>
      </c>
      <c r="B4031" s="233">
        <f t="shared" si="1209"/>
        <v>0</v>
      </c>
      <c r="C4031" s="234"/>
      <c r="D4031" s="235" t="str">
        <f t="shared" si="1210"/>
        <v/>
      </c>
      <c r="E4031" s="236"/>
      <c r="F4031" s="237">
        <f t="shared" si="1211"/>
        <v>0</v>
      </c>
      <c r="G4031" s="303">
        <f t="shared" si="1212"/>
        <v>0</v>
      </c>
    </row>
    <row r="4032" spans="1:7" s="238" customFormat="1" ht="24" customHeight="1" x14ac:dyDescent="0.2">
      <c r="A4032" s="235" t="str">
        <f t="shared" si="1208"/>
        <v/>
      </c>
      <c r="B4032" s="233">
        <f t="shared" si="1209"/>
        <v>0</v>
      </c>
      <c r="C4032" s="234"/>
      <c r="D4032" s="235" t="str">
        <f t="shared" si="1210"/>
        <v/>
      </c>
      <c r="E4032" s="236"/>
      <c r="F4032" s="237">
        <f t="shared" si="1211"/>
        <v>0</v>
      </c>
      <c r="G4032" s="303">
        <f t="shared" si="1212"/>
        <v>0</v>
      </c>
    </row>
    <row r="4033" spans="1:7" s="238" customFormat="1" ht="24" customHeight="1" x14ac:dyDescent="0.2">
      <c r="A4033" s="235" t="str">
        <f t="shared" si="1208"/>
        <v/>
      </c>
      <c r="B4033" s="233">
        <f t="shared" si="1209"/>
        <v>0</v>
      </c>
      <c r="C4033" s="234"/>
      <c r="D4033" s="235" t="str">
        <f t="shared" si="1210"/>
        <v/>
      </c>
      <c r="E4033" s="236"/>
      <c r="F4033" s="237">
        <f t="shared" si="1211"/>
        <v>0</v>
      </c>
      <c r="G4033" s="303">
        <f t="shared" si="1212"/>
        <v>0</v>
      </c>
    </row>
    <row r="4034" spans="1:7" s="238" customFormat="1" ht="24" customHeight="1" x14ac:dyDescent="0.2">
      <c r="A4034" s="235" t="str">
        <f t="shared" si="1208"/>
        <v/>
      </c>
      <c r="B4034" s="233">
        <f t="shared" si="1209"/>
        <v>0</v>
      </c>
      <c r="C4034" s="234"/>
      <c r="D4034" s="235" t="str">
        <f t="shared" si="1210"/>
        <v/>
      </c>
      <c r="E4034" s="236"/>
      <c r="F4034" s="237">
        <f t="shared" si="1211"/>
        <v>0</v>
      </c>
      <c r="G4034" s="303">
        <f t="shared" si="1212"/>
        <v>0</v>
      </c>
    </row>
    <row r="4035" spans="1:7" s="238" customFormat="1" ht="24" customHeight="1" x14ac:dyDescent="0.2">
      <c r="A4035" s="235" t="str">
        <f t="shared" si="1208"/>
        <v/>
      </c>
      <c r="B4035" s="233">
        <f t="shared" si="1209"/>
        <v>0</v>
      </c>
      <c r="C4035" s="234"/>
      <c r="D4035" s="235" t="str">
        <f t="shared" si="1210"/>
        <v/>
      </c>
      <c r="E4035" s="236"/>
      <c r="F4035" s="237">
        <f t="shared" si="1211"/>
        <v>0</v>
      </c>
      <c r="G4035" s="303">
        <f t="shared" si="1212"/>
        <v>0</v>
      </c>
    </row>
    <row r="4036" spans="1:7" ht="24" customHeight="1" x14ac:dyDescent="0.2">
      <c r="A4036" s="304"/>
      <c r="B4036" s="99"/>
      <c r="C4036" s="99"/>
      <c r="D4036" s="105"/>
      <c r="E4036" s="106"/>
      <c r="F4036" s="377" t="s">
        <v>32</v>
      </c>
      <c r="G4036" s="305">
        <f>SUBTOTAL(9,G4028:G4035)</f>
        <v>0</v>
      </c>
    </row>
    <row r="4037" spans="1:7" ht="24" customHeight="1" x14ac:dyDescent="0.2">
      <c r="A4037" s="304"/>
      <c r="B4037" s="99"/>
      <c r="C4037" s="375" t="s">
        <v>606</v>
      </c>
      <c r="D4037" s="105"/>
      <c r="E4037" s="106"/>
      <c r="F4037" s="107"/>
      <c r="G4037" s="306"/>
    </row>
    <row r="4038" spans="1:7" s="238" customFormat="1" ht="24" customHeight="1" x14ac:dyDescent="0.2">
      <c r="A4038" s="235" t="str">
        <f t="shared" ref="A4038:A4046" si="1213">IFERROR(VLOOKUP(C4038,Tabla_Insumos,4,FALSE),"")</f>
        <v/>
      </c>
      <c r="B4038" s="233" t="str">
        <f t="shared" ref="B4038:B4046" si="1214">IFERROR(VLOOKUP(C4038,Tabla_Insumos,5,FALSE),"")</f>
        <v/>
      </c>
      <c r="C4038" s="234"/>
      <c r="D4038" s="235" t="str">
        <f t="shared" ref="D4038:D4046" si="1215">IFERROR(VLOOKUP(C4038,Tabla_Insumos,2,FALSE),"")</f>
        <v/>
      </c>
      <c r="E4038" s="236"/>
      <c r="F4038" s="237">
        <f t="shared" ref="F4038:F4046" si="1216">IFERROR(VLOOKUP(C4038,Tabla_Insumos,3,FALSE),0)</f>
        <v>0</v>
      </c>
      <c r="G4038" s="303">
        <f t="shared" ref="G4038:G4046" si="1217">ROUND(E4038*F4038,2)</f>
        <v>0</v>
      </c>
    </row>
    <row r="4039" spans="1:7" s="238" customFormat="1" ht="24" customHeight="1" x14ac:dyDescent="0.2">
      <c r="A4039" s="235" t="str">
        <f t="shared" si="1213"/>
        <v/>
      </c>
      <c r="B4039" s="233" t="str">
        <f t="shared" si="1214"/>
        <v/>
      </c>
      <c r="C4039" s="234"/>
      <c r="D4039" s="235" t="str">
        <f t="shared" si="1215"/>
        <v/>
      </c>
      <c r="E4039" s="236"/>
      <c r="F4039" s="237">
        <f t="shared" si="1216"/>
        <v>0</v>
      </c>
      <c r="G4039" s="303">
        <f t="shared" si="1217"/>
        <v>0</v>
      </c>
    </row>
    <row r="4040" spans="1:7" s="238" customFormat="1" ht="24" customHeight="1" x14ac:dyDescent="0.2">
      <c r="A4040" s="235" t="str">
        <f t="shared" si="1213"/>
        <v/>
      </c>
      <c r="B4040" s="233" t="str">
        <f t="shared" si="1214"/>
        <v/>
      </c>
      <c r="C4040" s="234"/>
      <c r="D4040" s="235" t="str">
        <f t="shared" si="1215"/>
        <v/>
      </c>
      <c r="E4040" s="236"/>
      <c r="F4040" s="237">
        <f t="shared" si="1216"/>
        <v>0</v>
      </c>
      <c r="G4040" s="303">
        <f t="shared" si="1217"/>
        <v>0</v>
      </c>
    </row>
    <row r="4041" spans="1:7" s="238" customFormat="1" ht="24" customHeight="1" x14ac:dyDescent="0.2">
      <c r="A4041" s="235" t="str">
        <f t="shared" si="1213"/>
        <v/>
      </c>
      <c r="B4041" s="233" t="str">
        <f t="shared" si="1214"/>
        <v/>
      </c>
      <c r="C4041" s="234"/>
      <c r="D4041" s="235" t="str">
        <f t="shared" si="1215"/>
        <v/>
      </c>
      <c r="E4041" s="236"/>
      <c r="F4041" s="237">
        <f t="shared" si="1216"/>
        <v>0</v>
      </c>
      <c r="G4041" s="303">
        <f t="shared" si="1217"/>
        <v>0</v>
      </c>
    </row>
    <row r="4042" spans="1:7" s="238" customFormat="1" ht="24" customHeight="1" x14ac:dyDescent="0.2">
      <c r="A4042" s="235" t="str">
        <f t="shared" si="1213"/>
        <v/>
      </c>
      <c r="B4042" s="233" t="str">
        <f t="shared" si="1214"/>
        <v/>
      </c>
      <c r="C4042" s="234"/>
      <c r="D4042" s="235" t="str">
        <f t="shared" si="1215"/>
        <v/>
      </c>
      <c r="E4042" s="236"/>
      <c r="F4042" s="237">
        <f t="shared" si="1216"/>
        <v>0</v>
      </c>
      <c r="G4042" s="303">
        <f t="shared" si="1217"/>
        <v>0</v>
      </c>
    </row>
    <row r="4043" spans="1:7" s="238" customFormat="1" ht="24" customHeight="1" x14ac:dyDescent="0.2">
      <c r="A4043" s="235" t="str">
        <f t="shared" si="1213"/>
        <v/>
      </c>
      <c r="B4043" s="233" t="str">
        <f t="shared" si="1214"/>
        <v/>
      </c>
      <c r="C4043" s="234"/>
      <c r="D4043" s="235" t="str">
        <f t="shared" si="1215"/>
        <v/>
      </c>
      <c r="E4043" s="236"/>
      <c r="F4043" s="237">
        <f t="shared" si="1216"/>
        <v>0</v>
      </c>
      <c r="G4043" s="303">
        <f t="shared" si="1217"/>
        <v>0</v>
      </c>
    </row>
    <row r="4044" spans="1:7" s="238" customFormat="1" ht="24" customHeight="1" x14ac:dyDescent="0.2">
      <c r="A4044" s="235" t="str">
        <f t="shared" si="1213"/>
        <v/>
      </c>
      <c r="B4044" s="233" t="str">
        <f t="shared" si="1214"/>
        <v/>
      </c>
      <c r="C4044" s="234"/>
      <c r="D4044" s="235" t="str">
        <f t="shared" si="1215"/>
        <v/>
      </c>
      <c r="E4044" s="236"/>
      <c r="F4044" s="237">
        <f t="shared" si="1216"/>
        <v>0</v>
      </c>
      <c r="G4044" s="303">
        <f t="shared" si="1217"/>
        <v>0</v>
      </c>
    </row>
    <row r="4045" spans="1:7" s="238" customFormat="1" ht="24" customHeight="1" x14ac:dyDescent="0.2">
      <c r="A4045" s="235" t="str">
        <f t="shared" si="1213"/>
        <v/>
      </c>
      <c r="B4045" s="233" t="str">
        <f t="shared" si="1214"/>
        <v/>
      </c>
      <c r="C4045" s="234"/>
      <c r="D4045" s="235" t="str">
        <f t="shared" si="1215"/>
        <v/>
      </c>
      <c r="E4045" s="236"/>
      <c r="F4045" s="237">
        <f t="shared" si="1216"/>
        <v>0</v>
      </c>
      <c r="G4045" s="303">
        <f t="shared" si="1217"/>
        <v>0</v>
      </c>
    </row>
    <row r="4046" spans="1:7" s="238" customFormat="1" ht="24" customHeight="1" x14ac:dyDescent="0.2">
      <c r="A4046" s="235" t="str">
        <f t="shared" si="1213"/>
        <v/>
      </c>
      <c r="B4046" s="233" t="str">
        <f t="shared" si="1214"/>
        <v/>
      </c>
      <c r="C4046" s="234"/>
      <c r="D4046" s="235" t="str">
        <f t="shared" si="1215"/>
        <v/>
      </c>
      <c r="E4046" s="236"/>
      <c r="F4046" s="237">
        <f t="shared" si="1216"/>
        <v>0</v>
      </c>
      <c r="G4046" s="303">
        <f t="shared" si="1217"/>
        <v>0</v>
      </c>
    </row>
    <row r="4047" spans="1:7" ht="24" customHeight="1" x14ac:dyDescent="0.2">
      <c r="A4047" s="307"/>
      <c r="B4047" s="105"/>
      <c r="C4047" s="99"/>
      <c r="D4047" s="105"/>
      <c r="E4047" s="106"/>
      <c r="F4047" s="377" t="s">
        <v>33</v>
      </c>
      <c r="G4047" s="305">
        <f>SUBTOTAL(9,G4038:G4046)</f>
        <v>0</v>
      </c>
    </row>
    <row r="4048" spans="1:7" ht="24" customHeight="1" x14ac:dyDescent="0.2">
      <c r="A4048" s="308"/>
      <c r="B4048" s="105"/>
      <c r="C4048" s="99"/>
      <c r="D4048" s="105"/>
      <c r="E4048" s="106"/>
      <c r="F4048" s="107"/>
      <c r="G4048" s="306"/>
    </row>
    <row r="4049" spans="1:123" ht="24" customHeight="1" x14ac:dyDescent="0.2">
      <c r="A4049" s="309" t="str">
        <f>B4007</f>
        <v/>
      </c>
      <c r="B4049" s="310" t="str">
        <f>C4007</f>
        <v/>
      </c>
      <c r="C4049" s="113"/>
      <c r="D4049" s="113" t="s">
        <v>34</v>
      </c>
      <c r="E4049" s="114"/>
      <c r="F4049" s="312" t="s">
        <v>35</v>
      </c>
      <c r="G4049" s="311">
        <f>SUBTOTAL(9,G4012:G4048)</f>
        <v>0</v>
      </c>
    </row>
    <row r="4051" spans="1:123" ht="24" customHeight="1" x14ac:dyDescent="0.2">
      <c r="A4051" s="291" t="s">
        <v>37</v>
      </c>
      <c r="B4051" s="292"/>
      <c r="C4051" s="292"/>
      <c r="D4051" s="292"/>
      <c r="E4051" s="292"/>
      <c r="F4051" s="292"/>
      <c r="G4051" s="293"/>
    </row>
    <row r="4052" spans="1:123" ht="24" customHeight="1" x14ac:dyDescent="0.2">
      <c r="A4052" s="294" t="s">
        <v>602</v>
      </c>
      <c r="B4052" s="101" t="str">
        <f>Comitente</f>
        <v>DIRECCION PROVINCIAL DE REDES DE GAS</v>
      </c>
      <c r="C4052" s="96"/>
      <c r="D4052" s="102"/>
      <c r="E4052" s="102"/>
      <c r="F4052" s="103"/>
      <c r="G4052" s="295"/>
    </row>
    <row r="4053" spans="1:123" ht="24" customHeight="1" x14ac:dyDescent="0.2">
      <c r="A4053" s="294" t="s">
        <v>603</v>
      </c>
      <c r="B4053" s="101">
        <f>Contratista</f>
        <v>0</v>
      </c>
      <c r="C4053" s="97"/>
      <c r="D4053" s="97"/>
      <c r="E4053" s="97"/>
      <c r="F4053" s="104"/>
      <c r="G4053" s="296"/>
    </row>
    <row r="4054" spans="1:123" ht="24" customHeight="1" x14ac:dyDescent="0.2">
      <c r="A4054" s="294" t="s">
        <v>24</v>
      </c>
      <c r="B4054" s="101" t="str">
        <f>Obra</f>
        <v>RED DE MEDIA PRESIÓN BARRIO TALACASTO</v>
      </c>
      <c r="C4054" s="97"/>
      <c r="D4054" s="97"/>
      <c r="E4054" s="97"/>
      <c r="F4054" s="104" t="s">
        <v>38</v>
      </c>
      <c r="G4054" s="297">
        <f>Fecha_Base</f>
        <v>0</v>
      </c>
    </row>
    <row r="4055" spans="1:123" ht="24" customHeight="1" x14ac:dyDescent="0.2">
      <c r="A4055" s="298" t="s">
        <v>601</v>
      </c>
      <c r="B4055" s="98" t="str">
        <f>Ubicación</f>
        <v>Departamento Chimbas</v>
      </c>
      <c r="C4055" s="98"/>
      <c r="D4055" s="105"/>
      <c r="E4055" s="106"/>
      <c r="F4055" s="107"/>
      <c r="G4055" s="299"/>
    </row>
    <row r="4056" spans="1:123" ht="24" customHeight="1" x14ac:dyDescent="0.2">
      <c r="A4056" s="298" t="s">
        <v>39</v>
      </c>
      <c r="B4056" s="108" t="str">
        <f>IFERROR(VALUE(LEFT(B4057,FIND(".",B4057)-1)),"")</f>
        <v/>
      </c>
      <c r="C4056" s="99" t="str">
        <f>IFERROR(VLOOKUP(B4056,Tabla_CyP,2,FALSE),"")</f>
        <v/>
      </c>
      <c r="D4056" s="99"/>
      <c r="E4056" s="106"/>
      <c r="F4056" s="107"/>
      <c r="G4056" s="299"/>
    </row>
    <row r="4057" spans="1:123" ht="24" customHeight="1" x14ac:dyDescent="0.2">
      <c r="A4057" s="298" t="s">
        <v>25</v>
      </c>
      <c r="B4057" s="109" t="str">
        <f>IFERROR(VLOOKUP(COUNTIF($A$1:A4057,"ANALISIS DE PRECIOS"),Tabla_NumeroItem,2,FALSE),"")</f>
        <v/>
      </c>
      <c r="C4057" s="99" t="str">
        <f>IFERROR(VLOOKUP(B4057,Tabla_CyP,2,FALSE),"")</f>
        <v/>
      </c>
      <c r="D4057" s="105"/>
      <c r="E4057" s="106"/>
      <c r="F4057" s="104" t="s">
        <v>26</v>
      </c>
      <c r="G4057" s="300" t="str">
        <f>IFERROR(VLOOKUP(B4057,Tabla_CyP,4,FALSE),"")</f>
        <v/>
      </c>
    </row>
    <row r="4058" spans="1:123" ht="24" customHeight="1" x14ac:dyDescent="0.2">
      <c r="A4058" s="298"/>
      <c r="B4058" s="98"/>
      <c r="C4058" s="99"/>
      <c r="D4058" s="105"/>
      <c r="E4058" s="106"/>
      <c r="F4058" s="107"/>
      <c r="G4058" s="299"/>
    </row>
    <row r="4059" spans="1:123" ht="24" customHeight="1" x14ac:dyDescent="0.2">
      <c r="A4059" s="431" t="s">
        <v>507</v>
      </c>
      <c r="B4059" s="432"/>
      <c r="C4059" s="425" t="s">
        <v>0</v>
      </c>
      <c r="D4059" s="425" t="s">
        <v>27</v>
      </c>
      <c r="E4059" s="427" t="s">
        <v>28</v>
      </c>
      <c r="F4059" s="429" t="s">
        <v>29</v>
      </c>
      <c r="G4059" s="429" t="s">
        <v>30</v>
      </c>
    </row>
    <row r="4060" spans="1:123" s="111" customFormat="1" ht="24" customHeight="1" x14ac:dyDescent="0.2">
      <c r="A4060" s="110" t="s">
        <v>508</v>
      </c>
      <c r="B4060" s="110" t="s">
        <v>509</v>
      </c>
      <c r="C4060" s="426"/>
      <c r="D4060" s="426"/>
      <c r="E4060" s="428"/>
      <c r="F4060" s="430"/>
      <c r="G4060" s="430"/>
      <c r="H4060" s="239"/>
      <c r="I4060" s="239"/>
      <c r="J4060" s="239"/>
      <c r="K4060" s="239"/>
      <c r="L4060" s="239"/>
      <c r="M4060" s="239"/>
      <c r="N4060" s="239"/>
      <c r="O4060" s="239"/>
      <c r="P4060" s="239"/>
      <c r="Q4060" s="239"/>
      <c r="R4060" s="239"/>
      <c r="S4060" s="239"/>
      <c r="T4060" s="239"/>
      <c r="U4060" s="239"/>
      <c r="V4060" s="239"/>
      <c r="W4060" s="239"/>
      <c r="X4060" s="239"/>
      <c r="Y4060" s="239"/>
      <c r="Z4060" s="239"/>
      <c r="AA4060" s="239"/>
      <c r="AB4060" s="239"/>
      <c r="AC4060" s="239"/>
      <c r="AD4060" s="239"/>
      <c r="AE4060" s="239"/>
      <c r="AF4060" s="239"/>
      <c r="AG4060" s="239"/>
      <c r="AH4060" s="239"/>
      <c r="AI4060" s="239"/>
      <c r="AJ4060" s="239"/>
      <c r="AK4060" s="239"/>
      <c r="AL4060" s="239"/>
      <c r="AM4060" s="239"/>
      <c r="AN4060" s="239"/>
      <c r="AO4060" s="239"/>
      <c r="AP4060" s="239"/>
      <c r="AQ4060" s="239"/>
      <c r="AR4060" s="239"/>
      <c r="AS4060" s="239"/>
      <c r="AT4060" s="239"/>
      <c r="AU4060" s="239"/>
      <c r="AV4060" s="239"/>
      <c r="AW4060" s="239"/>
      <c r="AX4060" s="239"/>
      <c r="AY4060" s="239"/>
      <c r="AZ4060" s="239"/>
      <c r="BA4060" s="239"/>
      <c r="BB4060" s="239"/>
      <c r="BC4060" s="239"/>
      <c r="BD4060" s="239"/>
      <c r="BE4060" s="239"/>
      <c r="BF4060" s="239"/>
      <c r="BG4060" s="239"/>
      <c r="BH4060" s="239"/>
      <c r="BI4060" s="239"/>
      <c r="BJ4060" s="239"/>
      <c r="BK4060" s="239"/>
      <c r="BL4060" s="239"/>
      <c r="BM4060" s="239"/>
      <c r="BN4060" s="239"/>
      <c r="BO4060" s="239"/>
      <c r="BP4060" s="239"/>
      <c r="BQ4060" s="239"/>
      <c r="BR4060" s="239"/>
      <c r="BS4060" s="239"/>
      <c r="BT4060" s="239"/>
      <c r="BU4060" s="239"/>
      <c r="BV4060" s="239"/>
      <c r="BW4060" s="239"/>
      <c r="BX4060" s="239"/>
      <c r="BY4060" s="239"/>
      <c r="BZ4060" s="239"/>
      <c r="CA4060" s="239"/>
      <c r="CB4060" s="239"/>
      <c r="CC4060" s="239"/>
      <c r="CD4060" s="239"/>
      <c r="CE4060" s="239"/>
      <c r="CF4060" s="239"/>
      <c r="CG4060" s="239"/>
      <c r="CH4060" s="239"/>
      <c r="CI4060" s="239"/>
      <c r="CJ4060" s="239"/>
      <c r="CK4060" s="239"/>
      <c r="CL4060" s="239"/>
      <c r="CM4060" s="239"/>
      <c r="CN4060" s="239"/>
      <c r="CO4060" s="239"/>
      <c r="CP4060" s="239"/>
      <c r="CQ4060" s="239"/>
      <c r="CR4060" s="239"/>
      <c r="CS4060" s="239"/>
      <c r="CT4060" s="239"/>
      <c r="CU4060" s="239"/>
      <c r="CV4060" s="239"/>
      <c r="CW4060" s="239"/>
      <c r="CX4060" s="239"/>
      <c r="CY4060" s="239"/>
      <c r="CZ4060" s="239"/>
      <c r="DA4060" s="239"/>
      <c r="DB4060" s="239"/>
      <c r="DC4060" s="239"/>
      <c r="DD4060" s="239"/>
      <c r="DE4060" s="239"/>
      <c r="DF4060" s="239"/>
      <c r="DG4060" s="239"/>
      <c r="DH4060" s="239"/>
      <c r="DI4060" s="239"/>
      <c r="DJ4060" s="239"/>
      <c r="DK4060" s="239"/>
      <c r="DL4060" s="239"/>
      <c r="DM4060" s="239"/>
      <c r="DN4060" s="239"/>
      <c r="DO4060" s="239"/>
      <c r="DP4060" s="239"/>
      <c r="DQ4060" s="239"/>
      <c r="DR4060" s="239"/>
      <c r="DS4060" s="239"/>
    </row>
    <row r="4061" spans="1:123" ht="24" customHeight="1" x14ac:dyDescent="0.2">
      <c r="A4061" s="378"/>
      <c r="B4061" s="112"/>
      <c r="C4061" s="376" t="s">
        <v>604</v>
      </c>
      <c r="D4061" s="113"/>
      <c r="E4061" s="114"/>
      <c r="F4061" s="115"/>
      <c r="G4061" s="302"/>
    </row>
    <row r="4062" spans="1:123" s="238" customFormat="1" ht="24" customHeight="1" x14ac:dyDescent="0.2">
      <c r="A4062" s="235" t="str">
        <f t="shared" ref="A4062:A4075" si="1218">IFERROR(VLOOKUP(C4062,Tabla_Insumos,4,FALSE),"")</f>
        <v/>
      </c>
      <c r="B4062" s="233" t="str">
        <f t="shared" ref="B4062:B4075" si="1219">IFERROR(VLOOKUP(C4062,Tabla_Insumos,5,FALSE),"")</f>
        <v/>
      </c>
      <c r="C4062" s="234"/>
      <c r="D4062" s="235" t="str">
        <f t="shared" ref="D4062:D4075" si="1220">IFERROR(VLOOKUP(C4062,Tabla_Insumos,2,FALSE),"")</f>
        <v/>
      </c>
      <c r="E4062" s="236"/>
      <c r="F4062" s="237">
        <f t="shared" ref="F4062:F4075" si="1221">IFERROR(VLOOKUP(C4062,Tabla_Insumos,3,FALSE),0)</f>
        <v>0</v>
      </c>
      <c r="G4062" s="303">
        <f>ROUND(E4062*F4062,2)</f>
        <v>0</v>
      </c>
    </row>
    <row r="4063" spans="1:123" s="238" customFormat="1" ht="24" customHeight="1" x14ac:dyDescent="0.2">
      <c r="A4063" s="235" t="str">
        <f t="shared" si="1218"/>
        <v/>
      </c>
      <c r="B4063" s="233" t="str">
        <f t="shared" si="1219"/>
        <v/>
      </c>
      <c r="C4063" s="234"/>
      <c r="D4063" s="235" t="str">
        <f t="shared" si="1220"/>
        <v/>
      </c>
      <c r="E4063" s="236"/>
      <c r="F4063" s="237">
        <f t="shared" si="1221"/>
        <v>0</v>
      </c>
      <c r="G4063" s="303">
        <f t="shared" ref="G4063:G4075" si="1222">ROUND(E4063*F4063,2)</f>
        <v>0</v>
      </c>
    </row>
    <row r="4064" spans="1:123" s="238" customFormat="1" ht="24" customHeight="1" x14ac:dyDescent="0.2">
      <c r="A4064" s="235" t="str">
        <f t="shared" si="1218"/>
        <v/>
      </c>
      <c r="B4064" s="233" t="str">
        <f t="shared" si="1219"/>
        <v/>
      </c>
      <c r="C4064" s="234"/>
      <c r="D4064" s="235" t="str">
        <f t="shared" si="1220"/>
        <v/>
      </c>
      <c r="E4064" s="236"/>
      <c r="F4064" s="237">
        <f t="shared" si="1221"/>
        <v>0</v>
      </c>
      <c r="G4064" s="303">
        <f t="shared" si="1222"/>
        <v>0</v>
      </c>
    </row>
    <row r="4065" spans="1:7" s="238" customFormat="1" ht="24" customHeight="1" x14ac:dyDescent="0.2">
      <c r="A4065" s="235" t="str">
        <f t="shared" si="1218"/>
        <v/>
      </c>
      <c r="B4065" s="233" t="str">
        <f t="shared" si="1219"/>
        <v/>
      </c>
      <c r="C4065" s="234"/>
      <c r="D4065" s="235" t="str">
        <f t="shared" si="1220"/>
        <v/>
      </c>
      <c r="E4065" s="236"/>
      <c r="F4065" s="237">
        <f t="shared" si="1221"/>
        <v>0</v>
      </c>
      <c r="G4065" s="303">
        <f t="shared" si="1222"/>
        <v>0</v>
      </c>
    </row>
    <row r="4066" spans="1:7" s="238" customFormat="1" ht="24" customHeight="1" x14ac:dyDescent="0.2">
      <c r="A4066" s="235" t="str">
        <f t="shared" si="1218"/>
        <v/>
      </c>
      <c r="B4066" s="233" t="str">
        <f t="shared" si="1219"/>
        <v/>
      </c>
      <c r="C4066" s="234"/>
      <c r="D4066" s="235" t="str">
        <f t="shared" si="1220"/>
        <v/>
      </c>
      <c r="E4066" s="236"/>
      <c r="F4066" s="237">
        <f t="shared" si="1221"/>
        <v>0</v>
      </c>
      <c r="G4066" s="303">
        <f t="shared" si="1222"/>
        <v>0</v>
      </c>
    </row>
    <row r="4067" spans="1:7" s="238" customFormat="1" ht="24" customHeight="1" x14ac:dyDescent="0.2">
      <c r="A4067" s="235" t="str">
        <f t="shared" si="1218"/>
        <v/>
      </c>
      <c r="B4067" s="233" t="str">
        <f t="shared" si="1219"/>
        <v/>
      </c>
      <c r="C4067" s="234"/>
      <c r="D4067" s="235" t="str">
        <f t="shared" si="1220"/>
        <v/>
      </c>
      <c r="E4067" s="236"/>
      <c r="F4067" s="237">
        <f t="shared" si="1221"/>
        <v>0</v>
      </c>
      <c r="G4067" s="303">
        <f t="shared" si="1222"/>
        <v>0</v>
      </c>
    </row>
    <row r="4068" spans="1:7" s="238" customFormat="1" ht="24" customHeight="1" x14ac:dyDescent="0.2">
      <c r="A4068" s="235" t="str">
        <f t="shared" si="1218"/>
        <v/>
      </c>
      <c r="B4068" s="233" t="str">
        <f t="shared" si="1219"/>
        <v/>
      </c>
      <c r="C4068" s="234"/>
      <c r="D4068" s="235" t="str">
        <f t="shared" si="1220"/>
        <v/>
      </c>
      <c r="E4068" s="236"/>
      <c r="F4068" s="237">
        <f t="shared" si="1221"/>
        <v>0</v>
      </c>
      <c r="G4068" s="303">
        <f t="shared" si="1222"/>
        <v>0</v>
      </c>
    </row>
    <row r="4069" spans="1:7" s="238" customFormat="1" ht="24" customHeight="1" x14ac:dyDescent="0.2">
      <c r="A4069" s="235" t="str">
        <f t="shared" si="1218"/>
        <v/>
      </c>
      <c r="B4069" s="233" t="str">
        <f t="shared" si="1219"/>
        <v/>
      </c>
      <c r="C4069" s="234"/>
      <c r="D4069" s="235" t="str">
        <f t="shared" si="1220"/>
        <v/>
      </c>
      <c r="E4069" s="236"/>
      <c r="F4069" s="237">
        <f t="shared" si="1221"/>
        <v>0</v>
      </c>
      <c r="G4069" s="303">
        <f t="shared" si="1222"/>
        <v>0</v>
      </c>
    </row>
    <row r="4070" spans="1:7" s="238" customFormat="1" ht="24" customHeight="1" x14ac:dyDescent="0.2">
      <c r="A4070" s="235" t="str">
        <f t="shared" si="1218"/>
        <v/>
      </c>
      <c r="B4070" s="233" t="str">
        <f t="shared" si="1219"/>
        <v/>
      </c>
      <c r="C4070" s="234"/>
      <c r="D4070" s="235" t="str">
        <f t="shared" si="1220"/>
        <v/>
      </c>
      <c r="E4070" s="236"/>
      <c r="F4070" s="237">
        <f t="shared" si="1221"/>
        <v>0</v>
      </c>
      <c r="G4070" s="303">
        <f t="shared" si="1222"/>
        <v>0</v>
      </c>
    </row>
    <row r="4071" spans="1:7" s="238" customFormat="1" ht="24" customHeight="1" x14ac:dyDescent="0.2">
      <c r="A4071" s="235" t="str">
        <f t="shared" si="1218"/>
        <v/>
      </c>
      <c r="B4071" s="233" t="str">
        <f t="shared" si="1219"/>
        <v/>
      </c>
      <c r="C4071" s="234"/>
      <c r="D4071" s="235" t="str">
        <f t="shared" si="1220"/>
        <v/>
      </c>
      <c r="E4071" s="236"/>
      <c r="F4071" s="237">
        <f t="shared" si="1221"/>
        <v>0</v>
      </c>
      <c r="G4071" s="303">
        <f t="shared" si="1222"/>
        <v>0</v>
      </c>
    </row>
    <row r="4072" spans="1:7" s="238" customFormat="1" ht="24" customHeight="1" x14ac:dyDescent="0.2">
      <c r="A4072" s="235" t="str">
        <f t="shared" si="1218"/>
        <v/>
      </c>
      <c r="B4072" s="233" t="str">
        <f t="shared" si="1219"/>
        <v/>
      </c>
      <c r="C4072" s="234"/>
      <c r="D4072" s="235" t="str">
        <f t="shared" si="1220"/>
        <v/>
      </c>
      <c r="E4072" s="236"/>
      <c r="F4072" s="237">
        <f t="shared" si="1221"/>
        <v>0</v>
      </c>
      <c r="G4072" s="303">
        <f t="shared" si="1222"/>
        <v>0</v>
      </c>
    </row>
    <row r="4073" spans="1:7" s="238" customFormat="1" ht="24" customHeight="1" x14ac:dyDescent="0.2">
      <c r="A4073" s="235" t="str">
        <f t="shared" si="1218"/>
        <v/>
      </c>
      <c r="B4073" s="233" t="str">
        <f t="shared" si="1219"/>
        <v/>
      </c>
      <c r="C4073" s="234"/>
      <c r="D4073" s="235" t="str">
        <f t="shared" si="1220"/>
        <v/>
      </c>
      <c r="E4073" s="236"/>
      <c r="F4073" s="237">
        <f t="shared" si="1221"/>
        <v>0</v>
      </c>
      <c r="G4073" s="303">
        <f t="shared" si="1222"/>
        <v>0</v>
      </c>
    </row>
    <row r="4074" spans="1:7" s="238" customFormat="1" ht="24" customHeight="1" x14ac:dyDescent="0.2">
      <c r="A4074" s="235" t="str">
        <f t="shared" si="1218"/>
        <v/>
      </c>
      <c r="B4074" s="233" t="str">
        <f t="shared" si="1219"/>
        <v/>
      </c>
      <c r="C4074" s="234"/>
      <c r="D4074" s="235" t="str">
        <f t="shared" si="1220"/>
        <v/>
      </c>
      <c r="E4074" s="236"/>
      <c r="F4074" s="237">
        <f t="shared" si="1221"/>
        <v>0</v>
      </c>
      <c r="G4074" s="303">
        <f t="shared" si="1222"/>
        <v>0</v>
      </c>
    </row>
    <row r="4075" spans="1:7" s="238" customFormat="1" ht="24" customHeight="1" x14ac:dyDescent="0.2">
      <c r="A4075" s="235" t="str">
        <f t="shared" si="1218"/>
        <v/>
      </c>
      <c r="B4075" s="233" t="str">
        <f t="shared" si="1219"/>
        <v/>
      </c>
      <c r="C4075" s="234"/>
      <c r="D4075" s="235" t="str">
        <f t="shared" si="1220"/>
        <v/>
      </c>
      <c r="E4075" s="236"/>
      <c r="F4075" s="237">
        <f t="shared" si="1221"/>
        <v>0</v>
      </c>
      <c r="G4075" s="303">
        <f t="shared" si="1222"/>
        <v>0</v>
      </c>
    </row>
    <row r="4076" spans="1:7" ht="24" customHeight="1" x14ac:dyDescent="0.2">
      <c r="A4076" s="304"/>
      <c r="B4076" s="99"/>
      <c r="C4076" s="99"/>
      <c r="D4076" s="105"/>
      <c r="E4076" s="106"/>
      <c r="F4076" s="377" t="s">
        <v>31</v>
      </c>
      <c r="G4076" s="305">
        <f>SUBTOTAL(9,G4062:G4075)</f>
        <v>0</v>
      </c>
    </row>
    <row r="4077" spans="1:7" ht="24" customHeight="1" x14ac:dyDescent="0.2">
      <c r="A4077" s="304"/>
      <c r="B4077" s="99"/>
      <c r="C4077" s="375" t="s">
        <v>605</v>
      </c>
      <c r="D4077" s="105"/>
      <c r="E4077" s="106"/>
      <c r="F4077" s="107"/>
      <c r="G4077" s="306"/>
    </row>
    <row r="4078" spans="1:7" s="238" customFormat="1" ht="24" customHeight="1" x14ac:dyDescent="0.2">
      <c r="A4078" s="235" t="str">
        <f t="shared" ref="A4078:A4085" si="1223">IFERROR(VLOOKUP(C4078,Tabla_Insumos,4,FALSE),"")</f>
        <v/>
      </c>
      <c r="B4078" s="233">
        <f t="shared" ref="B4078:B4085" si="1224">IFERROR(VLOOKUP(A4078,Tabla_Indices,5,FALSE),"")</f>
        <v>0</v>
      </c>
      <c r="C4078" s="234"/>
      <c r="D4078" s="235" t="str">
        <f t="shared" ref="D4078:D4085" si="1225">IFERROR(VLOOKUP(C4078,Tabla_Insumos,2,FALSE),"")</f>
        <v/>
      </c>
      <c r="E4078" s="236"/>
      <c r="F4078" s="237">
        <f t="shared" ref="F4078:F4085" si="1226">IFERROR(VLOOKUP(C4078,Tabla_Insumos,3,FALSE),0)</f>
        <v>0</v>
      </c>
      <c r="G4078" s="303">
        <f>ROUND(E4078*F4078,2)</f>
        <v>0</v>
      </c>
    </row>
    <row r="4079" spans="1:7" s="238" customFormat="1" ht="24" customHeight="1" x14ac:dyDescent="0.2">
      <c r="A4079" s="235" t="str">
        <f t="shared" si="1223"/>
        <v/>
      </c>
      <c r="B4079" s="233">
        <f t="shared" si="1224"/>
        <v>0</v>
      </c>
      <c r="C4079" s="234"/>
      <c r="D4079" s="235" t="str">
        <f t="shared" si="1225"/>
        <v/>
      </c>
      <c r="E4079" s="236"/>
      <c r="F4079" s="237">
        <f t="shared" si="1226"/>
        <v>0</v>
      </c>
      <c r="G4079" s="303">
        <f>ROUND(E4079*F4079,2)</f>
        <v>0</v>
      </c>
    </row>
    <row r="4080" spans="1:7" s="238" customFormat="1" ht="24" customHeight="1" x14ac:dyDescent="0.2">
      <c r="A4080" s="235" t="str">
        <f t="shared" si="1223"/>
        <v/>
      </c>
      <c r="B4080" s="233">
        <f t="shared" si="1224"/>
        <v>0</v>
      </c>
      <c r="C4080" s="234"/>
      <c r="D4080" s="235" t="str">
        <f t="shared" si="1225"/>
        <v/>
      </c>
      <c r="E4080" s="236"/>
      <c r="F4080" s="237">
        <f t="shared" si="1226"/>
        <v>0</v>
      </c>
      <c r="G4080" s="303">
        <f t="shared" ref="G4080:G4085" si="1227">ROUND(E4080*F4080,2)</f>
        <v>0</v>
      </c>
    </row>
    <row r="4081" spans="1:7" s="238" customFormat="1" ht="24" customHeight="1" x14ac:dyDescent="0.2">
      <c r="A4081" s="235" t="str">
        <f t="shared" si="1223"/>
        <v/>
      </c>
      <c r="B4081" s="233">
        <f t="shared" si="1224"/>
        <v>0</v>
      </c>
      <c r="C4081" s="234"/>
      <c r="D4081" s="235" t="str">
        <f t="shared" si="1225"/>
        <v/>
      </c>
      <c r="E4081" s="236"/>
      <c r="F4081" s="237">
        <f t="shared" si="1226"/>
        <v>0</v>
      </c>
      <c r="G4081" s="303">
        <f t="shared" si="1227"/>
        <v>0</v>
      </c>
    </row>
    <row r="4082" spans="1:7" s="238" customFormat="1" ht="24" customHeight="1" x14ac:dyDescent="0.2">
      <c r="A4082" s="235" t="str">
        <f t="shared" si="1223"/>
        <v/>
      </c>
      <c r="B4082" s="233">
        <f t="shared" si="1224"/>
        <v>0</v>
      </c>
      <c r="C4082" s="234"/>
      <c r="D4082" s="235" t="str">
        <f t="shared" si="1225"/>
        <v/>
      </c>
      <c r="E4082" s="236"/>
      <c r="F4082" s="237">
        <f t="shared" si="1226"/>
        <v>0</v>
      </c>
      <c r="G4082" s="303">
        <f t="shared" si="1227"/>
        <v>0</v>
      </c>
    </row>
    <row r="4083" spans="1:7" s="238" customFormat="1" ht="24" customHeight="1" x14ac:dyDescent="0.2">
      <c r="A4083" s="235" t="str">
        <f t="shared" si="1223"/>
        <v/>
      </c>
      <c r="B4083" s="233">
        <f t="shared" si="1224"/>
        <v>0</v>
      </c>
      <c r="C4083" s="234"/>
      <c r="D4083" s="235" t="str">
        <f t="shared" si="1225"/>
        <v/>
      </c>
      <c r="E4083" s="236"/>
      <c r="F4083" s="237">
        <f t="shared" si="1226"/>
        <v>0</v>
      </c>
      <c r="G4083" s="303">
        <f t="shared" si="1227"/>
        <v>0</v>
      </c>
    </row>
    <row r="4084" spans="1:7" s="238" customFormat="1" ht="24" customHeight="1" x14ac:dyDescent="0.2">
      <c r="A4084" s="235" t="str">
        <f t="shared" si="1223"/>
        <v/>
      </c>
      <c r="B4084" s="233">
        <f t="shared" si="1224"/>
        <v>0</v>
      </c>
      <c r="C4084" s="234"/>
      <c r="D4084" s="235" t="str">
        <f t="shared" si="1225"/>
        <v/>
      </c>
      <c r="E4084" s="236"/>
      <c r="F4084" s="237">
        <f t="shared" si="1226"/>
        <v>0</v>
      </c>
      <c r="G4084" s="303">
        <f t="shared" si="1227"/>
        <v>0</v>
      </c>
    </row>
    <row r="4085" spans="1:7" s="238" customFormat="1" ht="24" customHeight="1" x14ac:dyDescent="0.2">
      <c r="A4085" s="235" t="str">
        <f t="shared" si="1223"/>
        <v/>
      </c>
      <c r="B4085" s="233">
        <f t="shared" si="1224"/>
        <v>0</v>
      </c>
      <c r="C4085" s="234"/>
      <c r="D4085" s="235" t="str">
        <f t="shared" si="1225"/>
        <v/>
      </c>
      <c r="E4085" s="236"/>
      <c r="F4085" s="237">
        <f t="shared" si="1226"/>
        <v>0</v>
      </c>
      <c r="G4085" s="303">
        <f t="shared" si="1227"/>
        <v>0</v>
      </c>
    </row>
    <row r="4086" spans="1:7" ht="24" customHeight="1" x14ac:dyDescent="0.2">
      <c r="A4086" s="304"/>
      <c r="B4086" s="99"/>
      <c r="C4086" s="99"/>
      <c r="D4086" s="105"/>
      <c r="E4086" s="106"/>
      <c r="F4086" s="377" t="s">
        <v>32</v>
      </c>
      <c r="G4086" s="305">
        <f>SUBTOTAL(9,G4078:G4085)</f>
        <v>0</v>
      </c>
    </row>
    <row r="4087" spans="1:7" ht="24" customHeight="1" x14ac:dyDescent="0.2">
      <c r="A4087" s="304"/>
      <c r="B4087" s="99"/>
      <c r="C4087" s="375" t="s">
        <v>606</v>
      </c>
      <c r="D4087" s="105"/>
      <c r="E4087" s="106"/>
      <c r="F4087" s="107"/>
      <c r="G4087" s="306"/>
    </row>
    <row r="4088" spans="1:7" s="238" customFormat="1" ht="24" customHeight="1" x14ac:dyDescent="0.2">
      <c r="A4088" s="235" t="str">
        <f t="shared" ref="A4088:A4096" si="1228">IFERROR(VLOOKUP(C4088,Tabla_Insumos,4,FALSE),"")</f>
        <v/>
      </c>
      <c r="B4088" s="233" t="str">
        <f t="shared" ref="B4088:B4096" si="1229">IFERROR(VLOOKUP(C4088,Tabla_Insumos,5,FALSE),"")</f>
        <v/>
      </c>
      <c r="C4088" s="234"/>
      <c r="D4088" s="235" t="str">
        <f t="shared" ref="D4088:D4096" si="1230">IFERROR(VLOOKUP(C4088,Tabla_Insumos,2,FALSE),"")</f>
        <v/>
      </c>
      <c r="E4088" s="236"/>
      <c r="F4088" s="237">
        <f t="shared" ref="F4088:F4096" si="1231">IFERROR(VLOOKUP(C4088,Tabla_Insumos,3,FALSE),0)</f>
        <v>0</v>
      </c>
      <c r="G4088" s="303">
        <f t="shared" ref="G4088:G4096" si="1232">ROUND(E4088*F4088,2)</f>
        <v>0</v>
      </c>
    </row>
    <row r="4089" spans="1:7" s="238" customFormat="1" ht="24" customHeight="1" x14ac:dyDescent="0.2">
      <c r="A4089" s="235" t="str">
        <f t="shared" si="1228"/>
        <v/>
      </c>
      <c r="B4089" s="233" t="str">
        <f t="shared" si="1229"/>
        <v/>
      </c>
      <c r="C4089" s="234"/>
      <c r="D4089" s="235" t="str">
        <f t="shared" si="1230"/>
        <v/>
      </c>
      <c r="E4089" s="236"/>
      <c r="F4089" s="237">
        <f t="shared" si="1231"/>
        <v>0</v>
      </c>
      <c r="G4089" s="303">
        <f t="shared" si="1232"/>
        <v>0</v>
      </c>
    </row>
    <row r="4090" spans="1:7" s="238" customFormat="1" ht="24" customHeight="1" x14ac:dyDescent="0.2">
      <c r="A4090" s="235" t="str">
        <f t="shared" si="1228"/>
        <v/>
      </c>
      <c r="B4090" s="233" t="str">
        <f t="shared" si="1229"/>
        <v/>
      </c>
      <c r="C4090" s="234"/>
      <c r="D4090" s="235" t="str">
        <f t="shared" si="1230"/>
        <v/>
      </c>
      <c r="E4090" s="236"/>
      <c r="F4090" s="237">
        <f t="shared" si="1231"/>
        <v>0</v>
      </c>
      <c r="G4090" s="303">
        <f t="shared" si="1232"/>
        <v>0</v>
      </c>
    </row>
    <row r="4091" spans="1:7" s="238" customFormat="1" ht="24" customHeight="1" x14ac:dyDescent="0.2">
      <c r="A4091" s="235" t="str">
        <f t="shared" si="1228"/>
        <v/>
      </c>
      <c r="B4091" s="233" t="str">
        <f t="shared" si="1229"/>
        <v/>
      </c>
      <c r="C4091" s="234"/>
      <c r="D4091" s="235" t="str">
        <f t="shared" si="1230"/>
        <v/>
      </c>
      <c r="E4091" s="236"/>
      <c r="F4091" s="237">
        <f t="shared" si="1231"/>
        <v>0</v>
      </c>
      <c r="G4091" s="303">
        <f t="shared" si="1232"/>
        <v>0</v>
      </c>
    </row>
    <row r="4092" spans="1:7" s="238" customFormat="1" ht="24" customHeight="1" x14ac:dyDescent="0.2">
      <c r="A4092" s="235" t="str">
        <f t="shared" si="1228"/>
        <v/>
      </c>
      <c r="B4092" s="233" t="str">
        <f t="shared" si="1229"/>
        <v/>
      </c>
      <c r="C4092" s="234"/>
      <c r="D4092" s="235" t="str">
        <f t="shared" si="1230"/>
        <v/>
      </c>
      <c r="E4092" s="236"/>
      <c r="F4092" s="237">
        <f t="shared" si="1231"/>
        <v>0</v>
      </c>
      <c r="G4092" s="303">
        <f t="shared" si="1232"/>
        <v>0</v>
      </c>
    </row>
    <row r="4093" spans="1:7" s="238" customFormat="1" ht="24" customHeight="1" x14ac:dyDescent="0.2">
      <c r="A4093" s="235" t="str">
        <f t="shared" si="1228"/>
        <v/>
      </c>
      <c r="B4093" s="233" t="str">
        <f t="shared" si="1229"/>
        <v/>
      </c>
      <c r="C4093" s="234"/>
      <c r="D4093" s="235" t="str">
        <f t="shared" si="1230"/>
        <v/>
      </c>
      <c r="E4093" s="236"/>
      <c r="F4093" s="237">
        <f t="shared" si="1231"/>
        <v>0</v>
      </c>
      <c r="G4093" s="303">
        <f t="shared" si="1232"/>
        <v>0</v>
      </c>
    </row>
    <row r="4094" spans="1:7" s="238" customFormat="1" ht="24" customHeight="1" x14ac:dyDescent="0.2">
      <c r="A4094" s="235" t="str">
        <f t="shared" si="1228"/>
        <v/>
      </c>
      <c r="B4094" s="233" t="str">
        <f t="shared" si="1229"/>
        <v/>
      </c>
      <c r="C4094" s="234"/>
      <c r="D4094" s="235" t="str">
        <f t="shared" si="1230"/>
        <v/>
      </c>
      <c r="E4094" s="236"/>
      <c r="F4094" s="237">
        <f t="shared" si="1231"/>
        <v>0</v>
      </c>
      <c r="G4094" s="303">
        <f t="shared" si="1232"/>
        <v>0</v>
      </c>
    </row>
    <row r="4095" spans="1:7" s="238" customFormat="1" ht="24" customHeight="1" x14ac:dyDescent="0.2">
      <c r="A4095" s="235" t="str">
        <f t="shared" si="1228"/>
        <v/>
      </c>
      <c r="B4095" s="233" t="str">
        <f t="shared" si="1229"/>
        <v/>
      </c>
      <c r="C4095" s="234"/>
      <c r="D4095" s="235" t="str">
        <f t="shared" si="1230"/>
        <v/>
      </c>
      <c r="E4095" s="236"/>
      <c r="F4095" s="237">
        <f t="shared" si="1231"/>
        <v>0</v>
      </c>
      <c r="G4095" s="303">
        <f t="shared" si="1232"/>
        <v>0</v>
      </c>
    </row>
    <row r="4096" spans="1:7" s="238" customFormat="1" ht="24" customHeight="1" x14ac:dyDescent="0.2">
      <c r="A4096" s="235" t="str">
        <f t="shared" si="1228"/>
        <v/>
      </c>
      <c r="B4096" s="233" t="str">
        <f t="shared" si="1229"/>
        <v/>
      </c>
      <c r="C4096" s="234"/>
      <c r="D4096" s="235" t="str">
        <f t="shared" si="1230"/>
        <v/>
      </c>
      <c r="E4096" s="236"/>
      <c r="F4096" s="237">
        <f t="shared" si="1231"/>
        <v>0</v>
      </c>
      <c r="G4096" s="303">
        <f t="shared" si="1232"/>
        <v>0</v>
      </c>
    </row>
    <row r="4097" spans="1:123" ht="24" customHeight="1" x14ac:dyDescent="0.2">
      <c r="A4097" s="307"/>
      <c r="B4097" s="105"/>
      <c r="C4097" s="99"/>
      <c r="D4097" s="105"/>
      <c r="E4097" s="106"/>
      <c r="F4097" s="377" t="s">
        <v>33</v>
      </c>
      <c r="G4097" s="305">
        <f>SUBTOTAL(9,G4088:G4096)</f>
        <v>0</v>
      </c>
    </row>
    <row r="4098" spans="1:123" ht="24" customHeight="1" x14ac:dyDescent="0.2">
      <c r="A4098" s="308"/>
      <c r="B4098" s="105"/>
      <c r="C4098" s="99"/>
      <c r="D4098" s="105"/>
      <c r="E4098" s="106"/>
      <c r="F4098" s="107"/>
      <c r="G4098" s="306"/>
    </row>
    <row r="4099" spans="1:123" ht="24" customHeight="1" x14ac:dyDescent="0.2">
      <c r="A4099" s="309" t="str">
        <f>B4057</f>
        <v/>
      </c>
      <c r="B4099" s="310" t="str">
        <f>C4057</f>
        <v/>
      </c>
      <c r="C4099" s="113"/>
      <c r="D4099" s="113" t="s">
        <v>34</v>
      </c>
      <c r="E4099" s="114"/>
      <c r="F4099" s="312" t="s">
        <v>35</v>
      </c>
      <c r="G4099" s="311">
        <f>SUBTOTAL(9,G4062:G4098)</f>
        <v>0</v>
      </c>
    </row>
    <row r="4101" spans="1:123" ht="24" customHeight="1" x14ac:dyDescent="0.2">
      <c r="A4101" s="291" t="s">
        <v>37</v>
      </c>
      <c r="B4101" s="292"/>
      <c r="C4101" s="292"/>
      <c r="D4101" s="292"/>
      <c r="E4101" s="292"/>
      <c r="F4101" s="292"/>
      <c r="G4101" s="293"/>
    </row>
    <row r="4102" spans="1:123" ht="24" customHeight="1" x14ac:dyDescent="0.2">
      <c r="A4102" s="294" t="s">
        <v>602</v>
      </c>
      <c r="B4102" s="101" t="str">
        <f>Comitente</f>
        <v>DIRECCION PROVINCIAL DE REDES DE GAS</v>
      </c>
      <c r="C4102" s="96"/>
      <c r="D4102" s="102"/>
      <c r="E4102" s="102"/>
      <c r="F4102" s="103"/>
      <c r="G4102" s="295"/>
    </row>
    <row r="4103" spans="1:123" ht="24" customHeight="1" x14ac:dyDescent="0.2">
      <c r="A4103" s="294" t="s">
        <v>603</v>
      </c>
      <c r="B4103" s="101">
        <f>Contratista</f>
        <v>0</v>
      </c>
      <c r="C4103" s="97"/>
      <c r="D4103" s="97"/>
      <c r="E4103" s="97"/>
      <c r="F4103" s="104"/>
      <c r="G4103" s="296"/>
    </row>
    <row r="4104" spans="1:123" ht="24" customHeight="1" x14ac:dyDescent="0.2">
      <c r="A4104" s="294" t="s">
        <v>24</v>
      </c>
      <c r="B4104" s="101" t="str">
        <f>Obra</f>
        <v>RED DE MEDIA PRESIÓN BARRIO TALACASTO</v>
      </c>
      <c r="C4104" s="97"/>
      <c r="D4104" s="97"/>
      <c r="E4104" s="97"/>
      <c r="F4104" s="104" t="s">
        <v>38</v>
      </c>
      <c r="G4104" s="297">
        <f>Fecha_Base</f>
        <v>0</v>
      </c>
    </row>
    <row r="4105" spans="1:123" ht="24" customHeight="1" x14ac:dyDescent="0.2">
      <c r="A4105" s="298" t="s">
        <v>601</v>
      </c>
      <c r="B4105" s="98" t="str">
        <f>Ubicación</f>
        <v>Departamento Chimbas</v>
      </c>
      <c r="C4105" s="98"/>
      <c r="D4105" s="105"/>
      <c r="E4105" s="106"/>
      <c r="F4105" s="107"/>
      <c r="G4105" s="299"/>
    </row>
    <row r="4106" spans="1:123" ht="24" customHeight="1" x14ac:dyDescent="0.2">
      <c r="A4106" s="298" t="s">
        <v>39</v>
      </c>
      <c r="B4106" s="108" t="str">
        <f>IFERROR(VALUE(LEFT(B4107,FIND(".",B4107)-1)),"")</f>
        <v/>
      </c>
      <c r="C4106" s="99" t="str">
        <f>IFERROR(VLOOKUP(B4106,Tabla_CyP,2,FALSE),"")</f>
        <v/>
      </c>
      <c r="D4106" s="99"/>
      <c r="E4106" s="106"/>
      <c r="F4106" s="107"/>
      <c r="G4106" s="299"/>
    </row>
    <row r="4107" spans="1:123" ht="24" customHeight="1" x14ac:dyDescent="0.2">
      <c r="A4107" s="298" t="s">
        <v>25</v>
      </c>
      <c r="B4107" s="109" t="str">
        <f>IFERROR(VLOOKUP(COUNTIF($A$1:A4107,"ANALISIS DE PRECIOS"),Tabla_NumeroItem,2,FALSE),"")</f>
        <v/>
      </c>
      <c r="C4107" s="99" t="str">
        <f>IFERROR(VLOOKUP(B4107,Tabla_CyP,2,FALSE),"")</f>
        <v/>
      </c>
      <c r="D4107" s="105"/>
      <c r="E4107" s="106"/>
      <c r="F4107" s="104" t="s">
        <v>26</v>
      </c>
      <c r="G4107" s="300" t="str">
        <f>IFERROR(VLOOKUP(B4107,Tabla_CyP,4,FALSE),"")</f>
        <v/>
      </c>
    </row>
    <row r="4108" spans="1:123" ht="24" customHeight="1" x14ac:dyDescent="0.2">
      <c r="A4108" s="298"/>
      <c r="B4108" s="98"/>
      <c r="C4108" s="99"/>
      <c r="D4108" s="105"/>
      <c r="E4108" s="106"/>
      <c r="F4108" s="107"/>
      <c r="G4108" s="299"/>
    </row>
    <row r="4109" spans="1:123" ht="24" customHeight="1" x14ac:dyDescent="0.2">
      <c r="A4109" s="431" t="s">
        <v>507</v>
      </c>
      <c r="B4109" s="432"/>
      <c r="C4109" s="425" t="s">
        <v>0</v>
      </c>
      <c r="D4109" s="425" t="s">
        <v>27</v>
      </c>
      <c r="E4109" s="427" t="s">
        <v>28</v>
      </c>
      <c r="F4109" s="429" t="s">
        <v>29</v>
      </c>
      <c r="G4109" s="429" t="s">
        <v>30</v>
      </c>
    </row>
    <row r="4110" spans="1:123" s="111" customFormat="1" ht="24" customHeight="1" x14ac:dyDescent="0.2">
      <c r="A4110" s="110" t="s">
        <v>508</v>
      </c>
      <c r="B4110" s="110" t="s">
        <v>509</v>
      </c>
      <c r="C4110" s="426"/>
      <c r="D4110" s="426"/>
      <c r="E4110" s="428"/>
      <c r="F4110" s="430"/>
      <c r="G4110" s="430"/>
      <c r="H4110" s="239"/>
      <c r="I4110" s="239"/>
      <c r="J4110" s="239"/>
      <c r="K4110" s="239"/>
      <c r="L4110" s="239"/>
      <c r="M4110" s="239"/>
      <c r="N4110" s="239"/>
      <c r="O4110" s="239"/>
      <c r="P4110" s="239"/>
      <c r="Q4110" s="239"/>
      <c r="R4110" s="239"/>
      <c r="S4110" s="239"/>
      <c r="T4110" s="239"/>
      <c r="U4110" s="239"/>
      <c r="V4110" s="239"/>
      <c r="W4110" s="239"/>
      <c r="X4110" s="239"/>
      <c r="Y4110" s="239"/>
      <c r="Z4110" s="239"/>
      <c r="AA4110" s="239"/>
      <c r="AB4110" s="239"/>
      <c r="AC4110" s="239"/>
      <c r="AD4110" s="239"/>
      <c r="AE4110" s="239"/>
      <c r="AF4110" s="239"/>
      <c r="AG4110" s="239"/>
      <c r="AH4110" s="239"/>
      <c r="AI4110" s="239"/>
      <c r="AJ4110" s="239"/>
      <c r="AK4110" s="239"/>
      <c r="AL4110" s="239"/>
      <c r="AM4110" s="239"/>
      <c r="AN4110" s="239"/>
      <c r="AO4110" s="239"/>
      <c r="AP4110" s="239"/>
      <c r="AQ4110" s="239"/>
      <c r="AR4110" s="239"/>
      <c r="AS4110" s="239"/>
      <c r="AT4110" s="239"/>
      <c r="AU4110" s="239"/>
      <c r="AV4110" s="239"/>
      <c r="AW4110" s="239"/>
      <c r="AX4110" s="239"/>
      <c r="AY4110" s="239"/>
      <c r="AZ4110" s="239"/>
      <c r="BA4110" s="239"/>
      <c r="BB4110" s="239"/>
      <c r="BC4110" s="239"/>
      <c r="BD4110" s="239"/>
      <c r="BE4110" s="239"/>
      <c r="BF4110" s="239"/>
      <c r="BG4110" s="239"/>
      <c r="BH4110" s="239"/>
      <c r="BI4110" s="239"/>
      <c r="BJ4110" s="239"/>
      <c r="BK4110" s="239"/>
      <c r="BL4110" s="239"/>
      <c r="BM4110" s="239"/>
      <c r="BN4110" s="239"/>
      <c r="BO4110" s="239"/>
      <c r="BP4110" s="239"/>
      <c r="BQ4110" s="239"/>
      <c r="BR4110" s="239"/>
      <c r="BS4110" s="239"/>
      <c r="BT4110" s="239"/>
      <c r="BU4110" s="239"/>
      <c r="BV4110" s="239"/>
      <c r="BW4110" s="239"/>
      <c r="BX4110" s="239"/>
      <c r="BY4110" s="239"/>
      <c r="BZ4110" s="239"/>
      <c r="CA4110" s="239"/>
      <c r="CB4110" s="239"/>
      <c r="CC4110" s="239"/>
      <c r="CD4110" s="239"/>
      <c r="CE4110" s="239"/>
      <c r="CF4110" s="239"/>
      <c r="CG4110" s="239"/>
      <c r="CH4110" s="239"/>
      <c r="CI4110" s="239"/>
      <c r="CJ4110" s="239"/>
      <c r="CK4110" s="239"/>
      <c r="CL4110" s="239"/>
      <c r="CM4110" s="239"/>
      <c r="CN4110" s="239"/>
      <c r="CO4110" s="239"/>
      <c r="CP4110" s="239"/>
      <c r="CQ4110" s="239"/>
      <c r="CR4110" s="239"/>
      <c r="CS4110" s="239"/>
      <c r="CT4110" s="239"/>
      <c r="CU4110" s="239"/>
      <c r="CV4110" s="239"/>
      <c r="CW4110" s="239"/>
      <c r="CX4110" s="239"/>
      <c r="CY4110" s="239"/>
      <c r="CZ4110" s="239"/>
      <c r="DA4110" s="239"/>
      <c r="DB4110" s="239"/>
      <c r="DC4110" s="239"/>
      <c r="DD4110" s="239"/>
      <c r="DE4110" s="239"/>
      <c r="DF4110" s="239"/>
      <c r="DG4110" s="239"/>
      <c r="DH4110" s="239"/>
      <c r="DI4110" s="239"/>
      <c r="DJ4110" s="239"/>
      <c r="DK4110" s="239"/>
      <c r="DL4110" s="239"/>
      <c r="DM4110" s="239"/>
      <c r="DN4110" s="239"/>
      <c r="DO4110" s="239"/>
      <c r="DP4110" s="239"/>
      <c r="DQ4110" s="239"/>
      <c r="DR4110" s="239"/>
      <c r="DS4110" s="239"/>
    </row>
    <row r="4111" spans="1:123" ht="24" customHeight="1" x14ac:dyDescent="0.2">
      <c r="A4111" s="378"/>
      <c r="B4111" s="112"/>
      <c r="C4111" s="376" t="s">
        <v>604</v>
      </c>
      <c r="D4111" s="113"/>
      <c r="E4111" s="114"/>
      <c r="F4111" s="115"/>
      <c r="G4111" s="302"/>
    </row>
    <row r="4112" spans="1:123" s="238" customFormat="1" ht="24" customHeight="1" x14ac:dyDescent="0.2">
      <c r="A4112" s="235" t="str">
        <f t="shared" ref="A4112:A4125" si="1233">IFERROR(VLOOKUP(C4112,Tabla_Insumos,4,FALSE),"")</f>
        <v/>
      </c>
      <c r="B4112" s="233" t="str">
        <f t="shared" ref="B4112:B4125" si="1234">IFERROR(VLOOKUP(C4112,Tabla_Insumos,5,FALSE),"")</f>
        <v/>
      </c>
      <c r="C4112" s="234"/>
      <c r="D4112" s="235" t="str">
        <f t="shared" ref="D4112:D4125" si="1235">IFERROR(VLOOKUP(C4112,Tabla_Insumos,2,FALSE),"")</f>
        <v/>
      </c>
      <c r="E4112" s="236"/>
      <c r="F4112" s="237">
        <f t="shared" ref="F4112:F4125" si="1236">IFERROR(VLOOKUP(C4112,Tabla_Insumos,3,FALSE),0)</f>
        <v>0</v>
      </c>
      <c r="G4112" s="303">
        <f>ROUND(E4112*F4112,2)</f>
        <v>0</v>
      </c>
    </row>
    <row r="4113" spans="1:7" s="238" customFormat="1" ht="24" customHeight="1" x14ac:dyDescent="0.2">
      <c r="A4113" s="235" t="str">
        <f t="shared" si="1233"/>
        <v/>
      </c>
      <c r="B4113" s="233" t="str">
        <f t="shared" si="1234"/>
        <v/>
      </c>
      <c r="C4113" s="234"/>
      <c r="D4113" s="235" t="str">
        <f t="shared" si="1235"/>
        <v/>
      </c>
      <c r="E4113" s="236"/>
      <c r="F4113" s="237">
        <f t="shared" si="1236"/>
        <v>0</v>
      </c>
      <c r="G4113" s="303">
        <f t="shared" ref="G4113:G4125" si="1237">ROUND(E4113*F4113,2)</f>
        <v>0</v>
      </c>
    </row>
    <row r="4114" spans="1:7" s="238" customFormat="1" ht="24" customHeight="1" x14ac:dyDescent="0.2">
      <c r="A4114" s="235" t="str">
        <f t="shared" si="1233"/>
        <v/>
      </c>
      <c r="B4114" s="233" t="str">
        <f t="shared" si="1234"/>
        <v/>
      </c>
      <c r="C4114" s="234"/>
      <c r="D4114" s="235" t="str">
        <f t="shared" si="1235"/>
        <v/>
      </c>
      <c r="E4114" s="236"/>
      <c r="F4114" s="237">
        <f t="shared" si="1236"/>
        <v>0</v>
      </c>
      <c r="G4114" s="303">
        <f t="shared" si="1237"/>
        <v>0</v>
      </c>
    </row>
    <row r="4115" spans="1:7" s="238" customFormat="1" ht="24" customHeight="1" x14ac:dyDescent="0.2">
      <c r="A4115" s="235" t="str">
        <f t="shared" si="1233"/>
        <v/>
      </c>
      <c r="B4115" s="233" t="str">
        <f t="shared" si="1234"/>
        <v/>
      </c>
      <c r="C4115" s="234"/>
      <c r="D4115" s="235" t="str">
        <f t="shared" si="1235"/>
        <v/>
      </c>
      <c r="E4115" s="236"/>
      <c r="F4115" s="237">
        <f t="shared" si="1236"/>
        <v>0</v>
      </c>
      <c r="G4115" s="303">
        <f t="shared" si="1237"/>
        <v>0</v>
      </c>
    </row>
    <row r="4116" spans="1:7" s="238" customFormat="1" ht="24" customHeight="1" x14ac:dyDescent="0.2">
      <c r="A4116" s="235" t="str">
        <f t="shared" si="1233"/>
        <v/>
      </c>
      <c r="B4116" s="233" t="str">
        <f t="shared" si="1234"/>
        <v/>
      </c>
      <c r="C4116" s="234"/>
      <c r="D4116" s="235" t="str">
        <f t="shared" si="1235"/>
        <v/>
      </c>
      <c r="E4116" s="236"/>
      <c r="F4116" s="237">
        <f t="shared" si="1236"/>
        <v>0</v>
      </c>
      <c r="G4116" s="303">
        <f t="shared" si="1237"/>
        <v>0</v>
      </c>
    </row>
    <row r="4117" spans="1:7" s="238" customFormat="1" ht="24" customHeight="1" x14ac:dyDescent="0.2">
      <c r="A4117" s="235" t="str">
        <f t="shared" si="1233"/>
        <v/>
      </c>
      <c r="B4117" s="233" t="str">
        <f t="shared" si="1234"/>
        <v/>
      </c>
      <c r="C4117" s="234"/>
      <c r="D4117" s="235" t="str">
        <f t="shared" si="1235"/>
        <v/>
      </c>
      <c r="E4117" s="236"/>
      <c r="F4117" s="237">
        <f t="shared" si="1236"/>
        <v>0</v>
      </c>
      <c r="G4117" s="303">
        <f t="shared" si="1237"/>
        <v>0</v>
      </c>
    </row>
    <row r="4118" spans="1:7" s="238" customFormat="1" ht="24" customHeight="1" x14ac:dyDescent="0.2">
      <c r="A4118" s="235" t="str">
        <f t="shared" si="1233"/>
        <v/>
      </c>
      <c r="B4118" s="233" t="str">
        <f t="shared" si="1234"/>
        <v/>
      </c>
      <c r="C4118" s="234"/>
      <c r="D4118" s="235" t="str">
        <f t="shared" si="1235"/>
        <v/>
      </c>
      <c r="E4118" s="236"/>
      <c r="F4118" s="237">
        <f t="shared" si="1236"/>
        <v>0</v>
      </c>
      <c r="G4118" s="303">
        <f t="shared" si="1237"/>
        <v>0</v>
      </c>
    </row>
    <row r="4119" spans="1:7" s="238" customFormat="1" ht="24" customHeight="1" x14ac:dyDescent="0.2">
      <c r="A4119" s="235" t="str">
        <f t="shared" si="1233"/>
        <v/>
      </c>
      <c r="B4119" s="233" t="str">
        <f t="shared" si="1234"/>
        <v/>
      </c>
      <c r="C4119" s="234"/>
      <c r="D4119" s="235" t="str">
        <f t="shared" si="1235"/>
        <v/>
      </c>
      <c r="E4119" s="236"/>
      <c r="F4119" s="237">
        <f t="shared" si="1236"/>
        <v>0</v>
      </c>
      <c r="G4119" s="303">
        <f t="shared" si="1237"/>
        <v>0</v>
      </c>
    </row>
    <row r="4120" spans="1:7" s="238" customFormat="1" ht="24" customHeight="1" x14ac:dyDescent="0.2">
      <c r="A4120" s="235" t="str">
        <f t="shared" si="1233"/>
        <v/>
      </c>
      <c r="B4120" s="233" t="str">
        <f t="shared" si="1234"/>
        <v/>
      </c>
      <c r="C4120" s="234"/>
      <c r="D4120" s="235" t="str">
        <f t="shared" si="1235"/>
        <v/>
      </c>
      <c r="E4120" s="236"/>
      <c r="F4120" s="237">
        <f t="shared" si="1236"/>
        <v>0</v>
      </c>
      <c r="G4120" s="303">
        <f t="shared" si="1237"/>
        <v>0</v>
      </c>
    </row>
    <row r="4121" spans="1:7" s="238" customFormat="1" ht="24" customHeight="1" x14ac:dyDescent="0.2">
      <c r="A4121" s="235" t="str">
        <f t="shared" si="1233"/>
        <v/>
      </c>
      <c r="B4121" s="233" t="str">
        <f t="shared" si="1234"/>
        <v/>
      </c>
      <c r="C4121" s="234"/>
      <c r="D4121" s="235" t="str">
        <f t="shared" si="1235"/>
        <v/>
      </c>
      <c r="E4121" s="236"/>
      <c r="F4121" s="237">
        <f t="shared" si="1236"/>
        <v>0</v>
      </c>
      <c r="G4121" s="303">
        <f t="shared" si="1237"/>
        <v>0</v>
      </c>
    </row>
    <row r="4122" spans="1:7" s="238" customFormat="1" ht="24" customHeight="1" x14ac:dyDescent="0.2">
      <c r="A4122" s="235" t="str">
        <f t="shared" si="1233"/>
        <v/>
      </c>
      <c r="B4122" s="233" t="str">
        <f t="shared" si="1234"/>
        <v/>
      </c>
      <c r="C4122" s="234"/>
      <c r="D4122" s="235" t="str">
        <f t="shared" si="1235"/>
        <v/>
      </c>
      <c r="E4122" s="236"/>
      <c r="F4122" s="237">
        <f t="shared" si="1236"/>
        <v>0</v>
      </c>
      <c r="G4122" s="303">
        <f t="shared" si="1237"/>
        <v>0</v>
      </c>
    </row>
    <row r="4123" spans="1:7" s="238" customFormat="1" ht="24" customHeight="1" x14ac:dyDescent="0.2">
      <c r="A4123" s="235" t="str">
        <f t="shared" si="1233"/>
        <v/>
      </c>
      <c r="B4123" s="233" t="str">
        <f t="shared" si="1234"/>
        <v/>
      </c>
      <c r="C4123" s="234"/>
      <c r="D4123" s="235" t="str">
        <f t="shared" si="1235"/>
        <v/>
      </c>
      <c r="E4123" s="236"/>
      <c r="F4123" s="237">
        <f t="shared" si="1236"/>
        <v>0</v>
      </c>
      <c r="G4123" s="303">
        <f t="shared" si="1237"/>
        <v>0</v>
      </c>
    </row>
    <row r="4124" spans="1:7" s="238" customFormat="1" ht="24" customHeight="1" x14ac:dyDescent="0.2">
      <c r="A4124" s="235" t="str">
        <f t="shared" si="1233"/>
        <v/>
      </c>
      <c r="B4124" s="233" t="str">
        <f t="shared" si="1234"/>
        <v/>
      </c>
      <c r="C4124" s="234"/>
      <c r="D4124" s="235" t="str">
        <f t="shared" si="1235"/>
        <v/>
      </c>
      <c r="E4124" s="236"/>
      <c r="F4124" s="237">
        <f t="shared" si="1236"/>
        <v>0</v>
      </c>
      <c r="G4124" s="303">
        <f t="shared" si="1237"/>
        <v>0</v>
      </c>
    </row>
    <row r="4125" spans="1:7" s="238" customFormat="1" ht="24" customHeight="1" x14ac:dyDescent="0.2">
      <c r="A4125" s="235" t="str">
        <f t="shared" si="1233"/>
        <v/>
      </c>
      <c r="B4125" s="233" t="str">
        <f t="shared" si="1234"/>
        <v/>
      </c>
      <c r="C4125" s="234"/>
      <c r="D4125" s="235" t="str">
        <f t="shared" si="1235"/>
        <v/>
      </c>
      <c r="E4125" s="236"/>
      <c r="F4125" s="237">
        <f t="shared" si="1236"/>
        <v>0</v>
      </c>
      <c r="G4125" s="303">
        <f t="shared" si="1237"/>
        <v>0</v>
      </c>
    </row>
    <row r="4126" spans="1:7" ht="24" customHeight="1" x14ac:dyDescent="0.2">
      <c r="A4126" s="304"/>
      <c r="B4126" s="99"/>
      <c r="C4126" s="99"/>
      <c r="D4126" s="105"/>
      <c r="E4126" s="106"/>
      <c r="F4126" s="377" t="s">
        <v>31</v>
      </c>
      <c r="G4126" s="305">
        <f>SUBTOTAL(9,G4112:G4125)</f>
        <v>0</v>
      </c>
    </row>
    <row r="4127" spans="1:7" ht="24" customHeight="1" x14ac:dyDescent="0.2">
      <c r="A4127" s="304"/>
      <c r="B4127" s="99"/>
      <c r="C4127" s="375" t="s">
        <v>605</v>
      </c>
      <c r="D4127" s="105"/>
      <c r="E4127" s="106"/>
      <c r="F4127" s="107"/>
      <c r="G4127" s="306"/>
    </row>
    <row r="4128" spans="1:7" s="238" customFormat="1" ht="24" customHeight="1" x14ac:dyDescent="0.2">
      <c r="A4128" s="235" t="str">
        <f t="shared" ref="A4128:A4135" si="1238">IFERROR(VLOOKUP(C4128,Tabla_Insumos,4,FALSE),"")</f>
        <v/>
      </c>
      <c r="B4128" s="233">
        <f t="shared" ref="B4128:B4135" si="1239">IFERROR(VLOOKUP(A4128,Tabla_Indices,5,FALSE),"")</f>
        <v>0</v>
      </c>
      <c r="C4128" s="234"/>
      <c r="D4128" s="235" t="str">
        <f t="shared" ref="D4128:D4135" si="1240">IFERROR(VLOOKUP(C4128,Tabla_Insumos,2,FALSE),"")</f>
        <v/>
      </c>
      <c r="E4128" s="236"/>
      <c r="F4128" s="237">
        <f t="shared" ref="F4128:F4135" si="1241">IFERROR(VLOOKUP(C4128,Tabla_Insumos,3,FALSE),0)</f>
        <v>0</v>
      </c>
      <c r="G4128" s="303">
        <f>ROUND(E4128*F4128,2)</f>
        <v>0</v>
      </c>
    </row>
    <row r="4129" spans="1:7" s="238" customFormat="1" ht="24" customHeight="1" x14ac:dyDescent="0.2">
      <c r="A4129" s="235" t="str">
        <f t="shared" si="1238"/>
        <v/>
      </c>
      <c r="B4129" s="233">
        <f t="shared" si="1239"/>
        <v>0</v>
      </c>
      <c r="C4129" s="234"/>
      <c r="D4129" s="235" t="str">
        <f t="shared" si="1240"/>
        <v/>
      </c>
      <c r="E4129" s="236"/>
      <c r="F4129" s="237">
        <f t="shared" si="1241"/>
        <v>0</v>
      </c>
      <c r="G4129" s="303">
        <f>ROUND(E4129*F4129,2)</f>
        <v>0</v>
      </c>
    </row>
    <row r="4130" spans="1:7" s="238" customFormat="1" ht="24" customHeight="1" x14ac:dyDescent="0.2">
      <c r="A4130" s="235" t="str">
        <f t="shared" si="1238"/>
        <v/>
      </c>
      <c r="B4130" s="233">
        <f t="shared" si="1239"/>
        <v>0</v>
      </c>
      <c r="C4130" s="234"/>
      <c r="D4130" s="235" t="str">
        <f t="shared" si="1240"/>
        <v/>
      </c>
      <c r="E4130" s="236"/>
      <c r="F4130" s="237">
        <f t="shared" si="1241"/>
        <v>0</v>
      </c>
      <c r="G4130" s="303">
        <f t="shared" ref="G4130:G4135" si="1242">ROUND(E4130*F4130,2)</f>
        <v>0</v>
      </c>
    </row>
    <row r="4131" spans="1:7" s="238" customFormat="1" ht="24" customHeight="1" x14ac:dyDescent="0.2">
      <c r="A4131" s="235" t="str">
        <f t="shared" si="1238"/>
        <v/>
      </c>
      <c r="B4131" s="233">
        <f t="shared" si="1239"/>
        <v>0</v>
      </c>
      <c r="C4131" s="234"/>
      <c r="D4131" s="235" t="str">
        <f t="shared" si="1240"/>
        <v/>
      </c>
      <c r="E4131" s="236"/>
      <c r="F4131" s="237">
        <f t="shared" si="1241"/>
        <v>0</v>
      </c>
      <c r="G4131" s="303">
        <f t="shared" si="1242"/>
        <v>0</v>
      </c>
    </row>
    <row r="4132" spans="1:7" s="238" customFormat="1" ht="24" customHeight="1" x14ac:dyDescent="0.2">
      <c r="A4132" s="235" t="str">
        <f t="shared" si="1238"/>
        <v/>
      </c>
      <c r="B4132" s="233">
        <f t="shared" si="1239"/>
        <v>0</v>
      </c>
      <c r="C4132" s="234"/>
      <c r="D4132" s="235" t="str">
        <f t="shared" si="1240"/>
        <v/>
      </c>
      <c r="E4132" s="236"/>
      <c r="F4132" s="237">
        <f t="shared" si="1241"/>
        <v>0</v>
      </c>
      <c r="G4132" s="303">
        <f t="shared" si="1242"/>
        <v>0</v>
      </c>
    </row>
    <row r="4133" spans="1:7" s="238" customFormat="1" ht="24" customHeight="1" x14ac:dyDescent="0.2">
      <c r="A4133" s="235" t="str">
        <f t="shared" si="1238"/>
        <v/>
      </c>
      <c r="B4133" s="233">
        <f t="shared" si="1239"/>
        <v>0</v>
      </c>
      <c r="C4133" s="234"/>
      <c r="D4133" s="235" t="str">
        <f t="shared" si="1240"/>
        <v/>
      </c>
      <c r="E4133" s="236"/>
      <c r="F4133" s="237">
        <f t="shared" si="1241"/>
        <v>0</v>
      </c>
      <c r="G4133" s="303">
        <f t="shared" si="1242"/>
        <v>0</v>
      </c>
    </row>
    <row r="4134" spans="1:7" s="238" customFormat="1" ht="24" customHeight="1" x14ac:dyDescent="0.2">
      <c r="A4134" s="235" t="str">
        <f t="shared" si="1238"/>
        <v/>
      </c>
      <c r="B4134" s="233">
        <f t="shared" si="1239"/>
        <v>0</v>
      </c>
      <c r="C4134" s="234"/>
      <c r="D4134" s="235" t="str">
        <f t="shared" si="1240"/>
        <v/>
      </c>
      <c r="E4134" s="236"/>
      <c r="F4134" s="237">
        <f t="shared" si="1241"/>
        <v>0</v>
      </c>
      <c r="G4134" s="303">
        <f t="shared" si="1242"/>
        <v>0</v>
      </c>
    </row>
    <row r="4135" spans="1:7" s="238" customFormat="1" ht="24" customHeight="1" x14ac:dyDescent="0.2">
      <c r="A4135" s="235" t="str">
        <f t="shared" si="1238"/>
        <v/>
      </c>
      <c r="B4135" s="233">
        <f t="shared" si="1239"/>
        <v>0</v>
      </c>
      <c r="C4135" s="234"/>
      <c r="D4135" s="235" t="str">
        <f t="shared" si="1240"/>
        <v/>
      </c>
      <c r="E4135" s="236"/>
      <c r="F4135" s="237">
        <f t="shared" si="1241"/>
        <v>0</v>
      </c>
      <c r="G4135" s="303">
        <f t="shared" si="1242"/>
        <v>0</v>
      </c>
    </row>
    <row r="4136" spans="1:7" ht="24" customHeight="1" x14ac:dyDescent="0.2">
      <c r="A4136" s="304"/>
      <c r="B4136" s="99"/>
      <c r="C4136" s="99"/>
      <c r="D4136" s="105"/>
      <c r="E4136" s="106"/>
      <c r="F4136" s="377" t="s">
        <v>32</v>
      </c>
      <c r="G4136" s="305">
        <f>SUBTOTAL(9,G4128:G4135)</f>
        <v>0</v>
      </c>
    </row>
    <row r="4137" spans="1:7" ht="24" customHeight="1" x14ac:dyDescent="0.2">
      <c r="A4137" s="304"/>
      <c r="B4137" s="99"/>
      <c r="C4137" s="375" t="s">
        <v>606</v>
      </c>
      <c r="D4137" s="105"/>
      <c r="E4137" s="106"/>
      <c r="F4137" s="107"/>
      <c r="G4137" s="306"/>
    </row>
    <row r="4138" spans="1:7" s="238" customFormat="1" ht="24" customHeight="1" x14ac:dyDescent="0.2">
      <c r="A4138" s="235" t="str">
        <f t="shared" ref="A4138:A4146" si="1243">IFERROR(VLOOKUP(C4138,Tabla_Insumos,4,FALSE),"")</f>
        <v/>
      </c>
      <c r="B4138" s="233" t="str">
        <f t="shared" ref="B4138:B4146" si="1244">IFERROR(VLOOKUP(C4138,Tabla_Insumos,5,FALSE),"")</f>
        <v/>
      </c>
      <c r="C4138" s="234"/>
      <c r="D4138" s="235" t="str">
        <f t="shared" ref="D4138:D4146" si="1245">IFERROR(VLOOKUP(C4138,Tabla_Insumos,2,FALSE),"")</f>
        <v/>
      </c>
      <c r="E4138" s="236"/>
      <c r="F4138" s="237">
        <f t="shared" ref="F4138:F4146" si="1246">IFERROR(VLOOKUP(C4138,Tabla_Insumos,3,FALSE),0)</f>
        <v>0</v>
      </c>
      <c r="G4138" s="303">
        <f t="shared" ref="G4138:G4146" si="1247">ROUND(E4138*F4138,2)</f>
        <v>0</v>
      </c>
    </row>
    <row r="4139" spans="1:7" s="238" customFormat="1" ht="24" customHeight="1" x14ac:dyDescent="0.2">
      <c r="A4139" s="235" t="str">
        <f t="shared" si="1243"/>
        <v/>
      </c>
      <c r="B4139" s="233" t="str">
        <f t="shared" si="1244"/>
        <v/>
      </c>
      <c r="C4139" s="234"/>
      <c r="D4139" s="235" t="str">
        <f t="shared" si="1245"/>
        <v/>
      </c>
      <c r="E4139" s="236"/>
      <c r="F4139" s="237">
        <f t="shared" si="1246"/>
        <v>0</v>
      </c>
      <c r="G4139" s="303">
        <f t="shared" si="1247"/>
        <v>0</v>
      </c>
    </row>
    <row r="4140" spans="1:7" s="238" customFormat="1" ht="24" customHeight="1" x14ac:dyDescent="0.2">
      <c r="A4140" s="235" t="str">
        <f t="shared" si="1243"/>
        <v/>
      </c>
      <c r="B4140" s="233" t="str">
        <f t="shared" si="1244"/>
        <v/>
      </c>
      <c r="C4140" s="234"/>
      <c r="D4140" s="235" t="str">
        <f t="shared" si="1245"/>
        <v/>
      </c>
      <c r="E4140" s="236"/>
      <c r="F4140" s="237">
        <f t="shared" si="1246"/>
        <v>0</v>
      </c>
      <c r="G4140" s="303">
        <f t="shared" si="1247"/>
        <v>0</v>
      </c>
    </row>
    <row r="4141" spans="1:7" s="238" customFormat="1" ht="24" customHeight="1" x14ac:dyDescent="0.2">
      <c r="A4141" s="235" t="str">
        <f t="shared" si="1243"/>
        <v/>
      </c>
      <c r="B4141" s="233" t="str">
        <f t="shared" si="1244"/>
        <v/>
      </c>
      <c r="C4141" s="234"/>
      <c r="D4141" s="235" t="str">
        <f t="shared" si="1245"/>
        <v/>
      </c>
      <c r="E4141" s="236"/>
      <c r="F4141" s="237">
        <f t="shared" si="1246"/>
        <v>0</v>
      </c>
      <c r="G4141" s="303">
        <f t="shared" si="1247"/>
        <v>0</v>
      </c>
    </row>
    <row r="4142" spans="1:7" s="238" customFormat="1" ht="24" customHeight="1" x14ac:dyDescent="0.2">
      <c r="A4142" s="235" t="str">
        <f t="shared" si="1243"/>
        <v/>
      </c>
      <c r="B4142" s="233" t="str">
        <f t="shared" si="1244"/>
        <v/>
      </c>
      <c r="C4142" s="234"/>
      <c r="D4142" s="235" t="str">
        <f t="shared" si="1245"/>
        <v/>
      </c>
      <c r="E4142" s="236"/>
      <c r="F4142" s="237">
        <f t="shared" si="1246"/>
        <v>0</v>
      </c>
      <c r="G4142" s="303">
        <f t="shared" si="1247"/>
        <v>0</v>
      </c>
    </row>
    <row r="4143" spans="1:7" s="238" customFormat="1" ht="24" customHeight="1" x14ac:dyDescent="0.2">
      <c r="A4143" s="235" t="str">
        <f t="shared" si="1243"/>
        <v/>
      </c>
      <c r="B4143" s="233" t="str">
        <f t="shared" si="1244"/>
        <v/>
      </c>
      <c r="C4143" s="234"/>
      <c r="D4143" s="235" t="str">
        <f t="shared" si="1245"/>
        <v/>
      </c>
      <c r="E4143" s="236"/>
      <c r="F4143" s="237">
        <f t="shared" si="1246"/>
        <v>0</v>
      </c>
      <c r="G4143" s="303">
        <f t="shared" si="1247"/>
        <v>0</v>
      </c>
    </row>
    <row r="4144" spans="1:7" s="238" customFormat="1" ht="24" customHeight="1" x14ac:dyDescent="0.2">
      <c r="A4144" s="235" t="str">
        <f t="shared" si="1243"/>
        <v/>
      </c>
      <c r="B4144" s="233" t="str">
        <f t="shared" si="1244"/>
        <v/>
      </c>
      <c r="C4144" s="234"/>
      <c r="D4144" s="235" t="str">
        <f t="shared" si="1245"/>
        <v/>
      </c>
      <c r="E4144" s="236"/>
      <c r="F4144" s="237">
        <f t="shared" si="1246"/>
        <v>0</v>
      </c>
      <c r="G4144" s="303">
        <f t="shared" si="1247"/>
        <v>0</v>
      </c>
    </row>
    <row r="4145" spans="1:123" s="238" customFormat="1" ht="24" customHeight="1" x14ac:dyDescent="0.2">
      <c r="A4145" s="235" t="str">
        <f t="shared" si="1243"/>
        <v/>
      </c>
      <c r="B4145" s="233" t="str">
        <f t="shared" si="1244"/>
        <v/>
      </c>
      <c r="C4145" s="234"/>
      <c r="D4145" s="235" t="str">
        <f t="shared" si="1245"/>
        <v/>
      </c>
      <c r="E4145" s="236"/>
      <c r="F4145" s="237">
        <f t="shared" si="1246"/>
        <v>0</v>
      </c>
      <c r="G4145" s="303">
        <f t="shared" si="1247"/>
        <v>0</v>
      </c>
    </row>
    <row r="4146" spans="1:123" s="238" customFormat="1" ht="24" customHeight="1" x14ac:dyDescent="0.2">
      <c r="A4146" s="235" t="str">
        <f t="shared" si="1243"/>
        <v/>
      </c>
      <c r="B4146" s="233" t="str">
        <f t="shared" si="1244"/>
        <v/>
      </c>
      <c r="C4146" s="234"/>
      <c r="D4146" s="235" t="str">
        <f t="shared" si="1245"/>
        <v/>
      </c>
      <c r="E4146" s="236"/>
      <c r="F4146" s="237">
        <f t="shared" si="1246"/>
        <v>0</v>
      </c>
      <c r="G4146" s="303">
        <f t="shared" si="1247"/>
        <v>0</v>
      </c>
    </row>
    <row r="4147" spans="1:123" ht="24" customHeight="1" x14ac:dyDescent="0.2">
      <c r="A4147" s="307"/>
      <c r="B4147" s="105"/>
      <c r="C4147" s="99"/>
      <c r="D4147" s="105"/>
      <c r="E4147" s="106"/>
      <c r="F4147" s="377" t="s">
        <v>33</v>
      </c>
      <c r="G4147" s="305">
        <f>SUBTOTAL(9,G4138:G4146)</f>
        <v>0</v>
      </c>
    </row>
    <row r="4148" spans="1:123" ht="24" customHeight="1" x14ac:dyDescent="0.2">
      <c r="A4148" s="308"/>
      <c r="B4148" s="105"/>
      <c r="C4148" s="99"/>
      <c r="D4148" s="105"/>
      <c r="E4148" s="106"/>
      <c r="F4148" s="107"/>
      <c r="G4148" s="306"/>
    </row>
    <row r="4149" spans="1:123" ht="24" customHeight="1" x14ac:dyDescent="0.2">
      <c r="A4149" s="309" t="str">
        <f>B4107</f>
        <v/>
      </c>
      <c r="B4149" s="310" t="str">
        <f>C4107</f>
        <v/>
      </c>
      <c r="C4149" s="113"/>
      <c r="D4149" s="113" t="s">
        <v>34</v>
      </c>
      <c r="E4149" s="114"/>
      <c r="F4149" s="312" t="s">
        <v>35</v>
      </c>
      <c r="G4149" s="311">
        <f>SUBTOTAL(9,G4112:G4148)</f>
        <v>0</v>
      </c>
    </row>
    <row r="4151" spans="1:123" ht="24" customHeight="1" x14ac:dyDescent="0.2">
      <c r="A4151" s="291" t="s">
        <v>37</v>
      </c>
      <c r="B4151" s="292"/>
      <c r="C4151" s="292"/>
      <c r="D4151" s="292"/>
      <c r="E4151" s="292"/>
      <c r="F4151" s="292"/>
      <c r="G4151" s="293"/>
    </row>
    <row r="4152" spans="1:123" ht="24" customHeight="1" x14ac:dyDescent="0.2">
      <c r="A4152" s="294" t="s">
        <v>602</v>
      </c>
      <c r="B4152" s="101" t="str">
        <f>Comitente</f>
        <v>DIRECCION PROVINCIAL DE REDES DE GAS</v>
      </c>
      <c r="C4152" s="96"/>
      <c r="D4152" s="102"/>
      <c r="E4152" s="102"/>
      <c r="F4152" s="103"/>
      <c r="G4152" s="295"/>
    </row>
    <row r="4153" spans="1:123" ht="24" customHeight="1" x14ac:dyDescent="0.2">
      <c r="A4153" s="294" t="s">
        <v>603</v>
      </c>
      <c r="B4153" s="101">
        <f>Contratista</f>
        <v>0</v>
      </c>
      <c r="C4153" s="97"/>
      <c r="D4153" s="97"/>
      <c r="E4153" s="97"/>
      <c r="F4153" s="104"/>
      <c r="G4153" s="296"/>
    </row>
    <row r="4154" spans="1:123" ht="24" customHeight="1" x14ac:dyDescent="0.2">
      <c r="A4154" s="294" t="s">
        <v>24</v>
      </c>
      <c r="B4154" s="101" t="str">
        <f>Obra</f>
        <v>RED DE MEDIA PRESIÓN BARRIO TALACASTO</v>
      </c>
      <c r="C4154" s="97"/>
      <c r="D4154" s="97"/>
      <c r="E4154" s="97"/>
      <c r="F4154" s="104" t="s">
        <v>38</v>
      </c>
      <c r="G4154" s="297">
        <f>Fecha_Base</f>
        <v>0</v>
      </c>
    </row>
    <row r="4155" spans="1:123" ht="24" customHeight="1" x14ac:dyDescent="0.2">
      <c r="A4155" s="298" t="s">
        <v>601</v>
      </c>
      <c r="B4155" s="98" t="str">
        <f>Ubicación</f>
        <v>Departamento Chimbas</v>
      </c>
      <c r="C4155" s="98"/>
      <c r="D4155" s="105"/>
      <c r="E4155" s="106"/>
      <c r="F4155" s="107"/>
      <c r="G4155" s="299"/>
    </row>
    <row r="4156" spans="1:123" ht="24" customHeight="1" x14ac:dyDescent="0.2">
      <c r="A4156" s="298" t="s">
        <v>39</v>
      </c>
      <c r="B4156" s="108" t="str">
        <f>IFERROR(VALUE(LEFT(B4157,FIND(".",B4157)-1)),"")</f>
        <v/>
      </c>
      <c r="C4156" s="99" t="str">
        <f>IFERROR(VLOOKUP(B4156,Tabla_CyP,2,FALSE),"")</f>
        <v/>
      </c>
      <c r="D4156" s="99"/>
      <c r="E4156" s="106"/>
      <c r="F4156" s="107"/>
      <c r="G4156" s="299"/>
    </row>
    <row r="4157" spans="1:123" ht="24" customHeight="1" x14ac:dyDescent="0.2">
      <c r="A4157" s="298" t="s">
        <v>25</v>
      </c>
      <c r="B4157" s="109" t="str">
        <f>IFERROR(VLOOKUP(COUNTIF($A$1:A4157,"ANALISIS DE PRECIOS"),Tabla_NumeroItem,2,FALSE),"")</f>
        <v/>
      </c>
      <c r="C4157" s="99" t="str">
        <f>IFERROR(VLOOKUP(B4157,Tabla_CyP,2,FALSE),"")</f>
        <v/>
      </c>
      <c r="D4157" s="105"/>
      <c r="E4157" s="106"/>
      <c r="F4157" s="104" t="s">
        <v>26</v>
      </c>
      <c r="G4157" s="300" t="str">
        <f>IFERROR(VLOOKUP(B4157,Tabla_CyP,4,FALSE),"")</f>
        <v/>
      </c>
    </row>
    <row r="4158" spans="1:123" ht="24" customHeight="1" x14ac:dyDescent="0.2">
      <c r="A4158" s="298"/>
      <c r="B4158" s="98"/>
      <c r="C4158" s="99"/>
      <c r="D4158" s="105"/>
      <c r="E4158" s="106"/>
      <c r="F4158" s="107"/>
      <c r="G4158" s="299"/>
    </row>
    <row r="4159" spans="1:123" ht="24" customHeight="1" x14ac:dyDescent="0.2">
      <c r="A4159" s="431" t="s">
        <v>507</v>
      </c>
      <c r="B4159" s="432"/>
      <c r="C4159" s="425" t="s">
        <v>0</v>
      </c>
      <c r="D4159" s="425" t="s">
        <v>27</v>
      </c>
      <c r="E4159" s="427" t="s">
        <v>28</v>
      </c>
      <c r="F4159" s="429" t="s">
        <v>29</v>
      </c>
      <c r="G4159" s="429" t="s">
        <v>30</v>
      </c>
    </row>
    <row r="4160" spans="1:123" s="111" customFormat="1" ht="24" customHeight="1" x14ac:dyDescent="0.2">
      <c r="A4160" s="110" t="s">
        <v>508</v>
      </c>
      <c r="B4160" s="110" t="s">
        <v>509</v>
      </c>
      <c r="C4160" s="426"/>
      <c r="D4160" s="426"/>
      <c r="E4160" s="428"/>
      <c r="F4160" s="430"/>
      <c r="G4160" s="430"/>
      <c r="H4160" s="239"/>
      <c r="I4160" s="239"/>
      <c r="J4160" s="239"/>
      <c r="K4160" s="239"/>
      <c r="L4160" s="239"/>
      <c r="M4160" s="239"/>
      <c r="N4160" s="239"/>
      <c r="O4160" s="239"/>
      <c r="P4160" s="239"/>
      <c r="Q4160" s="239"/>
      <c r="R4160" s="239"/>
      <c r="S4160" s="239"/>
      <c r="T4160" s="239"/>
      <c r="U4160" s="239"/>
      <c r="V4160" s="239"/>
      <c r="W4160" s="239"/>
      <c r="X4160" s="239"/>
      <c r="Y4160" s="239"/>
      <c r="Z4160" s="239"/>
      <c r="AA4160" s="239"/>
      <c r="AB4160" s="239"/>
      <c r="AC4160" s="239"/>
      <c r="AD4160" s="239"/>
      <c r="AE4160" s="239"/>
      <c r="AF4160" s="239"/>
      <c r="AG4160" s="239"/>
      <c r="AH4160" s="239"/>
      <c r="AI4160" s="239"/>
      <c r="AJ4160" s="239"/>
      <c r="AK4160" s="239"/>
      <c r="AL4160" s="239"/>
      <c r="AM4160" s="239"/>
      <c r="AN4160" s="239"/>
      <c r="AO4160" s="239"/>
      <c r="AP4160" s="239"/>
      <c r="AQ4160" s="239"/>
      <c r="AR4160" s="239"/>
      <c r="AS4160" s="239"/>
      <c r="AT4160" s="239"/>
      <c r="AU4160" s="239"/>
      <c r="AV4160" s="239"/>
      <c r="AW4160" s="239"/>
      <c r="AX4160" s="239"/>
      <c r="AY4160" s="239"/>
      <c r="AZ4160" s="239"/>
      <c r="BA4160" s="239"/>
      <c r="BB4160" s="239"/>
      <c r="BC4160" s="239"/>
      <c r="BD4160" s="239"/>
      <c r="BE4160" s="239"/>
      <c r="BF4160" s="239"/>
      <c r="BG4160" s="239"/>
      <c r="BH4160" s="239"/>
      <c r="BI4160" s="239"/>
      <c r="BJ4160" s="239"/>
      <c r="BK4160" s="239"/>
      <c r="BL4160" s="239"/>
      <c r="BM4160" s="239"/>
      <c r="BN4160" s="239"/>
      <c r="BO4160" s="239"/>
      <c r="BP4160" s="239"/>
      <c r="BQ4160" s="239"/>
      <c r="BR4160" s="239"/>
      <c r="BS4160" s="239"/>
      <c r="BT4160" s="239"/>
      <c r="BU4160" s="239"/>
      <c r="BV4160" s="239"/>
      <c r="BW4160" s="239"/>
      <c r="BX4160" s="239"/>
      <c r="BY4160" s="239"/>
      <c r="BZ4160" s="239"/>
      <c r="CA4160" s="239"/>
      <c r="CB4160" s="239"/>
      <c r="CC4160" s="239"/>
      <c r="CD4160" s="239"/>
      <c r="CE4160" s="239"/>
      <c r="CF4160" s="239"/>
      <c r="CG4160" s="239"/>
      <c r="CH4160" s="239"/>
      <c r="CI4160" s="239"/>
      <c r="CJ4160" s="239"/>
      <c r="CK4160" s="239"/>
      <c r="CL4160" s="239"/>
      <c r="CM4160" s="239"/>
      <c r="CN4160" s="239"/>
      <c r="CO4160" s="239"/>
      <c r="CP4160" s="239"/>
      <c r="CQ4160" s="239"/>
      <c r="CR4160" s="239"/>
      <c r="CS4160" s="239"/>
      <c r="CT4160" s="239"/>
      <c r="CU4160" s="239"/>
      <c r="CV4160" s="239"/>
      <c r="CW4160" s="239"/>
      <c r="CX4160" s="239"/>
      <c r="CY4160" s="239"/>
      <c r="CZ4160" s="239"/>
      <c r="DA4160" s="239"/>
      <c r="DB4160" s="239"/>
      <c r="DC4160" s="239"/>
      <c r="DD4160" s="239"/>
      <c r="DE4160" s="239"/>
      <c r="DF4160" s="239"/>
      <c r="DG4160" s="239"/>
      <c r="DH4160" s="239"/>
      <c r="DI4160" s="239"/>
      <c r="DJ4160" s="239"/>
      <c r="DK4160" s="239"/>
      <c r="DL4160" s="239"/>
      <c r="DM4160" s="239"/>
      <c r="DN4160" s="239"/>
      <c r="DO4160" s="239"/>
      <c r="DP4160" s="239"/>
      <c r="DQ4160" s="239"/>
      <c r="DR4160" s="239"/>
      <c r="DS4160" s="239"/>
    </row>
    <row r="4161" spans="1:7" ht="24" customHeight="1" x14ac:dyDescent="0.2">
      <c r="A4161" s="378"/>
      <c r="B4161" s="112"/>
      <c r="C4161" s="376" t="s">
        <v>604</v>
      </c>
      <c r="D4161" s="113"/>
      <c r="E4161" s="114"/>
      <c r="F4161" s="115"/>
      <c r="G4161" s="302"/>
    </row>
    <row r="4162" spans="1:7" s="238" customFormat="1" ht="24" customHeight="1" x14ac:dyDescent="0.2">
      <c r="A4162" s="235" t="str">
        <f t="shared" ref="A4162:A4175" si="1248">IFERROR(VLOOKUP(C4162,Tabla_Insumos,4,FALSE),"")</f>
        <v/>
      </c>
      <c r="B4162" s="233" t="str">
        <f t="shared" ref="B4162:B4175" si="1249">IFERROR(VLOOKUP(C4162,Tabla_Insumos,5,FALSE),"")</f>
        <v/>
      </c>
      <c r="C4162" s="234"/>
      <c r="D4162" s="235" t="str">
        <f t="shared" ref="D4162:D4175" si="1250">IFERROR(VLOOKUP(C4162,Tabla_Insumos,2,FALSE),"")</f>
        <v/>
      </c>
      <c r="E4162" s="236"/>
      <c r="F4162" s="237">
        <f t="shared" ref="F4162:F4175" si="1251">IFERROR(VLOOKUP(C4162,Tabla_Insumos,3,FALSE),0)</f>
        <v>0</v>
      </c>
      <c r="G4162" s="303">
        <f>ROUND(E4162*F4162,2)</f>
        <v>0</v>
      </c>
    </row>
    <row r="4163" spans="1:7" s="238" customFormat="1" ht="24" customHeight="1" x14ac:dyDescent="0.2">
      <c r="A4163" s="235" t="str">
        <f t="shared" si="1248"/>
        <v/>
      </c>
      <c r="B4163" s="233" t="str">
        <f t="shared" si="1249"/>
        <v/>
      </c>
      <c r="C4163" s="234"/>
      <c r="D4163" s="235" t="str">
        <f t="shared" si="1250"/>
        <v/>
      </c>
      <c r="E4163" s="236"/>
      <c r="F4163" s="237">
        <f t="shared" si="1251"/>
        <v>0</v>
      </c>
      <c r="G4163" s="303">
        <f t="shared" ref="G4163:G4175" si="1252">ROUND(E4163*F4163,2)</f>
        <v>0</v>
      </c>
    </row>
    <row r="4164" spans="1:7" s="238" customFormat="1" ht="24" customHeight="1" x14ac:dyDescent="0.2">
      <c r="A4164" s="235" t="str">
        <f t="shared" si="1248"/>
        <v/>
      </c>
      <c r="B4164" s="233" t="str">
        <f t="shared" si="1249"/>
        <v/>
      </c>
      <c r="C4164" s="234"/>
      <c r="D4164" s="235" t="str">
        <f t="shared" si="1250"/>
        <v/>
      </c>
      <c r="E4164" s="236"/>
      <c r="F4164" s="237">
        <f t="shared" si="1251"/>
        <v>0</v>
      </c>
      <c r="G4164" s="303">
        <f t="shared" si="1252"/>
        <v>0</v>
      </c>
    </row>
    <row r="4165" spans="1:7" s="238" customFormat="1" ht="24" customHeight="1" x14ac:dyDescent="0.2">
      <c r="A4165" s="235" t="str">
        <f t="shared" si="1248"/>
        <v/>
      </c>
      <c r="B4165" s="233" t="str">
        <f t="shared" si="1249"/>
        <v/>
      </c>
      <c r="C4165" s="234"/>
      <c r="D4165" s="235" t="str">
        <f t="shared" si="1250"/>
        <v/>
      </c>
      <c r="E4165" s="236"/>
      <c r="F4165" s="237">
        <f t="shared" si="1251"/>
        <v>0</v>
      </c>
      <c r="G4165" s="303">
        <f t="shared" si="1252"/>
        <v>0</v>
      </c>
    </row>
    <row r="4166" spans="1:7" s="238" customFormat="1" ht="24" customHeight="1" x14ac:dyDescent="0.2">
      <c r="A4166" s="235" t="str">
        <f t="shared" si="1248"/>
        <v/>
      </c>
      <c r="B4166" s="233" t="str">
        <f t="shared" si="1249"/>
        <v/>
      </c>
      <c r="C4166" s="234"/>
      <c r="D4166" s="235" t="str">
        <f t="shared" si="1250"/>
        <v/>
      </c>
      <c r="E4166" s="236"/>
      <c r="F4166" s="237">
        <f t="shared" si="1251"/>
        <v>0</v>
      </c>
      <c r="G4166" s="303">
        <f t="shared" si="1252"/>
        <v>0</v>
      </c>
    </row>
    <row r="4167" spans="1:7" s="238" customFormat="1" ht="24" customHeight="1" x14ac:dyDescent="0.2">
      <c r="A4167" s="235" t="str">
        <f t="shared" si="1248"/>
        <v/>
      </c>
      <c r="B4167" s="233" t="str">
        <f t="shared" si="1249"/>
        <v/>
      </c>
      <c r="C4167" s="234"/>
      <c r="D4167" s="235" t="str">
        <f t="shared" si="1250"/>
        <v/>
      </c>
      <c r="E4167" s="236"/>
      <c r="F4167" s="237">
        <f t="shared" si="1251"/>
        <v>0</v>
      </c>
      <c r="G4167" s="303">
        <f t="shared" si="1252"/>
        <v>0</v>
      </c>
    </row>
    <row r="4168" spans="1:7" s="238" customFormat="1" ht="24" customHeight="1" x14ac:dyDescent="0.2">
      <c r="A4168" s="235" t="str">
        <f t="shared" si="1248"/>
        <v/>
      </c>
      <c r="B4168" s="233" t="str">
        <f t="shared" si="1249"/>
        <v/>
      </c>
      <c r="C4168" s="234"/>
      <c r="D4168" s="235" t="str">
        <f t="shared" si="1250"/>
        <v/>
      </c>
      <c r="E4168" s="236"/>
      <c r="F4168" s="237">
        <f t="shared" si="1251"/>
        <v>0</v>
      </c>
      <c r="G4168" s="303">
        <f t="shared" si="1252"/>
        <v>0</v>
      </c>
    </row>
    <row r="4169" spans="1:7" s="238" customFormat="1" ht="24" customHeight="1" x14ac:dyDescent="0.2">
      <c r="A4169" s="235" t="str">
        <f t="shared" si="1248"/>
        <v/>
      </c>
      <c r="B4169" s="233" t="str">
        <f t="shared" si="1249"/>
        <v/>
      </c>
      <c r="C4169" s="234"/>
      <c r="D4169" s="235" t="str">
        <f t="shared" si="1250"/>
        <v/>
      </c>
      <c r="E4169" s="236"/>
      <c r="F4169" s="237">
        <f t="shared" si="1251"/>
        <v>0</v>
      </c>
      <c r="G4169" s="303">
        <f t="shared" si="1252"/>
        <v>0</v>
      </c>
    </row>
    <row r="4170" spans="1:7" s="238" customFormat="1" ht="24" customHeight="1" x14ac:dyDescent="0.2">
      <c r="A4170" s="235" t="str">
        <f t="shared" si="1248"/>
        <v/>
      </c>
      <c r="B4170" s="233" t="str">
        <f t="shared" si="1249"/>
        <v/>
      </c>
      <c r="C4170" s="234"/>
      <c r="D4170" s="235" t="str">
        <f t="shared" si="1250"/>
        <v/>
      </c>
      <c r="E4170" s="236"/>
      <c r="F4170" s="237">
        <f t="shared" si="1251"/>
        <v>0</v>
      </c>
      <c r="G4170" s="303">
        <f t="shared" si="1252"/>
        <v>0</v>
      </c>
    </row>
    <row r="4171" spans="1:7" s="238" customFormat="1" ht="24" customHeight="1" x14ac:dyDescent="0.2">
      <c r="A4171" s="235" t="str">
        <f t="shared" si="1248"/>
        <v/>
      </c>
      <c r="B4171" s="233" t="str">
        <f t="shared" si="1249"/>
        <v/>
      </c>
      <c r="C4171" s="234"/>
      <c r="D4171" s="235" t="str">
        <f t="shared" si="1250"/>
        <v/>
      </c>
      <c r="E4171" s="236"/>
      <c r="F4171" s="237">
        <f t="shared" si="1251"/>
        <v>0</v>
      </c>
      <c r="G4171" s="303">
        <f t="shared" si="1252"/>
        <v>0</v>
      </c>
    </row>
    <row r="4172" spans="1:7" s="238" customFormat="1" ht="24" customHeight="1" x14ac:dyDescent="0.2">
      <c r="A4172" s="235" t="str">
        <f t="shared" si="1248"/>
        <v/>
      </c>
      <c r="B4172" s="233" t="str">
        <f t="shared" si="1249"/>
        <v/>
      </c>
      <c r="C4172" s="234"/>
      <c r="D4172" s="235" t="str">
        <f t="shared" si="1250"/>
        <v/>
      </c>
      <c r="E4172" s="236"/>
      <c r="F4172" s="237">
        <f t="shared" si="1251"/>
        <v>0</v>
      </c>
      <c r="G4172" s="303">
        <f t="shared" si="1252"/>
        <v>0</v>
      </c>
    </row>
    <row r="4173" spans="1:7" s="238" customFormat="1" ht="24" customHeight="1" x14ac:dyDescent="0.2">
      <c r="A4173" s="235" t="str">
        <f t="shared" si="1248"/>
        <v/>
      </c>
      <c r="B4173" s="233" t="str">
        <f t="shared" si="1249"/>
        <v/>
      </c>
      <c r="C4173" s="234"/>
      <c r="D4173" s="235" t="str">
        <f t="shared" si="1250"/>
        <v/>
      </c>
      <c r="E4173" s="236"/>
      <c r="F4173" s="237">
        <f t="shared" si="1251"/>
        <v>0</v>
      </c>
      <c r="G4173" s="303">
        <f t="shared" si="1252"/>
        <v>0</v>
      </c>
    </row>
    <row r="4174" spans="1:7" s="238" customFormat="1" ht="24" customHeight="1" x14ac:dyDescent="0.2">
      <c r="A4174" s="235" t="str">
        <f t="shared" si="1248"/>
        <v/>
      </c>
      <c r="B4174" s="233" t="str">
        <f t="shared" si="1249"/>
        <v/>
      </c>
      <c r="C4174" s="234"/>
      <c r="D4174" s="235" t="str">
        <f t="shared" si="1250"/>
        <v/>
      </c>
      <c r="E4174" s="236"/>
      <c r="F4174" s="237">
        <f t="shared" si="1251"/>
        <v>0</v>
      </c>
      <c r="G4174" s="303">
        <f t="shared" si="1252"/>
        <v>0</v>
      </c>
    </row>
    <row r="4175" spans="1:7" s="238" customFormat="1" ht="24" customHeight="1" x14ac:dyDescent="0.2">
      <c r="A4175" s="235" t="str">
        <f t="shared" si="1248"/>
        <v/>
      </c>
      <c r="B4175" s="233" t="str">
        <f t="shared" si="1249"/>
        <v/>
      </c>
      <c r="C4175" s="234"/>
      <c r="D4175" s="235" t="str">
        <f t="shared" si="1250"/>
        <v/>
      </c>
      <c r="E4175" s="236"/>
      <c r="F4175" s="237">
        <f t="shared" si="1251"/>
        <v>0</v>
      </c>
      <c r="G4175" s="303">
        <f t="shared" si="1252"/>
        <v>0</v>
      </c>
    </row>
    <row r="4176" spans="1:7" ht="24" customHeight="1" x14ac:dyDescent="0.2">
      <c r="A4176" s="304"/>
      <c r="B4176" s="99"/>
      <c r="C4176" s="99"/>
      <c r="D4176" s="105"/>
      <c r="E4176" s="106"/>
      <c r="F4176" s="377" t="s">
        <v>31</v>
      </c>
      <c r="G4176" s="305">
        <f>SUBTOTAL(9,G4162:G4175)</f>
        <v>0</v>
      </c>
    </row>
    <row r="4177" spans="1:7" ht="24" customHeight="1" x14ac:dyDescent="0.2">
      <c r="A4177" s="304"/>
      <c r="B4177" s="99"/>
      <c r="C4177" s="375" t="s">
        <v>605</v>
      </c>
      <c r="D4177" s="105"/>
      <c r="E4177" s="106"/>
      <c r="F4177" s="107"/>
      <c r="G4177" s="306"/>
    </row>
    <row r="4178" spans="1:7" s="238" customFormat="1" ht="24" customHeight="1" x14ac:dyDescent="0.2">
      <c r="A4178" s="235" t="str">
        <f t="shared" ref="A4178:A4185" si="1253">IFERROR(VLOOKUP(C4178,Tabla_Insumos,4,FALSE),"")</f>
        <v/>
      </c>
      <c r="B4178" s="233">
        <f t="shared" ref="B4178:B4185" si="1254">IFERROR(VLOOKUP(A4178,Tabla_Indices,5,FALSE),"")</f>
        <v>0</v>
      </c>
      <c r="C4178" s="234"/>
      <c r="D4178" s="235" t="str">
        <f t="shared" ref="D4178:D4185" si="1255">IFERROR(VLOOKUP(C4178,Tabla_Insumos,2,FALSE),"")</f>
        <v/>
      </c>
      <c r="E4178" s="236"/>
      <c r="F4178" s="237">
        <f t="shared" ref="F4178:F4185" si="1256">IFERROR(VLOOKUP(C4178,Tabla_Insumos,3,FALSE),0)</f>
        <v>0</v>
      </c>
      <c r="G4178" s="303">
        <f>ROUND(E4178*F4178,2)</f>
        <v>0</v>
      </c>
    </row>
    <row r="4179" spans="1:7" s="238" customFormat="1" ht="24" customHeight="1" x14ac:dyDescent="0.2">
      <c r="A4179" s="235" t="str">
        <f t="shared" si="1253"/>
        <v/>
      </c>
      <c r="B4179" s="233">
        <f t="shared" si="1254"/>
        <v>0</v>
      </c>
      <c r="C4179" s="234"/>
      <c r="D4179" s="235" t="str">
        <f t="shared" si="1255"/>
        <v/>
      </c>
      <c r="E4179" s="236"/>
      <c r="F4179" s="237">
        <f t="shared" si="1256"/>
        <v>0</v>
      </c>
      <c r="G4179" s="303">
        <f>ROUND(E4179*F4179,2)</f>
        <v>0</v>
      </c>
    </row>
    <row r="4180" spans="1:7" s="238" customFormat="1" ht="24" customHeight="1" x14ac:dyDescent="0.2">
      <c r="A4180" s="235" t="str">
        <f t="shared" si="1253"/>
        <v/>
      </c>
      <c r="B4180" s="233">
        <f t="shared" si="1254"/>
        <v>0</v>
      </c>
      <c r="C4180" s="234"/>
      <c r="D4180" s="235" t="str">
        <f t="shared" si="1255"/>
        <v/>
      </c>
      <c r="E4180" s="236"/>
      <c r="F4180" s="237">
        <f t="shared" si="1256"/>
        <v>0</v>
      </c>
      <c r="G4180" s="303">
        <f t="shared" ref="G4180:G4185" si="1257">ROUND(E4180*F4180,2)</f>
        <v>0</v>
      </c>
    </row>
    <row r="4181" spans="1:7" s="238" customFormat="1" ht="24" customHeight="1" x14ac:dyDescent="0.2">
      <c r="A4181" s="235" t="str">
        <f t="shared" si="1253"/>
        <v/>
      </c>
      <c r="B4181" s="233">
        <f t="shared" si="1254"/>
        <v>0</v>
      </c>
      <c r="C4181" s="234"/>
      <c r="D4181" s="235" t="str">
        <f t="shared" si="1255"/>
        <v/>
      </c>
      <c r="E4181" s="236"/>
      <c r="F4181" s="237">
        <f t="shared" si="1256"/>
        <v>0</v>
      </c>
      <c r="G4181" s="303">
        <f t="shared" si="1257"/>
        <v>0</v>
      </c>
    </row>
    <row r="4182" spans="1:7" s="238" customFormat="1" ht="24" customHeight="1" x14ac:dyDescent="0.2">
      <c r="A4182" s="235" t="str">
        <f t="shared" si="1253"/>
        <v/>
      </c>
      <c r="B4182" s="233">
        <f t="shared" si="1254"/>
        <v>0</v>
      </c>
      <c r="C4182" s="234"/>
      <c r="D4182" s="235" t="str">
        <f t="shared" si="1255"/>
        <v/>
      </c>
      <c r="E4182" s="236"/>
      <c r="F4182" s="237">
        <f t="shared" si="1256"/>
        <v>0</v>
      </c>
      <c r="G4182" s="303">
        <f t="shared" si="1257"/>
        <v>0</v>
      </c>
    </row>
    <row r="4183" spans="1:7" s="238" customFormat="1" ht="24" customHeight="1" x14ac:dyDescent="0.2">
      <c r="A4183" s="235" t="str">
        <f t="shared" si="1253"/>
        <v/>
      </c>
      <c r="B4183" s="233">
        <f t="shared" si="1254"/>
        <v>0</v>
      </c>
      <c r="C4183" s="234"/>
      <c r="D4183" s="235" t="str">
        <f t="shared" si="1255"/>
        <v/>
      </c>
      <c r="E4183" s="236"/>
      <c r="F4183" s="237">
        <f t="shared" si="1256"/>
        <v>0</v>
      </c>
      <c r="G4183" s="303">
        <f t="shared" si="1257"/>
        <v>0</v>
      </c>
    </row>
    <row r="4184" spans="1:7" s="238" customFormat="1" ht="24" customHeight="1" x14ac:dyDescent="0.2">
      <c r="A4184" s="235" t="str">
        <f t="shared" si="1253"/>
        <v/>
      </c>
      <c r="B4184" s="233">
        <f t="shared" si="1254"/>
        <v>0</v>
      </c>
      <c r="C4184" s="234"/>
      <c r="D4184" s="235" t="str">
        <f t="shared" si="1255"/>
        <v/>
      </c>
      <c r="E4184" s="236"/>
      <c r="F4184" s="237">
        <f t="shared" si="1256"/>
        <v>0</v>
      </c>
      <c r="G4184" s="303">
        <f t="shared" si="1257"/>
        <v>0</v>
      </c>
    </row>
    <row r="4185" spans="1:7" s="238" customFormat="1" ht="24" customHeight="1" x14ac:dyDescent="0.2">
      <c r="A4185" s="235" t="str">
        <f t="shared" si="1253"/>
        <v/>
      </c>
      <c r="B4185" s="233">
        <f t="shared" si="1254"/>
        <v>0</v>
      </c>
      <c r="C4185" s="234"/>
      <c r="D4185" s="235" t="str">
        <f t="shared" si="1255"/>
        <v/>
      </c>
      <c r="E4185" s="236"/>
      <c r="F4185" s="237">
        <f t="shared" si="1256"/>
        <v>0</v>
      </c>
      <c r="G4185" s="303">
        <f t="shared" si="1257"/>
        <v>0</v>
      </c>
    </row>
    <row r="4186" spans="1:7" ht="24" customHeight="1" x14ac:dyDescent="0.2">
      <c r="A4186" s="304"/>
      <c r="B4186" s="99"/>
      <c r="C4186" s="99"/>
      <c r="D4186" s="105"/>
      <c r="E4186" s="106"/>
      <c r="F4186" s="377" t="s">
        <v>32</v>
      </c>
      <c r="G4186" s="305">
        <f>SUBTOTAL(9,G4178:G4185)</f>
        <v>0</v>
      </c>
    </row>
    <row r="4187" spans="1:7" ht="24" customHeight="1" x14ac:dyDescent="0.2">
      <c r="A4187" s="304"/>
      <c r="B4187" s="99"/>
      <c r="C4187" s="375" t="s">
        <v>606</v>
      </c>
      <c r="D4187" s="105"/>
      <c r="E4187" s="106"/>
      <c r="F4187" s="107"/>
      <c r="G4187" s="306"/>
    </row>
    <row r="4188" spans="1:7" s="238" customFormat="1" ht="24" customHeight="1" x14ac:dyDescent="0.2">
      <c r="A4188" s="235" t="str">
        <f t="shared" ref="A4188:A4196" si="1258">IFERROR(VLOOKUP(C4188,Tabla_Insumos,4,FALSE),"")</f>
        <v/>
      </c>
      <c r="B4188" s="233" t="str">
        <f t="shared" ref="B4188:B4196" si="1259">IFERROR(VLOOKUP(C4188,Tabla_Insumos,5,FALSE),"")</f>
        <v/>
      </c>
      <c r="C4188" s="234"/>
      <c r="D4188" s="235" t="str">
        <f t="shared" ref="D4188:D4196" si="1260">IFERROR(VLOOKUP(C4188,Tabla_Insumos,2,FALSE),"")</f>
        <v/>
      </c>
      <c r="E4188" s="236"/>
      <c r="F4188" s="237">
        <f t="shared" ref="F4188:F4196" si="1261">IFERROR(VLOOKUP(C4188,Tabla_Insumos,3,FALSE),0)</f>
        <v>0</v>
      </c>
      <c r="G4188" s="303">
        <f t="shared" ref="G4188:G4196" si="1262">ROUND(E4188*F4188,2)</f>
        <v>0</v>
      </c>
    </row>
    <row r="4189" spans="1:7" s="238" customFormat="1" ht="24" customHeight="1" x14ac:dyDescent="0.2">
      <c r="A4189" s="235" t="str">
        <f t="shared" si="1258"/>
        <v/>
      </c>
      <c r="B4189" s="233" t="str">
        <f t="shared" si="1259"/>
        <v/>
      </c>
      <c r="C4189" s="234"/>
      <c r="D4189" s="235" t="str">
        <f t="shared" si="1260"/>
        <v/>
      </c>
      <c r="E4189" s="236"/>
      <c r="F4189" s="237">
        <f t="shared" si="1261"/>
        <v>0</v>
      </c>
      <c r="G4189" s="303">
        <f t="shared" si="1262"/>
        <v>0</v>
      </c>
    </row>
    <row r="4190" spans="1:7" s="238" customFormat="1" ht="24" customHeight="1" x14ac:dyDescent="0.2">
      <c r="A4190" s="235" t="str">
        <f t="shared" si="1258"/>
        <v/>
      </c>
      <c r="B4190" s="233" t="str">
        <f t="shared" si="1259"/>
        <v/>
      </c>
      <c r="C4190" s="234"/>
      <c r="D4190" s="235" t="str">
        <f t="shared" si="1260"/>
        <v/>
      </c>
      <c r="E4190" s="236"/>
      <c r="F4190" s="237">
        <f t="shared" si="1261"/>
        <v>0</v>
      </c>
      <c r="G4190" s="303">
        <f t="shared" si="1262"/>
        <v>0</v>
      </c>
    </row>
    <row r="4191" spans="1:7" s="238" customFormat="1" ht="24" customHeight="1" x14ac:dyDescent="0.2">
      <c r="A4191" s="235" t="str">
        <f t="shared" si="1258"/>
        <v/>
      </c>
      <c r="B4191" s="233" t="str">
        <f t="shared" si="1259"/>
        <v/>
      </c>
      <c r="C4191" s="234"/>
      <c r="D4191" s="235" t="str">
        <f t="shared" si="1260"/>
        <v/>
      </c>
      <c r="E4191" s="236"/>
      <c r="F4191" s="237">
        <f t="shared" si="1261"/>
        <v>0</v>
      </c>
      <c r="G4191" s="303">
        <f t="shared" si="1262"/>
        <v>0</v>
      </c>
    </row>
    <row r="4192" spans="1:7" s="238" customFormat="1" ht="24" customHeight="1" x14ac:dyDescent="0.2">
      <c r="A4192" s="235" t="str">
        <f t="shared" si="1258"/>
        <v/>
      </c>
      <c r="B4192" s="233" t="str">
        <f t="shared" si="1259"/>
        <v/>
      </c>
      <c r="C4192" s="234"/>
      <c r="D4192" s="235" t="str">
        <f t="shared" si="1260"/>
        <v/>
      </c>
      <c r="E4192" s="236"/>
      <c r="F4192" s="237">
        <f t="shared" si="1261"/>
        <v>0</v>
      </c>
      <c r="G4192" s="303">
        <f t="shared" si="1262"/>
        <v>0</v>
      </c>
    </row>
    <row r="4193" spans="1:7" s="238" customFormat="1" ht="24" customHeight="1" x14ac:dyDescent="0.2">
      <c r="A4193" s="235" t="str">
        <f t="shared" si="1258"/>
        <v/>
      </c>
      <c r="B4193" s="233" t="str">
        <f t="shared" si="1259"/>
        <v/>
      </c>
      <c r="C4193" s="234"/>
      <c r="D4193" s="235" t="str">
        <f t="shared" si="1260"/>
        <v/>
      </c>
      <c r="E4193" s="236"/>
      <c r="F4193" s="237">
        <f t="shared" si="1261"/>
        <v>0</v>
      </c>
      <c r="G4193" s="303">
        <f t="shared" si="1262"/>
        <v>0</v>
      </c>
    </row>
    <row r="4194" spans="1:7" s="238" customFormat="1" ht="24" customHeight="1" x14ac:dyDescent="0.2">
      <c r="A4194" s="235" t="str">
        <f t="shared" si="1258"/>
        <v/>
      </c>
      <c r="B4194" s="233" t="str">
        <f t="shared" si="1259"/>
        <v/>
      </c>
      <c r="C4194" s="234"/>
      <c r="D4194" s="235" t="str">
        <f t="shared" si="1260"/>
        <v/>
      </c>
      <c r="E4194" s="236"/>
      <c r="F4194" s="237">
        <f t="shared" si="1261"/>
        <v>0</v>
      </c>
      <c r="G4194" s="303">
        <f t="shared" si="1262"/>
        <v>0</v>
      </c>
    </row>
    <row r="4195" spans="1:7" s="238" customFormat="1" ht="24" customHeight="1" x14ac:dyDescent="0.2">
      <c r="A4195" s="235" t="str">
        <f t="shared" si="1258"/>
        <v/>
      </c>
      <c r="B4195" s="233" t="str">
        <f t="shared" si="1259"/>
        <v/>
      </c>
      <c r="C4195" s="234"/>
      <c r="D4195" s="235" t="str">
        <f t="shared" si="1260"/>
        <v/>
      </c>
      <c r="E4195" s="236"/>
      <c r="F4195" s="237">
        <f t="shared" si="1261"/>
        <v>0</v>
      </c>
      <c r="G4195" s="303">
        <f t="shared" si="1262"/>
        <v>0</v>
      </c>
    </row>
    <row r="4196" spans="1:7" s="238" customFormat="1" ht="24" customHeight="1" x14ac:dyDescent="0.2">
      <c r="A4196" s="235" t="str">
        <f t="shared" si="1258"/>
        <v/>
      </c>
      <c r="B4196" s="233" t="str">
        <f t="shared" si="1259"/>
        <v/>
      </c>
      <c r="C4196" s="234"/>
      <c r="D4196" s="235" t="str">
        <f t="shared" si="1260"/>
        <v/>
      </c>
      <c r="E4196" s="236"/>
      <c r="F4196" s="237">
        <f t="shared" si="1261"/>
        <v>0</v>
      </c>
      <c r="G4196" s="303">
        <f t="shared" si="1262"/>
        <v>0</v>
      </c>
    </row>
    <row r="4197" spans="1:7" ht="24" customHeight="1" x14ac:dyDescent="0.2">
      <c r="A4197" s="307"/>
      <c r="B4197" s="105"/>
      <c r="C4197" s="99"/>
      <c r="D4197" s="105"/>
      <c r="E4197" s="106"/>
      <c r="F4197" s="377" t="s">
        <v>33</v>
      </c>
      <c r="G4197" s="305">
        <f>SUBTOTAL(9,G4188:G4196)</f>
        <v>0</v>
      </c>
    </row>
    <row r="4198" spans="1:7" ht="24" customHeight="1" x14ac:dyDescent="0.2">
      <c r="A4198" s="308"/>
      <c r="B4198" s="105"/>
      <c r="C4198" s="99"/>
      <c r="D4198" s="105"/>
      <c r="E4198" s="106"/>
      <c r="F4198" s="107"/>
      <c r="G4198" s="306"/>
    </row>
    <row r="4199" spans="1:7" ht="24" customHeight="1" x14ac:dyDescent="0.2">
      <c r="A4199" s="309" t="str">
        <f>B4157</f>
        <v/>
      </c>
      <c r="B4199" s="310" t="str">
        <f>C4157</f>
        <v/>
      </c>
      <c r="C4199" s="113"/>
      <c r="D4199" s="113" t="s">
        <v>34</v>
      </c>
      <c r="E4199" s="114"/>
      <c r="F4199" s="312" t="s">
        <v>35</v>
      </c>
      <c r="G4199" s="311">
        <f>SUBTOTAL(9,G4162:G4198)</f>
        <v>0</v>
      </c>
    </row>
    <row r="4201" spans="1:7" ht="24" customHeight="1" x14ac:dyDescent="0.2">
      <c r="A4201" s="291" t="s">
        <v>37</v>
      </c>
      <c r="B4201" s="292"/>
      <c r="C4201" s="292"/>
      <c r="D4201" s="292"/>
      <c r="E4201" s="292"/>
      <c r="F4201" s="292"/>
      <c r="G4201" s="293"/>
    </row>
    <row r="4202" spans="1:7" ht="24" customHeight="1" x14ac:dyDescent="0.2">
      <c r="A4202" s="294" t="s">
        <v>602</v>
      </c>
      <c r="B4202" s="101" t="str">
        <f>Comitente</f>
        <v>DIRECCION PROVINCIAL DE REDES DE GAS</v>
      </c>
      <c r="C4202" s="96"/>
      <c r="D4202" s="102"/>
      <c r="E4202" s="102"/>
      <c r="F4202" s="103"/>
      <c r="G4202" s="295"/>
    </row>
    <row r="4203" spans="1:7" ht="24" customHeight="1" x14ac:dyDescent="0.2">
      <c r="A4203" s="294" t="s">
        <v>603</v>
      </c>
      <c r="B4203" s="101">
        <f>Contratista</f>
        <v>0</v>
      </c>
      <c r="C4203" s="97"/>
      <c r="D4203" s="97"/>
      <c r="E4203" s="97"/>
      <c r="F4203" s="104"/>
      <c r="G4203" s="296"/>
    </row>
    <row r="4204" spans="1:7" ht="24" customHeight="1" x14ac:dyDescent="0.2">
      <c r="A4204" s="294" t="s">
        <v>24</v>
      </c>
      <c r="B4204" s="101" t="str">
        <f>Obra</f>
        <v>RED DE MEDIA PRESIÓN BARRIO TALACASTO</v>
      </c>
      <c r="C4204" s="97"/>
      <c r="D4204" s="97"/>
      <c r="E4204" s="97"/>
      <c r="F4204" s="104" t="s">
        <v>38</v>
      </c>
      <c r="G4204" s="297">
        <f>Fecha_Base</f>
        <v>0</v>
      </c>
    </row>
    <row r="4205" spans="1:7" ht="24" customHeight="1" x14ac:dyDescent="0.2">
      <c r="A4205" s="298" t="s">
        <v>601</v>
      </c>
      <c r="B4205" s="98" t="str">
        <f>Ubicación</f>
        <v>Departamento Chimbas</v>
      </c>
      <c r="C4205" s="98"/>
      <c r="D4205" s="105"/>
      <c r="E4205" s="106"/>
      <c r="F4205" s="107"/>
      <c r="G4205" s="299"/>
    </row>
    <row r="4206" spans="1:7" ht="24" customHeight="1" x14ac:dyDescent="0.2">
      <c r="A4206" s="298" t="s">
        <v>39</v>
      </c>
      <c r="B4206" s="108" t="str">
        <f>IFERROR(VALUE(LEFT(B4207,FIND(".",B4207)-1)),"")</f>
        <v/>
      </c>
      <c r="C4206" s="99" t="str">
        <f>IFERROR(VLOOKUP(B4206,Tabla_CyP,2,FALSE),"")</f>
        <v/>
      </c>
      <c r="D4206" s="99"/>
      <c r="E4206" s="106"/>
      <c r="F4206" s="107"/>
      <c r="G4206" s="299"/>
    </row>
    <row r="4207" spans="1:7" ht="24" customHeight="1" x14ac:dyDescent="0.2">
      <c r="A4207" s="298" t="s">
        <v>25</v>
      </c>
      <c r="B4207" s="109" t="str">
        <f>IFERROR(VLOOKUP(COUNTIF($A$1:A4207,"ANALISIS DE PRECIOS"),Tabla_NumeroItem,2,FALSE),"")</f>
        <v/>
      </c>
      <c r="C4207" s="99" t="str">
        <f>IFERROR(VLOOKUP(B4207,Tabla_CyP,2,FALSE),"")</f>
        <v/>
      </c>
      <c r="D4207" s="105"/>
      <c r="E4207" s="106"/>
      <c r="F4207" s="104" t="s">
        <v>26</v>
      </c>
      <c r="G4207" s="300" t="str">
        <f>IFERROR(VLOOKUP(B4207,Tabla_CyP,4,FALSE),"")</f>
        <v/>
      </c>
    </row>
    <row r="4208" spans="1:7" ht="24" customHeight="1" x14ac:dyDescent="0.2">
      <c r="A4208" s="298"/>
      <c r="B4208" s="98"/>
      <c r="C4208" s="99"/>
      <c r="D4208" s="105"/>
      <c r="E4208" s="106"/>
      <c r="F4208" s="107"/>
      <c r="G4208" s="299"/>
    </row>
    <row r="4209" spans="1:123" ht="24" customHeight="1" x14ac:dyDescent="0.2">
      <c r="A4209" s="431" t="s">
        <v>507</v>
      </c>
      <c r="B4209" s="432"/>
      <c r="C4209" s="425" t="s">
        <v>0</v>
      </c>
      <c r="D4209" s="425" t="s">
        <v>27</v>
      </c>
      <c r="E4209" s="427" t="s">
        <v>28</v>
      </c>
      <c r="F4209" s="429" t="s">
        <v>29</v>
      </c>
      <c r="G4209" s="429" t="s">
        <v>30</v>
      </c>
    </row>
    <row r="4210" spans="1:123" s="111" customFormat="1" ht="24" customHeight="1" x14ac:dyDescent="0.2">
      <c r="A4210" s="110" t="s">
        <v>508</v>
      </c>
      <c r="B4210" s="110" t="s">
        <v>509</v>
      </c>
      <c r="C4210" s="426"/>
      <c r="D4210" s="426"/>
      <c r="E4210" s="428"/>
      <c r="F4210" s="430"/>
      <c r="G4210" s="430"/>
      <c r="H4210" s="239"/>
      <c r="I4210" s="239"/>
      <c r="J4210" s="239"/>
      <c r="K4210" s="239"/>
      <c r="L4210" s="239"/>
      <c r="M4210" s="239"/>
      <c r="N4210" s="239"/>
      <c r="O4210" s="239"/>
      <c r="P4210" s="239"/>
      <c r="Q4210" s="239"/>
      <c r="R4210" s="239"/>
      <c r="S4210" s="239"/>
      <c r="T4210" s="239"/>
      <c r="U4210" s="239"/>
      <c r="V4210" s="239"/>
      <c r="W4210" s="239"/>
      <c r="X4210" s="239"/>
      <c r="Y4210" s="239"/>
      <c r="Z4210" s="239"/>
      <c r="AA4210" s="239"/>
      <c r="AB4210" s="239"/>
      <c r="AC4210" s="239"/>
      <c r="AD4210" s="239"/>
      <c r="AE4210" s="239"/>
      <c r="AF4210" s="239"/>
      <c r="AG4210" s="239"/>
      <c r="AH4210" s="239"/>
      <c r="AI4210" s="239"/>
      <c r="AJ4210" s="239"/>
      <c r="AK4210" s="239"/>
      <c r="AL4210" s="239"/>
      <c r="AM4210" s="239"/>
      <c r="AN4210" s="239"/>
      <c r="AO4210" s="239"/>
      <c r="AP4210" s="239"/>
      <c r="AQ4210" s="239"/>
      <c r="AR4210" s="239"/>
      <c r="AS4210" s="239"/>
      <c r="AT4210" s="239"/>
      <c r="AU4210" s="239"/>
      <c r="AV4210" s="239"/>
      <c r="AW4210" s="239"/>
      <c r="AX4210" s="239"/>
      <c r="AY4210" s="239"/>
      <c r="AZ4210" s="239"/>
      <c r="BA4210" s="239"/>
      <c r="BB4210" s="239"/>
      <c r="BC4210" s="239"/>
      <c r="BD4210" s="239"/>
      <c r="BE4210" s="239"/>
      <c r="BF4210" s="239"/>
      <c r="BG4210" s="239"/>
      <c r="BH4210" s="239"/>
      <c r="BI4210" s="239"/>
      <c r="BJ4210" s="239"/>
      <c r="BK4210" s="239"/>
      <c r="BL4210" s="239"/>
      <c r="BM4210" s="239"/>
      <c r="BN4210" s="239"/>
      <c r="BO4210" s="239"/>
      <c r="BP4210" s="239"/>
      <c r="BQ4210" s="239"/>
      <c r="BR4210" s="239"/>
      <c r="BS4210" s="239"/>
      <c r="BT4210" s="239"/>
      <c r="BU4210" s="239"/>
      <c r="BV4210" s="239"/>
      <c r="BW4210" s="239"/>
      <c r="BX4210" s="239"/>
      <c r="BY4210" s="239"/>
      <c r="BZ4210" s="239"/>
      <c r="CA4210" s="239"/>
      <c r="CB4210" s="239"/>
      <c r="CC4210" s="239"/>
      <c r="CD4210" s="239"/>
      <c r="CE4210" s="239"/>
      <c r="CF4210" s="239"/>
      <c r="CG4210" s="239"/>
      <c r="CH4210" s="239"/>
      <c r="CI4210" s="239"/>
      <c r="CJ4210" s="239"/>
      <c r="CK4210" s="239"/>
      <c r="CL4210" s="239"/>
      <c r="CM4210" s="239"/>
      <c r="CN4210" s="239"/>
      <c r="CO4210" s="239"/>
      <c r="CP4210" s="239"/>
      <c r="CQ4210" s="239"/>
      <c r="CR4210" s="239"/>
      <c r="CS4210" s="239"/>
      <c r="CT4210" s="239"/>
      <c r="CU4210" s="239"/>
      <c r="CV4210" s="239"/>
      <c r="CW4210" s="239"/>
      <c r="CX4210" s="239"/>
      <c r="CY4210" s="239"/>
      <c r="CZ4210" s="239"/>
      <c r="DA4210" s="239"/>
      <c r="DB4210" s="239"/>
      <c r="DC4210" s="239"/>
      <c r="DD4210" s="239"/>
      <c r="DE4210" s="239"/>
      <c r="DF4210" s="239"/>
      <c r="DG4210" s="239"/>
      <c r="DH4210" s="239"/>
      <c r="DI4210" s="239"/>
      <c r="DJ4210" s="239"/>
      <c r="DK4210" s="239"/>
      <c r="DL4210" s="239"/>
      <c r="DM4210" s="239"/>
      <c r="DN4210" s="239"/>
      <c r="DO4210" s="239"/>
      <c r="DP4210" s="239"/>
      <c r="DQ4210" s="239"/>
      <c r="DR4210" s="239"/>
      <c r="DS4210" s="239"/>
    </row>
    <row r="4211" spans="1:123" ht="24" customHeight="1" x14ac:dyDescent="0.2">
      <c r="A4211" s="378"/>
      <c r="B4211" s="112"/>
      <c r="C4211" s="376" t="s">
        <v>604</v>
      </c>
      <c r="D4211" s="113"/>
      <c r="E4211" s="114"/>
      <c r="F4211" s="115"/>
      <c r="G4211" s="302"/>
    </row>
    <row r="4212" spans="1:123" s="238" customFormat="1" ht="24" customHeight="1" x14ac:dyDescent="0.2">
      <c r="A4212" s="235" t="str">
        <f t="shared" ref="A4212:A4225" si="1263">IFERROR(VLOOKUP(C4212,Tabla_Insumos,4,FALSE),"")</f>
        <v/>
      </c>
      <c r="B4212" s="233" t="str">
        <f t="shared" ref="B4212:B4225" si="1264">IFERROR(VLOOKUP(C4212,Tabla_Insumos,5,FALSE),"")</f>
        <v/>
      </c>
      <c r="C4212" s="234"/>
      <c r="D4212" s="235" t="str">
        <f t="shared" ref="D4212:D4225" si="1265">IFERROR(VLOOKUP(C4212,Tabla_Insumos,2,FALSE),"")</f>
        <v/>
      </c>
      <c r="E4212" s="236"/>
      <c r="F4212" s="237">
        <f t="shared" ref="F4212:F4225" si="1266">IFERROR(VLOOKUP(C4212,Tabla_Insumos,3,FALSE),0)</f>
        <v>0</v>
      </c>
      <c r="G4212" s="303">
        <f>ROUND(E4212*F4212,2)</f>
        <v>0</v>
      </c>
    </row>
    <row r="4213" spans="1:123" s="238" customFormat="1" ht="24" customHeight="1" x14ac:dyDescent="0.2">
      <c r="A4213" s="235" t="str">
        <f t="shared" si="1263"/>
        <v/>
      </c>
      <c r="B4213" s="233" t="str">
        <f t="shared" si="1264"/>
        <v/>
      </c>
      <c r="C4213" s="234"/>
      <c r="D4213" s="235" t="str">
        <f t="shared" si="1265"/>
        <v/>
      </c>
      <c r="E4213" s="236"/>
      <c r="F4213" s="237">
        <f t="shared" si="1266"/>
        <v>0</v>
      </c>
      <c r="G4213" s="303">
        <f t="shared" ref="G4213:G4225" si="1267">ROUND(E4213*F4213,2)</f>
        <v>0</v>
      </c>
    </row>
    <row r="4214" spans="1:123" s="238" customFormat="1" ht="24" customHeight="1" x14ac:dyDescent="0.2">
      <c r="A4214" s="235" t="str">
        <f t="shared" si="1263"/>
        <v/>
      </c>
      <c r="B4214" s="233" t="str">
        <f t="shared" si="1264"/>
        <v/>
      </c>
      <c r="C4214" s="234"/>
      <c r="D4214" s="235" t="str">
        <f t="shared" si="1265"/>
        <v/>
      </c>
      <c r="E4214" s="236"/>
      <c r="F4214" s="237">
        <f t="shared" si="1266"/>
        <v>0</v>
      </c>
      <c r="G4214" s="303">
        <f t="shared" si="1267"/>
        <v>0</v>
      </c>
    </row>
    <row r="4215" spans="1:123" s="238" customFormat="1" ht="24" customHeight="1" x14ac:dyDescent="0.2">
      <c r="A4215" s="235" t="str">
        <f t="shared" si="1263"/>
        <v/>
      </c>
      <c r="B4215" s="233" t="str">
        <f t="shared" si="1264"/>
        <v/>
      </c>
      <c r="C4215" s="234"/>
      <c r="D4215" s="235" t="str">
        <f t="shared" si="1265"/>
        <v/>
      </c>
      <c r="E4215" s="236"/>
      <c r="F4215" s="237">
        <f t="shared" si="1266"/>
        <v>0</v>
      </c>
      <c r="G4215" s="303">
        <f t="shared" si="1267"/>
        <v>0</v>
      </c>
    </row>
    <row r="4216" spans="1:123" s="238" customFormat="1" ht="24" customHeight="1" x14ac:dyDescent="0.2">
      <c r="A4216" s="235" t="str">
        <f t="shared" si="1263"/>
        <v/>
      </c>
      <c r="B4216" s="233" t="str">
        <f t="shared" si="1264"/>
        <v/>
      </c>
      <c r="C4216" s="234"/>
      <c r="D4216" s="235" t="str">
        <f t="shared" si="1265"/>
        <v/>
      </c>
      <c r="E4216" s="236"/>
      <c r="F4216" s="237">
        <f t="shared" si="1266"/>
        <v>0</v>
      </c>
      <c r="G4216" s="303">
        <f t="shared" si="1267"/>
        <v>0</v>
      </c>
    </row>
    <row r="4217" spans="1:123" s="238" customFormat="1" ht="24" customHeight="1" x14ac:dyDescent="0.2">
      <c r="A4217" s="235" t="str">
        <f t="shared" si="1263"/>
        <v/>
      </c>
      <c r="B4217" s="233" t="str">
        <f t="shared" si="1264"/>
        <v/>
      </c>
      <c r="C4217" s="234"/>
      <c r="D4217" s="235" t="str">
        <f t="shared" si="1265"/>
        <v/>
      </c>
      <c r="E4217" s="236"/>
      <c r="F4217" s="237">
        <f t="shared" si="1266"/>
        <v>0</v>
      </c>
      <c r="G4217" s="303">
        <f t="shared" si="1267"/>
        <v>0</v>
      </c>
    </row>
    <row r="4218" spans="1:123" s="238" customFormat="1" ht="24" customHeight="1" x14ac:dyDescent="0.2">
      <c r="A4218" s="235" t="str">
        <f t="shared" si="1263"/>
        <v/>
      </c>
      <c r="B4218" s="233" t="str">
        <f t="shared" si="1264"/>
        <v/>
      </c>
      <c r="C4218" s="234"/>
      <c r="D4218" s="235" t="str">
        <f t="shared" si="1265"/>
        <v/>
      </c>
      <c r="E4218" s="236"/>
      <c r="F4218" s="237">
        <f t="shared" si="1266"/>
        <v>0</v>
      </c>
      <c r="G4218" s="303">
        <f t="shared" si="1267"/>
        <v>0</v>
      </c>
    </row>
    <row r="4219" spans="1:123" s="238" customFormat="1" ht="24" customHeight="1" x14ac:dyDescent="0.2">
      <c r="A4219" s="235" t="str">
        <f t="shared" si="1263"/>
        <v/>
      </c>
      <c r="B4219" s="233" t="str">
        <f t="shared" si="1264"/>
        <v/>
      </c>
      <c r="C4219" s="234"/>
      <c r="D4219" s="235" t="str">
        <f t="shared" si="1265"/>
        <v/>
      </c>
      <c r="E4219" s="236"/>
      <c r="F4219" s="237">
        <f t="shared" si="1266"/>
        <v>0</v>
      </c>
      <c r="G4219" s="303">
        <f t="shared" si="1267"/>
        <v>0</v>
      </c>
    </row>
    <row r="4220" spans="1:123" s="238" customFormat="1" ht="24" customHeight="1" x14ac:dyDescent="0.2">
      <c r="A4220" s="235" t="str">
        <f t="shared" si="1263"/>
        <v/>
      </c>
      <c r="B4220" s="233" t="str">
        <f t="shared" si="1264"/>
        <v/>
      </c>
      <c r="C4220" s="234"/>
      <c r="D4220" s="235" t="str">
        <f t="shared" si="1265"/>
        <v/>
      </c>
      <c r="E4220" s="236"/>
      <c r="F4220" s="237">
        <f t="shared" si="1266"/>
        <v>0</v>
      </c>
      <c r="G4220" s="303">
        <f t="shared" si="1267"/>
        <v>0</v>
      </c>
    </row>
    <row r="4221" spans="1:123" s="238" customFormat="1" ht="24" customHeight="1" x14ac:dyDescent="0.2">
      <c r="A4221" s="235" t="str">
        <f t="shared" si="1263"/>
        <v/>
      </c>
      <c r="B4221" s="233" t="str">
        <f t="shared" si="1264"/>
        <v/>
      </c>
      <c r="C4221" s="234"/>
      <c r="D4221" s="235" t="str">
        <f t="shared" si="1265"/>
        <v/>
      </c>
      <c r="E4221" s="236"/>
      <c r="F4221" s="237">
        <f t="shared" si="1266"/>
        <v>0</v>
      </c>
      <c r="G4221" s="303">
        <f t="shared" si="1267"/>
        <v>0</v>
      </c>
    </row>
    <row r="4222" spans="1:123" s="238" customFormat="1" ht="24" customHeight="1" x14ac:dyDescent="0.2">
      <c r="A4222" s="235" t="str">
        <f t="shared" si="1263"/>
        <v/>
      </c>
      <c r="B4222" s="233" t="str">
        <f t="shared" si="1264"/>
        <v/>
      </c>
      <c r="C4222" s="234"/>
      <c r="D4222" s="235" t="str">
        <f t="shared" si="1265"/>
        <v/>
      </c>
      <c r="E4222" s="236"/>
      <c r="F4222" s="237">
        <f t="shared" si="1266"/>
        <v>0</v>
      </c>
      <c r="G4222" s="303">
        <f t="shared" si="1267"/>
        <v>0</v>
      </c>
    </row>
    <row r="4223" spans="1:123" s="238" customFormat="1" ht="24" customHeight="1" x14ac:dyDescent="0.2">
      <c r="A4223" s="235" t="str">
        <f t="shared" si="1263"/>
        <v/>
      </c>
      <c r="B4223" s="233" t="str">
        <f t="shared" si="1264"/>
        <v/>
      </c>
      <c r="C4223" s="234"/>
      <c r="D4223" s="235" t="str">
        <f t="shared" si="1265"/>
        <v/>
      </c>
      <c r="E4223" s="236"/>
      <c r="F4223" s="237">
        <f t="shared" si="1266"/>
        <v>0</v>
      </c>
      <c r="G4223" s="303">
        <f t="shared" si="1267"/>
        <v>0</v>
      </c>
    </row>
    <row r="4224" spans="1:123" s="238" customFormat="1" ht="24" customHeight="1" x14ac:dyDescent="0.2">
      <c r="A4224" s="235" t="str">
        <f t="shared" si="1263"/>
        <v/>
      </c>
      <c r="B4224" s="233" t="str">
        <f t="shared" si="1264"/>
        <v/>
      </c>
      <c r="C4224" s="234"/>
      <c r="D4224" s="235" t="str">
        <f t="shared" si="1265"/>
        <v/>
      </c>
      <c r="E4224" s="236"/>
      <c r="F4224" s="237">
        <f t="shared" si="1266"/>
        <v>0</v>
      </c>
      <c r="G4224" s="303">
        <f t="shared" si="1267"/>
        <v>0</v>
      </c>
    </row>
    <row r="4225" spans="1:7" s="238" customFormat="1" ht="24" customHeight="1" x14ac:dyDescent="0.2">
      <c r="A4225" s="235" t="str">
        <f t="shared" si="1263"/>
        <v/>
      </c>
      <c r="B4225" s="233" t="str">
        <f t="shared" si="1264"/>
        <v/>
      </c>
      <c r="C4225" s="234"/>
      <c r="D4225" s="235" t="str">
        <f t="shared" si="1265"/>
        <v/>
      </c>
      <c r="E4225" s="236"/>
      <c r="F4225" s="237">
        <f t="shared" si="1266"/>
        <v>0</v>
      </c>
      <c r="G4225" s="303">
        <f t="shared" si="1267"/>
        <v>0</v>
      </c>
    </row>
    <row r="4226" spans="1:7" ht="24" customHeight="1" x14ac:dyDescent="0.2">
      <c r="A4226" s="304"/>
      <c r="B4226" s="99"/>
      <c r="C4226" s="99"/>
      <c r="D4226" s="105"/>
      <c r="E4226" s="106"/>
      <c r="F4226" s="377" t="s">
        <v>31</v>
      </c>
      <c r="G4226" s="305">
        <f>SUBTOTAL(9,G4212:G4225)</f>
        <v>0</v>
      </c>
    </row>
    <row r="4227" spans="1:7" ht="24" customHeight="1" x14ac:dyDescent="0.2">
      <c r="A4227" s="304"/>
      <c r="B4227" s="99"/>
      <c r="C4227" s="375" t="s">
        <v>605</v>
      </c>
      <c r="D4227" s="105"/>
      <c r="E4227" s="106"/>
      <c r="F4227" s="107"/>
      <c r="G4227" s="306"/>
    </row>
    <row r="4228" spans="1:7" s="238" customFormat="1" ht="24" customHeight="1" x14ac:dyDescent="0.2">
      <c r="A4228" s="235" t="str">
        <f t="shared" ref="A4228:A4235" si="1268">IFERROR(VLOOKUP(C4228,Tabla_Insumos,4,FALSE),"")</f>
        <v/>
      </c>
      <c r="B4228" s="233">
        <f t="shared" ref="B4228:B4235" si="1269">IFERROR(VLOOKUP(A4228,Tabla_Indices,5,FALSE),"")</f>
        <v>0</v>
      </c>
      <c r="C4228" s="234"/>
      <c r="D4228" s="235" t="str">
        <f t="shared" ref="D4228:D4235" si="1270">IFERROR(VLOOKUP(C4228,Tabla_Insumos,2,FALSE),"")</f>
        <v/>
      </c>
      <c r="E4228" s="236"/>
      <c r="F4228" s="237">
        <f t="shared" ref="F4228:F4235" si="1271">IFERROR(VLOOKUP(C4228,Tabla_Insumos,3,FALSE),0)</f>
        <v>0</v>
      </c>
      <c r="G4228" s="303">
        <f>ROUND(E4228*F4228,2)</f>
        <v>0</v>
      </c>
    </row>
    <row r="4229" spans="1:7" s="238" customFormat="1" ht="24" customHeight="1" x14ac:dyDescent="0.2">
      <c r="A4229" s="235" t="str">
        <f t="shared" si="1268"/>
        <v/>
      </c>
      <c r="B4229" s="233">
        <f t="shared" si="1269"/>
        <v>0</v>
      </c>
      <c r="C4229" s="234"/>
      <c r="D4229" s="235" t="str">
        <f t="shared" si="1270"/>
        <v/>
      </c>
      <c r="E4229" s="236"/>
      <c r="F4229" s="237">
        <f t="shared" si="1271"/>
        <v>0</v>
      </c>
      <c r="G4229" s="303">
        <f>ROUND(E4229*F4229,2)</f>
        <v>0</v>
      </c>
    </row>
    <row r="4230" spans="1:7" s="238" customFormat="1" ht="24" customHeight="1" x14ac:dyDescent="0.2">
      <c r="A4230" s="235" t="str">
        <f t="shared" si="1268"/>
        <v/>
      </c>
      <c r="B4230" s="233">
        <f t="shared" si="1269"/>
        <v>0</v>
      </c>
      <c r="C4230" s="234"/>
      <c r="D4230" s="235" t="str">
        <f t="shared" si="1270"/>
        <v/>
      </c>
      <c r="E4230" s="236"/>
      <c r="F4230" s="237">
        <f t="shared" si="1271"/>
        <v>0</v>
      </c>
      <c r="G4230" s="303">
        <f t="shared" ref="G4230:G4235" si="1272">ROUND(E4230*F4230,2)</f>
        <v>0</v>
      </c>
    </row>
    <row r="4231" spans="1:7" s="238" customFormat="1" ht="24" customHeight="1" x14ac:dyDescent="0.2">
      <c r="A4231" s="235" t="str">
        <f t="shared" si="1268"/>
        <v/>
      </c>
      <c r="B4231" s="233">
        <f t="shared" si="1269"/>
        <v>0</v>
      </c>
      <c r="C4231" s="234"/>
      <c r="D4231" s="235" t="str">
        <f t="shared" si="1270"/>
        <v/>
      </c>
      <c r="E4231" s="236"/>
      <c r="F4231" s="237">
        <f t="shared" si="1271"/>
        <v>0</v>
      </c>
      <c r="G4231" s="303">
        <f t="shared" si="1272"/>
        <v>0</v>
      </c>
    </row>
    <row r="4232" spans="1:7" s="238" customFormat="1" ht="24" customHeight="1" x14ac:dyDescent="0.2">
      <c r="A4232" s="235" t="str">
        <f t="shared" si="1268"/>
        <v/>
      </c>
      <c r="B4232" s="233">
        <f t="shared" si="1269"/>
        <v>0</v>
      </c>
      <c r="C4232" s="234"/>
      <c r="D4232" s="235" t="str">
        <f t="shared" si="1270"/>
        <v/>
      </c>
      <c r="E4232" s="236"/>
      <c r="F4232" s="237">
        <f t="shared" si="1271"/>
        <v>0</v>
      </c>
      <c r="G4232" s="303">
        <f t="shared" si="1272"/>
        <v>0</v>
      </c>
    </row>
    <row r="4233" spans="1:7" s="238" customFormat="1" ht="24" customHeight="1" x14ac:dyDescent="0.2">
      <c r="A4233" s="235" t="str">
        <f t="shared" si="1268"/>
        <v/>
      </c>
      <c r="B4233" s="233">
        <f t="shared" si="1269"/>
        <v>0</v>
      </c>
      <c r="C4233" s="234"/>
      <c r="D4233" s="235" t="str">
        <f t="shared" si="1270"/>
        <v/>
      </c>
      <c r="E4233" s="236"/>
      <c r="F4233" s="237">
        <f t="shared" si="1271"/>
        <v>0</v>
      </c>
      <c r="G4233" s="303">
        <f t="shared" si="1272"/>
        <v>0</v>
      </c>
    </row>
    <row r="4234" spans="1:7" s="238" customFormat="1" ht="24" customHeight="1" x14ac:dyDescent="0.2">
      <c r="A4234" s="235" t="str">
        <f t="shared" si="1268"/>
        <v/>
      </c>
      <c r="B4234" s="233">
        <f t="shared" si="1269"/>
        <v>0</v>
      </c>
      <c r="C4234" s="234"/>
      <c r="D4234" s="235" t="str">
        <f t="shared" si="1270"/>
        <v/>
      </c>
      <c r="E4234" s="236"/>
      <c r="F4234" s="237">
        <f t="shared" si="1271"/>
        <v>0</v>
      </c>
      <c r="G4234" s="303">
        <f t="shared" si="1272"/>
        <v>0</v>
      </c>
    </row>
    <row r="4235" spans="1:7" s="238" customFormat="1" ht="24" customHeight="1" x14ac:dyDescent="0.2">
      <c r="A4235" s="235" t="str">
        <f t="shared" si="1268"/>
        <v/>
      </c>
      <c r="B4235" s="233">
        <f t="shared" si="1269"/>
        <v>0</v>
      </c>
      <c r="C4235" s="234"/>
      <c r="D4235" s="235" t="str">
        <f t="shared" si="1270"/>
        <v/>
      </c>
      <c r="E4235" s="236"/>
      <c r="F4235" s="237">
        <f t="shared" si="1271"/>
        <v>0</v>
      </c>
      <c r="G4235" s="303">
        <f t="shared" si="1272"/>
        <v>0</v>
      </c>
    </row>
    <row r="4236" spans="1:7" ht="24" customHeight="1" x14ac:dyDescent="0.2">
      <c r="A4236" s="304"/>
      <c r="B4236" s="99"/>
      <c r="C4236" s="99"/>
      <c r="D4236" s="105"/>
      <c r="E4236" s="106"/>
      <c r="F4236" s="377" t="s">
        <v>32</v>
      </c>
      <c r="G4236" s="305">
        <f>SUBTOTAL(9,G4228:G4235)</f>
        <v>0</v>
      </c>
    </row>
    <row r="4237" spans="1:7" ht="24" customHeight="1" x14ac:dyDescent="0.2">
      <c r="A4237" s="304"/>
      <c r="B4237" s="99"/>
      <c r="C4237" s="375" t="s">
        <v>606</v>
      </c>
      <c r="D4237" s="105"/>
      <c r="E4237" s="106"/>
      <c r="F4237" s="107"/>
      <c r="G4237" s="306"/>
    </row>
    <row r="4238" spans="1:7" s="238" customFormat="1" ht="24" customHeight="1" x14ac:dyDescent="0.2">
      <c r="A4238" s="235" t="str">
        <f t="shared" ref="A4238:A4246" si="1273">IFERROR(VLOOKUP(C4238,Tabla_Insumos,4,FALSE),"")</f>
        <v/>
      </c>
      <c r="B4238" s="233" t="str">
        <f t="shared" ref="B4238:B4246" si="1274">IFERROR(VLOOKUP(C4238,Tabla_Insumos,5,FALSE),"")</f>
        <v/>
      </c>
      <c r="C4238" s="234"/>
      <c r="D4238" s="235" t="str">
        <f t="shared" ref="D4238:D4246" si="1275">IFERROR(VLOOKUP(C4238,Tabla_Insumos,2,FALSE),"")</f>
        <v/>
      </c>
      <c r="E4238" s="236"/>
      <c r="F4238" s="237">
        <f t="shared" ref="F4238:F4246" si="1276">IFERROR(VLOOKUP(C4238,Tabla_Insumos,3,FALSE),0)</f>
        <v>0</v>
      </c>
      <c r="G4238" s="303">
        <f t="shared" ref="G4238:G4246" si="1277">ROUND(E4238*F4238,2)</f>
        <v>0</v>
      </c>
    </row>
    <row r="4239" spans="1:7" s="238" customFormat="1" ht="24" customHeight="1" x14ac:dyDescent="0.2">
      <c r="A4239" s="235" t="str">
        <f t="shared" si="1273"/>
        <v/>
      </c>
      <c r="B4239" s="233" t="str">
        <f t="shared" si="1274"/>
        <v/>
      </c>
      <c r="C4239" s="234"/>
      <c r="D4239" s="235" t="str">
        <f t="shared" si="1275"/>
        <v/>
      </c>
      <c r="E4239" s="236"/>
      <c r="F4239" s="237">
        <f t="shared" si="1276"/>
        <v>0</v>
      </c>
      <c r="G4239" s="303">
        <f t="shared" si="1277"/>
        <v>0</v>
      </c>
    </row>
    <row r="4240" spans="1:7" s="238" customFormat="1" ht="24" customHeight="1" x14ac:dyDescent="0.2">
      <c r="A4240" s="235" t="str">
        <f t="shared" si="1273"/>
        <v/>
      </c>
      <c r="B4240" s="233" t="str">
        <f t="shared" si="1274"/>
        <v/>
      </c>
      <c r="C4240" s="234"/>
      <c r="D4240" s="235" t="str">
        <f t="shared" si="1275"/>
        <v/>
      </c>
      <c r="E4240" s="236"/>
      <c r="F4240" s="237">
        <f t="shared" si="1276"/>
        <v>0</v>
      </c>
      <c r="G4240" s="303">
        <f t="shared" si="1277"/>
        <v>0</v>
      </c>
    </row>
    <row r="4241" spans="1:7" s="238" customFormat="1" ht="24" customHeight="1" x14ac:dyDescent="0.2">
      <c r="A4241" s="235" t="str">
        <f t="shared" si="1273"/>
        <v/>
      </c>
      <c r="B4241" s="233" t="str">
        <f t="shared" si="1274"/>
        <v/>
      </c>
      <c r="C4241" s="234"/>
      <c r="D4241" s="235" t="str">
        <f t="shared" si="1275"/>
        <v/>
      </c>
      <c r="E4241" s="236"/>
      <c r="F4241" s="237">
        <f t="shared" si="1276"/>
        <v>0</v>
      </c>
      <c r="G4241" s="303">
        <f t="shared" si="1277"/>
        <v>0</v>
      </c>
    </row>
    <row r="4242" spans="1:7" s="238" customFormat="1" ht="24" customHeight="1" x14ac:dyDescent="0.2">
      <c r="A4242" s="235" t="str">
        <f t="shared" si="1273"/>
        <v/>
      </c>
      <c r="B4242" s="233" t="str">
        <f t="shared" si="1274"/>
        <v/>
      </c>
      <c r="C4242" s="234"/>
      <c r="D4242" s="235" t="str">
        <f t="shared" si="1275"/>
        <v/>
      </c>
      <c r="E4242" s="236"/>
      <c r="F4242" s="237">
        <f t="shared" si="1276"/>
        <v>0</v>
      </c>
      <c r="G4242" s="303">
        <f t="shared" si="1277"/>
        <v>0</v>
      </c>
    </row>
    <row r="4243" spans="1:7" s="238" customFormat="1" ht="24" customHeight="1" x14ac:dyDescent="0.2">
      <c r="A4243" s="235" t="str">
        <f t="shared" si="1273"/>
        <v/>
      </c>
      <c r="B4243" s="233" t="str">
        <f t="shared" si="1274"/>
        <v/>
      </c>
      <c r="C4243" s="234"/>
      <c r="D4243" s="235" t="str">
        <f t="shared" si="1275"/>
        <v/>
      </c>
      <c r="E4243" s="236"/>
      <c r="F4243" s="237">
        <f t="shared" si="1276"/>
        <v>0</v>
      </c>
      <c r="G4243" s="303">
        <f t="shared" si="1277"/>
        <v>0</v>
      </c>
    </row>
    <row r="4244" spans="1:7" s="238" customFormat="1" ht="24" customHeight="1" x14ac:dyDescent="0.2">
      <c r="A4244" s="235" t="str">
        <f t="shared" si="1273"/>
        <v/>
      </c>
      <c r="B4244" s="233" t="str">
        <f t="shared" si="1274"/>
        <v/>
      </c>
      <c r="C4244" s="234"/>
      <c r="D4244" s="235" t="str">
        <f t="shared" si="1275"/>
        <v/>
      </c>
      <c r="E4244" s="236"/>
      <c r="F4244" s="237">
        <f t="shared" si="1276"/>
        <v>0</v>
      </c>
      <c r="G4244" s="303">
        <f t="shared" si="1277"/>
        <v>0</v>
      </c>
    </row>
    <row r="4245" spans="1:7" s="238" customFormat="1" ht="24" customHeight="1" x14ac:dyDescent="0.2">
      <c r="A4245" s="235" t="str">
        <f t="shared" si="1273"/>
        <v/>
      </c>
      <c r="B4245" s="233" t="str">
        <f t="shared" si="1274"/>
        <v/>
      </c>
      <c r="C4245" s="234"/>
      <c r="D4245" s="235" t="str">
        <f t="shared" si="1275"/>
        <v/>
      </c>
      <c r="E4245" s="236"/>
      <c r="F4245" s="237">
        <f t="shared" si="1276"/>
        <v>0</v>
      </c>
      <c r="G4245" s="303">
        <f t="shared" si="1277"/>
        <v>0</v>
      </c>
    </row>
    <row r="4246" spans="1:7" s="238" customFormat="1" ht="24" customHeight="1" x14ac:dyDescent="0.2">
      <c r="A4246" s="235" t="str">
        <f t="shared" si="1273"/>
        <v/>
      </c>
      <c r="B4246" s="233" t="str">
        <f t="shared" si="1274"/>
        <v/>
      </c>
      <c r="C4246" s="234"/>
      <c r="D4246" s="235" t="str">
        <f t="shared" si="1275"/>
        <v/>
      </c>
      <c r="E4246" s="236"/>
      <c r="F4246" s="237">
        <f t="shared" si="1276"/>
        <v>0</v>
      </c>
      <c r="G4246" s="303">
        <f t="shared" si="1277"/>
        <v>0</v>
      </c>
    </row>
    <row r="4247" spans="1:7" ht="24" customHeight="1" x14ac:dyDescent="0.2">
      <c r="A4247" s="307"/>
      <c r="B4247" s="105"/>
      <c r="C4247" s="99"/>
      <c r="D4247" s="105"/>
      <c r="E4247" s="106"/>
      <c r="F4247" s="377" t="s">
        <v>33</v>
      </c>
      <c r="G4247" s="305">
        <f>SUBTOTAL(9,G4238:G4246)</f>
        <v>0</v>
      </c>
    </row>
    <row r="4248" spans="1:7" ht="24" customHeight="1" x14ac:dyDescent="0.2">
      <c r="A4248" s="308"/>
      <c r="B4248" s="105"/>
      <c r="C4248" s="99"/>
      <c r="D4248" s="105"/>
      <c r="E4248" s="106"/>
      <c r="F4248" s="107"/>
      <c r="G4248" s="306"/>
    </row>
    <row r="4249" spans="1:7" ht="24" customHeight="1" x14ac:dyDescent="0.2">
      <c r="A4249" s="309" t="str">
        <f>B4207</f>
        <v/>
      </c>
      <c r="B4249" s="310" t="str">
        <f>C4207</f>
        <v/>
      </c>
      <c r="C4249" s="113"/>
      <c r="D4249" s="113" t="s">
        <v>34</v>
      </c>
      <c r="E4249" s="114"/>
      <c r="F4249" s="312" t="s">
        <v>35</v>
      </c>
      <c r="G4249" s="311">
        <f>SUBTOTAL(9,G4212:G4248)</f>
        <v>0</v>
      </c>
    </row>
    <row r="4251" spans="1:7" ht="24" customHeight="1" x14ac:dyDescent="0.2">
      <c r="A4251" s="291" t="s">
        <v>37</v>
      </c>
      <c r="B4251" s="292"/>
      <c r="C4251" s="292"/>
      <c r="D4251" s="292"/>
      <c r="E4251" s="292"/>
      <c r="F4251" s="292"/>
      <c r="G4251" s="293"/>
    </row>
    <row r="4252" spans="1:7" ht="24" customHeight="1" x14ac:dyDescent="0.2">
      <c r="A4252" s="294" t="s">
        <v>602</v>
      </c>
      <c r="B4252" s="101" t="str">
        <f>Comitente</f>
        <v>DIRECCION PROVINCIAL DE REDES DE GAS</v>
      </c>
      <c r="C4252" s="96"/>
      <c r="D4252" s="102"/>
      <c r="E4252" s="102"/>
      <c r="F4252" s="103"/>
      <c r="G4252" s="295"/>
    </row>
    <row r="4253" spans="1:7" ht="24" customHeight="1" x14ac:dyDescent="0.2">
      <c r="A4253" s="294" t="s">
        <v>603</v>
      </c>
      <c r="B4253" s="101">
        <f>Contratista</f>
        <v>0</v>
      </c>
      <c r="C4253" s="97"/>
      <c r="D4253" s="97"/>
      <c r="E4253" s="97"/>
      <c r="F4253" s="104"/>
      <c r="G4253" s="296"/>
    </row>
    <row r="4254" spans="1:7" ht="24" customHeight="1" x14ac:dyDescent="0.2">
      <c r="A4254" s="294" t="s">
        <v>24</v>
      </c>
      <c r="B4254" s="101" t="str">
        <f>Obra</f>
        <v>RED DE MEDIA PRESIÓN BARRIO TALACASTO</v>
      </c>
      <c r="C4254" s="97"/>
      <c r="D4254" s="97"/>
      <c r="E4254" s="97"/>
      <c r="F4254" s="104" t="s">
        <v>38</v>
      </c>
      <c r="G4254" s="297">
        <f>Fecha_Base</f>
        <v>0</v>
      </c>
    </row>
    <row r="4255" spans="1:7" ht="24" customHeight="1" x14ac:dyDescent="0.2">
      <c r="A4255" s="298" t="s">
        <v>601</v>
      </c>
      <c r="B4255" s="98" t="str">
        <f>Ubicación</f>
        <v>Departamento Chimbas</v>
      </c>
      <c r="C4255" s="98"/>
      <c r="D4255" s="105"/>
      <c r="E4255" s="106"/>
      <c r="F4255" s="107"/>
      <c r="G4255" s="299"/>
    </row>
    <row r="4256" spans="1:7" ht="24" customHeight="1" x14ac:dyDescent="0.2">
      <c r="A4256" s="298" t="s">
        <v>39</v>
      </c>
      <c r="B4256" s="108" t="str">
        <f>IFERROR(VALUE(LEFT(B4257,FIND(".",B4257)-1)),"")</f>
        <v/>
      </c>
      <c r="C4256" s="99" t="str">
        <f>IFERROR(VLOOKUP(B4256,Tabla_CyP,2,FALSE),"")</f>
        <v/>
      </c>
      <c r="D4256" s="99"/>
      <c r="E4256" s="106"/>
      <c r="F4256" s="107"/>
      <c r="G4256" s="299"/>
    </row>
    <row r="4257" spans="1:123" ht="24" customHeight="1" x14ac:dyDescent="0.2">
      <c r="A4257" s="298" t="s">
        <v>25</v>
      </c>
      <c r="B4257" s="109" t="str">
        <f>IFERROR(VLOOKUP(COUNTIF($A$1:A4257,"ANALISIS DE PRECIOS"),Tabla_NumeroItem,2,FALSE),"")</f>
        <v/>
      </c>
      <c r="C4257" s="99" t="str">
        <f>IFERROR(VLOOKUP(B4257,Tabla_CyP,2,FALSE),"")</f>
        <v/>
      </c>
      <c r="D4257" s="105"/>
      <c r="E4257" s="106"/>
      <c r="F4257" s="104" t="s">
        <v>26</v>
      </c>
      <c r="G4257" s="300" t="str">
        <f>IFERROR(VLOOKUP(B4257,Tabla_CyP,4,FALSE),"")</f>
        <v/>
      </c>
    </row>
    <row r="4258" spans="1:123" ht="24" customHeight="1" x14ac:dyDescent="0.2">
      <c r="A4258" s="298"/>
      <c r="B4258" s="98"/>
      <c r="C4258" s="99"/>
      <c r="D4258" s="105"/>
      <c r="E4258" s="106"/>
      <c r="F4258" s="107"/>
      <c r="G4258" s="299"/>
    </row>
    <row r="4259" spans="1:123" ht="24" customHeight="1" x14ac:dyDescent="0.2">
      <c r="A4259" s="431" t="s">
        <v>507</v>
      </c>
      <c r="B4259" s="432"/>
      <c r="C4259" s="425" t="s">
        <v>0</v>
      </c>
      <c r="D4259" s="425" t="s">
        <v>27</v>
      </c>
      <c r="E4259" s="427" t="s">
        <v>28</v>
      </c>
      <c r="F4259" s="429" t="s">
        <v>29</v>
      </c>
      <c r="G4259" s="429" t="s">
        <v>30</v>
      </c>
    </row>
    <row r="4260" spans="1:123" s="111" customFormat="1" ht="24" customHeight="1" x14ac:dyDescent="0.2">
      <c r="A4260" s="110" t="s">
        <v>508</v>
      </c>
      <c r="B4260" s="110" t="s">
        <v>509</v>
      </c>
      <c r="C4260" s="426"/>
      <c r="D4260" s="426"/>
      <c r="E4260" s="428"/>
      <c r="F4260" s="430"/>
      <c r="G4260" s="430"/>
      <c r="H4260" s="239"/>
      <c r="I4260" s="239"/>
      <c r="J4260" s="239"/>
      <c r="K4260" s="239"/>
      <c r="L4260" s="239"/>
      <c r="M4260" s="239"/>
      <c r="N4260" s="239"/>
      <c r="O4260" s="239"/>
      <c r="P4260" s="239"/>
      <c r="Q4260" s="239"/>
      <c r="R4260" s="239"/>
      <c r="S4260" s="239"/>
      <c r="T4260" s="239"/>
      <c r="U4260" s="239"/>
      <c r="V4260" s="239"/>
      <c r="W4260" s="239"/>
      <c r="X4260" s="239"/>
      <c r="Y4260" s="239"/>
      <c r="Z4260" s="239"/>
      <c r="AA4260" s="239"/>
      <c r="AB4260" s="239"/>
      <c r="AC4260" s="239"/>
      <c r="AD4260" s="239"/>
      <c r="AE4260" s="239"/>
      <c r="AF4260" s="239"/>
      <c r="AG4260" s="239"/>
      <c r="AH4260" s="239"/>
      <c r="AI4260" s="239"/>
      <c r="AJ4260" s="239"/>
      <c r="AK4260" s="239"/>
      <c r="AL4260" s="239"/>
      <c r="AM4260" s="239"/>
      <c r="AN4260" s="239"/>
      <c r="AO4260" s="239"/>
      <c r="AP4260" s="239"/>
      <c r="AQ4260" s="239"/>
      <c r="AR4260" s="239"/>
      <c r="AS4260" s="239"/>
      <c r="AT4260" s="239"/>
      <c r="AU4260" s="239"/>
      <c r="AV4260" s="239"/>
      <c r="AW4260" s="239"/>
      <c r="AX4260" s="239"/>
      <c r="AY4260" s="239"/>
      <c r="AZ4260" s="239"/>
      <c r="BA4260" s="239"/>
      <c r="BB4260" s="239"/>
      <c r="BC4260" s="239"/>
      <c r="BD4260" s="239"/>
      <c r="BE4260" s="239"/>
      <c r="BF4260" s="239"/>
      <c r="BG4260" s="239"/>
      <c r="BH4260" s="239"/>
      <c r="BI4260" s="239"/>
      <c r="BJ4260" s="239"/>
      <c r="BK4260" s="239"/>
      <c r="BL4260" s="239"/>
      <c r="BM4260" s="239"/>
      <c r="BN4260" s="239"/>
      <c r="BO4260" s="239"/>
      <c r="BP4260" s="239"/>
      <c r="BQ4260" s="239"/>
      <c r="BR4260" s="239"/>
      <c r="BS4260" s="239"/>
      <c r="BT4260" s="239"/>
      <c r="BU4260" s="239"/>
      <c r="BV4260" s="239"/>
      <c r="BW4260" s="239"/>
      <c r="BX4260" s="239"/>
      <c r="BY4260" s="239"/>
      <c r="BZ4260" s="239"/>
      <c r="CA4260" s="239"/>
      <c r="CB4260" s="239"/>
      <c r="CC4260" s="239"/>
      <c r="CD4260" s="239"/>
      <c r="CE4260" s="239"/>
      <c r="CF4260" s="239"/>
      <c r="CG4260" s="239"/>
      <c r="CH4260" s="239"/>
      <c r="CI4260" s="239"/>
      <c r="CJ4260" s="239"/>
      <c r="CK4260" s="239"/>
      <c r="CL4260" s="239"/>
      <c r="CM4260" s="239"/>
      <c r="CN4260" s="239"/>
      <c r="CO4260" s="239"/>
      <c r="CP4260" s="239"/>
      <c r="CQ4260" s="239"/>
      <c r="CR4260" s="239"/>
      <c r="CS4260" s="239"/>
      <c r="CT4260" s="239"/>
      <c r="CU4260" s="239"/>
      <c r="CV4260" s="239"/>
      <c r="CW4260" s="239"/>
      <c r="CX4260" s="239"/>
      <c r="CY4260" s="239"/>
      <c r="CZ4260" s="239"/>
      <c r="DA4260" s="239"/>
      <c r="DB4260" s="239"/>
      <c r="DC4260" s="239"/>
      <c r="DD4260" s="239"/>
      <c r="DE4260" s="239"/>
      <c r="DF4260" s="239"/>
      <c r="DG4260" s="239"/>
      <c r="DH4260" s="239"/>
      <c r="DI4260" s="239"/>
      <c r="DJ4260" s="239"/>
      <c r="DK4260" s="239"/>
      <c r="DL4260" s="239"/>
      <c r="DM4260" s="239"/>
      <c r="DN4260" s="239"/>
      <c r="DO4260" s="239"/>
      <c r="DP4260" s="239"/>
      <c r="DQ4260" s="239"/>
      <c r="DR4260" s="239"/>
      <c r="DS4260" s="239"/>
    </row>
    <row r="4261" spans="1:123" ht="24" customHeight="1" x14ac:dyDescent="0.2">
      <c r="A4261" s="378"/>
      <c r="B4261" s="112"/>
      <c r="C4261" s="376" t="s">
        <v>604</v>
      </c>
      <c r="D4261" s="113"/>
      <c r="E4261" s="114"/>
      <c r="F4261" s="115"/>
      <c r="G4261" s="302"/>
    </row>
    <row r="4262" spans="1:123" s="238" customFormat="1" ht="24" customHeight="1" x14ac:dyDescent="0.2">
      <c r="A4262" s="235" t="str">
        <f t="shared" ref="A4262:A4275" si="1278">IFERROR(VLOOKUP(C4262,Tabla_Insumos,4,FALSE),"")</f>
        <v/>
      </c>
      <c r="B4262" s="233" t="str">
        <f t="shared" ref="B4262:B4275" si="1279">IFERROR(VLOOKUP(C4262,Tabla_Insumos,5,FALSE),"")</f>
        <v/>
      </c>
      <c r="C4262" s="234"/>
      <c r="D4262" s="235" t="str">
        <f t="shared" ref="D4262:D4275" si="1280">IFERROR(VLOOKUP(C4262,Tabla_Insumos,2,FALSE),"")</f>
        <v/>
      </c>
      <c r="E4262" s="236"/>
      <c r="F4262" s="237">
        <f t="shared" ref="F4262:F4275" si="1281">IFERROR(VLOOKUP(C4262,Tabla_Insumos,3,FALSE),0)</f>
        <v>0</v>
      </c>
      <c r="G4262" s="303">
        <f>ROUND(E4262*F4262,2)</f>
        <v>0</v>
      </c>
    </row>
    <row r="4263" spans="1:123" s="238" customFormat="1" ht="24" customHeight="1" x14ac:dyDescent="0.2">
      <c r="A4263" s="235" t="str">
        <f t="shared" si="1278"/>
        <v/>
      </c>
      <c r="B4263" s="233" t="str">
        <f t="shared" si="1279"/>
        <v/>
      </c>
      <c r="C4263" s="234"/>
      <c r="D4263" s="235" t="str">
        <f t="shared" si="1280"/>
        <v/>
      </c>
      <c r="E4263" s="236"/>
      <c r="F4263" s="237">
        <f t="shared" si="1281"/>
        <v>0</v>
      </c>
      <c r="G4263" s="303">
        <f t="shared" ref="G4263:G4275" si="1282">ROUND(E4263*F4263,2)</f>
        <v>0</v>
      </c>
    </row>
    <row r="4264" spans="1:123" s="238" customFormat="1" ht="24" customHeight="1" x14ac:dyDescent="0.2">
      <c r="A4264" s="235" t="str">
        <f t="shared" si="1278"/>
        <v/>
      </c>
      <c r="B4264" s="233" t="str">
        <f t="shared" si="1279"/>
        <v/>
      </c>
      <c r="C4264" s="234"/>
      <c r="D4264" s="235" t="str">
        <f t="shared" si="1280"/>
        <v/>
      </c>
      <c r="E4264" s="236"/>
      <c r="F4264" s="237">
        <f t="shared" si="1281"/>
        <v>0</v>
      </c>
      <c r="G4264" s="303">
        <f t="shared" si="1282"/>
        <v>0</v>
      </c>
    </row>
    <row r="4265" spans="1:123" s="238" customFormat="1" ht="24" customHeight="1" x14ac:dyDescent="0.2">
      <c r="A4265" s="235" t="str">
        <f t="shared" si="1278"/>
        <v/>
      </c>
      <c r="B4265" s="233" t="str">
        <f t="shared" si="1279"/>
        <v/>
      </c>
      <c r="C4265" s="234"/>
      <c r="D4265" s="235" t="str">
        <f t="shared" si="1280"/>
        <v/>
      </c>
      <c r="E4265" s="236"/>
      <c r="F4265" s="237">
        <f t="shared" si="1281"/>
        <v>0</v>
      </c>
      <c r="G4265" s="303">
        <f t="shared" si="1282"/>
        <v>0</v>
      </c>
    </row>
    <row r="4266" spans="1:123" s="238" customFormat="1" ht="24" customHeight="1" x14ac:dyDescent="0.2">
      <c r="A4266" s="235" t="str">
        <f t="shared" si="1278"/>
        <v/>
      </c>
      <c r="B4266" s="233" t="str">
        <f t="shared" si="1279"/>
        <v/>
      </c>
      <c r="C4266" s="234"/>
      <c r="D4266" s="235" t="str">
        <f t="shared" si="1280"/>
        <v/>
      </c>
      <c r="E4266" s="236"/>
      <c r="F4266" s="237">
        <f t="shared" si="1281"/>
        <v>0</v>
      </c>
      <c r="G4266" s="303">
        <f t="shared" si="1282"/>
        <v>0</v>
      </c>
    </row>
    <row r="4267" spans="1:123" s="238" customFormat="1" ht="24" customHeight="1" x14ac:dyDescent="0.2">
      <c r="A4267" s="235" t="str">
        <f t="shared" si="1278"/>
        <v/>
      </c>
      <c r="B4267" s="233" t="str">
        <f t="shared" si="1279"/>
        <v/>
      </c>
      <c r="C4267" s="234"/>
      <c r="D4267" s="235" t="str">
        <f t="shared" si="1280"/>
        <v/>
      </c>
      <c r="E4267" s="236"/>
      <c r="F4267" s="237">
        <f t="shared" si="1281"/>
        <v>0</v>
      </c>
      <c r="G4267" s="303">
        <f t="shared" si="1282"/>
        <v>0</v>
      </c>
    </row>
    <row r="4268" spans="1:123" s="238" customFormat="1" ht="24" customHeight="1" x14ac:dyDescent="0.2">
      <c r="A4268" s="235" t="str">
        <f t="shared" si="1278"/>
        <v/>
      </c>
      <c r="B4268" s="233" t="str">
        <f t="shared" si="1279"/>
        <v/>
      </c>
      <c r="C4268" s="234"/>
      <c r="D4268" s="235" t="str">
        <f t="shared" si="1280"/>
        <v/>
      </c>
      <c r="E4268" s="236"/>
      <c r="F4268" s="237">
        <f t="shared" si="1281"/>
        <v>0</v>
      </c>
      <c r="G4268" s="303">
        <f t="shared" si="1282"/>
        <v>0</v>
      </c>
    </row>
    <row r="4269" spans="1:123" s="238" customFormat="1" ht="24" customHeight="1" x14ac:dyDescent="0.2">
      <c r="A4269" s="235" t="str">
        <f t="shared" si="1278"/>
        <v/>
      </c>
      <c r="B4269" s="233" t="str">
        <f t="shared" si="1279"/>
        <v/>
      </c>
      <c r="C4269" s="234"/>
      <c r="D4269" s="235" t="str">
        <f t="shared" si="1280"/>
        <v/>
      </c>
      <c r="E4269" s="236"/>
      <c r="F4269" s="237">
        <f t="shared" si="1281"/>
        <v>0</v>
      </c>
      <c r="G4269" s="303">
        <f t="shared" si="1282"/>
        <v>0</v>
      </c>
    </row>
    <row r="4270" spans="1:123" s="238" customFormat="1" ht="24" customHeight="1" x14ac:dyDescent="0.2">
      <c r="A4270" s="235" t="str">
        <f t="shared" si="1278"/>
        <v/>
      </c>
      <c r="B4270" s="233" t="str">
        <f t="shared" si="1279"/>
        <v/>
      </c>
      <c r="C4270" s="234"/>
      <c r="D4270" s="235" t="str">
        <f t="shared" si="1280"/>
        <v/>
      </c>
      <c r="E4270" s="236"/>
      <c r="F4270" s="237">
        <f t="shared" si="1281"/>
        <v>0</v>
      </c>
      <c r="G4270" s="303">
        <f t="shared" si="1282"/>
        <v>0</v>
      </c>
    </row>
    <row r="4271" spans="1:123" s="238" customFormat="1" ht="24" customHeight="1" x14ac:dyDescent="0.2">
      <c r="A4271" s="235" t="str">
        <f t="shared" si="1278"/>
        <v/>
      </c>
      <c r="B4271" s="233" t="str">
        <f t="shared" si="1279"/>
        <v/>
      </c>
      <c r="C4271" s="234"/>
      <c r="D4271" s="235" t="str">
        <f t="shared" si="1280"/>
        <v/>
      </c>
      <c r="E4271" s="236"/>
      <c r="F4271" s="237">
        <f t="shared" si="1281"/>
        <v>0</v>
      </c>
      <c r="G4271" s="303">
        <f t="shared" si="1282"/>
        <v>0</v>
      </c>
    </row>
    <row r="4272" spans="1:123" s="238" customFormat="1" ht="24" customHeight="1" x14ac:dyDescent="0.2">
      <c r="A4272" s="235" t="str">
        <f t="shared" si="1278"/>
        <v/>
      </c>
      <c r="B4272" s="233" t="str">
        <f t="shared" si="1279"/>
        <v/>
      </c>
      <c r="C4272" s="234"/>
      <c r="D4272" s="235" t="str">
        <f t="shared" si="1280"/>
        <v/>
      </c>
      <c r="E4272" s="236"/>
      <c r="F4272" s="237">
        <f t="shared" si="1281"/>
        <v>0</v>
      </c>
      <c r="G4272" s="303">
        <f t="shared" si="1282"/>
        <v>0</v>
      </c>
    </row>
    <row r="4273" spans="1:7" s="238" customFormat="1" ht="24" customHeight="1" x14ac:dyDescent="0.2">
      <c r="A4273" s="235" t="str">
        <f t="shared" si="1278"/>
        <v/>
      </c>
      <c r="B4273" s="233" t="str">
        <f t="shared" si="1279"/>
        <v/>
      </c>
      <c r="C4273" s="234"/>
      <c r="D4273" s="235" t="str">
        <f t="shared" si="1280"/>
        <v/>
      </c>
      <c r="E4273" s="236"/>
      <c r="F4273" s="237">
        <f t="shared" si="1281"/>
        <v>0</v>
      </c>
      <c r="G4273" s="303">
        <f t="shared" si="1282"/>
        <v>0</v>
      </c>
    </row>
    <row r="4274" spans="1:7" s="238" customFormat="1" ht="24" customHeight="1" x14ac:dyDescent="0.2">
      <c r="A4274" s="235" t="str">
        <f t="shared" si="1278"/>
        <v/>
      </c>
      <c r="B4274" s="233" t="str">
        <f t="shared" si="1279"/>
        <v/>
      </c>
      <c r="C4274" s="234"/>
      <c r="D4274" s="235" t="str">
        <f t="shared" si="1280"/>
        <v/>
      </c>
      <c r="E4274" s="236"/>
      <c r="F4274" s="237">
        <f t="shared" si="1281"/>
        <v>0</v>
      </c>
      <c r="G4274" s="303">
        <f t="shared" si="1282"/>
        <v>0</v>
      </c>
    </row>
    <row r="4275" spans="1:7" s="238" customFormat="1" ht="24" customHeight="1" x14ac:dyDescent="0.2">
      <c r="A4275" s="235" t="str">
        <f t="shared" si="1278"/>
        <v/>
      </c>
      <c r="B4275" s="233" t="str">
        <f t="shared" si="1279"/>
        <v/>
      </c>
      <c r="C4275" s="234"/>
      <c r="D4275" s="235" t="str">
        <f t="shared" si="1280"/>
        <v/>
      </c>
      <c r="E4275" s="236"/>
      <c r="F4275" s="237">
        <f t="shared" si="1281"/>
        <v>0</v>
      </c>
      <c r="G4275" s="303">
        <f t="shared" si="1282"/>
        <v>0</v>
      </c>
    </row>
    <row r="4276" spans="1:7" ht="24" customHeight="1" x14ac:dyDescent="0.2">
      <c r="A4276" s="304"/>
      <c r="B4276" s="99"/>
      <c r="C4276" s="99"/>
      <c r="D4276" s="105"/>
      <c r="E4276" s="106"/>
      <c r="F4276" s="377" t="s">
        <v>31</v>
      </c>
      <c r="G4276" s="305">
        <f>SUBTOTAL(9,G4262:G4275)</f>
        <v>0</v>
      </c>
    </row>
    <row r="4277" spans="1:7" ht="24" customHeight="1" x14ac:dyDescent="0.2">
      <c r="A4277" s="304"/>
      <c r="B4277" s="99"/>
      <c r="C4277" s="375" t="s">
        <v>605</v>
      </c>
      <c r="D4277" s="105"/>
      <c r="E4277" s="106"/>
      <c r="F4277" s="107"/>
      <c r="G4277" s="306"/>
    </row>
    <row r="4278" spans="1:7" s="238" customFormat="1" ht="24" customHeight="1" x14ac:dyDescent="0.2">
      <c r="A4278" s="235" t="str">
        <f t="shared" ref="A4278:A4285" si="1283">IFERROR(VLOOKUP(C4278,Tabla_Insumos,4,FALSE),"")</f>
        <v/>
      </c>
      <c r="B4278" s="233">
        <f t="shared" ref="B4278:B4285" si="1284">IFERROR(VLOOKUP(A4278,Tabla_Indices,5,FALSE),"")</f>
        <v>0</v>
      </c>
      <c r="C4278" s="234"/>
      <c r="D4278" s="235" t="str">
        <f t="shared" ref="D4278:D4285" si="1285">IFERROR(VLOOKUP(C4278,Tabla_Insumos,2,FALSE),"")</f>
        <v/>
      </c>
      <c r="E4278" s="236"/>
      <c r="F4278" s="237">
        <f t="shared" ref="F4278:F4285" si="1286">IFERROR(VLOOKUP(C4278,Tabla_Insumos,3,FALSE),0)</f>
        <v>0</v>
      </c>
      <c r="G4278" s="303">
        <f>ROUND(E4278*F4278,2)</f>
        <v>0</v>
      </c>
    </row>
    <row r="4279" spans="1:7" s="238" customFormat="1" ht="24" customHeight="1" x14ac:dyDescent="0.2">
      <c r="A4279" s="235" t="str">
        <f t="shared" si="1283"/>
        <v/>
      </c>
      <c r="B4279" s="233">
        <f t="shared" si="1284"/>
        <v>0</v>
      </c>
      <c r="C4279" s="234"/>
      <c r="D4279" s="235" t="str">
        <f t="shared" si="1285"/>
        <v/>
      </c>
      <c r="E4279" s="236"/>
      <c r="F4279" s="237">
        <f t="shared" si="1286"/>
        <v>0</v>
      </c>
      <c r="G4279" s="303">
        <f>ROUND(E4279*F4279,2)</f>
        <v>0</v>
      </c>
    </row>
    <row r="4280" spans="1:7" s="238" customFormat="1" ht="24" customHeight="1" x14ac:dyDescent="0.2">
      <c r="A4280" s="235" t="str">
        <f t="shared" si="1283"/>
        <v/>
      </c>
      <c r="B4280" s="233">
        <f t="shared" si="1284"/>
        <v>0</v>
      </c>
      <c r="C4280" s="234"/>
      <c r="D4280" s="235" t="str">
        <f t="shared" si="1285"/>
        <v/>
      </c>
      <c r="E4280" s="236"/>
      <c r="F4280" s="237">
        <f t="shared" si="1286"/>
        <v>0</v>
      </c>
      <c r="G4280" s="303">
        <f t="shared" ref="G4280:G4285" si="1287">ROUND(E4280*F4280,2)</f>
        <v>0</v>
      </c>
    </row>
    <row r="4281" spans="1:7" s="238" customFormat="1" ht="24" customHeight="1" x14ac:dyDescent="0.2">
      <c r="A4281" s="235" t="str">
        <f t="shared" si="1283"/>
        <v/>
      </c>
      <c r="B4281" s="233">
        <f t="shared" si="1284"/>
        <v>0</v>
      </c>
      <c r="C4281" s="234"/>
      <c r="D4281" s="235" t="str">
        <f t="shared" si="1285"/>
        <v/>
      </c>
      <c r="E4281" s="236"/>
      <c r="F4281" s="237">
        <f t="shared" si="1286"/>
        <v>0</v>
      </c>
      <c r="G4281" s="303">
        <f t="shared" si="1287"/>
        <v>0</v>
      </c>
    </row>
    <row r="4282" spans="1:7" s="238" customFormat="1" ht="24" customHeight="1" x14ac:dyDescent="0.2">
      <c r="A4282" s="235" t="str">
        <f t="shared" si="1283"/>
        <v/>
      </c>
      <c r="B4282" s="233">
        <f t="shared" si="1284"/>
        <v>0</v>
      </c>
      <c r="C4282" s="234"/>
      <c r="D4282" s="235" t="str">
        <f t="shared" si="1285"/>
        <v/>
      </c>
      <c r="E4282" s="236"/>
      <c r="F4282" s="237">
        <f t="shared" si="1286"/>
        <v>0</v>
      </c>
      <c r="G4282" s="303">
        <f t="shared" si="1287"/>
        <v>0</v>
      </c>
    </row>
    <row r="4283" spans="1:7" s="238" customFormat="1" ht="24" customHeight="1" x14ac:dyDescent="0.2">
      <c r="A4283" s="235" t="str">
        <f t="shared" si="1283"/>
        <v/>
      </c>
      <c r="B4283" s="233">
        <f t="shared" si="1284"/>
        <v>0</v>
      </c>
      <c r="C4283" s="234"/>
      <c r="D4283" s="235" t="str">
        <f t="shared" si="1285"/>
        <v/>
      </c>
      <c r="E4283" s="236"/>
      <c r="F4283" s="237">
        <f t="shared" si="1286"/>
        <v>0</v>
      </c>
      <c r="G4283" s="303">
        <f t="shared" si="1287"/>
        <v>0</v>
      </c>
    </row>
    <row r="4284" spans="1:7" s="238" customFormat="1" ht="24" customHeight="1" x14ac:dyDescent="0.2">
      <c r="A4284" s="235" t="str">
        <f t="shared" si="1283"/>
        <v/>
      </c>
      <c r="B4284" s="233">
        <f t="shared" si="1284"/>
        <v>0</v>
      </c>
      <c r="C4284" s="234"/>
      <c r="D4284" s="235" t="str">
        <f t="shared" si="1285"/>
        <v/>
      </c>
      <c r="E4284" s="236"/>
      <c r="F4284" s="237">
        <f t="shared" si="1286"/>
        <v>0</v>
      </c>
      <c r="G4284" s="303">
        <f t="shared" si="1287"/>
        <v>0</v>
      </c>
    </row>
    <row r="4285" spans="1:7" s="238" customFormat="1" ht="24" customHeight="1" x14ac:dyDescent="0.2">
      <c r="A4285" s="235" t="str">
        <f t="shared" si="1283"/>
        <v/>
      </c>
      <c r="B4285" s="233">
        <f t="shared" si="1284"/>
        <v>0</v>
      </c>
      <c r="C4285" s="234"/>
      <c r="D4285" s="235" t="str">
        <f t="shared" si="1285"/>
        <v/>
      </c>
      <c r="E4285" s="236"/>
      <c r="F4285" s="237">
        <f t="shared" si="1286"/>
        <v>0</v>
      </c>
      <c r="G4285" s="303">
        <f t="shared" si="1287"/>
        <v>0</v>
      </c>
    </row>
    <row r="4286" spans="1:7" ht="24" customHeight="1" x14ac:dyDescent="0.2">
      <c r="A4286" s="304"/>
      <c r="B4286" s="99"/>
      <c r="C4286" s="99"/>
      <c r="D4286" s="105"/>
      <c r="E4286" s="106"/>
      <c r="F4286" s="377" t="s">
        <v>32</v>
      </c>
      <c r="G4286" s="305">
        <f>SUBTOTAL(9,G4278:G4285)</f>
        <v>0</v>
      </c>
    </row>
    <row r="4287" spans="1:7" ht="24" customHeight="1" x14ac:dyDescent="0.2">
      <c r="A4287" s="304"/>
      <c r="B4287" s="99"/>
      <c r="C4287" s="375" t="s">
        <v>606</v>
      </c>
      <c r="D4287" s="105"/>
      <c r="E4287" s="106"/>
      <c r="F4287" s="107"/>
      <c r="G4287" s="306"/>
    </row>
    <row r="4288" spans="1:7" s="238" customFormat="1" ht="24" customHeight="1" x14ac:dyDescent="0.2">
      <c r="A4288" s="235" t="str">
        <f t="shared" ref="A4288:A4296" si="1288">IFERROR(VLOOKUP(C4288,Tabla_Insumos,4,FALSE),"")</f>
        <v/>
      </c>
      <c r="B4288" s="233" t="str">
        <f t="shared" ref="B4288:B4296" si="1289">IFERROR(VLOOKUP(C4288,Tabla_Insumos,5,FALSE),"")</f>
        <v/>
      </c>
      <c r="C4288" s="234"/>
      <c r="D4288" s="235" t="str">
        <f t="shared" ref="D4288:D4296" si="1290">IFERROR(VLOOKUP(C4288,Tabla_Insumos,2,FALSE),"")</f>
        <v/>
      </c>
      <c r="E4288" s="236"/>
      <c r="F4288" s="237">
        <f t="shared" ref="F4288:F4296" si="1291">IFERROR(VLOOKUP(C4288,Tabla_Insumos,3,FALSE),0)</f>
        <v>0</v>
      </c>
      <c r="G4288" s="303">
        <f t="shared" ref="G4288:G4296" si="1292">ROUND(E4288*F4288,2)</f>
        <v>0</v>
      </c>
    </row>
    <row r="4289" spans="1:7" s="238" customFormat="1" ht="24" customHeight="1" x14ac:dyDescent="0.2">
      <c r="A4289" s="235" t="str">
        <f t="shared" si="1288"/>
        <v/>
      </c>
      <c r="B4289" s="233" t="str">
        <f t="shared" si="1289"/>
        <v/>
      </c>
      <c r="C4289" s="234"/>
      <c r="D4289" s="235" t="str">
        <f t="shared" si="1290"/>
        <v/>
      </c>
      <c r="E4289" s="236"/>
      <c r="F4289" s="237">
        <f t="shared" si="1291"/>
        <v>0</v>
      </c>
      <c r="G4289" s="303">
        <f t="shared" si="1292"/>
        <v>0</v>
      </c>
    </row>
    <row r="4290" spans="1:7" s="238" customFormat="1" ht="24" customHeight="1" x14ac:dyDescent="0.2">
      <c r="A4290" s="235" t="str">
        <f t="shared" si="1288"/>
        <v/>
      </c>
      <c r="B4290" s="233" t="str">
        <f t="shared" si="1289"/>
        <v/>
      </c>
      <c r="C4290" s="234"/>
      <c r="D4290" s="235" t="str">
        <f t="shared" si="1290"/>
        <v/>
      </c>
      <c r="E4290" s="236"/>
      <c r="F4290" s="237">
        <f t="shared" si="1291"/>
        <v>0</v>
      </c>
      <c r="G4290" s="303">
        <f t="shared" si="1292"/>
        <v>0</v>
      </c>
    </row>
    <row r="4291" spans="1:7" s="238" customFormat="1" ht="24" customHeight="1" x14ac:dyDescent="0.2">
      <c r="A4291" s="235" t="str">
        <f t="shared" si="1288"/>
        <v/>
      </c>
      <c r="B4291" s="233" t="str">
        <f t="shared" si="1289"/>
        <v/>
      </c>
      <c r="C4291" s="234"/>
      <c r="D4291" s="235" t="str">
        <f t="shared" si="1290"/>
        <v/>
      </c>
      <c r="E4291" s="236"/>
      <c r="F4291" s="237">
        <f t="shared" si="1291"/>
        <v>0</v>
      </c>
      <c r="G4291" s="303">
        <f t="shared" si="1292"/>
        <v>0</v>
      </c>
    </row>
    <row r="4292" spans="1:7" s="238" customFormat="1" ht="24" customHeight="1" x14ac:dyDescent="0.2">
      <c r="A4292" s="235" t="str">
        <f t="shared" si="1288"/>
        <v/>
      </c>
      <c r="B4292" s="233" t="str">
        <f t="shared" si="1289"/>
        <v/>
      </c>
      <c r="C4292" s="234"/>
      <c r="D4292" s="235" t="str">
        <f t="shared" si="1290"/>
        <v/>
      </c>
      <c r="E4292" s="236"/>
      <c r="F4292" s="237">
        <f t="shared" si="1291"/>
        <v>0</v>
      </c>
      <c r="G4292" s="303">
        <f t="shared" si="1292"/>
        <v>0</v>
      </c>
    </row>
    <row r="4293" spans="1:7" s="238" customFormat="1" ht="24" customHeight="1" x14ac:dyDescent="0.2">
      <c r="A4293" s="235" t="str">
        <f t="shared" si="1288"/>
        <v/>
      </c>
      <c r="B4293" s="233" t="str">
        <f t="shared" si="1289"/>
        <v/>
      </c>
      <c r="C4293" s="234"/>
      <c r="D4293" s="235" t="str">
        <f t="shared" si="1290"/>
        <v/>
      </c>
      <c r="E4293" s="236"/>
      <c r="F4293" s="237">
        <f t="shared" si="1291"/>
        <v>0</v>
      </c>
      <c r="G4293" s="303">
        <f t="shared" si="1292"/>
        <v>0</v>
      </c>
    </row>
    <row r="4294" spans="1:7" s="238" customFormat="1" ht="24" customHeight="1" x14ac:dyDescent="0.2">
      <c r="A4294" s="235" t="str">
        <f t="shared" si="1288"/>
        <v/>
      </c>
      <c r="B4294" s="233" t="str">
        <f t="shared" si="1289"/>
        <v/>
      </c>
      <c r="C4294" s="234"/>
      <c r="D4294" s="235" t="str">
        <f t="shared" si="1290"/>
        <v/>
      </c>
      <c r="E4294" s="236"/>
      <c r="F4294" s="237">
        <f t="shared" si="1291"/>
        <v>0</v>
      </c>
      <c r="G4294" s="303">
        <f t="shared" si="1292"/>
        <v>0</v>
      </c>
    </row>
    <row r="4295" spans="1:7" s="238" customFormat="1" ht="24" customHeight="1" x14ac:dyDescent="0.2">
      <c r="A4295" s="235" t="str">
        <f t="shared" si="1288"/>
        <v/>
      </c>
      <c r="B4295" s="233" t="str">
        <f t="shared" si="1289"/>
        <v/>
      </c>
      <c r="C4295" s="234"/>
      <c r="D4295" s="235" t="str">
        <f t="shared" si="1290"/>
        <v/>
      </c>
      <c r="E4295" s="236"/>
      <c r="F4295" s="237">
        <f t="shared" si="1291"/>
        <v>0</v>
      </c>
      <c r="G4295" s="303">
        <f t="shared" si="1292"/>
        <v>0</v>
      </c>
    </row>
    <row r="4296" spans="1:7" s="238" customFormat="1" ht="24" customHeight="1" x14ac:dyDescent="0.2">
      <c r="A4296" s="235" t="str">
        <f t="shared" si="1288"/>
        <v/>
      </c>
      <c r="B4296" s="233" t="str">
        <f t="shared" si="1289"/>
        <v/>
      </c>
      <c r="C4296" s="234"/>
      <c r="D4296" s="235" t="str">
        <f t="shared" si="1290"/>
        <v/>
      </c>
      <c r="E4296" s="236"/>
      <c r="F4296" s="237">
        <f t="shared" si="1291"/>
        <v>0</v>
      </c>
      <c r="G4296" s="303">
        <f t="shared" si="1292"/>
        <v>0</v>
      </c>
    </row>
    <row r="4297" spans="1:7" ht="24" customHeight="1" x14ac:dyDescent="0.2">
      <c r="A4297" s="307"/>
      <c r="B4297" s="105"/>
      <c r="C4297" s="99"/>
      <c r="D4297" s="105"/>
      <c r="E4297" s="106"/>
      <c r="F4297" s="377" t="s">
        <v>33</v>
      </c>
      <c r="G4297" s="305">
        <f>SUBTOTAL(9,G4288:G4296)</f>
        <v>0</v>
      </c>
    </row>
    <row r="4298" spans="1:7" ht="24" customHeight="1" x14ac:dyDescent="0.2">
      <c r="A4298" s="308"/>
      <c r="B4298" s="105"/>
      <c r="C4298" s="99"/>
      <c r="D4298" s="105"/>
      <c r="E4298" s="106"/>
      <c r="F4298" s="107"/>
      <c r="G4298" s="306"/>
    </row>
    <row r="4299" spans="1:7" ht="24" customHeight="1" x14ac:dyDescent="0.2">
      <c r="A4299" s="309" t="str">
        <f>B4257</f>
        <v/>
      </c>
      <c r="B4299" s="310" t="str">
        <f>C4257</f>
        <v/>
      </c>
      <c r="C4299" s="113"/>
      <c r="D4299" s="113" t="s">
        <v>34</v>
      </c>
      <c r="E4299" s="114"/>
      <c r="F4299" s="312" t="s">
        <v>35</v>
      </c>
      <c r="G4299" s="311">
        <f>SUBTOTAL(9,G4262:G4298)</f>
        <v>0</v>
      </c>
    </row>
    <row r="4301" spans="1:7" ht="24" customHeight="1" x14ac:dyDescent="0.2">
      <c r="A4301" s="291" t="s">
        <v>37</v>
      </c>
      <c r="B4301" s="292"/>
      <c r="C4301" s="292"/>
      <c r="D4301" s="292"/>
      <c r="E4301" s="292"/>
      <c r="F4301" s="292"/>
      <c r="G4301" s="293"/>
    </row>
    <row r="4302" spans="1:7" ht="24" customHeight="1" x14ac:dyDescent="0.2">
      <c r="A4302" s="294" t="s">
        <v>602</v>
      </c>
      <c r="B4302" s="101" t="str">
        <f>Comitente</f>
        <v>DIRECCION PROVINCIAL DE REDES DE GAS</v>
      </c>
      <c r="C4302" s="96"/>
      <c r="D4302" s="102"/>
      <c r="E4302" s="102"/>
      <c r="F4302" s="103"/>
      <c r="G4302" s="295"/>
    </row>
    <row r="4303" spans="1:7" ht="24" customHeight="1" x14ac:dyDescent="0.2">
      <c r="A4303" s="294" t="s">
        <v>603</v>
      </c>
      <c r="B4303" s="101">
        <f>Contratista</f>
        <v>0</v>
      </c>
      <c r="C4303" s="97"/>
      <c r="D4303" s="97"/>
      <c r="E4303" s="97"/>
      <c r="F4303" s="104"/>
      <c r="G4303" s="296"/>
    </row>
    <row r="4304" spans="1:7" ht="24" customHeight="1" x14ac:dyDescent="0.2">
      <c r="A4304" s="294" t="s">
        <v>24</v>
      </c>
      <c r="B4304" s="101" t="str">
        <f>Obra</f>
        <v>RED DE MEDIA PRESIÓN BARRIO TALACASTO</v>
      </c>
      <c r="C4304" s="97"/>
      <c r="D4304" s="97"/>
      <c r="E4304" s="97"/>
      <c r="F4304" s="104" t="s">
        <v>38</v>
      </c>
      <c r="G4304" s="297">
        <f>Fecha_Base</f>
        <v>0</v>
      </c>
    </row>
    <row r="4305" spans="1:123" ht="24" customHeight="1" x14ac:dyDescent="0.2">
      <c r="A4305" s="298" t="s">
        <v>601</v>
      </c>
      <c r="B4305" s="98" t="str">
        <f>Ubicación</f>
        <v>Departamento Chimbas</v>
      </c>
      <c r="C4305" s="98"/>
      <c r="D4305" s="105"/>
      <c r="E4305" s="106"/>
      <c r="F4305" s="107"/>
      <c r="G4305" s="299"/>
    </row>
    <row r="4306" spans="1:123" ht="24" customHeight="1" x14ac:dyDescent="0.2">
      <c r="A4306" s="298" t="s">
        <v>39</v>
      </c>
      <c r="B4306" s="108" t="str">
        <f>IFERROR(VALUE(LEFT(B4307,FIND(".",B4307)-1)),"")</f>
        <v/>
      </c>
      <c r="C4306" s="99" t="str">
        <f>IFERROR(VLOOKUP(B4306,Tabla_CyP,2,FALSE),"")</f>
        <v/>
      </c>
      <c r="D4306" s="99"/>
      <c r="E4306" s="106"/>
      <c r="F4306" s="107"/>
      <c r="G4306" s="299"/>
    </row>
    <row r="4307" spans="1:123" ht="24" customHeight="1" x14ac:dyDescent="0.2">
      <c r="A4307" s="298" t="s">
        <v>25</v>
      </c>
      <c r="B4307" s="109" t="str">
        <f>IFERROR(VLOOKUP(COUNTIF($A$1:A4307,"ANALISIS DE PRECIOS"),Tabla_NumeroItem,2,FALSE),"")</f>
        <v/>
      </c>
      <c r="C4307" s="99" t="str">
        <f>IFERROR(VLOOKUP(B4307,Tabla_CyP,2,FALSE),"")</f>
        <v/>
      </c>
      <c r="D4307" s="105"/>
      <c r="E4307" s="106"/>
      <c r="F4307" s="104" t="s">
        <v>26</v>
      </c>
      <c r="G4307" s="300" t="str">
        <f>IFERROR(VLOOKUP(B4307,Tabla_CyP,4,FALSE),"")</f>
        <v/>
      </c>
    </row>
    <row r="4308" spans="1:123" ht="24" customHeight="1" x14ac:dyDescent="0.2">
      <c r="A4308" s="298"/>
      <c r="B4308" s="98"/>
      <c r="C4308" s="99"/>
      <c r="D4308" s="105"/>
      <c r="E4308" s="106"/>
      <c r="F4308" s="107"/>
      <c r="G4308" s="299"/>
    </row>
    <row r="4309" spans="1:123" ht="24" customHeight="1" x14ac:dyDescent="0.2">
      <c r="A4309" s="431" t="s">
        <v>507</v>
      </c>
      <c r="B4309" s="432"/>
      <c r="C4309" s="425" t="s">
        <v>0</v>
      </c>
      <c r="D4309" s="425" t="s">
        <v>27</v>
      </c>
      <c r="E4309" s="427" t="s">
        <v>28</v>
      </c>
      <c r="F4309" s="429" t="s">
        <v>29</v>
      </c>
      <c r="G4309" s="429" t="s">
        <v>30</v>
      </c>
    </row>
    <row r="4310" spans="1:123" s="111" customFormat="1" ht="24" customHeight="1" x14ac:dyDescent="0.2">
      <c r="A4310" s="110" t="s">
        <v>508</v>
      </c>
      <c r="B4310" s="110" t="s">
        <v>509</v>
      </c>
      <c r="C4310" s="426"/>
      <c r="D4310" s="426"/>
      <c r="E4310" s="428"/>
      <c r="F4310" s="430"/>
      <c r="G4310" s="430"/>
      <c r="H4310" s="239"/>
      <c r="I4310" s="239"/>
      <c r="J4310" s="239"/>
      <c r="K4310" s="239"/>
      <c r="L4310" s="239"/>
      <c r="M4310" s="239"/>
      <c r="N4310" s="239"/>
      <c r="O4310" s="239"/>
      <c r="P4310" s="239"/>
      <c r="Q4310" s="239"/>
      <c r="R4310" s="239"/>
      <c r="S4310" s="239"/>
      <c r="T4310" s="239"/>
      <c r="U4310" s="239"/>
      <c r="V4310" s="239"/>
      <c r="W4310" s="239"/>
      <c r="X4310" s="239"/>
      <c r="Y4310" s="239"/>
      <c r="Z4310" s="239"/>
      <c r="AA4310" s="239"/>
      <c r="AB4310" s="239"/>
      <c r="AC4310" s="239"/>
      <c r="AD4310" s="239"/>
      <c r="AE4310" s="239"/>
      <c r="AF4310" s="239"/>
      <c r="AG4310" s="239"/>
      <c r="AH4310" s="239"/>
      <c r="AI4310" s="239"/>
      <c r="AJ4310" s="239"/>
      <c r="AK4310" s="239"/>
      <c r="AL4310" s="239"/>
      <c r="AM4310" s="239"/>
      <c r="AN4310" s="239"/>
      <c r="AO4310" s="239"/>
      <c r="AP4310" s="239"/>
      <c r="AQ4310" s="239"/>
      <c r="AR4310" s="239"/>
      <c r="AS4310" s="239"/>
      <c r="AT4310" s="239"/>
      <c r="AU4310" s="239"/>
      <c r="AV4310" s="239"/>
      <c r="AW4310" s="239"/>
      <c r="AX4310" s="239"/>
      <c r="AY4310" s="239"/>
      <c r="AZ4310" s="239"/>
      <c r="BA4310" s="239"/>
      <c r="BB4310" s="239"/>
      <c r="BC4310" s="239"/>
      <c r="BD4310" s="239"/>
      <c r="BE4310" s="239"/>
      <c r="BF4310" s="239"/>
      <c r="BG4310" s="239"/>
      <c r="BH4310" s="239"/>
      <c r="BI4310" s="239"/>
      <c r="BJ4310" s="239"/>
      <c r="BK4310" s="239"/>
      <c r="BL4310" s="239"/>
      <c r="BM4310" s="239"/>
      <c r="BN4310" s="239"/>
      <c r="BO4310" s="239"/>
      <c r="BP4310" s="239"/>
      <c r="BQ4310" s="239"/>
      <c r="BR4310" s="239"/>
      <c r="BS4310" s="239"/>
      <c r="BT4310" s="239"/>
      <c r="BU4310" s="239"/>
      <c r="BV4310" s="239"/>
      <c r="BW4310" s="239"/>
      <c r="BX4310" s="239"/>
      <c r="BY4310" s="239"/>
      <c r="BZ4310" s="239"/>
      <c r="CA4310" s="239"/>
      <c r="CB4310" s="239"/>
      <c r="CC4310" s="239"/>
      <c r="CD4310" s="239"/>
      <c r="CE4310" s="239"/>
      <c r="CF4310" s="239"/>
      <c r="CG4310" s="239"/>
      <c r="CH4310" s="239"/>
      <c r="CI4310" s="239"/>
      <c r="CJ4310" s="239"/>
      <c r="CK4310" s="239"/>
      <c r="CL4310" s="239"/>
      <c r="CM4310" s="239"/>
      <c r="CN4310" s="239"/>
      <c r="CO4310" s="239"/>
      <c r="CP4310" s="239"/>
      <c r="CQ4310" s="239"/>
      <c r="CR4310" s="239"/>
      <c r="CS4310" s="239"/>
      <c r="CT4310" s="239"/>
      <c r="CU4310" s="239"/>
      <c r="CV4310" s="239"/>
      <c r="CW4310" s="239"/>
      <c r="CX4310" s="239"/>
      <c r="CY4310" s="239"/>
      <c r="CZ4310" s="239"/>
      <c r="DA4310" s="239"/>
      <c r="DB4310" s="239"/>
      <c r="DC4310" s="239"/>
      <c r="DD4310" s="239"/>
      <c r="DE4310" s="239"/>
      <c r="DF4310" s="239"/>
      <c r="DG4310" s="239"/>
      <c r="DH4310" s="239"/>
      <c r="DI4310" s="239"/>
      <c r="DJ4310" s="239"/>
      <c r="DK4310" s="239"/>
      <c r="DL4310" s="239"/>
      <c r="DM4310" s="239"/>
      <c r="DN4310" s="239"/>
      <c r="DO4310" s="239"/>
      <c r="DP4310" s="239"/>
      <c r="DQ4310" s="239"/>
      <c r="DR4310" s="239"/>
      <c r="DS4310" s="239"/>
    </row>
    <row r="4311" spans="1:123" ht="24" customHeight="1" x14ac:dyDescent="0.2">
      <c r="A4311" s="378"/>
      <c r="B4311" s="112"/>
      <c r="C4311" s="376" t="s">
        <v>604</v>
      </c>
      <c r="D4311" s="113"/>
      <c r="E4311" s="114"/>
      <c r="F4311" s="115"/>
      <c r="G4311" s="302"/>
    </row>
    <row r="4312" spans="1:123" s="238" customFormat="1" ht="24" customHeight="1" x14ac:dyDescent="0.2">
      <c r="A4312" s="235" t="str">
        <f t="shared" ref="A4312:A4325" si="1293">IFERROR(VLOOKUP(C4312,Tabla_Insumos,4,FALSE),"")</f>
        <v/>
      </c>
      <c r="B4312" s="233" t="str">
        <f t="shared" ref="B4312:B4325" si="1294">IFERROR(VLOOKUP(C4312,Tabla_Insumos,5,FALSE),"")</f>
        <v/>
      </c>
      <c r="C4312" s="234"/>
      <c r="D4312" s="235" t="str">
        <f t="shared" ref="D4312:D4325" si="1295">IFERROR(VLOOKUP(C4312,Tabla_Insumos,2,FALSE),"")</f>
        <v/>
      </c>
      <c r="E4312" s="236"/>
      <c r="F4312" s="237">
        <f t="shared" ref="F4312:F4325" si="1296">IFERROR(VLOOKUP(C4312,Tabla_Insumos,3,FALSE),0)</f>
        <v>0</v>
      </c>
      <c r="G4312" s="303">
        <f>ROUND(E4312*F4312,2)</f>
        <v>0</v>
      </c>
    </row>
    <row r="4313" spans="1:123" s="238" customFormat="1" ht="24" customHeight="1" x14ac:dyDescent="0.2">
      <c r="A4313" s="235" t="str">
        <f t="shared" si="1293"/>
        <v/>
      </c>
      <c r="B4313" s="233" t="str">
        <f t="shared" si="1294"/>
        <v/>
      </c>
      <c r="C4313" s="234"/>
      <c r="D4313" s="235" t="str">
        <f t="shared" si="1295"/>
        <v/>
      </c>
      <c r="E4313" s="236"/>
      <c r="F4313" s="237">
        <f t="shared" si="1296"/>
        <v>0</v>
      </c>
      <c r="G4313" s="303">
        <f t="shared" ref="G4313:G4325" si="1297">ROUND(E4313*F4313,2)</f>
        <v>0</v>
      </c>
    </row>
    <row r="4314" spans="1:123" s="238" customFormat="1" ht="24" customHeight="1" x14ac:dyDescent="0.2">
      <c r="A4314" s="235" t="str">
        <f t="shared" si="1293"/>
        <v/>
      </c>
      <c r="B4314" s="233" t="str">
        <f t="shared" si="1294"/>
        <v/>
      </c>
      <c r="C4314" s="234"/>
      <c r="D4314" s="235" t="str">
        <f t="shared" si="1295"/>
        <v/>
      </c>
      <c r="E4314" s="236"/>
      <c r="F4314" s="237">
        <f t="shared" si="1296"/>
        <v>0</v>
      </c>
      <c r="G4314" s="303">
        <f t="shared" si="1297"/>
        <v>0</v>
      </c>
    </row>
    <row r="4315" spans="1:123" s="238" customFormat="1" ht="24" customHeight="1" x14ac:dyDescent="0.2">
      <c r="A4315" s="235" t="str">
        <f t="shared" si="1293"/>
        <v/>
      </c>
      <c r="B4315" s="233" t="str">
        <f t="shared" si="1294"/>
        <v/>
      </c>
      <c r="C4315" s="234"/>
      <c r="D4315" s="235" t="str">
        <f t="shared" si="1295"/>
        <v/>
      </c>
      <c r="E4315" s="236"/>
      <c r="F4315" s="237">
        <f t="shared" si="1296"/>
        <v>0</v>
      </c>
      <c r="G4315" s="303">
        <f t="shared" si="1297"/>
        <v>0</v>
      </c>
    </row>
    <row r="4316" spans="1:123" s="238" customFormat="1" ht="24" customHeight="1" x14ac:dyDescent="0.2">
      <c r="A4316" s="235" t="str">
        <f t="shared" si="1293"/>
        <v/>
      </c>
      <c r="B4316" s="233" t="str">
        <f t="shared" si="1294"/>
        <v/>
      </c>
      <c r="C4316" s="234"/>
      <c r="D4316" s="235" t="str">
        <f t="shared" si="1295"/>
        <v/>
      </c>
      <c r="E4316" s="236"/>
      <c r="F4316" s="237">
        <f t="shared" si="1296"/>
        <v>0</v>
      </c>
      <c r="G4316" s="303">
        <f t="shared" si="1297"/>
        <v>0</v>
      </c>
    </row>
    <row r="4317" spans="1:123" s="238" customFormat="1" ht="24" customHeight="1" x14ac:dyDescent="0.2">
      <c r="A4317" s="235" t="str">
        <f t="shared" si="1293"/>
        <v/>
      </c>
      <c r="B4317" s="233" t="str">
        <f t="shared" si="1294"/>
        <v/>
      </c>
      <c r="C4317" s="234"/>
      <c r="D4317" s="235" t="str">
        <f t="shared" si="1295"/>
        <v/>
      </c>
      <c r="E4317" s="236"/>
      <c r="F4317" s="237">
        <f t="shared" si="1296"/>
        <v>0</v>
      </c>
      <c r="G4317" s="303">
        <f t="shared" si="1297"/>
        <v>0</v>
      </c>
    </row>
    <row r="4318" spans="1:123" s="238" customFormat="1" ht="24" customHeight="1" x14ac:dyDescent="0.2">
      <c r="A4318" s="235" t="str">
        <f t="shared" si="1293"/>
        <v/>
      </c>
      <c r="B4318" s="233" t="str">
        <f t="shared" si="1294"/>
        <v/>
      </c>
      <c r="C4318" s="234"/>
      <c r="D4318" s="235" t="str">
        <f t="shared" si="1295"/>
        <v/>
      </c>
      <c r="E4318" s="236"/>
      <c r="F4318" s="237">
        <f t="shared" si="1296"/>
        <v>0</v>
      </c>
      <c r="G4318" s="303">
        <f t="shared" si="1297"/>
        <v>0</v>
      </c>
    </row>
    <row r="4319" spans="1:123" s="238" customFormat="1" ht="24" customHeight="1" x14ac:dyDescent="0.2">
      <c r="A4319" s="235" t="str">
        <f t="shared" si="1293"/>
        <v/>
      </c>
      <c r="B4319" s="233" t="str">
        <f t="shared" si="1294"/>
        <v/>
      </c>
      <c r="C4319" s="234"/>
      <c r="D4319" s="235" t="str">
        <f t="shared" si="1295"/>
        <v/>
      </c>
      <c r="E4319" s="236"/>
      <c r="F4319" s="237">
        <f t="shared" si="1296"/>
        <v>0</v>
      </c>
      <c r="G4319" s="303">
        <f t="shared" si="1297"/>
        <v>0</v>
      </c>
    </row>
    <row r="4320" spans="1:123" s="238" customFormat="1" ht="24" customHeight="1" x14ac:dyDescent="0.2">
      <c r="A4320" s="235" t="str">
        <f t="shared" si="1293"/>
        <v/>
      </c>
      <c r="B4320" s="233" t="str">
        <f t="shared" si="1294"/>
        <v/>
      </c>
      <c r="C4320" s="234"/>
      <c r="D4320" s="235" t="str">
        <f t="shared" si="1295"/>
        <v/>
      </c>
      <c r="E4320" s="236"/>
      <c r="F4320" s="237">
        <f t="shared" si="1296"/>
        <v>0</v>
      </c>
      <c r="G4320" s="303">
        <f t="shared" si="1297"/>
        <v>0</v>
      </c>
    </row>
    <row r="4321" spans="1:7" s="238" customFormat="1" ht="24" customHeight="1" x14ac:dyDescent="0.2">
      <c r="A4321" s="235" t="str">
        <f t="shared" si="1293"/>
        <v/>
      </c>
      <c r="B4321" s="233" t="str">
        <f t="shared" si="1294"/>
        <v/>
      </c>
      <c r="C4321" s="234"/>
      <c r="D4321" s="235" t="str">
        <f t="shared" si="1295"/>
        <v/>
      </c>
      <c r="E4321" s="236"/>
      <c r="F4321" s="237">
        <f t="shared" si="1296"/>
        <v>0</v>
      </c>
      <c r="G4321" s="303">
        <f t="shared" si="1297"/>
        <v>0</v>
      </c>
    </row>
    <row r="4322" spans="1:7" s="238" customFormat="1" ht="24" customHeight="1" x14ac:dyDescent="0.2">
      <c r="A4322" s="235" t="str">
        <f t="shared" si="1293"/>
        <v/>
      </c>
      <c r="B4322" s="233" t="str">
        <f t="shared" si="1294"/>
        <v/>
      </c>
      <c r="C4322" s="234"/>
      <c r="D4322" s="235" t="str">
        <f t="shared" si="1295"/>
        <v/>
      </c>
      <c r="E4322" s="236"/>
      <c r="F4322" s="237">
        <f t="shared" si="1296"/>
        <v>0</v>
      </c>
      <c r="G4322" s="303">
        <f t="shared" si="1297"/>
        <v>0</v>
      </c>
    </row>
    <row r="4323" spans="1:7" s="238" customFormat="1" ht="24" customHeight="1" x14ac:dyDescent="0.2">
      <c r="A4323" s="235" t="str">
        <f t="shared" si="1293"/>
        <v/>
      </c>
      <c r="B4323" s="233" t="str">
        <f t="shared" si="1294"/>
        <v/>
      </c>
      <c r="C4323" s="234"/>
      <c r="D4323" s="235" t="str">
        <f t="shared" si="1295"/>
        <v/>
      </c>
      <c r="E4323" s="236"/>
      <c r="F4323" s="237">
        <f t="shared" si="1296"/>
        <v>0</v>
      </c>
      <c r="G4323" s="303">
        <f t="shared" si="1297"/>
        <v>0</v>
      </c>
    </row>
    <row r="4324" spans="1:7" s="238" customFormat="1" ht="24" customHeight="1" x14ac:dyDescent="0.2">
      <c r="A4324" s="235" t="str">
        <f t="shared" si="1293"/>
        <v/>
      </c>
      <c r="B4324" s="233" t="str">
        <f t="shared" si="1294"/>
        <v/>
      </c>
      <c r="C4324" s="234"/>
      <c r="D4324" s="235" t="str">
        <f t="shared" si="1295"/>
        <v/>
      </c>
      <c r="E4324" s="236"/>
      <c r="F4324" s="237">
        <f t="shared" si="1296"/>
        <v>0</v>
      </c>
      <c r="G4324" s="303">
        <f t="shared" si="1297"/>
        <v>0</v>
      </c>
    </row>
    <row r="4325" spans="1:7" s="238" customFormat="1" ht="24" customHeight="1" x14ac:dyDescent="0.2">
      <c r="A4325" s="235" t="str">
        <f t="shared" si="1293"/>
        <v/>
      </c>
      <c r="B4325" s="233" t="str">
        <f t="shared" si="1294"/>
        <v/>
      </c>
      <c r="C4325" s="234"/>
      <c r="D4325" s="235" t="str">
        <f t="shared" si="1295"/>
        <v/>
      </c>
      <c r="E4325" s="236"/>
      <c r="F4325" s="237">
        <f t="shared" si="1296"/>
        <v>0</v>
      </c>
      <c r="G4325" s="303">
        <f t="shared" si="1297"/>
        <v>0</v>
      </c>
    </row>
    <row r="4326" spans="1:7" ht="24" customHeight="1" x14ac:dyDescent="0.2">
      <c r="A4326" s="304"/>
      <c r="B4326" s="99"/>
      <c r="C4326" s="99"/>
      <c r="D4326" s="105"/>
      <c r="E4326" s="106"/>
      <c r="F4326" s="377" t="s">
        <v>31</v>
      </c>
      <c r="G4326" s="305">
        <f>SUBTOTAL(9,G4312:G4325)</f>
        <v>0</v>
      </c>
    </row>
    <row r="4327" spans="1:7" ht="24" customHeight="1" x14ac:dyDescent="0.2">
      <c r="A4327" s="304"/>
      <c r="B4327" s="99"/>
      <c r="C4327" s="375" t="s">
        <v>605</v>
      </c>
      <c r="D4327" s="105"/>
      <c r="E4327" s="106"/>
      <c r="F4327" s="107"/>
      <c r="G4327" s="306"/>
    </row>
    <row r="4328" spans="1:7" s="238" customFormat="1" ht="24" customHeight="1" x14ac:dyDescent="0.2">
      <c r="A4328" s="235" t="str">
        <f t="shared" ref="A4328:A4335" si="1298">IFERROR(VLOOKUP(C4328,Tabla_Insumos,4,FALSE),"")</f>
        <v/>
      </c>
      <c r="B4328" s="233">
        <f t="shared" ref="B4328:B4335" si="1299">IFERROR(VLOOKUP(A4328,Tabla_Indices,5,FALSE),"")</f>
        <v>0</v>
      </c>
      <c r="C4328" s="234"/>
      <c r="D4328" s="235" t="str">
        <f t="shared" ref="D4328:D4335" si="1300">IFERROR(VLOOKUP(C4328,Tabla_Insumos,2,FALSE),"")</f>
        <v/>
      </c>
      <c r="E4328" s="236"/>
      <c r="F4328" s="237">
        <f t="shared" ref="F4328:F4335" si="1301">IFERROR(VLOOKUP(C4328,Tabla_Insumos,3,FALSE),0)</f>
        <v>0</v>
      </c>
      <c r="G4328" s="303">
        <f>ROUND(E4328*F4328,2)</f>
        <v>0</v>
      </c>
    </row>
    <row r="4329" spans="1:7" s="238" customFormat="1" ht="24" customHeight="1" x14ac:dyDescent="0.2">
      <c r="A4329" s="235" t="str">
        <f t="shared" si="1298"/>
        <v/>
      </c>
      <c r="B4329" s="233">
        <f t="shared" si="1299"/>
        <v>0</v>
      </c>
      <c r="C4329" s="234"/>
      <c r="D4329" s="235" t="str">
        <f t="shared" si="1300"/>
        <v/>
      </c>
      <c r="E4329" s="236"/>
      <c r="F4329" s="237">
        <f t="shared" si="1301"/>
        <v>0</v>
      </c>
      <c r="G4329" s="303">
        <f>ROUND(E4329*F4329,2)</f>
        <v>0</v>
      </c>
    </row>
    <row r="4330" spans="1:7" s="238" customFormat="1" ht="24" customHeight="1" x14ac:dyDescent="0.2">
      <c r="A4330" s="235" t="str">
        <f t="shared" si="1298"/>
        <v/>
      </c>
      <c r="B4330" s="233">
        <f t="shared" si="1299"/>
        <v>0</v>
      </c>
      <c r="C4330" s="234"/>
      <c r="D4330" s="235" t="str">
        <f t="shared" si="1300"/>
        <v/>
      </c>
      <c r="E4330" s="236"/>
      <c r="F4330" s="237">
        <f t="shared" si="1301"/>
        <v>0</v>
      </c>
      <c r="G4330" s="303">
        <f t="shared" ref="G4330:G4335" si="1302">ROUND(E4330*F4330,2)</f>
        <v>0</v>
      </c>
    </row>
    <row r="4331" spans="1:7" s="238" customFormat="1" ht="24" customHeight="1" x14ac:dyDescent="0.2">
      <c r="A4331" s="235" t="str">
        <f t="shared" si="1298"/>
        <v/>
      </c>
      <c r="B4331" s="233">
        <f t="shared" si="1299"/>
        <v>0</v>
      </c>
      <c r="C4331" s="234"/>
      <c r="D4331" s="235" t="str">
        <f t="shared" si="1300"/>
        <v/>
      </c>
      <c r="E4331" s="236"/>
      <c r="F4331" s="237">
        <f t="shared" si="1301"/>
        <v>0</v>
      </c>
      <c r="G4331" s="303">
        <f t="shared" si="1302"/>
        <v>0</v>
      </c>
    </row>
    <row r="4332" spans="1:7" s="238" customFormat="1" ht="24" customHeight="1" x14ac:dyDescent="0.2">
      <c r="A4332" s="235" t="str">
        <f t="shared" si="1298"/>
        <v/>
      </c>
      <c r="B4332" s="233">
        <f t="shared" si="1299"/>
        <v>0</v>
      </c>
      <c r="C4332" s="234"/>
      <c r="D4332" s="235" t="str">
        <f t="shared" si="1300"/>
        <v/>
      </c>
      <c r="E4332" s="236"/>
      <c r="F4332" s="237">
        <f t="shared" si="1301"/>
        <v>0</v>
      </c>
      <c r="G4332" s="303">
        <f t="shared" si="1302"/>
        <v>0</v>
      </c>
    </row>
    <row r="4333" spans="1:7" s="238" customFormat="1" ht="24" customHeight="1" x14ac:dyDescent="0.2">
      <c r="A4333" s="235" t="str">
        <f t="shared" si="1298"/>
        <v/>
      </c>
      <c r="B4333" s="233">
        <f t="shared" si="1299"/>
        <v>0</v>
      </c>
      <c r="C4333" s="234"/>
      <c r="D4333" s="235" t="str">
        <f t="shared" si="1300"/>
        <v/>
      </c>
      <c r="E4333" s="236"/>
      <c r="F4333" s="237">
        <f t="shared" si="1301"/>
        <v>0</v>
      </c>
      <c r="G4333" s="303">
        <f t="shared" si="1302"/>
        <v>0</v>
      </c>
    </row>
    <row r="4334" spans="1:7" s="238" customFormat="1" ht="24" customHeight="1" x14ac:dyDescent="0.2">
      <c r="A4334" s="235" t="str">
        <f t="shared" si="1298"/>
        <v/>
      </c>
      <c r="B4334" s="233">
        <f t="shared" si="1299"/>
        <v>0</v>
      </c>
      <c r="C4334" s="234"/>
      <c r="D4334" s="235" t="str">
        <f t="shared" si="1300"/>
        <v/>
      </c>
      <c r="E4334" s="236"/>
      <c r="F4334" s="237">
        <f t="shared" si="1301"/>
        <v>0</v>
      </c>
      <c r="G4334" s="303">
        <f t="shared" si="1302"/>
        <v>0</v>
      </c>
    </row>
    <row r="4335" spans="1:7" s="238" customFormat="1" ht="24" customHeight="1" x14ac:dyDescent="0.2">
      <c r="A4335" s="235" t="str">
        <f t="shared" si="1298"/>
        <v/>
      </c>
      <c r="B4335" s="233">
        <f t="shared" si="1299"/>
        <v>0</v>
      </c>
      <c r="C4335" s="234"/>
      <c r="D4335" s="235" t="str">
        <f t="shared" si="1300"/>
        <v/>
      </c>
      <c r="E4335" s="236"/>
      <c r="F4335" s="237">
        <f t="shared" si="1301"/>
        <v>0</v>
      </c>
      <c r="G4335" s="303">
        <f t="shared" si="1302"/>
        <v>0</v>
      </c>
    </row>
    <row r="4336" spans="1:7" ht="24" customHeight="1" x14ac:dyDescent="0.2">
      <c r="A4336" s="304"/>
      <c r="B4336" s="99"/>
      <c r="C4336" s="99"/>
      <c r="D4336" s="105"/>
      <c r="E4336" s="106"/>
      <c r="F4336" s="377" t="s">
        <v>32</v>
      </c>
      <c r="G4336" s="305">
        <f>SUBTOTAL(9,G4328:G4335)</f>
        <v>0</v>
      </c>
    </row>
    <row r="4337" spans="1:7" ht="24" customHeight="1" x14ac:dyDescent="0.2">
      <c r="A4337" s="304"/>
      <c r="B4337" s="99"/>
      <c r="C4337" s="375" t="s">
        <v>606</v>
      </c>
      <c r="D4337" s="105"/>
      <c r="E4337" s="106"/>
      <c r="F4337" s="107"/>
      <c r="G4337" s="306"/>
    </row>
    <row r="4338" spans="1:7" s="238" customFormat="1" ht="24" customHeight="1" x14ac:dyDescent="0.2">
      <c r="A4338" s="235" t="str">
        <f t="shared" ref="A4338:A4346" si="1303">IFERROR(VLOOKUP(C4338,Tabla_Insumos,4,FALSE),"")</f>
        <v/>
      </c>
      <c r="B4338" s="233" t="str">
        <f t="shared" ref="B4338:B4346" si="1304">IFERROR(VLOOKUP(C4338,Tabla_Insumos,5,FALSE),"")</f>
        <v/>
      </c>
      <c r="C4338" s="234"/>
      <c r="D4338" s="235" t="str">
        <f t="shared" ref="D4338:D4346" si="1305">IFERROR(VLOOKUP(C4338,Tabla_Insumos,2,FALSE),"")</f>
        <v/>
      </c>
      <c r="E4338" s="236"/>
      <c r="F4338" s="237">
        <f t="shared" ref="F4338:F4346" si="1306">IFERROR(VLOOKUP(C4338,Tabla_Insumos,3,FALSE),0)</f>
        <v>0</v>
      </c>
      <c r="G4338" s="303">
        <f t="shared" ref="G4338:G4346" si="1307">ROUND(E4338*F4338,2)</f>
        <v>0</v>
      </c>
    </row>
    <row r="4339" spans="1:7" s="238" customFormat="1" ht="24" customHeight="1" x14ac:dyDescent="0.2">
      <c r="A4339" s="235" t="str">
        <f t="shared" si="1303"/>
        <v/>
      </c>
      <c r="B4339" s="233" t="str">
        <f t="shared" si="1304"/>
        <v/>
      </c>
      <c r="C4339" s="234"/>
      <c r="D4339" s="235" t="str">
        <f t="shared" si="1305"/>
        <v/>
      </c>
      <c r="E4339" s="236"/>
      <c r="F4339" s="237">
        <f t="shared" si="1306"/>
        <v>0</v>
      </c>
      <c r="G4339" s="303">
        <f t="shared" si="1307"/>
        <v>0</v>
      </c>
    </row>
    <row r="4340" spans="1:7" s="238" customFormat="1" ht="24" customHeight="1" x14ac:dyDescent="0.2">
      <c r="A4340" s="235" t="str">
        <f t="shared" si="1303"/>
        <v/>
      </c>
      <c r="B4340" s="233" t="str">
        <f t="shared" si="1304"/>
        <v/>
      </c>
      <c r="C4340" s="234"/>
      <c r="D4340" s="235" t="str">
        <f t="shared" si="1305"/>
        <v/>
      </c>
      <c r="E4340" s="236"/>
      <c r="F4340" s="237">
        <f t="shared" si="1306"/>
        <v>0</v>
      </c>
      <c r="G4340" s="303">
        <f t="shared" si="1307"/>
        <v>0</v>
      </c>
    </row>
    <row r="4341" spans="1:7" s="238" customFormat="1" ht="24" customHeight="1" x14ac:dyDescent="0.2">
      <c r="A4341" s="235" t="str">
        <f t="shared" si="1303"/>
        <v/>
      </c>
      <c r="B4341" s="233" t="str">
        <f t="shared" si="1304"/>
        <v/>
      </c>
      <c r="C4341" s="234"/>
      <c r="D4341" s="235" t="str">
        <f t="shared" si="1305"/>
        <v/>
      </c>
      <c r="E4341" s="236"/>
      <c r="F4341" s="237">
        <f t="shared" si="1306"/>
        <v>0</v>
      </c>
      <c r="G4341" s="303">
        <f t="shared" si="1307"/>
        <v>0</v>
      </c>
    </row>
    <row r="4342" spans="1:7" s="238" customFormat="1" ht="24" customHeight="1" x14ac:dyDescent="0.2">
      <c r="A4342" s="235" t="str">
        <f t="shared" si="1303"/>
        <v/>
      </c>
      <c r="B4342" s="233" t="str">
        <f t="shared" si="1304"/>
        <v/>
      </c>
      <c r="C4342" s="234"/>
      <c r="D4342" s="235" t="str">
        <f t="shared" si="1305"/>
        <v/>
      </c>
      <c r="E4342" s="236"/>
      <c r="F4342" s="237">
        <f t="shared" si="1306"/>
        <v>0</v>
      </c>
      <c r="G4342" s="303">
        <f t="shared" si="1307"/>
        <v>0</v>
      </c>
    </row>
    <row r="4343" spans="1:7" s="238" customFormat="1" ht="24" customHeight="1" x14ac:dyDescent="0.2">
      <c r="A4343" s="235" t="str">
        <f t="shared" si="1303"/>
        <v/>
      </c>
      <c r="B4343" s="233" t="str">
        <f t="shared" si="1304"/>
        <v/>
      </c>
      <c r="C4343" s="234"/>
      <c r="D4343" s="235" t="str">
        <f t="shared" si="1305"/>
        <v/>
      </c>
      <c r="E4343" s="236"/>
      <c r="F4343" s="237">
        <f t="shared" si="1306"/>
        <v>0</v>
      </c>
      <c r="G4343" s="303">
        <f t="shared" si="1307"/>
        <v>0</v>
      </c>
    </row>
    <row r="4344" spans="1:7" s="238" customFormat="1" ht="24" customHeight="1" x14ac:dyDescent="0.2">
      <c r="A4344" s="235" t="str">
        <f t="shared" si="1303"/>
        <v/>
      </c>
      <c r="B4344" s="233" t="str">
        <f t="shared" si="1304"/>
        <v/>
      </c>
      <c r="C4344" s="234"/>
      <c r="D4344" s="235" t="str">
        <f t="shared" si="1305"/>
        <v/>
      </c>
      <c r="E4344" s="236"/>
      <c r="F4344" s="237">
        <f t="shared" si="1306"/>
        <v>0</v>
      </c>
      <c r="G4344" s="303">
        <f t="shared" si="1307"/>
        <v>0</v>
      </c>
    </row>
    <row r="4345" spans="1:7" s="238" customFormat="1" ht="24" customHeight="1" x14ac:dyDescent="0.2">
      <c r="A4345" s="235" t="str">
        <f t="shared" si="1303"/>
        <v/>
      </c>
      <c r="B4345" s="233" t="str">
        <f t="shared" si="1304"/>
        <v/>
      </c>
      <c r="C4345" s="234"/>
      <c r="D4345" s="235" t="str">
        <f t="shared" si="1305"/>
        <v/>
      </c>
      <c r="E4345" s="236"/>
      <c r="F4345" s="237">
        <f t="shared" si="1306"/>
        <v>0</v>
      </c>
      <c r="G4345" s="303">
        <f t="shared" si="1307"/>
        <v>0</v>
      </c>
    </row>
    <row r="4346" spans="1:7" s="238" customFormat="1" ht="24" customHeight="1" x14ac:dyDescent="0.2">
      <c r="A4346" s="235" t="str">
        <f t="shared" si="1303"/>
        <v/>
      </c>
      <c r="B4346" s="233" t="str">
        <f t="shared" si="1304"/>
        <v/>
      </c>
      <c r="C4346" s="234"/>
      <c r="D4346" s="235" t="str">
        <f t="shared" si="1305"/>
        <v/>
      </c>
      <c r="E4346" s="236"/>
      <c r="F4346" s="237">
        <f t="shared" si="1306"/>
        <v>0</v>
      </c>
      <c r="G4346" s="303">
        <f t="shared" si="1307"/>
        <v>0</v>
      </c>
    </row>
    <row r="4347" spans="1:7" ht="24" customHeight="1" x14ac:dyDescent="0.2">
      <c r="A4347" s="307"/>
      <c r="B4347" s="105"/>
      <c r="C4347" s="99"/>
      <c r="D4347" s="105"/>
      <c r="E4347" s="106"/>
      <c r="F4347" s="377" t="s">
        <v>33</v>
      </c>
      <c r="G4347" s="305">
        <f>SUBTOTAL(9,G4338:G4346)</f>
        <v>0</v>
      </c>
    </row>
    <row r="4348" spans="1:7" ht="24" customHeight="1" x14ac:dyDescent="0.2">
      <c r="A4348" s="308"/>
      <c r="B4348" s="105"/>
      <c r="C4348" s="99"/>
      <c r="D4348" s="105"/>
      <c r="E4348" s="106"/>
      <c r="F4348" s="107"/>
      <c r="G4348" s="306"/>
    </row>
    <row r="4349" spans="1:7" ht="24" customHeight="1" x14ac:dyDescent="0.2">
      <c r="A4349" s="309" t="str">
        <f>B4307</f>
        <v/>
      </c>
      <c r="B4349" s="310" t="str">
        <f>C4307</f>
        <v/>
      </c>
      <c r="C4349" s="113"/>
      <c r="D4349" s="113" t="s">
        <v>34</v>
      </c>
      <c r="E4349" s="114"/>
      <c r="F4349" s="312" t="s">
        <v>35</v>
      </c>
      <c r="G4349" s="311">
        <f>SUBTOTAL(9,G4312:G4348)</f>
        <v>0</v>
      </c>
    </row>
    <row r="4351" spans="1:7" ht="24" customHeight="1" x14ac:dyDescent="0.2">
      <c r="A4351" s="291" t="s">
        <v>37</v>
      </c>
      <c r="B4351" s="292"/>
      <c r="C4351" s="292"/>
      <c r="D4351" s="292"/>
      <c r="E4351" s="292"/>
      <c r="F4351" s="292"/>
      <c r="G4351" s="293"/>
    </row>
    <row r="4352" spans="1:7" ht="24" customHeight="1" x14ac:dyDescent="0.2">
      <c r="A4352" s="294" t="s">
        <v>602</v>
      </c>
      <c r="B4352" s="101" t="str">
        <f>Comitente</f>
        <v>DIRECCION PROVINCIAL DE REDES DE GAS</v>
      </c>
      <c r="C4352" s="96"/>
      <c r="D4352" s="102"/>
      <c r="E4352" s="102"/>
      <c r="F4352" s="103"/>
      <c r="G4352" s="295"/>
    </row>
    <row r="4353" spans="1:123" ht="24" customHeight="1" x14ac:dyDescent="0.2">
      <c r="A4353" s="294" t="s">
        <v>603</v>
      </c>
      <c r="B4353" s="101">
        <f>Contratista</f>
        <v>0</v>
      </c>
      <c r="C4353" s="97"/>
      <c r="D4353" s="97"/>
      <c r="E4353" s="97"/>
      <c r="F4353" s="104"/>
      <c r="G4353" s="296"/>
    </row>
    <row r="4354" spans="1:123" ht="24" customHeight="1" x14ac:dyDescent="0.2">
      <c r="A4354" s="294" t="s">
        <v>24</v>
      </c>
      <c r="B4354" s="101" t="str">
        <f>Obra</f>
        <v>RED DE MEDIA PRESIÓN BARRIO TALACASTO</v>
      </c>
      <c r="C4354" s="97"/>
      <c r="D4354" s="97"/>
      <c r="E4354" s="97"/>
      <c r="F4354" s="104" t="s">
        <v>38</v>
      </c>
      <c r="G4354" s="297">
        <f>Fecha_Base</f>
        <v>0</v>
      </c>
    </row>
    <row r="4355" spans="1:123" ht="24" customHeight="1" x14ac:dyDescent="0.2">
      <c r="A4355" s="298" t="s">
        <v>601</v>
      </c>
      <c r="B4355" s="98" t="str">
        <f>Ubicación</f>
        <v>Departamento Chimbas</v>
      </c>
      <c r="C4355" s="98"/>
      <c r="D4355" s="105"/>
      <c r="E4355" s="106"/>
      <c r="F4355" s="107"/>
      <c r="G4355" s="299"/>
    </row>
    <row r="4356" spans="1:123" ht="24" customHeight="1" x14ac:dyDescent="0.2">
      <c r="A4356" s="298" t="s">
        <v>39</v>
      </c>
      <c r="B4356" s="108" t="str">
        <f>IFERROR(VALUE(LEFT(B4357,FIND(".",B4357)-1)),"")</f>
        <v/>
      </c>
      <c r="C4356" s="99" t="str">
        <f>IFERROR(VLOOKUP(B4356,Tabla_CyP,2,FALSE),"")</f>
        <v/>
      </c>
      <c r="D4356" s="99"/>
      <c r="E4356" s="106"/>
      <c r="F4356" s="107"/>
      <c r="G4356" s="299"/>
    </row>
    <row r="4357" spans="1:123" ht="24" customHeight="1" x14ac:dyDescent="0.2">
      <c r="A4357" s="298" t="s">
        <v>25</v>
      </c>
      <c r="B4357" s="109" t="str">
        <f>IFERROR(VLOOKUP(COUNTIF($A$1:A4357,"ANALISIS DE PRECIOS"),Tabla_NumeroItem,2,FALSE),"")</f>
        <v/>
      </c>
      <c r="C4357" s="99" t="str">
        <f>IFERROR(VLOOKUP(B4357,Tabla_CyP,2,FALSE),"")</f>
        <v/>
      </c>
      <c r="D4357" s="105"/>
      <c r="E4357" s="106"/>
      <c r="F4357" s="104" t="s">
        <v>26</v>
      </c>
      <c r="G4357" s="300" t="str">
        <f>IFERROR(VLOOKUP(B4357,Tabla_CyP,4,FALSE),"")</f>
        <v/>
      </c>
    </row>
    <row r="4358" spans="1:123" ht="24" customHeight="1" x14ac:dyDescent="0.2">
      <c r="A4358" s="298"/>
      <c r="B4358" s="98"/>
      <c r="C4358" s="99"/>
      <c r="D4358" s="105"/>
      <c r="E4358" s="106"/>
      <c r="F4358" s="107"/>
      <c r="G4358" s="299"/>
    </row>
    <row r="4359" spans="1:123" ht="24" customHeight="1" x14ac:dyDescent="0.2">
      <c r="A4359" s="431" t="s">
        <v>507</v>
      </c>
      <c r="B4359" s="432"/>
      <c r="C4359" s="425" t="s">
        <v>0</v>
      </c>
      <c r="D4359" s="425" t="s">
        <v>27</v>
      </c>
      <c r="E4359" s="427" t="s">
        <v>28</v>
      </c>
      <c r="F4359" s="429" t="s">
        <v>29</v>
      </c>
      <c r="G4359" s="429" t="s">
        <v>30</v>
      </c>
    </row>
    <row r="4360" spans="1:123" s="111" customFormat="1" ht="24" customHeight="1" x14ac:dyDescent="0.2">
      <c r="A4360" s="110" t="s">
        <v>508</v>
      </c>
      <c r="B4360" s="110" t="s">
        <v>509</v>
      </c>
      <c r="C4360" s="426"/>
      <c r="D4360" s="426"/>
      <c r="E4360" s="428"/>
      <c r="F4360" s="430"/>
      <c r="G4360" s="430"/>
      <c r="H4360" s="239"/>
      <c r="I4360" s="239"/>
      <c r="J4360" s="239"/>
      <c r="K4360" s="239"/>
      <c r="L4360" s="239"/>
      <c r="M4360" s="239"/>
      <c r="N4360" s="239"/>
      <c r="O4360" s="239"/>
      <c r="P4360" s="239"/>
      <c r="Q4360" s="239"/>
      <c r="R4360" s="239"/>
      <c r="S4360" s="239"/>
      <c r="T4360" s="239"/>
      <c r="U4360" s="239"/>
      <c r="V4360" s="239"/>
      <c r="W4360" s="239"/>
      <c r="X4360" s="239"/>
      <c r="Y4360" s="239"/>
      <c r="Z4360" s="239"/>
      <c r="AA4360" s="239"/>
      <c r="AB4360" s="239"/>
      <c r="AC4360" s="239"/>
      <c r="AD4360" s="239"/>
      <c r="AE4360" s="239"/>
      <c r="AF4360" s="239"/>
      <c r="AG4360" s="239"/>
      <c r="AH4360" s="239"/>
      <c r="AI4360" s="239"/>
      <c r="AJ4360" s="239"/>
      <c r="AK4360" s="239"/>
      <c r="AL4360" s="239"/>
      <c r="AM4360" s="239"/>
      <c r="AN4360" s="239"/>
      <c r="AO4360" s="239"/>
      <c r="AP4360" s="239"/>
      <c r="AQ4360" s="239"/>
      <c r="AR4360" s="239"/>
      <c r="AS4360" s="239"/>
      <c r="AT4360" s="239"/>
      <c r="AU4360" s="239"/>
      <c r="AV4360" s="239"/>
      <c r="AW4360" s="239"/>
      <c r="AX4360" s="239"/>
      <c r="AY4360" s="239"/>
      <c r="AZ4360" s="239"/>
      <c r="BA4360" s="239"/>
      <c r="BB4360" s="239"/>
      <c r="BC4360" s="239"/>
      <c r="BD4360" s="239"/>
      <c r="BE4360" s="239"/>
      <c r="BF4360" s="239"/>
      <c r="BG4360" s="239"/>
      <c r="BH4360" s="239"/>
      <c r="BI4360" s="239"/>
      <c r="BJ4360" s="239"/>
      <c r="BK4360" s="239"/>
      <c r="BL4360" s="239"/>
      <c r="BM4360" s="239"/>
      <c r="BN4360" s="239"/>
      <c r="BO4360" s="239"/>
      <c r="BP4360" s="239"/>
      <c r="BQ4360" s="239"/>
      <c r="BR4360" s="239"/>
      <c r="BS4360" s="239"/>
      <c r="BT4360" s="239"/>
      <c r="BU4360" s="239"/>
      <c r="BV4360" s="239"/>
      <c r="BW4360" s="239"/>
      <c r="BX4360" s="239"/>
      <c r="BY4360" s="239"/>
      <c r="BZ4360" s="239"/>
      <c r="CA4360" s="239"/>
      <c r="CB4360" s="239"/>
      <c r="CC4360" s="239"/>
      <c r="CD4360" s="239"/>
      <c r="CE4360" s="239"/>
      <c r="CF4360" s="239"/>
      <c r="CG4360" s="239"/>
      <c r="CH4360" s="239"/>
      <c r="CI4360" s="239"/>
      <c r="CJ4360" s="239"/>
      <c r="CK4360" s="239"/>
      <c r="CL4360" s="239"/>
      <c r="CM4360" s="239"/>
      <c r="CN4360" s="239"/>
      <c r="CO4360" s="239"/>
      <c r="CP4360" s="239"/>
      <c r="CQ4360" s="239"/>
      <c r="CR4360" s="239"/>
      <c r="CS4360" s="239"/>
      <c r="CT4360" s="239"/>
      <c r="CU4360" s="239"/>
      <c r="CV4360" s="239"/>
      <c r="CW4360" s="239"/>
      <c r="CX4360" s="239"/>
      <c r="CY4360" s="239"/>
      <c r="CZ4360" s="239"/>
      <c r="DA4360" s="239"/>
      <c r="DB4360" s="239"/>
      <c r="DC4360" s="239"/>
      <c r="DD4360" s="239"/>
      <c r="DE4360" s="239"/>
      <c r="DF4360" s="239"/>
      <c r="DG4360" s="239"/>
      <c r="DH4360" s="239"/>
      <c r="DI4360" s="239"/>
      <c r="DJ4360" s="239"/>
      <c r="DK4360" s="239"/>
      <c r="DL4360" s="239"/>
      <c r="DM4360" s="239"/>
      <c r="DN4360" s="239"/>
      <c r="DO4360" s="239"/>
      <c r="DP4360" s="239"/>
      <c r="DQ4360" s="239"/>
      <c r="DR4360" s="239"/>
      <c r="DS4360" s="239"/>
    </row>
    <row r="4361" spans="1:123" ht="24" customHeight="1" x14ac:dyDescent="0.2">
      <c r="A4361" s="378"/>
      <c r="B4361" s="112"/>
      <c r="C4361" s="376" t="s">
        <v>604</v>
      </c>
      <c r="D4361" s="113"/>
      <c r="E4361" s="114"/>
      <c r="F4361" s="115"/>
      <c r="G4361" s="302"/>
    </row>
    <row r="4362" spans="1:123" s="238" customFormat="1" ht="24" customHeight="1" x14ac:dyDescent="0.2">
      <c r="A4362" s="235" t="str">
        <f t="shared" ref="A4362:A4375" si="1308">IFERROR(VLOOKUP(C4362,Tabla_Insumos,4,FALSE),"")</f>
        <v/>
      </c>
      <c r="B4362" s="233" t="str">
        <f t="shared" ref="B4362:B4375" si="1309">IFERROR(VLOOKUP(C4362,Tabla_Insumos,5,FALSE),"")</f>
        <v/>
      </c>
      <c r="C4362" s="234"/>
      <c r="D4362" s="235" t="str">
        <f t="shared" ref="D4362:D4375" si="1310">IFERROR(VLOOKUP(C4362,Tabla_Insumos,2,FALSE),"")</f>
        <v/>
      </c>
      <c r="E4362" s="236"/>
      <c r="F4362" s="237">
        <f t="shared" ref="F4362:F4375" si="1311">IFERROR(VLOOKUP(C4362,Tabla_Insumos,3,FALSE),0)</f>
        <v>0</v>
      </c>
      <c r="G4362" s="303">
        <f>ROUND(E4362*F4362,2)</f>
        <v>0</v>
      </c>
    </row>
    <row r="4363" spans="1:123" s="238" customFormat="1" ht="24" customHeight="1" x14ac:dyDescent="0.2">
      <c r="A4363" s="235" t="str">
        <f t="shared" si="1308"/>
        <v/>
      </c>
      <c r="B4363" s="233" t="str">
        <f t="shared" si="1309"/>
        <v/>
      </c>
      <c r="C4363" s="234"/>
      <c r="D4363" s="235" t="str">
        <f t="shared" si="1310"/>
        <v/>
      </c>
      <c r="E4363" s="236"/>
      <c r="F4363" s="237">
        <f t="shared" si="1311"/>
        <v>0</v>
      </c>
      <c r="G4363" s="303">
        <f t="shared" ref="G4363:G4375" si="1312">ROUND(E4363*F4363,2)</f>
        <v>0</v>
      </c>
    </row>
    <row r="4364" spans="1:123" s="238" customFormat="1" ht="24" customHeight="1" x14ac:dyDescent="0.2">
      <c r="A4364" s="235" t="str">
        <f t="shared" si="1308"/>
        <v/>
      </c>
      <c r="B4364" s="233" t="str">
        <f t="shared" si="1309"/>
        <v/>
      </c>
      <c r="C4364" s="234"/>
      <c r="D4364" s="235" t="str">
        <f t="shared" si="1310"/>
        <v/>
      </c>
      <c r="E4364" s="236"/>
      <c r="F4364" s="237">
        <f t="shared" si="1311"/>
        <v>0</v>
      </c>
      <c r="G4364" s="303">
        <f t="shared" si="1312"/>
        <v>0</v>
      </c>
    </row>
    <row r="4365" spans="1:123" s="238" customFormat="1" ht="24" customHeight="1" x14ac:dyDescent="0.2">
      <c r="A4365" s="235" t="str">
        <f t="shared" si="1308"/>
        <v/>
      </c>
      <c r="B4365" s="233" t="str">
        <f t="shared" si="1309"/>
        <v/>
      </c>
      <c r="C4365" s="234"/>
      <c r="D4365" s="235" t="str">
        <f t="shared" si="1310"/>
        <v/>
      </c>
      <c r="E4365" s="236"/>
      <c r="F4365" s="237">
        <f t="shared" si="1311"/>
        <v>0</v>
      </c>
      <c r="G4365" s="303">
        <f t="shared" si="1312"/>
        <v>0</v>
      </c>
    </row>
    <row r="4366" spans="1:123" s="238" customFormat="1" ht="24" customHeight="1" x14ac:dyDescent="0.2">
      <c r="A4366" s="235" t="str">
        <f t="shared" si="1308"/>
        <v/>
      </c>
      <c r="B4366" s="233" t="str">
        <f t="shared" si="1309"/>
        <v/>
      </c>
      <c r="C4366" s="234"/>
      <c r="D4366" s="235" t="str">
        <f t="shared" si="1310"/>
        <v/>
      </c>
      <c r="E4366" s="236"/>
      <c r="F4366" s="237">
        <f t="shared" si="1311"/>
        <v>0</v>
      </c>
      <c r="G4366" s="303">
        <f t="shared" si="1312"/>
        <v>0</v>
      </c>
    </row>
    <row r="4367" spans="1:123" s="238" customFormat="1" ht="24" customHeight="1" x14ac:dyDescent="0.2">
      <c r="A4367" s="235" t="str">
        <f t="shared" si="1308"/>
        <v/>
      </c>
      <c r="B4367" s="233" t="str">
        <f t="shared" si="1309"/>
        <v/>
      </c>
      <c r="C4367" s="234"/>
      <c r="D4367" s="235" t="str">
        <f t="shared" si="1310"/>
        <v/>
      </c>
      <c r="E4367" s="236"/>
      <c r="F4367" s="237">
        <f t="shared" si="1311"/>
        <v>0</v>
      </c>
      <c r="G4367" s="303">
        <f t="shared" si="1312"/>
        <v>0</v>
      </c>
    </row>
    <row r="4368" spans="1:123" s="238" customFormat="1" ht="24" customHeight="1" x14ac:dyDescent="0.2">
      <c r="A4368" s="235" t="str">
        <f t="shared" si="1308"/>
        <v/>
      </c>
      <c r="B4368" s="233" t="str">
        <f t="shared" si="1309"/>
        <v/>
      </c>
      <c r="C4368" s="234"/>
      <c r="D4368" s="235" t="str">
        <f t="shared" si="1310"/>
        <v/>
      </c>
      <c r="E4368" s="236"/>
      <c r="F4368" s="237">
        <f t="shared" si="1311"/>
        <v>0</v>
      </c>
      <c r="G4368" s="303">
        <f t="shared" si="1312"/>
        <v>0</v>
      </c>
    </row>
    <row r="4369" spans="1:7" s="238" customFormat="1" ht="24" customHeight="1" x14ac:dyDescent="0.2">
      <c r="A4369" s="235" t="str">
        <f t="shared" si="1308"/>
        <v/>
      </c>
      <c r="B4369" s="233" t="str">
        <f t="shared" si="1309"/>
        <v/>
      </c>
      <c r="C4369" s="234"/>
      <c r="D4369" s="235" t="str">
        <f t="shared" si="1310"/>
        <v/>
      </c>
      <c r="E4369" s="236"/>
      <c r="F4369" s="237">
        <f t="shared" si="1311"/>
        <v>0</v>
      </c>
      <c r="G4369" s="303">
        <f t="shared" si="1312"/>
        <v>0</v>
      </c>
    </row>
    <row r="4370" spans="1:7" s="238" customFormat="1" ht="24" customHeight="1" x14ac:dyDescent="0.2">
      <c r="A4370" s="235" t="str">
        <f t="shared" si="1308"/>
        <v/>
      </c>
      <c r="B4370" s="233" t="str">
        <f t="shared" si="1309"/>
        <v/>
      </c>
      <c r="C4370" s="234"/>
      <c r="D4370" s="235" t="str">
        <f t="shared" si="1310"/>
        <v/>
      </c>
      <c r="E4370" s="236"/>
      <c r="F4370" s="237">
        <f t="shared" si="1311"/>
        <v>0</v>
      </c>
      <c r="G4370" s="303">
        <f t="shared" si="1312"/>
        <v>0</v>
      </c>
    </row>
    <row r="4371" spans="1:7" s="238" customFormat="1" ht="24" customHeight="1" x14ac:dyDescent="0.2">
      <c r="A4371" s="235" t="str">
        <f t="shared" si="1308"/>
        <v/>
      </c>
      <c r="B4371" s="233" t="str">
        <f t="shared" si="1309"/>
        <v/>
      </c>
      <c r="C4371" s="234"/>
      <c r="D4371" s="235" t="str">
        <f t="shared" si="1310"/>
        <v/>
      </c>
      <c r="E4371" s="236"/>
      <c r="F4371" s="237">
        <f t="shared" si="1311"/>
        <v>0</v>
      </c>
      <c r="G4371" s="303">
        <f t="shared" si="1312"/>
        <v>0</v>
      </c>
    </row>
    <row r="4372" spans="1:7" s="238" customFormat="1" ht="24" customHeight="1" x14ac:dyDescent="0.2">
      <c r="A4372" s="235" t="str">
        <f t="shared" si="1308"/>
        <v/>
      </c>
      <c r="B4372" s="233" t="str">
        <f t="shared" si="1309"/>
        <v/>
      </c>
      <c r="C4372" s="234"/>
      <c r="D4372" s="235" t="str">
        <f t="shared" si="1310"/>
        <v/>
      </c>
      <c r="E4372" s="236"/>
      <c r="F4372" s="237">
        <f t="shared" si="1311"/>
        <v>0</v>
      </c>
      <c r="G4372" s="303">
        <f t="shared" si="1312"/>
        <v>0</v>
      </c>
    </row>
    <row r="4373" spans="1:7" s="238" customFormat="1" ht="24" customHeight="1" x14ac:dyDescent="0.2">
      <c r="A4373" s="235" t="str">
        <f t="shared" si="1308"/>
        <v/>
      </c>
      <c r="B4373" s="233" t="str">
        <f t="shared" si="1309"/>
        <v/>
      </c>
      <c r="C4373" s="234"/>
      <c r="D4373" s="235" t="str">
        <f t="shared" si="1310"/>
        <v/>
      </c>
      <c r="E4373" s="236"/>
      <c r="F4373" s="237">
        <f t="shared" si="1311"/>
        <v>0</v>
      </c>
      <c r="G4373" s="303">
        <f t="shared" si="1312"/>
        <v>0</v>
      </c>
    </row>
    <row r="4374" spans="1:7" s="238" customFormat="1" ht="24" customHeight="1" x14ac:dyDescent="0.2">
      <c r="A4374" s="235" t="str">
        <f t="shared" si="1308"/>
        <v/>
      </c>
      <c r="B4374" s="233" t="str">
        <f t="shared" si="1309"/>
        <v/>
      </c>
      <c r="C4374" s="234"/>
      <c r="D4374" s="235" t="str">
        <f t="shared" si="1310"/>
        <v/>
      </c>
      <c r="E4374" s="236"/>
      <c r="F4374" s="237">
        <f t="shared" si="1311"/>
        <v>0</v>
      </c>
      <c r="G4374" s="303">
        <f t="shared" si="1312"/>
        <v>0</v>
      </c>
    </row>
    <row r="4375" spans="1:7" s="238" customFormat="1" ht="24" customHeight="1" x14ac:dyDescent="0.2">
      <c r="A4375" s="235" t="str">
        <f t="shared" si="1308"/>
        <v/>
      </c>
      <c r="B4375" s="233" t="str">
        <f t="shared" si="1309"/>
        <v/>
      </c>
      <c r="C4375" s="234"/>
      <c r="D4375" s="235" t="str">
        <f t="shared" si="1310"/>
        <v/>
      </c>
      <c r="E4375" s="236"/>
      <c r="F4375" s="237">
        <f t="shared" si="1311"/>
        <v>0</v>
      </c>
      <c r="G4375" s="303">
        <f t="shared" si="1312"/>
        <v>0</v>
      </c>
    </row>
    <row r="4376" spans="1:7" ht="24" customHeight="1" x14ac:dyDescent="0.2">
      <c r="A4376" s="304"/>
      <c r="B4376" s="99"/>
      <c r="C4376" s="99"/>
      <c r="D4376" s="105"/>
      <c r="E4376" s="106"/>
      <c r="F4376" s="377" t="s">
        <v>31</v>
      </c>
      <c r="G4376" s="305">
        <f>SUBTOTAL(9,G4362:G4375)</f>
        <v>0</v>
      </c>
    </row>
    <row r="4377" spans="1:7" ht="24" customHeight="1" x14ac:dyDescent="0.2">
      <c r="A4377" s="304"/>
      <c r="B4377" s="99"/>
      <c r="C4377" s="375" t="s">
        <v>605</v>
      </c>
      <c r="D4377" s="105"/>
      <c r="E4377" s="106"/>
      <c r="F4377" s="107"/>
      <c r="G4377" s="306"/>
    </row>
    <row r="4378" spans="1:7" s="238" customFormat="1" ht="24" customHeight="1" x14ac:dyDescent="0.2">
      <c r="A4378" s="235" t="str">
        <f t="shared" ref="A4378:A4385" si="1313">IFERROR(VLOOKUP(C4378,Tabla_Insumos,4,FALSE),"")</f>
        <v/>
      </c>
      <c r="B4378" s="233">
        <f t="shared" ref="B4378:B4385" si="1314">IFERROR(VLOOKUP(A4378,Tabla_Indices,5,FALSE),"")</f>
        <v>0</v>
      </c>
      <c r="C4378" s="234"/>
      <c r="D4378" s="235" t="str">
        <f t="shared" ref="D4378:D4385" si="1315">IFERROR(VLOOKUP(C4378,Tabla_Insumos,2,FALSE),"")</f>
        <v/>
      </c>
      <c r="E4378" s="236"/>
      <c r="F4378" s="237">
        <f t="shared" ref="F4378:F4385" si="1316">IFERROR(VLOOKUP(C4378,Tabla_Insumos,3,FALSE),0)</f>
        <v>0</v>
      </c>
      <c r="G4378" s="303">
        <f>ROUND(E4378*F4378,2)</f>
        <v>0</v>
      </c>
    </row>
    <row r="4379" spans="1:7" s="238" customFormat="1" ht="24" customHeight="1" x14ac:dyDescent="0.2">
      <c r="A4379" s="235" t="str">
        <f t="shared" si="1313"/>
        <v/>
      </c>
      <c r="B4379" s="233">
        <f t="shared" si="1314"/>
        <v>0</v>
      </c>
      <c r="C4379" s="234"/>
      <c r="D4379" s="235" t="str">
        <f t="shared" si="1315"/>
        <v/>
      </c>
      <c r="E4379" s="236"/>
      <c r="F4379" s="237">
        <f t="shared" si="1316"/>
        <v>0</v>
      </c>
      <c r="G4379" s="303">
        <f>ROUND(E4379*F4379,2)</f>
        <v>0</v>
      </c>
    </row>
    <row r="4380" spans="1:7" s="238" customFormat="1" ht="24" customHeight="1" x14ac:dyDescent="0.2">
      <c r="A4380" s="235" t="str">
        <f t="shared" si="1313"/>
        <v/>
      </c>
      <c r="B4380" s="233">
        <f t="shared" si="1314"/>
        <v>0</v>
      </c>
      <c r="C4380" s="234"/>
      <c r="D4380" s="235" t="str">
        <f t="shared" si="1315"/>
        <v/>
      </c>
      <c r="E4380" s="236"/>
      <c r="F4380" s="237">
        <f t="shared" si="1316"/>
        <v>0</v>
      </c>
      <c r="G4380" s="303">
        <f t="shared" ref="G4380:G4385" si="1317">ROUND(E4380*F4380,2)</f>
        <v>0</v>
      </c>
    </row>
    <row r="4381" spans="1:7" s="238" customFormat="1" ht="24" customHeight="1" x14ac:dyDescent="0.2">
      <c r="A4381" s="235" t="str">
        <f t="shared" si="1313"/>
        <v/>
      </c>
      <c r="B4381" s="233">
        <f t="shared" si="1314"/>
        <v>0</v>
      </c>
      <c r="C4381" s="234"/>
      <c r="D4381" s="235" t="str">
        <f t="shared" si="1315"/>
        <v/>
      </c>
      <c r="E4381" s="236"/>
      <c r="F4381" s="237">
        <f t="shared" si="1316"/>
        <v>0</v>
      </c>
      <c r="G4381" s="303">
        <f t="shared" si="1317"/>
        <v>0</v>
      </c>
    </row>
    <row r="4382" spans="1:7" s="238" customFormat="1" ht="24" customHeight="1" x14ac:dyDescent="0.2">
      <c r="A4382" s="235" t="str">
        <f t="shared" si="1313"/>
        <v/>
      </c>
      <c r="B4382" s="233">
        <f t="shared" si="1314"/>
        <v>0</v>
      </c>
      <c r="C4382" s="234"/>
      <c r="D4382" s="235" t="str">
        <f t="shared" si="1315"/>
        <v/>
      </c>
      <c r="E4382" s="236"/>
      <c r="F4382" s="237">
        <f t="shared" si="1316"/>
        <v>0</v>
      </c>
      <c r="G4382" s="303">
        <f t="shared" si="1317"/>
        <v>0</v>
      </c>
    </row>
    <row r="4383" spans="1:7" s="238" customFormat="1" ht="24" customHeight="1" x14ac:dyDescent="0.2">
      <c r="A4383" s="235" t="str">
        <f t="shared" si="1313"/>
        <v/>
      </c>
      <c r="B4383" s="233">
        <f t="shared" si="1314"/>
        <v>0</v>
      </c>
      <c r="C4383" s="234"/>
      <c r="D4383" s="235" t="str">
        <f t="shared" si="1315"/>
        <v/>
      </c>
      <c r="E4383" s="236"/>
      <c r="F4383" s="237">
        <f t="shared" si="1316"/>
        <v>0</v>
      </c>
      <c r="G4383" s="303">
        <f t="shared" si="1317"/>
        <v>0</v>
      </c>
    </row>
    <row r="4384" spans="1:7" s="238" customFormat="1" ht="24" customHeight="1" x14ac:dyDescent="0.2">
      <c r="A4384" s="235" t="str">
        <f t="shared" si="1313"/>
        <v/>
      </c>
      <c r="B4384" s="233">
        <f t="shared" si="1314"/>
        <v>0</v>
      </c>
      <c r="C4384" s="234"/>
      <c r="D4384" s="235" t="str">
        <f t="shared" si="1315"/>
        <v/>
      </c>
      <c r="E4384" s="236"/>
      <c r="F4384" s="237">
        <f t="shared" si="1316"/>
        <v>0</v>
      </c>
      <c r="G4384" s="303">
        <f t="shared" si="1317"/>
        <v>0</v>
      </c>
    </row>
    <row r="4385" spans="1:7" s="238" customFormat="1" ht="24" customHeight="1" x14ac:dyDescent="0.2">
      <c r="A4385" s="235" t="str">
        <f t="shared" si="1313"/>
        <v/>
      </c>
      <c r="B4385" s="233">
        <f t="shared" si="1314"/>
        <v>0</v>
      </c>
      <c r="C4385" s="234"/>
      <c r="D4385" s="235" t="str">
        <f t="shared" si="1315"/>
        <v/>
      </c>
      <c r="E4385" s="236"/>
      <c r="F4385" s="237">
        <f t="shared" si="1316"/>
        <v>0</v>
      </c>
      <c r="G4385" s="303">
        <f t="shared" si="1317"/>
        <v>0</v>
      </c>
    </row>
    <row r="4386" spans="1:7" ht="24" customHeight="1" x14ac:dyDescent="0.2">
      <c r="A4386" s="304"/>
      <c r="B4386" s="99"/>
      <c r="C4386" s="99"/>
      <c r="D4386" s="105"/>
      <c r="E4386" s="106"/>
      <c r="F4386" s="377" t="s">
        <v>32</v>
      </c>
      <c r="G4386" s="305">
        <f>SUBTOTAL(9,G4378:G4385)</f>
        <v>0</v>
      </c>
    </row>
    <row r="4387" spans="1:7" ht="24" customHeight="1" x14ac:dyDescent="0.2">
      <c r="A4387" s="304"/>
      <c r="B4387" s="99"/>
      <c r="C4387" s="375" t="s">
        <v>606</v>
      </c>
      <c r="D4387" s="105"/>
      <c r="E4387" s="106"/>
      <c r="F4387" s="107"/>
      <c r="G4387" s="306"/>
    </row>
    <row r="4388" spans="1:7" s="238" customFormat="1" ht="24" customHeight="1" x14ac:dyDescent="0.2">
      <c r="A4388" s="235" t="str">
        <f t="shared" ref="A4388:A4396" si="1318">IFERROR(VLOOKUP(C4388,Tabla_Insumos,4,FALSE),"")</f>
        <v/>
      </c>
      <c r="B4388" s="233" t="str">
        <f t="shared" ref="B4388:B4396" si="1319">IFERROR(VLOOKUP(C4388,Tabla_Insumos,5,FALSE),"")</f>
        <v/>
      </c>
      <c r="C4388" s="234"/>
      <c r="D4388" s="235" t="str">
        <f t="shared" ref="D4388:D4396" si="1320">IFERROR(VLOOKUP(C4388,Tabla_Insumos,2,FALSE),"")</f>
        <v/>
      </c>
      <c r="E4388" s="236"/>
      <c r="F4388" s="237">
        <f t="shared" ref="F4388:F4396" si="1321">IFERROR(VLOOKUP(C4388,Tabla_Insumos,3,FALSE),0)</f>
        <v>0</v>
      </c>
      <c r="G4388" s="303">
        <f t="shared" ref="G4388:G4396" si="1322">ROUND(E4388*F4388,2)</f>
        <v>0</v>
      </c>
    </row>
    <row r="4389" spans="1:7" s="238" customFormat="1" ht="24" customHeight="1" x14ac:dyDescent="0.2">
      <c r="A4389" s="235" t="str">
        <f t="shared" si="1318"/>
        <v/>
      </c>
      <c r="B4389" s="233" t="str">
        <f t="shared" si="1319"/>
        <v/>
      </c>
      <c r="C4389" s="234"/>
      <c r="D4389" s="235" t="str">
        <f t="shared" si="1320"/>
        <v/>
      </c>
      <c r="E4389" s="236"/>
      <c r="F4389" s="237">
        <f t="shared" si="1321"/>
        <v>0</v>
      </c>
      <c r="G4389" s="303">
        <f t="shared" si="1322"/>
        <v>0</v>
      </c>
    </row>
    <row r="4390" spans="1:7" s="238" customFormat="1" ht="24" customHeight="1" x14ac:dyDescent="0.2">
      <c r="A4390" s="235" t="str">
        <f t="shared" si="1318"/>
        <v/>
      </c>
      <c r="B4390" s="233" t="str">
        <f t="shared" si="1319"/>
        <v/>
      </c>
      <c r="C4390" s="234"/>
      <c r="D4390" s="235" t="str">
        <f t="shared" si="1320"/>
        <v/>
      </c>
      <c r="E4390" s="236"/>
      <c r="F4390" s="237">
        <f t="shared" si="1321"/>
        <v>0</v>
      </c>
      <c r="G4390" s="303">
        <f t="shared" si="1322"/>
        <v>0</v>
      </c>
    </row>
    <row r="4391" spans="1:7" s="238" customFormat="1" ht="24" customHeight="1" x14ac:dyDescent="0.2">
      <c r="A4391" s="235" t="str">
        <f t="shared" si="1318"/>
        <v/>
      </c>
      <c r="B4391" s="233" t="str">
        <f t="shared" si="1319"/>
        <v/>
      </c>
      <c r="C4391" s="234"/>
      <c r="D4391" s="235" t="str">
        <f t="shared" si="1320"/>
        <v/>
      </c>
      <c r="E4391" s="236"/>
      <c r="F4391" s="237">
        <f t="shared" si="1321"/>
        <v>0</v>
      </c>
      <c r="G4391" s="303">
        <f t="shared" si="1322"/>
        <v>0</v>
      </c>
    </row>
    <row r="4392" spans="1:7" s="238" customFormat="1" ht="24" customHeight="1" x14ac:dyDescent="0.2">
      <c r="A4392" s="235" t="str">
        <f t="shared" si="1318"/>
        <v/>
      </c>
      <c r="B4392" s="233" t="str">
        <f t="shared" si="1319"/>
        <v/>
      </c>
      <c r="C4392" s="234"/>
      <c r="D4392" s="235" t="str">
        <f t="shared" si="1320"/>
        <v/>
      </c>
      <c r="E4392" s="236"/>
      <c r="F4392" s="237">
        <f t="shared" si="1321"/>
        <v>0</v>
      </c>
      <c r="G4392" s="303">
        <f t="shared" si="1322"/>
        <v>0</v>
      </c>
    </row>
    <row r="4393" spans="1:7" s="238" customFormat="1" ht="24" customHeight="1" x14ac:dyDescent="0.2">
      <c r="A4393" s="235" t="str">
        <f t="shared" si="1318"/>
        <v/>
      </c>
      <c r="B4393" s="233" t="str">
        <f t="shared" si="1319"/>
        <v/>
      </c>
      <c r="C4393" s="234"/>
      <c r="D4393" s="235" t="str">
        <f t="shared" si="1320"/>
        <v/>
      </c>
      <c r="E4393" s="236"/>
      <c r="F4393" s="237">
        <f t="shared" si="1321"/>
        <v>0</v>
      </c>
      <c r="G4393" s="303">
        <f t="shared" si="1322"/>
        <v>0</v>
      </c>
    </row>
    <row r="4394" spans="1:7" s="238" customFormat="1" ht="24" customHeight="1" x14ac:dyDescent="0.2">
      <c r="A4394" s="235" t="str">
        <f t="shared" si="1318"/>
        <v/>
      </c>
      <c r="B4394" s="233" t="str">
        <f t="shared" si="1319"/>
        <v/>
      </c>
      <c r="C4394" s="234"/>
      <c r="D4394" s="235" t="str">
        <f t="shared" si="1320"/>
        <v/>
      </c>
      <c r="E4394" s="236"/>
      <c r="F4394" s="237">
        <f t="shared" si="1321"/>
        <v>0</v>
      </c>
      <c r="G4394" s="303">
        <f t="shared" si="1322"/>
        <v>0</v>
      </c>
    </row>
    <row r="4395" spans="1:7" s="238" customFormat="1" ht="24" customHeight="1" x14ac:dyDescent="0.2">
      <c r="A4395" s="235" t="str">
        <f t="shared" si="1318"/>
        <v/>
      </c>
      <c r="B4395" s="233" t="str">
        <f t="shared" si="1319"/>
        <v/>
      </c>
      <c r="C4395" s="234"/>
      <c r="D4395" s="235" t="str">
        <f t="shared" si="1320"/>
        <v/>
      </c>
      <c r="E4395" s="236"/>
      <c r="F4395" s="237">
        <f t="shared" si="1321"/>
        <v>0</v>
      </c>
      <c r="G4395" s="303">
        <f t="shared" si="1322"/>
        <v>0</v>
      </c>
    </row>
    <row r="4396" spans="1:7" s="238" customFormat="1" ht="24" customHeight="1" x14ac:dyDescent="0.2">
      <c r="A4396" s="235" t="str">
        <f t="shared" si="1318"/>
        <v/>
      </c>
      <c r="B4396" s="233" t="str">
        <f t="shared" si="1319"/>
        <v/>
      </c>
      <c r="C4396" s="234"/>
      <c r="D4396" s="235" t="str">
        <f t="shared" si="1320"/>
        <v/>
      </c>
      <c r="E4396" s="236"/>
      <c r="F4396" s="237">
        <f t="shared" si="1321"/>
        <v>0</v>
      </c>
      <c r="G4396" s="303">
        <f t="shared" si="1322"/>
        <v>0</v>
      </c>
    </row>
    <row r="4397" spans="1:7" ht="24" customHeight="1" x14ac:dyDescent="0.2">
      <c r="A4397" s="307"/>
      <c r="B4397" s="105"/>
      <c r="C4397" s="99"/>
      <c r="D4397" s="105"/>
      <c r="E4397" s="106"/>
      <c r="F4397" s="377" t="s">
        <v>33</v>
      </c>
      <c r="G4397" s="305">
        <f>SUBTOTAL(9,G4388:G4396)</f>
        <v>0</v>
      </c>
    </row>
    <row r="4398" spans="1:7" ht="24" customHeight="1" x14ac:dyDescent="0.2">
      <c r="A4398" s="308"/>
      <c r="B4398" s="105"/>
      <c r="C4398" s="99"/>
      <c r="D4398" s="105"/>
      <c r="E4398" s="106"/>
      <c r="F4398" s="107"/>
      <c r="G4398" s="306"/>
    </row>
    <row r="4399" spans="1:7" ht="24" customHeight="1" x14ac:dyDescent="0.2">
      <c r="A4399" s="309" t="str">
        <f>B4357</f>
        <v/>
      </c>
      <c r="B4399" s="310" t="str">
        <f>C4357</f>
        <v/>
      </c>
      <c r="C4399" s="113"/>
      <c r="D4399" s="113" t="s">
        <v>34</v>
      </c>
      <c r="E4399" s="114"/>
      <c r="F4399" s="312" t="s">
        <v>35</v>
      </c>
      <c r="G4399" s="311">
        <f>SUBTOTAL(9,G4362:G4398)</f>
        <v>0</v>
      </c>
    </row>
    <row r="4401" spans="1:123" ht="24" customHeight="1" x14ac:dyDescent="0.2">
      <c r="A4401" s="291" t="s">
        <v>37</v>
      </c>
      <c r="B4401" s="292"/>
      <c r="C4401" s="292"/>
      <c r="D4401" s="292"/>
      <c r="E4401" s="292"/>
      <c r="F4401" s="292"/>
      <c r="G4401" s="293"/>
    </row>
    <row r="4402" spans="1:123" ht="24" customHeight="1" x14ac:dyDescent="0.2">
      <c r="A4402" s="294" t="s">
        <v>602</v>
      </c>
      <c r="B4402" s="101" t="str">
        <f>Comitente</f>
        <v>DIRECCION PROVINCIAL DE REDES DE GAS</v>
      </c>
      <c r="C4402" s="96"/>
      <c r="D4402" s="102"/>
      <c r="E4402" s="102"/>
      <c r="F4402" s="103"/>
      <c r="G4402" s="295"/>
    </row>
    <row r="4403" spans="1:123" ht="24" customHeight="1" x14ac:dyDescent="0.2">
      <c r="A4403" s="294" t="s">
        <v>603</v>
      </c>
      <c r="B4403" s="101">
        <f>Contratista</f>
        <v>0</v>
      </c>
      <c r="C4403" s="97"/>
      <c r="D4403" s="97"/>
      <c r="E4403" s="97"/>
      <c r="F4403" s="104"/>
      <c r="G4403" s="296"/>
    </row>
    <row r="4404" spans="1:123" ht="24" customHeight="1" x14ac:dyDescent="0.2">
      <c r="A4404" s="294" t="s">
        <v>24</v>
      </c>
      <c r="B4404" s="101" t="str">
        <f>Obra</f>
        <v>RED DE MEDIA PRESIÓN BARRIO TALACASTO</v>
      </c>
      <c r="C4404" s="97"/>
      <c r="D4404" s="97"/>
      <c r="E4404" s="97"/>
      <c r="F4404" s="104" t="s">
        <v>38</v>
      </c>
      <c r="G4404" s="297">
        <f>Fecha_Base</f>
        <v>0</v>
      </c>
    </row>
    <row r="4405" spans="1:123" ht="24" customHeight="1" x14ac:dyDescent="0.2">
      <c r="A4405" s="298" t="s">
        <v>601</v>
      </c>
      <c r="B4405" s="98" t="str">
        <f>Ubicación</f>
        <v>Departamento Chimbas</v>
      </c>
      <c r="C4405" s="98"/>
      <c r="D4405" s="105"/>
      <c r="E4405" s="106"/>
      <c r="F4405" s="107"/>
      <c r="G4405" s="299"/>
    </row>
    <row r="4406" spans="1:123" ht="24" customHeight="1" x14ac:dyDescent="0.2">
      <c r="A4406" s="298" t="s">
        <v>39</v>
      </c>
      <c r="B4406" s="108" t="str">
        <f>IFERROR(VALUE(LEFT(B4407,FIND(".",B4407)-1)),"")</f>
        <v/>
      </c>
      <c r="C4406" s="99" t="str">
        <f>IFERROR(VLOOKUP(B4406,Tabla_CyP,2,FALSE),"")</f>
        <v/>
      </c>
      <c r="D4406" s="99"/>
      <c r="E4406" s="106"/>
      <c r="F4406" s="107"/>
      <c r="G4406" s="299"/>
    </row>
    <row r="4407" spans="1:123" ht="24" customHeight="1" x14ac:dyDescent="0.2">
      <c r="A4407" s="298" t="s">
        <v>25</v>
      </c>
      <c r="B4407" s="109" t="str">
        <f>IFERROR(VLOOKUP(COUNTIF($A$1:A4407,"ANALISIS DE PRECIOS"),Tabla_NumeroItem,2,FALSE),"")</f>
        <v/>
      </c>
      <c r="C4407" s="99" t="str">
        <f>IFERROR(VLOOKUP(B4407,Tabla_CyP,2,FALSE),"")</f>
        <v/>
      </c>
      <c r="D4407" s="105"/>
      <c r="E4407" s="106"/>
      <c r="F4407" s="104" t="s">
        <v>26</v>
      </c>
      <c r="G4407" s="300" t="str">
        <f>IFERROR(VLOOKUP(B4407,Tabla_CyP,4,FALSE),"")</f>
        <v/>
      </c>
    </row>
    <row r="4408" spans="1:123" ht="24" customHeight="1" x14ac:dyDescent="0.2">
      <c r="A4408" s="298"/>
      <c r="B4408" s="98"/>
      <c r="C4408" s="99"/>
      <c r="D4408" s="105"/>
      <c r="E4408" s="106"/>
      <c r="F4408" s="107"/>
      <c r="G4408" s="299"/>
    </row>
    <row r="4409" spans="1:123" ht="24" customHeight="1" x14ac:dyDescent="0.2">
      <c r="A4409" s="431" t="s">
        <v>507</v>
      </c>
      <c r="B4409" s="432"/>
      <c r="C4409" s="425" t="s">
        <v>0</v>
      </c>
      <c r="D4409" s="425" t="s">
        <v>27</v>
      </c>
      <c r="E4409" s="427" t="s">
        <v>28</v>
      </c>
      <c r="F4409" s="429" t="s">
        <v>29</v>
      </c>
      <c r="G4409" s="429" t="s">
        <v>30</v>
      </c>
    </row>
    <row r="4410" spans="1:123" s="111" customFormat="1" ht="24" customHeight="1" x14ac:dyDescent="0.2">
      <c r="A4410" s="110" t="s">
        <v>508</v>
      </c>
      <c r="B4410" s="110" t="s">
        <v>509</v>
      </c>
      <c r="C4410" s="426"/>
      <c r="D4410" s="426"/>
      <c r="E4410" s="428"/>
      <c r="F4410" s="430"/>
      <c r="G4410" s="430"/>
      <c r="H4410" s="239"/>
      <c r="I4410" s="239"/>
      <c r="J4410" s="239"/>
      <c r="K4410" s="239"/>
      <c r="L4410" s="239"/>
      <c r="M4410" s="239"/>
      <c r="N4410" s="239"/>
      <c r="O4410" s="239"/>
      <c r="P4410" s="239"/>
      <c r="Q4410" s="239"/>
      <c r="R4410" s="239"/>
      <c r="S4410" s="239"/>
      <c r="T4410" s="239"/>
      <c r="U4410" s="239"/>
      <c r="V4410" s="239"/>
      <c r="W4410" s="239"/>
      <c r="X4410" s="239"/>
      <c r="Y4410" s="239"/>
      <c r="Z4410" s="239"/>
      <c r="AA4410" s="239"/>
      <c r="AB4410" s="239"/>
      <c r="AC4410" s="239"/>
      <c r="AD4410" s="239"/>
      <c r="AE4410" s="239"/>
      <c r="AF4410" s="239"/>
      <c r="AG4410" s="239"/>
      <c r="AH4410" s="239"/>
      <c r="AI4410" s="239"/>
      <c r="AJ4410" s="239"/>
      <c r="AK4410" s="239"/>
      <c r="AL4410" s="239"/>
      <c r="AM4410" s="239"/>
      <c r="AN4410" s="239"/>
      <c r="AO4410" s="239"/>
      <c r="AP4410" s="239"/>
      <c r="AQ4410" s="239"/>
      <c r="AR4410" s="239"/>
      <c r="AS4410" s="239"/>
      <c r="AT4410" s="239"/>
      <c r="AU4410" s="239"/>
      <c r="AV4410" s="239"/>
      <c r="AW4410" s="239"/>
      <c r="AX4410" s="239"/>
      <c r="AY4410" s="239"/>
      <c r="AZ4410" s="239"/>
      <c r="BA4410" s="239"/>
      <c r="BB4410" s="239"/>
      <c r="BC4410" s="239"/>
      <c r="BD4410" s="239"/>
      <c r="BE4410" s="239"/>
      <c r="BF4410" s="239"/>
      <c r="BG4410" s="239"/>
      <c r="BH4410" s="239"/>
      <c r="BI4410" s="239"/>
      <c r="BJ4410" s="239"/>
      <c r="BK4410" s="239"/>
      <c r="BL4410" s="239"/>
      <c r="BM4410" s="239"/>
      <c r="BN4410" s="239"/>
      <c r="BO4410" s="239"/>
      <c r="BP4410" s="239"/>
      <c r="BQ4410" s="239"/>
      <c r="BR4410" s="239"/>
      <c r="BS4410" s="239"/>
      <c r="BT4410" s="239"/>
      <c r="BU4410" s="239"/>
      <c r="BV4410" s="239"/>
      <c r="BW4410" s="239"/>
      <c r="BX4410" s="239"/>
      <c r="BY4410" s="239"/>
      <c r="BZ4410" s="239"/>
      <c r="CA4410" s="239"/>
      <c r="CB4410" s="239"/>
      <c r="CC4410" s="239"/>
      <c r="CD4410" s="239"/>
      <c r="CE4410" s="239"/>
      <c r="CF4410" s="239"/>
      <c r="CG4410" s="239"/>
      <c r="CH4410" s="239"/>
      <c r="CI4410" s="239"/>
      <c r="CJ4410" s="239"/>
      <c r="CK4410" s="239"/>
      <c r="CL4410" s="239"/>
      <c r="CM4410" s="239"/>
      <c r="CN4410" s="239"/>
      <c r="CO4410" s="239"/>
      <c r="CP4410" s="239"/>
      <c r="CQ4410" s="239"/>
      <c r="CR4410" s="239"/>
      <c r="CS4410" s="239"/>
      <c r="CT4410" s="239"/>
      <c r="CU4410" s="239"/>
      <c r="CV4410" s="239"/>
      <c r="CW4410" s="239"/>
      <c r="CX4410" s="239"/>
      <c r="CY4410" s="239"/>
      <c r="CZ4410" s="239"/>
      <c r="DA4410" s="239"/>
      <c r="DB4410" s="239"/>
      <c r="DC4410" s="239"/>
      <c r="DD4410" s="239"/>
      <c r="DE4410" s="239"/>
      <c r="DF4410" s="239"/>
      <c r="DG4410" s="239"/>
      <c r="DH4410" s="239"/>
      <c r="DI4410" s="239"/>
      <c r="DJ4410" s="239"/>
      <c r="DK4410" s="239"/>
      <c r="DL4410" s="239"/>
      <c r="DM4410" s="239"/>
      <c r="DN4410" s="239"/>
      <c r="DO4410" s="239"/>
      <c r="DP4410" s="239"/>
      <c r="DQ4410" s="239"/>
      <c r="DR4410" s="239"/>
      <c r="DS4410" s="239"/>
    </row>
    <row r="4411" spans="1:123" ht="24" customHeight="1" x14ac:dyDescent="0.2">
      <c r="A4411" s="378"/>
      <c r="B4411" s="112"/>
      <c r="C4411" s="376" t="s">
        <v>604</v>
      </c>
      <c r="D4411" s="113"/>
      <c r="E4411" s="114"/>
      <c r="F4411" s="115"/>
      <c r="G4411" s="302"/>
    </row>
    <row r="4412" spans="1:123" s="238" customFormat="1" ht="24" customHeight="1" x14ac:dyDescent="0.2">
      <c r="A4412" s="235" t="str">
        <f t="shared" ref="A4412:A4425" si="1323">IFERROR(VLOOKUP(C4412,Tabla_Insumos,4,FALSE),"")</f>
        <v/>
      </c>
      <c r="B4412" s="233" t="str">
        <f t="shared" ref="B4412:B4425" si="1324">IFERROR(VLOOKUP(C4412,Tabla_Insumos,5,FALSE),"")</f>
        <v/>
      </c>
      <c r="C4412" s="234"/>
      <c r="D4412" s="235" t="str">
        <f t="shared" ref="D4412:D4425" si="1325">IFERROR(VLOOKUP(C4412,Tabla_Insumos,2,FALSE),"")</f>
        <v/>
      </c>
      <c r="E4412" s="236"/>
      <c r="F4412" s="237">
        <f t="shared" ref="F4412:F4425" si="1326">IFERROR(VLOOKUP(C4412,Tabla_Insumos,3,FALSE),0)</f>
        <v>0</v>
      </c>
      <c r="G4412" s="303">
        <f>ROUND(E4412*F4412,2)</f>
        <v>0</v>
      </c>
    </row>
    <row r="4413" spans="1:123" s="238" customFormat="1" ht="24" customHeight="1" x14ac:dyDescent="0.2">
      <c r="A4413" s="235" t="str">
        <f t="shared" si="1323"/>
        <v/>
      </c>
      <c r="B4413" s="233" t="str">
        <f t="shared" si="1324"/>
        <v/>
      </c>
      <c r="C4413" s="234"/>
      <c r="D4413" s="235" t="str">
        <f t="shared" si="1325"/>
        <v/>
      </c>
      <c r="E4413" s="236"/>
      <c r="F4413" s="237">
        <f t="shared" si="1326"/>
        <v>0</v>
      </c>
      <c r="G4413" s="303">
        <f t="shared" ref="G4413:G4425" si="1327">ROUND(E4413*F4413,2)</f>
        <v>0</v>
      </c>
    </row>
    <row r="4414" spans="1:123" s="238" customFormat="1" ht="24" customHeight="1" x14ac:dyDescent="0.2">
      <c r="A4414" s="235" t="str">
        <f t="shared" si="1323"/>
        <v/>
      </c>
      <c r="B4414" s="233" t="str">
        <f t="shared" si="1324"/>
        <v/>
      </c>
      <c r="C4414" s="234"/>
      <c r="D4414" s="235" t="str">
        <f t="shared" si="1325"/>
        <v/>
      </c>
      <c r="E4414" s="236"/>
      <c r="F4414" s="237">
        <f t="shared" si="1326"/>
        <v>0</v>
      </c>
      <c r="G4414" s="303">
        <f t="shared" si="1327"/>
        <v>0</v>
      </c>
    </row>
    <row r="4415" spans="1:123" s="238" customFormat="1" ht="24" customHeight="1" x14ac:dyDescent="0.2">
      <c r="A4415" s="235" t="str">
        <f t="shared" si="1323"/>
        <v/>
      </c>
      <c r="B4415" s="233" t="str">
        <f t="shared" si="1324"/>
        <v/>
      </c>
      <c r="C4415" s="234"/>
      <c r="D4415" s="235" t="str">
        <f t="shared" si="1325"/>
        <v/>
      </c>
      <c r="E4415" s="236"/>
      <c r="F4415" s="237">
        <f t="shared" si="1326"/>
        <v>0</v>
      </c>
      <c r="G4415" s="303">
        <f t="shared" si="1327"/>
        <v>0</v>
      </c>
    </row>
    <row r="4416" spans="1:123" s="238" customFormat="1" ht="24" customHeight="1" x14ac:dyDescent="0.2">
      <c r="A4416" s="235" t="str">
        <f t="shared" si="1323"/>
        <v/>
      </c>
      <c r="B4416" s="233" t="str">
        <f t="shared" si="1324"/>
        <v/>
      </c>
      <c r="C4416" s="234"/>
      <c r="D4416" s="235" t="str">
        <f t="shared" si="1325"/>
        <v/>
      </c>
      <c r="E4416" s="236"/>
      <c r="F4416" s="237">
        <f t="shared" si="1326"/>
        <v>0</v>
      </c>
      <c r="G4416" s="303">
        <f t="shared" si="1327"/>
        <v>0</v>
      </c>
    </row>
    <row r="4417" spans="1:7" s="238" customFormat="1" ht="24" customHeight="1" x14ac:dyDescent="0.2">
      <c r="A4417" s="235" t="str">
        <f t="shared" si="1323"/>
        <v/>
      </c>
      <c r="B4417" s="233" t="str">
        <f t="shared" si="1324"/>
        <v/>
      </c>
      <c r="C4417" s="234"/>
      <c r="D4417" s="235" t="str">
        <f t="shared" si="1325"/>
        <v/>
      </c>
      <c r="E4417" s="236"/>
      <c r="F4417" s="237">
        <f t="shared" si="1326"/>
        <v>0</v>
      </c>
      <c r="G4417" s="303">
        <f t="shared" si="1327"/>
        <v>0</v>
      </c>
    </row>
    <row r="4418" spans="1:7" s="238" customFormat="1" ht="24" customHeight="1" x14ac:dyDescent="0.2">
      <c r="A4418" s="235" t="str">
        <f t="shared" si="1323"/>
        <v/>
      </c>
      <c r="B4418" s="233" t="str">
        <f t="shared" si="1324"/>
        <v/>
      </c>
      <c r="C4418" s="234"/>
      <c r="D4418" s="235" t="str">
        <f t="shared" si="1325"/>
        <v/>
      </c>
      <c r="E4418" s="236"/>
      <c r="F4418" s="237">
        <f t="shared" si="1326"/>
        <v>0</v>
      </c>
      <c r="G4418" s="303">
        <f t="shared" si="1327"/>
        <v>0</v>
      </c>
    </row>
    <row r="4419" spans="1:7" s="238" customFormat="1" ht="24" customHeight="1" x14ac:dyDescent="0.2">
      <c r="A4419" s="235" t="str">
        <f t="shared" si="1323"/>
        <v/>
      </c>
      <c r="B4419" s="233" t="str">
        <f t="shared" si="1324"/>
        <v/>
      </c>
      <c r="C4419" s="234"/>
      <c r="D4419" s="235" t="str">
        <f t="shared" si="1325"/>
        <v/>
      </c>
      <c r="E4419" s="236"/>
      <c r="F4419" s="237">
        <f t="shared" si="1326"/>
        <v>0</v>
      </c>
      <c r="G4419" s="303">
        <f t="shared" si="1327"/>
        <v>0</v>
      </c>
    </row>
    <row r="4420" spans="1:7" s="238" customFormat="1" ht="24" customHeight="1" x14ac:dyDescent="0.2">
      <c r="A4420" s="235" t="str">
        <f t="shared" si="1323"/>
        <v/>
      </c>
      <c r="B4420" s="233" t="str">
        <f t="shared" si="1324"/>
        <v/>
      </c>
      <c r="C4420" s="234"/>
      <c r="D4420" s="235" t="str">
        <f t="shared" si="1325"/>
        <v/>
      </c>
      <c r="E4420" s="236"/>
      <c r="F4420" s="237">
        <f t="shared" si="1326"/>
        <v>0</v>
      </c>
      <c r="G4420" s="303">
        <f t="shared" si="1327"/>
        <v>0</v>
      </c>
    </row>
    <row r="4421" spans="1:7" s="238" customFormat="1" ht="24" customHeight="1" x14ac:dyDescent="0.2">
      <c r="A4421" s="235" t="str">
        <f t="shared" si="1323"/>
        <v/>
      </c>
      <c r="B4421" s="233" t="str">
        <f t="shared" si="1324"/>
        <v/>
      </c>
      <c r="C4421" s="234"/>
      <c r="D4421" s="235" t="str">
        <f t="shared" si="1325"/>
        <v/>
      </c>
      <c r="E4421" s="236"/>
      <c r="F4421" s="237">
        <f t="shared" si="1326"/>
        <v>0</v>
      </c>
      <c r="G4421" s="303">
        <f t="shared" si="1327"/>
        <v>0</v>
      </c>
    </row>
    <row r="4422" spans="1:7" s="238" customFormat="1" ht="24" customHeight="1" x14ac:dyDescent="0.2">
      <c r="A4422" s="235" t="str">
        <f t="shared" si="1323"/>
        <v/>
      </c>
      <c r="B4422" s="233" t="str">
        <f t="shared" si="1324"/>
        <v/>
      </c>
      <c r="C4422" s="234"/>
      <c r="D4422" s="235" t="str">
        <f t="shared" si="1325"/>
        <v/>
      </c>
      <c r="E4422" s="236"/>
      <c r="F4422" s="237">
        <f t="shared" si="1326"/>
        <v>0</v>
      </c>
      <c r="G4422" s="303">
        <f t="shared" si="1327"/>
        <v>0</v>
      </c>
    </row>
    <row r="4423" spans="1:7" s="238" customFormat="1" ht="24" customHeight="1" x14ac:dyDescent="0.2">
      <c r="A4423" s="235" t="str">
        <f t="shared" si="1323"/>
        <v/>
      </c>
      <c r="B4423" s="233" t="str">
        <f t="shared" si="1324"/>
        <v/>
      </c>
      <c r="C4423" s="234"/>
      <c r="D4423" s="235" t="str">
        <f t="shared" si="1325"/>
        <v/>
      </c>
      <c r="E4423" s="236"/>
      <c r="F4423" s="237">
        <f t="shared" si="1326"/>
        <v>0</v>
      </c>
      <c r="G4423" s="303">
        <f t="shared" si="1327"/>
        <v>0</v>
      </c>
    </row>
    <row r="4424" spans="1:7" s="238" customFormat="1" ht="24" customHeight="1" x14ac:dyDescent="0.2">
      <c r="A4424" s="235" t="str">
        <f t="shared" si="1323"/>
        <v/>
      </c>
      <c r="B4424" s="233" t="str">
        <f t="shared" si="1324"/>
        <v/>
      </c>
      <c r="C4424" s="234"/>
      <c r="D4424" s="235" t="str">
        <f t="shared" si="1325"/>
        <v/>
      </c>
      <c r="E4424" s="236"/>
      <c r="F4424" s="237">
        <f t="shared" si="1326"/>
        <v>0</v>
      </c>
      <c r="G4424" s="303">
        <f t="shared" si="1327"/>
        <v>0</v>
      </c>
    </row>
    <row r="4425" spans="1:7" s="238" customFormat="1" ht="24" customHeight="1" x14ac:dyDescent="0.2">
      <c r="A4425" s="235" t="str">
        <f t="shared" si="1323"/>
        <v/>
      </c>
      <c r="B4425" s="233" t="str">
        <f t="shared" si="1324"/>
        <v/>
      </c>
      <c r="C4425" s="234"/>
      <c r="D4425" s="235" t="str">
        <f t="shared" si="1325"/>
        <v/>
      </c>
      <c r="E4425" s="236"/>
      <c r="F4425" s="237">
        <f t="shared" si="1326"/>
        <v>0</v>
      </c>
      <c r="G4425" s="303">
        <f t="shared" si="1327"/>
        <v>0</v>
      </c>
    </row>
    <row r="4426" spans="1:7" ht="24" customHeight="1" x14ac:dyDescent="0.2">
      <c r="A4426" s="304"/>
      <c r="B4426" s="99"/>
      <c r="C4426" s="99"/>
      <c r="D4426" s="105"/>
      <c r="E4426" s="106"/>
      <c r="F4426" s="377" t="s">
        <v>31</v>
      </c>
      <c r="G4426" s="305">
        <f>SUBTOTAL(9,G4412:G4425)</f>
        <v>0</v>
      </c>
    </row>
    <row r="4427" spans="1:7" ht="24" customHeight="1" x14ac:dyDescent="0.2">
      <c r="A4427" s="304"/>
      <c r="B4427" s="99"/>
      <c r="C4427" s="375" t="s">
        <v>605</v>
      </c>
      <c r="D4427" s="105"/>
      <c r="E4427" s="106"/>
      <c r="F4427" s="107"/>
      <c r="G4427" s="306"/>
    </row>
    <row r="4428" spans="1:7" s="238" customFormat="1" ht="24" customHeight="1" x14ac:dyDescent="0.2">
      <c r="A4428" s="235" t="str">
        <f t="shared" ref="A4428:A4435" si="1328">IFERROR(VLOOKUP(C4428,Tabla_Insumos,4,FALSE),"")</f>
        <v/>
      </c>
      <c r="B4428" s="233">
        <f t="shared" ref="B4428:B4435" si="1329">IFERROR(VLOOKUP(A4428,Tabla_Indices,5,FALSE),"")</f>
        <v>0</v>
      </c>
      <c r="C4428" s="234"/>
      <c r="D4428" s="235" t="str">
        <f t="shared" ref="D4428:D4435" si="1330">IFERROR(VLOOKUP(C4428,Tabla_Insumos,2,FALSE),"")</f>
        <v/>
      </c>
      <c r="E4428" s="236"/>
      <c r="F4428" s="237">
        <f t="shared" ref="F4428:F4435" si="1331">IFERROR(VLOOKUP(C4428,Tabla_Insumos,3,FALSE),0)</f>
        <v>0</v>
      </c>
      <c r="G4428" s="303">
        <f>ROUND(E4428*F4428,2)</f>
        <v>0</v>
      </c>
    </row>
    <row r="4429" spans="1:7" s="238" customFormat="1" ht="24" customHeight="1" x14ac:dyDescent="0.2">
      <c r="A4429" s="235" t="str">
        <f t="shared" si="1328"/>
        <v/>
      </c>
      <c r="B4429" s="233">
        <f t="shared" si="1329"/>
        <v>0</v>
      </c>
      <c r="C4429" s="234"/>
      <c r="D4429" s="235" t="str">
        <f t="shared" si="1330"/>
        <v/>
      </c>
      <c r="E4429" s="236"/>
      <c r="F4429" s="237">
        <f t="shared" si="1331"/>
        <v>0</v>
      </c>
      <c r="G4429" s="303">
        <f>ROUND(E4429*F4429,2)</f>
        <v>0</v>
      </c>
    </row>
    <row r="4430" spans="1:7" s="238" customFormat="1" ht="24" customHeight="1" x14ac:dyDescent="0.2">
      <c r="A4430" s="235" t="str">
        <f t="shared" si="1328"/>
        <v/>
      </c>
      <c r="B4430" s="233">
        <f t="shared" si="1329"/>
        <v>0</v>
      </c>
      <c r="C4430" s="234"/>
      <c r="D4430" s="235" t="str">
        <f t="shared" si="1330"/>
        <v/>
      </c>
      <c r="E4430" s="236"/>
      <c r="F4430" s="237">
        <f t="shared" si="1331"/>
        <v>0</v>
      </c>
      <c r="G4430" s="303">
        <f t="shared" ref="G4430:G4435" si="1332">ROUND(E4430*F4430,2)</f>
        <v>0</v>
      </c>
    </row>
    <row r="4431" spans="1:7" s="238" customFormat="1" ht="24" customHeight="1" x14ac:dyDescent="0.2">
      <c r="A4431" s="235" t="str">
        <f t="shared" si="1328"/>
        <v/>
      </c>
      <c r="B4431" s="233">
        <f t="shared" si="1329"/>
        <v>0</v>
      </c>
      <c r="C4431" s="234"/>
      <c r="D4431" s="235" t="str">
        <f t="shared" si="1330"/>
        <v/>
      </c>
      <c r="E4431" s="236"/>
      <c r="F4431" s="237">
        <f t="shared" si="1331"/>
        <v>0</v>
      </c>
      <c r="G4431" s="303">
        <f t="shared" si="1332"/>
        <v>0</v>
      </c>
    </row>
    <row r="4432" spans="1:7" s="238" customFormat="1" ht="24" customHeight="1" x14ac:dyDescent="0.2">
      <c r="A4432" s="235" t="str">
        <f t="shared" si="1328"/>
        <v/>
      </c>
      <c r="B4432" s="233">
        <f t="shared" si="1329"/>
        <v>0</v>
      </c>
      <c r="C4432" s="234"/>
      <c r="D4432" s="235" t="str">
        <f t="shared" si="1330"/>
        <v/>
      </c>
      <c r="E4432" s="236"/>
      <c r="F4432" s="237">
        <f t="shared" si="1331"/>
        <v>0</v>
      </c>
      <c r="G4432" s="303">
        <f t="shared" si="1332"/>
        <v>0</v>
      </c>
    </row>
    <row r="4433" spans="1:7" s="238" customFormat="1" ht="24" customHeight="1" x14ac:dyDescent="0.2">
      <c r="A4433" s="235" t="str">
        <f t="shared" si="1328"/>
        <v/>
      </c>
      <c r="B4433" s="233">
        <f t="shared" si="1329"/>
        <v>0</v>
      </c>
      <c r="C4433" s="234"/>
      <c r="D4433" s="235" t="str">
        <f t="shared" si="1330"/>
        <v/>
      </c>
      <c r="E4433" s="236"/>
      <c r="F4433" s="237">
        <f t="shared" si="1331"/>
        <v>0</v>
      </c>
      <c r="G4433" s="303">
        <f t="shared" si="1332"/>
        <v>0</v>
      </c>
    </row>
    <row r="4434" spans="1:7" s="238" customFormat="1" ht="24" customHeight="1" x14ac:dyDescent="0.2">
      <c r="A4434" s="235" t="str">
        <f t="shared" si="1328"/>
        <v/>
      </c>
      <c r="B4434" s="233">
        <f t="shared" si="1329"/>
        <v>0</v>
      </c>
      <c r="C4434" s="234"/>
      <c r="D4434" s="235" t="str">
        <f t="shared" si="1330"/>
        <v/>
      </c>
      <c r="E4434" s="236"/>
      <c r="F4434" s="237">
        <f t="shared" si="1331"/>
        <v>0</v>
      </c>
      <c r="G4434" s="303">
        <f t="shared" si="1332"/>
        <v>0</v>
      </c>
    </row>
    <row r="4435" spans="1:7" s="238" customFormat="1" ht="24" customHeight="1" x14ac:dyDescent="0.2">
      <c r="A4435" s="235" t="str">
        <f t="shared" si="1328"/>
        <v/>
      </c>
      <c r="B4435" s="233">
        <f t="shared" si="1329"/>
        <v>0</v>
      </c>
      <c r="C4435" s="234"/>
      <c r="D4435" s="235" t="str">
        <f t="shared" si="1330"/>
        <v/>
      </c>
      <c r="E4435" s="236"/>
      <c r="F4435" s="237">
        <f t="shared" si="1331"/>
        <v>0</v>
      </c>
      <c r="G4435" s="303">
        <f t="shared" si="1332"/>
        <v>0</v>
      </c>
    </row>
    <row r="4436" spans="1:7" ht="24" customHeight="1" x14ac:dyDescent="0.2">
      <c r="A4436" s="304"/>
      <c r="B4436" s="99"/>
      <c r="C4436" s="99"/>
      <c r="D4436" s="105"/>
      <c r="E4436" s="106"/>
      <c r="F4436" s="377" t="s">
        <v>32</v>
      </c>
      <c r="G4436" s="305">
        <f>SUBTOTAL(9,G4428:G4435)</f>
        <v>0</v>
      </c>
    </row>
    <row r="4437" spans="1:7" ht="24" customHeight="1" x14ac:dyDescent="0.2">
      <c r="A4437" s="304"/>
      <c r="B4437" s="99"/>
      <c r="C4437" s="375" t="s">
        <v>606</v>
      </c>
      <c r="D4437" s="105"/>
      <c r="E4437" s="106"/>
      <c r="F4437" s="107"/>
      <c r="G4437" s="306"/>
    </row>
    <row r="4438" spans="1:7" s="238" customFormat="1" ht="24" customHeight="1" x14ac:dyDescent="0.2">
      <c r="A4438" s="235" t="str">
        <f t="shared" ref="A4438:A4446" si="1333">IFERROR(VLOOKUP(C4438,Tabla_Insumos,4,FALSE),"")</f>
        <v/>
      </c>
      <c r="B4438" s="233" t="str">
        <f t="shared" ref="B4438:B4446" si="1334">IFERROR(VLOOKUP(C4438,Tabla_Insumos,5,FALSE),"")</f>
        <v/>
      </c>
      <c r="C4438" s="234"/>
      <c r="D4438" s="235" t="str">
        <f t="shared" ref="D4438:D4446" si="1335">IFERROR(VLOOKUP(C4438,Tabla_Insumos,2,FALSE),"")</f>
        <v/>
      </c>
      <c r="E4438" s="236"/>
      <c r="F4438" s="237">
        <f t="shared" ref="F4438:F4446" si="1336">IFERROR(VLOOKUP(C4438,Tabla_Insumos,3,FALSE),0)</f>
        <v>0</v>
      </c>
      <c r="G4438" s="303">
        <f t="shared" ref="G4438:G4446" si="1337">ROUND(E4438*F4438,2)</f>
        <v>0</v>
      </c>
    </row>
    <row r="4439" spans="1:7" s="238" customFormat="1" ht="24" customHeight="1" x14ac:dyDescent="0.2">
      <c r="A4439" s="235" t="str">
        <f t="shared" si="1333"/>
        <v/>
      </c>
      <c r="B4439" s="233" t="str">
        <f t="shared" si="1334"/>
        <v/>
      </c>
      <c r="C4439" s="234"/>
      <c r="D4439" s="235" t="str">
        <f t="shared" si="1335"/>
        <v/>
      </c>
      <c r="E4439" s="236"/>
      <c r="F4439" s="237">
        <f t="shared" si="1336"/>
        <v>0</v>
      </c>
      <c r="G4439" s="303">
        <f t="shared" si="1337"/>
        <v>0</v>
      </c>
    </row>
    <row r="4440" spans="1:7" s="238" customFormat="1" ht="24" customHeight="1" x14ac:dyDescent="0.2">
      <c r="A4440" s="235" t="str">
        <f t="shared" si="1333"/>
        <v/>
      </c>
      <c r="B4440" s="233" t="str">
        <f t="shared" si="1334"/>
        <v/>
      </c>
      <c r="C4440" s="234"/>
      <c r="D4440" s="235" t="str">
        <f t="shared" si="1335"/>
        <v/>
      </c>
      <c r="E4440" s="236"/>
      <c r="F4440" s="237">
        <f t="shared" si="1336"/>
        <v>0</v>
      </c>
      <c r="G4440" s="303">
        <f t="shared" si="1337"/>
        <v>0</v>
      </c>
    </row>
    <row r="4441" spans="1:7" s="238" customFormat="1" ht="24" customHeight="1" x14ac:dyDescent="0.2">
      <c r="A4441" s="235" t="str">
        <f t="shared" si="1333"/>
        <v/>
      </c>
      <c r="B4441" s="233" t="str">
        <f t="shared" si="1334"/>
        <v/>
      </c>
      <c r="C4441" s="234"/>
      <c r="D4441" s="235" t="str">
        <f t="shared" si="1335"/>
        <v/>
      </c>
      <c r="E4441" s="236"/>
      <c r="F4441" s="237">
        <f t="shared" si="1336"/>
        <v>0</v>
      </c>
      <c r="G4441" s="303">
        <f t="shared" si="1337"/>
        <v>0</v>
      </c>
    </row>
    <row r="4442" spans="1:7" s="238" customFormat="1" ht="24" customHeight="1" x14ac:dyDescent="0.2">
      <c r="A4442" s="235" t="str">
        <f t="shared" si="1333"/>
        <v/>
      </c>
      <c r="B4442" s="233" t="str">
        <f t="shared" si="1334"/>
        <v/>
      </c>
      <c r="C4442" s="234"/>
      <c r="D4442" s="235" t="str">
        <f t="shared" si="1335"/>
        <v/>
      </c>
      <c r="E4442" s="236"/>
      <c r="F4442" s="237">
        <f t="shared" si="1336"/>
        <v>0</v>
      </c>
      <c r="G4442" s="303">
        <f t="shared" si="1337"/>
        <v>0</v>
      </c>
    </row>
    <row r="4443" spans="1:7" s="238" customFormat="1" ht="24" customHeight="1" x14ac:dyDescent="0.2">
      <c r="A4443" s="235" t="str">
        <f t="shared" si="1333"/>
        <v/>
      </c>
      <c r="B4443" s="233" t="str">
        <f t="shared" si="1334"/>
        <v/>
      </c>
      <c r="C4443" s="234"/>
      <c r="D4443" s="235" t="str">
        <f t="shared" si="1335"/>
        <v/>
      </c>
      <c r="E4443" s="236"/>
      <c r="F4443" s="237">
        <f t="shared" si="1336"/>
        <v>0</v>
      </c>
      <c r="G4443" s="303">
        <f t="shared" si="1337"/>
        <v>0</v>
      </c>
    </row>
    <row r="4444" spans="1:7" s="238" customFormat="1" ht="24" customHeight="1" x14ac:dyDescent="0.2">
      <c r="A4444" s="235" t="str">
        <f t="shared" si="1333"/>
        <v/>
      </c>
      <c r="B4444" s="233" t="str">
        <f t="shared" si="1334"/>
        <v/>
      </c>
      <c r="C4444" s="234"/>
      <c r="D4444" s="235" t="str">
        <f t="shared" si="1335"/>
        <v/>
      </c>
      <c r="E4444" s="236"/>
      <c r="F4444" s="237">
        <f t="shared" si="1336"/>
        <v>0</v>
      </c>
      <c r="G4444" s="303">
        <f t="shared" si="1337"/>
        <v>0</v>
      </c>
    </row>
    <row r="4445" spans="1:7" s="238" customFormat="1" ht="24" customHeight="1" x14ac:dyDescent="0.2">
      <c r="A4445" s="235" t="str">
        <f t="shared" si="1333"/>
        <v/>
      </c>
      <c r="B4445" s="233" t="str">
        <f t="shared" si="1334"/>
        <v/>
      </c>
      <c r="C4445" s="234"/>
      <c r="D4445" s="235" t="str">
        <f t="shared" si="1335"/>
        <v/>
      </c>
      <c r="E4445" s="236"/>
      <c r="F4445" s="237">
        <f t="shared" si="1336"/>
        <v>0</v>
      </c>
      <c r="G4445" s="303">
        <f t="shared" si="1337"/>
        <v>0</v>
      </c>
    </row>
    <row r="4446" spans="1:7" s="238" customFormat="1" ht="24" customHeight="1" x14ac:dyDescent="0.2">
      <c r="A4446" s="235" t="str">
        <f t="shared" si="1333"/>
        <v/>
      </c>
      <c r="B4446" s="233" t="str">
        <f t="shared" si="1334"/>
        <v/>
      </c>
      <c r="C4446" s="234"/>
      <c r="D4446" s="235" t="str">
        <f t="shared" si="1335"/>
        <v/>
      </c>
      <c r="E4446" s="236"/>
      <c r="F4446" s="237">
        <f t="shared" si="1336"/>
        <v>0</v>
      </c>
      <c r="G4446" s="303">
        <f t="shared" si="1337"/>
        <v>0</v>
      </c>
    </row>
    <row r="4447" spans="1:7" ht="24" customHeight="1" x14ac:dyDescent="0.2">
      <c r="A4447" s="307"/>
      <c r="B4447" s="105"/>
      <c r="C4447" s="99"/>
      <c r="D4447" s="105"/>
      <c r="E4447" s="106"/>
      <c r="F4447" s="377" t="s">
        <v>33</v>
      </c>
      <c r="G4447" s="305">
        <f>SUBTOTAL(9,G4438:G4446)</f>
        <v>0</v>
      </c>
    </row>
    <row r="4448" spans="1:7" ht="24" customHeight="1" x14ac:dyDescent="0.2">
      <c r="A4448" s="308"/>
      <c r="B4448" s="105"/>
      <c r="C4448" s="99"/>
      <c r="D4448" s="105"/>
      <c r="E4448" s="106"/>
      <c r="F4448" s="107"/>
      <c r="G4448" s="306"/>
    </row>
    <row r="4449" spans="1:123" ht="24" customHeight="1" x14ac:dyDescent="0.2">
      <c r="A4449" s="309" t="str">
        <f>B4407</f>
        <v/>
      </c>
      <c r="B4449" s="310" t="str">
        <f>C4407</f>
        <v/>
      </c>
      <c r="C4449" s="113"/>
      <c r="D4449" s="113" t="s">
        <v>34</v>
      </c>
      <c r="E4449" s="114"/>
      <c r="F4449" s="312" t="s">
        <v>35</v>
      </c>
      <c r="G4449" s="311">
        <f>SUBTOTAL(9,G4412:G4448)</f>
        <v>0</v>
      </c>
    </row>
    <row r="4451" spans="1:123" ht="24" customHeight="1" x14ac:dyDescent="0.2">
      <c r="A4451" s="291" t="s">
        <v>37</v>
      </c>
      <c r="B4451" s="292"/>
      <c r="C4451" s="292"/>
      <c r="D4451" s="292"/>
      <c r="E4451" s="292"/>
      <c r="F4451" s="292"/>
      <c r="G4451" s="293"/>
    </row>
    <row r="4452" spans="1:123" ht="24" customHeight="1" x14ac:dyDescent="0.2">
      <c r="A4452" s="294" t="s">
        <v>602</v>
      </c>
      <c r="B4452" s="101" t="str">
        <f>Comitente</f>
        <v>DIRECCION PROVINCIAL DE REDES DE GAS</v>
      </c>
      <c r="C4452" s="96"/>
      <c r="D4452" s="102"/>
      <c r="E4452" s="102"/>
      <c r="F4452" s="103"/>
      <c r="G4452" s="295"/>
    </row>
    <row r="4453" spans="1:123" ht="24" customHeight="1" x14ac:dyDescent="0.2">
      <c r="A4453" s="294" t="s">
        <v>603</v>
      </c>
      <c r="B4453" s="101">
        <f>Contratista</f>
        <v>0</v>
      </c>
      <c r="C4453" s="97"/>
      <c r="D4453" s="97"/>
      <c r="E4453" s="97"/>
      <c r="F4453" s="104"/>
      <c r="G4453" s="296"/>
    </row>
    <row r="4454" spans="1:123" ht="24" customHeight="1" x14ac:dyDescent="0.2">
      <c r="A4454" s="294" t="s">
        <v>24</v>
      </c>
      <c r="B4454" s="101" t="str">
        <f>Obra</f>
        <v>RED DE MEDIA PRESIÓN BARRIO TALACASTO</v>
      </c>
      <c r="C4454" s="97"/>
      <c r="D4454" s="97"/>
      <c r="E4454" s="97"/>
      <c r="F4454" s="104" t="s">
        <v>38</v>
      </c>
      <c r="G4454" s="297">
        <f>Fecha_Base</f>
        <v>0</v>
      </c>
    </row>
    <row r="4455" spans="1:123" ht="24" customHeight="1" x14ac:dyDescent="0.2">
      <c r="A4455" s="298" t="s">
        <v>601</v>
      </c>
      <c r="B4455" s="98" t="str">
        <f>Ubicación</f>
        <v>Departamento Chimbas</v>
      </c>
      <c r="C4455" s="98"/>
      <c r="D4455" s="105"/>
      <c r="E4455" s="106"/>
      <c r="F4455" s="107"/>
      <c r="G4455" s="299"/>
    </row>
    <row r="4456" spans="1:123" ht="24" customHeight="1" x14ac:dyDescent="0.2">
      <c r="A4456" s="298" t="s">
        <v>39</v>
      </c>
      <c r="B4456" s="108" t="str">
        <f>IFERROR(VALUE(LEFT(B4457,FIND(".",B4457)-1)),"")</f>
        <v/>
      </c>
      <c r="C4456" s="99" t="str">
        <f>IFERROR(VLOOKUP(B4456,Tabla_CyP,2,FALSE),"")</f>
        <v/>
      </c>
      <c r="D4456" s="99"/>
      <c r="E4456" s="106"/>
      <c r="F4456" s="107"/>
      <c r="G4456" s="299"/>
    </row>
    <row r="4457" spans="1:123" ht="24" customHeight="1" x14ac:dyDescent="0.2">
      <c r="A4457" s="298" t="s">
        <v>25</v>
      </c>
      <c r="B4457" s="109" t="str">
        <f>IFERROR(VLOOKUP(COUNTIF($A$1:A4457,"ANALISIS DE PRECIOS"),Tabla_NumeroItem,2,FALSE),"")</f>
        <v/>
      </c>
      <c r="C4457" s="99" t="str">
        <f>IFERROR(VLOOKUP(B4457,Tabla_CyP,2,FALSE),"")</f>
        <v/>
      </c>
      <c r="D4457" s="105"/>
      <c r="E4457" s="106"/>
      <c r="F4457" s="104" t="s">
        <v>26</v>
      </c>
      <c r="G4457" s="300" t="str">
        <f>IFERROR(VLOOKUP(B4457,Tabla_CyP,4,FALSE),"")</f>
        <v/>
      </c>
    </row>
    <row r="4458" spans="1:123" ht="24" customHeight="1" x14ac:dyDescent="0.2">
      <c r="A4458" s="298"/>
      <c r="B4458" s="98"/>
      <c r="C4458" s="99"/>
      <c r="D4458" s="105"/>
      <c r="E4458" s="106"/>
      <c r="F4458" s="107"/>
      <c r="G4458" s="299"/>
    </row>
    <row r="4459" spans="1:123" ht="24" customHeight="1" x14ac:dyDescent="0.2">
      <c r="A4459" s="431" t="s">
        <v>507</v>
      </c>
      <c r="B4459" s="432"/>
      <c r="C4459" s="425" t="s">
        <v>0</v>
      </c>
      <c r="D4459" s="425" t="s">
        <v>27</v>
      </c>
      <c r="E4459" s="427" t="s">
        <v>28</v>
      </c>
      <c r="F4459" s="429" t="s">
        <v>29</v>
      </c>
      <c r="G4459" s="429" t="s">
        <v>30</v>
      </c>
    </row>
    <row r="4460" spans="1:123" s="111" customFormat="1" ht="24" customHeight="1" x14ac:dyDescent="0.2">
      <c r="A4460" s="110" t="s">
        <v>508</v>
      </c>
      <c r="B4460" s="110" t="s">
        <v>509</v>
      </c>
      <c r="C4460" s="426"/>
      <c r="D4460" s="426"/>
      <c r="E4460" s="428"/>
      <c r="F4460" s="430"/>
      <c r="G4460" s="430"/>
      <c r="H4460" s="239"/>
      <c r="I4460" s="239"/>
      <c r="J4460" s="239"/>
      <c r="K4460" s="239"/>
      <c r="L4460" s="239"/>
      <c r="M4460" s="239"/>
      <c r="N4460" s="239"/>
      <c r="O4460" s="239"/>
      <c r="P4460" s="239"/>
      <c r="Q4460" s="239"/>
      <c r="R4460" s="239"/>
      <c r="S4460" s="239"/>
      <c r="T4460" s="239"/>
      <c r="U4460" s="239"/>
      <c r="V4460" s="239"/>
      <c r="W4460" s="239"/>
      <c r="X4460" s="239"/>
      <c r="Y4460" s="239"/>
      <c r="Z4460" s="239"/>
      <c r="AA4460" s="239"/>
      <c r="AB4460" s="239"/>
      <c r="AC4460" s="239"/>
      <c r="AD4460" s="239"/>
      <c r="AE4460" s="239"/>
      <c r="AF4460" s="239"/>
      <c r="AG4460" s="239"/>
      <c r="AH4460" s="239"/>
      <c r="AI4460" s="239"/>
      <c r="AJ4460" s="239"/>
      <c r="AK4460" s="239"/>
      <c r="AL4460" s="239"/>
      <c r="AM4460" s="239"/>
      <c r="AN4460" s="239"/>
      <c r="AO4460" s="239"/>
      <c r="AP4460" s="239"/>
      <c r="AQ4460" s="239"/>
      <c r="AR4460" s="239"/>
      <c r="AS4460" s="239"/>
      <c r="AT4460" s="239"/>
      <c r="AU4460" s="239"/>
      <c r="AV4460" s="239"/>
      <c r="AW4460" s="239"/>
      <c r="AX4460" s="239"/>
      <c r="AY4460" s="239"/>
      <c r="AZ4460" s="239"/>
      <c r="BA4460" s="239"/>
      <c r="BB4460" s="239"/>
      <c r="BC4460" s="239"/>
      <c r="BD4460" s="239"/>
      <c r="BE4460" s="239"/>
      <c r="BF4460" s="239"/>
      <c r="BG4460" s="239"/>
      <c r="BH4460" s="239"/>
      <c r="BI4460" s="239"/>
      <c r="BJ4460" s="239"/>
      <c r="BK4460" s="239"/>
      <c r="BL4460" s="239"/>
      <c r="BM4460" s="239"/>
      <c r="BN4460" s="239"/>
      <c r="BO4460" s="239"/>
      <c r="BP4460" s="239"/>
      <c r="BQ4460" s="239"/>
      <c r="BR4460" s="239"/>
      <c r="BS4460" s="239"/>
      <c r="BT4460" s="239"/>
      <c r="BU4460" s="239"/>
      <c r="BV4460" s="239"/>
      <c r="BW4460" s="239"/>
      <c r="BX4460" s="239"/>
      <c r="BY4460" s="239"/>
      <c r="BZ4460" s="239"/>
      <c r="CA4460" s="239"/>
      <c r="CB4460" s="239"/>
      <c r="CC4460" s="239"/>
      <c r="CD4460" s="239"/>
      <c r="CE4460" s="239"/>
      <c r="CF4460" s="239"/>
      <c r="CG4460" s="239"/>
      <c r="CH4460" s="239"/>
      <c r="CI4460" s="239"/>
      <c r="CJ4460" s="239"/>
      <c r="CK4460" s="239"/>
      <c r="CL4460" s="239"/>
      <c r="CM4460" s="239"/>
      <c r="CN4460" s="239"/>
      <c r="CO4460" s="239"/>
      <c r="CP4460" s="239"/>
      <c r="CQ4460" s="239"/>
      <c r="CR4460" s="239"/>
      <c r="CS4460" s="239"/>
      <c r="CT4460" s="239"/>
      <c r="CU4460" s="239"/>
      <c r="CV4460" s="239"/>
      <c r="CW4460" s="239"/>
      <c r="CX4460" s="239"/>
      <c r="CY4460" s="239"/>
      <c r="CZ4460" s="239"/>
      <c r="DA4460" s="239"/>
      <c r="DB4460" s="239"/>
      <c r="DC4460" s="239"/>
      <c r="DD4460" s="239"/>
      <c r="DE4460" s="239"/>
      <c r="DF4460" s="239"/>
      <c r="DG4460" s="239"/>
      <c r="DH4460" s="239"/>
      <c r="DI4460" s="239"/>
      <c r="DJ4460" s="239"/>
      <c r="DK4460" s="239"/>
      <c r="DL4460" s="239"/>
      <c r="DM4460" s="239"/>
      <c r="DN4460" s="239"/>
      <c r="DO4460" s="239"/>
      <c r="DP4460" s="239"/>
      <c r="DQ4460" s="239"/>
      <c r="DR4460" s="239"/>
      <c r="DS4460" s="239"/>
    </row>
    <row r="4461" spans="1:123" ht="24" customHeight="1" x14ac:dyDescent="0.2">
      <c r="A4461" s="378"/>
      <c r="B4461" s="112"/>
      <c r="C4461" s="376" t="s">
        <v>604</v>
      </c>
      <c r="D4461" s="113"/>
      <c r="E4461" s="114"/>
      <c r="F4461" s="115"/>
      <c r="G4461" s="302"/>
    </row>
    <row r="4462" spans="1:123" s="238" customFormat="1" ht="24" customHeight="1" x14ac:dyDescent="0.2">
      <c r="A4462" s="235" t="str">
        <f t="shared" ref="A4462:A4475" si="1338">IFERROR(VLOOKUP(C4462,Tabla_Insumos,4,FALSE),"")</f>
        <v/>
      </c>
      <c r="B4462" s="233" t="str">
        <f t="shared" ref="B4462:B4475" si="1339">IFERROR(VLOOKUP(C4462,Tabla_Insumos,5,FALSE),"")</f>
        <v/>
      </c>
      <c r="C4462" s="234"/>
      <c r="D4462" s="235" t="str">
        <f t="shared" ref="D4462:D4475" si="1340">IFERROR(VLOOKUP(C4462,Tabla_Insumos,2,FALSE),"")</f>
        <v/>
      </c>
      <c r="E4462" s="236"/>
      <c r="F4462" s="237">
        <f t="shared" ref="F4462:F4475" si="1341">IFERROR(VLOOKUP(C4462,Tabla_Insumos,3,FALSE),0)</f>
        <v>0</v>
      </c>
      <c r="G4462" s="303">
        <f>ROUND(E4462*F4462,2)</f>
        <v>0</v>
      </c>
    </row>
    <row r="4463" spans="1:123" s="238" customFormat="1" ht="24" customHeight="1" x14ac:dyDescent="0.2">
      <c r="A4463" s="235" t="str">
        <f t="shared" si="1338"/>
        <v/>
      </c>
      <c r="B4463" s="233" t="str">
        <f t="shared" si="1339"/>
        <v/>
      </c>
      <c r="C4463" s="234"/>
      <c r="D4463" s="235" t="str">
        <f t="shared" si="1340"/>
        <v/>
      </c>
      <c r="E4463" s="236"/>
      <c r="F4463" s="237">
        <f t="shared" si="1341"/>
        <v>0</v>
      </c>
      <c r="G4463" s="303">
        <f t="shared" ref="G4463:G4475" si="1342">ROUND(E4463*F4463,2)</f>
        <v>0</v>
      </c>
    </row>
    <row r="4464" spans="1:123" s="238" customFormat="1" ht="24" customHeight="1" x14ac:dyDescent="0.2">
      <c r="A4464" s="235" t="str">
        <f t="shared" si="1338"/>
        <v/>
      </c>
      <c r="B4464" s="233" t="str">
        <f t="shared" si="1339"/>
        <v/>
      </c>
      <c r="C4464" s="234"/>
      <c r="D4464" s="235" t="str">
        <f t="shared" si="1340"/>
        <v/>
      </c>
      <c r="E4464" s="236"/>
      <c r="F4464" s="237">
        <f t="shared" si="1341"/>
        <v>0</v>
      </c>
      <c r="G4464" s="303">
        <f t="shared" si="1342"/>
        <v>0</v>
      </c>
    </row>
    <row r="4465" spans="1:7" s="238" customFormat="1" ht="24" customHeight="1" x14ac:dyDescent="0.2">
      <c r="A4465" s="235" t="str">
        <f t="shared" si="1338"/>
        <v/>
      </c>
      <c r="B4465" s="233" t="str">
        <f t="shared" si="1339"/>
        <v/>
      </c>
      <c r="C4465" s="234"/>
      <c r="D4465" s="235" t="str">
        <f t="shared" si="1340"/>
        <v/>
      </c>
      <c r="E4465" s="236"/>
      <c r="F4465" s="237">
        <f t="shared" si="1341"/>
        <v>0</v>
      </c>
      <c r="G4465" s="303">
        <f t="shared" si="1342"/>
        <v>0</v>
      </c>
    </row>
    <row r="4466" spans="1:7" s="238" customFormat="1" ht="24" customHeight="1" x14ac:dyDescent="0.2">
      <c r="A4466" s="235" t="str">
        <f t="shared" si="1338"/>
        <v/>
      </c>
      <c r="B4466" s="233" t="str">
        <f t="shared" si="1339"/>
        <v/>
      </c>
      <c r="C4466" s="234"/>
      <c r="D4466" s="235" t="str">
        <f t="shared" si="1340"/>
        <v/>
      </c>
      <c r="E4466" s="236"/>
      <c r="F4466" s="237">
        <f t="shared" si="1341"/>
        <v>0</v>
      </c>
      <c r="G4466" s="303">
        <f t="shared" si="1342"/>
        <v>0</v>
      </c>
    </row>
    <row r="4467" spans="1:7" s="238" customFormat="1" ht="24" customHeight="1" x14ac:dyDescent="0.2">
      <c r="A4467" s="235" t="str">
        <f t="shared" si="1338"/>
        <v/>
      </c>
      <c r="B4467" s="233" t="str">
        <f t="shared" si="1339"/>
        <v/>
      </c>
      <c r="C4467" s="234"/>
      <c r="D4467" s="235" t="str">
        <f t="shared" si="1340"/>
        <v/>
      </c>
      <c r="E4467" s="236"/>
      <c r="F4467" s="237">
        <f t="shared" si="1341"/>
        <v>0</v>
      </c>
      <c r="G4467" s="303">
        <f t="shared" si="1342"/>
        <v>0</v>
      </c>
    </row>
    <row r="4468" spans="1:7" s="238" customFormat="1" ht="24" customHeight="1" x14ac:dyDescent="0.2">
      <c r="A4468" s="235" t="str">
        <f t="shared" si="1338"/>
        <v/>
      </c>
      <c r="B4468" s="233" t="str">
        <f t="shared" si="1339"/>
        <v/>
      </c>
      <c r="C4468" s="234"/>
      <c r="D4468" s="235" t="str">
        <f t="shared" si="1340"/>
        <v/>
      </c>
      <c r="E4468" s="236"/>
      <c r="F4468" s="237">
        <f t="shared" si="1341"/>
        <v>0</v>
      </c>
      <c r="G4468" s="303">
        <f t="shared" si="1342"/>
        <v>0</v>
      </c>
    </row>
    <row r="4469" spans="1:7" s="238" customFormat="1" ht="24" customHeight="1" x14ac:dyDescent="0.2">
      <c r="A4469" s="235" t="str">
        <f t="shared" si="1338"/>
        <v/>
      </c>
      <c r="B4469" s="233" t="str">
        <f t="shared" si="1339"/>
        <v/>
      </c>
      <c r="C4469" s="234"/>
      <c r="D4469" s="235" t="str">
        <f t="shared" si="1340"/>
        <v/>
      </c>
      <c r="E4469" s="236"/>
      <c r="F4469" s="237">
        <f t="shared" si="1341"/>
        <v>0</v>
      </c>
      <c r="G4469" s="303">
        <f t="shared" si="1342"/>
        <v>0</v>
      </c>
    </row>
    <row r="4470" spans="1:7" s="238" customFormat="1" ht="24" customHeight="1" x14ac:dyDescent="0.2">
      <c r="A4470" s="235" t="str">
        <f t="shared" si="1338"/>
        <v/>
      </c>
      <c r="B4470" s="233" t="str">
        <f t="shared" si="1339"/>
        <v/>
      </c>
      <c r="C4470" s="234"/>
      <c r="D4470" s="235" t="str">
        <f t="shared" si="1340"/>
        <v/>
      </c>
      <c r="E4470" s="236"/>
      <c r="F4470" s="237">
        <f t="shared" si="1341"/>
        <v>0</v>
      </c>
      <c r="G4470" s="303">
        <f t="shared" si="1342"/>
        <v>0</v>
      </c>
    </row>
    <row r="4471" spans="1:7" s="238" customFormat="1" ht="24" customHeight="1" x14ac:dyDescent="0.2">
      <c r="A4471" s="235" t="str">
        <f t="shared" si="1338"/>
        <v/>
      </c>
      <c r="B4471" s="233" t="str">
        <f t="shared" si="1339"/>
        <v/>
      </c>
      <c r="C4471" s="234"/>
      <c r="D4471" s="235" t="str">
        <f t="shared" si="1340"/>
        <v/>
      </c>
      <c r="E4471" s="236"/>
      <c r="F4471" s="237">
        <f t="shared" si="1341"/>
        <v>0</v>
      </c>
      <c r="G4471" s="303">
        <f t="shared" si="1342"/>
        <v>0</v>
      </c>
    </row>
    <row r="4472" spans="1:7" s="238" customFormat="1" ht="24" customHeight="1" x14ac:dyDescent="0.2">
      <c r="A4472" s="235" t="str">
        <f t="shared" si="1338"/>
        <v/>
      </c>
      <c r="B4472" s="233" t="str">
        <f t="shared" si="1339"/>
        <v/>
      </c>
      <c r="C4472" s="234"/>
      <c r="D4472" s="235" t="str">
        <f t="shared" si="1340"/>
        <v/>
      </c>
      <c r="E4472" s="236"/>
      <c r="F4472" s="237">
        <f t="shared" si="1341"/>
        <v>0</v>
      </c>
      <c r="G4472" s="303">
        <f t="shared" si="1342"/>
        <v>0</v>
      </c>
    </row>
    <row r="4473" spans="1:7" s="238" customFormat="1" ht="24" customHeight="1" x14ac:dyDescent="0.2">
      <c r="A4473" s="235" t="str">
        <f t="shared" si="1338"/>
        <v/>
      </c>
      <c r="B4473" s="233" t="str">
        <f t="shared" si="1339"/>
        <v/>
      </c>
      <c r="C4473" s="234"/>
      <c r="D4473" s="235" t="str">
        <f t="shared" si="1340"/>
        <v/>
      </c>
      <c r="E4473" s="236"/>
      <c r="F4473" s="237">
        <f t="shared" si="1341"/>
        <v>0</v>
      </c>
      <c r="G4473" s="303">
        <f t="shared" si="1342"/>
        <v>0</v>
      </c>
    </row>
    <row r="4474" spans="1:7" s="238" customFormat="1" ht="24" customHeight="1" x14ac:dyDescent="0.2">
      <c r="A4474" s="235" t="str">
        <f t="shared" si="1338"/>
        <v/>
      </c>
      <c r="B4474" s="233" t="str">
        <f t="shared" si="1339"/>
        <v/>
      </c>
      <c r="C4474" s="234"/>
      <c r="D4474" s="235" t="str">
        <f t="shared" si="1340"/>
        <v/>
      </c>
      <c r="E4474" s="236"/>
      <c r="F4474" s="237">
        <f t="shared" si="1341"/>
        <v>0</v>
      </c>
      <c r="G4474" s="303">
        <f t="shared" si="1342"/>
        <v>0</v>
      </c>
    </row>
    <row r="4475" spans="1:7" s="238" customFormat="1" ht="24" customHeight="1" x14ac:dyDescent="0.2">
      <c r="A4475" s="235" t="str">
        <f t="shared" si="1338"/>
        <v/>
      </c>
      <c r="B4475" s="233" t="str">
        <f t="shared" si="1339"/>
        <v/>
      </c>
      <c r="C4475" s="234"/>
      <c r="D4475" s="235" t="str">
        <f t="shared" si="1340"/>
        <v/>
      </c>
      <c r="E4475" s="236"/>
      <c r="F4475" s="237">
        <f t="shared" si="1341"/>
        <v>0</v>
      </c>
      <c r="G4475" s="303">
        <f t="shared" si="1342"/>
        <v>0</v>
      </c>
    </row>
    <row r="4476" spans="1:7" ht="24" customHeight="1" x14ac:dyDescent="0.2">
      <c r="A4476" s="304"/>
      <c r="B4476" s="99"/>
      <c r="C4476" s="99"/>
      <c r="D4476" s="105"/>
      <c r="E4476" s="106"/>
      <c r="F4476" s="377" t="s">
        <v>31</v>
      </c>
      <c r="G4476" s="305">
        <f>SUBTOTAL(9,G4462:G4475)</f>
        <v>0</v>
      </c>
    </row>
    <row r="4477" spans="1:7" ht="24" customHeight="1" x14ac:dyDescent="0.2">
      <c r="A4477" s="304"/>
      <c r="B4477" s="99"/>
      <c r="C4477" s="375" t="s">
        <v>605</v>
      </c>
      <c r="D4477" s="105"/>
      <c r="E4477" s="106"/>
      <c r="F4477" s="107"/>
      <c r="G4477" s="306"/>
    </row>
    <row r="4478" spans="1:7" s="238" customFormat="1" ht="24" customHeight="1" x14ac:dyDescent="0.2">
      <c r="A4478" s="235" t="str">
        <f t="shared" ref="A4478:A4485" si="1343">IFERROR(VLOOKUP(C4478,Tabla_Insumos,4,FALSE),"")</f>
        <v/>
      </c>
      <c r="B4478" s="233">
        <f t="shared" ref="B4478:B4485" si="1344">IFERROR(VLOOKUP(A4478,Tabla_Indices,5,FALSE),"")</f>
        <v>0</v>
      </c>
      <c r="C4478" s="234"/>
      <c r="D4478" s="235" t="str">
        <f t="shared" ref="D4478:D4485" si="1345">IFERROR(VLOOKUP(C4478,Tabla_Insumos,2,FALSE),"")</f>
        <v/>
      </c>
      <c r="E4478" s="236"/>
      <c r="F4478" s="237">
        <f t="shared" ref="F4478:F4485" si="1346">IFERROR(VLOOKUP(C4478,Tabla_Insumos,3,FALSE),0)</f>
        <v>0</v>
      </c>
      <c r="G4478" s="303">
        <f>ROUND(E4478*F4478,2)</f>
        <v>0</v>
      </c>
    </row>
    <row r="4479" spans="1:7" s="238" customFormat="1" ht="24" customHeight="1" x14ac:dyDescent="0.2">
      <c r="A4479" s="235" t="str">
        <f t="shared" si="1343"/>
        <v/>
      </c>
      <c r="B4479" s="233">
        <f t="shared" si="1344"/>
        <v>0</v>
      </c>
      <c r="C4479" s="234"/>
      <c r="D4479" s="235" t="str">
        <f t="shared" si="1345"/>
        <v/>
      </c>
      <c r="E4479" s="236"/>
      <c r="F4479" s="237">
        <f t="shared" si="1346"/>
        <v>0</v>
      </c>
      <c r="G4479" s="303">
        <f>ROUND(E4479*F4479,2)</f>
        <v>0</v>
      </c>
    </row>
    <row r="4480" spans="1:7" s="238" customFormat="1" ht="24" customHeight="1" x14ac:dyDescent="0.2">
      <c r="A4480" s="235" t="str">
        <f t="shared" si="1343"/>
        <v/>
      </c>
      <c r="B4480" s="233">
        <f t="shared" si="1344"/>
        <v>0</v>
      </c>
      <c r="C4480" s="234"/>
      <c r="D4480" s="235" t="str">
        <f t="shared" si="1345"/>
        <v/>
      </c>
      <c r="E4480" s="236"/>
      <c r="F4480" s="237">
        <f t="shared" si="1346"/>
        <v>0</v>
      </c>
      <c r="G4480" s="303">
        <f t="shared" ref="G4480:G4485" si="1347">ROUND(E4480*F4480,2)</f>
        <v>0</v>
      </c>
    </row>
    <row r="4481" spans="1:7" s="238" customFormat="1" ht="24" customHeight="1" x14ac:dyDescent="0.2">
      <c r="A4481" s="235" t="str">
        <f t="shared" si="1343"/>
        <v/>
      </c>
      <c r="B4481" s="233">
        <f t="shared" si="1344"/>
        <v>0</v>
      </c>
      <c r="C4481" s="234"/>
      <c r="D4481" s="235" t="str">
        <f t="shared" si="1345"/>
        <v/>
      </c>
      <c r="E4481" s="236"/>
      <c r="F4481" s="237">
        <f t="shared" si="1346"/>
        <v>0</v>
      </c>
      <c r="G4481" s="303">
        <f t="shared" si="1347"/>
        <v>0</v>
      </c>
    </row>
    <row r="4482" spans="1:7" s="238" customFormat="1" ht="24" customHeight="1" x14ac:dyDescent="0.2">
      <c r="A4482" s="235" t="str">
        <f t="shared" si="1343"/>
        <v/>
      </c>
      <c r="B4482" s="233">
        <f t="shared" si="1344"/>
        <v>0</v>
      </c>
      <c r="C4482" s="234"/>
      <c r="D4482" s="235" t="str">
        <f t="shared" si="1345"/>
        <v/>
      </c>
      <c r="E4482" s="236"/>
      <c r="F4482" s="237">
        <f t="shared" si="1346"/>
        <v>0</v>
      </c>
      <c r="G4482" s="303">
        <f t="shared" si="1347"/>
        <v>0</v>
      </c>
    </row>
    <row r="4483" spans="1:7" s="238" customFormat="1" ht="24" customHeight="1" x14ac:dyDescent="0.2">
      <c r="A4483" s="235" t="str">
        <f t="shared" si="1343"/>
        <v/>
      </c>
      <c r="B4483" s="233">
        <f t="shared" si="1344"/>
        <v>0</v>
      </c>
      <c r="C4483" s="234"/>
      <c r="D4483" s="235" t="str">
        <f t="shared" si="1345"/>
        <v/>
      </c>
      <c r="E4483" s="236"/>
      <c r="F4483" s="237">
        <f t="shared" si="1346"/>
        <v>0</v>
      </c>
      <c r="G4483" s="303">
        <f t="shared" si="1347"/>
        <v>0</v>
      </c>
    </row>
    <row r="4484" spans="1:7" s="238" customFormat="1" ht="24" customHeight="1" x14ac:dyDescent="0.2">
      <c r="A4484" s="235" t="str">
        <f t="shared" si="1343"/>
        <v/>
      </c>
      <c r="B4484" s="233">
        <f t="shared" si="1344"/>
        <v>0</v>
      </c>
      <c r="C4484" s="234"/>
      <c r="D4484" s="235" t="str">
        <f t="shared" si="1345"/>
        <v/>
      </c>
      <c r="E4484" s="236"/>
      <c r="F4484" s="237">
        <f t="shared" si="1346"/>
        <v>0</v>
      </c>
      <c r="G4484" s="303">
        <f t="shared" si="1347"/>
        <v>0</v>
      </c>
    </row>
    <row r="4485" spans="1:7" s="238" customFormat="1" ht="24" customHeight="1" x14ac:dyDescent="0.2">
      <c r="A4485" s="235" t="str">
        <f t="shared" si="1343"/>
        <v/>
      </c>
      <c r="B4485" s="233">
        <f t="shared" si="1344"/>
        <v>0</v>
      </c>
      <c r="C4485" s="234"/>
      <c r="D4485" s="235" t="str">
        <f t="shared" si="1345"/>
        <v/>
      </c>
      <c r="E4485" s="236"/>
      <c r="F4485" s="237">
        <f t="shared" si="1346"/>
        <v>0</v>
      </c>
      <c r="G4485" s="303">
        <f t="shared" si="1347"/>
        <v>0</v>
      </c>
    </row>
    <row r="4486" spans="1:7" ht="24" customHeight="1" x14ac:dyDescent="0.2">
      <c r="A4486" s="304"/>
      <c r="B4486" s="99"/>
      <c r="C4486" s="99"/>
      <c r="D4486" s="105"/>
      <c r="E4486" s="106"/>
      <c r="F4486" s="377" t="s">
        <v>32</v>
      </c>
      <c r="G4486" s="305">
        <f>SUBTOTAL(9,G4478:G4485)</f>
        <v>0</v>
      </c>
    </row>
    <row r="4487" spans="1:7" ht="24" customHeight="1" x14ac:dyDescent="0.2">
      <c r="A4487" s="304"/>
      <c r="B4487" s="99"/>
      <c r="C4487" s="375" t="s">
        <v>606</v>
      </c>
      <c r="D4487" s="105"/>
      <c r="E4487" s="106"/>
      <c r="F4487" s="107"/>
      <c r="G4487" s="306"/>
    </row>
    <row r="4488" spans="1:7" s="238" customFormat="1" ht="24" customHeight="1" x14ac:dyDescent="0.2">
      <c r="A4488" s="235" t="str">
        <f t="shared" ref="A4488:A4496" si="1348">IFERROR(VLOOKUP(C4488,Tabla_Insumos,4,FALSE),"")</f>
        <v/>
      </c>
      <c r="B4488" s="233" t="str">
        <f t="shared" ref="B4488:B4496" si="1349">IFERROR(VLOOKUP(C4488,Tabla_Insumos,5,FALSE),"")</f>
        <v/>
      </c>
      <c r="C4488" s="234"/>
      <c r="D4488" s="235" t="str">
        <f t="shared" ref="D4488:D4496" si="1350">IFERROR(VLOOKUP(C4488,Tabla_Insumos,2,FALSE),"")</f>
        <v/>
      </c>
      <c r="E4488" s="236"/>
      <c r="F4488" s="237">
        <f t="shared" ref="F4488:F4496" si="1351">IFERROR(VLOOKUP(C4488,Tabla_Insumos,3,FALSE),0)</f>
        <v>0</v>
      </c>
      <c r="G4488" s="303">
        <f t="shared" ref="G4488:G4496" si="1352">ROUND(E4488*F4488,2)</f>
        <v>0</v>
      </c>
    </row>
    <row r="4489" spans="1:7" s="238" customFormat="1" ht="24" customHeight="1" x14ac:dyDescent="0.2">
      <c r="A4489" s="235" t="str">
        <f t="shared" si="1348"/>
        <v/>
      </c>
      <c r="B4489" s="233" t="str">
        <f t="shared" si="1349"/>
        <v/>
      </c>
      <c r="C4489" s="234"/>
      <c r="D4489" s="235" t="str">
        <f t="shared" si="1350"/>
        <v/>
      </c>
      <c r="E4489" s="236"/>
      <c r="F4489" s="237">
        <f t="shared" si="1351"/>
        <v>0</v>
      </c>
      <c r="G4489" s="303">
        <f t="shared" si="1352"/>
        <v>0</v>
      </c>
    </row>
    <row r="4490" spans="1:7" s="238" customFormat="1" ht="24" customHeight="1" x14ac:dyDescent="0.2">
      <c r="A4490" s="235" t="str">
        <f t="shared" si="1348"/>
        <v/>
      </c>
      <c r="B4490" s="233" t="str">
        <f t="shared" si="1349"/>
        <v/>
      </c>
      <c r="C4490" s="234"/>
      <c r="D4490" s="235" t="str">
        <f t="shared" si="1350"/>
        <v/>
      </c>
      <c r="E4490" s="236"/>
      <c r="F4490" s="237">
        <f t="shared" si="1351"/>
        <v>0</v>
      </c>
      <c r="G4490" s="303">
        <f t="shared" si="1352"/>
        <v>0</v>
      </c>
    </row>
    <row r="4491" spans="1:7" s="238" customFormat="1" ht="24" customHeight="1" x14ac:dyDescent="0.2">
      <c r="A4491" s="235" t="str">
        <f t="shared" si="1348"/>
        <v/>
      </c>
      <c r="B4491" s="233" t="str">
        <f t="shared" si="1349"/>
        <v/>
      </c>
      <c r="C4491" s="234"/>
      <c r="D4491" s="235" t="str">
        <f t="shared" si="1350"/>
        <v/>
      </c>
      <c r="E4491" s="236"/>
      <c r="F4491" s="237">
        <f t="shared" si="1351"/>
        <v>0</v>
      </c>
      <c r="G4491" s="303">
        <f t="shared" si="1352"/>
        <v>0</v>
      </c>
    </row>
    <row r="4492" spans="1:7" s="238" customFormat="1" ht="24" customHeight="1" x14ac:dyDescent="0.2">
      <c r="A4492" s="235" t="str">
        <f t="shared" si="1348"/>
        <v/>
      </c>
      <c r="B4492" s="233" t="str">
        <f t="shared" si="1349"/>
        <v/>
      </c>
      <c r="C4492" s="234"/>
      <c r="D4492" s="235" t="str">
        <f t="shared" si="1350"/>
        <v/>
      </c>
      <c r="E4492" s="236"/>
      <c r="F4492" s="237">
        <f t="shared" si="1351"/>
        <v>0</v>
      </c>
      <c r="G4492" s="303">
        <f t="shared" si="1352"/>
        <v>0</v>
      </c>
    </row>
    <row r="4493" spans="1:7" s="238" customFormat="1" ht="24" customHeight="1" x14ac:dyDescent="0.2">
      <c r="A4493" s="235" t="str">
        <f t="shared" si="1348"/>
        <v/>
      </c>
      <c r="B4493" s="233" t="str">
        <f t="shared" si="1349"/>
        <v/>
      </c>
      <c r="C4493" s="234"/>
      <c r="D4493" s="235" t="str">
        <f t="shared" si="1350"/>
        <v/>
      </c>
      <c r="E4493" s="236"/>
      <c r="F4493" s="237">
        <f t="shared" si="1351"/>
        <v>0</v>
      </c>
      <c r="G4493" s="303">
        <f t="shared" si="1352"/>
        <v>0</v>
      </c>
    </row>
    <row r="4494" spans="1:7" s="238" customFormat="1" ht="24" customHeight="1" x14ac:dyDescent="0.2">
      <c r="A4494" s="235" t="str">
        <f t="shared" si="1348"/>
        <v/>
      </c>
      <c r="B4494" s="233" t="str">
        <f t="shared" si="1349"/>
        <v/>
      </c>
      <c r="C4494" s="234"/>
      <c r="D4494" s="235" t="str">
        <f t="shared" si="1350"/>
        <v/>
      </c>
      <c r="E4494" s="236"/>
      <c r="F4494" s="237">
        <f t="shared" si="1351"/>
        <v>0</v>
      </c>
      <c r="G4494" s="303">
        <f t="shared" si="1352"/>
        <v>0</v>
      </c>
    </row>
    <row r="4495" spans="1:7" s="238" customFormat="1" ht="24" customHeight="1" x14ac:dyDescent="0.2">
      <c r="A4495" s="235" t="str">
        <f t="shared" si="1348"/>
        <v/>
      </c>
      <c r="B4495" s="233" t="str">
        <f t="shared" si="1349"/>
        <v/>
      </c>
      <c r="C4495" s="234"/>
      <c r="D4495" s="235" t="str">
        <f t="shared" si="1350"/>
        <v/>
      </c>
      <c r="E4495" s="236"/>
      <c r="F4495" s="237">
        <f t="shared" si="1351"/>
        <v>0</v>
      </c>
      <c r="G4495" s="303">
        <f t="shared" si="1352"/>
        <v>0</v>
      </c>
    </row>
    <row r="4496" spans="1:7" s="238" customFormat="1" ht="24" customHeight="1" x14ac:dyDescent="0.2">
      <c r="A4496" s="235" t="str">
        <f t="shared" si="1348"/>
        <v/>
      </c>
      <c r="B4496" s="233" t="str">
        <f t="shared" si="1349"/>
        <v/>
      </c>
      <c r="C4496" s="234"/>
      <c r="D4496" s="235" t="str">
        <f t="shared" si="1350"/>
        <v/>
      </c>
      <c r="E4496" s="236"/>
      <c r="F4496" s="237">
        <f t="shared" si="1351"/>
        <v>0</v>
      </c>
      <c r="G4496" s="303">
        <f t="shared" si="1352"/>
        <v>0</v>
      </c>
    </row>
    <row r="4497" spans="1:123" ht="24" customHeight="1" x14ac:dyDescent="0.2">
      <c r="A4497" s="307"/>
      <c r="B4497" s="105"/>
      <c r="C4497" s="99"/>
      <c r="D4497" s="105"/>
      <c r="E4497" s="106"/>
      <c r="F4497" s="377" t="s">
        <v>33</v>
      </c>
      <c r="G4497" s="305">
        <f>SUBTOTAL(9,G4488:G4496)</f>
        <v>0</v>
      </c>
    </row>
    <row r="4498" spans="1:123" ht="24" customHeight="1" x14ac:dyDescent="0.2">
      <c r="A4498" s="308"/>
      <c r="B4498" s="105"/>
      <c r="C4498" s="99"/>
      <c r="D4498" s="105"/>
      <c r="E4498" s="106"/>
      <c r="F4498" s="107"/>
      <c r="G4498" s="306"/>
    </row>
    <row r="4499" spans="1:123" ht="24" customHeight="1" x14ac:dyDescent="0.2">
      <c r="A4499" s="309" t="str">
        <f>B4457</f>
        <v/>
      </c>
      <c r="B4499" s="310" t="str">
        <f>C4457</f>
        <v/>
      </c>
      <c r="C4499" s="113"/>
      <c r="D4499" s="113" t="s">
        <v>34</v>
      </c>
      <c r="E4499" s="114"/>
      <c r="F4499" s="312" t="s">
        <v>35</v>
      </c>
      <c r="G4499" s="311">
        <f>SUBTOTAL(9,G4462:G4498)</f>
        <v>0</v>
      </c>
    </row>
    <row r="4501" spans="1:123" ht="24" customHeight="1" x14ac:dyDescent="0.2">
      <c r="A4501" s="291" t="s">
        <v>37</v>
      </c>
      <c r="B4501" s="292"/>
      <c r="C4501" s="292"/>
      <c r="D4501" s="292"/>
      <c r="E4501" s="292"/>
      <c r="F4501" s="292"/>
      <c r="G4501" s="293"/>
    </row>
    <row r="4502" spans="1:123" ht="24" customHeight="1" x14ac:dyDescent="0.2">
      <c r="A4502" s="294" t="s">
        <v>602</v>
      </c>
      <c r="B4502" s="101" t="str">
        <f>Comitente</f>
        <v>DIRECCION PROVINCIAL DE REDES DE GAS</v>
      </c>
      <c r="C4502" s="96"/>
      <c r="D4502" s="102"/>
      <c r="E4502" s="102"/>
      <c r="F4502" s="103"/>
      <c r="G4502" s="295"/>
    </row>
    <row r="4503" spans="1:123" ht="24" customHeight="1" x14ac:dyDescent="0.2">
      <c r="A4503" s="294" t="s">
        <v>603</v>
      </c>
      <c r="B4503" s="101">
        <f>Contratista</f>
        <v>0</v>
      </c>
      <c r="C4503" s="97"/>
      <c r="D4503" s="97"/>
      <c r="E4503" s="97"/>
      <c r="F4503" s="104"/>
      <c r="G4503" s="296"/>
    </row>
    <row r="4504" spans="1:123" ht="24" customHeight="1" x14ac:dyDescent="0.2">
      <c r="A4504" s="294" t="s">
        <v>24</v>
      </c>
      <c r="B4504" s="101" t="str">
        <f>Obra</f>
        <v>RED DE MEDIA PRESIÓN BARRIO TALACASTO</v>
      </c>
      <c r="C4504" s="97"/>
      <c r="D4504" s="97"/>
      <c r="E4504" s="97"/>
      <c r="F4504" s="104" t="s">
        <v>38</v>
      </c>
      <c r="G4504" s="297">
        <f>Fecha_Base</f>
        <v>0</v>
      </c>
    </row>
    <row r="4505" spans="1:123" ht="24" customHeight="1" x14ac:dyDescent="0.2">
      <c r="A4505" s="298" t="s">
        <v>601</v>
      </c>
      <c r="B4505" s="98" t="str">
        <f>Ubicación</f>
        <v>Departamento Chimbas</v>
      </c>
      <c r="C4505" s="98"/>
      <c r="D4505" s="105"/>
      <c r="E4505" s="106"/>
      <c r="F4505" s="107"/>
      <c r="G4505" s="299"/>
    </row>
    <row r="4506" spans="1:123" ht="24" customHeight="1" x14ac:dyDescent="0.2">
      <c r="A4506" s="298" t="s">
        <v>39</v>
      </c>
      <c r="B4506" s="108" t="str">
        <f>IFERROR(VALUE(LEFT(B4507,FIND(".",B4507)-1)),"")</f>
        <v/>
      </c>
      <c r="C4506" s="99" t="str">
        <f>IFERROR(VLOOKUP(B4506,Tabla_CyP,2,FALSE),"")</f>
        <v/>
      </c>
      <c r="D4506" s="99"/>
      <c r="E4506" s="106"/>
      <c r="F4506" s="107"/>
      <c r="G4506" s="299"/>
    </row>
    <row r="4507" spans="1:123" ht="24" customHeight="1" x14ac:dyDescent="0.2">
      <c r="A4507" s="298" t="s">
        <v>25</v>
      </c>
      <c r="B4507" s="109" t="str">
        <f>IFERROR(VLOOKUP(COUNTIF($A$1:A4507,"ANALISIS DE PRECIOS"),Tabla_NumeroItem,2,FALSE),"")</f>
        <v/>
      </c>
      <c r="C4507" s="99" t="str">
        <f>IFERROR(VLOOKUP(B4507,Tabla_CyP,2,FALSE),"")</f>
        <v/>
      </c>
      <c r="D4507" s="105"/>
      <c r="E4507" s="106"/>
      <c r="F4507" s="104" t="s">
        <v>26</v>
      </c>
      <c r="G4507" s="300" t="str">
        <f>IFERROR(VLOOKUP(B4507,Tabla_CyP,4,FALSE),"")</f>
        <v/>
      </c>
    </row>
    <row r="4508" spans="1:123" ht="24" customHeight="1" x14ac:dyDescent="0.2">
      <c r="A4508" s="298"/>
      <c r="B4508" s="98"/>
      <c r="C4508" s="99"/>
      <c r="D4508" s="105"/>
      <c r="E4508" s="106"/>
      <c r="F4508" s="107"/>
      <c r="G4508" s="299"/>
    </row>
    <row r="4509" spans="1:123" ht="24" customHeight="1" x14ac:dyDescent="0.2">
      <c r="A4509" s="431" t="s">
        <v>507</v>
      </c>
      <c r="B4509" s="432"/>
      <c r="C4509" s="425" t="s">
        <v>0</v>
      </c>
      <c r="D4509" s="425" t="s">
        <v>27</v>
      </c>
      <c r="E4509" s="427" t="s">
        <v>28</v>
      </c>
      <c r="F4509" s="429" t="s">
        <v>29</v>
      </c>
      <c r="G4509" s="429" t="s">
        <v>30</v>
      </c>
    </row>
    <row r="4510" spans="1:123" s="111" customFormat="1" ht="24" customHeight="1" x14ac:dyDescent="0.2">
      <c r="A4510" s="110" t="s">
        <v>508</v>
      </c>
      <c r="B4510" s="110" t="s">
        <v>509</v>
      </c>
      <c r="C4510" s="426"/>
      <c r="D4510" s="426"/>
      <c r="E4510" s="428"/>
      <c r="F4510" s="430"/>
      <c r="G4510" s="430"/>
      <c r="H4510" s="239"/>
      <c r="I4510" s="239"/>
      <c r="J4510" s="239"/>
      <c r="K4510" s="239"/>
      <c r="L4510" s="239"/>
      <c r="M4510" s="239"/>
      <c r="N4510" s="239"/>
      <c r="O4510" s="239"/>
      <c r="P4510" s="239"/>
      <c r="Q4510" s="239"/>
      <c r="R4510" s="239"/>
      <c r="S4510" s="239"/>
      <c r="T4510" s="239"/>
      <c r="U4510" s="239"/>
      <c r="V4510" s="239"/>
      <c r="W4510" s="239"/>
      <c r="X4510" s="239"/>
      <c r="Y4510" s="239"/>
      <c r="Z4510" s="239"/>
      <c r="AA4510" s="239"/>
      <c r="AB4510" s="239"/>
      <c r="AC4510" s="239"/>
      <c r="AD4510" s="239"/>
      <c r="AE4510" s="239"/>
      <c r="AF4510" s="239"/>
      <c r="AG4510" s="239"/>
      <c r="AH4510" s="239"/>
      <c r="AI4510" s="239"/>
      <c r="AJ4510" s="239"/>
      <c r="AK4510" s="239"/>
      <c r="AL4510" s="239"/>
      <c r="AM4510" s="239"/>
      <c r="AN4510" s="239"/>
      <c r="AO4510" s="239"/>
      <c r="AP4510" s="239"/>
      <c r="AQ4510" s="239"/>
      <c r="AR4510" s="239"/>
      <c r="AS4510" s="239"/>
      <c r="AT4510" s="239"/>
      <c r="AU4510" s="239"/>
      <c r="AV4510" s="239"/>
      <c r="AW4510" s="239"/>
      <c r="AX4510" s="239"/>
      <c r="AY4510" s="239"/>
      <c r="AZ4510" s="239"/>
      <c r="BA4510" s="239"/>
      <c r="BB4510" s="239"/>
      <c r="BC4510" s="239"/>
      <c r="BD4510" s="239"/>
      <c r="BE4510" s="239"/>
      <c r="BF4510" s="239"/>
      <c r="BG4510" s="239"/>
      <c r="BH4510" s="239"/>
      <c r="BI4510" s="239"/>
      <c r="BJ4510" s="239"/>
      <c r="BK4510" s="239"/>
      <c r="BL4510" s="239"/>
      <c r="BM4510" s="239"/>
      <c r="BN4510" s="239"/>
      <c r="BO4510" s="239"/>
      <c r="BP4510" s="239"/>
      <c r="BQ4510" s="239"/>
      <c r="BR4510" s="239"/>
      <c r="BS4510" s="239"/>
      <c r="BT4510" s="239"/>
      <c r="BU4510" s="239"/>
      <c r="BV4510" s="239"/>
      <c r="BW4510" s="239"/>
      <c r="BX4510" s="239"/>
      <c r="BY4510" s="239"/>
      <c r="BZ4510" s="239"/>
      <c r="CA4510" s="239"/>
      <c r="CB4510" s="239"/>
      <c r="CC4510" s="239"/>
      <c r="CD4510" s="239"/>
      <c r="CE4510" s="239"/>
      <c r="CF4510" s="239"/>
      <c r="CG4510" s="239"/>
      <c r="CH4510" s="239"/>
      <c r="CI4510" s="239"/>
      <c r="CJ4510" s="239"/>
      <c r="CK4510" s="239"/>
      <c r="CL4510" s="239"/>
      <c r="CM4510" s="239"/>
      <c r="CN4510" s="239"/>
      <c r="CO4510" s="239"/>
      <c r="CP4510" s="239"/>
      <c r="CQ4510" s="239"/>
      <c r="CR4510" s="239"/>
      <c r="CS4510" s="239"/>
      <c r="CT4510" s="239"/>
      <c r="CU4510" s="239"/>
      <c r="CV4510" s="239"/>
      <c r="CW4510" s="239"/>
      <c r="CX4510" s="239"/>
      <c r="CY4510" s="239"/>
      <c r="CZ4510" s="239"/>
      <c r="DA4510" s="239"/>
      <c r="DB4510" s="239"/>
      <c r="DC4510" s="239"/>
      <c r="DD4510" s="239"/>
      <c r="DE4510" s="239"/>
      <c r="DF4510" s="239"/>
      <c r="DG4510" s="239"/>
      <c r="DH4510" s="239"/>
      <c r="DI4510" s="239"/>
      <c r="DJ4510" s="239"/>
      <c r="DK4510" s="239"/>
      <c r="DL4510" s="239"/>
      <c r="DM4510" s="239"/>
      <c r="DN4510" s="239"/>
      <c r="DO4510" s="239"/>
      <c r="DP4510" s="239"/>
      <c r="DQ4510" s="239"/>
      <c r="DR4510" s="239"/>
      <c r="DS4510" s="239"/>
    </row>
    <row r="4511" spans="1:123" ht="24" customHeight="1" x14ac:dyDescent="0.2">
      <c r="A4511" s="378"/>
      <c r="B4511" s="112"/>
      <c r="C4511" s="376" t="s">
        <v>604</v>
      </c>
      <c r="D4511" s="113"/>
      <c r="E4511" s="114"/>
      <c r="F4511" s="115"/>
      <c r="G4511" s="302"/>
    </row>
    <row r="4512" spans="1:123" s="238" customFormat="1" ht="24" customHeight="1" x14ac:dyDescent="0.2">
      <c r="A4512" s="235" t="str">
        <f t="shared" ref="A4512:A4525" si="1353">IFERROR(VLOOKUP(C4512,Tabla_Insumos,4,FALSE),"")</f>
        <v/>
      </c>
      <c r="B4512" s="233" t="str">
        <f t="shared" ref="B4512:B4525" si="1354">IFERROR(VLOOKUP(C4512,Tabla_Insumos,5,FALSE),"")</f>
        <v/>
      </c>
      <c r="C4512" s="234"/>
      <c r="D4512" s="235" t="str">
        <f t="shared" ref="D4512:D4525" si="1355">IFERROR(VLOOKUP(C4512,Tabla_Insumos,2,FALSE),"")</f>
        <v/>
      </c>
      <c r="E4512" s="236"/>
      <c r="F4512" s="237">
        <f t="shared" ref="F4512:F4525" si="1356">IFERROR(VLOOKUP(C4512,Tabla_Insumos,3,FALSE),0)</f>
        <v>0</v>
      </c>
      <c r="G4512" s="303">
        <f>ROUND(E4512*F4512,2)</f>
        <v>0</v>
      </c>
    </row>
    <row r="4513" spans="1:7" s="238" customFormat="1" ht="24" customHeight="1" x14ac:dyDescent="0.2">
      <c r="A4513" s="235" t="str">
        <f t="shared" si="1353"/>
        <v/>
      </c>
      <c r="B4513" s="233" t="str">
        <f t="shared" si="1354"/>
        <v/>
      </c>
      <c r="C4513" s="234"/>
      <c r="D4513" s="235" t="str">
        <f t="shared" si="1355"/>
        <v/>
      </c>
      <c r="E4513" s="236"/>
      <c r="F4513" s="237">
        <f t="shared" si="1356"/>
        <v>0</v>
      </c>
      <c r="G4513" s="303">
        <f t="shared" ref="G4513:G4525" si="1357">ROUND(E4513*F4513,2)</f>
        <v>0</v>
      </c>
    </row>
    <row r="4514" spans="1:7" s="238" customFormat="1" ht="24" customHeight="1" x14ac:dyDescent="0.2">
      <c r="A4514" s="235" t="str">
        <f t="shared" si="1353"/>
        <v/>
      </c>
      <c r="B4514" s="233" t="str">
        <f t="shared" si="1354"/>
        <v/>
      </c>
      <c r="C4514" s="234"/>
      <c r="D4514" s="235" t="str">
        <f t="shared" si="1355"/>
        <v/>
      </c>
      <c r="E4514" s="236"/>
      <c r="F4514" s="237">
        <f t="shared" si="1356"/>
        <v>0</v>
      </c>
      <c r="G4514" s="303">
        <f t="shared" si="1357"/>
        <v>0</v>
      </c>
    </row>
    <row r="4515" spans="1:7" s="238" customFormat="1" ht="24" customHeight="1" x14ac:dyDescent="0.2">
      <c r="A4515" s="235" t="str">
        <f t="shared" si="1353"/>
        <v/>
      </c>
      <c r="B4515" s="233" t="str">
        <f t="shared" si="1354"/>
        <v/>
      </c>
      <c r="C4515" s="234"/>
      <c r="D4515" s="235" t="str">
        <f t="shared" si="1355"/>
        <v/>
      </c>
      <c r="E4515" s="236"/>
      <c r="F4515" s="237">
        <f t="shared" si="1356"/>
        <v>0</v>
      </c>
      <c r="G4515" s="303">
        <f t="shared" si="1357"/>
        <v>0</v>
      </c>
    </row>
    <row r="4516" spans="1:7" s="238" customFormat="1" ht="24" customHeight="1" x14ac:dyDescent="0.2">
      <c r="A4516" s="235" t="str">
        <f t="shared" si="1353"/>
        <v/>
      </c>
      <c r="B4516" s="233" t="str">
        <f t="shared" si="1354"/>
        <v/>
      </c>
      <c r="C4516" s="234"/>
      <c r="D4516" s="235" t="str">
        <f t="shared" si="1355"/>
        <v/>
      </c>
      <c r="E4516" s="236"/>
      <c r="F4516" s="237">
        <f t="shared" si="1356"/>
        <v>0</v>
      </c>
      <c r="G4516" s="303">
        <f t="shared" si="1357"/>
        <v>0</v>
      </c>
    </row>
    <row r="4517" spans="1:7" s="238" customFormat="1" ht="24" customHeight="1" x14ac:dyDescent="0.2">
      <c r="A4517" s="235" t="str">
        <f t="shared" si="1353"/>
        <v/>
      </c>
      <c r="B4517" s="233" t="str">
        <f t="shared" si="1354"/>
        <v/>
      </c>
      <c r="C4517" s="234"/>
      <c r="D4517" s="235" t="str">
        <f t="shared" si="1355"/>
        <v/>
      </c>
      <c r="E4517" s="236"/>
      <c r="F4517" s="237">
        <f t="shared" si="1356"/>
        <v>0</v>
      </c>
      <c r="G4517" s="303">
        <f t="shared" si="1357"/>
        <v>0</v>
      </c>
    </row>
    <row r="4518" spans="1:7" s="238" customFormat="1" ht="24" customHeight="1" x14ac:dyDescent="0.2">
      <c r="A4518" s="235" t="str">
        <f t="shared" si="1353"/>
        <v/>
      </c>
      <c r="B4518" s="233" t="str">
        <f t="shared" si="1354"/>
        <v/>
      </c>
      <c r="C4518" s="234"/>
      <c r="D4518" s="235" t="str">
        <f t="shared" si="1355"/>
        <v/>
      </c>
      <c r="E4518" s="236"/>
      <c r="F4518" s="237">
        <f t="shared" si="1356"/>
        <v>0</v>
      </c>
      <c r="G4518" s="303">
        <f t="shared" si="1357"/>
        <v>0</v>
      </c>
    </row>
    <row r="4519" spans="1:7" s="238" customFormat="1" ht="24" customHeight="1" x14ac:dyDescent="0.2">
      <c r="A4519" s="235" t="str">
        <f t="shared" si="1353"/>
        <v/>
      </c>
      <c r="B4519" s="233" t="str">
        <f t="shared" si="1354"/>
        <v/>
      </c>
      <c r="C4519" s="234"/>
      <c r="D4519" s="235" t="str">
        <f t="shared" si="1355"/>
        <v/>
      </c>
      <c r="E4519" s="236"/>
      <c r="F4519" s="237">
        <f t="shared" si="1356"/>
        <v>0</v>
      </c>
      <c r="G4519" s="303">
        <f t="shared" si="1357"/>
        <v>0</v>
      </c>
    </row>
    <row r="4520" spans="1:7" s="238" customFormat="1" ht="24" customHeight="1" x14ac:dyDescent="0.2">
      <c r="A4520" s="235" t="str">
        <f t="shared" si="1353"/>
        <v/>
      </c>
      <c r="B4520" s="233" t="str">
        <f t="shared" si="1354"/>
        <v/>
      </c>
      <c r="C4520" s="234"/>
      <c r="D4520" s="235" t="str">
        <f t="shared" si="1355"/>
        <v/>
      </c>
      <c r="E4520" s="236"/>
      <c r="F4520" s="237">
        <f t="shared" si="1356"/>
        <v>0</v>
      </c>
      <c r="G4520" s="303">
        <f t="shared" si="1357"/>
        <v>0</v>
      </c>
    </row>
    <row r="4521" spans="1:7" s="238" customFormat="1" ht="24" customHeight="1" x14ac:dyDescent="0.2">
      <c r="A4521" s="235" t="str">
        <f t="shared" si="1353"/>
        <v/>
      </c>
      <c r="B4521" s="233" t="str">
        <f t="shared" si="1354"/>
        <v/>
      </c>
      <c r="C4521" s="234"/>
      <c r="D4521" s="235" t="str">
        <f t="shared" si="1355"/>
        <v/>
      </c>
      <c r="E4521" s="236"/>
      <c r="F4521" s="237">
        <f t="shared" si="1356"/>
        <v>0</v>
      </c>
      <c r="G4521" s="303">
        <f t="shared" si="1357"/>
        <v>0</v>
      </c>
    </row>
    <row r="4522" spans="1:7" s="238" customFormat="1" ht="24" customHeight="1" x14ac:dyDescent="0.2">
      <c r="A4522" s="235" t="str">
        <f t="shared" si="1353"/>
        <v/>
      </c>
      <c r="B4522" s="233" t="str">
        <f t="shared" si="1354"/>
        <v/>
      </c>
      <c r="C4522" s="234"/>
      <c r="D4522" s="235" t="str">
        <f t="shared" si="1355"/>
        <v/>
      </c>
      <c r="E4522" s="236"/>
      <c r="F4522" s="237">
        <f t="shared" si="1356"/>
        <v>0</v>
      </c>
      <c r="G4522" s="303">
        <f t="shared" si="1357"/>
        <v>0</v>
      </c>
    </row>
    <row r="4523" spans="1:7" s="238" customFormat="1" ht="24" customHeight="1" x14ac:dyDescent="0.2">
      <c r="A4523" s="235" t="str">
        <f t="shared" si="1353"/>
        <v/>
      </c>
      <c r="B4523" s="233" t="str">
        <f t="shared" si="1354"/>
        <v/>
      </c>
      <c r="C4523" s="234"/>
      <c r="D4523" s="235" t="str">
        <f t="shared" si="1355"/>
        <v/>
      </c>
      <c r="E4523" s="236"/>
      <c r="F4523" s="237">
        <f t="shared" si="1356"/>
        <v>0</v>
      </c>
      <c r="G4523" s="303">
        <f t="shared" si="1357"/>
        <v>0</v>
      </c>
    </row>
    <row r="4524" spans="1:7" s="238" customFormat="1" ht="24" customHeight="1" x14ac:dyDescent="0.2">
      <c r="A4524" s="235" t="str">
        <f t="shared" si="1353"/>
        <v/>
      </c>
      <c r="B4524" s="233" t="str">
        <f t="shared" si="1354"/>
        <v/>
      </c>
      <c r="C4524" s="234"/>
      <c r="D4524" s="235" t="str">
        <f t="shared" si="1355"/>
        <v/>
      </c>
      <c r="E4524" s="236"/>
      <c r="F4524" s="237">
        <f t="shared" si="1356"/>
        <v>0</v>
      </c>
      <c r="G4524" s="303">
        <f t="shared" si="1357"/>
        <v>0</v>
      </c>
    </row>
    <row r="4525" spans="1:7" s="238" customFormat="1" ht="24" customHeight="1" x14ac:dyDescent="0.2">
      <c r="A4525" s="235" t="str">
        <f t="shared" si="1353"/>
        <v/>
      </c>
      <c r="B4525" s="233" t="str">
        <f t="shared" si="1354"/>
        <v/>
      </c>
      <c r="C4525" s="234"/>
      <c r="D4525" s="235" t="str">
        <f t="shared" si="1355"/>
        <v/>
      </c>
      <c r="E4525" s="236"/>
      <c r="F4525" s="237">
        <f t="shared" si="1356"/>
        <v>0</v>
      </c>
      <c r="G4525" s="303">
        <f t="shared" si="1357"/>
        <v>0</v>
      </c>
    </row>
    <row r="4526" spans="1:7" ht="24" customHeight="1" x14ac:dyDescent="0.2">
      <c r="A4526" s="304"/>
      <c r="B4526" s="99"/>
      <c r="C4526" s="99"/>
      <c r="D4526" s="105"/>
      <c r="E4526" s="106"/>
      <c r="F4526" s="377" t="s">
        <v>31</v>
      </c>
      <c r="G4526" s="305">
        <f>SUBTOTAL(9,G4512:G4525)</f>
        <v>0</v>
      </c>
    </row>
    <row r="4527" spans="1:7" ht="24" customHeight="1" x14ac:dyDescent="0.2">
      <c r="A4527" s="304"/>
      <c r="B4527" s="99"/>
      <c r="C4527" s="375" t="s">
        <v>605</v>
      </c>
      <c r="D4527" s="105"/>
      <c r="E4527" s="106"/>
      <c r="F4527" s="107"/>
      <c r="G4527" s="306"/>
    </row>
    <row r="4528" spans="1:7" s="238" customFormat="1" ht="24" customHeight="1" x14ac:dyDescent="0.2">
      <c r="A4528" s="235" t="str">
        <f t="shared" ref="A4528:A4535" si="1358">IFERROR(VLOOKUP(C4528,Tabla_Insumos,4,FALSE),"")</f>
        <v/>
      </c>
      <c r="B4528" s="233">
        <f t="shared" ref="B4528:B4535" si="1359">IFERROR(VLOOKUP(A4528,Tabla_Indices,5,FALSE),"")</f>
        <v>0</v>
      </c>
      <c r="C4528" s="234"/>
      <c r="D4528" s="235" t="str">
        <f t="shared" ref="D4528:D4535" si="1360">IFERROR(VLOOKUP(C4528,Tabla_Insumos,2,FALSE),"")</f>
        <v/>
      </c>
      <c r="E4528" s="236"/>
      <c r="F4528" s="237">
        <f t="shared" ref="F4528:F4535" si="1361">IFERROR(VLOOKUP(C4528,Tabla_Insumos,3,FALSE),0)</f>
        <v>0</v>
      </c>
      <c r="G4528" s="303">
        <f>ROUND(E4528*F4528,2)</f>
        <v>0</v>
      </c>
    </row>
    <row r="4529" spans="1:7" s="238" customFormat="1" ht="24" customHeight="1" x14ac:dyDescent="0.2">
      <c r="A4529" s="235" t="str">
        <f t="shared" si="1358"/>
        <v/>
      </c>
      <c r="B4529" s="233">
        <f t="shared" si="1359"/>
        <v>0</v>
      </c>
      <c r="C4529" s="234"/>
      <c r="D4529" s="235" t="str">
        <f t="shared" si="1360"/>
        <v/>
      </c>
      <c r="E4529" s="236"/>
      <c r="F4529" s="237">
        <f t="shared" si="1361"/>
        <v>0</v>
      </c>
      <c r="G4529" s="303">
        <f>ROUND(E4529*F4529,2)</f>
        <v>0</v>
      </c>
    </row>
    <row r="4530" spans="1:7" s="238" customFormat="1" ht="24" customHeight="1" x14ac:dyDescent="0.2">
      <c r="A4530" s="235" t="str">
        <f t="shared" si="1358"/>
        <v/>
      </c>
      <c r="B4530" s="233">
        <f t="shared" si="1359"/>
        <v>0</v>
      </c>
      <c r="C4530" s="234"/>
      <c r="D4530" s="235" t="str">
        <f t="shared" si="1360"/>
        <v/>
      </c>
      <c r="E4530" s="236"/>
      <c r="F4530" s="237">
        <f t="shared" si="1361"/>
        <v>0</v>
      </c>
      <c r="G4530" s="303">
        <f t="shared" ref="G4530:G4535" si="1362">ROUND(E4530*F4530,2)</f>
        <v>0</v>
      </c>
    </row>
    <row r="4531" spans="1:7" s="238" customFormat="1" ht="24" customHeight="1" x14ac:dyDescent="0.2">
      <c r="A4531" s="235" t="str">
        <f t="shared" si="1358"/>
        <v/>
      </c>
      <c r="B4531" s="233">
        <f t="shared" si="1359"/>
        <v>0</v>
      </c>
      <c r="C4531" s="234"/>
      <c r="D4531" s="235" t="str">
        <f t="shared" si="1360"/>
        <v/>
      </c>
      <c r="E4531" s="236"/>
      <c r="F4531" s="237">
        <f t="shared" si="1361"/>
        <v>0</v>
      </c>
      <c r="G4531" s="303">
        <f t="shared" si="1362"/>
        <v>0</v>
      </c>
    </row>
    <row r="4532" spans="1:7" s="238" customFormat="1" ht="24" customHeight="1" x14ac:dyDescent="0.2">
      <c r="A4532" s="235" t="str">
        <f t="shared" si="1358"/>
        <v/>
      </c>
      <c r="B4532" s="233">
        <f t="shared" si="1359"/>
        <v>0</v>
      </c>
      <c r="C4532" s="234"/>
      <c r="D4532" s="235" t="str">
        <f t="shared" si="1360"/>
        <v/>
      </c>
      <c r="E4532" s="236"/>
      <c r="F4532" s="237">
        <f t="shared" si="1361"/>
        <v>0</v>
      </c>
      <c r="G4532" s="303">
        <f t="shared" si="1362"/>
        <v>0</v>
      </c>
    </row>
    <row r="4533" spans="1:7" s="238" customFormat="1" ht="24" customHeight="1" x14ac:dyDescent="0.2">
      <c r="A4533" s="235" t="str">
        <f t="shared" si="1358"/>
        <v/>
      </c>
      <c r="B4533" s="233">
        <f t="shared" si="1359"/>
        <v>0</v>
      </c>
      <c r="C4533" s="234"/>
      <c r="D4533" s="235" t="str">
        <f t="shared" si="1360"/>
        <v/>
      </c>
      <c r="E4533" s="236"/>
      <c r="F4533" s="237">
        <f t="shared" si="1361"/>
        <v>0</v>
      </c>
      <c r="G4533" s="303">
        <f t="shared" si="1362"/>
        <v>0</v>
      </c>
    </row>
    <row r="4534" spans="1:7" s="238" customFormat="1" ht="24" customHeight="1" x14ac:dyDescent="0.2">
      <c r="A4534" s="235" t="str">
        <f t="shared" si="1358"/>
        <v/>
      </c>
      <c r="B4534" s="233">
        <f t="shared" si="1359"/>
        <v>0</v>
      </c>
      <c r="C4534" s="234"/>
      <c r="D4534" s="235" t="str">
        <f t="shared" si="1360"/>
        <v/>
      </c>
      <c r="E4534" s="236"/>
      <c r="F4534" s="237">
        <f t="shared" si="1361"/>
        <v>0</v>
      </c>
      <c r="G4534" s="303">
        <f t="shared" si="1362"/>
        <v>0</v>
      </c>
    </row>
    <row r="4535" spans="1:7" s="238" customFormat="1" ht="24" customHeight="1" x14ac:dyDescent="0.2">
      <c r="A4535" s="235" t="str">
        <f t="shared" si="1358"/>
        <v/>
      </c>
      <c r="B4535" s="233">
        <f t="shared" si="1359"/>
        <v>0</v>
      </c>
      <c r="C4535" s="234"/>
      <c r="D4535" s="235" t="str">
        <f t="shared" si="1360"/>
        <v/>
      </c>
      <c r="E4535" s="236"/>
      <c r="F4535" s="237">
        <f t="shared" si="1361"/>
        <v>0</v>
      </c>
      <c r="G4535" s="303">
        <f t="shared" si="1362"/>
        <v>0</v>
      </c>
    </row>
    <row r="4536" spans="1:7" ht="24" customHeight="1" x14ac:dyDescent="0.2">
      <c r="A4536" s="304"/>
      <c r="B4536" s="99"/>
      <c r="C4536" s="99"/>
      <c r="D4536" s="105"/>
      <c r="E4536" s="106"/>
      <c r="F4536" s="377" t="s">
        <v>32</v>
      </c>
      <c r="G4536" s="305">
        <f>SUBTOTAL(9,G4528:G4535)</f>
        <v>0</v>
      </c>
    </row>
    <row r="4537" spans="1:7" ht="24" customHeight="1" x14ac:dyDescent="0.2">
      <c r="A4537" s="304"/>
      <c r="B4537" s="99"/>
      <c r="C4537" s="375" t="s">
        <v>606</v>
      </c>
      <c r="D4537" s="105"/>
      <c r="E4537" s="106"/>
      <c r="F4537" s="107"/>
      <c r="G4537" s="306"/>
    </row>
    <row r="4538" spans="1:7" s="238" customFormat="1" ht="24" customHeight="1" x14ac:dyDescent="0.2">
      <c r="A4538" s="235" t="str">
        <f t="shared" ref="A4538:A4546" si="1363">IFERROR(VLOOKUP(C4538,Tabla_Insumos,4,FALSE),"")</f>
        <v/>
      </c>
      <c r="B4538" s="233" t="str">
        <f t="shared" ref="B4538:B4546" si="1364">IFERROR(VLOOKUP(C4538,Tabla_Insumos,5,FALSE),"")</f>
        <v/>
      </c>
      <c r="C4538" s="234"/>
      <c r="D4538" s="235" t="str">
        <f t="shared" ref="D4538:D4546" si="1365">IFERROR(VLOOKUP(C4538,Tabla_Insumos,2,FALSE),"")</f>
        <v/>
      </c>
      <c r="E4538" s="236"/>
      <c r="F4538" s="237">
        <f t="shared" ref="F4538:F4546" si="1366">IFERROR(VLOOKUP(C4538,Tabla_Insumos,3,FALSE),0)</f>
        <v>0</v>
      </c>
      <c r="G4538" s="303">
        <f t="shared" ref="G4538:G4546" si="1367">ROUND(E4538*F4538,2)</f>
        <v>0</v>
      </c>
    </row>
    <row r="4539" spans="1:7" s="238" customFormat="1" ht="24" customHeight="1" x14ac:dyDescent="0.2">
      <c r="A4539" s="235" t="str">
        <f t="shared" si="1363"/>
        <v/>
      </c>
      <c r="B4539" s="233" t="str">
        <f t="shared" si="1364"/>
        <v/>
      </c>
      <c r="C4539" s="234"/>
      <c r="D4539" s="235" t="str">
        <f t="shared" si="1365"/>
        <v/>
      </c>
      <c r="E4539" s="236"/>
      <c r="F4539" s="237">
        <f t="shared" si="1366"/>
        <v>0</v>
      </c>
      <c r="G4539" s="303">
        <f t="shared" si="1367"/>
        <v>0</v>
      </c>
    </row>
    <row r="4540" spans="1:7" s="238" customFormat="1" ht="24" customHeight="1" x14ac:dyDescent="0.2">
      <c r="A4540" s="235" t="str">
        <f t="shared" si="1363"/>
        <v/>
      </c>
      <c r="B4540" s="233" t="str">
        <f t="shared" si="1364"/>
        <v/>
      </c>
      <c r="C4540" s="234"/>
      <c r="D4540" s="235" t="str">
        <f t="shared" si="1365"/>
        <v/>
      </c>
      <c r="E4540" s="236"/>
      <c r="F4540" s="237">
        <f t="shared" si="1366"/>
        <v>0</v>
      </c>
      <c r="G4540" s="303">
        <f t="shared" si="1367"/>
        <v>0</v>
      </c>
    </row>
    <row r="4541" spans="1:7" s="238" customFormat="1" ht="24" customHeight="1" x14ac:dyDescent="0.2">
      <c r="A4541" s="235" t="str">
        <f t="shared" si="1363"/>
        <v/>
      </c>
      <c r="B4541" s="233" t="str">
        <f t="shared" si="1364"/>
        <v/>
      </c>
      <c r="C4541" s="234"/>
      <c r="D4541" s="235" t="str">
        <f t="shared" si="1365"/>
        <v/>
      </c>
      <c r="E4541" s="236"/>
      <c r="F4541" s="237">
        <f t="shared" si="1366"/>
        <v>0</v>
      </c>
      <c r="G4541" s="303">
        <f t="shared" si="1367"/>
        <v>0</v>
      </c>
    </row>
    <row r="4542" spans="1:7" s="238" customFormat="1" ht="24" customHeight="1" x14ac:dyDescent="0.2">
      <c r="A4542" s="235" t="str">
        <f t="shared" si="1363"/>
        <v/>
      </c>
      <c r="B4542" s="233" t="str">
        <f t="shared" si="1364"/>
        <v/>
      </c>
      <c r="C4542" s="234"/>
      <c r="D4542" s="235" t="str">
        <f t="shared" si="1365"/>
        <v/>
      </c>
      <c r="E4542" s="236"/>
      <c r="F4542" s="237">
        <f t="shared" si="1366"/>
        <v>0</v>
      </c>
      <c r="G4542" s="303">
        <f t="shared" si="1367"/>
        <v>0</v>
      </c>
    </row>
    <row r="4543" spans="1:7" s="238" customFormat="1" ht="24" customHeight="1" x14ac:dyDescent="0.2">
      <c r="A4543" s="235" t="str">
        <f t="shared" si="1363"/>
        <v/>
      </c>
      <c r="B4543" s="233" t="str">
        <f t="shared" si="1364"/>
        <v/>
      </c>
      <c r="C4543" s="234"/>
      <c r="D4543" s="235" t="str">
        <f t="shared" si="1365"/>
        <v/>
      </c>
      <c r="E4543" s="236"/>
      <c r="F4543" s="237">
        <f t="shared" si="1366"/>
        <v>0</v>
      </c>
      <c r="G4543" s="303">
        <f t="shared" si="1367"/>
        <v>0</v>
      </c>
    </row>
    <row r="4544" spans="1:7" s="238" customFormat="1" ht="24" customHeight="1" x14ac:dyDescent="0.2">
      <c r="A4544" s="235" t="str">
        <f t="shared" si="1363"/>
        <v/>
      </c>
      <c r="B4544" s="233" t="str">
        <f t="shared" si="1364"/>
        <v/>
      </c>
      <c r="C4544" s="234"/>
      <c r="D4544" s="235" t="str">
        <f t="shared" si="1365"/>
        <v/>
      </c>
      <c r="E4544" s="236"/>
      <c r="F4544" s="237">
        <f t="shared" si="1366"/>
        <v>0</v>
      </c>
      <c r="G4544" s="303">
        <f t="shared" si="1367"/>
        <v>0</v>
      </c>
    </row>
    <row r="4545" spans="1:123" s="238" customFormat="1" ht="24" customHeight="1" x14ac:dyDescent="0.2">
      <c r="A4545" s="235" t="str">
        <f t="shared" si="1363"/>
        <v/>
      </c>
      <c r="B4545" s="233" t="str">
        <f t="shared" si="1364"/>
        <v/>
      </c>
      <c r="C4545" s="234"/>
      <c r="D4545" s="235" t="str">
        <f t="shared" si="1365"/>
        <v/>
      </c>
      <c r="E4545" s="236"/>
      <c r="F4545" s="237">
        <f t="shared" si="1366"/>
        <v>0</v>
      </c>
      <c r="G4545" s="303">
        <f t="shared" si="1367"/>
        <v>0</v>
      </c>
    </row>
    <row r="4546" spans="1:123" s="238" customFormat="1" ht="24" customHeight="1" x14ac:dyDescent="0.2">
      <c r="A4546" s="235" t="str">
        <f t="shared" si="1363"/>
        <v/>
      </c>
      <c r="B4546" s="233" t="str">
        <f t="shared" si="1364"/>
        <v/>
      </c>
      <c r="C4546" s="234"/>
      <c r="D4546" s="235" t="str">
        <f t="shared" si="1365"/>
        <v/>
      </c>
      <c r="E4546" s="236"/>
      <c r="F4546" s="237">
        <f t="shared" si="1366"/>
        <v>0</v>
      </c>
      <c r="G4546" s="303">
        <f t="shared" si="1367"/>
        <v>0</v>
      </c>
    </row>
    <row r="4547" spans="1:123" ht="24" customHeight="1" x14ac:dyDescent="0.2">
      <c r="A4547" s="307"/>
      <c r="B4547" s="105"/>
      <c r="C4547" s="99"/>
      <c r="D4547" s="105"/>
      <c r="E4547" s="106"/>
      <c r="F4547" s="377" t="s">
        <v>33</v>
      </c>
      <c r="G4547" s="305">
        <f>SUBTOTAL(9,G4538:G4546)</f>
        <v>0</v>
      </c>
    </row>
    <row r="4548" spans="1:123" ht="24" customHeight="1" x14ac:dyDescent="0.2">
      <c r="A4548" s="308"/>
      <c r="B4548" s="105"/>
      <c r="C4548" s="99"/>
      <c r="D4548" s="105"/>
      <c r="E4548" s="106"/>
      <c r="F4548" s="107"/>
      <c r="G4548" s="306"/>
    </row>
    <row r="4549" spans="1:123" ht="24" customHeight="1" x14ac:dyDescent="0.2">
      <c r="A4549" s="309" t="str">
        <f>B4507</f>
        <v/>
      </c>
      <c r="B4549" s="310" t="str">
        <f>C4507</f>
        <v/>
      </c>
      <c r="C4549" s="113"/>
      <c r="D4549" s="113" t="s">
        <v>34</v>
      </c>
      <c r="E4549" s="114"/>
      <c r="F4549" s="312" t="s">
        <v>35</v>
      </c>
      <c r="G4549" s="311">
        <f>SUBTOTAL(9,G4512:G4548)</f>
        <v>0</v>
      </c>
    </row>
    <row r="4551" spans="1:123" ht="24" customHeight="1" x14ac:dyDescent="0.2">
      <c r="A4551" s="291" t="s">
        <v>37</v>
      </c>
      <c r="B4551" s="292"/>
      <c r="C4551" s="292"/>
      <c r="D4551" s="292"/>
      <c r="E4551" s="292"/>
      <c r="F4551" s="292"/>
      <c r="G4551" s="293"/>
    </row>
    <row r="4552" spans="1:123" ht="24" customHeight="1" x14ac:dyDescent="0.2">
      <c r="A4552" s="294" t="s">
        <v>602</v>
      </c>
      <c r="B4552" s="101" t="str">
        <f>Comitente</f>
        <v>DIRECCION PROVINCIAL DE REDES DE GAS</v>
      </c>
      <c r="C4552" s="96"/>
      <c r="D4552" s="102"/>
      <c r="E4552" s="102"/>
      <c r="F4552" s="103"/>
      <c r="G4552" s="295"/>
    </row>
    <row r="4553" spans="1:123" ht="24" customHeight="1" x14ac:dyDescent="0.2">
      <c r="A4553" s="294" t="s">
        <v>603</v>
      </c>
      <c r="B4553" s="101">
        <f>Contratista</f>
        <v>0</v>
      </c>
      <c r="C4553" s="97"/>
      <c r="D4553" s="97"/>
      <c r="E4553" s="97"/>
      <c r="F4553" s="104"/>
      <c r="G4553" s="296"/>
    </row>
    <row r="4554" spans="1:123" ht="24" customHeight="1" x14ac:dyDescent="0.2">
      <c r="A4554" s="294" t="s">
        <v>24</v>
      </c>
      <c r="B4554" s="101" t="str">
        <f>Obra</f>
        <v>RED DE MEDIA PRESIÓN BARRIO TALACASTO</v>
      </c>
      <c r="C4554" s="97"/>
      <c r="D4554" s="97"/>
      <c r="E4554" s="97"/>
      <c r="F4554" s="104" t="s">
        <v>38</v>
      </c>
      <c r="G4554" s="297">
        <f>Fecha_Base</f>
        <v>0</v>
      </c>
    </row>
    <row r="4555" spans="1:123" ht="24" customHeight="1" x14ac:dyDescent="0.2">
      <c r="A4555" s="298" t="s">
        <v>601</v>
      </c>
      <c r="B4555" s="98" t="str">
        <f>Ubicación</f>
        <v>Departamento Chimbas</v>
      </c>
      <c r="C4555" s="98"/>
      <c r="D4555" s="105"/>
      <c r="E4555" s="106"/>
      <c r="F4555" s="107"/>
      <c r="G4555" s="299"/>
    </row>
    <row r="4556" spans="1:123" ht="24" customHeight="1" x14ac:dyDescent="0.2">
      <c r="A4556" s="298" t="s">
        <v>39</v>
      </c>
      <c r="B4556" s="108" t="str">
        <f>IFERROR(VALUE(LEFT(B4557,FIND(".",B4557)-1)),"")</f>
        <v/>
      </c>
      <c r="C4556" s="99" t="str">
        <f>IFERROR(VLOOKUP(B4556,Tabla_CyP,2,FALSE),"")</f>
        <v/>
      </c>
      <c r="D4556" s="99"/>
      <c r="E4556" s="106"/>
      <c r="F4556" s="107"/>
      <c r="G4556" s="299"/>
    </row>
    <row r="4557" spans="1:123" ht="24" customHeight="1" x14ac:dyDescent="0.2">
      <c r="A4557" s="298" t="s">
        <v>25</v>
      </c>
      <c r="B4557" s="109" t="str">
        <f>IFERROR(VLOOKUP(COUNTIF($A$1:A4557,"ANALISIS DE PRECIOS"),Tabla_NumeroItem,2,FALSE),"")</f>
        <v/>
      </c>
      <c r="C4557" s="99" t="str">
        <f>IFERROR(VLOOKUP(B4557,Tabla_CyP,2,FALSE),"")</f>
        <v/>
      </c>
      <c r="D4557" s="105"/>
      <c r="E4557" s="106"/>
      <c r="F4557" s="104" t="s">
        <v>26</v>
      </c>
      <c r="G4557" s="300" t="str">
        <f>IFERROR(VLOOKUP(B4557,Tabla_CyP,4,FALSE),"")</f>
        <v/>
      </c>
    </row>
    <row r="4558" spans="1:123" ht="24" customHeight="1" x14ac:dyDescent="0.2">
      <c r="A4558" s="298"/>
      <c r="B4558" s="98"/>
      <c r="C4558" s="99"/>
      <c r="D4558" s="105"/>
      <c r="E4558" s="106"/>
      <c r="F4558" s="107"/>
      <c r="G4558" s="299"/>
    </row>
    <row r="4559" spans="1:123" ht="24" customHeight="1" x14ac:dyDescent="0.2">
      <c r="A4559" s="431" t="s">
        <v>507</v>
      </c>
      <c r="B4559" s="432"/>
      <c r="C4559" s="425" t="s">
        <v>0</v>
      </c>
      <c r="D4559" s="425" t="s">
        <v>27</v>
      </c>
      <c r="E4559" s="427" t="s">
        <v>28</v>
      </c>
      <c r="F4559" s="429" t="s">
        <v>29</v>
      </c>
      <c r="G4559" s="429" t="s">
        <v>30</v>
      </c>
    </row>
    <row r="4560" spans="1:123" s="111" customFormat="1" ht="24" customHeight="1" x14ac:dyDescent="0.2">
      <c r="A4560" s="110" t="s">
        <v>508</v>
      </c>
      <c r="B4560" s="110" t="s">
        <v>509</v>
      </c>
      <c r="C4560" s="426"/>
      <c r="D4560" s="426"/>
      <c r="E4560" s="428"/>
      <c r="F4560" s="430"/>
      <c r="G4560" s="430"/>
      <c r="H4560" s="239"/>
      <c r="I4560" s="239"/>
      <c r="J4560" s="239"/>
      <c r="K4560" s="239"/>
      <c r="L4560" s="239"/>
      <c r="M4560" s="239"/>
      <c r="N4560" s="239"/>
      <c r="O4560" s="239"/>
      <c r="P4560" s="239"/>
      <c r="Q4560" s="239"/>
      <c r="R4560" s="239"/>
      <c r="S4560" s="239"/>
      <c r="T4560" s="239"/>
      <c r="U4560" s="239"/>
      <c r="V4560" s="239"/>
      <c r="W4560" s="239"/>
      <c r="X4560" s="239"/>
      <c r="Y4560" s="239"/>
      <c r="Z4560" s="239"/>
      <c r="AA4560" s="239"/>
      <c r="AB4560" s="239"/>
      <c r="AC4560" s="239"/>
      <c r="AD4560" s="239"/>
      <c r="AE4560" s="239"/>
      <c r="AF4560" s="239"/>
      <c r="AG4560" s="239"/>
      <c r="AH4560" s="239"/>
      <c r="AI4560" s="239"/>
      <c r="AJ4560" s="239"/>
      <c r="AK4560" s="239"/>
      <c r="AL4560" s="239"/>
      <c r="AM4560" s="239"/>
      <c r="AN4560" s="239"/>
      <c r="AO4560" s="239"/>
      <c r="AP4560" s="239"/>
      <c r="AQ4560" s="239"/>
      <c r="AR4560" s="239"/>
      <c r="AS4560" s="239"/>
      <c r="AT4560" s="239"/>
      <c r="AU4560" s="239"/>
      <c r="AV4560" s="239"/>
      <c r="AW4560" s="239"/>
      <c r="AX4560" s="239"/>
      <c r="AY4560" s="239"/>
      <c r="AZ4560" s="239"/>
      <c r="BA4560" s="239"/>
      <c r="BB4560" s="239"/>
      <c r="BC4560" s="239"/>
      <c r="BD4560" s="239"/>
      <c r="BE4560" s="239"/>
      <c r="BF4560" s="239"/>
      <c r="BG4560" s="239"/>
      <c r="BH4560" s="239"/>
      <c r="BI4560" s="239"/>
      <c r="BJ4560" s="239"/>
      <c r="BK4560" s="239"/>
      <c r="BL4560" s="239"/>
      <c r="BM4560" s="239"/>
      <c r="BN4560" s="239"/>
      <c r="BO4560" s="239"/>
      <c r="BP4560" s="239"/>
      <c r="BQ4560" s="239"/>
      <c r="BR4560" s="239"/>
      <c r="BS4560" s="239"/>
      <c r="BT4560" s="239"/>
      <c r="BU4560" s="239"/>
      <c r="BV4560" s="239"/>
      <c r="BW4560" s="239"/>
      <c r="BX4560" s="239"/>
      <c r="BY4560" s="239"/>
      <c r="BZ4560" s="239"/>
      <c r="CA4560" s="239"/>
      <c r="CB4560" s="239"/>
      <c r="CC4560" s="239"/>
      <c r="CD4560" s="239"/>
      <c r="CE4560" s="239"/>
      <c r="CF4560" s="239"/>
      <c r="CG4560" s="239"/>
      <c r="CH4560" s="239"/>
      <c r="CI4560" s="239"/>
      <c r="CJ4560" s="239"/>
      <c r="CK4560" s="239"/>
      <c r="CL4560" s="239"/>
      <c r="CM4560" s="239"/>
      <c r="CN4560" s="239"/>
      <c r="CO4560" s="239"/>
      <c r="CP4560" s="239"/>
      <c r="CQ4560" s="239"/>
      <c r="CR4560" s="239"/>
      <c r="CS4560" s="239"/>
      <c r="CT4560" s="239"/>
      <c r="CU4560" s="239"/>
      <c r="CV4560" s="239"/>
      <c r="CW4560" s="239"/>
      <c r="CX4560" s="239"/>
      <c r="CY4560" s="239"/>
      <c r="CZ4560" s="239"/>
      <c r="DA4560" s="239"/>
      <c r="DB4560" s="239"/>
      <c r="DC4560" s="239"/>
      <c r="DD4560" s="239"/>
      <c r="DE4560" s="239"/>
      <c r="DF4560" s="239"/>
      <c r="DG4560" s="239"/>
      <c r="DH4560" s="239"/>
      <c r="DI4560" s="239"/>
      <c r="DJ4560" s="239"/>
      <c r="DK4560" s="239"/>
      <c r="DL4560" s="239"/>
      <c r="DM4560" s="239"/>
      <c r="DN4560" s="239"/>
      <c r="DO4560" s="239"/>
      <c r="DP4560" s="239"/>
      <c r="DQ4560" s="239"/>
      <c r="DR4560" s="239"/>
      <c r="DS4560" s="239"/>
    </row>
    <row r="4561" spans="1:7" ht="24" customHeight="1" x14ac:dyDescent="0.2">
      <c r="A4561" s="378"/>
      <c r="B4561" s="112"/>
      <c r="C4561" s="376" t="s">
        <v>604</v>
      </c>
      <c r="D4561" s="113"/>
      <c r="E4561" s="114"/>
      <c r="F4561" s="115"/>
      <c r="G4561" s="302"/>
    </row>
    <row r="4562" spans="1:7" s="238" customFormat="1" ht="24" customHeight="1" x14ac:dyDescent="0.2">
      <c r="A4562" s="235" t="str">
        <f t="shared" ref="A4562:A4575" si="1368">IFERROR(VLOOKUP(C4562,Tabla_Insumos,4,FALSE),"")</f>
        <v/>
      </c>
      <c r="B4562" s="233" t="str">
        <f t="shared" ref="B4562:B4575" si="1369">IFERROR(VLOOKUP(C4562,Tabla_Insumos,5,FALSE),"")</f>
        <v/>
      </c>
      <c r="C4562" s="234"/>
      <c r="D4562" s="235" t="str">
        <f t="shared" ref="D4562:D4575" si="1370">IFERROR(VLOOKUP(C4562,Tabla_Insumos,2,FALSE),"")</f>
        <v/>
      </c>
      <c r="E4562" s="236"/>
      <c r="F4562" s="237">
        <f t="shared" ref="F4562:F4575" si="1371">IFERROR(VLOOKUP(C4562,Tabla_Insumos,3,FALSE),0)</f>
        <v>0</v>
      </c>
      <c r="G4562" s="303">
        <f>ROUND(E4562*F4562,2)</f>
        <v>0</v>
      </c>
    </row>
    <row r="4563" spans="1:7" s="238" customFormat="1" ht="24" customHeight="1" x14ac:dyDescent="0.2">
      <c r="A4563" s="235" t="str">
        <f t="shared" si="1368"/>
        <v/>
      </c>
      <c r="B4563" s="233" t="str">
        <f t="shared" si="1369"/>
        <v/>
      </c>
      <c r="C4563" s="234"/>
      <c r="D4563" s="235" t="str">
        <f t="shared" si="1370"/>
        <v/>
      </c>
      <c r="E4563" s="236"/>
      <c r="F4563" s="237">
        <f t="shared" si="1371"/>
        <v>0</v>
      </c>
      <c r="G4563" s="303">
        <f t="shared" ref="G4563:G4575" si="1372">ROUND(E4563*F4563,2)</f>
        <v>0</v>
      </c>
    </row>
    <row r="4564" spans="1:7" s="238" customFormat="1" ht="24" customHeight="1" x14ac:dyDescent="0.2">
      <c r="A4564" s="235" t="str">
        <f t="shared" si="1368"/>
        <v/>
      </c>
      <c r="B4564" s="233" t="str">
        <f t="shared" si="1369"/>
        <v/>
      </c>
      <c r="C4564" s="234"/>
      <c r="D4564" s="235" t="str">
        <f t="shared" si="1370"/>
        <v/>
      </c>
      <c r="E4564" s="236"/>
      <c r="F4564" s="237">
        <f t="shared" si="1371"/>
        <v>0</v>
      </c>
      <c r="G4564" s="303">
        <f t="shared" si="1372"/>
        <v>0</v>
      </c>
    </row>
    <row r="4565" spans="1:7" s="238" customFormat="1" ht="24" customHeight="1" x14ac:dyDescent="0.2">
      <c r="A4565" s="235" t="str">
        <f t="shared" si="1368"/>
        <v/>
      </c>
      <c r="B4565" s="233" t="str">
        <f t="shared" si="1369"/>
        <v/>
      </c>
      <c r="C4565" s="234"/>
      <c r="D4565" s="235" t="str">
        <f t="shared" si="1370"/>
        <v/>
      </c>
      <c r="E4565" s="236"/>
      <c r="F4565" s="237">
        <f t="shared" si="1371"/>
        <v>0</v>
      </c>
      <c r="G4565" s="303">
        <f t="shared" si="1372"/>
        <v>0</v>
      </c>
    </row>
    <row r="4566" spans="1:7" s="238" customFormat="1" ht="24" customHeight="1" x14ac:dyDescent="0.2">
      <c r="A4566" s="235" t="str">
        <f t="shared" si="1368"/>
        <v/>
      </c>
      <c r="B4566" s="233" t="str">
        <f t="shared" si="1369"/>
        <v/>
      </c>
      <c r="C4566" s="234"/>
      <c r="D4566" s="235" t="str">
        <f t="shared" si="1370"/>
        <v/>
      </c>
      <c r="E4566" s="236"/>
      <c r="F4566" s="237">
        <f t="shared" si="1371"/>
        <v>0</v>
      </c>
      <c r="G4566" s="303">
        <f t="shared" si="1372"/>
        <v>0</v>
      </c>
    </row>
    <row r="4567" spans="1:7" s="238" customFormat="1" ht="24" customHeight="1" x14ac:dyDescent="0.2">
      <c r="A4567" s="235" t="str">
        <f t="shared" si="1368"/>
        <v/>
      </c>
      <c r="B4567" s="233" t="str">
        <f t="shared" si="1369"/>
        <v/>
      </c>
      <c r="C4567" s="234"/>
      <c r="D4567" s="235" t="str">
        <f t="shared" si="1370"/>
        <v/>
      </c>
      <c r="E4567" s="236"/>
      <c r="F4567" s="237">
        <f t="shared" si="1371"/>
        <v>0</v>
      </c>
      <c r="G4567" s="303">
        <f t="shared" si="1372"/>
        <v>0</v>
      </c>
    </row>
    <row r="4568" spans="1:7" s="238" customFormat="1" ht="24" customHeight="1" x14ac:dyDescent="0.2">
      <c r="A4568" s="235" t="str">
        <f t="shared" si="1368"/>
        <v/>
      </c>
      <c r="B4568" s="233" t="str">
        <f t="shared" si="1369"/>
        <v/>
      </c>
      <c r="C4568" s="234"/>
      <c r="D4568" s="235" t="str">
        <f t="shared" si="1370"/>
        <v/>
      </c>
      <c r="E4568" s="236"/>
      <c r="F4568" s="237">
        <f t="shared" si="1371"/>
        <v>0</v>
      </c>
      <c r="G4568" s="303">
        <f t="shared" si="1372"/>
        <v>0</v>
      </c>
    </row>
    <row r="4569" spans="1:7" s="238" customFormat="1" ht="24" customHeight="1" x14ac:dyDescent="0.2">
      <c r="A4569" s="235" t="str">
        <f t="shared" si="1368"/>
        <v/>
      </c>
      <c r="B4569" s="233" t="str">
        <f t="shared" si="1369"/>
        <v/>
      </c>
      <c r="C4569" s="234"/>
      <c r="D4569" s="235" t="str">
        <f t="shared" si="1370"/>
        <v/>
      </c>
      <c r="E4569" s="236"/>
      <c r="F4569" s="237">
        <f t="shared" si="1371"/>
        <v>0</v>
      </c>
      <c r="G4569" s="303">
        <f t="shared" si="1372"/>
        <v>0</v>
      </c>
    </row>
    <row r="4570" spans="1:7" s="238" customFormat="1" ht="24" customHeight="1" x14ac:dyDescent="0.2">
      <c r="A4570" s="235" t="str">
        <f t="shared" si="1368"/>
        <v/>
      </c>
      <c r="B4570" s="233" t="str">
        <f t="shared" si="1369"/>
        <v/>
      </c>
      <c r="C4570" s="234"/>
      <c r="D4570" s="235" t="str">
        <f t="shared" si="1370"/>
        <v/>
      </c>
      <c r="E4570" s="236"/>
      <c r="F4570" s="237">
        <f t="shared" si="1371"/>
        <v>0</v>
      </c>
      <c r="G4570" s="303">
        <f t="shared" si="1372"/>
        <v>0</v>
      </c>
    </row>
    <row r="4571" spans="1:7" s="238" customFormat="1" ht="24" customHeight="1" x14ac:dyDescent="0.2">
      <c r="A4571" s="235" t="str">
        <f t="shared" si="1368"/>
        <v/>
      </c>
      <c r="B4571" s="233" t="str">
        <f t="shared" si="1369"/>
        <v/>
      </c>
      <c r="C4571" s="234"/>
      <c r="D4571" s="235" t="str">
        <f t="shared" si="1370"/>
        <v/>
      </c>
      <c r="E4571" s="236"/>
      <c r="F4571" s="237">
        <f t="shared" si="1371"/>
        <v>0</v>
      </c>
      <c r="G4571" s="303">
        <f t="shared" si="1372"/>
        <v>0</v>
      </c>
    </row>
    <row r="4572" spans="1:7" s="238" customFormat="1" ht="24" customHeight="1" x14ac:dyDescent="0.2">
      <c r="A4572" s="235" t="str">
        <f t="shared" si="1368"/>
        <v/>
      </c>
      <c r="B4572" s="233" t="str">
        <f t="shared" si="1369"/>
        <v/>
      </c>
      <c r="C4572" s="234"/>
      <c r="D4572" s="235" t="str">
        <f t="shared" si="1370"/>
        <v/>
      </c>
      <c r="E4572" s="236"/>
      <c r="F4572" s="237">
        <f t="shared" si="1371"/>
        <v>0</v>
      </c>
      <c r="G4572" s="303">
        <f t="shared" si="1372"/>
        <v>0</v>
      </c>
    </row>
    <row r="4573" spans="1:7" s="238" customFormat="1" ht="24" customHeight="1" x14ac:dyDescent="0.2">
      <c r="A4573" s="235" t="str">
        <f t="shared" si="1368"/>
        <v/>
      </c>
      <c r="B4573" s="233" t="str">
        <f t="shared" si="1369"/>
        <v/>
      </c>
      <c r="C4573" s="234"/>
      <c r="D4573" s="235" t="str">
        <f t="shared" si="1370"/>
        <v/>
      </c>
      <c r="E4573" s="236"/>
      <c r="F4573" s="237">
        <f t="shared" si="1371"/>
        <v>0</v>
      </c>
      <c r="G4573" s="303">
        <f t="shared" si="1372"/>
        <v>0</v>
      </c>
    </row>
    <row r="4574" spans="1:7" s="238" customFormat="1" ht="24" customHeight="1" x14ac:dyDescent="0.2">
      <c r="A4574" s="235" t="str">
        <f t="shared" si="1368"/>
        <v/>
      </c>
      <c r="B4574" s="233" t="str">
        <f t="shared" si="1369"/>
        <v/>
      </c>
      <c r="C4574" s="234"/>
      <c r="D4574" s="235" t="str">
        <f t="shared" si="1370"/>
        <v/>
      </c>
      <c r="E4574" s="236"/>
      <c r="F4574" s="237">
        <f t="shared" si="1371"/>
        <v>0</v>
      </c>
      <c r="G4574" s="303">
        <f t="shared" si="1372"/>
        <v>0</v>
      </c>
    </row>
    <row r="4575" spans="1:7" s="238" customFormat="1" ht="24" customHeight="1" x14ac:dyDescent="0.2">
      <c r="A4575" s="235" t="str">
        <f t="shared" si="1368"/>
        <v/>
      </c>
      <c r="B4575" s="233" t="str">
        <f t="shared" si="1369"/>
        <v/>
      </c>
      <c r="C4575" s="234"/>
      <c r="D4575" s="235" t="str">
        <f t="shared" si="1370"/>
        <v/>
      </c>
      <c r="E4575" s="236"/>
      <c r="F4575" s="237">
        <f t="shared" si="1371"/>
        <v>0</v>
      </c>
      <c r="G4575" s="303">
        <f t="shared" si="1372"/>
        <v>0</v>
      </c>
    </row>
    <row r="4576" spans="1:7" ht="24" customHeight="1" x14ac:dyDescent="0.2">
      <c r="A4576" s="304"/>
      <c r="B4576" s="99"/>
      <c r="C4576" s="99"/>
      <c r="D4576" s="105"/>
      <c r="E4576" s="106"/>
      <c r="F4576" s="377" t="s">
        <v>31</v>
      </c>
      <c r="G4576" s="305">
        <f>SUBTOTAL(9,G4562:G4575)</f>
        <v>0</v>
      </c>
    </row>
    <row r="4577" spans="1:7" ht="24" customHeight="1" x14ac:dyDescent="0.2">
      <c r="A4577" s="304"/>
      <c r="B4577" s="99"/>
      <c r="C4577" s="375" t="s">
        <v>605</v>
      </c>
      <c r="D4577" s="105"/>
      <c r="E4577" s="106"/>
      <c r="F4577" s="107"/>
      <c r="G4577" s="306"/>
    </row>
    <row r="4578" spans="1:7" s="238" customFormat="1" ht="24" customHeight="1" x14ac:dyDescent="0.2">
      <c r="A4578" s="235" t="str">
        <f t="shared" ref="A4578:A4585" si="1373">IFERROR(VLOOKUP(C4578,Tabla_Insumos,4,FALSE),"")</f>
        <v/>
      </c>
      <c r="B4578" s="233">
        <f t="shared" ref="B4578:B4585" si="1374">IFERROR(VLOOKUP(A4578,Tabla_Indices,5,FALSE),"")</f>
        <v>0</v>
      </c>
      <c r="C4578" s="234"/>
      <c r="D4578" s="235" t="str">
        <f t="shared" ref="D4578:D4585" si="1375">IFERROR(VLOOKUP(C4578,Tabla_Insumos,2,FALSE),"")</f>
        <v/>
      </c>
      <c r="E4578" s="236"/>
      <c r="F4578" s="237">
        <f t="shared" ref="F4578:F4585" si="1376">IFERROR(VLOOKUP(C4578,Tabla_Insumos,3,FALSE),0)</f>
        <v>0</v>
      </c>
      <c r="G4578" s="303">
        <f>ROUND(E4578*F4578,2)</f>
        <v>0</v>
      </c>
    </row>
    <row r="4579" spans="1:7" s="238" customFormat="1" ht="24" customHeight="1" x14ac:dyDescent="0.2">
      <c r="A4579" s="235" t="str">
        <f t="shared" si="1373"/>
        <v/>
      </c>
      <c r="B4579" s="233">
        <f t="shared" si="1374"/>
        <v>0</v>
      </c>
      <c r="C4579" s="234"/>
      <c r="D4579" s="235" t="str">
        <f t="shared" si="1375"/>
        <v/>
      </c>
      <c r="E4579" s="236"/>
      <c r="F4579" s="237">
        <f t="shared" si="1376"/>
        <v>0</v>
      </c>
      <c r="G4579" s="303">
        <f>ROUND(E4579*F4579,2)</f>
        <v>0</v>
      </c>
    </row>
    <row r="4580" spans="1:7" s="238" customFormat="1" ht="24" customHeight="1" x14ac:dyDescent="0.2">
      <c r="A4580" s="235" t="str">
        <f t="shared" si="1373"/>
        <v/>
      </c>
      <c r="B4580" s="233">
        <f t="shared" si="1374"/>
        <v>0</v>
      </c>
      <c r="C4580" s="234"/>
      <c r="D4580" s="235" t="str">
        <f t="shared" si="1375"/>
        <v/>
      </c>
      <c r="E4580" s="236"/>
      <c r="F4580" s="237">
        <f t="shared" si="1376"/>
        <v>0</v>
      </c>
      <c r="G4580" s="303">
        <f t="shared" ref="G4580:G4585" si="1377">ROUND(E4580*F4580,2)</f>
        <v>0</v>
      </c>
    </row>
    <row r="4581" spans="1:7" s="238" customFormat="1" ht="24" customHeight="1" x14ac:dyDescent="0.2">
      <c r="A4581" s="235" t="str">
        <f t="shared" si="1373"/>
        <v/>
      </c>
      <c r="B4581" s="233">
        <f t="shared" si="1374"/>
        <v>0</v>
      </c>
      <c r="C4581" s="234"/>
      <c r="D4581" s="235" t="str">
        <f t="shared" si="1375"/>
        <v/>
      </c>
      <c r="E4581" s="236"/>
      <c r="F4581" s="237">
        <f t="shared" si="1376"/>
        <v>0</v>
      </c>
      <c r="G4581" s="303">
        <f t="shared" si="1377"/>
        <v>0</v>
      </c>
    </row>
    <row r="4582" spans="1:7" s="238" customFormat="1" ht="24" customHeight="1" x14ac:dyDescent="0.2">
      <c r="A4582" s="235" t="str">
        <f t="shared" si="1373"/>
        <v/>
      </c>
      <c r="B4582" s="233">
        <f t="shared" si="1374"/>
        <v>0</v>
      </c>
      <c r="C4582" s="234"/>
      <c r="D4582" s="235" t="str">
        <f t="shared" si="1375"/>
        <v/>
      </c>
      <c r="E4582" s="236"/>
      <c r="F4582" s="237">
        <f t="shared" si="1376"/>
        <v>0</v>
      </c>
      <c r="G4582" s="303">
        <f t="shared" si="1377"/>
        <v>0</v>
      </c>
    </row>
    <row r="4583" spans="1:7" s="238" customFormat="1" ht="24" customHeight="1" x14ac:dyDescent="0.2">
      <c r="A4583" s="235" t="str">
        <f t="shared" si="1373"/>
        <v/>
      </c>
      <c r="B4583" s="233">
        <f t="shared" si="1374"/>
        <v>0</v>
      </c>
      <c r="C4583" s="234"/>
      <c r="D4583" s="235" t="str">
        <f t="shared" si="1375"/>
        <v/>
      </c>
      <c r="E4583" s="236"/>
      <c r="F4583" s="237">
        <f t="shared" si="1376"/>
        <v>0</v>
      </c>
      <c r="G4583" s="303">
        <f t="shared" si="1377"/>
        <v>0</v>
      </c>
    </row>
    <row r="4584" spans="1:7" s="238" customFormat="1" ht="24" customHeight="1" x14ac:dyDescent="0.2">
      <c r="A4584" s="235" t="str">
        <f t="shared" si="1373"/>
        <v/>
      </c>
      <c r="B4584" s="233">
        <f t="shared" si="1374"/>
        <v>0</v>
      </c>
      <c r="C4584" s="234"/>
      <c r="D4584" s="235" t="str">
        <f t="shared" si="1375"/>
        <v/>
      </c>
      <c r="E4584" s="236"/>
      <c r="F4584" s="237">
        <f t="shared" si="1376"/>
        <v>0</v>
      </c>
      <c r="G4584" s="303">
        <f t="shared" si="1377"/>
        <v>0</v>
      </c>
    </row>
    <row r="4585" spans="1:7" s="238" customFormat="1" ht="24" customHeight="1" x14ac:dyDescent="0.2">
      <c r="A4585" s="235" t="str">
        <f t="shared" si="1373"/>
        <v/>
      </c>
      <c r="B4585" s="233">
        <f t="shared" si="1374"/>
        <v>0</v>
      </c>
      <c r="C4585" s="234"/>
      <c r="D4585" s="235" t="str">
        <f t="shared" si="1375"/>
        <v/>
      </c>
      <c r="E4585" s="236"/>
      <c r="F4585" s="237">
        <f t="shared" si="1376"/>
        <v>0</v>
      </c>
      <c r="G4585" s="303">
        <f t="shared" si="1377"/>
        <v>0</v>
      </c>
    </row>
    <row r="4586" spans="1:7" ht="24" customHeight="1" x14ac:dyDescent="0.2">
      <c r="A4586" s="304"/>
      <c r="B4586" s="99"/>
      <c r="C4586" s="99"/>
      <c r="D4586" s="105"/>
      <c r="E4586" s="106"/>
      <c r="F4586" s="377" t="s">
        <v>32</v>
      </c>
      <c r="G4586" s="305">
        <f>SUBTOTAL(9,G4578:G4585)</f>
        <v>0</v>
      </c>
    </row>
    <row r="4587" spans="1:7" ht="24" customHeight="1" x14ac:dyDescent="0.2">
      <c r="A4587" s="304"/>
      <c r="B4587" s="99"/>
      <c r="C4587" s="375" t="s">
        <v>606</v>
      </c>
      <c r="D4587" s="105"/>
      <c r="E4587" s="106"/>
      <c r="F4587" s="107"/>
      <c r="G4587" s="306"/>
    </row>
    <row r="4588" spans="1:7" s="238" customFormat="1" ht="24" customHeight="1" x14ac:dyDescent="0.2">
      <c r="A4588" s="235" t="str">
        <f t="shared" ref="A4588:A4596" si="1378">IFERROR(VLOOKUP(C4588,Tabla_Insumos,4,FALSE),"")</f>
        <v/>
      </c>
      <c r="B4588" s="233" t="str">
        <f t="shared" ref="B4588:B4596" si="1379">IFERROR(VLOOKUP(C4588,Tabla_Insumos,5,FALSE),"")</f>
        <v/>
      </c>
      <c r="C4588" s="234"/>
      <c r="D4588" s="235" t="str">
        <f t="shared" ref="D4588:D4596" si="1380">IFERROR(VLOOKUP(C4588,Tabla_Insumos,2,FALSE),"")</f>
        <v/>
      </c>
      <c r="E4588" s="236"/>
      <c r="F4588" s="237">
        <f t="shared" ref="F4588:F4596" si="1381">IFERROR(VLOOKUP(C4588,Tabla_Insumos,3,FALSE),0)</f>
        <v>0</v>
      </c>
      <c r="G4588" s="303">
        <f t="shared" ref="G4588:G4596" si="1382">ROUND(E4588*F4588,2)</f>
        <v>0</v>
      </c>
    </row>
    <row r="4589" spans="1:7" s="238" customFormat="1" ht="24" customHeight="1" x14ac:dyDescent="0.2">
      <c r="A4589" s="235" t="str">
        <f t="shared" si="1378"/>
        <v/>
      </c>
      <c r="B4589" s="233" t="str">
        <f t="shared" si="1379"/>
        <v/>
      </c>
      <c r="C4589" s="234"/>
      <c r="D4589" s="235" t="str">
        <f t="shared" si="1380"/>
        <v/>
      </c>
      <c r="E4589" s="236"/>
      <c r="F4589" s="237">
        <f t="shared" si="1381"/>
        <v>0</v>
      </c>
      <c r="G4589" s="303">
        <f t="shared" si="1382"/>
        <v>0</v>
      </c>
    </row>
    <row r="4590" spans="1:7" s="238" customFormat="1" ht="24" customHeight="1" x14ac:dyDescent="0.2">
      <c r="A4590" s="235" t="str">
        <f t="shared" si="1378"/>
        <v/>
      </c>
      <c r="B4590" s="233" t="str">
        <f t="shared" si="1379"/>
        <v/>
      </c>
      <c r="C4590" s="234"/>
      <c r="D4590" s="235" t="str">
        <f t="shared" si="1380"/>
        <v/>
      </c>
      <c r="E4590" s="236"/>
      <c r="F4590" s="237">
        <f t="shared" si="1381"/>
        <v>0</v>
      </c>
      <c r="G4590" s="303">
        <f t="shared" si="1382"/>
        <v>0</v>
      </c>
    </row>
    <row r="4591" spans="1:7" s="238" customFormat="1" ht="24" customHeight="1" x14ac:dyDescent="0.2">
      <c r="A4591" s="235" t="str">
        <f t="shared" si="1378"/>
        <v/>
      </c>
      <c r="B4591" s="233" t="str">
        <f t="shared" si="1379"/>
        <v/>
      </c>
      <c r="C4591" s="234"/>
      <c r="D4591" s="235" t="str">
        <f t="shared" si="1380"/>
        <v/>
      </c>
      <c r="E4591" s="236"/>
      <c r="F4591" s="237">
        <f t="shared" si="1381"/>
        <v>0</v>
      </c>
      <c r="G4591" s="303">
        <f t="shared" si="1382"/>
        <v>0</v>
      </c>
    </row>
    <row r="4592" spans="1:7" s="238" customFormat="1" ht="24" customHeight="1" x14ac:dyDescent="0.2">
      <c r="A4592" s="235" t="str">
        <f t="shared" si="1378"/>
        <v/>
      </c>
      <c r="B4592" s="233" t="str">
        <f t="shared" si="1379"/>
        <v/>
      </c>
      <c r="C4592" s="234"/>
      <c r="D4592" s="235" t="str">
        <f t="shared" si="1380"/>
        <v/>
      </c>
      <c r="E4592" s="236"/>
      <c r="F4592" s="237">
        <f t="shared" si="1381"/>
        <v>0</v>
      </c>
      <c r="G4592" s="303">
        <f t="shared" si="1382"/>
        <v>0</v>
      </c>
    </row>
    <row r="4593" spans="1:7" s="238" customFormat="1" ht="24" customHeight="1" x14ac:dyDescent="0.2">
      <c r="A4593" s="235" t="str">
        <f t="shared" si="1378"/>
        <v/>
      </c>
      <c r="B4593" s="233" t="str">
        <f t="shared" si="1379"/>
        <v/>
      </c>
      <c r="C4593" s="234"/>
      <c r="D4593" s="235" t="str">
        <f t="shared" si="1380"/>
        <v/>
      </c>
      <c r="E4593" s="236"/>
      <c r="F4593" s="237">
        <f t="shared" si="1381"/>
        <v>0</v>
      </c>
      <c r="G4593" s="303">
        <f t="shared" si="1382"/>
        <v>0</v>
      </c>
    </row>
    <row r="4594" spans="1:7" s="238" customFormat="1" ht="24" customHeight="1" x14ac:dyDescent="0.2">
      <c r="A4594" s="235" t="str">
        <f t="shared" si="1378"/>
        <v/>
      </c>
      <c r="B4594" s="233" t="str">
        <f t="shared" si="1379"/>
        <v/>
      </c>
      <c r="C4594" s="234"/>
      <c r="D4594" s="235" t="str">
        <f t="shared" si="1380"/>
        <v/>
      </c>
      <c r="E4594" s="236"/>
      <c r="F4594" s="237">
        <f t="shared" si="1381"/>
        <v>0</v>
      </c>
      <c r="G4594" s="303">
        <f t="shared" si="1382"/>
        <v>0</v>
      </c>
    </row>
    <row r="4595" spans="1:7" s="238" customFormat="1" ht="24" customHeight="1" x14ac:dyDescent="0.2">
      <c r="A4595" s="235" t="str">
        <f t="shared" si="1378"/>
        <v/>
      </c>
      <c r="B4595" s="233" t="str">
        <f t="shared" si="1379"/>
        <v/>
      </c>
      <c r="C4595" s="234"/>
      <c r="D4595" s="235" t="str">
        <f t="shared" si="1380"/>
        <v/>
      </c>
      <c r="E4595" s="236"/>
      <c r="F4595" s="237">
        <f t="shared" si="1381"/>
        <v>0</v>
      </c>
      <c r="G4595" s="303">
        <f t="shared" si="1382"/>
        <v>0</v>
      </c>
    </row>
    <row r="4596" spans="1:7" s="238" customFormat="1" ht="24" customHeight="1" x14ac:dyDescent="0.2">
      <c r="A4596" s="235" t="str">
        <f t="shared" si="1378"/>
        <v/>
      </c>
      <c r="B4596" s="233" t="str">
        <f t="shared" si="1379"/>
        <v/>
      </c>
      <c r="C4596" s="234"/>
      <c r="D4596" s="235" t="str">
        <f t="shared" si="1380"/>
        <v/>
      </c>
      <c r="E4596" s="236"/>
      <c r="F4596" s="237">
        <f t="shared" si="1381"/>
        <v>0</v>
      </c>
      <c r="G4596" s="303">
        <f t="shared" si="1382"/>
        <v>0</v>
      </c>
    </row>
    <row r="4597" spans="1:7" ht="24" customHeight="1" x14ac:dyDescent="0.2">
      <c r="A4597" s="307"/>
      <c r="B4597" s="105"/>
      <c r="C4597" s="99"/>
      <c r="D4597" s="105"/>
      <c r="E4597" s="106"/>
      <c r="F4597" s="377" t="s">
        <v>33</v>
      </c>
      <c r="G4597" s="305">
        <f>SUBTOTAL(9,G4588:G4596)</f>
        <v>0</v>
      </c>
    </row>
    <row r="4598" spans="1:7" ht="24" customHeight="1" x14ac:dyDescent="0.2">
      <c r="A4598" s="308"/>
      <c r="B4598" s="105"/>
      <c r="C4598" s="99"/>
      <c r="D4598" s="105"/>
      <c r="E4598" s="106"/>
      <c r="F4598" s="107"/>
      <c r="G4598" s="306"/>
    </row>
    <row r="4599" spans="1:7" ht="24" customHeight="1" x14ac:dyDescent="0.2">
      <c r="A4599" s="309" t="str">
        <f>B4557</f>
        <v/>
      </c>
      <c r="B4599" s="310" t="str">
        <f>C4557</f>
        <v/>
      </c>
      <c r="C4599" s="113"/>
      <c r="D4599" s="113" t="s">
        <v>34</v>
      </c>
      <c r="E4599" s="114"/>
      <c r="F4599" s="312" t="s">
        <v>35</v>
      </c>
      <c r="G4599" s="311">
        <f>SUBTOTAL(9,G4562:G4598)</f>
        <v>0</v>
      </c>
    </row>
    <row r="4601" spans="1:7" ht="24" customHeight="1" x14ac:dyDescent="0.2">
      <c r="A4601" s="291" t="s">
        <v>37</v>
      </c>
      <c r="B4601" s="292"/>
      <c r="C4601" s="292"/>
      <c r="D4601" s="292"/>
      <c r="E4601" s="292"/>
      <c r="F4601" s="292"/>
      <c r="G4601" s="293"/>
    </row>
    <row r="4602" spans="1:7" ht="24" customHeight="1" x14ac:dyDescent="0.2">
      <c r="A4602" s="294" t="s">
        <v>602</v>
      </c>
      <c r="B4602" s="101" t="str">
        <f>Comitente</f>
        <v>DIRECCION PROVINCIAL DE REDES DE GAS</v>
      </c>
      <c r="C4602" s="96"/>
      <c r="D4602" s="102"/>
      <c r="E4602" s="102"/>
      <c r="F4602" s="103"/>
      <c r="G4602" s="295"/>
    </row>
    <row r="4603" spans="1:7" ht="24" customHeight="1" x14ac:dyDescent="0.2">
      <c r="A4603" s="294" t="s">
        <v>603</v>
      </c>
      <c r="B4603" s="101">
        <f>Contratista</f>
        <v>0</v>
      </c>
      <c r="C4603" s="97"/>
      <c r="D4603" s="97"/>
      <c r="E4603" s="97"/>
      <c r="F4603" s="104"/>
      <c r="G4603" s="296"/>
    </row>
    <row r="4604" spans="1:7" ht="24" customHeight="1" x14ac:dyDescent="0.2">
      <c r="A4604" s="294" t="s">
        <v>24</v>
      </c>
      <c r="B4604" s="101" t="str">
        <f>Obra</f>
        <v>RED DE MEDIA PRESIÓN BARRIO TALACASTO</v>
      </c>
      <c r="C4604" s="97"/>
      <c r="D4604" s="97"/>
      <c r="E4604" s="97"/>
      <c r="F4604" s="104" t="s">
        <v>38</v>
      </c>
      <c r="G4604" s="297">
        <f>Fecha_Base</f>
        <v>0</v>
      </c>
    </row>
    <row r="4605" spans="1:7" ht="24" customHeight="1" x14ac:dyDescent="0.2">
      <c r="A4605" s="298" t="s">
        <v>601</v>
      </c>
      <c r="B4605" s="98" t="str">
        <f>Ubicación</f>
        <v>Departamento Chimbas</v>
      </c>
      <c r="C4605" s="98"/>
      <c r="D4605" s="105"/>
      <c r="E4605" s="106"/>
      <c r="F4605" s="107"/>
      <c r="G4605" s="299"/>
    </row>
    <row r="4606" spans="1:7" ht="24" customHeight="1" x14ac:dyDescent="0.2">
      <c r="A4606" s="298" t="s">
        <v>39</v>
      </c>
      <c r="B4606" s="108" t="str">
        <f>IFERROR(VALUE(LEFT(B4607,FIND(".",B4607)-1)),"")</f>
        <v/>
      </c>
      <c r="C4606" s="99" t="str">
        <f>IFERROR(VLOOKUP(B4606,Tabla_CyP,2,FALSE),"")</f>
        <v/>
      </c>
      <c r="D4606" s="99"/>
      <c r="E4606" s="106"/>
      <c r="F4606" s="107"/>
      <c r="G4606" s="299"/>
    </row>
    <row r="4607" spans="1:7" ht="24" customHeight="1" x14ac:dyDescent="0.2">
      <c r="A4607" s="298" t="s">
        <v>25</v>
      </c>
      <c r="B4607" s="109" t="str">
        <f>IFERROR(VLOOKUP(COUNTIF($A$1:A4607,"ANALISIS DE PRECIOS"),Tabla_NumeroItem,2,FALSE),"")</f>
        <v/>
      </c>
      <c r="C4607" s="99" t="str">
        <f>IFERROR(VLOOKUP(B4607,Tabla_CyP,2,FALSE),"")</f>
        <v/>
      </c>
      <c r="D4607" s="105"/>
      <c r="E4607" s="106"/>
      <c r="F4607" s="104" t="s">
        <v>26</v>
      </c>
      <c r="G4607" s="300" t="str">
        <f>IFERROR(VLOOKUP(B4607,Tabla_CyP,4,FALSE),"")</f>
        <v/>
      </c>
    </row>
    <row r="4608" spans="1:7" ht="24" customHeight="1" x14ac:dyDescent="0.2">
      <c r="A4608" s="298"/>
      <c r="B4608" s="98"/>
      <c r="C4608" s="99"/>
      <c r="D4608" s="105"/>
      <c r="E4608" s="106"/>
      <c r="F4608" s="107"/>
      <c r="G4608" s="299"/>
    </row>
    <row r="4609" spans="1:123" ht="24" customHeight="1" x14ac:dyDescent="0.2">
      <c r="A4609" s="431" t="s">
        <v>507</v>
      </c>
      <c r="B4609" s="432"/>
      <c r="C4609" s="425" t="s">
        <v>0</v>
      </c>
      <c r="D4609" s="425" t="s">
        <v>27</v>
      </c>
      <c r="E4609" s="427" t="s">
        <v>28</v>
      </c>
      <c r="F4609" s="429" t="s">
        <v>29</v>
      </c>
      <c r="G4609" s="429" t="s">
        <v>30</v>
      </c>
    </row>
    <row r="4610" spans="1:123" s="111" customFormat="1" ht="24" customHeight="1" x14ac:dyDescent="0.2">
      <c r="A4610" s="110" t="s">
        <v>508</v>
      </c>
      <c r="B4610" s="110" t="s">
        <v>509</v>
      </c>
      <c r="C4610" s="426"/>
      <c r="D4610" s="426"/>
      <c r="E4610" s="428"/>
      <c r="F4610" s="430"/>
      <c r="G4610" s="430"/>
      <c r="H4610" s="239"/>
      <c r="I4610" s="239"/>
      <c r="J4610" s="239"/>
      <c r="K4610" s="239"/>
      <c r="L4610" s="239"/>
      <c r="M4610" s="239"/>
      <c r="N4610" s="239"/>
      <c r="O4610" s="239"/>
      <c r="P4610" s="239"/>
      <c r="Q4610" s="239"/>
      <c r="R4610" s="239"/>
      <c r="S4610" s="239"/>
      <c r="T4610" s="239"/>
      <c r="U4610" s="239"/>
      <c r="V4610" s="239"/>
      <c r="W4610" s="239"/>
      <c r="X4610" s="239"/>
      <c r="Y4610" s="239"/>
      <c r="Z4610" s="239"/>
      <c r="AA4610" s="239"/>
      <c r="AB4610" s="239"/>
      <c r="AC4610" s="239"/>
      <c r="AD4610" s="239"/>
      <c r="AE4610" s="239"/>
      <c r="AF4610" s="239"/>
      <c r="AG4610" s="239"/>
      <c r="AH4610" s="239"/>
      <c r="AI4610" s="239"/>
      <c r="AJ4610" s="239"/>
      <c r="AK4610" s="239"/>
      <c r="AL4610" s="239"/>
      <c r="AM4610" s="239"/>
      <c r="AN4610" s="239"/>
      <c r="AO4610" s="239"/>
      <c r="AP4610" s="239"/>
      <c r="AQ4610" s="239"/>
      <c r="AR4610" s="239"/>
      <c r="AS4610" s="239"/>
      <c r="AT4610" s="239"/>
      <c r="AU4610" s="239"/>
      <c r="AV4610" s="239"/>
      <c r="AW4610" s="239"/>
      <c r="AX4610" s="239"/>
      <c r="AY4610" s="239"/>
      <c r="AZ4610" s="239"/>
      <c r="BA4610" s="239"/>
      <c r="BB4610" s="239"/>
      <c r="BC4610" s="239"/>
      <c r="BD4610" s="239"/>
      <c r="BE4610" s="239"/>
      <c r="BF4610" s="239"/>
      <c r="BG4610" s="239"/>
      <c r="BH4610" s="239"/>
      <c r="BI4610" s="239"/>
      <c r="BJ4610" s="239"/>
      <c r="BK4610" s="239"/>
      <c r="BL4610" s="239"/>
      <c r="BM4610" s="239"/>
      <c r="BN4610" s="239"/>
      <c r="BO4610" s="239"/>
      <c r="BP4610" s="239"/>
      <c r="BQ4610" s="239"/>
      <c r="BR4610" s="239"/>
      <c r="BS4610" s="239"/>
      <c r="BT4610" s="239"/>
      <c r="BU4610" s="239"/>
      <c r="BV4610" s="239"/>
      <c r="BW4610" s="239"/>
      <c r="BX4610" s="239"/>
      <c r="BY4610" s="239"/>
      <c r="BZ4610" s="239"/>
      <c r="CA4610" s="239"/>
      <c r="CB4610" s="239"/>
      <c r="CC4610" s="239"/>
      <c r="CD4610" s="239"/>
      <c r="CE4610" s="239"/>
      <c r="CF4610" s="239"/>
      <c r="CG4610" s="239"/>
      <c r="CH4610" s="239"/>
      <c r="CI4610" s="239"/>
      <c r="CJ4610" s="239"/>
      <c r="CK4610" s="239"/>
      <c r="CL4610" s="239"/>
      <c r="CM4610" s="239"/>
      <c r="CN4610" s="239"/>
      <c r="CO4610" s="239"/>
      <c r="CP4610" s="239"/>
      <c r="CQ4610" s="239"/>
      <c r="CR4610" s="239"/>
      <c r="CS4610" s="239"/>
      <c r="CT4610" s="239"/>
      <c r="CU4610" s="239"/>
      <c r="CV4610" s="239"/>
      <c r="CW4610" s="239"/>
      <c r="CX4610" s="239"/>
      <c r="CY4610" s="239"/>
      <c r="CZ4610" s="239"/>
      <c r="DA4610" s="239"/>
      <c r="DB4610" s="239"/>
      <c r="DC4610" s="239"/>
      <c r="DD4610" s="239"/>
      <c r="DE4610" s="239"/>
      <c r="DF4610" s="239"/>
      <c r="DG4610" s="239"/>
      <c r="DH4610" s="239"/>
      <c r="DI4610" s="239"/>
      <c r="DJ4610" s="239"/>
      <c r="DK4610" s="239"/>
      <c r="DL4610" s="239"/>
      <c r="DM4610" s="239"/>
      <c r="DN4610" s="239"/>
      <c r="DO4610" s="239"/>
      <c r="DP4610" s="239"/>
      <c r="DQ4610" s="239"/>
      <c r="DR4610" s="239"/>
      <c r="DS4610" s="239"/>
    </row>
    <row r="4611" spans="1:123" ht="24" customHeight="1" x14ac:dyDescent="0.2">
      <c r="A4611" s="378"/>
      <c r="B4611" s="112"/>
      <c r="C4611" s="376" t="s">
        <v>604</v>
      </c>
      <c r="D4611" s="113"/>
      <c r="E4611" s="114"/>
      <c r="F4611" s="115"/>
      <c r="G4611" s="302"/>
    </row>
    <row r="4612" spans="1:123" s="238" customFormat="1" ht="24" customHeight="1" x14ac:dyDescent="0.2">
      <c r="A4612" s="235" t="str">
        <f t="shared" ref="A4612:A4625" si="1383">IFERROR(VLOOKUP(C4612,Tabla_Insumos,4,FALSE),"")</f>
        <v/>
      </c>
      <c r="B4612" s="233" t="str">
        <f t="shared" ref="B4612:B4625" si="1384">IFERROR(VLOOKUP(C4612,Tabla_Insumos,5,FALSE),"")</f>
        <v/>
      </c>
      <c r="C4612" s="234"/>
      <c r="D4612" s="235" t="str">
        <f t="shared" ref="D4612:D4625" si="1385">IFERROR(VLOOKUP(C4612,Tabla_Insumos,2,FALSE),"")</f>
        <v/>
      </c>
      <c r="E4612" s="236"/>
      <c r="F4612" s="237">
        <f t="shared" ref="F4612:F4625" si="1386">IFERROR(VLOOKUP(C4612,Tabla_Insumos,3,FALSE),0)</f>
        <v>0</v>
      </c>
      <c r="G4612" s="303">
        <f>ROUND(E4612*F4612,2)</f>
        <v>0</v>
      </c>
    </row>
    <row r="4613" spans="1:123" s="238" customFormat="1" ht="24" customHeight="1" x14ac:dyDescent="0.2">
      <c r="A4613" s="235" t="str">
        <f t="shared" si="1383"/>
        <v/>
      </c>
      <c r="B4613" s="233" t="str">
        <f t="shared" si="1384"/>
        <v/>
      </c>
      <c r="C4613" s="234"/>
      <c r="D4613" s="235" t="str">
        <f t="shared" si="1385"/>
        <v/>
      </c>
      <c r="E4613" s="236"/>
      <c r="F4613" s="237">
        <f t="shared" si="1386"/>
        <v>0</v>
      </c>
      <c r="G4613" s="303">
        <f t="shared" ref="G4613:G4625" si="1387">ROUND(E4613*F4613,2)</f>
        <v>0</v>
      </c>
    </row>
    <row r="4614" spans="1:123" s="238" customFormat="1" ht="24" customHeight="1" x14ac:dyDescent="0.2">
      <c r="A4614" s="235" t="str">
        <f t="shared" si="1383"/>
        <v/>
      </c>
      <c r="B4614" s="233" t="str">
        <f t="shared" si="1384"/>
        <v/>
      </c>
      <c r="C4614" s="234"/>
      <c r="D4614" s="235" t="str">
        <f t="shared" si="1385"/>
        <v/>
      </c>
      <c r="E4614" s="236"/>
      <c r="F4614" s="237">
        <f t="shared" si="1386"/>
        <v>0</v>
      </c>
      <c r="G4614" s="303">
        <f t="shared" si="1387"/>
        <v>0</v>
      </c>
    </row>
    <row r="4615" spans="1:123" s="238" customFormat="1" ht="24" customHeight="1" x14ac:dyDescent="0.2">
      <c r="A4615" s="235" t="str">
        <f t="shared" si="1383"/>
        <v/>
      </c>
      <c r="B4615" s="233" t="str">
        <f t="shared" si="1384"/>
        <v/>
      </c>
      <c r="C4615" s="234"/>
      <c r="D4615" s="235" t="str">
        <f t="shared" si="1385"/>
        <v/>
      </c>
      <c r="E4615" s="236"/>
      <c r="F4615" s="237">
        <f t="shared" si="1386"/>
        <v>0</v>
      </c>
      <c r="G4615" s="303">
        <f t="shared" si="1387"/>
        <v>0</v>
      </c>
    </row>
    <row r="4616" spans="1:123" s="238" customFormat="1" ht="24" customHeight="1" x14ac:dyDescent="0.2">
      <c r="A4616" s="235" t="str">
        <f t="shared" si="1383"/>
        <v/>
      </c>
      <c r="B4616" s="233" t="str">
        <f t="shared" si="1384"/>
        <v/>
      </c>
      <c r="C4616" s="234"/>
      <c r="D4616" s="235" t="str">
        <f t="shared" si="1385"/>
        <v/>
      </c>
      <c r="E4616" s="236"/>
      <c r="F4616" s="237">
        <f t="shared" si="1386"/>
        <v>0</v>
      </c>
      <c r="G4616" s="303">
        <f t="shared" si="1387"/>
        <v>0</v>
      </c>
    </row>
    <row r="4617" spans="1:123" s="238" customFormat="1" ht="24" customHeight="1" x14ac:dyDescent="0.2">
      <c r="A4617" s="235" t="str">
        <f t="shared" si="1383"/>
        <v/>
      </c>
      <c r="B4617" s="233" t="str">
        <f t="shared" si="1384"/>
        <v/>
      </c>
      <c r="C4617" s="234"/>
      <c r="D4617" s="235" t="str">
        <f t="shared" si="1385"/>
        <v/>
      </c>
      <c r="E4617" s="236"/>
      <c r="F4617" s="237">
        <f t="shared" si="1386"/>
        <v>0</v>
      </c>
      <c r="G4617" s="303">
        <f t="shared" si="1387"/>
        <v>0</v>
      </c>
    </row>
    <row r="4618" spans="1:123" s="238" customFormat="1" ht="24" customHeight="1" x14ac:dyDescent="0.2">
      <c r="A4618" s="235" t="str">
        <f t="shared" si="1383"/>
        <v/>
      </c>
      <c r="B4618" s="233" t="str">
        <f t="shared" si="1384"/>
        <v/>
      </c>
      <c r="C4618" s="234"/>
      <c r="D4618" s="235" t="str">
        <f t="shared" si="1385"/>
        <v/>
      </c>
      <c r="E4618" s="236"/>
      <c r="F4618" s="237">
        <f t="shared" si="1386"/>
        <v>0</v>
      </c>
      <c r="G4618" s="303">
        <f t="shared" si="1387"/>
        <v>0</v>
      </c>
    </row>
    <row r="4619" spans="1:123" s="238" customFormat="1" ht="24" customHeight="1" x14ac:dyDescent="0.2">
      <c r="A4619" s="235" t="str">
        <f t="shared" si="1383"/>
        <v/>
      </c>
      <c r="B4619" s="233" t="str">
        <f t="shared" si="1384"/>
        <v/>
      </c>
      <c r="C4619" s="234"/>
      <c r="D4619" s="235" t="str">
        <f t="shared" si="1385"/>
        <v/>
      </c>
      <c r="E4619" s="236"/>
      <c r="F4619" s="237">
        <f t="shared" si="1386"/>
        <v>0</v>
      </c>
      <c r="G4619" s="303">
        <f t="shared" si="1387"/>
        <v>0</v>
      </c>
    </row>
    <row r="4620" spans="1:123" s="238" customFormat="1" ht="24" customHeight="1" x14ac:dyDescent="0.2">
      <c r="A4620" s="235" t="str">
        <f t="shared" si="1383"/>
        <v/>
      </c>
      <c r="B4620" s="233" t="str">
        <f t="shared" si="1384"/>
        <v/>
      </c>
      <c r="C4620" s="234"/>
      <c r="D4620" s="235" t="str">
        <f t="shared" si="1385"/>
        <v/>
      </c>
      <c r="E4620" s="236"/>
      <c r="F4620" s="237">
        <f t="shared" si="1386"/>
        <v>0</v>
      </c>
      <c r="G4620" s="303">
        <f t="shared" si="1387"/>
        <v>0</v>
      </c>
    </row>
    <row r="4621" spans="1:123" s="238" customFormat="1" ht="24" customHeight="1" x14ac:dyDescent="0.2">
      <c r="A4621" s="235" t="str">
        <f t="shared" si="1383"/>
        <v/>
      </c>
      <c r="B4621" s="233" t="str">
        <f t="shared" si="1384"/>
        <v/>
      </c>
      <c r="C4621" s="234"/>
      <c r="D4621" s="235" t="str">
        <f t="shared" si="1385"/>
        <v/>
      </c>
      <c r="E4621" s="236"/>
      <c r="F4621" s="237">
        <f t="shared" si="1386"/>
        <v>0</v>
      </c>
      <c r="G4621" s="303">
        <f t="shared" si="1387"/>
        <v>0</v>
      </c>
    </row>
    <row r="4622" spans="1:123" s="238" customFormat="1" ht="24" customHeight="1" x14ac:dyDescent="0.2">
      <c r="A4622" s="235" t="str">
        <f t="shared" si="1383"/>
        <v/>
      </c>
      <c r="B4622" s="233" t="str">
        <f t="shared" si="1384"/>
        <v/>
      </c>
      <c r="C4622" s="234"/>
      <c r="D4622" s="235" t="str">
        <f t="shared" si="1385"/>
        <v/>
      </c>
      <c r="E4622" s="236"/>
      <c r="F4622" s="237">
        <f t="shared" si="1386"/>
        <v>0</v>
      </c>
      <c r="G4622" s="303">
        <f t="shared" si="1387"/>
        <v>0</v>
      </c>
    </row>
    <row r="4623" spans="1:123" s="238" customFormat="1" ht="24" customHeight="1" x14ac:dyDescent="0.2">
      <c r="A4623" s="235" t="str">
        <f t="shared" si="1383"/>
        <v/>
      </c>
      <c r="B4623" s="233" t="str">
        <f t="shared" si="1384"/>
        <v/>
      </c>
      <c r="C4623" s="234"/>
      <c r="D4623" s="235" t="str">
        <f t="shared" si="1385"/>
        <v/>
      </c>
      <c r="E4623" s="236"/>
      <c r="F4623" s="237">
        <f t="shared" si="1386"/>
        <v>0</v>
      </c>
      <c r="G4623" s="303">
        <f t="shared" si="1387"/>
        <v>0</v>
      </c>
    </row>
    <row r="4624" spans="1:123" s="238" customFormat="1" ht="24" customHeight="1" x14ac:dyDescent="0.2">
      <c r="A4624" s="235" t="str">
        <f t="shared" si="1383"/>
        <v/>
      </c>
      <c r="B4624" s="233" t="str">
        <f t="shared" si="1384"/>
        <v/>
      </c>
      <c r="C4624" s="234"/>
      <c r="D4624" s="235" t="str">
        <f t="shared" si="1385"/>
        <v/>
      </c>
      <c r="E4624" s="236"/>
      <c r="F4624" s="237">
        <f t="shared" si="1386"/>
        <v>0</v>
      </c>
      <c r="G4624" s="303">
        <f t="shared" si="1387"/>
        <v>0</v>
      </c>
    </row>
    <row r="4625" spans="1:7" s="238" customFormat="1" ht="24" customHeight="1" x14ac:dyDescent="0.2">
      <c r="A4625" s="235" t="str">
        <f t="shared" si="1383"/>
        <v/>
      </c>
      <c r="B4625" s="233" t="str">
        <f t="shared" si="1384"/>
        <v/>
      </c>
      <c r="C4625" s="234"/>
      <c r="D4625" s="235" t="str">
        <f t="shared" si="1385"/>
        <v/>
      </c>
      <c r="E4625" s="236"/>
      <c r="F4625" s="237">
        <f t="shared" si="1386"/>
        <v>0</v>
      </c>
      <c r="G4625" s="303">
        <f t="shared" si="1387"/>
        <v>0</v>
      </c>
    </row>
    <row r="4626" spans="1:7" ht="24" customHeight="1" x14ac:dyDescent="0.2">
      <c r="A4626" s="304"/>
      <c r="B4626" s="99"/>
      <c r="C4626" s="99"/>
      <c r="D4626" s="105"/>
      <c r="E4626" s="106"/>
      <c r="F4626" s="377" t="s">
        <v>31</v>
      </c>
      <c r="G4626" s="305">
        <f>SUBTOTAL(9,G4612:G4625)</f>
        <v>0</v>
      </c>
    </row>
    <row r="4627" spans="1:7" ht="24" customHeight="1" x14ac:dyDescent="0.2">
      <c r="A4627" s="304"/>
      <c r="B4627" s="99"/>
      <c r="C4627" s="375" t="s">
        <v>605</v>
      </c>
      <c r="D4627" s="105"/>
      <c r="E4627" s="106"/>
      <c r="F4627" s="107"/>
      <c r="G4627" s="306"/>
    </row>
    <row r="4628" spans="1:7" s="238" customFormat="1" ht="24" customHeight="1" x14ac:dyDescent="0.2">
      <c r="A4628" s="235" t="str">
        <f t="shared" ref="A4628:A4635" si="1388">IFERROR(VLOOKUP(C4628,Tabla_Insumos,4,FALSE),"")</f>
        <v/>
      </c>
      <c r="B4628" s="233">
        <f t="shared" ref="B4628:B4635" si="1389">IFERROR(VLOOKUP(A4628,Tabla_Indices,5,FALSE),"")</f>
        <v>0</v>
      </c>
      <c r="C4628" s="234"/>
      <c r="D4628" s="235" t="str">
        <f t="shared" ref="D4628:D4635" si="1390">IFERROR(VLOOKUP(C4628,Tabla_Insumos,2,FALSE),"")</f>
        <v/>
      </c>
      <c r="E4628" s="236"/>
      <c r="F4628" s="237">
        <f t="shared" ref="F4628:F4635" si="1391">IFERROR(VLOOKUP(C4628,Tabla_Insumos,3,FALSE),0)</f>
        <v>0</v>
      </c>
      <c r="G4628" s="303">
        <f>ROUND(E4628*F4628,2)</f>
        <v>0</v>
      </c>
    </row>
    <row r="4629" spans="1:7" s="238" customFormat="1" ht="24" customHeight="1" x14ac:dyDescent="0.2">
      <c r="A4629" s="235" t="str">
        <f t="shared" si="1388"/>
        <v/>
      </c>
      <c r="B4629" s="233">
        <f t="shared" si="1389"/>
        <v>0</v>
      </c>
      <c r="C4629" s="234"/>
      <c r="D4629" s="235" t="str">
        <f t="shared" si="1390"/>
        <v/>
      </c>
      <c r="E4629" s="236"/>
      <c r="F4629" s="237">
        <f t="shared" si="1391"/>
        <v>0</v>
      </c>
      <c r="G4629" s="303">
        <f>ROUND(E4629*F4629,2)</f>
        <v>0</v>
      </c>
    </row>
    <row r="4630" spans="1:7" s="238" customFormat="1" ht="24" customHeight="1" x14ac:dyDescent="0.2">
      <c r="A4630" s="235" t="str">
        <f t="shared" si="1388"/>
        <v/>
      </c>
      <c r="B4630" s="233">
        <f t="shared" si="1389"/>
        <v>0</v>
      </c>
      <c r="C4630" s="234"/>
      <c r="D4630" s="235" t="str">
        <f t="shared" si="1390"/>
        <v/>
      </c>
      <c r="E4630" s="236"/>
      <c r="F4630" s="237">
        <f t="shared" si="1391"/>
        <v>0</v>
      </c>
      <c r="G4630" s="303">
        <f t="shared" ref="G4630:G4635" si="1392">ROUND(E4630*F4630,2)</f>
        <v>0</v>
      </c>
    </row>
    <row r="4631" spans="1:7" s="238" customFormat="1" ht="24" customHeight="1" x14ac:dyDescent="0.2">
      <c r="A4631" s="235" t="str">
        <f t="shared" si="1388"/>
        <v/>
      </c>
      <c r="B4631" s="233">
        <f t="shared" si="1389"/>
        <v>0</v>
      </c>
      <c r="C4631" s="234"/>
      <c r="D4631" s="235" t="str">
        <f t="shared" si="1390"/>
        <v/>
      </c>
      <c r="E4631" s="236"/>
      <c r="F4631" s="237">
        <f t="shared" si="1391"/>
        <v>0</v>
      </c>
      <c r="G4631" s="303">
        <f t="shared" si="1392"/>
        <v>0</v>
      </c>
    </row>
    <row r="4632" spans="1:7" s="238" customFormat="1" ht="24" customHeight="1" x14ac:dyDescent="0.2">
      <c r="A4632" s="235" t="str">
        <f t="shared" si="1388"/>
        <v/>
      </c>
      <c r="B4632" s="233">
        <f t="shared" si="1389"/>
        <v>0</v>
      </c>
      <c r="C4632" s="234"/>
      <c r="D4632" s="235" t="str">
        <f t="shared" si="1390"/>
        <v/>
      </c>
      <c r="E4632" s="236"/>
      <c r="F4632" s="237">
        <f t="shared" si="1391"/>
        <v>0</v>
      </c>
      <c r="G4632" s="303">
        <f t="shared" si="1392"/>
        <v>0</v>
      </c>
    </row>
    <row r="4633" spans="1:7" s="238" customFormat="1" ht="24" customHeight="1" x14ac:dyDescent="0.2">
      <c r="A4633" s="235" t="str">
        <f t="shared" si="1388"/>
        <v/>
      </c>
      <c r="B4633" s="233">
        <f t="shared" si="1389"/>
        <v>0</v>
      </c>
      <c r="C4633" s="234"/>
      <c r="D4633" s="235" t="str">
        <f t="shared" si="1390"/>
        <v/>
      </c>
      <c r="E4633" s="236"/>
      <c r="F4633" s="237">
        <f t="shared" si="1391"/>
        <v>0</v>
      </c>
      <c r="G4633" s="303">
        <f t="shared" si="1392"/>
        <v>0</v>
      </c>
    </row>
    <row r="4634" spans="1:7" s="238" customFormat="1" ht="24" customHeight="1" x14ac:dyDescent="0.2">
      <c r="A4634" s="235" t="str">
        <f t="shared" si="1388"/>
        <v/>
      </c>
      <c r="B4634" s="233">
        <f t="shared" si="1389"/>
        <v>0</v>
      </c>
      <c r="C4634" s="234"/>
      <c r="D4634" s="235" t="str">
        <f t="shared" si="1390"/>
        <v/>
      </c>
      <c r="E4634" s="236"/>
      <c r="F4634" s="237">
        <f t="shared" si="1391"/>
        <v>0</v>
      </c>
      <c r="G4634" s="303">
        <f t="shared" si="1392"/>
        <v>0</v>
      </c>
    </row>
    <row r="4635" spans="1:7" s="238" customFormat="1" ht="24" customHeight="1" x14ac:dyDescent="0.2">
      <c r="A4635" s="235" t="str">
        <f t="shared" si="1388"/>
        <v/>
      </c>
      <c r="B4635" s="233">
        <f t="shared" si="1389"/>
        <v>0</v>
      </c>
      <c r="C4635" s="234"/>
      <c r="D4635" s="235" t="str">
        <f t="shared" si="1390"/>
        <v/>
      </c>
      <c r="E4635" s="236"/>
      <c r="F4635" s="237">
        <f t="shared" si="1391"/>
        <v>0</v>
      </c>
      <c r="G4635" s="303">
        <f t="shared" si="1392"/>
        <v>0</v>
      </c>
    </row>
    <row r="4636" spans="1:7" ht="24" customHeight="1" x14ac:dyDescent="0.2">
      <c r="A4636" s="304"/>
      <c r="B4636" s="99"/>
      <c r="C4636" s="99"/>
      <c r="D4636" s="105"/>
      <c r="E4636" s="106"/>
      <c r="F4636" s="377" t="s">
        <v>32</v>
      </c>
      <c r="G4636" s="305">
        <f>SUBTOTAL(9,G4628:G4635)</f>
        <v>0</v>
      </c>
    </row>
    <row r="4637" spans="1:7" ht="24" customHeight="1" x14ac:dyDescent="0.2">
      <c r="A4637" s="304"/>
      <c r="B4637" s="99"/>
      <c r="C4637" s="375" t="s">
        <v>606</v>
      </c>
      <c r="D4637" s="105"/>
      <c r="E4637" s="106"/>
      <c r="F4637" s="107"/>
      <c r="G4637" s="306"/>
    </row>
    <row r="4638" spans="1:7" s="238" customFormat="1" ht="24" customHeight="1" x14ac:dyDescent="0.2">
      <c r="A4638" s="235" t="str">
        <f t="shared" ref="A4638:A4646" si="1393">IFERROR(VLOOKUP(C4638,Tabla_Insumos,4,FALSE),"")</f>
        <v/>
      </c>
      <c r="B4638" s="233" t="str">
        <f t="shared" ref="B4638:B4646" si="1394">IFERROR(VLOOKUP(C4638,Tabla_Insumos,5,FALSE),"")</f>
        <v/>
      </c>
      <c r="C4638" s="234"/>
      <c r="D4638" s="235" t="str">
        <f t="shared" ref="D4638:D4646" si="1395">IFERROR(VLOOKUP(C4638,Tabla_Insumos,2,FALSE),"")</f>
        <v/>
      </c>
      <c r="E4638" s="236"/>
      <c r="F4638" s="237">
        <f t="shared" ref="F4638:F4646" si="1396">IFERROR(VLOOKUP(C4638,Tabla_Insumos,3,FALSE),0)</f>
        <v>0</v>
      </c>
      <c r="G4638" s="303">
        <f t="shared" ref="G4638:G4646" si="1397">ROUND(E4638*F4638,2)</f>
        <v>0</v>
      </c>
    </row>
    <row r="4639" spans="1:7" s="238" customFormat="1" ht="24" customHeight="1" x14ac:dyDescent="0.2">
      <c r="A4639" s="235" t="str">
        <f t="shared" si="1393"/>
        <v/>
      </c>
      <c r="B4639" s="233" t="str">
        <f t="shared" si="1394"/>
        <v/>
      </c>
      <c r="C4639" s="234"/>
      <c r="D4639" s="235" t="str">
        <f t="shared" si="1395"/>
        <v/>
      </c>
      <c r="E4639" s="236"/>
      <c r="F4639" s="237">
        <f t="shared" si="1396"/>
        <v>0</v>
      </c>
      <c r="G4639" s="303">
        <f t="shared" si="1397"/>
        <v>0</v>
      </c>
    </row>
    <row r="4640" spans="1:7" s="238" customFormat="1" ht="24" customHeight="1" x14ac:dyDescent="0.2">
      <c r="A4640" s="235" t="str">
        <f t="shared" si="1393"/>
        <v/>
      </c>
      <c r="B4640" s="233" t="str">
        <f t="shared" si="1394"/>
        <v/>
      </c>
      <c r="C4640" s="234"/>
      <c r="D4640" s="235" t="str">
        <f t="shared" si="1395"/>
        <v/>
      </c>
      <c r="E4640" s="236"/>
      <c r="F4640" s="237">
        <f t="shared" si="1396"/>
        <v>0</v>
      </c>
      <c r="G4640" s="303">
        <f t="shared" si="1397"/>
        <v>0</v>
      </c>
    </row>
    <row r="4641" spans="1:7" s="238" customFormat="1" ht="24" customHeight="1" x14ac:dyDescent="0.2">
      <c r="A4641" s="235" t="str">
        <f t="shared" si="1393"/>
        <v/>
      </c>
      <c r="B4641" s="233" t="str">
        <f t="shared" si="1394"/>
        <v/>
      </c>
      <c r="C4641" s="234"/>
      <c r="D4641" s="235" t="str">
        <f t="shared" si="1395"/>
        <v/>
      </c>
      <c r="E4641" s="236"/>
      <c r="F4641" s="237">
        <f t="shared" si="1396"/>
        <v>0</v>
      </c>
      <c r="G4641" s="303">
        <f t="shared" si="1397"/>
        <v>0</v>
      </c>
    </row>
    <row r="4642" spans="1:7" s="238" customFormat="1" ht="24" customHeight="1" x14ac:dyDescent="0.2">
      <c r="A4642" s="235" t="str">
        <f t="shared" si="1393"/>
        <v/>
      </c>
      <c r="B4642" s="233" t="str">
        <f t="shared" si="1394"/>
        <v/>
      </c>
      <c r="C4642" s="234"/>
      <c r="D4642" s="235" t="str">
        <f t="shared" si="1395"/>
        <v/>
      </c>
      <c r="E4642" s="236"/>
      <c r="F4642" s="237">
        <f t="shared" si="1396"/>
        <v>0</v>
      </c>
      <c r="G4642" s="303">
        <f t="shared" si="1397"/>
        <v>0</v>
      </c>
    </row>
    <row r="4643" spans="1:7" s="238" customFormat="1" ht="24" customHeight="1" x14ac:dyDescent="0.2">
      <c r="A4643" s="235" t="str">
        <f t="shared" si="1393"/>
        <v/>
      </c>
      <c r="B4643" s="233" t="str">
        <f t="shared" si="1394"/>
        <v/>
      </c>
      <c r="C4643" s="234"/>
      <c r="D4643" s="235" t="str">
        <f t="shared" si="1395"/>
        <v/>
      </c>
      <c r="E4643" s="236"/>
      <c r="F4643" s="237">
        <f t="shared" si="1396"/>
        <v>0</v>
      </c>
      <c r="G4643" s="303">
        <f t="shared" si="1397"/>
        <v>0</v>
      </c>
    </row>
    <row r="4644" spans="1:7" s="238" customFormat="1" ht="24" customHeight="1" x14ac:dyDescent="0.2">
      <c r="A4644" s="235" t="str">
        <f t="shared" si="1393"/>
        <v/>
      </c>
      <c r="B4644" s="233" t="str">
        <f t="shared" si="1394"/>
        <v/>
      </c>
      <c r="C4644" s="234"/>
      <c r="D4644" s="235" t="str">
        <f t="shared" si="1395"/>
        <v/>
      </c>
      <c r="E4644" s="236"/>
      <c r="F4644" s="237">
        <f t="shared" si="1396"/>
        <v>0</v>
      </c>
      <c r="G4644" s="303">
        <f t="shared" si="1397"/>
        <v>0</v>
      </c>
    </row>
    <row r="4645" spans="1:7" s="238" customFormat="1" ht="24" customHeight="1" x14ac:dyDescent="0.2">
      <c r="A4645" s="235" t="str">
        <f t="shared" si="1393"/>
        <v/>
      </c>
      <c r="B4645" s="233" t="str">
        <f t="shared" si="1394"/>
        <v/>
      </c>
      <c r="C4645" s="234"/>
      <c r="D4645" s="235" t="str">
        <f t="shared" si="1395"/>
        <v/>
      </c>
      <c r="E4645" s="236"/>
      <c r="F4645" s="237">
        <f t="shared" si="1396"/>
        <v>0</v>
      </c>
      <c r="G4645" s="303">
        <f t="shared" si="1397"/>
        <v>0</v>
      </c>
    </row>
    <row r="4646" spans="1:7" s="238" customFormat="1" ht="24" customHeight="1" x14ac:dyDescent="0.2">
      <c r="A4646" s="235" t="str">
        <f t="shared" si="1393"/>
        <v/>
      </c>
      <c r="B4646" s="233" t="str">
        <f t="shared" si="1394"/>
        <v/>
      </c>
      <c r="C4646" s="234"/>
      <c r="D4646" s="235" t="str">
        <f t="shared" si="1395"/>
        <v/>
      </c>
      <c r="E4646" s="236"/>
      <c r="F4646" s="237">
        <f t="shared" si="1396"/>
        <v>0</v>
      </c>
      <c r="G4646" s="303">
        <f t="shared" si="1397"/>
        <v>0</v>
      </c>
    </row>
    <row r="4647" spans="1:7" ht="24" customHeight="1" x14ac:dyDescent="0.2">
      <c r="A4647" s="307"/>
      <c r="B4647" s="105"/>
      <c r="C4647" s="99"/>
      <c r="D4647" s="105"/>
      <c r="E4647" s="106"/>
      <c r="F4647" s="377" t="s">
        <v>33</v>
      </c>
      <c r="G4647" s="305">
        <f>SUBTOTAL(9,G4638:G4646)</f>
        <v>0</v>
      </c>
    </row>
    <row r="4648" spans="1:7" ht="24" customHeight="1" x14ac:dyDescent="0.2">
      <c r="A4648" s="308"/>
      <c r="B4648" s="105"/>
      <c r="C4648" s="99"/>
      <c r="D4648" s="105"/>
      <c r="E4648" s="106"/>
      <c r="F4648" s="107"/>
      <c r="G4648" s="306"/>
    </row>
    <row r="4649" spans="1:7" ht="24" customHeight="1" x14ac:dyDescent="0.2">
      <c r="A4649" s="309" t="str">
        <f>B4607</f>
        <v/>
      </c>
      <c r="B4649" s="310" t="str">
        <f>C4607</f>
        <v/>
      </c>
      <c r="C4649" s="113"/>
      <c r="D4649" s="113" t="s">
        <v>34</v>
      </c>
      <c r="E4649" s="114"/>
      <c r="F4649" s="312" t="s">
        <v>35</v>
      </c>
      <c r="G4649" s="311">
        <f>SUBTOTAL(9,G4612:G4648)</f>
        <v>0</v>
      </c>
    </row>
    <row r="4651" spans="1:7" ht="24" customHeight="1" x14ac:dyDescent="0.2">
      <c r="A4651" s="291" t="s">
        <v>37</v>
      </c>
      <c r="B4651" s="292"/>
      <c r="C4651" s="292"/>
      <c r="D4651" s="292"/>
      <c r="E4651" s="292"/>
      <c r="F4651" s="292"/>
      <c r="G4651" s="293"/>
    </row>
    <row r="4652" spans="1:7" ht="24" customHeight="1" x14ac:dyDescent="0.2">
      <c r="A4652" s="294" t="s">
        <v>602</v>
      </c>
      <c r="B4652" s="101" t="str">
        <f>Comitente</f>
        <v>DIRECCION PROVINCIAL DE REDES DE GAS</v>
      </c>
      <c r="C4652" s="96"/>
      <c r="D4652" s="102"/>
      <c r="E4652" s="102"/>
      <c r="F4652" s="103"/>
      <c r="G4652" s="295"/>
    </row>
    <row r="4653" spans="1:7" ht="24" customHeight="1" x14ac:dyDescent="0.2">
      <c r="A4653" s="294" t="s">
        <v>603</v>
      </c>
      <c r="B4653" s="101">
        <f>Contratista</f>
        <v>0</v>
      </c>
      <c r="C4653" s="97"/>
      <c r="D4653" s="97"/>
      <c r="E4653" s="97"/>
      <c r="F4653" s="104"/>
      <c r="G4653" s="296"/>
    </row>
    <row r="4654" spans="1:7" ht="24" customHeight="1" x14ac:dyDescent="0.2">
      <c r="A4654" s="294" t="s">
        <v>24</v>
      </c>
      <c r="B4654" s="101" t="str">
        <f>Obra</f>
        <v>RED DE MEDIA PRESIÓN BARRIO TALACASTO</v>
      </c>
      <c r="C4654" s="97"/>
      <c r="D4654" s="97"/>
      <c r="E4654" s="97"/>
      <c r="F4654" s="104" t="s">
        <v>38</v>
      </c>
      <c r="G4654" s="297">
        <f>Fecha_Base</f>
        <v>0</v>
      </c>
    </row>
    <row r="4655" spans="1:7" ht="24" customHeight="1" x14ac:dyDescent="0.2">
      <c r="A4655" s="298" t="s">
        <v>601</v>
      </c>
      <c r="B4655" s="98" t="str">
        <f>Ubicación</f>
        <v>Departamento Chimbas</v>
      </c>
      <c r="C4655" s="98"/>
      <c r="D4655" s="105"/>
      <c r="E4655" s="106"/>
      <c r="F4655" s="107"/>
      <c r="G4655" s="299"/>
    </row>
    <row r="4656" spans="1:7" ht="24" customHeight="1" x14ac:dyDescent="0.2">
      <c r="A4656" s="298" t="s">
        <v>39</v>
      </c>
      <c r="B4656" s="108" t="str">
        <f>IFERROR(VALUE(LEFT(B4657,FIND(".",B4657)-1)),"")</f>
        <v/>
      </c>
      <c r="C4656" s="99" t="str">
        <f>IFERROR(VLOOKUP(B4656,Tabla_CyP,2,FALSE),"")</f>
        <v/>
      </c>
      <c r="D4656" s="99"/>
      <c r="E4656" s="106"/>
      <c r="F4656" s="107"/>
      <c r="G4656" s="299"/>
    </row>
    <row r="4657" spans="1:123" ht="24" customHeight="1" x14ac:dyDescent="0.2">
      <c r="A4657" s="298" t="s">
        <v>25</v>
      </c>
      <c r="B4657" s="109" t="str">
        <f>IFERROR(VLOOKUP(COUNTIF($A$1:A4657,"ANALISIS DE PRECIOS"),Tabla_NumeroItem,2,FALSE),"")</f>
        <v/>
      </c>
      <c r="C4657" s="99" t="str">
        <f>IFERROR(VLOOKUP(B4657,Tabla_CyP,2,FALSE),"")</f>
        <v/>
      </c>
      <c r="D4657" s="105"/>
      <c r="E4657" s="106"/>
      <c r="F4657" s="104" t="s">
        <v>26</v>
      </c>
      <c r="G4657" s="300" t="str">
        <f>IFERROR(VLOOKUP(B4657,Tabla_CyP,4,FALSE),"")</f>
        <v/>
      </c>
    </row>
    <row r="4658" spans="1:123" ht="24" customHeight="1" x14ac:dyDescent="0.2">
      <c r="A4658" s="298"/>
      <c r="B4658" s="98"/>
      <c r="C4658" s="99"/>
      <c r="D4658" s="105"/>
      <c r="E4658" s="106"/>
      <c r="F4658" s="107"/>
      <c r="G4658" s="299"/>
    </row>
    <row r="4659" spans="1:123" ht="24" customHeight="1" x14ac:dyDescent="0.2">
      <c r="A4659" s="431" t="s">
        <v>507</v>
      </c>
      <c r="B4659" s="432"/>
      <c r="C4659" s="425" t="s">
        <v>0</v>
      </c>
      <c r="D4659" s="425" t="s">
        <v>27</v>
      </c>
      <c r="E4659" s="427" t="s">
        <v>28</v>
      </c>
      <c r="F4659" s="429" t="s">
        <v>29</v>
      </c>
      <c r="G4659" s="429" t="s">
        <v>30</v>
      </c>
    </row>
    <row r="4660" spans="1:123" s="111" customFormat="1" ht="24" customHeight="1" x14ac:dyDescent="0.2">
      <c r="A4660" s="110" t="s">
        <v>508</v>
      </c>
      <c r="B4660" s="110" t="s">
        <v>509</v>
      </c>
      <c r="C4660" s="426"/>
      <c r="D4660" s="426"/>
      <c r="E4660" s="428"/>
      <c r="F4660" s="430"/>
      <c r="G4660" s="430"/>
      <c r="H4660" s="239"/>
      <c r="I4660" s="239"/>
      <c r="J4660" s="239"/>
      <c r="K4660" s="239"/>
      <c r="L4660" s="239"/>
      <c r="M4660" s="239"/>
      <c r="N4660" s="239"/>
      <c r="O4660" s="239"/>
      <c r="P4660" s="239"/>
      <c r="Q4660" s="239"/>
      <c r="R4660" s="239"/>
      <c r="S4660" s="239"/>
      <c r="T4660" s="239"/>
      <c r="U4660" s="239"/>
      <c r="V4660" s="239"/>
      <c r="W4660" s="239"/>
      <c r="X4660" s="239"/>
      <c r="Y4660" s="239"/>
      <c r="Z4660" s="239"/>
      <c r="AA4660" s="239"/>
      <c r="AB4660" s="239"/>
      <c r="AC4660" s="239"/>
      <c r="AD4660" s="239"/>
      <c r="AE4660" s="239"/>
      <c r="AF4660" s="239"/>
      <c r="AG4660" s="239"/>
      <c r="AH4660" s="239"/>
      <c r="AI4660" s="239"/>
      <c r="AJ4660" s="239"/>
      <c r="AK4660" s="239"/>
      <c r="AL4660" s="239"/>
      <c r="AM4660" s="239"/>
      <c r="AN4660" s="239"/>
      <c r="AO4660" s="239"/>
      <c r="AP4660" s="239"/>
      <c r="AQ4660" s="239"/>
      <c r="AR4660" s="239"/>
      <c r="AS4660" s="239"/>
      <c r="AT4660" s="239"/>
      <c r="AU4660" s="239"/>
      <c r="AV4660" s="239"/>
      <c r="AW4660" s="239"/>
      <c r="AX4660" s="239"/>
      <c r="AY4660" s="239"/>
      <c r="AZ4660" s="239"/>
      <c r="BA4660" s="239"/>
      <c r="BB4660" s="239"/>
      <c r="BC4660" s="239"/>
      <c r="BD4660" s="239"/>
      <c r="BE4660" s="239"/>
      <c r="BF4660" s="239"/>
      <c r="BG4660" s="239"/>
      <c r="BH4660" s="239"/>
      <c r="BI4660" s="239"/>
      <c r="BJ4660" s="239"/>
      <c r="BK4660" s="239"/>
      <c r="BL4660" s="239"/>
      <c r="BM4660" s="239"/>
      <c r="BN4660" s="239"/>
      <c r="BO4660" s="239"/>
      <c r="BP4660" s="239"/>
      <c r="BQ4660" s="239"/>
      <c r="BR4660" s="239"/>
      <c r="BS4660" s="239"/>
      <c r="BT4660" s="239"/>
      <c r="BU4660" s="239"/>
      <c r="BV4660" s="239"/>
      <c r="BW4660" s="239"/>
      <c r="BX4660" s="239"/>
      <c r="BY4660" s="239"/>
      <c r="BZ4660" s="239"/>
      <c r="CA4660" s="239"/>
      <c r="CB4660" s="239"/>
      <c r="CC4660" s="239"/>
      <c r="CD4660" s="239"/>
      <c r="CE4660" s="239"/>
      <c r="CF4660" s="239"/>
      <c r="CG4660" s="239"/>
      <c r="CH4660" s="239"/>
      <c r="CI4660" s="239"/>
      <c r="CJ4660" s="239"/>
      <c r="CK4660" s="239"/>
      <c r="CL4660" s="239"/>
      <c r="CM4660" s="239"/>
      <c r="CN4660" s="239"/>
      <c r="CO4660" s="239"/>
      <c r="CP4660" s="239"/>
      <c r="CQ4660" s="239"/>
      <c r="CR4660" s="239"/>
      <c r="CS4660" s="239"/>
      <c r="CT4660" s="239"/>
      <c r="CU4660" s="239"/>
      <c r="CV4660" s="239"/>
      <c r="CW4660" s="239"/>
      <c r="CX4660" s="239"/>
      <c r="CY4660" s="239"/>
      <c r="CZ4660" s="239"/>
      <c r="DA4660" s="239"/>
      <c r="DB4660" s="239"/>
      <c r="DC4660" s="239"/>
      <c r="DD4660" s="239"/>
      <c r="DE4660" s="239"/>
      <c r="DF4660" s="239"/>
      <c r="DG4660" s="239"/>
      <c r="DH4660" s="239"/>
      <c r="DI4660" s="239"/>
      <c r="DJ4660" s="239"/>
      <c r="DK4660" s="239"/>
      <c r="DL4660" s="239"/>
      <c r="DM4660" s="239"/>
      <c r="DN4660" s="239"/>
      <c r="DO4660" s="239"/>
      <c r="DP4660" s="239"/>
      <c r="DQ4660" s="239"/>
      <c r="DR4660" s="239"/>
      <c r="DS4660" s="239"/>
    </row>
    <row r="4661" spans="1:123" ht="24" customHeight="1" x14ac:dyDescent="0.2">
      <c r="A4661" s="378"/>
      <c r="B4661" s="112"/>
      <c r="C4661" s="376" t="s">
        <v>604</v>
      </c>
      <c r="D4661" s="113"/>
      <c r="E4661" s="114"/>
      <c r="F4661" s="115"/>
      <c r="G4661" s="302"/>
    </row>
    <row r="4662" spans="1:123" s="238" customFormat="1" ht="24" customHeight="1" x14ac:dyDescent="0.2">
      <c r="A4662" s="235" t="str">
        <f t="shared" ref="A4662:A4675" si="1398">IFERROR(VLOOKUP(C4662,Tabla_Insumos,4,FALSE),"")</f>
        <v/>
      </c>
      <c r="B4662" s="233" t="str">
        <f t="shared" ref="B4662:B4675" si="1399">IFERROR(VLOOKUP(C4662,Tabla_Insumos,5,FALSE),"")</f>
        <v/>
      </c>
      <c r="C4662" s="234"/>
      <c r="D4662" s="235" t="str">
        <f t="shared" ref="D4662:D4675" si="1400">IFERROR(VLOOKUP(C4662,Tabla_Insumos,2,FALSE),"")</f>
        <v/>
      </c>
      <c r="E4662" s="236"/>
      <c r="F4662" s="237">
        <f t="shared" ref="F4662:F4675" si="1401">IFERROR(VLOOKUP(C4662,Tabla_Insumos,3,FALSE),0)</f>
        <v>0</v>
      </c>
      <c r="G4662" s="303">
        <f>ROUND(E4662*F4662,2)</f>
        <v>0</v>
      </c>
    </row>
    <row r="4663" spans="1:123" s="238" customFormat="1" ht="24" customHeight="1" x14ac:dyDescent="0.2">
      <c r="A4663" s="235" t="str">
        <f t="shared" si="1398"/>
        <v/>
      </c>
      <c r="B4663" s="233" t="str">
        <f t="shared" si="1399"/>
        <v/>
      </c>
      <c r="C4663" s="234"/>
      <c r="D4663" s="235" t="str">
        <f t="shared" si="1400"/>
        <v/>
      </c>
      <c r="E4663" s="236"/>
      <c r="F4663" s="237">
        <f t="shared" si="1401"/>
        <v>0</v>
      </c>
      <c r="G4663" s="303">
        <f t="shared" ref="G4663:G4675" si="1402">ROUND(E4663*F4663,2)</f>
        <v>0</v>
      </c>
    </row>
    <row r="4664" spans="1:123" s="238" customFormat="1" ht="24" customHeight="1" x14ac:dyDescent="0.2">
      <c r="A4664" s="235" t="str">
        <f t="shared" si="1398"/>
        <v/>
      </c>
      <c r="B4664" s="233" t="str">
        <f t="shared" si="1399"/>
        <v/>
      </c>
      <c r="C4664" s="234"/>
      <c r="D4664" s="235" t="str">
        <f t="shared" si="1400"/>
        <v/>
      </c>
      <c r="E4664" s="236"/>
      <c r="F4664" s="237">
        <f t="shared" si="1401"/>
        <v>0</v>
      </c>
      <c r="G4664" s="303">
        <f t="shared" si="1402"/>
        <v>0</v>
      </c>
    </row>
    <row r="4665" spans="1:123" s="238" customFormat="1" ht="24" customHeight="1" x14ac:dyDescent="0.2">
      <c r="A4665" s="235" t="str">
        <f t="shared" si="1398"/>
        <v/>
      </c>
      <c r="B4665" s="233" t="str">
        <f t="shared" si="1399"/>
        <v/>
      </c>
      <c r="C4665" s="234"/>
      <c r="D4665" s="235" t="str">
        <f t="shared" si="1400"/>
        <v/>
      </c>
      <c r="E4665" s="236"/>
      <c r="F4665" s="237">
        <f t="shared" si="1401"/>
        <v>0</v>
      </c>
      <c r="G4665" s="303">
        <f t="shared" si="1402"/>
        <v>0</v>
      </c>
    </row>
    <row r="4666" spans="1:123" s="238" customFormat="1" ht="24" customHeight="1" x14ac:dyDescent="0.2">
      <c r="A4666" s="235" t="str">
        <f t="shared" si="1398"/>
        <v/>
      </c>
      <c r="B4666" s="233" t="str">
        <f t="shared" si="1399"/>
        <v/>
      </c>
      <c r="C4666" s="234"/>
      <c r="D4666" s="235" t="str">
        <f t="shared" si="1400"/>
        <v/>
      </c>
      <c r="E4666" s="236"/>
      <c r="F4666" s="237">
        <f t="shared" si="1401"/>
        <v>0</v>
      </c>
      <c r="G4666" s="303">
        <f t="shared" si="1402"/>
        <v>0</v>
      </c>
    </row>
    <row r="4667" spans="1:123" s="238" customFormat="1" ht="24" customHeight="1" x14ac:dyDescent="0.2">
      <c r="A4667" s="235" t="str">
        <f t="shared" si="1398"/>
        <v/>
      </c>
      <c r="B4667" s="233" t="str">
        <f t="shared" si="1399"/>
        <v/>
      </c>
      <c r="C4667" s="234"/>
      <c r="D4667" s="235" t="str">
        <f t="shared" si="1400"/>
        <v/>
      </c>
      <c r="E4667" s="236"/>
      <c r="F4667" s="237">
        <f t="shared" si="1401"/>
        <v>0</v>
      </c>
      <c r="G4667" s="303">
        <f t="shared" si="1402"/>
        <v>0</v>
      </c>
    </row>
    <row r="4668" spans="1:123" s="238" customFormat="1" ht="24" customHeight="1" x14ac:dyDescent="0.2">
      <c r="A4668" s="235" t="str">
        <f t="shared" si="1398"/>
        <v/>
      </c>
      <c r="B4668" s="233" t="str">
        <f t="shared" si="1399"/>
        <v/>
      </c>
      <c r="C4668" s="234"/>
      <c r="D4668" s="235" t="str">
        <f t="shared" si="1400"/>
        <v/>
      </c>
      <c r="E4668" s="236"/>
      <c r="F4668" s="237">
        <f t="shared" si="1401"/>
        <v>0</v>
      </c>
      <c r="G4668" s="303">
        <f t="shared" si="1402"/>
        <v>0</v>
      </c>
    </row>
    <row r="4669" spans="1:123" s="238" customFormat="1" ht="24" customHeight="1" x14ac:dyDescent="0.2">
      <c r="A4669" s="235" t="str">
        <f t="shared" si="1398"/>
        <v/>
      </c>
      <c r="B4669" s="233" t="str">
        <f t="shared" si="1399"/>
        <v/>
      </c>
      <c r="C4669" s="234"/>
      <c r="D4669" s="235" t="str">
        <f t="shared" si="1400"/>
        <v/>
      </c>
      <c r="E4669" s="236"/>
      <c r="F4669" s="237">
        <f t="shared" si="1401"/>
        <v>0</v>
      </c>
      <c r="G4669" s="303">
        <f t="shared" si="1402"/>
        <v>0</v>
      </c>
    </row>
    <row r="4670" spans="1:123" s="238" customFormat="1" ht="24" customHeight="1" x14ac:dyDescent="0.2">
      <c r="A4670" s="235" t="str">
        <f t="shared" si="1398"/>
        <v/>
      </c>
      <c r="B4670" s="233" t="str">
        <f t="shared" si="1399"/>
        <v/>
      </c>
      <c r="C4670" s="234"/>
      <c r="D4670" s="235" t="str">
        <f t="shared" si="1400"/>
        <v/>
      </c>
      <c r="E4670" s="236"/>
      <c r="F4670" s="237">
        <f t="shared" si="1401"/>
        <v>0</v>
      </c>
      <c r="G4670" s="303">
        <f t="shared" si="1402"/>
        <v>0</v>
      </c>
    </row>
    <row r="4671" spans="1:123" s="238" customFormat="1" ht="24" customHeight="1" x14ac:dyDescent="0.2">
      <c r="A4671" s="235" t="str">
        <f t="shared" si="1398"/>
        <v/>
      </c>
      <c r="B4671" s="233" t="str">
        <f t="shared" si="1399"/>
        <v/>
      </c>
      <c r="C4671" s="234"/>
      <c r="D4671" s="235" t="str">
        <f t="shared" si="1400"/>
        <v/>
      </c>
      <c r="E4671" s="236"/>
      <c r="F4671" s="237">
        <f t="shared" si="1401"/>
        <v>0</v>
      </c>
      <c r="G4671" s="303">
        <f t="shared" si="1402"/>
        <v>0</v>
      </c>
    </row>
    <row r="4672" spans="1:123" s="238" customFormat="1" ht="24" customHeight="1" x14ac:dyDescent="0.2">
      <c r="A4672" s="235" t="str">
        <f t="shared" si="1398"/>
        <v/>
      </c>
      <c r="B4672" s="233" t="str">
        <f t="shared" si="1399"/>
        <v/>
      </c>
      <c r="C4672" s="234"/>
      <c r="D4672" s="235" t="str">
        <f t="shared" si="1400"/>
        <v/>
      </c>
      <c r="E4672" s="236"/>
      <c r="F4672" s="237">
        <f t="shared" si="1401"/>
        <v>0</v>
      </c>
      <c r="G4672" s="303">
        <f t="shared" si="1402"/>
        <v>0</v>
      </c>
    </row>
    <row r="4673" spans="1:7" s="238" customFormat="1" ht="24" customHeight="1" x14ac:dyDescent="0.2">
      <c r="A4673" s="235" t="str">
        <f t="shared" si="1398"/>
        <v/>
      </c>
      <c r="B4673" s="233" t="str">
        <f t="shared" si="1399"/>
        <v/>
      </c>
      <c r="C4673" s="234"/>
      <c r="D4673" s="235" t="str">
        <f t="shared" si="1400"/>
        <v/>
      </c>
      <c r="E4673" s="236"/>
      <c r="F4673" s="237">
        <f t="shared" si="1401"/>
        <v>0</v>
      </c>
      <c r="G4673" s="303">
        <f t="shared" si="1402"/>
        <v>0</v>
      </c>
    </row>
    <row r="4674" spans="1:7" s="238" customFormat="1" ht="24" customHeight="1" x14ac:dyDescent="0.2">
      <c r="A4674" s="235" t="str">
        <f t="shared" si="1398"/>
        <v/>
      </c>
      <c r="B4674" s="233" t="str">
        <f t="shared" si="1399"/>
        <v/>
      </c>
      <c r="C4674" s="234"/>
      <c r="D4674" s="235" t="str">
        <f t="shared" si="1400"/>
        <v/>
      </c>
      <c r="E4674" s="236"/>
      <c r="F4674" s="237">
        <f t="shared" si="1401"/>
        <v>0</v>
      </c>
      <c r="G4674" s="303">
        <f t="shared" si="1402"/>
        <v>0</v>
      </c>
    </row>
    <row r="4675" spans="1:7" s="238" customFormat="1" ht="24" customHeight="1" x14ac:dyDescent="0.2">
      <c r="A4675" s="235" t="str">
        <f t="shared" si="1398"/>
        <v/>
      </c>
      <c r="B4675" s="233" t="str">
        <f t="shared" si="1399"/>
        <v/>
      </c>
      <c r="C4675" s="234"/>
      <c r="D4675" s="235" t="str">
        <f t="shared" si="1400"/>
        <v/>
      </c>
      <c r="E4675" s="236"/>
      <c r="F4675" s="237">
        <f t="shared" si="1401"/>
        <v>0</v>
      </c>
      <c r="G4675" s="303">
        <f t="shared" si="1402"/>
        <v>0</v>
      </c>
    </row>
    <row r="4676" spans="1:7" ht="24" customHeight="1" x14ac:dyDescent="0.2">
      <c r="A4676" s="304"/>
      <c r="B4676" s="99"/>
      <c r="C4676" s="99"/>
      <c r="D4676" s="105"/>
      <c r="E4676" s="106"/>
      <c r="F4676" s="377" t="s">
        <v>31</v>
      </c>
      <c r="G4676" s="305">
        <f>SUBTOTAL(9,G4662:G4675)</f>
        <v>0</v>
      </c>
    </row>
    <row r="4677" spans="1:7" ht="24" customHeight="1" x14ac:dyDescent="0.2">
      <c r="A4677" s="304"/>
      <c r="B4677" s="99"/>
      <c r="C4677" s="375" t="s">
        <v>605</v>
      </c>
      <c r="D4677" s="105"/>
      <c r="E4677" s="106"/>
      <c r="F4677" s="107"/>
      <c r="G4677" s="306"/>
    </row>
    <row r="4678" spans="1:7" s="238" customFormat="1" ht="24" customHeight="1" x14ac:dyDescent="0.2">
      <c r="A4678" s="235" t="str">
        <f t="shared" ref="A4678:A4685" si="1403">IFERROR(VLOOKUP(C4678,Tabla_Insumos,4,FALSE),"")</f>
        <v/>
      </c>
      <c r="B4678" s="233">
        <f t="shared" ref="B4678:B4685" si="1404">IFERROR(VLOOKUP(A4678,Tabla_Indices,5,FALSE),"")</f>
        <v>0</v>
      </c>
      <c r="C4678" s="234"/>
      <c r="D4678" s="235" t="str">
        <f t="shared" ref="D4678:D4685" si="1405">IFERROR(VLOOKUP(C4678,Tabla_Insumos,2,FALSE),"")</f>
        <v/>
      </c>
      <c r="E4678" s="236"/>
      <c r="F4678" s="237">
        <f t="shared" ref="F4678:F4685" si="1406">IFERROR(VLOOKUP(C4678,Tabla_Insumos,3,FALSE),0)</f>
        <v>0</v>
      </c>
      <c r="G4678" s="303">
        <f>ROUND(E4678*F4678,2)</f>
        <v>0</v>
      </c>
    </row>
    <row r="4679" spans="1:7" s="238" customFormat="1" ht="24" customHeight="1" x14ac:dyDescent="0.2">
      <c r="A4679" s="235" t="str">
        <f t="shared" si="1403"/>
        <v/>
      </c>
      <c r="B4679" s="233">
        <f t="shared" si="1404"/>
        <v>0</v>
      </c>
      <c r="C4679" s="234"/>
      <c r="D4679" s="235" t="str">
        <f t="shared" si="1405"/>
        <v/>
      </c>
      <c r="E4679" s="236"/>
      <c r="F4679" s="237">
        <f t="shared" si="1406"/>
        <v>0</v>
      </c>
      <c r="G4679" s="303">
        <f>ROUND(E4679*F4679,2)</f>
        <v>0</v>
      </c>
    </row>
    <row r="4680" spans="1:7" s="238" customFormat="1" ht="24" customHeight="1" x14ac:dyDescent="0.2">
      <c r="A4680" s="235" t="str">
        <f t="shared" si="1403"/>
        <v/>
      </c>
      <c r="B4680" s="233">
        <f t="shared" si="1404"/>
        <v>0</v>
      </c>
      <c r="C4680" s="234"/>
      <c r="D4680" s="235" t="str">
        <f t="shared" si="1405"/>
        <v/>
      </c>
      <c r="E4680" s="236"/>
      <c r="F4680" s="237">
        <f t="shared" si="1406"/>
        <v>0</v>
      </c>
      <c r="G4680" s="303">
        <f t="shared" ref="G4680:G4685" si="1407">ROUND(E4680*F4680,2)</f>
        <v>0</v>
      </c>
    </row>
    <row r="4681" spans="1:7" s="238" customFormat="1" ht="24" customHeight="1" x14ac:dyDescent="0.2">
      <c r="A4681" s="235" t="str">
        <f t="shared" si="1403"/>
        <v/>
      </c>
      <c r="B4681" s="233">
        <f t="shared" si="1404"/>
        <v>0</v>
      </c>
      <c r="C4681" s="234"/>
      <c r="D4681" s="235" t="str">
        <f t="shared" si="1405"/>
        <v/>
      </c>
      <c r="E4681" s="236"/>
      <c r="F4681" s="237">
        <f t="shared" si="1406"/>
        <v>0</v>
      </c>
      <c r="G4681" s="303">
        <f t="shared" si="1407"/>
        <v>0</v>
      </c>
    </row>
    <row r="4682" spans="1:7" s="238" customFormat="1" ht="24" customHeight="1" x14ac:dyDescent="0.2">
      <c r="A4682" s="235" t="str">
        <f t="shared" si="1403"/>
        <v/>
      </c>
      <c r="B4682" s="233">
        <f t="shared" si="1404"/>
        <v>0</v>
      </c>
      <c r="C4682" s="234"/>
      <c r="D4682" s="235" t="str">
        <f t="shared" si="1405"/>
        <v/>
      </c>
      <c r="E4682" s="236"/>
      <c r="F4682" s="237">
        <f t="shared" si="1406"/>
        <v>0</v>
      </c>
      <c r="G4682" s="303">
        <f t="shared" si="1407"/>
        <v>0</v>
      </c>
    </row>
    <row r="4683" spans="1:7" s="238" customFormat="1" ht="24" customHeight="1" x14ac:dyDescent="0.2">
      <c r="A4683" s="235" t="str">
        <f t="shared" si="1403"/>
        <v/>
      </c>
      <c r="B4683" s="233">
        <f t="shared" si="1404"/>
        <v>0</v>
      </c>
      <c r="C4683" s="234"/>
      <c r="D4683" s="235" t="str">
        <f t="shared" si="1405"/>
        <v/>
      </c>
      <c r="E4683" s="236"/>
      <c r="F4683" s="237">
        <f t="shared" si="1406"/>
        <v>0</v>
      </c>
      <c r="G4683" s="303">
        <f t="shared" si="1407"/>
        <v>0</v>
      </c>
    </row>
    <row r="4684" spans="1:7" s="238" customFormat="1" ht="24" customHeight="1" x14ac:dyDescent="0.2">
      <c r="A4684" s="235" t="str">
        <f t="shared" si="1403"/>
        <v/>
      </c>
      <c r="B4684" s="233">
        <f t="shared" si="1404"/>
        <v>0</v>
      </c>
      <c r="C4684" s="234"/>
      <c r="D4684" s="235" t="str">
        <f t="shared" si="1405"/>
        <v/>
      </c>
      <c r="E4684" s="236"/>
      <c r="F4684" s="237">
        <f t="shared" si="1406"/>
        <v>0</v>
      </c>
      <c r="G4684" s="303">
        <f t="shared" si="1407"/>
        <v>0</v>
      </c>
    </row>
    <row r="4685" spans="1:7" s="238" customFormat="1" ht="24" customHeight="1" x14ac:dyDescent="0.2">
      <c r="A4685" s="235" t="str">
        <f t="shared" si="1403"/>
        <v/>
      </c>
      <c r="B4685" s="233">
        <f t="shared" si="1404"/>
        <v>0</v>
      </c>
      <c r="C4685" s="234"/>
      <c r="D4685" s="235" t="str">
        <f t="shared" si="1405"/>
        <v/>
      </c>
      <c r="E4685" s="236"/>
      <c r="F4685" s="237">
        <f t="shared" si="1406"/>
        <v>0</v>
      </c>
      <c r="G4685" s="303">
        <f t="shared" si="1407"/>
        <v>0</v>
      </c>
    </row>
    <row r="4686" spans="1:7" ht="24" customHeight="1" x14ac:dyDescent="0.2">
      <c r="A4686" s="304"/>
      <c r="B4686" s="99"/>
      <c r="C4686" s="99"/>
      <c r="D4686" s="105"/>
      <c r="E4686" s="106"/>
      <c r="F4686" s="377" t="s">
        <v>32</v>
      </c>
      <c r="G4686" s="305">
        <f>SUBTOTAL(9,G4678:G4685)</f>
        <v>0</v>
      </c>
    </row>
    <row r="4687" spans="1:7" ht="24" customHeight="1" x14ac:dyDescent="0.2">
      <c r="A4687" s="304"/>
      <c r="B4687" s="99"/>
      <c r="C4687" s="375" t="s">
        <v>606</v>
      </c>
      <c r="D4687" s="105"/>
      <c r="E4687" s="106"/>
      <c r="F4687" s="107"/>
      <c r="G4687" s="306"/>
    </row>
    <row r="4688" spans="1:7" s="238" customFormat="1" ht="24" customHeight="1" x14ac:dyDescent="0.2">
      <c r="A4688" s="235" t="str">
        <f t="shared" ref="A4688:A4696" si="1408">IFERROR(VLOOKUP(C4688,Tabla_Insumos,4,FALSE),"")</f>
        <v/>
      </c>
      <c r="B4688" s="233" t="str">
        <f t="shared" ref="B4688:B4696" si="1409">IFERROR(VLOOKUP(C4688,Tabla_Insumos,5,FALSE),"")</f>
        <v/>
      </c>
      <c r="C4688" s="234"/>
      <c r="D4688" s="235" t="str">
        <f t="shared" ref="D4688:D4696" si="1410">IFERROR(VLOOKUP(C4688,Tabla_Insumos,2,FALSE),"")</f>
        <v/>
      </c>
      <c r="E4688" s="236"/>
      <c r="F4688" s="237">
        <f t="shared" ref="F4688:F4696" si="1411">IFERROR(VLOOKUP(C4688,Tabla_Insumos,3,FALSE),0)</f>
        <v>0</v>
      </c>
      <c r="G4688" s="303">
        <f t="shared" ref="G4688:G4696" si="1412">ROUND(E4688*F4688,2)</f>
        <v>0</v>
      </c>
    </row>
    <row r="4689" spans="1:7" s="238" customFormat="1" ht="24" customHeight="1" x14ac:dyDescent="0.2">
      <c r="A4689" s="235" t="str">
        <f t="shared" si="1408"/>
        <v/>
      </c>
      <c r="B4689" s="233" t="str">
        <f t="shared" si="1409"/>
        <v/>
      </c>
      <c r="C4689" s="234"/>
      <c r="D4689" s="235" t="str">
        <f t="shared" si="1410"/>
        <v/>
      </c>
      <c r="E4689" s="236"/>
      <c r="F4689" s="237">
        <f t="shared" si="1411"/>
        <v>0</v>
      </c>
      <c r="G4689" s="303">
        <f t="shared" si="1412"/>
        <v>0</v>
      </c>
    </row>
    <row r="4690" spans="1:7" s="238" customFormat="1" ht="24" customHeight="1" x14ac:dyDescent="0.2">
      <c r="A4690" s="235" t="str">
        <f t="shared" si="1408"/>
        <v/>
      </c>
      <c r="B4690" s="233" t="str">
        <f t="shared" si="1409"/>
        <v/>
      </c>
      <c r="C4690" s="234"/>
      <c r="D4690" s="235" t="str">
        <f t="shared" si="1410"/>
        <v/>
      </c>
      <c r="E4690" s="236"/>
      <c r="F4690" s="237">
        <f t="shared" si="1411"/>
        <v>0</v>
      </c>
      <c r="G4690" s="303">
        <f t="shared" si="1412"/>
        <v>0</v>
      </c>
    </row>
    <row r="4691" spans="1:7" s="238" customFormat="1" ht="24" customHeight="1" x14ac:dyDescent="0.2">
      <c r="A4691" s="235" t="str">
        <f t="shared" si="1408"/>
        <v/>
      </c>
      <c r="B4691" s="233" t="str">
        <f t="shared" si="1409"/>
        <v/>
      </c>
      <c r="C4691" s="234"/>
      <c r="D4691" s="235" t="str">
        <f t="shared" si="1410"/>
        <v/>
      </c>
      <c r="E4691" s="236"/>
      <c r="F4691" s="237">
        <f t="shared" si="1411"/>
        <v>0</v>
      </c>
      <c r="G4691" s="303">
        <f t="shared" si="1412"/>
        <v>0</v>
      </c>
    </row>
    <row r="4692" spans="1:7" s="238" customFormat="1" ht="24" customHeight="1" x14ac:dyDescent="0.2">
      <c r="A4692" s="235" t="str">
        <f t="shared" si="1408"/>
        <v/>
      </c>
      <c r="B4692" s="233" t="str">
        <f t="shared" si="1409"/>
        <v/>
      </c>
      <c r="C4692" s="234"/>
      <c r="D4692" s="235" t="str">
        <f t="shared" si="1410"/>
        <v/>
      </c>
      <c r="E4692" s="236"/>
      <c r="F4692" s="237">
        <f t="shared" si="1411"/>
        <v>0</v>
      </c>
      <c r="G4692" s="303">
        <f t="shared" si="1412"/>
        <v>0</v>
      </c>
    </row>
    <row r="4693" spans="1:7" s="238" customFormat="1" ht="24" customHeight="1" x14ac:dyDescent="0.2">
      <c r="A4693" s="235" t="str">
        <f t="shared" si="1408"/>
        <v/>
      </c>
      <c r="B4693" s="233" t="str">
        <f t="shared" si="1409"/>
        <v/>
      </c>
      <c r="C4693" s="234"/>
      <c r="D4693" s="235" t="str">
        <f t="shared" si="1410"/>
        <v/>
      </c>
      <c r="E4693" s="236"/>
      <c r="F4693" s="237">
        <f t="shared" si="1411"/>
        <v>0</v>
      </c>
      <c r="G4693" s="303">
        <f t="shared" si="1412"/>
        <v>0</v>
      </c>
    </row>
    <row r="4694" spans="1:7" s="238" customFormat="1" ht="24" customHeight="1" x14ac:dyDescent="0.2">
      <c r="A4694" s="235" t="str">
        <f t="shared" si="1408"/>
        <v/>
      </c>
      <c r="B4694" s="233" t="str">
        <f t="shared" si="1409"/>
        <v/>
      </c>
      <c r="C4694" s="234"/>
      <c r="D4694" s="235" t="str">
        <f t="shared" si="1410"/>
        <v/>
      </c>
      <c r="E4694" s="236"/>
      <c r="F4694" s="237">
        <f t="shared" si="1411"/>
        <v>0</v>
      </c>
      <c r="G4694" s="303">
        <f t="shared" si="1412"/>
        <v>0</v>
      </c>
    </row>
    <row r="4695" spans="1:7" s="238" customFormat="1" ht="24" customHeight="1" x14ac:dyDescent="0.2">
      <c r="A4695" s="235" t="str">
        <f t="shared" si="1408"/>
        <v/>
      </c>
      <c r="B4695" s="233" t="str">
        <f t="shared" si="1409"/>
        <v/>
      </c>
      <c r="C4695" s="234"/>
      <c r="D4695" s="235" t="str">
        <f t="shared" si="1410"/>
        <v/>
      </c>
      <c r="E4695" s="236"/>
      <c r="F4695" s="237">
        <f t="shared" si="1411"/>
        <v>0</v>
      </c>
      <c r="G4695" s="303">
        <f t="shared" si="1412"/>
        <v>0</v>
      </c>
    </row>
    <row r="4696" spans="1:7" s="238" customFormat="1" ht="24" customHeight="1" x14ac:dyDescent="0.2">
      <c r="A4696" s="235" t="str">
        <f t="shared" si="1408"/>
        <v/>
      </c>
      <c r="B4696" s="233" t="str">
        <f t="shared" si="1409"/>
        <v/>
      </c>
      <c r="C4696" s="234"/>
      <c r="D4696" s="235" t="str">
        <f t="shared" si="1410"/>
        <v/>
      </c>
      <c r="E4696" s="236"/>
      <c r="F4696" s="237">
        <f t="shared" si="1411"/>
        <v>0</v>
      </c>
      <c r="G4696" s="303">
        <f t="shared" si="1412"/>
        <v>0</v>
      </c>
    </row>
    <row r="4697" spans="1:7" ht="24" customHeight="1" x14ac:dyDescent="0.2">
      <c r="A4697" s="307"/>
      <c r="B4697" s="105"/>
      <c r="C4697" s="99"/>
      <c r="D4697" s="105"/>
      <c r="E4697" s="106"/>
      <c r="F4697" s="377" t="s">
        <v>33</v>
      </c>
      <c r="G4697" s="305">
        <f>SUBTOTAL(9,G4688:G4696)</f>
        <v>0</v>
      </c>
    </row>
    <row r="4698" spans="1:7" ht="24" customHeight="1" x14ac:dyDescent="0.2">
      <c r="A4698" s="308"/>
      <c r="B4698" s="105"/>
      <c r="C4698" s="99"/>
      <c r="D4698" s="105"/>
      <c r="E4698" s="106"/>
      <c r="F4698" s="107"/>
      <c r="G4698" s="306"/>
    </row>
    <row r="4699" spans="1:7" ht="24" customHeight="1" x14ac:dyDescent="0.2">
      <c r="A4699" s="309" t="str">
        <f>B4657</f>
        <v/>
      </c>
      <c r="B4699" s="310" t="str">
        <f>C4657</f>
        <v/>
      </c>
      <c r="C4699" s="113"/>
      <c r="D4699" s="113" t="s">
        <v>34</v>
      </c>
      <c r="E4699" s="114"/>
      <c r="F4699" s="312" t="s">
        <v>35</v>
      </c>
      <c r="G4699" s="311">
        <f>SUBTOTAL(9,G4662:G4698)</f>
        <v>0</v>
      </c>
    </row>
    <row r="4701" spans="1:7" ht="24" customHeight="1" x14ac:dyDescent="0.2">
      <c r="A4701" s="291" t="s">
        <v>37</v>
      </c>
      <c r="B4701" s="292"/>
      <c r="C4701" s="292"/>
      <c r="D4701" s="292"/>
      <c r="E4701" s="292"/>
      <c r="F4701" s="292"/>
      <c r="G4701" s="293"/>
    </row>
    <row r="4702" spans="1:7" ht="24" customHeight="1" x14ac:dyDescent="0.2">
      <c r="A4702" s="294" t="s">
        <v>602</v>
      </c>
      <c r="B4702" s="101" t="str">
        <f>Comitente</f>
        <v>DIRECCION PROVINCIAL DE REDES DE GAS</v>
      </c>
      <c r="C4702" s="96"/>
      <c r="D4702" s="102"/>
      <c r="E4702" s="102"/>
      <c r="F4702" s="103"/>
      <c r="G4702" s="295"/>
    </row>
    <row r="4703" spans="1:7" ht="24" customHeight="1" x14ac:dyDescent="0.2">
      <c r="A4703" s="294" t="s">
        <v>603</v>
      </c>
      <c r="B4703" s="101">
        <f>Contratista</f>
        <v>0</v>
      </c>
      <c r="C4703" s="97"/>
      <c r="D4703" s="97"/>
      <c r="E4703" s="97"/>
      <c r="F4703" s="104"/>
      <c r="G4703" s="296"/>
    </row>
    <row r="4704" spans="1:7" ht="24" customHeight="1" x14ac:dyDescent="0.2">
      <c r="A4704" s="294" t="s">
        <v>24</v>
      </c>
      <c r="B4704" s="101" t="str">
        <f>Obra</f>
        <v>RED DE MEDIA PRESIÓN BARRIO TALACASTO</v>
      </c>
      <c r="C4704" s="97"/>
      <c r="D4704" s="97"/>
      <c r="E4704" s="97"/>
      <c r="F4704" s="104" t="s">
        <v>38</v>
      </c>
      <c r="G4704" s="297">
        <f>Fecha_Base</f>
        <v>0</v>
      </c>
    </row>
    <row r="4705" spans="1:123" ht="24" customHeight="1" x14ac:dyDescent="0.2">
      <c r="A4705" s="298" t="s">
        <v>601</v>
      </c>
      <c r="B4705" s="98" t="str">
        <f>Ubicación</f>
        <v>Departamento Chimbas</v>
      </c>
      <c r="C4705" s="98"/>
      <c r="D4705" s="105"/>
      <c r="E4705" s="106"/>
      <c r="F4705" s="107"/>
      <c r="G4705" s="299"/>
    </row>
    <row r="4706" spans="1:123" ht="24" customHeight="1" x14ac:dyDescent="0.2">
      <c r="A4706" s="298" t="s">
        <v>39</v>
      </c>
      <c r="B4706" s="108" t="str">
        <f>IFERROR(VALUE(LEFT(B4707,FIND(".",B4707)-1)),"")</f>
        <v/>
      </c>
      <c r="C4706" s="99" t="str">
        <f>IFERROR(VLOOKUP(B4706,Tabla_CyP,2,FALSE),"")</f>
        <v/>
      </c>
      <c r="D4706" s="99"/>
      <c r="E4706" s="106"/>
      <c r="F4706" s="107"/>
      <c r="G4706" s="299"/>
    </row>
    <row r="4707" spans="1:123" ht="24" customHeight="1" x14ac:dyDescent="0.2">
      <c r="A4707" s="298" t="s">
        <v>25</v>
      </c>
      <c r="B4707" s="109" t="str">
        <f>IFERROR(VLOOKUP(COUNTIF($A$1:A4707,"ANALISIS DE PRECIOS"),Tabla_NumeroItem,2,FALSE),"")</f>
        <v/>
      </c>
      <c r="C4707" s="99" t="str">
        <f>IFERROR(VLOOKUP(B4707,Tabla_CyP,2,FALSE),"")</f>
        <v/>
      </c>
      <c r="D4707" s="105"/>
      <c r="E4707" s="106"/>
      <c r="F4707" s="104" t="s">
        <v>26</v>
      </c>
      <c r="G4707" s="300" t="str">
        <f>IFERROR(VLOOKUP(B4707,Tabla_CyP,4,FALSE),"")</f>
        <v/>
      </c>
    </row>
    <row r="4708" spans="1:123" ht="24" customHeight="1" x14ac:dyDescent="0.2">
      <c r="A4708" s="298"/>
      <c r="B4708" s="98"/>
      <c r="C4708" s="99"/>
      <c r="D4708" s="105"/>
      <c r="E4708" s="106"/>
      <c r="F4708" s="107"/>
      <c r="G4708" s="299"/>
    </row>
    <row r="4709" spans="1:123" ht="24" customHeight="1" x14ac:dyDescent="0.2">
      <c r="A4709" s="431" t="s">
        <v>507</v>
      </c>
      <c r="B4709" s="432"/>
      <c r="C4709" s="425" t="s">
        <v>0</v>
      </c>
      <c r="D4709" s="425" t="s">
        <v>27</v>
      </c>
      <c r="E4709" s="427" t="s">
        <v>28</v>
      </c>
      <c r="F4709" s="429" t="s">
        <v>29</v>
      </c>
      <c r="G4709" s="429" t="s">
        <v>30</v>
      </c>
    </row>
    <row r="4710" spans="1:123" s="111" customFormat="1" ht="24" customHeight="1" x14ac:dyDescent="0.2">
      <c r="A4710" s="110" t="s">
        <v>508</v>
      </c>
      <c r="B4710" s="110" t="s">
        <v>509</v>
      </c>
      <c r="C4710" s="426"/>
      <c r="D4710" s="426"/>
      <c r="E4710" s="428"/>
      <c r="F4710" s="430"/>
      <c r="G4710" s="430"/>
      <c r="H4710" s="239"/>
      <c r="I4710" s="239"/>
      <c r="J4710" s="239"/>
      <c r="K4710" s="239"/>
      <c r="L4710" s="239"/>
      <c r="M4710" s="239"/>
      <c r="N4710" s="239"/>
      <c r="O4710" s="239"/>
      <c r="P4710" s="239"/>
      <c r="Q4710" s="239"/>
      <c r="R4710" s="239"/>
      <c r="S4710" s="239"/>
      <c r="T4710" s="239"/>
      <c r="U4710" s="239"/>
      <c r="V4710" s="239"/>
      <c r="W4710" s="239"/>
      <c r="X4710" s="239"/>
      <c r="Y4710" s="239"/>
      <c r="Z4710" s="239"/>
      <c r="AA4710" s="239"/>
      <c r="AB4710" s="239"/>
      <c r="AC4710" s="239"/>
      <c r="AD4710" s="239"/>
      <c r="AE4710" s="239"/>
      <c r="AF4710" s="239"/>
      <c r="AG4710" s="239"/>
      <c r="AH4710" s="239"/>
      <c r="AI4710" s="239"/>
      <c r="AJ4710" s="239"/>
      <c r="AK4710" s="239"/>
      <c r="AL4710" s="239"/>
      <c r="AM4710" s="239"/>
      <c r="AN4710" s="239"/>
      <c r="AO4710" s="239"/>
      <c r="AP4710" s="239"/>
      <c r="AQ4710" s="239"/>
      <c r="AR4710" s="239"/>
      <c r="AS4710" s="239"/>
      <c r="AT4710" s="239"/>
      <c r="AU4710" s="239"/>
      <c r="AV4710" s="239"/>
      <c r="AW4710" s="239"/>
      <c r="AX4710" s="239"/>
      <c r="AY4710" s="239"/>
      <c r="AZ4710" s="239"/>
      <c r="BA4710" s="239"/>
      <c r="BB4710" s="239"/>
      <c r="BC4710" s="239"/>
      <c r="BD4710" s="239"/>
      <c r="BE4710" s="239"/>
      <c r="BF4710" s="239"/>
      <c r="BG4710" s="239"/>
      <c r="BH4710" s="239"/>
      <c r="BI4710" s="239"/>
      <c r="BJ4710" s="239"/>
      <c r="BK4710" s="239"/>
      <c r="BL4710" s="239"/>
      <c r="BM4710" s="239"/>
      <c r="BN4710" s="239"/>
      <c r="BO4710" s="239"/>
      <c r="BP4710" s="239"/>
      <c r="BQ4710" s="239"/>
      <c r="BR4710" s="239"/>
      <c r="BS4710" s="239"/>
      <c r="BT4710" s="239"/>
      <c r="BU4710" s="239"/>
      <c r="BV4710" s="239"/>
      <c r="BW4710" s="239"/>
      <c r="BX4710" s="239"/>
      <c r="BY4710" s="239"/>
      <c r="BZ4710" s="239"/>
      <c r="CA4710" s="239"/>
      <c r="CB4710" s="239"/>
      <c r="CC4710" s="239"/>
      <c r="CD4710" s="239"/>
      <c r="CE4710" s="239"/>
      <c r="CF4710" s="239"/>
      <c r="CG4710" s="239"/>
      <c r="CH4710" s="239"/>
      <c r="CI4710" s="239"/>
      <c r="CJ4710" s="239"/>
      <c r="CK4710" s="239"/>
      <c r="CL4710" s="239"/>
      <c r="CM4710" s="239"/>
      <c r="CN4710" s="239"/>
      <c r="CO4710" s="239"/>
      <c r="CP4710" s="239"/>
      <c r="CQ4710" s="239"/>
      <c r="CR4710" s="239"/>
      <c r="CS4710" s="239"/>
      <c r="CT4710" s="239"/>
      <c r="CU4710" s="239"/>
      <c r="CV4710" s="239"/>
      <c r="CW4710" s="239"/>
      <c r="CX4710" s="239"/>
      <c r="CY4710" s="239"/>
      <c r="CZ4710" s="239"/>
      <c r="DA4710" s="239"/>
      <c r="DB4710" s="239"/>
      <c r="DC4710" s="239"/>
      <c r="DD4710" s="239"/>
      <c r="DE4710" s="239"/>
      <c r="DF4710" s="239"/>
      <c r="DG4710" s="239"/>
      <c r="DH4710" s="239"/>
      <c r="DI4710" s="239"/>
      <c r="DJ4710" s="239"/>
      <c r="DK4710" s="239"/>
      <c r="DL4710" s="239"/>
      <c r="DM4710" s="239"/>
      <c r="DN4710" s="239"/>
      <c r="DO4710" s="239"/>
      <c r="DP4710" s="239"/>
      <c r="DQ4710" s="239"/>
      <c r="DR4710" s="239"/>
      <c r="DS4710" s="239"/>
    </row>
    <row r="4711" spans="1:123" ht="24" customHeight="1" x14ac:dyDescent="0.2">
      <c r="A4711" s="378"/>
      <c r="B4711" s="112"/>
      <c r="C4711" s="376" t="s">
        <v>604</v>
      </c>
      <c r="D4711" s="113"/>
      <c r="E4711" s="114"/>
      <c r="F4711" s="115"/>
      <c r="G4711" s="302"/>
    </row>
    <row r="4712" spans="1:123" s="238" customFormat="1" ht="24" customHeight="1" x14ac:dyDescent="0.2">
      <c r="A4712" s="235" t="str">
        <f t="shared" ref="A4712:A4725" si="1413">IFERROR(VLOOKUP(C4712,Tabla_Insumos,4,FALSE),"")</f>
        <v/>
      </c>
      <c r="B4712" s="233" t="str">
        <f t="shared" ref="B4712:B4725" si="1414">IFERROR(VLOOKUP(C4712,Tabla_Insumos,5,FALSE),"")</f>
        <v/>
      </c>
      <c r="C4712" s="234"/>
      <c r="D4712" s="235" t="str">
        <f t="shared" ref="D4712:D4725" si="1415">IFERROR(VLOOKUP(C4712,Tabla_Insumos,2,FALSE),"")</f>
        <v/>
      </c>
      <c r="E4712" s="236"/>
      <c r="F4712" s="237">
        <f t="shared" ref="F4712:F4725" si="1416">IFERROR(VLOOKUP(C4712,Tabla_Insumos,3,FALSE),0)</f>
        <v>0</v>
      </c>
      <c r="G4712" s="303">
        <f>ROUND(E4712*F4712,2)</f>
        <v>0</v>
      </c>
    </row>
    <row r="4713" spans="1:123" s="238" customFormat="1" ht="24" customHeight="1" x14ac:dyDescent="0.2">
      <c r="A4713" s="235" t="str">
        <f t="shared" si="1413"/>
        <v/>
      </c>
      <c r="B4713" s="233" t="str">
        <f t="shared" si="1414"/>
        <v/>
      </c>
      <c r="C4713" s="234"/>
      <c r="D4713" s="235" t="str">
        <f t="shared" si="1415"/>
        <v/>
      </c>
      <c r="E4713" s="236"/>
      <c r="F4713" s="237">
        <f t="shared" si="1416"/>
        <v>0</v>
      </c>
      <c r="G4713" s="303">
        <f t="shared" ref="G4713:G4725" si="1417">ROUND(E4713*F4713,2)</f>
        <v>0</v>
      </c>
    </row>
    <row r="4714" spans="1:123" s="238" customFormat="1" ht="24" customHeight="1" x14ac:dyDescent="0.2">
      <c r="A4714" s="235" t="str">
        <f t="shared" si="1413"/>
        <v/>
      </c>
      <c r="B4714" s="233" t="str">
        <f t="shared" si="1414"/>
        <v/>
      </c>
      <c r="C4714" s="234"/>
      <c r="D4714" s="235" t="str">
        <f t="shared" si="1415"/>
        <v/>
      </c>
      <c r="E4714" s="236"/>
      <c r="F4714" s="237">
        <f t="shared" si="1416"/>
        <v>0</v>
      </c>
      <c r="G4714" s="303">
        <f t="shared" si="1417"/>
        <v>0</v>
      </c>
    </row>
    <row r="4715" spans="1:123" s="238" customFormat="1" ht="24" customHeight="1" x14ac:dyDescent="0.2">
      <c r="A4715" s="235" t="str">
        <f t="shared" si="1413"/>
        <v/>
      </c>
      <c r="B4715" s="233" t="str">
        <f t="shared" si="1414"/>
        <v/>
      </c>
      <c r="C4715" s="234"/>
      <c r="D4715" s="235" t="str">
        <f t="shared" si="1415"/>
        <v/>
      </c>
      <c r="E4715" s="236"/>
      <c r="F4715" s="237">
        <f t="shared" si="1416"/>
        <v>0</v>
      </c>
      <c r="G4715" s="303">
        <f t="shared" si="1417"/>
        <v>0</v>
      </c>
    </row>
    <row r="4716" spans="1:123" s="238" customFormat="1" ht="24" customHeight="1" x14ac:dyDescent="0.2">
      <c r="A4716" s="235" t="str">
        <f t="shared" si="1413"/>
        <v/>
      </c>
      <c r="B4716" s="233" t="str">
        <f t="shared" si="1414"/>
        <v/>
      </c>
      <c r="C4716" s="234"/>
      <c r="D4716" s="235" t="str">
        <f t="shared" si="1415"/>
        <v/>
      </c>
      <c r="E4716" s="236"/>
      <c r="F4716" s="237">
        <f t="shared" si="1416"/>
        <v>0</v>
      </c>
      <c r="G4716" s="303">
        <f t="shared" si="1417"/>
        <v>0</v>
      </c>
    </row>
    <row r="4717" spans="1:123" s="238" customFormat="1" ht="24" customHeight="1" x14ac:dyDescent="0.2">
      <c r="A4717" s="235" t="str">
        <f t="shared" si="1413"/>
        <v/>
      </c>
      <c r="B4717" s="233" t="str">
        <f t="shared" si="1414"/>
        <v/>
      </c>
      <c r="C4717" s="234"/>
      <c r="D4717" s="235" t="str">
        <f t="shared" si="1415"/>
        <v/>
      </c>
      <c r="E4717" s="236"/>
      <c r="F4717" s="237">
        <f t="shared" si="1416"/>
        <v>0</v>
      </c>
      <c r="G4717" s="303">
        <f t="shared" si="1417"/>
        <v>0</v>
      </c>
    </row>
    <row r="4718" spans="1:123" s="238" customFormat="1" ht="24" customHeight="1" x14ac:dyDescent="0.2">
      <c r="A4718" s="235" t="str">
        <f t="shared" si="1413"/>
        <v/>
      </c>
      <c r="B4718" s="233" t="str">
        <f t="shared" si="1414"/>
        <v/>
      </c>
      <c r="C4718" s="234"/>
      <c r="D4718" s="235" t="str">
        <f t="shared" si="1415"/>
        <v/>
      </c>
      <c r="E4718" s="236"/>
      <c r="F4718" s="237">
        <f t="shared" si="1416"/>
        <v>0</v>
      </c>
      <c r="G4718" s="303">
        <f t="shared" si="1417"/>
        <v>0</v>
      </c>
    </row>
    <row r="4719" spans="1:123" s="238" customFormat="1" ht="24" customHeight="1" x14ac:dyDescent="0.2">
      <c r="A4719" s="235" t="str">
        <f t="shared" si="1413"/>
        <v/>
      </c>
      <c r="B4719" s="233" t="str">
        <f t="shared" si="1414"/>
        <v/>
      </c>
      <c r="C4719" s="234"/>
      <c r="D4719" s="235" t="str">
        <f t="shared" si="1415"/>
        <v/>
      </c>
      <c r="E4719" s="236"/>
      <c r="F4719" s="237">
        <f t="shared" si="1416"/>
        <v>0</v>
      </c>
      <c r="G4719" s="303">
        <f t="shared" si="1417"/>
        <v>0</v>
      </c>
    </row>
    <row r="4720" spans="1:123" s="238" customFormat="1" ht="24" customHeight="1" x14ac:dyDescent="0.2">
      <c r="A4720" s="235" t="str">
        <f t="shared" si="1413"/>
        <v/>
      </c>
      <c r="B4720" s="233" t="str">
        <f t="shared" si="1414"/>
        <v/>
      </c>
      <c r="C4720" s="234"/>
      <c r="D4720" s="235" t="str">
        <f t="shared" si="1415"/>
        <v/>
      </c>
      <c r="E4720" s="236"/>
      <c r="F4720" s="237">
        <f t="shared" si="1416"/>
        <v>0</v>
      </c>
      <c r="G4720" s="303">
        <f t="shared" si="1417"/>
        <v>0</v>
      </c>
    </row>
    <row r="4721" spans="1:7" s="238" customFormat="1" ht="24" customHeight="1" x14ac:dyDescent="0.2">
      <c r="A4721" s="235" t="str">
        <f t="shared" si="1413"/>
        <v/>
      </c>
      <c r="B4721" s="233" t="str">
        <f t="shared" si="1414"/>
        <v/>
      </c>
      <c r="C4721" s="234"/>
      <c r="D4721" s="235" t="str">
        <f t="shared" si="1415"/>
        <v/>
      </c>
      <c r="E4721" s="236"/>
      <c r="F4721" s="237">
        <f t="shared" si="1416"/>
        <v>0</v>
      </c>
      <c r="G4721" s="303">
        <f t="shared" si="1417"/>
        <v>0</v>
      </c>
    </row>
    <row r="4722" spans="1:7" s="238" customFormat="1" ht="24" customHeight="1" x14ac:dyDescent="0.2">
      <c r="A4722" s="235" t="str">
        <f t="shared" si="1413"/>
        <v/>
      </c>
      <c r="B4722" s="233" t="str">
        <f t="shared" si="1414"/>
        <v/>
      </c>
      <c r="C4722" s="234"/>
      <c r="D4722" s="235" t="str">
        <f t="shared" si="1415"/>
        <v/>
      </c>
      <c r="E4722" s="236"/>
      <c r="F4722" s="237">
        <f t="shared" si="1416"/>
        <v>0</v>
      </c>
      <c r="G4722" s="303">
        <f t="shared" si="1417"/>
        <v>0</v>
      </c>
    </row>
    <row r="4723" spans="1:7" s="238" customFormat="1" ht="24" customHeight="1" x14ac:dyDescent="0.2">
      <c r="A4723" s="235" t="str">
        <f t="shared" si="1413"/>
        <v/>
      </c>
      <c r="B4723" s="233" t="str">
        <f t="shared" si="1414"/>
        <v/>
      </c>
      <c r="C4723" s="234"/>
      <c r="D4723" s="235" t="str">
        <f t="shared" si="1415"/>
        <v/>
      </c>
      <c r="E4723" s="236"/>
      <c r="F4723" s="237">
        <f t="shared" si="1416"/>
        <v>0</v>
      </c>
      <c r="G4723" s="303">
        <f t="shared" si="1417"/>
        <v>0</v>
      </c>
    </row>
    <row r="4724" spans="1:7" s="238" customFormat="1" ht="24" customHeight="1" x14ac:dyDescent="0.2">
      <c r="A4724" s="235" t="str">
        <f t="shared" si="1413"/>
        <v/>
      </c>
      <c r="B4724" s="233" t="str">
        <f t="shared" si="1414"/>
        <v/>
      </c>
      <c r="C4724" s="234"/>
      <c r="D4724" s="235" t="str">
        <f t="shared" si="1415"/>
        <v/>
      </c>
      <c r="E4724" s="236"/>
      <c r="F4724" s="237">
        <f t="shared" si="1416"/>
        <v>0</v>
      </c>
      <c r="G4724" s="303">
        <f t="shared" si="1417"/>
        <v>0</v>
      </c>
    </row>
    <row r="4725" spans="1:7" s="238" customFormat="1" ht="24" customHeight="1" x14ac:dyDescent="0.2">
      <c r="A4725" s="235" t="str">
        <f t="shared" si="1413"/>
        <v/>
      </c>
      <c r="B4725" s="233" t="str">
        <f t="shared" si="1414"/>
        <v/>
      </c>
      <c r="C4725" s="234"/>
      <c r="D4725" s="235" t="str">
        <f t="shared" si="1415"/>
        <v/>
      </c>
      <c r="E4725" s="236"/>
      <c r="F4725" s="237">
        <f t="shared" si="1416"/>
        <v>0</v>
      </c>
      <c r="G4725" s="303">
        <f t="shared" si="1417"/>
        <v>0</v>
      </c>
    </row>
    <row r="4726" spans="1:7" ht="24" customHeight="1" x14ac:dyDescent="0.2">
      <c r="A4726" s="304"/>
      <c r="B4726" s="99"/>
      <c r="C4726" s="99"/>
      <c r="D4726" s="105"/>
      <c r="E4726" s="106"/>
      <c r="F4726" s="377" t="s">
        <v>31</v>
      </c>
      <c r="G4726" s="305">
        <f>SUBTOTAL(9,G4712:G4725)</f>
        <v>0</v>
      </c>
    </row>
    <row r="4727" spans="1:7" ht="24" customHeight="1" x14ac:dyDescent="0.2">
      <c r="A4727" s="304"/>
      <c r="B4727" s="99"/>
      <c r="C4727" s="375" t="s">
        <v>605</v>
      </c>
      <c r="D4727" s="105"/>
      <c r="E4727" s="106"/>
      <c r="F4727" s="107"/>
      <c r="G4727" s="306"/>
    </row>
    <row r="4728" spans="1:7" s="238" customFormat="1" ht="24" customHeight="1" x14ac:dyDescent="0.2">
      <c r="A4728" s="235" t="str">
        <f t="shared" ref="A4728:A4735" si="1418">IFERROR(VLOOKUP(C4728,Tabla_Insumos,4,FALSE),"")</f>
        <v/>
      </c>
      <c r="B4728" s="233">
        <f t="shared" ref="B4728:B4735" si="1419">IFERROR(VLOOKUP(A4728,Tabla_Indices,5,FALSE),"")</f>
        <v>0</v>
      </c>
      <c r="C4728" s="234"/>
      <c r="D4728" s="235" t="str">
        <f t="shared" ref="D4728:D4735" si="1420">IFERROR(VLOOKUP(C4728,Tabla_Insumos,2,FALSE),"")</f>
        <v/>
      </c>
      <c r="E4728" s="236"/>
      <c r="F4728" s="237">
        <f t="shared" ref="F4728:F4735" si="1421">IFERROR(VLOOKUP(C4728,Tabla_Insumos,3,FALSE),0)</f>
        <v>0</v>
      </c>
      <c r="G4728" s="303">
        <f>ROUND(E4728*F4728,2)</f>
        <v>0</v>
      </c>
    </row>
    <row r="4729" spans="1:7" s="238" customFormat="1" ht="24" customHeight="1" x14ac:dyDescent="0.2">
      <c r="A4729" s="235" t="str">
        <f t="shared" si="1418"/>
        <v/>
      </c>
      <c r="B4729" s="233">
        <f t="shared" si="1419"/>
        <v>0</v>
      </c>
      <c r="C4729" s="234"/>
      <c r="D4729" s="235" t="str">
        <f t="shared" si="1420"/>
        <v/>
      </c>
      <c r="E4729" s="236"/>
      <c r="F4729" s="237">
        <f t="shared" si="1421"/>
        <v>0</v>
      </c>
      <c r="G4729" s="303">
        <f>ROUND(E4729*F4729,2)</f>
        <v>0</v>
      </c>
    </row>
    <row r="4730" spans="1:7" s="238" customFormat="1" ht="24" customHeight="1" x14ac:dyDescent="0.2">
      <c r="A4730" s="235" t="str">
        <f t="shared" si="1418"/>
        <v/>
      </c>
      <c r="B4730" s="233">
        <f t="shared" si="1419"/>
        <v>0</v>
      </c>
      <c r="C4730" s="234"/>
      <c r="D4730" s="235" t="str">
        <f t="shared" si="1420"/>
        <v/>
      </c>
      <c r="E4730" s="236"/>
      <c r="F4730" s="237">
        <f t="shared" si="1421"/>
        <v>0</v>
      </c>
      <c r="G4730" s="303">
        <f t="shared" ref="G4730:G4735" si="1422">ROUND(E4730*F4730,2)</f>
        <v>0</v>
      </c>
    </row>
    <row r="4731" spans="1:7" s="238" customFormat="1" ht="24" customHeight="1" x14ac:dyDescent="0.2">
      <c r="A4731" s="235" t="str">
        <f t="shared" si="1418"/>
        <v/>
      </c>
      <c r="B4731" s="233">
        <f t="shared" si="1419"/>
        <v>0</v>
      </c>
      <c r="C4731" s="234"/>
      <c r="D4731" s="235" t="str">
        <f t="shared" si="1420"/>
        <v/>
      </c>
      <c r="E4731" s="236"/>
      <c r="F4731" s="237">
        <f t="shared" si="1421"/>
        <v>0</v>
      </c>
      <c r="G4731" s="303">
        <f t="shared" si="1422"/>
        <v>0</v>
      </c>
    </row>
    <row r="4732" spans="1:7" s="238" customFormat="1" ht="24" customHeight="1" x14ac:dyDescent="0.2">
      <c r="A4732" s="235" t="str">
        <f t="shared" si="1418"/>
        <v/>
      </c>
      <c r="B4732" s="233">
        <f t="shared" si="1419"/>
        <v>0</v>
      </c>
      <c r="C4732" s="234"/>
      <c r="D4732" s="235" t="str">
        <f t="shared" si="1420"/>
        <v/>
      </c>
      <c r="E4732" s="236"/>
      <c r="F4732" s="237">
        <f t="shared" si="1421"/>
        <v>0</v>
      </c>
      <c r="G4732" s="303">
        <f t="shared" si="1422"/>
        <v>0</v>
      </c>
    </row>
    <row r="4733" spans="1:7" s="238" customFormat="1" ht="24" customHeight="1" x14ac:dyDescent="0.2">
      <c r="A4733" s="235" t="str">
        <f t="shared" si="1418"/>
        <v/>
      </c>
      <c r="B4733" s="233">
        <f t="shared" si="1419"/>
        <v>0</v>
      </c>
      <c r="C4733" s="234"/>
      <c r="D4733" s="235" t="str">
        <f t="shared" si="1420"/>
        <v/>
      </c>
      <c r="E4733" s="236"/>
      <c r="F4733" s="237">
        <f t="shared" si="1421"/>
        <v>0</v>
      </c>
      <c r="G4733" s="303">
        <f t="shared" si="1422"/>
        <v>0</v>
      </c>
    </row>
    <row r="4734" spans="1:7" s="238" customFormat="1" ht="24" customHeight="1" x14ac:dyDescent="0.2">
      <c r="A4734" s="235" t="str">
        <f t="shared" si="1418"/>
        <v/>
      </c>
      <c r="B4734" s="233">
        <f t="shared" si="1419"/>
        <v>0</v>
      </c>
      <c r="C4734" s="234"/>
      <c r="D4734" s="235" t="str">
        <f t="shared" si="1420"/>
        <v/>
      </c>
      <c r="E4734" s="236"/>
      <c r="F4734" s="237">
        <f t="shared" si="1421"/>
        <v>0</v>
      </c>
      <c r="G4734" s="303">
        <f t="shared" si="1422"/>
        <v>0</v>
      </c>
    </row>
    <row r="4735" spans="1:7" s="238" customFormat="1" ht="24" customHeight="1" x14ac:dyDescent="0.2">
      <c r="A4735" s="235" t="str">
        <f t="shared" si="1418"/>
        <v/>
      </c>
      <c r="B4735" s="233">
        <f t="shared" si="1419"/>
        <v>0</v>
      </c>
      <c r="C4735" s="234"/>
      <c r="D4735" s="235" t="str">
        <f t="shared" si="1420"/>
        <v/>
      </c>
      <c r="E4735" s="236"/>
      <c r="F4735" s="237">
        <f t="shared" si="1421"/>
        <v>0</v>
      </c>
      <c r="G4735" s="303">
        <f t="shared" si="1422"/>
        <v>0</v>
      </c>
    </row>
    <row r="4736" spans="1:7" ht="24" customHeight="1" x14ac:dyDescent="0.2">
      <c r="A4736" s="304"/>
      <c r="B4736" s="99"/>
      <c r="C4736" s="99"/>
      <c r="D4736" s="105"/>
      <c r="E4736" s="106"/>
      <c r="F4736" s="377" t="s">
        <v>32</v>
      </c>
      <c r="G4736" s="305">
        <f>SUBTOTAL(9,G4728:G4735)</f>
        <v>0</v>
      </c>
    </row>
    <row r="4737" spans="1:7" ht="24" customHeight="1" x14ac:dyDescent="0.2">
      <c r="A4737" s="304"/>
      <c r="B4737" s="99"/>
      <c r="C4737" s="375" t="s">
        <v>606</v>
      </c>
      <c r="D4737" s="105"/>
      <c r="E4737" s="106"/>
      <c r="F4737" s="107"/>
      <c r="G4737" s="306"/>
    </row>
    <row r="4738" spans="1:7" s="238" customFormat="1" ht="24" customHeight="1" x14ac:dyDescent="0.2">
      <c r="A4738" s="235" t="str">
        <f t="shared" ref="A4738:A4746" si="1423">IFERROR(VLOOKUP(C4738,Tabla_Insumos,4,FALSE),"")</f>
        <v/>
      </c>
      <c r="B4738" s="233" t="str">
        <f t="shared" ref="B4738:B4746" si="1424">IFERROR(VLOOKUP(C4738,Tabla_Insumos,5,FALSE),"")</f>
        <v/>
      </c>
      <c r="C4738" s="234"/>
      <c r="D4738" s="235" t="str">
        <f t="shared" ref="D4738:D4746" si="1425">IFERROR(VLOOKUP(C4738,Tabla_Insumos,2,FALSE),"")</f>
        <v/>
      </c>
      <c r="E4738" s="236"/>
      <c r="F4738" s="237">
        <f t="shared" ref="F4738:F4746" si="1426">IFERROR(VLOOKUP(C4738,Tabla_Insumos,3,FALSE),0)</f>
        <v>0</v>
      </c>
      <c r="G4738" s="303">
        <f t="shared" ref="G4738:G4746" si="1427">ROUND(E4738*F4738,2)</f>
        <v>0</v>
      </c>
    </row>
    <row r="4739" spans="1:7" s="238" customFormat="1" ht="24" customHeight="1" x14ac:dyDescent="0.2">
      <c r="A4739" s="235" t="str">
        <f t="shared" si="1423"/>
        <v/>
      </c>
      <c r="B4739" s="233" t="str">
        <f t="shared" si="1424"/>
        <v/>
      </c>
      <c r="C4739" s="234"/>
      <c r="D4739" s="235" t="str">
        <f t="shared" si="1425"/>
        <v/>
      </c>
      <c r="E4739" s="236"/>
      <c r="F4739" s="237">
        <f t="shared" si="1426"/>
        <v>0</v>
      </c>
      <c r="G4739" s="303">
        <f t="shared" si="1427"/>
        <v>0</v>
      </c>
    </row>
    <row r="4740" spans="1:7" s="238" customFormat="1" ht="24" customHeight="1" x14ac:dyDescent="0.2">
      <c r="A4740" s="235" t="str">
        <f t="shared" si="1423"/>
        <v/>
      </c>
      <c r="B4740" s="233" t="str">
        <f t="shared" si="1424"/>
        <v/>
      </c>
      <c r="C4740" s="234"/>
      <c r="D4740" s="235" t="str">
        <f t="shared" si="1425"/>
        <v/>
      </c>
      <c r="E4740" s="236"/>
      <c r="F4740" s="237">
        <f t="shared" si="1426"/>
        <v>0</v>
      </c>
      <c r="G4740" s="303">
        <f t="shared" si="1427"/>
        <v>0</v>
      </c>
    </row>
    <row r="4741" spans="1:7" s="238" customFormat="1" ht="24" customHeight="1" x14ac:dyDescent="0.2">
      <c r="A4741" s="235" t="str">
        <f t="shared" si="1423"/>
        <v/>
      </c>
      <c r="B4741" s="233" t="str">
        <f t="shared" si="1424"/>
        <v/>
      </c>
      <c r="C4741" s="234"/>
      <c r="D4741" s="235" t="str">
        <f t="shared" si="1425"/>
        <v/>
      </c>
      <c r="E4741" s="236"/>
      <c r="F4741" s="237">
        <f t="shared" si="1426"/>
        <v>0</v>
      </c>
      <c r="G4741" s="303">
        <f t="shared" si="1427"/>
        <v>0</v>
      </c>
    </row>
    <row r="4742" spans="1:7" s="238" customFormat="1" ht="24" customHeight="1" x14ac:dyDescent="0.2">
      <c r="A4742" s="235" t="str">
        <f t="shared" si="1423"/>
        <v/>
      </c>
      <c r="B4742" s="233" t="str">
        <f t="shared" si="1424"/>
        <v/>
      </c>
      <c r="C4742" s="234"/>
      <c r="D4742" s="235" t="str">
        <f t="shared" si="1425"/>
        <v/>
      </c>
      <c r="E4742" s="236"/>
      <c r="F4742" s="237">
        <f t="shared" si="1426"/>
        <v>0</v>
      </c>
      <c r="G4742" s="303">
        <f t="shared" si="1427"/>
        <v>0</v>
      </c>
    </row>
    <row r="4743" spans="1:7" s="238" customFormat="1" ht="24" customHeight="1" x14ac:dyDescent="0.2">
      <c r="A4743" s="235" t="str">
        <f t="shared" si="1423"/>
        <v/>
      </c>
      <c r="B4743" s="233" t="str">
        <f t="shared" si="1424"/>
        <v/>
      </c>
      <c r="C4743" s="234"/>
      <c r="D4743" s="235" t="str">
        <f t="shared" si="1425"/>
        <v/>
      </c>
      <c r="E4743" s="236"/>
      <c r="F4743" s="237">
        <f t="shared" si="1426"/>
        <v>0</v>
      </c>
      <c r="G4743" s="303">
        <f t="shared" si="1427"/>
        <v>0</v>
      </c>
    </row>
    <row r="4744" spans="1:7" s="238" customFormat="1" ht="24" customHeight="1" x14ac:dyDescent="0.2">
      <c r="A4744" s="235" t="str">
        <f t="shared" si="1423"/>
        <v/>
      </c>
      <c r="B4744" s="233" t="str">
        <f t="shared" si="1424"/>
        <v/>
      </c>
      <c r="C4744" s="234"/>
      <c r="D4744" s="235" t="str">
        <f t="shared" si="1425"/>
        <v/>
      </c>
      <c r="E4744" s="236"/>
      <c r="F4744" s="237">
        <f t="shared" si="1426"/>
        <v>0</v>
      </c>
      <c r="G4744" s="303">
        <f t="shared" si="1427"/>
        <v>0</v>
      </c>
    </row>
    <row r="4745" spans="1:7" s="238" customFormat="1" ht="24" customHeight="1" x14ac:dyDescent="0.2">
      <c r="A4745" s="235" t="str">
        <f t="shared" si="1423"/>
        <v/>
      </c>
      <c r="B4745" s="233" t="str">
        <f t="shared" si="1424"/>
        <v/>
      </c>
      <c r="C4745" s="234"/>
      <c r="D4745" s="235" t="str">
        <f t="shared" si="1425"/>
        <v/>
      </c>
      <c r="E4745" s="236"/>
      <c r="F4745" s="237">
        <f t="shared" si="1426"/>
        <v>0</v>
      </c>
      <c r="G4745" s="303">
        <f t="shared" si="1427"/>
        <v>0</v>
      </c>
    </row>
    <row r="4746" spans="1:7" s="238" customFormat="1" ht="24" customHeight="1" x14ac:dyDescent="0.2">
      <c r="A4746" s="235" t="str">
        <f t="shared" si="1423"/>
        <v/>
      </c>
      <c r="B4746" s="233" t="str">
        <f t="shared" si="1424"/>
        <v/>
      </c>
      <c r="C4746" s="234"/>
      <c r="D4746" s="235" t="str">
        <f t="shared" si="1425"/>
        <v/>
      </c>
      <c r="E4746" s="236"/>
      <c r="F4746" s="237">
        <f t="shared" si="1426"/>
        <v>0</v>
      </c>
      <c r="G4746" s="303">
        <f t="shared" si="1427"/>
        <v>0</v>
      </c>
    </row>
    <row r="4747" spans="1:7" ht="24" customHeight="1" x14ac:dyDescent="0.2">
      <c r="A4747" s="307"/>
      <c r="B4747" s="105"/>
      <c r="C4747" s="99"/>
      <c r="D4747" s="105"/>
      <c r="E4747" s="106"/>
      <c r="F4747" s="377" t="s">
        <v>33</v>
      </c>
      <c r="G4747" s="305">
        <f>SUBTOTAL(9,G4738:G4746)</f>
        <v>0</v>
      </c>
    </row>
    <row r="4748" spans="1:7" ht="24" customHeight="1" x14ac:dyDescent="0.2">
      <c r="A4748" s="308"/>
      <c r="B4748" s="105"/>
      <c r="C4748" s="99"/>
      <c r="D4748" s="105"/>
      <c r="E4748" s="106"/>
      <c r="F4748" s="107"/>
      <c r="G4748" s="306"/>
    </row>
    <row r="4749" spans="1:7" ht="24" customHeight="1" x14ac:dyDescent="0.2">
      <c r="A4749" s="309" t="str">
        <f>B4707</f>
        <v/>
      </c>
      <c r="B4749" s="310" t="str">
        <f>C4707</f>
        <v/>
      </c>
      <c r="C4749" s="113"/>
      <c r="D4749" s="113" t="s">
        <v>34</v>
      </c>
      <c r="E4749" s="114"/>
      <c r="F4749" s="312" t="s">
        <v>35</v>
      </c>
      <c r="G4749" s="311">
        <f>SUBTOTAL(9,G4712:G4748)</f>
        <v>0</v>
      </c>
    </row>
    <row r="4751" spans="1:7" ht="24" customHeight="1" x14ac:dyDescent="0.2">
      <c r="A4751" s="291" t="s">
        <v>37</v>
      </c>
      <c r="B4751" s="292"/>
      <c r="C4751" s="292"/>
      <c r="D4751" s="292"/>
      <c r="E4751" s="292"/>
      <c r="F4751" s="292"/>
      <c r="G4751" s="293"/>
    </row>
    <row r="4752" spans="1:7" ht="24" customHeight="1" x14ac:dyDescent="0.2">
      <c r="A4752" s="294" t="s">
        <v>602</v>
      </c>
      <c r="B4752" s="101" t="str">
        <f>Comitente</f>
        <v>DIRECCION PROVINCIAL DE REDES DE GAS</v>
      </c>
      <c r="C4752" s="96"/>
      <c r="D4752" s="102"/>
      <c r="E4752" s="102"/>
      <c r="F4752" s="103"/>
      <c r="G4752" s="295"/>
    </row>
    <row r="4753" spans="1:123" ht="24" customHeight="1" x14ac:dyDescent="0.2">
      <c r="A4753" s="294" t="s">
        <v>603</v>
      </c>
      <c r="B4753" s="101">
        <f>Contratista</f>
        <v>0</v>
      </c>
      <c r="C4753" s="97"/>
      <c r="D4753" s="97"/>
      <c r="E4753" s="97"/>
      <c r="F4753" s="104"/>
      <c r="G4753" s="296"/>
    </row>
    <row r="4754" spans="1:123" ht="24" customHeight="1" x14ac:dyDescent="0.2">
      <c r="A4754" s="294" t="s">
        <v>24</v>
      </c>
      <c r="B4754" s="101" t="str">
        <f>Obra</f>
        <v>RED DE MEDIA PRESIÓN BARRIO TALACASTO</v>
      </c>
      <c r="C4754" s="97"/>
      <c r="D4754" s="97"/>
      <c r="E4754" s="97"/>
      <c r="F4754" s="104" t="s">
        <v>38</v>
      </c>
      <c r="G4754" s="297">
        <f>Fecha_Base</f>
        <v>0</v>
      </c>
    </row>
    <row r="4755" spans="1:123" ht="24" customHeight="1" x14ac:dyDescent="0.2">
      <c r="A4755" s="298" t="s">
        <v>601</v>
      </c>
      <c r="B4755" s="98" t="str">
        <f>Ubicación</f>
        <v>Departamento Chimbas</v>
      </c>
      <c r="C4755" s="98"/>
      <c r="D4755" s="105"/>
      <c r="E4755" s="106"/>
      <c r="F4755" s="107"/>
      <c r="G4755" s="299"/>
    </row>
    <row r="4756" spans="1:123" ht="24" customHeight="1" x14ac:dyDescent="0.2">
      <c r="A4756" s="298" t="s">
        <v>39</v>
      </c>
      <c r="B4756" s="108" t="str">
        <f>IFERROR(VALUE(LEFT(B4757,FIND(".",B4757)-1)),"")</f>
        <v/>
      </c>
      <c r="C4756" s="99" t="str">
        <f>IFERROR(VLOOKUP(B4756,Tabla_CyP,2,FALSE),"")</f>
        <v/>
      </c>
      <c r="D4756" s="99"/>
      <c r="E4756" s="106"/>
      <c r="F4756" s="107"/>
      <c r="G4756" s="299"/>
    </row>
    <row r="4757" spans="1:123" ht="24" customHeight="1" x14ac:dyDescent="0.2">
      <c r="A4757" s="298" t="s">
        <v>25</v>
      </c>
      <c r="B4757" s="109" t="str">
        <f>IFERROR(VLOOKUP(COUNTIF($A$1:A4757,"ANALISIS DE PRECIOS"),Tabla_NumeroItem,2,FALSE),"")</f>
        <v/>
      </c>
      <c r="C4757" s="99" t="str">
        <f>IFERROR(VLOOKUP(B4757,Tabla_CyP,2,FALSE),"")</f>
        <v/>
      </c>
      <c r="D4757" s="105"/>
      <c r="E4757" s="106"/>
      <c r="F4757" s="104" t="s">
        <v>26</v>
      </c>
      <c r="G4757" s="300" t="str">
        <f>IFERROR(VLOOKUP(B4757,Tabla_CyP,4,FALSE),"")</f>
        <v/>
      </c>
    </row>
    <row r="4758" spans="1:123" ht="24" customHeight="1" x14ac:dyDescent="0.2">
      <c r="A4758" s="298"/>
      <c r="B4758" s="98"/>
      <c r="C4758" s="99"/>
      <c r="D4758" s="105"/>
      <c r="E4758" s="106"/>
      <c r="F4758" s="107"/>
      <c r="G4758" s="299"/>
    </row>
    <row r="4759" spans="1:123" ht="24" customHeight="1" x14ac:dyDescent="0.2">
      <c r="A4759" s="431" t="s">
        <v>507</v>
      </c>
      <c r="B4759" s="432"/>
      <c r="C4759" s="425" t="s">
        <v>0</v>
      </c>
      <c r="D4759" s="425" t="s">
        <v>27</v>
      </c>
      <c r="E4759" s="427" t="s">
        <v>28</v>
      </c>
      <c r="F4759" s="429" t="s">
        <v>29</v>
      </c>
      <c r="G4759" s="429" t="s">
        <v>30</v>
      </c>
    </row>
    <row r="4760" spans="1:123" s="111" customFormat="1" ht="24" customHeight="1" x14ac:dyDescent="0.2">
      <c r="A4760" s="110" t="s">
        <v>508</v>
      </c>
      <c r="B4760" s="110" t="s">
        <v>509</v>
      </c>
      <c r="C4760" s="426"/>
      <c r="D4760" s="426"/>
      <c r="E4760" s="428"/>
      <c r="F4760" s="430"/>
      <c r="G4760" s="430"/>
      <c r="H4760" s="239"/>
      <c r="I4760" s="239"/>
      <c r="J4760" s="239"/>
      <c r="K4760" s="239"/>
      <c r="L4760" s="239"/>
      <c r="M4760" s="239"/>
      <c r="N4760" s="239"/>
      <c r="O4760" s="239"/>
      <c r="P4760" s="239"/>
      <c r="Q4760" s="239"/>
      <c r="R4760" s="239"/>
      <c r="S4760" s="239"/>
      <c r="T4760" s="239"/>
      <c r="U4760" s="239"/>
      <c r="V4760" s="239"/>
      <c r="W4760" s="239"/>
      <c r="X4760" s="239"/>
      <c r="Y4760" s="239"/>
      <c r="Z4760" s="239"/>
      <c r="AA4760" s="239"/>
      <c r="AB4760" s="239"/>
      <c r="AC4760" s="239"/>
      <c r="AD4760" s="239"/>
      <c r="AE4760" s="239"/>
      <c r="AF4760" s="239"/>
      <c r="AG4760" s="239"/>
      <c r="AH4760" s="239"/>
      <c r="AI4760" s="239"/>
      <c r="AJ4760" s="239"/>
      <c r="AK4760" s="239"/>
      <c r="AL4760" s="239"/>
      <c r="AM4760" s="239"/>
      <c r="AN4760" s="239"/>
      <c r="AO4760" s="239"/>
      <c r="AP4760" s="239"/>
      <c r="AQ4760" s="239"/>
      <c r="AR4760" s="239"/>
      <c r="AS4760" s="239"/>
      <c r="AT4760" s="239"/>
      <c r="AU4760" s="239"/>
      <c r="AV4760" s="239"/>
      <c r="AW4760" s="239"/>
      <c r="AX4760" s="239"/>
      <c r="AY4760" s="239"/>
      <c r="AZ4760" s="239"/>
      <c r="BA4760" s="239"/>
      <c r="BB4760" s="239"/>
      <c r="BC4760" s="239"/>
      <c r="BD4760" s="239"/>
      <c r="BE4760" s="239"/>
      <c r="BF4760" s="239"/>
      <c r="BG4760" s="239"/>
      <c r="BH4760" s="239"/>
      <c r="BI4760" s="239"/>
      <c r="BJ4760" s="239"/>
      <c r="BK4760" s="239"/>
      <c r="BL4760" s="239"/>
      <c r="BM4760" s="239"/>
      <c r="BN4760" s="239"/>
      <c r="BO4760" s="239"/>
      <c r="BP4760" s="239"/>
      <c r="BQ4760" s="239"/>
      <c r="BR4760" s="239"/>
      <c r="BS4760" s="239"/>
      <c r="BT4760" s="239"/>
      <c r="BU4760" s="239"/>
      <c r="BV4760" s="239"/>
      <c r="BW4760" s="239"/>
      <c r="BX4760" s="239"/>
      <c r="BY4760" s="239"/>
      <c r="BZ4760" s="239"/>
      <c r="CA4760" s="239"/>
      <c r="CB4760" s="239"/>
      <c r="CC4760" s="239"/>
      <c r="CD4760" s="239"/>
      <c r="CE4760" s="239"/>
      <c r="CF4760" s="239"/>
      <c r="CG4760" s="239"/>
      <c r="CH4760" s="239"/>
      <c r="CI4760" s="239"/>
      <c r="CJ4760" s="239"/>
      <c r="CK4760" s="239"/>
      <c r="CL4760" s="239"/>
      <c r="CM4760" s="239"/>
      <c r="CN4760" s="239"/>
      <c r="CO4760" s="239"/>
      <c r="CP4760" s="239"/>
      <c r="CQ4760" s="239"/>
      <c r="CR4760" s="239"/>
      <c r="CS4760" s="239"/>
      <c r="CT4760" s="239"/>
      <c r="CU4760" s="239"/>
      <c r="CV4760" s="239"/>
      <c r="CW4760" s="239"/>
      <c r="CX4760" s="239"/>
      <c r="CY4760" s="239"/>
      <c r="CZ4760" s="239"/>
      <c r="DA4760" s="239"/>
      <c r="DB4760" s="239"/>
      <c r="DC4760" s="239"/>
      <c r="DD4760" s="239"/>
      <c r="DE4760" s="239"/>
      <c r="DF4760" s="239"/>
      <c r="DG4760" s="239"/>
      <c r="DH4760" s="239"/>
      <c r="DI4760" s="239"/>
      <c r="DJ4760" s="239"/>
      <c r="DK4760" s="239"/>
      <c r="DL4760" s="239"/>
      <c r="DM4760" s="239"/>
      <c r="DN4760" s="239"/>
      <c r="DO4760" s="239"/>
      <c r="DP4760" s="239"/>
      <c r="DQ4760" s="239"/>
      <c r="DR4760" s="239"/>
      <c r="DS4760" s="239"/>
    </row>
    <row r="4761" spans="1:123" ht="24" customHeight="1" x14ac:dyDescent="0.2">
      <c r="A4761" s="378"/>
      <c r="B4761" s="112"/>
      <c r="C4761" s="376" t="s">
        <v>604</v>
      </c>
      <c r="D4761" s="113"/>
      <c r="E4761" s="114"/>
      <c r="F4761" s="115"/>
      <c r="G4761" s="302"/>
    </row>
    <row r="4762" spans="1:123" s="238" customFormat="1" ht="24" customHeight="1" x14ac:dyDescent="0.2">
      <c r="A4762" s="235" t="str">
        <f t="shared" ref="A4762:A4775" si="1428">IFERROR(VLOOKUP(C4762,Tabla_Insumos,4,FALSE),"")</f>
        <v/>
      </c>
      <c r="B4762" s="233" t="str">
        <f t="shared" ref="B4762:B4775" si="1429">IFERROR(VLOOKUP(C4762,Tabla_Insumos,5,FALSE),"")</f>
        <v/>
      </c>
      <c r="C4762" s="234"/>
      <c r="D4762" s="235" t="str">
        <f t="shared" ref="D4762:D4775" si="1430">IFERROR(VLOOKUP(C4762,Tabla_Insumos,2,FALSE),"")</f>
        <v/>
      </c>
      <c r="E4762" s="236"/>
      <c r="F4762" s="237">
        <f t="shared" ref="F4762:F4775" si="1431">IFERROR(VLOOKUP(C4762,Tabla_Insumos,3,FALSE),0)</f>
        <v>0</v>
      </c>
      <c r="G4762" s="303">
        <f>ROUND(E4762*F4762,2)</f>
        <v>0</v>
      </c>
    </row>
    <row r="4763" spans="1:123" s="238" customFormat="1" ht="24" customHeight="1" x14ac:dyDescent="0.2">
      <c r="A4763" s="235" t="str">
        <f t="shared" si="1428"/>
        <v/>
      </c>
      <c r="B4763" s="233" t="str">
        <f t="shared" si="1429"/>
        <v/>
      </c>
      <c r="C4763" s="234"/>
      <c r="D4763" s="235" t="str">
        <f t="shared" si="1430"/>
        <v/>
      </c>
      <c r="E4763" s="236"/>
      <c r="F4763" s="237">
        <f t="shared" si="1431"/>
        <v>0</v>
      </c>
      <c r="G4763" s="303">
        <f t="shared" ref="G4763:G4775" si="1432">ROUND(E4763*F4763,2)</f>
        <v>0</v>
      </c>
    </row>
    <row r="4764" spans="1:123" s="238" customFormat="1" ht="24" customHeight="1" x14ac:dyDescent="0.2">
      <c r="A4764" s="235" t="str">
        <f t="shared" si="1428"/>
        <v/>
      </c>
      <c r="B4764" s="233" t="str">
        <f t="shared" si="1429"/>
        <v/>
      </c>
      <c r="C4764" s="234"/>
      <c r="D4764" s="235" t="str">
        <f t="shared" si="1430"/>
        <v/>
      </c>
      <c r="E4764" s="236"/>
      <c r="F4764" s="237">
        <f t="shared" si="1431"/>
        <v>0</v>
      </c>
      <c r="G4764" s="303">
        <f t="shared" si="1432"/>
        <v>0</v>
      </c>
    </row>
    <row r="4765" spans="1:123" s="238" customFormat="1" ht="24" customHeight="1" x14ac:dyDescent="0.2">
      <c r="A4765" s="235" t="str">
        <f t="shared" si="1428"/>
        <v/>
      </c>
      <c r="B4765" s="233" t="str">
        <f t="shared" si="1429"/>
        <v/>
      </c>
      <c r="C4765" s="234"/>
      <c r="D4765" s="235" t="str">
        <f t="shared" si="1430"/>
        <v/>
      </c>
      <c r="E4765" s="236"/>
      <c r="F4765" s="237">
        <f t="shared" si="1431"/>
        <v>0</v>
      </c>
      <c r="G4765" s="303">
        <f t="shared" si="1432"/>
        <v>0</v>
      </c>
    </row>
    <row r="4766" spans="1:123" s="238" customFormat="1" ht="24" customHeight="1" x14ac:dyDescent="0.2">
      <c r="A4766" s="235" t="str">
        <f t="shared" si="1428"/>
        <v/>
      </c>
      <c r="B4766" s="233" t="str">
        <f t="shared" si="1429"/>
        <v/>
      </c>
      <c r="C4766" s="234"/>
      <c r="D4766" s="235" t="str">
        <f t="shared" si="1430"/>
        <v/>
      </c>
      <c r="E4766" s="236"/>
      <c r="F4766" s="237">
        <f t="shared" si="1431"/>
        <v>0</v>
      </c>
      <c r="G4766" s="303">
        <f t="shared" si="1432"/>
        <v>0</v>
      </c>
    </row>
    <row r="4767" spans="1:123" s="238" customFormat="1" ht="24" customHeight="1" x14ac:dyDescent="0.2">
      <c r="A4767" s="235" t="str">
        <f t="shared" si="1428"/>
        <v/>
      </c>
      <c r="B4767" s="233" t="str">
        <f t="shared" si="1429"/>
        <v/>
      </c>
      <c r="C4767" s="234"/>
      <c r="D4767" s="235" t="str">
        <f t="shared" si="1430"/>
        <v/>
      </c>
      <c r="E4767" s="236"/>
      <c r="F4767" s="237">
        <f t="shared" si="1431"/>
        <v>0</v>
      </c>
      <c r="G4767" s="303">
        <f t="shared" si="1432"/>
        <v>0</v>
      </c>
    </row>
    <row r="4768" spans="1:123" s="238" customFormat="1" ht="24" customHeight="1" x14ac:dyDescent="0.2">
      <c r="A4768" s="235" t="str">
        <f t="shared" si="1428"/>
        <v/>
      </c>
      <c r="B4768" s="233" t="str">
        <f t="shared" si="1429"/>
        <v/>
      </c>
      <c r="C4768" s="234"/>
      <c r="D4768" s="235" t="str">
        <f t="shared" si="1430"/>
        <v/>
      </c>
      <c r="E4768" s="236"/>
      <c r="F4768" s="237">
        <f t="shared" si="1431"/>
        <v>0</v>
      </c>
      <c r="G4768" s="303">
        <f t="shared" si="1432"/>
        <v>0</v>
      </c>
    </row>
    <row r="4769" spans="1:7" s="238" customFormat="1" ht="24" customHeight="1" x14ac:dyDescent="0.2">
      <c r="A4769" s="235" t="str">
        <f t="shared" si="1428"/>
        <v/>
      </c>
      <c r="B4769" s="233" t="str">
        <f t="shared" si="1429"/>
        <v/>
      </c>
      <c r="C4769" s="234"/>
      <c r="D4769" s="235" t="str">
        <f t="shared" si="1430"/>
        <v/>
      </c>
      <c r="E4769" s="236"/>
      <c r="F4769" s="237">
        <f t="shared" si="1431"/>
        <v>0</v>
      </c>
      <c r="G4769" s="303">
        <f t="shared" si="1432"/>
        <v>0</v>
      </c>
    </row>
    <row r="4770" spans="1:7" s="238" customFormat="1" ht="24" customHeight="1" x14ac:dyDescent="0.2">
      <c r="A4770" s="235" t="str">
        <f t="shared" si="1428"/>
        <v/>
      </c>
      <c r="B4770" s="233" t="str">
        <f t="shared" si="1429"/>
        <v/>
      </c>
      <c r="C4770" s="234"/>
      <c r="D4770" s="235" t="str">
        <f t="shared" si="1430"/>
        <v/>
      </c>
      <c r="E4770" s="236"/>
      <c r="F4770" s="237">
        <f t="shared" si="1431"/>
        <v>0</v>
      </c>
      <c r="G4770" s="303">
        <f t="shared" si="1432"/>
        <v>0</v>
      </c>
    </row>
    <row r="4771" spans="1:7" s="238" customFormat="1" ht="24" customHeight="1" x14ac:dyDescent="0.2">
      <c r="A4771" s="235" t="str">
        <f t="shared" si="1428"/>
        <v/>
      </c>
      <c r="B4771" s="233" t="str">
        <f t="shared" si="1429"/>
        <v/>
      </c>
      <c r="C4771" s="234"/>
      <c r="D4771" s="235" t="str">
        <f t="shared" si="1430"/>
        <v/>
      </c>
      <c r="E4771" s="236"/>
      <c r="F4771" s="237">
        <f t="shared" si="1431"/>
        <v>0</v>
      </c>
      <c r="G4771" s="303">
        <f t="shared" si="1432"/>
        <v>0</v>
      </c>
    </row>
    <row r="4772" spans="1:7" s="238" customFormat="1" ht="24" customHeight="1" x14ac:dyDescent="0.2">
      <c r="A4772" s="235" t="str">
        <f t="shared" si="1428"/>
        <v/>
      </c>
      <c r="B4772" s="233" t="str">
        <f t="shared" si="1429"/>
        <v/>
      </c>
      <c r="C4772" s="234"/>
      <c r="D4772" s="235" t="str">
        <f t="shared" si="1430"/>
        <v/>
      </c>
      <c r="E4772" s="236"/>
      <c r="F4772" s="237">
        <f t="shared" si="1431"/>
        <v>0</v>
      </c>
      <c r="G4772" s="303">
        <f t="shared" si="1432"/>
        <v>0</v>
      </c>
    </row>
    <row r="4773" spans="1:7" s="238" customFormat="1" ht="24" customHeight="1" x14ac:dyDescent="0.2">
      <c r="A4773" s="235" t="str">
        <f t="shared" si="1428"/>
        <v/>
      </c>
      <c r="B4773" s="233" t="str">
        <f t="shared" si="1429"/>
        <v/>
      </c>
      <c r="C4773" s="234"/>
      <c r="D4773" s="235" t="str">
        <f t="shared" si="1430"/>
        <v/>
      </c>
      <c r="E4773" s="236"/>
      <c r="F4773" s="237">
        <f t="shared" si="1431"/>
        <v>0</v>
      </c>
      <c r="G4773" s="303">
        <f t="shared" si="1432"/>
        <v>0</v>
      </c>
    </row>
    <row r="4774" spans="1:7" s="238" customFormat="1" ht="24" customHeight="1" x14ac:dyDescent="0.2">
      <c r="A4774" s="235" t="str">
        <f t="shared" si="1428"/>
        <v/>
      </c>
      <c r="B4774" s="233" t="str">
        <f t="shared" si="1429"/>
        <v/>
      </c>
      <c r="C4774" s="234"/>
      <c r="D4774" s="235" t="str">
        <f t="shared" si="1430"/>
        <v/>
      </c>
      <c r="E4774" s="236"/>
      <c r="F4774" s="237">
        <f t="shared" si="1431"/>
        <v>0</v>
      </c>
      <c r="G4774" s="303">
        <f t="shared" si="1432"/>
        <v>0</v>
      </c>
    </row>
    <row r="4775" spans="1:7" s="238" customFormat="1" ht="24" customHeight="1" x14ac:dyDescent="0.2">
      <c r="A4775" s="235" t="str">
        <f t="shared" si="1428"/>
        <v/>
      </c>
      <c r="B4775" s="233" t="str">
        <f t="shared" si="1429"/>
        <v/>
      </c>
      <c r="C4775" s="234"/>
      <c r="D4775" s="235" t="str">
        <f t="shared" si="1430"/>
        <v/>
      </c>
      <c r="E4775" s="236"/>
      <c r="F4775" s="237">
        <f t="shared" si="1431"/>
        <v>0</v>
      </c>
      <c r="G4775" s="303">
        <f t="shared" si="1432"/>
        <v>0</v>
      </c>
    </row>
    <row r="4776" spans="1:7" ht="24" customHeight="1" x14ac:dyDescent="0.2">
      <c r="A4776" s="304"/>
      <c r="B4776" s="99"/>
      <c r="C4776" s="99"/>
      <c r="D4776" s="105"/>
      <c r="E4776" s="106"/>
      <c r="F4776" s="377" t="s">
        <v>31</v>
      </c>
      <c r="G4776" s="305">
        <f>SUBTOTAL(9,G4762:G4775)</f>
        <v>0</v>
      </c>
    </row>
    <row r="4777" spans="1:7" ht="24" customHeight="1" x14ac:dyDescent="0.2">
      <c r="A4777" s="304"/>
      <c r="B4777" s="99"/>
      <c r="C4777" s="375" t="s">
        <v>605</v>
      </c>
      <c r="D4777" s="105"/>
      <c r="E4777" s="106"/>
      <c r="F4777" s="107"/>
      <c r="G4777" s="306"/>
    </row>
    <row r="4778" spans="1:7" s="238" customFormat="1" ht="24" customHeight="1" x14ac:dyDescent="0.2">
      <c r="A4778" s="235" t="str">
        <f t="shared" ref="A4778:A4785" si="1433">IFERROR(VLOOKUP(C4778,Tabla_Insumos,4,FALSE),"")</f>
        <v/>
      </c>
      <c r="B4778" s="233">
        <f t="shared" ref="B4778:B4785" si="1434">IFERROR(VLOOKUP(A4778,Tabla_Indices,5,FALSE),"")</f>
        <v>0</v>
      </c>
      <c r="C4778" s="234"/>
      <c r="D4778" s="235" t="str">
        <f t="shared" ref="D4778:D4785" si="1435">IFERROR(VLOOKUP(C4778,Tabla_Insumos,2,FALSE),"")</f>
        <v/>
      </c>
      <c r="E4778" s="236"/>
      <c r="F4778" s="237">
        <f t="shared" ref="F4778:F4785" si="1436">IFERROR(VLOOKUP(C4778,Tabla_Insumos,3,FALSE),0)</f>
        <v>0</v>
      </c>
      <c r="G4778" s="303">
        <f>ROUND(E4778*F4778,2)</f>
        <v>0</v>
      </c>
    </row>
    <row r="4779" spans="1:7" s="238" customFormat="1" ht="24" customHeight="1" x14ac:dyDescent="0.2">
      <c r="A4779" s="235" t="str">
        <f t="shared" si="1433"/>
        <v/>
      </c>
      <c r="B4779" s="233">
        <f t="shared" si="1434"/>
        <v>0</v>
      </c>
      <c r="C4779" s="234"/>
      <c r="D4779" s="235" t="str">
        <f t="shared" si="1435"/>
        <v/>
      </c>
      <c r="E4779" s="236"/>
      <c r="F4779" s="237">
        <f t="shared" si="1436"/>
        <v>0</v>
      </c>
      <c r="G4779" s="303">
        <f>ROUND(E4779*F4779,2)</f>
        <v>0</v>
      </c>
    </row>
    <row r="4780" spans="1:7" s="238" customFormat="1" ht="24" customHeight="1" x14ac:dyDescent="0.2">
      <c r="A4780" s="235" t="str">
        <f t="shared" si="1433"/>
        <v/>
      </c>
      <c r="B4780" s="233">
        <f t="shared" si="1434"/>
        <v>0</v>
      </c>
      <c r="C4780" s="234"/>
      <c r="D4780" s="235" t="str">
        <f t="shared" si="1435"/>
        <v/>
      </c>
      <c r="E4780" s="236"/>
      <c r="F4780" s="237">
        <f t="shared" si="1436"/>
        <v>0</v>
      </c>
      <c r="G4780" s="303">
        <f t="shared" ref="G4780:G4785" si="1437">ROUND(E4780*F4780,2)</f>
        <v>0</v>
      </c>
    </row>
    <row r="4781" spans="1:7" s="238" customFormat="1" ht="24" customHeight="1" x14ac:dyDescent="0.2">
      <c r="A4781" s="235" t="str">
        <f t="shared" si="1433"/>
        <v/>
      </c>
      <c r="B4781" s="233">
        <f t="shared" si="1434"/>
        <v>0</v>
      </c>
      <c r="C4781" s="234"/>
      <c r="D4781" s="235" t="str">
        <f t="shared" si="1435"/>
        <v/>
      </c>
      <c r="E4781" s="236"/>
      <c r="F4781" s="237">
        <f t="shared" si="1436"/>
        <v>0</v>
      </c>
      <c r="G4781" s="303">
        <f t="shared" si="1437"/>
        <v>0</v>
      </c>
    </row>
    <row r="4782" spans="1:7" s="238" customFormat="1" ht="24" customHeight="1" x14ac:dyDescent="0.2">
      <c r="A4782" s="235" t="str">
        <f t="shared" si="1433"/>
        <v/>
      </c>
      <c r="B4782" s="233">
        <f t="shared" si="1434"/>
        <v>0</v>
      </c>
      <c r="C4782" s="234"/>
      <c r="D4782" s="235" t="str">
        <f t="shared" si="1435"/>
        <v/>
      </c>
      <c r="E4782" s="236"/>
      <c r="F4782" s="237">
        <f t="shared" si="1436"/>
        <v>0</v>
      </c>
      <c r="G4782" s="303">
        <f t="shared" si="1437"/>
        <v>0</v>
      </c>
    </row>
    <row r="4783" spans="1:7" s="238" customFormat="1" ht="24" customHeight="1" x14ac:dyDescent="0.2">
      <c r="A4783" s="235" t="str">
        <f t="shared" si="1433"/>
        <v/>
      </c>
      <c r="B4783" s="233">
        <f t="shared" si="1434"/>
        <v>0</v>
      </c>
      <c r="C4783" s="234"/>
      <c r="D4783" s="235" t="str">
        <f t="shared" si="1435"/>
        <v/>
      </c>
      <c r="E4783" s="236"/>
      <c r="F4783" s="237">
        <f t="shared" si="1436"/>
        <v>0</v>
      </c>
      <c r="G4783" s="303">
        <f t="shared" si="1437"/>
        <v>0</v>
      </c>
    </row>
    <row r="4784" spans="1:7" s="238" customFormat="1" ht="24" customHeight="1" x14ac:dyDescent="0.2">
      <c r="A4784" s="235" t="str">
        <f t="shared" si="1433"/>
        <v/>
      </c>
      <c r="B4784" s="233">
        <f t="shared" si="1434"/>
        <v>0</v>
      </c>
      <c r="C4784" s="234"/>
      <c r="D4784" s="235" t="str">
        <f t="shared" si="1435"/>
        <v/>
      </c>
      <c r="E4784" s="236"/>
      <c r="F4784" s="237">
        <f t="shared" si="1436"/>
        <v>0</v>
      </c>
      <c r="G4784" s="303">
        <f t="shared" si="1437"/>
        <v>0</v>
      </c>
    </row>
    <row r="4785" spans="1:7" s="238" customFormat="1" ht="24" customHeight="1" x14ac:dyDescent="0.2">
      <c r="A4785" s="235" t="str">
        <f t="shared" si="1433"/>
        <v/>
      </c>
      <c r="B4785" s="233">
        <f t="shared" si="1434"/>
        <v>0</v>
      </c>
      <c r="C4785" s="234"/>
      <c r="D4785" s="235" t="str">
        <f t="shared" si="1435"/>
        <v/>
      </c>
      <c r="E4785" s="236"/>
      <c r="F4785" s="237">
        <f t="shared" si="1436"/>
        <v>0</v>
      </c>
      <c r="G4785" s="303">
        <f t="shared" si="1437"/>
        <v>0</v>
      </c>
    </row>
    <row r="4786" spans="1:7" ht="24" customHeight="1" x14ac:dyDescent="0.2">
      <c r="A4786" s="304"/>
      <c r="B4786" s="99"/>
      <c r="C4786" s="99"/>
      <c r="D4786" s="105"/>
      <c r="E4786" s="106"/>
      <c r="F4786" s="377" t="s">
        <v>32</v>
      </c>
      <c r="G4786" s="305">
        <f>SUBTOTAL(9,G4778:G4785)</f>
        <v>0</v>
      </c>
    </row>
    <row r="4787" spans="1:7" ht="24" customHeight="1" x14ac:dyDescent="0.2">
      <c r="A4787" s="304"/>
      <c r="B4787" s="99"/>
      <c r="C4787" s="375" t="s">
        <v>606</v>
      </c>
      <c r="D4787" s="105"/>
      <c r="E4787" s="106"/>
      <c r="F4787" s="107"/>
      <c r="G4787" s="306"/>
    </row>
    <row r="4788" spans="1:7" s="238" customFormat="1" ht="24" customHeight="1" x14ac:dyDescent="0.2">
      <c r="A4788" s="235" t="str">
        <f t="shared" ref="A4788:A4796" si="1438">IFERROR(VLOOKUP(C4788,Tabla_Insumos,4,FALSE),"")</f>
        <v/>
      </c>
      <c r="B4788" s="233" t="str">
        <f t="shared" ref="B4788:B4796" si="1439">IFERROR(VLOOKUP(C4788,Tabla_Insumos,5,FALSE),"")</f>
        <v/>
      </c>
      <c r="C4788" s="234"/>
      <c r="D4788" s="235" t="str">
        <f t="shared" ref="D4788:D4796" si="1440">IFERROR(VLOOKUP(C4788,Tabla_Insumos,2,FALSE),"")</f>
        <v/>
      </c>
      <c r="E4788" s="236"/>
      <c r="F4788" s="237">
        <f t="shared" ref="F4788:F4796" si="1441">IFERROR(VLOOKUP(C4788,Tabla_Insumos,3,FALSE),0)</f>
        <v>0</v>
      </c>
      <c r="G4788" s="303">
        <f t="shared" ref="G4788:G4796" si="1442">ROUND(E4788*F4788,2)</f>
        <v>0</v>
      </c>
    </row>
    <row r="4789" spans="1:7" s="238" customFormat="1" ht="24" customHeight="1" x14ac:dyDescent="0.2">
      <c r="A4789" s="235" t="str">
        <f t="shared" si="1438"/>
        <v/>
      </c>
      <c r="B4789" s="233" t="str">
        <f t="shared" si="1439"/>
        <v/>
      </c>
      <c r="C4789" s="234"/>
      <c r="D4789" s="235" t="str">
        <f t="shared" si="1440"/>
        <v/>
      </c>
      <c r="E4789" s="236"/>
      <c r="F4789" s="237">
        <f t="shared" si="1441"/>
        <v>0</v>
      </c>
      <c r="G4789" s="303">
        <f t="shared" si="1442"/>
        <v>0</v>
      </c>
    </row>
    <row r="4790" spans="1:7" s="238" customFormat="1" ht="24" customHeight="1" x14ac:dyDescent="0.2">
      <c r="A4790" s="235" t="str">
        <f t="shared" si="1438"/>
        <v/>
      </c>
      <c r="B4790" s="233" t="str">
        <f t="shared" si="1439"/>
        <v/>
      </c>
      <c r="C4790" s="234"/>
      <c r="D4790" s="235" t="str">
        <f t="shared" si="1440"/>
        <v/>
      </c>
      <c r="E4790" s="236"/>
      <c r="F4790" s="237">
        <f t="shared" si="1441"/>
        <v>0</v>
      </c>
      <c r="G4790" s="303">
        <f t="shared" si="1442"/>
        <v>0</v>
      </c>
    </row>
    <row r="4791" spans="1:7" s="238" customFormat="1" ht="24" customHeight="1" x14ac:dyDescent="0.2">
      <c r="A4791" s="235" t="str">
        <f t="shared" si="1438"/>
        <v/>
      </c>
      <c r="B4791" s="233" t="str">
        <f t="shared" si="1439"/>
        <v/>
      </c>
      <c r="C4791" s="234"/>
      <c r="D4791" s="235" t="str">
        <f t="shared" si="1440"/>
        <v/>
      </c>
      <c r="E4791" s="236"/>
      <c r="F4791" s="237">
        <f t="shared" si="1441"/>
        <v>0</v>
      </c>
      <c r="G4791" s="303">
        <f t="shared" si="1442"/>
        <v>0</v>
      </c>
    </row>
    <row r="4792" spans="1:7" s="238" customFormat="1" ht="24" customHeight="1" x14ac:dyDescent="0.2">
      <c r="A4792" s="235" t="str">
        <f t="shared" si="1438"/>
        <v/>
      </c>
      <c r="B4792" s="233" t="str">
        <f t="shared" si="1439"/>
        <v/>
      </c>
      <c r="C4792" s="234"/>
      <c r="D4792" s="235" t="str">
        <f t="shared" si="1440"/>
        <v/>
      </c>
      <c r="E4792" s="236"/>
      <c r="F4792" s="237">
        <f t="shared" si="1441"/>
        <v>0</v>
      </c>
      <c r="G4792" s="303">
        <f t="shared" si="1442"/>
        <v>0</v>
      </c>
    </row>
    <row r="4793" spans="1:7" s="238" customFormat="1" ht="24" customHeight="1" x14ac:dyDescent="0.2">
      <c r="A4793" s="235" t="str">
        <f t="shared" si="1438"/>
        <v/>
      </c>
      <c r="B4793" s="233" t="str">
        <f t="shared" si="1439"/>
        <v/>
      </c>
      <c r="C4793" s="234"/>
      <c r="D4793" s="235" t="str">
        <f t="shared" si="1440"/>
        <v/>
      </c>
      <c r="E4793" s="236"/>
      <c r="F4793" s="237">
        <f t="shared" si="1441"/>
        <v>0</v>
      </c>
      <c r="G4793" s="303">
        <f t="shared" si="1442"/>
        <v>0</v>
      </c>
    </row>
    <row r="4794" spans="1:7" s="238" customFormat="1" ht="24" customHeight="1" x14ac:dyDescent="0.2">
      <c r="A4794" s="235" t="str">
        <f t="shared" si="1438"/>
        <v/>
      </c>
      <c r="B4794" s="233" t="str">
        <f t="shared" si="1439"/>
        <v/>
      </c>
      <c r="C4794" s="234"/>
      <c r="D4794" s="235" t="str">
        <f t="shared" si="1440"/>
        <v/>
      </c>
      <c r="E4794" s="236"/>
      <c r="F4794" s="237">
        <f t="shared" si="1441"/>
        <v>0</v>
      </c>
      <c r="G4794" s="303">
        <f t="shared" si="1442"/>
        <v>0</v>
      </c>
    </row>
    <row r="4795" spans="1:7" s="238" customFormat="1" ht="24" customHeight="1" x14ac:dyDescent="0.2">
      <c r="A4795" s="235" t="str">
        <f t="shared" si="1438"/>
        <v/>
      </c>
      <c r="B4795" s="233" t="str">
        <f t="shared" si="1439"/>
        <v/>
      </c>
      <c r="C4795" s="234"/>
      <c r="D4795" s="235" t="str">
        <f t="shared" si="1440"/>
        <v/>
      </c>
      <c r="E4795" s="236"/>
      <c r="F4795" s="237">
        <f t="shared" si="1441"/>
        <v>0</v>
      </c>
      <c r="G4795" s="303">
        <f t="shared" si="1442"/>
        <v>0</v>
      </c>
    </row>
    <row r="4796" spans="1:7" s="238" customFormat="1" ht="24" customHeight="1" x14ac:dyDescent="0.2">
      <c r="A4796" s="235" t="str">
        <f t="shared" si="1438"/>
        <v/>
      </c>
      <c r="B4796" s="233" t="str">
        <f t="shared" si="1439"/>
        <v/>
      </c>
      <c r="C4796" s="234"/>
      <c r="D4796" s="235" t="str">
        <f t="shared" si="1440"/>
        <v/>
      </c>
      <c r="E4796" s="236"/>
      <c r="F4796" s="237">
        <f t="shared" si="1441"/>
        <v>0</v>
      </c>
      <c r="G4796" s="303">
        <f t="shared" si="1442"/>
        <v>0</v>
      </c>
    </row>
    <row r="4797" spans="1:7" ht="24" customHeight="1" x14ac:dyDescent="0.2">
      <c r="A4797" s="307"/>
      <c r="B4797" s="105"/>
      <c r="C4797" s="99"/>
      <c r="D4797" s="105"/>
      <c r="E4797" s="106"/>
      <c r="F4797" s="377" t="s">
        <v>33</v>
      </c>
      <c r="G4797" s="305">
        <f>SUBTOTAL(9,G4788:G4796)</f>
        <v>0</v>
      </c>
    </row>
    <row r="4798" spans="1:7" ht="24" customHeight="1" x14ac:dyDescent="0.2">
      <c r="A4798" s="308"/>
      <c r="B4798" s="105"/>
      <c r="C4798" s="99"/>
      <c r="D4798" s="105"/>
      <c r="E4798" s="106"/>
      <c r="F4798" s="107"/>
      <c r="G4798" s="306"/>
    </row>
    <row r="4799" spans="1:7" ht="24" customHeight="1" x14ac:dyDescent="0.2">
      <c r="A4799" s="309" t="str">
        <f>B4757</f>
        <v/>
      </c>
      <c r="B4799" s="310" t="str">
        <f>C4757</f>
        <v/>
      </c>
      <c r="C4799" s="113"/>
      <c r="D4799" s="113" t="s">
        <v>34</v>
      </c>
      <c r="E4799" s="114"/>
      <c r="F4799" s="312" t="s">
        <v>35</v>
      </c>
      <c r="G4799" s="311">
        <f>SUBTOTAL(9,G4762:G4798)</f>
        <v>0</v>
      </c>
    </row>
    <row r="4801" spans="1:123" ht="24" customHeight="1" x14ac:dyDescent="0.2">
      <c r="A4801" s="291" t="s">
        <v>37</v>
      </c>
      <c r="B4801" s="292"/>
      <c r="C4801" s="292"/>
      <c r="D4801" s="292"/>
      <c r="E4801" s="292"/>
      <c r="F4801" s="292"/>
      <c r="G4801" s="293"/>
    </row>
    <row r="4802" spans="1:123" ht="24" customHeight="1" x14ac:dyDescent="0.2">
      <c r="A4802" s="294" t="s">
        <v>602</v>
      </c>
      <c r="B4802" s="101" t="str">
        <f>Comitente</f>
        <v>DIRECCION PROVINCIAL DE REDES DE GAS</v>
      </c>
      <c r="C4802" s="96"/>
      <c r="D4802" s="102"/>
      <c r="E4802" s="102"/>
      <c r="F4802" s="103"/>
      <c r="G4802" s="295"/>
    </row>
    <row r="4803" spans="1:123" ht="24" customHeight="1" x14ac:dyDescent="0.2">
      <c r="A4803" s="294" t="s">
        <v>603</v>
      </c>
      <c r="B4803" s="101">
        <f>Contratista</f>
        <v>0</v>
      </c>
      <c r="C4803" s="97"/>
      <c r="D4803" s="97"/>
      <c r="E4803" s="97"/>
      <c r="F4803" s="104"/>
      <c r="G4803" s="296"/>
    </row>
    <row r="4804" spans="1:123" ht="24" customHeight="1" x14ac:dyDescent="0.2">
      <c r="A4804" s="294" t="s">
        <v>24</v>
      </c>
      <c r="B4804" s="101" t="str">
        <f>Obra</f>
        <v>RED DE MEDIA PRESIÓN BARRIO TALACASTO</v>
      </c>
      <c r="C4804" s="97"/>
      <c r="D4804" s="97"/>
      <c r="E4804" s="97"/>
      <c r="F4804" s="104" t="s">
        <v>38</v>
      </c>
      <c r="G4804" s="297">
        <f>Fecha_Base</f>
        <v>0</v>
      </c>
    </row>
    <row r="4805" spans="1:123" ht="24" customHeight="1" x14ac:dyDescent="0.2">
      <c r="A4805" s="298" t="s">
        <v>601</v>
      </c>
      <c r="B4805" s="98" t="str">
        <f>Ubicación</f>
        <v>Departamento Chimbas</v>
      </c>
      <c r="C4805" s="98"/>
      <c r="D4805" s="105"/>
      <c r="E4805" s="106"/>
      <c r="F4805" s="107"/>
      <c r="G4805" s="299"/>
    </row>
    <row r="4806" spans="1:123" ht="24" customHeight="1" x14ac:dyDescent="0.2">
      <c r="A4806" s="298" t="s">
        <v>39</v>
      </c>
      <c r="B4806" s="108" t="str">
        <f>IFERROR(VALUE(LEFT(B4807,FIND(".",B4807)-1)),"")</f>
        <v/>
      </c>
      <c r="C4806" s="99" t="str">
        <f>IFERROR(VLOOKUP(B4806,Tabla_CyP,2,FALSE),"")</f>
        <v/>
      </c>
      <c r="D4806" s="99"/>
      <c r="E4806" s="106"/>
      <c r="F4806" s="107"/>
      <c r="G4806" s="299"/>
    </row>
    <row r="4807" spans="1:123" ht="24" customHeight="1" x14ac:dyDescent="0.2">
      <c r="A4807" s="298" t="s">
        <v>25</v>
      </c>
      <c r="B4807" s="109" t="str">
        <f>IFERROR(VLOOKUP(COUNTIF($A$1:A4807,"ANALISIS DE PRECIOS"),Tabla_NumeroItem,2,FALSE),"")</f>
        <v/>
      </c>
      <c r="C4807" s="99" t="str">
        <f>IFERROR(VLOOKUP(B4807,Tabla_CyP,2,FALSE),"")</f>
        <v/>
      </c>
      <c r="D4807" s="105"/>
      <c r="E4807" s="106"/>
      <c r="F4807" s="104" t="s">
        <v>26</v>
      </c>
      <c r="G4807" s="300" t="str">
        <f>IFERROR(VLOOKUP(B4807,Tabla_CyP,4,FALSE),"")</f>
        <v/>
      </c>
    </row>
    <row r="4808" spans="1:123" ht="24" customHeight="1" x14ac:dyDescent="0.2">
      <c r="A4808" s="298"/>
      <c r="B4808" s="98"/>
      <c r="C4808" s="99"/>
      <c r="D4808" s="105"/>
      <c r="E4808" s="106"/>
      <c r="F4808" s="107"/>
      <c r="G4808" s="299"/>
    </row>
    <row r="4809" spans="1:123" ht="24" customHeight="1" x14ac:dyDescent="0.2">
      <c r="A4809" s="431" t="s">
        <v>507</v>
      </c>
      <c r="B4809" s="432"/>
      <c r="C4809" s="425" t="s">
        <v>0</v>
      </c>
      <c r="D4809" s="425" t="s">
        <v>27</v>
      </c>
      <c r="E4809" s="427" t="s">
        <v>28</v>
      </c>
      <c r="F4809" s="429" t="s">
        <v>29</v>
      </c>
      <c r="G4809" s="429" t="s">
        <v>30</v>
      </c>
    </row>
    <row r="4810" spans="1:123" s="111" customFormat="1" ht="24" customHeight="1" x14ac:dyDescent="0.2">
      <c r="A4810" s="110" t="s">
        <v>508</v>
      </c>
      <c r="B4810" s="110" t="s">
        <v>509</v>
      </c>
      <c r="C4810" s="426"/>
      <c r="D4810" s="426"/>
      <c r="E4810" s="428"/>
      <c r="F4810" s="430"/>
      <c r="G4810" s="430"/>
      <c r="H4810" s="239"/>
      <c r="I4810" s="239"/>
      <c r="J4810" s="239"/>
      <c r="K4810" s="239"/>
      <c r="L4810" s="239"/>
      <c r="M4810" s="239"/>
      <c r="N4810" s="239"/>
      <c r="O4810" s="239"/>
      <c r="P4810" s="239"/>
      <c r="Q4810" s="239"/>
      <c r="R4810" s="239"/>
      <c r="S4810" s="239"/>
      <c r="T4810" s="239"/>
      <c r="U4810" s="239"/>
      <c r="V4810" s="239"/>
      <c r="W4810" s="239"/>
      <c r="X4810" s="239"/>
      <c r="Y4810" s="239"/>
      <c r="Z4810" s="239"/>
      <c r="AA4810" s="239"/>
      <c r="AB4810" s="239"/>
      <c r="AC4810" s="239"/>
      <c r="AD4810" s="239"/>
      <c r="AE4810" s="239"/>
      <c r="AF4810" s="239"/>
      <c r="AG4810" s="239"/>
      <c r="AH4810" s="239"/>
      <c r="AI4810" s="239"/>
      <c r="AJ4810" s="239"/>
      <c r="AK4810" s="239"/>
      <c r="AL4810" s="239"/>
      <c r="AM4810" s="239"/>
      <c r="AN4810" s="239"/>
      <c r="AO4810" s="239"/>
      <c r="AP4810" s="239"/>
      <c r="AQ4810" s="239"/>
      <c r="AR4810" s="239"/>
      <c r="AS4810" s="239"/>
      <c r="AT4810" s="239"/>
      <c r="AU4810" s="239"/>
      <c r="AV4810" s="239"/>
      <c r="AW4810" s="239"/>
      <c r="AX4810" s="239"/>
      <c r="AY4810" s="239"/>
      <c r="AZ4810" s="239"/>
      <c r="BA4810" s="239"/>
      <c r="BB4810" s="239"/>
      <c r="BC4810" s="239"/>
      <c r="BD4810" s="239"/>
      <c r="BE4810" s="239"/>
      <c r="BF4810" s="239"/>
      <c r="BG4810" s="239"/>
      <c r="BH4810" s="239"/>
      <c r="BI4810" s="239"/>
      <c r="BJ4810" s="239"/>
      <c r="BK4810" s="239"/>
      <c r="BL4810" s="239"/>
      <c r="BM4810" s="239"/>
      <c r="BN4810" s="239"/>
      <c r="BO4810" s="239"/>
      <c r="BP4810" s="239"/>
      <c r="BQ4810" s="239"/>
      <c r="BR4810" s="239"/>
      <c r="BS4810" s="239"/>
      <c r="BT4810" s="239"/>
      <c r="BU4810" s="239"/>
      <c r="BV4810" s="239"/>
      <c r="BW4810" s="239"/>
      <c r="BX4810" s="239"/>
      <c r="BY4810" s="239"/>
      <c r="BZ4810" s="239"/>
      <c r="CA4810" s="239"/>
      <c r="CB4810" s="239"/>
      <c r="CC4810" s="239"/>
      <c r="CD4810" s="239"/>
      <c r="CE4810" s="239"/>
      <c r="CF4810" s="239"/>
      <c r="CG4810" s="239"/>
      <c r="CH4810" s="239"/>
      <c r="CI4810" s="239"/>
      <c r="CJ4810" s="239"/>
      <c r="CK4810" s="239"/>
      <c r="CL4810" s="239"/>
      <c r="CM4810" s="239"/>
      <c r="CN4810" s="239"/>
      <c r="CO4810" s="239"/>
      <c r="CP4810" s="239"/>
      <c r="CQ4810" s="239"/>
      <c r="CR4810" s="239"/>
      <c r="CS4810" s="239"/>
      <c r="CT4810" s="239"/>
      <c r="CU4810" s="239"/>
      <c r="CV4810" s="239"/>
      <c r="CW4810" s="239"/>
      <c r="CX4810" s="239"/>
      <c r="CY4810" s="239"/>
      <c r="CZ4810" s="239"/>
      <c r="DA4810" s="239"/>
      <c r="DB4810" s="239"/>
      <c r="DC4810" s="239"/>
      <c r="DD4810" s="239"/>
      <c r="DE4810" s="239"/>
      <c r="DF4810" s="239"/>
      <c r="DG4810" s="239"/>
      <c r="DH4810" s="239"/>
      <c r="DI4810" s="239"/>
      <c r="DJ4810" s="239"/>
      <c r="DK4810" s="239"/>
      <c r="DL4810" s="239"/>
      <c r="DM4810" s="239"/>
      <c r="DN4810" s="239"/>
      <c r="DO4810" s="239"/>
      <c r="DP4810" s="239"/>
      <c r="DQ4810" s="239"/>
      <c r="DR4810" s="239"/>
      <c r="DS4810" s="239"/>
    </row>
    <row r="4811" spans="1:123" ht="24" customHeight="1" x14ac:dyDescent="0.2">
      <c r="A4811" s="378"/>
      <c r="B4811" s="112"/>
      <c r="C4811" s="376" t="s">
        <v>604</v>
      </c>
      <c r="D4811" s="113"/>
      <c r="E4811" s="114"/>
      <c r="F4811" s="115"/>
      <c r="G4811" s="302"/>
    </row>
    <row r="4812" spans="1:123" s="238" customFormat="1" ht="24" customHeight="1" x14ac:dyDescent="0.2">
      <c r="A4812" s="235" t="str">
        <f t="shared" ref="A4812:A4825" si="1443">IFERROR(VLOOKUP(C4812,Tabla_Insumos,4,FALSE),"")</f>
        <v/>
      </c>
      <c r="B4812" s="233" t="str">
        <f t="shared" ref="B4812:B4825" si="1444">IFERROR(VLOOKUP(C4812,Tabla_Insumos,5,FALSE),"")</f>
        <v/>
      </c>
      <c r="C4812" s="234"/>
      <c r="D4812" s="235" t="str">
        <f t="shared" ref="D4812:D4825" si="1445">IFERROR(VLOOKUP(C4812,Tabla_Insumos,2,FALSE),"")</f>
        <v/>
      </c>
      <c r="E4812" s="236"/>
      <c r="F4812" s="237">
        <f t="shared" ref="F4812:F4825" si="1446">IFERROR(VLOOKUP(C4812,Tabla_Insumos,3,FALSE),0)</f>
        <v>0</v>
      </c>
      <c r="G4812" s="303">
        <f>ROUND(E4812*F4812,2)</f>
        <v>0</v>
      </c>
    </row>
    <row r="4813" spans="1:123" s="238" customFormat="1" ht="24" customHeight="1" x14ac:dyDescent="0.2">
      <c r="A4813" s="235" t="str">
        <f t="shared" si="1443"/>
        <v/>
      </c>
      <c r="B4813" s="233" t="str">
        <f t="shared" si="1444"/>
        <v/>
      </c>
      <c r="C4813" s="234"/>
      <c r="D4813" s="235" t="str">
        <f t="shared" si="1445"/>
        <v/>
      </c>
      <c r="E4813" s="236"/>
      <c r="F4813" s="237">
        <f t="shared" si="1446"/>
        <v>0</v>
      </c>
      <c r="G4813" s="303">
        <f t="shared" ref="G4813:G4825" si="1447">ROUND(E4813*F4813,2)</f>
        <v>0</v>
      </c>
    </row>
    <row r="4814" spans="1:123" s="238" customFormat="1" ht="24" customHeight="1" x14ac:dyDescent="0.2">
      <c r="A4814" s="235" t="str">
        <f t="shared" si="1443"/>
        <v/>
      </c>
      <c r="B4814" s="233" t="str">
        <f t="shared" si="1444"/>
        <v/>
      </c>
      <c r="C4814" s="234"/>
      <c r="D4814" s="235" t="str">
        <f t="shared" si="1445"/>
        <v/>
      </c>
      <c r="E4814" s="236"/>
      <c r="F4814" s="237">
        <f t="shared" si="1446"/>
        <v>0</v>
      </c>
      <c r="G4814" s="303">
        <f t="shared" si="1447"/>
        <v>0</v>
      </c>
    </row>
    <row r="4815" spans="1:123" s="238" customFormat="1" ht="24" customHeight="1" x14ac:dyDescent="0.2">
      <c r="A4815" s="235" t="str">
        <f t="shared" si="1443"/>
        <v/>
      </c>
      <c r="B4815" s="233" t="str">
        <f t="shared" si="1444"/>
        <v/>
      </c>
      <c r="C4815" s="234"/>
      <c r="D4815" s="235" t="str">
        <f t="shared" si="1445"/>
        <v/>
      </c>
      <c r="E4815" s="236"/>
      <c r="F4815" s="237">
        <f t="shared" si="1446"/>
        <v>0</v>
      </c>
      <c r="G4815" s="303">
        <f t="shared" si="1447"/>
        <v>0</v>
      </c>
    </row>
    <row r="4816" spans="1:123" s="238" customFormat="1" ht="24" customHeight="1" x14ac:dyDescent="0.2">
      <c r="A4816" s="235" t="str">
        <f t="shared" si="1443"/>
        <v/>
      </c>
      <c r="B4816" s="233" t="str">
        <f t="shared" si="1444"/>
        <v/>
      </c>
      <c r="C4816" s="234"/>
      <c r="D4816" s="235" t="str">
        <f t="shared" si="1445"/>
        <v/>
      </c>
      <c r="E4816" s="236"/>
      <c r="F4816" s="237">
        <f t="shared" si="1446"/>
        <v>0</v>
      </c>
      <c r="G4816" s="303">
        <f t="shared" si="1447"/>
        <v>0</v>
      </c>
    </row>
    <row r="4817" spans="1:7" s="238" customFormat="1" ht="24" customHeight="1" x14ac:dyDescent="0.2">
      <c r="A4817" s="235" t="str">
        <f t="shared" si="1443"/>
        <v/>
      </c>
      <c r="B4817" s="233" t="str">
        <f t="shared" si="1444"/>
        <v/>
      </c>
      <c r="C4817" s="234"/>
      <c r="D4817" s="235" t="str">
        <f t="shared" si="1445"/>
        <v/>
      </c>
      <c r="E4817" s="236"/>
      <c r="F4817" s="237">
        <f t="shared" si="1446"/>
        <v>0</v>
      </c>
      <c r="G4817" s="303">
        <f t="shared" si="1447"/>
        <v>0</v>
      </c>
    </row>
    <row r="4818" spans="1:7" s="238" customFormat="1" ht="24" customHeight="1" x14ac:dyDescent="0.2">
      <c r="A4818" s="235" t="str">
        <f t="shared" si="1443"/>
        <v/>
      </c>
      <c r="B4818" s="233" t="str">
        <f t="shared" si="1444"/>
        <v/>
      </c>
      <c r="C4818" s="234"/>
      <c r="D4818" s="235" t="str">
        <f t="shared" si="1445"/>
        <v/>
      </c>
      <c r="E4818" s="236"/>
      <c r="F4818" s="237">
        <f t="shared" si="1446"/>
        <v>0</v>
      </c>
      <c r="G4818" s="303">
        <f t="shared" si="1447"/>
        <v>0</v>
      </c>
    </row>
    <row r="4819" spans="1:7" s="238" customFormat="1" ht="24" customHeight="1" x14ac:dyDescent="0.2">
      <c r="A4819" s="235" t="str">
        <f t="shared" si="1443"/>
        <v/>
      </c>
      <c r="B4819" s="233" t="str">
        <f t="shared" si="1444"/>
        <v/>
      </c>
      <c r="C4819" s="234"/>
      <c r="D4819" s="235" t="str">
        <f t="shared" si="1445"/>
        <v/>
      </c>
      <c r="E4819" s="236"/>
      <c r="F4819" s="237">
        <f t="shared" si="1446"/>
        <v>0</v>
      </c>
      <c r="G4819" s="303">
        <f t="shared" si="1447"/>
        <v>0</v>
      </c>
    </row>
    <row r="4820" spans="1:7" s="238" customFormat="1" ht="24" customHeight="1" x14ac:dyDescent="0.2">
      <c r="A4820" s="235" t="str">
        <f t="shared" si="1443"/>
        <v/>
      </c>
      <c r="B4820" s="233" t="str">
        <f t="shared" si="1444"/>
        <v/>
      </c>
      <c r="C4820" s="234"/>
      <c r="D4820" s="235" t="str">
        <f t="shared" si="1445"/>
        <v/>
      </c>
      <c r="E4820" s="236"/>
      <c r="F4820" s="237">
        <f t="shared" si="1446"/>
        <v>0</v>
      </c>
      <c r="G4820" s="303">
        <f t="shared" si="1447"/>
        <v>0</v>
      </c>
    </row>
    <row r="4821" spans="1:7" s="238" customFormat="1" ht="24" customHeight="1" x14ac:dyDescent="0.2">
      <c r="A4821" s="235" t="str">
        <f t="shared" si="1443"/>
        <v/>
      </c>
      <c r="B4821" s="233" t="str">
        <f t="shared" si="1444"/>
        <v/>
      </c>
      <c r="C4821" s="234"/>
      <c r="D4821" s="235" t="str">
        <f t="shared" si="1445"/>
        <v/>
      </c>
      <c r="E4821" s="236"/>
      <c r="F4821" s="237">
        <f t="shared" si="1446"/>
        <v>0</v>
      </c>
      <c r="G4821" s="303">
        <f t="shared" si="1447"/>
        <v>0</v>
      </c>
    </row>
    <row r="4822" spans="1:7" s="238" customFormat="1" ht="24" customHeight="1" x14ac:dyDescent="0.2">
      <c r="A4822" s="235" t="str">
        <f t="shared" si="1443"/>
        <v/>
      </c>
      <c r="B4822" s="233" t="str">
        <f t="shared" si="1444"/>
        <v/>
      </c>
      <c r="C4822" s="234"/>
      <c r="D4822" s="235" t="str">
        <f t="shared" si="1445"/>
        <v/>
      </c>
      <c r="E4822" s="236"/>
      <c r="F4822" s="237">
        <f t="shared" si="1446"/>
        <v>0</v>
      </c>
      <c r="G4822" s="303">
        <f t="shared" si="1447"/>
        <v>0</v>
      </c>
    </row>
    <row r="4823" spans="1:7" s="238" customFormat="1" ht="24" customHeight="1" x14ac:dyDescent="0.2">
      <c r="A4823" s="235" t="str">
        <f t="shared" si="1443"/>
        <v/>
      </c>
      <c r="B4823" s="233" t="str">
        <f t="shared" si="1444"/>
        <v/>
      </c>
      <c r="C4823" s="234"/>
      <c r="D4823" s="235" t="str">
        <f t="shared" si="1445"/>
        <v/>
      </c>
      <c r="E4823" s="236"/>
      <c r="F4823" s="237">
        <f t="shared" si="1446"/>
        <v>0</v>
      </c>
      <c r="G4823" s="303">
        <f t="shared" si="1447"/>
        <v>0</v>
      </c>
    </row>
    <row r="4824" spans="1:7" s="238" customFormat="1" ht="24" customHeight="1" x14ac:dyDescent="0.2">
      <c r="A4824" s="235" t="str">
        <f t="shared" si="1443"/>
        <v/>
      </c>
      <c r="B4824" s="233" t="str">
        <f t="shared" si="1444"/>
        <v/>
      </c>
      <c r="C4824" s="234"/>
      <c r="D4824" s="235" t="str">
        <f t="shared" si="1445"/>
        <v/>
      </c>
      <c r="E4824" s="236"/>
      <c r="F4824" s="237">
        <f t="shared" si="1446"/>
        <v>0</v>
      </c>
      <c r="G4824" s="303">
        <f t="shared" si="1447"/>
        <v>0</v>
      </c>
    </row>
    <row r="4825" spans="1:7" s="238" customFormat="1" ht="24" customHeight="1" x14ac:dyDescent="0.2">
      <c r="A4825" s="235" t="str">
        <f t="shared" si="1443"/>
        <v/>
      </c>
      <c r="B4825" s="233" t="str">
        <f t="shared" si="1444"/>
        <v/>
      </c>
      <c r="C4825" s="234"/>
      <c r="D4825" s="235" t="str">
        <f t="shared" si="1445"/>
        <v/>
      </c>
      <c r="E4825" s="236"/>
      <c r="F4825" s="237">
        <f t="shared" si="1446"/>
        <v>0</v>
      </c>
      <c r="G4825" s="303">
        <f t="shared" si="1447"/>
        <v>0</v>
      </c>
    </row>
    <row r="4826" spans="1:7" ht="24" customHeight="1" x14ac:dyDescent="0.2">
      <c r="A4826" s="304"/>
      <c r="B4826" s="99"/>
      <c r="C4826" s="99"/>
      <c r="D4826" s="105"/>
      <c r="E4826" s="106"/>
      <c r="F4826" s="377" t="s">
        <v>31</v>
      </c>
      <c r="G4826" s="305">
        <f>SUBTOTAL(9,G4812:G4825)</f>
        <v>0</v>
      </c>
    </row>
    <row r="4827" spans="1:7" ht="24" customHeight="1" x14ac:dyDescent="0.2">
      <c r="A4827" s="304"/>
      <c r="B4827" s="99"/>
      <c r="C4827" s="375" t="s">
        <v>605</v>
      </c>
      <c r="D4827" s="105"/>
      <c r="E4827" s="106"/>
      <c r="F4827" s="107"/>
      <c r="G4827" s="306"/>
    </row>
    <row r="4828" spans="1:7" s="238" customFormat="1" ht="24" customHeight="1" x14ac:dyDescent="0.2">
      <c r="A4828" s="235" t="str">
        <f t="shared" ref="A4828:A4835" si="1448">IFERROR(VLOOKUP(C4828,Tabla_Insumos,4,FALSE),"")</f>
        <v/>
      </c>
      <c r="B4828" s="233">
        <f t="shared" ref="B4828:B4835" si="1449">IFERROR(VLOOKUP(A4828,Tabla_Indices,5,FALSE),"")</f>
        <v>0</v>
      </c>
      <c r="C4828" s="234"/>
      <c r="D4828" s="235" t="str">
        <f t="shared" ref="D4828:D4835" si="1450">IFERROR(VLOOKUP(C4828,Tabla_Insumos,2,FALSE),"")</f>
        <v/>
      </c>
      <c r="E4828" s="236"/>
      <c r="F4828" s="237">
        <f t="shared" ref="F4828:F4835" si="1451">IFERROR(VLOOKUP(C4828,Tabla_Insumos,3,FALSE),0)</f>
        <v>0</v>
      </c>
      <c r="G4828" s="303">
        <f>ROUND(E4828*F4828,2)</f>
        <v>0</v>
      </c>
    </row>
    <row r="4829" spans="1:7" s="238" customFormat="1" ht="24" customHeight="1" x14ac:dyDescent="0.2">
      <c r="A4829" s="235" t="str">
        <f t="shared" si="1448"/>
        <v/>
      </c>
      <c r="B4829" s="233">
        <f t="shared" si="1449"/>
        <v>0</v>
      </c>
      <c r="C4829" s="234"/>
      <c r="D4829" s="235" t="str">
        <f t="shared" si="1450"/>
        <v/>
      </c>
      <c r="E4829" s="236"/>
      <c r="F4829" s="237">
        <f t="shared" si="1451"/>
        <v>0</v>
      </c>
      <c r="G4829" s="303">
        <f>ROUND(E4829*F4829,2)</f>
        <v>0</v>
      </c>
    </row>
    <row r="4830" spans="1:7" s="238" customFormat="1" ht="24" customHeight="1" x14ac:dyDescent="0.2">
      <c r="A4830" s="235" t="str">
        <f t="shared" si="1448"/>
        <v/>
      </c>
      <c r="B4830" s="233">
        <f t="shared" si="1449"/>
        <v>0</v>
      </c>
      <c r="C4830" s="234"/>
      <c r="D4830" s="235" t="str">
        <f t="shared" si="1450"/>
        <v/>
      </c>
      <c r="E4830" s="236"/>
      <c r="F4830" s="237">
        <f t="shared" si="1451"/>
        <v>0</v>
      </c>
      <c r="G4830" s="303">
        <f t="shared" ref="G4830:G4835" si="1452">ROUND(E4830*F4830,2)</f>
        <v>0</v>
      </c>
    </row>
    <row r="4831" spans="1:7" s="238" customFormat="1" ht="24" customHeight="1" x14ac:dyDescent="0.2">
      <c r="A4831" s="235" t="str">
        <f t="shared" si="1448"/>
        <v/>
      </c>
      <c r="B4831" s="233">
        <f t="shared" si="1449"/>
        <v>0</v>
      </c>
      <c r="C4831" s="234"/>
      <c r="D4831" s="235" t="str">
        <f t="shared" si="1450"/>
        <v/>
      </c>
      <c r="E4831" s="236"/>
      <c r="F4831" s="237">
        <f t="shared" si="1451"/>
        <v>0</v>
      </c>
      <c r="G4831" s="303">
        <f t="shared" si="1452"/>
        <v>0</v>
      </c>
    </row>
    <row r="4832" spans="1:7" s="238" customFormat="1" ht="24" customHeight="1" x14ac:dyDescent="0.2">
      <c r="A4832" s="235" t="str">
        <f t="shared" si="1448"/>
        <v/>
      </c>
      <c r="B4832" s="233">
        <f t="shared" si="1449"/>
        <v>0</v>
      </c>
      <c r="C4832" s="234"/>
      <c r="D4832" s="235" t="str">
        <f t="shared" si="1450"/>
        <v/>
      </c>
      <c r="E4832" s="236"/>
      <c r="F4832" s="237">
        <f t="shared" si="1451"/>
        <v>0</v>
      </c>
      <c r="G4832" s="303">
        <f t="shared" si="1452"/>
        <v>0</v>
      </c>
    </row>
    <row r="4833" spans="1:7" s="238" customFormat="1" ht="24" customHeight="1" x14ac:dyDescent="0.2">
      <c r="A4833" s="235" t="str">
        <f t="shared" si="1448"/>
        <v/>
      </c>
      <c r="B4833" s="233">
        <f t="shared" si="1449"/>
        <v>0</v>
      </c>
      <c r="C4833" s="234"/>
      <c r="D4833" s="235" t="str">
        <f t="shared" si="1450"/>
        <v/>
      </c>
      <c r="E4833" s="236"/>
      <c r="F4833" s="237">
        <f t="shared" si="1451"/>
        <v>0</v>
      </c>
      <c r="G4833" s="303">
        <f t="shared" si="1452"/>
        <v>0</v>
      </c>
    </row>
    <row r="4834" spans="1:7" s="238" customFormat="1" ht="24" customHeight="1" x14ac:dyDescent="0.2">
      <c r="A4834" s="235" t="str">
        <f t="shared" si="1448"/>
        <v/>
      </c>
      <c r="B4834" s="233">
        <f t="shared" si="1449"/>
        <v>0</v>
      </c>
      <c r="C4834" s="234"/>
      <c r="D4834" s="235" t="str">
        <f t="shared" si="1450"/>
        <v/>
      </c>
      <c r="E4834" s="236"/>
      <c r="F4834" s="237">
        <f t="shared" si="1451"/>
        <v>0</v>
      </c>
      <c r="G4834" s="303">
        <f t="shared" si="1452"/>
        <v>0</v>
      </c>
    </row>
    <row r="4835" spans="1:7" s="238" customFormat="1" ht="24" customHeight="1" x14ac:dyDescent="0.2">
      <c r="A4835" s="235" t="str">
        <f t="shared" si="1448"/>
        <v/>
      </c>
      <c r="B4835" s="233">
        <f t="shared" si="1449"/>
        <v>0</v>
      </c>
      <c r="C4835" s="234"/>
      <c r="D4835" s="235" t="str">
        <f t="shared" si="1450"/>
        <v/>
      </c>
      <c r="E4835" s="236"/>
      <c r="F4835" s="237">
        <f t="shared" si="1451"/>
        <v>0</v>
      </c>
      <c r="G4835" s="303">
        <f t="shared" si="1452"/>
        <v>0</v>
      </c>
    </row>
    <row r="4836" spans="1:7" ht="24" customHeight="1" x14ac:dyDescent="0.2">
      <c r="A4836" s="304"/>
      <c r="B4836" s="99"/>
      <c r="C4836" s="99"/>
      <c r="D4836" s="105"/>
      <c r="E4836" s="106"/>
      <c r="F4836" s="377" t="s">
        <v>32</v>
      </c>
      <c r="G4836" s="305">
        <f>SUBTOTAL(9,G4828:G4835)</f>
        <v>0</v>
      </c>
    </row>
    <row r="4837" spans="1:7" ht="24" customHeight="1" x14ac:dyDescent="0.2">
      <c r="A4837" s="304"/>
      <c r="B4837" s="99"/>
      <c r="C4837" s="375" t="s">
        <v>606</v>
      </c>
      <c r="D4837" s="105"/>
      <c r="E4837" s="106"/>
      <c r="F4837" s="107"/>
      <c r="G4837" s="306"/>
    </row>
    <row r="4838" spans="1:7" s="238" customFormat="1" ht="24" customHeight="1" x14ac:dyDescent="0.2">
      <c r="A4838" s="235" t="str">
        <f t="shared" ref="A4838:A4846" si="1453">IFERROR(VLOOKUP(C4838,Tabla_Insumos,4,FALSE),"")</f>
        <v/>
      </c>
      <c r="B4838" s="233" t="str">
        <f t="shared" ref="B4838:B4846" si="1454">IFERROR(VLOOKUP(C4838,Tabla_Insumos,5,FALSE),"")</f>
        <v/>
      </c>
      <c r="C4838" s="234"/>
      <c r="D4838" s="235" t="str">
        <f t="shared" ref="D4838:D4846" si="1455">IFERROR(VLOOKUP(C4838,Tabla_Insumos,2,FALSE),"")</f>
        <v/>
      </c>
      <c r="E4838" s="236"/>
      <c r="F4838" s="237">
        <f t="shared" ref="F4838:F4846" si="1456">IFERROR(VLOOKUP(C4838,Tabla_Insumos,3,FALSE),0)</f>
        <v>0</v>
      </c>
      <c r="G4838" s="303">
        <f t="shared" ref="G4838:G4846" si="1457">ROUND(E4838*F4838,2)</f>
        <v>0</v>
      </c>
    </row>
    <row r="4839" spans="1:7" s="238" customFormat="1" ht="24" customHeight="1" x14ac:dyDescent="0.2">
      <c r="A4839" s="235" t="str">
        <f t="shared" si="1453"/>
        <v/>
      </c>
      <c r="B4839" s="233" t="str">
        <f t="shared" si="1454"/>
        <v/>
      </c>
      <c r="C4839" s="234"/>
      <c r="D4839" s="235" t="str">
        <f t="shared" si="1455"/>
        <v/>
      </c>
      <c r="E4839" s="236"/>
      <c r="F4839" s="237">
        <f t="shared" si="1456"/>
        <v>0</v>
      </c>
      <c r="G4839" s="303">
        <f t="shared" si="1457"/>
        <v>0</v>
      </c>
    </row>
    <row r="4840" spans="1:7" s="238" customFormat="1" ht="24" customHeight="1" x14ac:dyDescent="0.2">
      <c r="A4840" s="235" t="str">
        <f t="shared" si="1453"/>
        <v/>
      </c>
      <c r="B4840" s="233" t="str">
        <f t="shared" si="1454"/>
        <v/>
      </c>
      <c r="C4840" s="234"/>
      <c r="D4840" s="235" t="str">
        <f t="shared" si="1455"/>
        <v/>
      </c>
      <c r="E4840" s="236"/>
      <c r="F4840" s="237">
        <f t="shared" si="1456"/>
        <v>0</v>
      </c>
      <c r="G4840" s="303">
        <f t="shared" si="1457"/>
        <v>0</v>
      </c>
    </row>
    <row r="4841" spans="1:7" s="238" customFormat="1" ht="24" customHeight="1" x14ac:dyDescent="0.2">
      <c r="A4841" s="235" t="str">
        <f t="shared" si="1453"/>
        <v/>
      </c>
      <c r="B4841" s="233" t="str">
        <f t="shared" si="1454"/>
        <v/>
      </c>
      <c r="C4841" s="234"/>
      <c r="D4841" s="235" t="str">
        <f t="shared" si="1455"/>
        <v/>
      </c>
      <c r="E4841" s="236"/>
      <c r="F4841" s="237">
        <f t="shared" si="1456"/>
        <v>0</v>
      </c>
      <c r="G4841" s="303">
        <f t="shared" si="1457"/>
        <v>0</v>
      </c>
    </row>
    <row r="4842" spans="1:7" s="238" customFormat="1" ht="24" customHeight="1" x14ac:dyDescent="0.2">
      <c r="A4842" s="235" t="str">
        <f t="shared" si="1453"/>
        <v/>
      </c>
      <c r="B4842" s="233" t="str">
        <f t="shared" si="1454"/>
        <v/>
      </c>
      <c r="C4842" s="234"/>
      <c r="D4842" s="235" t="str">
        <f t="shared" si="1455"/>
        <v/>
      </c>
      <c r="E4842" s="236"/>
      <c r="F4842" s="237">
        <f t="shared" si="1456"/>
        <v>0</v>
      </c>
      <c r="G4842" s="303">
        <f t="shared" si="1457"/>
        <v>0</v>
      </c>
    </row>
    <row r="4843" spans="1:7" s="238" customFormat="1" ht="24" customHeight="1" x14ac:dyDescent="0.2">
      <c r="A4843" s="235" t="str">
        <f t="shared" si="1453"/>
        <v/>
      </c>
      <c r="B4843" s="233" t="str">
        <f t="shared" si="1454"/>
        <v/>
      </c>
      <c r="C4843" s="234"/>
      <c r="D4843" s="235" t="str">
        <f t="shared" si="1455"/>
        <v/>
      </c>
      <c r="E4843" s="236"/>
      <c r="F4843" s="237">
        <f t="shared" si="1456"/>
        <v>0</v>
      </c>
      <c r="G4843" s="303">
        <f t="shared" si="1457"/>
        <v>0</v>
      </c>
    </row>
    <row r="4844" spans="1:7" s="238" customFormat="1" ht="24" customHeight="1" x14ac:dyDescent="0.2">
      <c r="A4844" s="235" t="str">
        <f t="shared" si="1453"/>
        <v/>
      </c>
      <c r="B4844" s="233" t="str">
        <f t="shared" si="1454"/>
        <v/>
      </c>
      <c r="C4844" s="234"/>
      <c r="D4844" s="235" t="str">
        <f t="shared" si="1455"/>
        <v/>
      </c>
      <c r="E4844" s="236"/>
      <c r="F4844" s="237">
        <f t="shared" si="1456"/>
        <v>0</v>
      </c>
      <c r="G4844" s="303">
        <f t="shared" si="1457"/>
        <v>0</v>
      </c>
    </row>
    <row r="4845" spans="1:7" s="238" customFormat="1" ht="24" customHeight="1" x14ac:dyDescent="0.2">
      <c r="A4845" s="235" t="str">
        <f t="shared" si="1453"/>
        <v/>
      </c>
      <c r="B4845" s="233" t="str">
        <f t="shared" si="1454"/>
        <v/>
      </c>
      <c r="C4845" s="234"/>
      <c r="D4845" s="235" t="str">
        <f t="shared" si="1455"/>
        <v/>
      </c>
      <c r="E4845" s="236"/>
      <c r="F4845" s="237">
        <f t="shared" si="1456"/>
        <v>0</v>
      </c>
      <c r="G4845" s="303">
        <f t="shared" si="1457"/>
        <v>0</v>
      </c>
    </row>
    <row r="4846" spans="1:7" s="238" customFormat="1" ht="24" customHeight="1" x14ac:dyDescent="0.2">
      <c r="A4846" s="235" t="str">
        <f t="shared" si="1453"/>
        <v/>
      </c>
      <c r="B4846" s="233" t="str">
        <f t="shared" si="1454"/>
        <v/>
      </c>
      <c r="C4846" s="234"/>
      <c r="D4846" s="235" t="str">
        <f t="shared" si="1455"/>
        <v/>
      </c>
      <c r="E4846" s="236"/>
      <c r="F4846" s="237">
        <f t="shared" si="1456"/>
        <v>0</v>
      </c>
      <c r="G4846" s="303">
        <f t="shared" si="1457"/>
        <v>0</v>
      </c>
    </row>
    <row r="4847" spans="1:7" ht="24" customHeight="1" x14ac:dyDescent="0.2">
      <c r="A4847" s="307"/>
      <c r="B4847" s="105"/>
      <c r="C4847" s="99"/>
      <c r="D4847" s="105"/>
      <c r="E4847" s="106"/>
      <c r="F4847" s="377" t="s">
        <v>33</v>
      </c>
      <c r="G4847" s="305">
        <f>SUBTOTAL(9,G4838:G4846)</f>
        <v>0</v>
      </c>
    </row>
    <row r="4848" spans="1:7" ht="24" customHeight="1" x14ac:dyDescent="0.2">
      <c r="A4848" s="308"/>
      <c r="B4848" s="105"/>
      <c r="C4848" s="99"/>
      <c r="D4848" s="105"/>
      <c r="E4848" s="106"/>
      <c r="F4848" s="107"/>
      <c r="G4848" s="306"/>
    </row>
    <row r="4849" spans="1:123" ht="24" customHeight="1" x14ac:dyDescent="0.2">
      <c r="A4849" s="309" t="str">
        <f>B4807</f>
        <v/>
      </c>
      <c r="B4849" s="310" t="str">
        <f>C4807</f>
        <v/>
      </c>
      <c r="C4849" s="113"/>
      <c r="D4849" s="113" t="s">
        <v>34</v>
      </c>
      <c r="E4849" s="114"/>
      <c r="F4849" s="312" t="s">
        <v>35</v>
      </c>
      <c r="G4849" s="311">
        <f>SUBTOTAL(9,G4812:G4848)</f>
        <v>0</v>
      </c>
    </row>
    <row r="4851" spans="1:123" ht="24" customHeight="1" x14ac:dyDescent="0.2">
      <c r="A4851" s="291" t="s">
        <v>37</v>
      </c>
      <c r="B4851" s="292"/>
      <c r="C4851" s="292"/>
      <c r="D4851" s="292"/>
      <c r="E4851" s="292"/>
      <c r="F4851" s="292"/>
      <c r="G4851" s="293"/>
    </row>
    <row r="4852" spans="1:123" ht="24" customHeight="1" x14ac:dyDescent="0.2">
      <c r="A4852" s="294" t="s">
        <v>602</v>
      </c>
      <c r="B4852" s="101" t="str">
        <f>Comitente</f>
        <v>DIRECCION PROVINCIAL DE REDES DE GAS</v>
      </c>
      <c r="C4852" s="96"/>
      <c r="D4852" s="102"/>
      <c r="E4852" s="102"/>
      <c r="F4852" s="103"/>
      <c r="G4852" s="295"/>
    </row>
    <row r="4853" spans="1:123" ht="24" customHeight="1" x14ac:dyDescent="0.2">
      <c r="A4853" s="294" t="s">
        <v>603</v>
      </c>
      <c r="B4853" s="101">
        <f>Contratista</f>
        <v>0</v>
      </c>
      <c r="C4853" s="97"/>
      <c r="D4853" s="97"/>
      <c r="E4853" s="97"/>
      <c r="F4853" s="104"/>
      <c r="G4853" s="296"/>
    </row>
    <row r="4854" spans="1:123" ht="24" customHeight="1" x14ac:dyDescent="0.2">
      <c r="A4854" s="294" t="s">
        <v>24</v>
      </c>
      <c r="B4854" s="101" t="str">
        <f>Obra</f>
        <v>RED DE MEDIA PRESIÓN BARRIO TALACASTO</v>
      </c>
      <c r="C4854" s="97"/>
      <c r="D4854" s="97"/>
      <c r="E4854" s="97"/>
      <c r="F4854" s="104" t="s">
        <v>38</v>
      </c>
      <c r="G4854" s="297">
        <f>Fecha_Base</f>
        <v>0</v>
      </c>
    </row>
    <row r="4855" spans="1:123" ht="24" customHeight="1" x14ac:dyDescent="0.2">
      <c r="A4855" s="298" t="s">
        <v>601</v>
      </c>
      <c r="B4855" s="98" t="str">
        <f>Ubicación</f>
        <v>Departamento Chimbas</v>
      </c>
      <c r="C4855" s="98"/>
      <c r="D4855" s="105"/>
      <c r="E4855" s="106"/>
      <c r="F4855" s="107"/>
      <c r="G4855" s="299"/>
    </row>
    <row r="4856" spans="1:123" ht="24" customHeight="1" x14ac:dyDescent="0.2">
      <c r="A4856" s="298" t="s">
        <v>39</v>
      </c>
      <c r="B4856" s="108" t="str">
        <f>IFERROR(VALUE(LEFT(B4857,FIND(".",B4857)-1)),"")</f>
        <v/>
      </c>
      <c r="C4856" s="99" t="str">
        <f>IFERROR(VLOOKUP(B4856,Tabla_CyP,2,FALSE),"")</f>
        <v/>
      </c>
      <c r="D4856" s="99"/>
      <c r="E4856" s="106"/>
      <c r="F4856" s="107"/>
      <c r="G4856" s="299"/>
    </row>
    <row r="4857" spans="1:123" ht="24" customHeight="1" x14ac:dyDescent="0.2">
      <c r="A4857" s="298" t="s">
        <v>25</v>
      </c>
      <c r="B4857" s="109" t="str">
        <f>IFERROR(VLOOKUP(COUNTIF($A$1:A4857,"ANALISIS DE PRECIOS"),Tabla_NumeroItem,2,FALSE),"")</f>
        <v/>
      </c>
      <c r="C4857" s="99" t="str">
        <f>IFERROR(VLOOKUP(B4857,Tabla_CyP,2,FALSE),"")</f>
        <v/>
      </c>
      <c r="D4857" s="105"/>
      <c r="E4857" s="106"/>
      <c r="F4857" s="104" t="s">
        <v>26</v>
      </c>
      <c r="G4857" s="300" t="str">
        <f>IFERROR(VLOOKUP(B4857,Tabla_CyP,4,FALSE),"")</f>
        <v/>
      </c>
    </row>
    <row r="4858" spans="1:123" ht="24" customHeight="1" x14ac:dyDescent="0.2">
      <c r="A4858" s="298"/>
      <c r="B4858" s="98"/>
      <c r="C4858" s="99"/>
      <c r="D4858" s="105"/>
      <c r="E4858" s="106"/>
      <c r="F4858" s="107"/>
      <c r="G4858" s="299"/>
    </row>
    <row r="4859" spans="1:123" ht="24" customHeight="1" x14ac:dyDescent="0.2">
      <c r="A4859" s="431" t="s">
        <v>507</v>
      </c>
      <c r="B4859" s="432"/>
      <c r="C4859" s="425" t="s">
        <v>0</v>
      </c>
      <c r="D4859" s="425" t="s">
        <v>27</v>
      </c>
      <c r="E4859" s="427" t="s">
        <v>28</v>
      </c>
      <c r="F4859" s="429" t="s">
        <v>29</v>
      </c>
      <c r="G4859" s="429" t="s">
        <v>30</v>
      </c>
    </row>
    <row r="4860" spans="1:123" s="111" customFormat="1" ht="24" customHeight="1" x14ac:dyDescent="0.2">
      <c r="A4860" s="110" t="s">
        <v>508</v>
      </c>
      <c r="B4860" s="110" t="s">
        <v>509</v>
      </c>
      <c r="C4860" s="426"/>
      <c r="D4860" s="426"/>
      <c r="E4860" s="428"/>
      <c r="F4860" s="430"/>
      <c r="G4860" s="430"/>
      <c r="H4860" s="239"/>
      <c r="I4860" s="239"/>
      <c r="J4860" s="239"/>
      <c r="K4860" s="239"/>
      <c r="L4860" s="239"/>
      <c r="M4860" s="239"/>
      <c r="N4860" s="239"/>
      <c r="O4860" s="239"/>
      <c r="P4860" s="239"/>
      <c r="Q4860" s="239"/>
      <c r="R4860" s="239"/>
      <c r="S4860" s="239"/>
      <c r="T4860" s="239"/>
      <c r="U4860" s="239"/>
      <c r="V4860" s="239"/>
      <c r="W4860" s="239"/>
      <c r="X4860" s="239"/>
      <c r="Y4860" s="239"/>
      <c r="Z4860" s="239"/>
      <c r="AA4860" s="239"/>
      <c r="AB4860" s="239"/>
      <c r="AC4860" s="239"/>
      <c r="AD4860" s="239"/>
      <c r="AE4860" s="239"/>
      <c r="AF4860" s="239"/>
      <c r="AG4860" s="239"/>
      <c r="AH4860" s="239"/>
      <c r="AI4860" s="239"/>
      <c r="AJ4860" s="239"/>
      <c r="AK4860" s="239"/>
      <c r="AL4860" s="239"/>
      <c r="AM4860" s="239"/>
      <c r="AN4860" s="239"/>
      <c r="AO4860" s="239"/>
      <c r="AP4860" s="239"/>
      <c r="AQ4860" s="239"/>
      <c r="AR4860" s="239"/>
      <c r="AS4860" s="239"/>
      <c r="AT4860" s="239"/>
      <c r="AU4860" s="239"/>
      <c r="AV4860" s="239"/>
      <c r="AW4860" s="239"/>
      <c r="AX4860" s="239"/>
      <c r="AY4860" s="239"/>
      <c r="AZ4860" s="239"/>
      <c r="BA4860" s="239"/>
      <c r="BB4860" s="239"/>
      <c r="BC4860" s="239"/>
      <c r="BD4860" s="239"/>
      <c r="BE4860" s="239"/>
      <c r="BF4860" s="239"/>
      <c r="BG4860" s="239"/>
      <c r="BH4860" s="239"/>
      <c r="BI4860" s="239"/>
      <c r="BJ4860" s="239"/>
      <c r="BK4860" s="239"/>
      <c r="BL4860" s="239"/>
      <c r="BM4860" s="239"/>
      <c r="BN4860" s="239"/>
      <c r="BO4860" s="239"/>
      <c r="BP4860" s="239"/>
      <c r="BQ4860" s="239"/>
      <c r="BR4860" s="239"/>
      <c r="BS4860" s="239"/>
      <c r="BT4860" s="239"/>
      <c r="BU4860" s="239"/>
      <c r="BV4860" s="239"/>
      <c r="BW4860" s="239"/>
      <c r="BX4860" s="239"/>
      <c r="BY4860" s="239"/>
      <c r="BZ4860" s="239"/>
      <c r="CA4860" s="239"/>
      <c r="CB4860" s="239"/>
      <c r="CC4860" s="239"/>
      <c r="CD4860" s="239"/>
      <c r="CE4860" s="239"/>
      <c r="CF4860" s="239"/>
      <c r="CG4860" s="239"/>
      <c r="CH4860" s="239"/>
      <c r="CI4860" s="239"/>
      <c r="CJ4860" s="239"/>
      <c r="CK4860" s="239"/>
      <c r="CL4860" s="239"/>
      <c r="CM4860" s="239"/>
      <c r="CN4860" s="239"/>
      <c r="CO4860" s="239"/>
      <c r="CP4860" s="239"/>
      <c r="CQ4860" s="239"/>
      <c r="CR4860" s="239"/>
      <c r="CS4860" s="239"/>
      <c r="CT4860" s="239"/>
      <c r="CU4860" s="239"/>
      <c r="CV4860" s="239"/>
      <c r="CW4860" s="239"/>
      <c r="CX4860" s="239"/>
      <c r="CY4860" s="239"/>
      <c r="CZ4860" s="239"/>
      <c r="DA4860" s="239"/>
      <c r="DB4860" s="239"/>
      <c r="DC4860" s="239"/>
      <c r="DD4860" s="239"/>
      <c r="DE4860" s="239"/>
      <c r="DF4860" s="239"/>
      <c r="DG4860" s="239"/>
      <c r="DH4860" s="239"/>
      <c r="DI4860" s="239"/>
      <c r="DJ4860" s="239"/>
      <c r="DK4860" s="239"/>
      <c r="DL4860" s="239"/>
      <c r="DM4860" s="239"/>
      <c r="DN4860" s="239"/>
      <c r="DO4860" s="239"/>
      <c r="DP4860" s="239"/>
      <c r="DQ4860" s="239"/>
      <c r="DR4860" s="239"/>
      <c r="DS4860" s="239"/>
    </row>
    <row r="4861" spans="1:123" ht="24" customHeight="1" x14ac:dyDescent="0.2">
      <c r="A4861" s="378"/>
      <c r="B4861" s="112"/>
      <c r="C4861" s="376" t="s">
        <v>604</v>
      </c>
      <c r="D4861" s="113"/>
      <c r="E4861" s="114"/>
      <c r="F4861" s="115"/>
      <c r="G4861" s="302"/>
    </row>
    <row r="4862" spans="1:123" s="238" customFormat="1" ht="24" customHeight="1" x14ac:dyDescent="0.2">
      <c r="A4862" s="235" t="str">
        <f t="shared" ref="A4862:A4875" si="1458">IFERROR(VLOOKUP(C4862,Tabla_Insumos,4,FALSE),"")</f>
        <v/>
      </c>
      <c r="B4862" s="233" t="str">
        <f t="shared" ref="B4862:B4875" si="1459">IFERROR(VLOOKUP(C4862,Tabla_Insumos,5,FALSE),"")</f>
        <v/>
      </c>
      <c r="C4862" s="234"/>
      <c r="D4862" s="235" t="str">
        <f t="shared" ref="D4862:D4875" si="1460">IFERROR(VLOOKUP(C4862,Tabla_Insumos,2,FALSE),"")</f>
        <v/>
      </c>
      <c r="E4862" s="236"/>
      <c r="F4862" s="237">
        <f t="shared" ref="F4862:F4875" si="1461">IFERROR(VLOOKUP(C4862,Tabla_Insumos,3,FALSE),0)</f>
        <v>0</v>
      </c>
      <c r="G4862" s="303">
        <f>ROUND(E4862*F4862,2)</f>
        <v>0</v>
      </c>
    </row>
    <row r="4863" spans="1:123" s="238" customFormat="1" ht="24" customHeight="1" x14ac:dyDescent="0.2">
      <c r="A4863" s="235" t="str">
        <f t="shared" si="1458"/>
        <v/>
      </c>
      <c r="B4863" s="233" t="str">
        <f t="shared" si="1459"/>
        <v/>
      </c>
      <c r="C4863" s="234"/>
      <c r="D4863" s="235" t="str">
        <f t="shared" si="1460"/>
        <v/>
      </c>
      <c r="E4863" s="236"/>
      <c r="F4863" s="237">
        <f t="shared" si="1461"/>
        <v>0</v>
      </c>
      <c r="G4863" s="303">
        <f t="shared" ref="G4863:G4875" si="1462">ROUND(E4863*F4863,2)</f>
        <v>0</v>
      </c>
    </row>
    <row r="4864" spans="1:123" s="238" customFormat="1" ht="24" customHeight="1" x14ac:dyDescent="0.2">
      <c r="A4864" s="235" t="str">
        <f t="shared" si="1458"/>
        <v/>
      </c>
      <c r="B4864" s="233" t="str">
        <f t="shared" si="1459"/>
        <v/>
      </c>
      <c r="C4864" s="234"/>
      <c r="D4864" s="235" t="str">
        <f t="shared" si="1460"/>
        <v/>
      </c>
      <c r="E4864" s="236"/>
      <c r="F4864" s="237">
        <f t="shared" si="1461"/>
        <v>0</v>
      </c>
      <c r="G4864" s="303">
        <f t="shared" si="1462"/>
        <v>0</v>
      </c>
    </row>
    <row r="4865" spans="1:7" s="238" customFormat="1" ht="24" customHeight="1" x14ac:dyDescent="0.2">
      <c r="A4865" s="235" t="str">
        <f t="shared" si="1458"/>
        <v/>
      </c>
      <c r="B4865" s="233" t="str">
        <f t="shared" si="1459"/>
        <v/>
      </c>
      <c r="C4865" s="234"/>
      <c r="D4865" s="235" t="str">
        <f t="shared" si="1460"/>
        <v/>
      </c>
      <c r="E4865" s="236"/>
      <c r="F4865" s="237">
        <f t="shared" si="1461"/>
        <v>0</v>
      </c>
      <c r="G4865" s="303">
        <f t="shared" si="1462"/>
        <v>0</v>
      </c>
    </row>
    <row r="4866" spans="1:7" s="238" customFormat="1" ht="24" customHeight="1" x14ac:dyDescent="0.2">
      <c r="A4866" s="235" t="str">
        <f t="shared" si="1458"/>
        <v/>
      </c>
      <c r="B4866" s="233" t="str">
        <f t="shared" si="1459"/>
        <v/>
      </c>
      <c r="C4866" s="234"/>
      <c r="D4866" s="235" t="str">
        <f t="shared" si="1460"/>
        <v/>
      </c>
      <c r="E4866" s="236"/>
      <c r="F4866" s="237">
        <f t="shared" si="1461"/>
        <v>0</v>
      </c>
      <c r="G4866" s="303">
        <f t="shared" si="1462"/>
        <v>0</v>
      </c>
    </row>
    <row r="4867" spans="1:7" s="238" customFormat="1" ht="24" customHeight="1" x14ac:dyDescent="0.2">
      <c r="A4867" s="235" t="str">
        <f t="shared" si="1458"/>
        <v/>
      </c>
      <c r="B4867" s="233" t="str">
        <f t="shared" si="1459"/>
        <v/>
      </c>
      <c r="C4867" s="234"/>
      <c r="D4867" s="235" t="str">
        <f t="shared" si="1460"/>
        <v/>
      </c>
      <c r="E4867" s="236"/>
      <c r="F4867" s="237">
        <f t="shared" si="1461"/>
        <v>0</v>
      </c>
      <c r="G4867" s="303">
        <f t="shared" si="1462"/>
        <v>0</v>
      </c>
    </row>
    <row r="4868" spans="1:7" s="238" customFormat="1" ht="24" customHeight="1" x14ac:dyDescent="0.2">
      <c r="A4868" s="235" t="str">
        <f t="shared" si="1458"/>
        <v/>
      </c>
      <c r="B4868" s="233" t="str">
        <f t="shared" si="1459"/>
        <v/>
      </c>
      <c r="C4868" s="234"/>
      <c r="D4868" s="235" t="str">
        <f t="shared" si="1460"/>
        <v/>
      </c>
      <c r="E4868" s="236"/>
      <c r="F4868" s="237">
        <f t="shared" si="1461"/>
        <v>0</v>
      </c>
      <c r="G4868" s="303">
        <f t="shared" si="1462"/>
        <v>0</v>
      </c>
    </row>
    <row r="4869" spans="1:7" s="238" customFormat="1" ht="24" customHeight="1" x14ac:dyDescent="0.2">
      <c r="A4869" s="235" t="str">
        <f t="shared" si="1458"/>
        <v/>
      </c>
      <c r="B4869" s="233" t="str">
        <f t="shared" si="1459"/>
        <v/>
      </c>
      <c r="C4869" s="234"/>
      <c r="D4869" s="235" t="str">
        <f t="shared" si="1460"/>
        <v/>
      </c>
      <c r="E4869" s="236"/>
      <c r="F4869" s="237">
        <f t="shared" si="1461"/>
        <v>0</v>
      </c>
      <c r="G4869" s="303">
        <f t="shared" si="1462"/>
        <v>0</v>
      </c>
    </row>
    <row r="4870" spans="1:7" s="238" customFormat="1" ht="24" customHeight="1" x14ac:dyDescent="0.2">
      <c r="A4870" s="235" t="str">
        <f t="shared" si="1458"/>
        <v/>
      </c>
      <c r="B4870" s="233" t="str">
        <f t="shared" si="1459"/>
        <v/>
      </c>
      <c r="C4870" s="234"/>
      <c r="D4870" s="235" t="str">
        <f t="shared" si="1460"/>
        <v/>
      </c>
      <c r="E4870" s="236"/>
      <c r="F4870" s="237">
        <f t="shared" si="1461"/>
        <v>0</v>
      </c>
      <c r="G4870" s="303">
        <f t="shared" si="1462"/>
        <v>0</v>
      </c>
    </row>
    <row r="4871" spans="1:7" s="238" customFormat="1" ht="24" customHeight="1" x14ac:dyDescent="0.2">
      <c r="A4871" s="235" t="str">
        <f t="shared" si="1458"/>
        <v/>
      </c>
      <c r="B4871" s="233" t="str">
        <f t="shared" si="1459"/>
        <v/>
      </c>
      <c r="C4871" s="234"/>
      <c r="D4871" s="235" t="str">
        <f t="shared" si="1460"/>
        <v/>
      </c>
      <c r="E4871" s="236"/>
      <c r="F4871" s="237">
        <f t="shared" si="1461"/>
        <v>0</v>
      </c>
      <c r="G4871" s="303">
        <f t="shared" si="1462"/>
        <v>0</v>
      </c>
    </row>
    <row r="4872" spans="1:7" s="238" customFormat="1" ht="24" customHeight="1" x14ac:dyDescent="0.2">
      <c r="A4872" s="235" t="str">
        <f t="shared" si="1458"/>
        <v/>
      </c>
      <c r="B4872" s="233" t="str">
        <f t="shared" si="1459"/>
        <v/>
      </c>
      <c r="C4872" s="234"/>
      <c r="D4872" s="235" t="str">
        <f t="shared" si="1460"/>
        <v/>
      </c>
      <c r="E4872" s="236"/>
      <c r="F4872" s="237">
        <f t="shared" si="1461"/>
        <v>0</v>
      </c>
      <c r="G4872" s="303">
        <f t="shared" si="1462"/>
        <v>0</v>
      </c>
    </row>
    <row r="4873" spans="1:7" s="238" customFormat="1" ht="24" customHeight="1" x14ac:dyDescent="0.2">
      <c r="A4873" s="235" t="str">
        <f t="shared" si="1458"/>
        <v/>
      </c>
      <c r="B4873" s="233" t="str">
        <f t="shared" si="1459"/>
        <v/>
      </c>
      <c r="C4873" s="234"/>
      <c r="D4873" s="235" t="str">
        <f t="shared" si="1460"/>
        <v/>
      </c>
      <c r="E4873" s="236"/>
      <c r="F4873" s="237">
        <f t="shared" si="1461"/>
        <v>0</v>
      </c>
      <c r="G4873" s="303">
        <f t="shared" si="1462"/>
        <v>0</v>
      </c>
    </row>
    <row r="4874" spans="1:7" s="238" customFormat="1" ht="24" customHeight="1" x14ac:dyDescent="0.2">
      <c r="A4874" s="235" t="str">
        <f t="shared" si="1458"/>
        <v/>
      </c>
      <c r="B4874" s="233" t="str">
        <f t="shared" si="1459"/>
        <v/>
      </c>
      <c r="C4874" s="234"/>
      <c r="D4874" s="235" t="str">
        <f t="shared" si="1460"/>
        <v/>
      </c>
      <c r="E4874" s="236"/>
      <c r="F4874" s="237">
        <f t="shared" si="1461"/>
        <v>0</v>
      </c>
      <c r="G4874" s="303">
        <f t="shared" si="1462"/>
        <v>0</v>
      </c>
    </row>
    <row r="4875" spans="1:7" s="238" customFormat="1" ht="24" customHeight="1" x14ac:dyDescent="0.2">
      <c r="A4875" s="235" t="str">
        <f t="shared" si="1458"/>
        <v/>
      </c>
      <c r="B4875" s="233" t="str">
        <f t="shared" si="1459"/>
        <v/>
      </c>
      <c r="C4875" s="234"/>
      <c r="D4875" s="235" t="str">
        <f t="shared" si="1460"/>
        <v/>
      </c>
      <c r="E4875" s="236"/>
      <c r="F4875" s="237">
        <f t="shared" si="1461"/>
        <v>0</v>
      </c>
      <c r="G4875" s="303">
        <f t="shared" si="1462"/>
        <v>0</v>
      </c>
    </row>
    <row r="4876" spans="1:7" ht="24" customHeight="1" x14ac:dyDescent="0.2">
      <c r="A4876" s="304"/>
      <c r="B4876" s="99"/>
      <c r="C4876" s="99"/>
      <c r="D4876" s="105"/>
      <c r="E4876" s="106"/>
      <c r="F4876" s="377" t="s">
        <v>31</v>
      </c>
      <c r="G4876" s="305">
        <f>SUBTOTAL(9,G4862:G4875)</f>
        <v>0</v>
      </c>
    </row>
    <row r="4877" spans="1:7" ht="24" customHeight="1" x14ac:dyDescent="0.2">
      <c r="A4877" s="304"/>
      <c r="B4877" s="99"/>
      <c r="C4877" s="375" t="s">
        <v>605</v>
      </c>
      <c r="D4877" s="105"/>
      <c r="E4877" s="106"/>
      <c r="F4877" s="107"/>
      <c r="G4877" s="306"/>
    </row>
    <row r="4878" spans="1:7" s="238" customFormat="1" ht="24" customHeight="1" x14ac:dyDescent="0.2">
      <c r="A4878" s="235" t="str">
        <f t="shared" ref="A4878:A4885" si="1463">IFERROR(VLOOKUP(C4878,Tabla_Insumos,4,FALSE),"")</f>
        <v/>
      </c>
      <c r="B4878" s="233">
        <f t="shared" ref="B4878:B4885" si="1464">IFERROR(VLOOKUP(A4878,Tabla_Indices,5,FALSE),"")</f>
        <v>0</v>
      </c>
      <c r="C4878" s="234"/>
      <c r="D4878" s="235" t="str">
        <f t="shared" ref="D4878:D4885" si="1465">IFERROR(VLOOKUP(C4878,Tabla_Insumos,2,FALSE),"")</f>
        <v/>
      </c>
      <c r="E4878" s="236"/>
      <c r="F4878" s="237">
        <f t="shared" ref="F4878:F4885" si="1466">IFERROR(VLOOKUP(C4878,Tabla_Insumos,3,FALSE),0)</f>
        <v>0</v>
      </c>
      <c r="G4878" s="303">
        <f>ROUND(E4878*F4878,2)</f>
        <v>0</v>
      </c>
    </row>
    <row r="4879" spans="1:7" s="238" customFormat="1" ht="24" customHeight="1" x14ac:dyDescent="0.2">
      <c r="A4879" s="235" t="str">
        <f t="shared" si="1463"/>
        <v/>
      </c>
      <c r="B4879" s="233">
        <f t="shared" si="1464"/>
        <v>0</v>
      </c>
      <c r="C4879" s="234"/>
      <c r="D4879" s="235" t="str">
        <f t="shared" si="1465"/>
        <v/>
      </c>
      <c r="E4879" s="236"/>
      <c r="F4879" s="237">
        <f t="shared" si="1466"/>
        <v>0</v>
      </c>
      <c r="G4879" s="303">
        <f>ROUND(E4879*F4879,2)</f>
        <v>0</v>
      </c>
    </row>
    <row r="4880" spans="1:7" s="238" customFormat="1" ht="24" customHeight="1" x14ac:dyDescent="0.2">
      <c r="A4880" s="235" t="str">
        <f t="shared" si="1463"/>
        <v/>
      </c>
      <c r="B4880" s="233">
        <f t="shared" si="1464"/>
        <v>0</v>
      </c>
      <c r="C4880" s="234"/>
      <c r="D4880" s="235" t="str">
        <f t="shared" si="1465"/>
        <v/>
      </c>
      <c r="E4880" s="236"/>
      <c r="F4880" s="237">
        <f t="shared" si="1466"/>
        <v>0</v>
      </c>
      <c r="G4880" s="303">
        <f t="shared" ref="G4880:G4885" si="1467">ROUND(E4880*F4880,2)</f>
        <v>0</v>
      </c>
    </row>
    <row r="4881" spans="1:7" s="238" customFormat="1" ht="24" customHeight="1" x14ac:dyDescent="0.2">
      <c r="A4881" s="235" t="str">
        <f t="shared" si="1463"/>
        <v/>
      </c>
      <c r="B4881" s="233">
        <f t="shared" si="1464"/>
        <v>0</v>
      </c>
      <c r="C4881" s="234"/>
      <c r="D4881" s="235" t="str">
        <f t="shared" si="1465"/>
        <v/>
      </c>
      <c r="E4881" s="236"/>
      <c r="F4881" s="237">
        <f t="shared" si="1466"/>
        <v>0</v>
      </c>
      <c r="G4881" s="303">
        <f t="shared" si="1467"/>
        <v>0</v>
      </c>
    </row>
    <row r="4882" spans="1:7" s="238" customFormat="1" ht="24" customHeight="1" x14ac:dyDescent="0.2">
      <c r="A4882" s="235" t="str">
        <f t="shared" si="1463"/>
        <v/>
      </c>
      <c r="B4882" s="233">
        <f t="shared" si="1464"/>
        <v>0</v>
      </c>
      <c r="C4882" s="234"/>
      <c r="D4882" s="235" t="str">
        <f t="shared" si="1465"/>
        <v/>
      </c>
      <c r="E4882" s="236"/>
      <c r="F4882" s="237">
        <f t="shared" si="1466"/>
        <v>0</v>
      </c>
      <c r="G4882" s="303">
        <f t="shared" si="1467"/>
        <v>0</v>
      </c>
    </row>
    <row r="4883" spans="1:7" s="238" customFormat="1" ht="24" customHeight="1" x14ac:dyDescent="0.2">
      <c r="A4883" s="235" t="str">
        <f t="shared" si="1463"/>
        <v/>
      </c>
      <c r="B4883" s="233">
        <f t="shared" si="1464"/>
        <v>0</v>
      </c>
      <c r="C4883" s="234"/>
      <c r="D4883" s="235" t="str">
        <f t="shared" si="1465"/>
        <v/>
      </c>
      <c r="E4883" s="236"/>
      <c r="F4883" s="237">
        <f t="shared" si="1466"/>
        <v>0</v>
      </c>
      <c r="G4883" s="303">
        <f t="shared" si="1467"/>
        <v>0</v>
      </c>
    </row>
    <row r="4884" spans="1:7" s="238" customFormat="1" ht="24" customHeight="1" x14ac:dyDescent="0.2">
      <c r="A4884" s="235" t="str">
        <f t="shared" si="1463"/>
        <v/>
      </c>
      <c r="B4884" s="233">
        <f t="shared" si="1464"/>
        <v>0</v>
      </c>
      <c r="C4884" s="234"/>
      <c r="D4884" s="235" t="str">
        <f t="shared" si="1465"/>
        <v/>
      </c>
      <c r="E4884" s="236"/>
      <c r="F4884" s="237">
        <f t="shared" si="1466"/>
        <v>0</v>
      </c>
      <c r="G4884" s="303">
        <f t="shared" si="1467"/>
        <v>0</v>
      </c>
    </row>
    <row r="4885" spans="1:7" s="238" customFormat="1" ht="24" customHeight="1" x14ac:dyDescent="0.2">
      <c r="A4885" s="235" t="str">
        <f t="shared" si="1463"/>
        <v/>
      </c>
      <c r="B4885" s="233">
        <f t="shared" si="1464"/>
        <v>0</v>
      </c>
      <c r="C4885" s="234"/>
      <c r="D4885" s="235" t="str">
        <f t="shared" si="1465"/>
        <v/>
      </c>
      <c r="E4885" s="236"/>
      <c r="F4885" s="237">
        <f t="shared" si="1466"/>
        <v>0</v>
      </c>
      <c r="G4885" s="303">
        <f t="shared" si="1467"/>
        <v>0</v>
      </c>
    </row>
    <row r="4886" spans="1:7" ht="24" customHeight="1" x14ac:dyDescent="0.2">
      <c r="A4886" s="304"/>
      <c r="B4886" s="99"/>
      <c r="C4886" s="99"/>
      <c r="D4886" s="105"/>
      <c r="E4886" s="106"/>
      <c r="F4886" s="377" t="s">
        <v>32</v>
      </c>
      <c r="G4886" s="305">
        <f>SUBTOTAL(9,G4878:G4885)</f>
        <v>0</v>
      </c>
    </row>
    <row r="4887" spans="1:7" ht="24" customHeight="1" x14ac:dyDescent="0.2">
      <c r="A4887" s="304"/>
      <c r="B4887" s="99"/>
      <c r="C4887" s="375" t="s">
        <v>606</v>
      </c>
      <c r="D4887" s="105"/>
      <c r="E4887" s="106"/>
      <c r="F4887" s="107"/>
      <c r="G4887" s="306"/>
    </row>
    <row r="4888" spans="1:7" s="238" customFormat="1" ht="24" customHeight="1" x14ac:dyDescent="0.2">
      <c r="A4888" s="235" t="str">
        <f t="shared" ref="A4888:A4896" si="1468">IFERROR(VLOOKUP(C4888,Tabla_Insumos,4,FALSE),"")</f>
        <v/>
      </c>
      <c r="B4888" s="233" t="str">
        <f t="shared" ref="B4888:B4896" si="1469">IFERROR(VLOOKUP(C4888,Tabla_Insumos,5,FALSE),"")</f>
        <v/>
      </c>
      <c r="C4888" s="234"/>
      <c r="D4888" s="235" t="str">
        <f t="shared" ref="D4888:D4896" si="1470">IFERROR(VLOOKUP(C4888,Tabla_Insumos,2,FALSE),"")</f>
        <v/>
      </c>
      <c r="E4888" s="236"/>
      <c r="F4888" s="237">
        <f t="shared" ref="F4888:F4896" si="1471">IFERROR(VLOOKUP(C4888,Tabla_Insumos,3,FALSE),0)</f>
        <v>0</v>
      </c>
      <c r="G4888" s="303">
        <f t="shared" ref="G4888:G4896" si="1472">ROUND(E4888*F4888,2)</f>
        <v>0</v>
      </c>
    </row>
    <row r="4889" spans="1:7" s="238" customFormat="1" ht="24" customHeight="1" x14ac:dyDescent="0.2">
      <c r="A4889" s="235" t="str">
        <f t="shared" si="1468"/>
        <v/>
      </c>
      <c r="B4889" s="233" t="str">
        <f t="shared" si="1469"/>
        <v/>
      </c>
      <c r="C4889" s="234"/>
      <c r="D4889" s="235" t="str">
        <f t="shared" si="1470"/>
        <v/>
      </c>
      <c r="E4889" s="236"/>
      <c r="F4889" s="237">
        <f t="shared" si="1471"/>
        <v>0</v>
      </c>
      <c r="G4889" s="303">
        <f t="shared" si="1472"/>
        <v>0</v>
      </c>
    </row>
    <row r="4890" spans="1:7" s="238" customFormat="1" ht="24" customHeight="1" x14ac:dyDescent="0.2">
      <c r="A4890" s="235" t="str">
        <f t="shared" si="1468"/>
        <v/>
      </c>
      <c r="B4890" s="233" t="str">
        <f t="shared" si="1469"/>
        <v/>
      </c>
      <c r="C4890" s="234"/>
      <c r="D4890" s="235" t="str">
        <f t="shared" si="1470"/>
        <v/>
      </c>
      <c r="E4890" s="236"/>
      <c r="F4890" s="237">
        <f t="shared" si="1471"/>
        <v>0</v>
      </c>
      <c r="G4890" s="303">
        <f t="shared" si="1472"/>
        <v>0</v>
      </c>
    </row>
    <row r="4891" spans="1:7" s="238" customFormat="1" ht="24" customHeight="1" x14ac:dyDescent="0.2">
      <c r="A4891" s="235" t="str">
        <f t="shared" si="1468"/>
        <v/>
      </c>
      <c r="B4891" s="233" t="str">
        <f t="shared" si="1469"/>
        <v/>
      </c>
      <c r="C4891" s="234"/>
      <c r="D4891" s="235" t="str">
        <f t="shared" si="1470"/>
        <v/>
      </c>
      <c r="E4891" s="236"/>
      <c r="F4891" s="237">
        <f t="shared" si="1471"/>
        <v>0</v>
      </c>
      <c r="G4891" s="303">
        <f t="shared" si="1472"/>
        <v>0</v>
      </c>
    </row>
    <row r="4892" spans="1:7" s="238" customFormat="1" ht="24" customHeight="1" x14ac:dyDescent="0.2">
      <c r="A4892" s="235" t="str">
        <f t="shared" si="1468"/>
        <v/>
      </c>
      <c r="B4892" s="233" t="str">
        <f t="shared" si="1469"/>
        <v/>
      </c>
      <c r="C4892" s="234"/>
      <c r="D4892" s="235" t="str">
        <f t="shared" si="1470"/>
        <v/>
      </c>
      <c r="E4892" s="236"/>
      <c r="F4892" s="237">
        <f t="shared" si="1471"/>
        <v>0</v>
      </c>
      <c r="G4892" s="303">
        <f t="shared" si="1472"/>
        <v>0</v>
      </c>
    </row>
    <row r="4893" spans="1:7" s="238" customFormat="1" ht="24" customHeight="1" x14ac:dyDescent="0.2">
      <c r="A4893" s="235" t="str">
        <f t="shared" si="1468"/>
        <v/>
      </c>
      <c r="B4893" s="233" t="str">
        <f t="shared" si="1469"/>
        <v/>
      </c>
      <c r="C4893" s="234"/>
      <c r="D4893" s="235" t="str">
        <f t="shared" si="1470"/>
        <v/>
      </c>
      <c r="E4893" s="236"/>
      <c r="F4893" s="237">
        <f t="shared" si="1471"/>
        <v>0</v>
      </c>
      <c r="G4893" s="303">
        <f t="shared" si="1472"/>
        <v>0</v>
      </c>
    </row>
    <row r="4894" spans="1:7" s="238" customFormat="1" ht="24" customHeight="1" x14ac:dyDescent="0.2">
      <c r="A4894" s="235" t="str">
        <f t="shared" si="1468"/>
        <v/>
      </c>
      <c r="B4894" s="233" t="str">
        <f t="shared" si="1469"/>
        <v/>
      </c>
      <c r="C4894" s="234"/>
      <c r="D4894" s="235" t="str">
        <f t="shared" si="1470"/>
        <v/>
      </c>
      <c r="E4894" s="236"/>
      <c r="F4894" s="237">
        <f t="shared" si="1471"/>
        <v>0</v>
      </c>
      <c r="G4894" s="303">
        <f t="shared" si="1472"/>
        <v>0</v>
      </c>
    </row>
    <row r="4895" spans="1:7" s="238" customFormat="1" ht="24" customHeight="1" x14ac:dyDescent="0.2">
      <c r="A4895" s="235" t="str">
        <f t="shared" si="1468"/>
        <v/>
      </c>
      <c r="B4895" s="233" t="str">
        <f t="shared" si="1469"/>
        <v/>
      </c>
      <c r="C4895" s="234"/>
      <c r="D4895" s="235" t="str">
        <f t="shared" si="1470"/>
        <v/>
      </c>
      <c r="E4895" s="236"/>
      <c r="F4895" s="237">
        <f t="shared" si="1471"/>
        <v>0</v>
      </c>
      <c r="G4895" s="303">
        <f t="shared" si="1472"/>
        <v>0</v>
      </c>
    </row>
    <row r="4896" spans="1:7" s="238" customFormat="1" ht="24" customHeight="1" x14ac:dyDescent="0.2">
      <c r="A4896" s="235" t="str">
        <f t="shared" si="1468"/>
        <v/>
      </c>
      <c r="B4896" s="233" t="str">
        <f t="shared" si="1469"/>
        <v/>
      </c>
      <c r="C4896" s="234"/>
      <c r="D4896" s="235" t="str">
        <f t="shared" si="1470"/>
        <v/>
      </c>
      <c r="E4896" s="236"/>
      <c r="F4896" s="237">
        <f t="shared" si="1471"/>
        <v>0</v>
      </c>
      <c r="G4896" s="303">
        <f t="shared" si="1472"/>
        <v>0</v>
      </c>
    </row>
    <row r="4897" spans="1:123" ht="24" customHeight="1" x14ac:dyDescent="0.2">
      <c r="A4897" s="307"/>
      <c r="B4897" s="105"/>
      <c r="C4897" s="99"/>
      <c r="D4897" s="105"/>
      <c r="E4897" s="106"/>
      <c r="F4897" s="377" t="s">
        <v>33</v>
      </c>
      <c r="G4897" s="305">
        <f>SUBTOTAL(9,G4888:G4896)</f>
        <v>0</v>
      </c>
    </row>
    <row r="4898" spans="1:123" ht="24" customHeight="1" x14ac:dyDescent="0.2">
      <c r="A4898" s="308"/>
      <c r="B4898" s="105"/>
      <c r="C4898" s="99"/>
      <c r="D4898" s="105"/>
      <c r="E4898" s="106"/>
      <c r="F4898" s="107"/>
      <c r="G4898" s="306"/>
    </row>
    <row r="4899" spans="1:123" ht="24" customHeight="1" x14ac:dyDescent="0.2">
      <c r="A4899" s="309" t="str">
        <f>B4857</f>
        <v/>
      </c>
      <c r="B4899" s="310" t="str">
        <f>C4857</f>
        <v/>
      </c>
      <c r="C4899" s="113"/>
      <c r="D4899" s="113" t="s">
        <v>34</v>
      </c>
      <c r="E4899" s="114"/>
      <c r="F4899" s="312" t="s">
        <v>35</v>
      </c>
      <c r="G4899" s="311">
        <f>SUBTOTAL(9,G4862:G4898)</f>
        <v>0</v>
      </c>
    </row>
    <row r="4901" spans="1:123" ht="24" customHeight="1" x14ac:dyDescent="0.2">
      <c r="A4901" s="291" t="s">
        <v>37</v>
      </c>
      <c r="B4901" s="292"/>
      <c r="C4901" s="292"/>
      <c r="D4901" s="292"/>
      <c r="E4901" s="292"/>
      <c r="F4901" s="292"/>
      <c r="G4901" s="293"/>
    </row>
    <row r="4902" spans="1:123" ht="24" customHeight="1" x14ac:dyDescent="0.2">
      <c r="A4902" s="294" t="s">
        <v>602</v>
      </c>
      <c r="B4902" s="101" t="str">
        <f>Comitente</f>
        <v>DIRECCION PROVINCIAL DE REDES DE GAS</v>
      </c>
      <c r="C4902" s="96"/>
      <c r="D4902" s="102"/>
      <c r="E4902" s="102"/>
      <c r="F4902" s="103"/>
      <c r="G4902" s="295"/>
    </row>
    <row r="4903" spans="1:123" ht="24" customHeight="1" x14ac:dyDescent="0.2">
      <c r="A4903" s="294" t="s">
        <v>603</v>
      </c>
      <c r="B4903" s="101">
        <f>Contratista</f>
        <v>0</v>
      </c>
      <c r="C4903" s="97"/>
      <c r="D4903" s="97"/>
      <c r="E4903" s="97"/>
      <c r="F4903" s="104"/>
      <c r="G4903" s="296"/>
    </row>
    <row r="4904" spans="1:123" ht="24" customHeight="1" x14ac:dyDescent="0.2">
      <c r="A4904" s="294" t="s">
        <v>24</v>
      </c>
      <c r="B4904" s="101" t="str">
        <f>Obra</f>
        <v>RED DE MEDIA PRESIÓN BARRIO TALACASTO</v>
      </c>
      <c r="C4904" s="97"/>
      <c r="D4904" s="97"/>
      <c r="E4904" s="97"/>
      <c r="F4904" s="104" t="s">
        <v>38</v>
      </c>
      <c r="G4904" s="297">
        <f>Fecha_Base</f>
        <v>0</v>
      </c>
    </row>
    <row r="4905" spans="1:123" ht="24" customHeight="1" x14ac:dyDescent="0.2">
      <c r="A4905" s="298" t="s">
        <v>601</v>
      </c>
      <c r="B4905" s="98" t="str">
        <f>Ubicación</f>
        <v>Departamento Chimbas</v>
      </c>
      <c r="C4905" s="98"/>
      <c r="D4905" s="105"/>
      <c r="E4905" s="106"/>
      <c r="F4905" s="107"/>
      <c r="G4905" s="299"/>
    </row>
    <row r="4906" spans="1:123" ht="24" customHeight="1" x14ac:dyDescent="0.2">
      <c r="A4906" s="298" t="s">
        <v>39</v>
      </c>
      <c r="B4906" s="108" t="str">
        <f>IFERROR(VALUE(LEFT(B4907,FIND(".",B4907)-1)),"")</f>
        <v/>
      </c>
      <c r="C4906" s="99" t="str">
        <f>IFERROR(VLOOKUP(B4906,Tabla_CyP,2,FALSE),"")</f>
        <v/>
      </c>
      <c r="D4906" s="99"/>
      <c r="E4906" s="106"/>
      <c r="F4906" s="107"/>
      <c r="G4906" s="299"/>
    </row>
    <row r="4907" spans="1:123" ht="24" customHeight="1" x14ac:dyDescent="0.2">
      <c r="A4907" s="298" t="s">
        <v>25</v>
      </c>
      <c r="B4907" s="109" t="str">
        <f>IFERROR(VLOOKUP(COUNTIF($A$1:A4907,"ANALISIS DE PRECIOS"),Tabla_NumeroItem,2,FALSE),"")</f>
        <v/>
      </c>
      <c r="C4907" s="99" t="str">
        <f>IFERROR(VLOOKUP(B4907,Tabla_CyP,2,FALSE),"")</f>
        <v/>
      </c>
      <c r="D4907" s="105"/>
      <c r="E4907" s="106"/>
      <c r="F4907" s="104" t="s">
        <v>26</v>
      </c>
      <c r="G4907" s="300" t="str">
        <f>IFERROR(VLOOKUP(B4907,Tabla_CyP,4,FALSE),"")</f>
        <v/>
      </c>
    </row>
    <row r="4908" spans="1:123" ht="24" customHeight="1" x14ac:dyDescent="0.2">
      <c r="A4908" s="298"/>
      <c r="B4908" s="98"/>
      <c r="C4908" s="99"/>
      <c r="D4908" s="105"/>
      <c r="E4908" s="106"/>
      <c r="F4908" s="107"/>
      <c r="G4908" s="299"/>
    </row>
    <row r="4909" spans="1:123" ht="24" customHeight="1" x14ac:dyDescent="0.2">
      <c r="A4909" s="431" t="s">
        <v>507</v>
      </c>
      <c r="B4909" s="432"/>
      <c r="C4909" s="425" t="s">
        <v>0</v>
      </c>
      <c r="D4909" s="425" t="s">
        <v>27</v>
      </c>
      <c r="E4909" s="427" t="s">
        <v>28</v>
      </c>
      <c r="F4909" s="429" t="s">
        <v>29</v>
      </c>
      <c r="G4909" s="429" t="s">
        <v>30</v>
      </c>
    </row>
    <row r="4910" spans="1:123" s="111" customFormat="1" ht="24" customHeight="1" x14ac:dyDescent="0.2">
      <c r="A4910" s="110" t="s">
        <v>508</v>
      </c>
      <c r="B4910" s="110" t="s">
        <v>509</v>
      </c>
      <c r="C4910" s="426"/>
      <c r="D4910" s="426"/>
      <c r="E4910" s="428"/>
      <c r="F4910" s="430"/>
      <c r="G4910" s="430"/>
      <c r="H4910" s="239"/>
      <c r="I4910" s="239"/>
      <c r="J4910" s="239"/>
      <c r="K4910" s="239"/>
      <c r="L4910" s="239"/>
      <c r="M4910" s="239"/>
      <c r="N4910" s="239"/>
      <c r="O4910" s="239"/>
      <c r="P4910" s="239"/>
      <c r="Q4910" s="239"/>
      <c r="R4910" s="239"/>
      <c r="S4910" s="239"/>
      <c r="T4910" s="239"/>
      <c r="U4910" s="239"/>
      <c r="V4910" s="239"/>
      <c r="W4910" s="239"/>
      <c r="X4910" s="239"/>
      <c r="Y4910" s="239"/>
      <c r="Z4910" s="239"/>
      <c r="AA4910" s="239"/>
      <c r="AB4910" s="239"/>
      <c r="AC4910" s="239"/>
      <c r="AD4910" s="239"/>
      <c r="AE4910" s="239"/>
      <c r="AF4910" s="239"/>
      <c r="AG4910" s="239"/>
      <c r="AH4910" s="239"/>
      <c r="AI4910" s="239"/>
      <c r="AJ4910" s="239"/>
      <c r="AK4910" s="239"/>
      <c r="AL4910" s="239"/>
      <c r="AM4910" s="239"/>
      <c r="AN4910" s="239"/>
      <c r="AO4910" s="239"/>
      <c r="AP4910" s="239"/>
      <c r="AQ4910" s="239"/>
      <c r="AR4910" s="239"/>
      <c r="AS4910" s="239"/>
      <c r="AT4910" s="239"/>
      <c r="AU4910" s="239"/>
      <c r="AV4910" s="239"/>
      <c r="AW4910" s="239"/>
      <c r="AX4910" s="239"/>
      <c r="AY4910" s="239"/>
      <c r="AZ4910" s="239"/>
      <c r="BA4910" s="239"/>
      <c r="BB4910" s="239"/>
      <c r="BC4910" s="239"/>
      <c r="BD4910" s="239"/>
      <c r="BE4910" s="239"/>
      <c r="BF4910" s="239"/>
      <c r="BG4910" s="239"/>
      <c r="BH4910" s="239"/>
      <c r="BI4910" s="239"/>
      <c r="BJ4910" s="239"/>
      <c r="BK4910" s="239"/>
      <c r="BL4910" s="239"/>
      <c r="BM4910" s="239"/>
      <c r="BN4910" s="239"/>
      <c r="BO4910" s="239"/>
      <c r="BP4910" s="239"/>
      <c r="BQ4910" s="239"/>
      <c r="BR4910" s="239"/>
      <c r="BS4910" s="239"/>
      <c r="BT4910" s="239"/>
      <c r="BU4910" s="239"/>
      <c r="BV4910" s="239"/>
      <c r="BW4910" s="239"/>
      <c r="BX4910" s="239"/>
      <c r="BY4910" s="239"/>
      <c r="BZ4910" s="239"/>
      <c r="CA4910" s="239"/>
      <c r="CB4910" s="239"/>
      <c r="CC4910" s="239"/>
      <c r="CD4910" s="239"/>
      <c r="CE4910" s="239"/>
      <c r="CF4910" s="239"/>
      <c r="CG4910" s="239"/>
      <c r="CH4910" s="239"/>
      <c r="CI4910" s="239"/>
      <c r="CJ4910" s="239"/>
      <c r="CK4910" s="239"/>
      <c r="CL4910" s="239"/>
      <c r="CM4910" s="239"/>
      <c r="CN4910" s="239"/>
      <c r="CO4910" s="239"/>
      <c r="CP4910" s="239"/>
      <c r="CQ4910" s="239"/>
      <c r="CR4910" s="239"/>
      <c r="CS4910" s="239"/>
      <c r="CT4910" s="239"/>
      <c r="CU4910" s="239"/>
      <c r="CV4910" s="239"/>
      <c r="CW4910" s="239"/>
      <c r="CX4910" s="239"/>
      <c r="CY4910" s="239"/>
      <c r="CZ4910" s="239"/>
      <c r="DA4910" s="239"/>
      <c r="DB4910" s="239"/>
      <c r="DC4910" s="239"/>
      <c r="DD4910" s="239"/>
      <c r="DE4910" s="239"/>
      <c r="DF4910" s="239"/>
      <c r="DG4910" s="239"/>
      <c r="DH4910" s="239"/>
      <c r="DI4910" s="239"/>
      <c r="DJ4910" s="239"/>
      <c r="DK4910" s="239"/>
      <c r="DL4910" s="239"/>
      <c r="DM4910" s="239"/>
      <c r="DN4910" s="239"/>
      <c r="DO4910" s="239"/>
      <c r="DP4910" s="239"/>
      <c r="DQ4910" s="239"/>
      <c r="DR4910" s="239"/>
      <c r="DS4910" s="239"/>
    </row>
    <row r="4911" spans="1:123" ht="24" customHeight="1" x14ac:dyDescent="0.2">
      <c r="A4911" s="378"/>
      <c r="B4911" s="112"/>
      <c r="C4911" s="376" t="s">
        <v>604</v>
      </c>
      <c r="D4911" s="113"/>
      <c r="E4911" s="114"/>
      <c r="F4911" s="115"/>
      <c r="G4911" s="302"/>
    </row>
    <row r="4912" spans="1:123" s="238" customFormat="1" ht="24" customHeight="1" x14ac:dyDescent="0.2">
      <c r="A4912" s="235" t="str">
        <f t="shared" ref="A4912:A4925" si="1473">IFERROR(VLOOKUP(C4912,Tabla_Insumos,4,FALSE),"")</f>
        <v/>
      </c>
      <c r="B4912" s="233" t="str">
        <f t="shared" ref="B4912:B4925" si="1474">IFERROR(VLOOKUP(C4912,Tabla_Insumos,5,FALSE),"")</f>
        <v/>
      </c>
      <c r="C4912" s="234"/>
      <c r="D4912" s="235" t="str">
        <f t="shared" ref="D4912:D4925" si="1475">IFERROR(VLOOKUP(C4912,Tabla_Insumos,2,FALSE),"")</f>
        <v/>
      </c>
      <c r="E4912" s="236"/>
      <c r="F4912" s="237">
        <f t="shared" ref="F4912:F4925" si="1476">IFERROR(VLOOKUP(C4912,Tabla_Insumos,3,FALSE),0)</f>
        <v>0</v>
      </c>
      <c r="G4912" s="303">
        <f>ROUND(E4912*F4912,2)</f>
        <v>0</v>
      </c>
    </row>
    <row r="4913" spans="1:7" s="238" customFormat="1" ht="24" customHeight="1" x14ac:dyDescent="0.2">
      <c r="A4913" s="235" t="str">
        <f t="shared" si="1473"/>
        <v/>
      </c>
      <c r="B4913" s="233" t="str">
        <f t="shared" si="1474"/>
        <v/>
      </c>
      <c r="C4913" s="234"/>
      <c r="D4913" s="235" t="str">
        <f t="shared" si="1475"/>
        <v/>
      </c>
      <c r="E4913" s="236"/>
      <c r="F4913" s="237">
        <f t="shared" si="1476"/>
        <v>0</v>
      </c>
      <c r="G4913" s="303">
        <f t="shared" ref="G4913:G4925" si="1477">ROUND(E4913*F4913,2)</f>
        <v>0</v>
      </c>
    </row>
    <row r="4914" spans="1:7" s="238" customFormat="1" ht="24" customHeight="1" x14ac:dyDescent="0.2">
      <c r="A4914" s="235" t="str">
        <f t="shared" si="1473"/>
        <v/>
      </c>
      <c r="B4914" s="233" t="str">
        <f t="shared" si="1474"/>
        <v/>
      </c>
      <c r="C4914" s="234"/>
      <c r="D4914" s="235" t="str">
        <f t="shared" si="1475"/>
        <v/>
      </c>
      <c r="E4914" s="236"/>
      <c r="F4914" s="237">
        <f t="shared" si="1476"/>
        <v>0</v>
      </c>
      <c r="G4914" s="303">
        <f t="shared" si="1477"/>
        <v>0</v>
      </c>
    </row>
    <row r="4915" spans="1:7" s="238" customFormat="1" ht="24" customHeight="1" x14ac:dyDescent="0.2">
      <c r="A4915" s="235" t="str">
        <f t="shared" si="1473"/>
        <v/>
      </c>
      <c r="B4915" s="233" t="str">
        <f t="shared" si="1474"/>
        <v/>
      </c>
      <c r="C4915" s="234"/>
      <c r="D4915" s="235" t="str">
        <f t="shared" si="1475"/>
        <v/>
      </c>
      <c r="E4915" s="236"/>
      <c r="F4915" s="237">
        <f t="shared" si="1476"/>
        <v>0</v>
      </c>
      <c r="G4915" s="303">
        <f t="shared" si="1477"/>
        <v>0</v>
      </c>
    </row>
    <row r="4916" spans="1:7" s="238" customFormat="1" ht="24" customHeight="1" x14ac:dyDescent="0.2">
      <c r="A4916" s="235" t="str">
        <f t="shared" si="1473"/>
        <v/>
      </c>
      <c r="B4916" s="233" t="str">
        <f t="shared" si="1474"/>
        <v/>
      </c>
      <c r="C4916" s="234"/>
      <c r="D4916" s="235" t="str">
        <f t="shared" si="1475"/>
        <v/>
      </c>
      <c r="E4916" s="236"/>
      <c r="F4916" s="237">
        <f t="shared" si="1476"/>
        <v>0</v>
      </c>
      <c r="G4916" s="303">
        <f t="shared" si="1477"/>
        <v>0</v>
      </c>
    </row>
    <row r="4917" spans="1:7" s="238" customFormat="1" ht="24" customHeight="1" x14ac:dyDescent="0.2">
      <c r="A4917" s="235" t="str">
        <f t="shared" si="1473"/>
        <v/>
      </c>
      <c r="B4917" s="233" t="str">
        <f t="shared" si="1474"/>
        <v/>
      </c>
      <c r="C4917" s="234"/>
      <c r="D4917" s="235" t="str">
        <f t="shared" si="1475"/>
        <v/>
      </c>
      <c r="E4917" s="236"/>
      <c r="F4917" s="237">
        <f t="shared" si="1476"/>
        <v>0</v>
      </c>
      <c r="G4917" s="303">
        <f t="shared" si="1477"/>
        <v>0</v>
      </c>
    </row>
    <row r="4918" spans="1:7" s="238" customFormat="1" ht="24" customHeight="1" x14ac:dyDescent="0.2">
      <c r="A4918" s="235" t="str">
        <f t="shared" si="1473"/>
        <v/>
      </c>
      <c r="B4918" s="233" t="str">
        <f t="shared" si="1474"/>
        <v/>
      </c>
      <c r="C4918" s="234"/>
      <c r="D4918" s="235" t="str">
        <f t="shared" si="1475"/>
        <v/>
      </c>
      <c r="E4918" s="236"/>
      <c r="F4918" s="237">
        <f t="shared" si="1476"/>
        <v>0</v>
      </c>
      <c r="G4918" s="303">
        <f t="shared" si="1477"/>
        <v>0</v>
      </c>
    </row>
    <row r="4919" spans="1:7" s="238" customFormat="1" ht="24" customHeight="1" x14ac:dyDescent="0.2">
      <c r="A4919" s="235" t="str">
        <f t="shared" si="1473"/>
        <v/>
      </c>
      <c r="B4919" s="233" t="str">
        <f t="shared" si="1474"/>
        <v/>
      </c>
      <c r="C4919" s="234"/>
      <c r="D4919" s="235" t="str">
        <f t="shared" si="1475"/>
        <v/>
      </c>
      <c r="E4919" s="236"/>
      <c r="F4919" s="237">
        <f t="shared" si="1476"/>
        <v>0</v>
      </c>
      <c r="G4919" s="303">
        <f t="shared" si="1477"/>
        <v>0</v>
      </c>
    </row>
    <row r="4920" spans="1:7" s="238" customFormat="1" ht="24" customHeight="1" x14ac:dyDescent="0.2">
      <c r="A4920" s="235" t="str">
        <f t="shared" si="1473"/>
        <v/>
      </c>
      <c r="B4920" s="233" t="str">
        <f t="shared" si="1474"/>
        <v/>
      </c>
      <c r="C4920" s="234"/>
      <c r="D4920" s="235" t="str">
        <f t="shared" si="1475"/>
        <v/>
      </c>
      <c r="E4920" s="236"/>
      <c r="F4920" s="237">
        <f t="shared" si="1476"/>
        <v>0</v>
      </c>
      <c r="G4920" s="303">
        <f t="shared" si="1477"/>
        <v>0</v>
      </c>
    </row>
    <row r="4921" spans="1:7" s="238" customFormat="1" ht="24" customHeight="1" x14ac:dyDescent="0.2">
      <c r="A4921" s="235" t="str">
        <f t="shared" si="1473"/>
        <v/>
      </c>
      <c r="B4921" s="233" t="str">
        <f t="shared" si="1474"/>
        <v/>
      </c>
      <c r="C4921" s="234"/>
      <c r="D4921" s="235" t="str">
        <f t="shared" si="1475"/>
        <v/>
      </c>
      <c r="E4921" s="236"/>
      <c r="F4921" s="237">
        <f t="shared" si="1476"/>
        <v>0</v>
      </c>
      <c r="G4921" s="303">
        <f t="shared" si="1477"/>
        <v>0</v>
      </c>
    </row>
    <row r="4922" spans="1:7" s="238" customFormat="1" ht="24" customHeight="1" x14ac:dyDescent="0.2">
      <c r="A4922" s="235" t="str">
        <f t="shared" si="1473"/>
        <v/>
      </c>
      <c r="B4922" s="233" t="str">
        <f t="shared" si="1474"/>
        <v/>
      </c>
      <c r="C4922" s="234"/>
      <c r="D4922" s="235" t="str">
        <f t="shared" si="1475"/>
        <v/>
      </c>
      <c r="E4922" s="236"/>
      <c r="F4922" s="237">
        <f t="shared" si="1476"/>
        <v>0</v>
      </c>
      <c r="G4922" s="303">
        <f t="shared" si="1477"/>
        <v>0</v>
      </c>
    </row>
    <row r="4923" spans="1:7" s="238" customFormat="1" ht="24" customHeight="1" x14ac:dyDescent="0.2">
      <c r="A4923" s="235" t="str">
        <f t="shared" si="1473"/>
        <v/>
      </c>
      <c r="B4923" s="233" t="str">
        <f t="shared" si="1474"/>
        <v/>
      </c>
      <c r="C4923" s="234"/>
      <c r="D4923" s="235" t="str">
        <f t="shared" si="1475"/>
        <v/>
      </c>
      <c r="E4923" s="236"/>
      <c r="F4923" s="237">
        <f t="shared" si="1476"/>
        <v>0</v>
      </c>
      <c r="G4923" s="303">
        <f t="shared" si="1477"/>
        <v>0</v>
      </c>
    </row>
    <row r="4924" spans="1:7" s="238" customFormat="1" ht="24" customHeight="1" x14ac:dyDescent="0.2">
      <c r="A4924" s="235" t="str">
        <f t="shared" si="1473"/>
        <v/>
      </c>
      <c r="B4924" s="233" t="str">
        <f t="shared" si="1474"/>
        <v/>
      </c>
      <c r="C4924" s="234"/>
      <c r="D4924" s="235" t="str">
        <f t="shared" si="1475"/>
        <v/>
      </c>
      <c r="E4924" s="236"/>
      <c r="F4924" s="237">
        <f t="shared" si="1476"/>
        <v>0</v>
      </c>
      <c r="G4924" s="303">
        <f t="shared" si="1477"/>
        <v>0</v>
      </c>
    </row>
    <row r="4925" spans="1:7" s="238" customFormat="1" ht="24" customHeight="1" x14ac:dyDescent="0.2">
      <c r="A4925" s="235" t="str">
        <f t="shared" si="1473"/>
        <v/>
      </c>
      <c r="B4925" s="233" t="str">
        <f t="shared" si="1474"/>
        <v/>
      </c>
      <c r="C4925" s="234"/>
      <c r="D4925" s="235" t="str">
        <f t="shared" si="1475"/>
        <v/>
      </c>
      <c r="E4925" s="236"/>
      <c r="F4925" s="237">
        <f t="shared" si="1476"/>
        <v>0</v>
      </c>
      <c r="G4925" s="303">
        <f t="shared" si="1477"/>
        <v>0</v>
      </c>
    </row>
    <row r="4926" spans="1:7" ht="24" customHeight="1" x14ac:dyDescent="0.2">
      <c r="A4926" s="304"/>
      <c r="B4926" s="99"/>
      <c r="C4926" s="99"/>
      <c r="D4926" s="105"/>
      <c r="E4926" s="106"/>
      <c r="F4926" s="377" t="s">
        <v>31</v>
      </c>
      <c r="G4926" s="305">
        <f>SUBTOTAL(9,G4912:G4925)</f>
        <v>0</v>
      </c>
    </row>
    <row r="4927" spans="1:7" ht="24" customHeight="1" x14ac:dyDescent="0.2">
      <c r="A4927" s="304"/>
      <c r="B4927" s="99"/>
      <c r="C4927" s="375" t="s">
        <v>605</v>
      </c>
      <c r="D4927" s="105"/>
      <c r="E4927" s="106"/>
      <c r="F4927" s="107"/>
      <c r="G4927" s="306"/>
    </row>
    <row r="4928" spans="1:7" s="238" customFormat="1" ht="24" customHeight="1" x14ac:dyDescent="0.2">
      <c r="A4928" s="235" t="str">
        <f t="shared" ref="A4928:A4935" si="1478">IFERROR(VLOOKUP(C4928,Tabla_Insumos,4,FALSE),"")</f>
        <v/>
      </c>
      <c r="B4928" s="233">
        <f t="shared" ref="B4928:B4935" si="1479">IFERROR(VLOOKUP(A4928,Tabla_Indices,5,FALSE),"")</f>
        <v>0</v>
      </c>
      <c r="C4928" s="234"/>
      <c r="D4928" s="235" t="str">
        <f t="shared" ref="D4928:D4935" si="1480">IFERROR(VLOOKUP(C4928,Tabla_Insumos,2,FALSE),"")</f>
        <v/>
      </c>
      <c r="E4928" s="236"/>
      <c r="F4928" s="237">
        <f t="shared" ref="F4928:F4935" si="1481">IFERROR(VLOOKUP(C4928,Tabla_Insumos,3,FALSE),0)</f>
        <v>0</v>
      </c>
      <c r="G4928" s="303">
        <f>ROUND(E4928*F4928,2)</f>
        <v>0</v>
      </c>
    </row>
    <row r="4929" spans="1:7" s="238" customFormat="1" ht="24" customHeight="1" x14ac:dyDescent="0.2">
      <c r="A4929" s="235" t="str">
        <f t="shared" si="1478"/>
        <v/>
      </c>
      <c r="B4929" s="233">
        <f t="shared" si="1479"/>
        <v>0</v>
      </c>
      <c r="C4929" s="234"/>
      <c r="D4929" s="235" t="str">
        <f t="shared" si="1480"/>
        <v/>
      </c>
      <c r="E4929" s="236"/>
      <c r="F4929" s="237">
        <f t="shared" si="1481"/>
        <v>0</v>
      </c>
      <c r="G4929" s="303">
        <f>ROUND(E4929*F4929,2)</f>
        <v>0</v>
      </c>
    </row>
    <row r="4930" spans="1:7" s="238" customFormat="1" ht="24" customHeight="1" x14ac:dyDescent="0.2">
      <c r="A4930" s="235" t="str">
        <f t="shared" si="1478"/>
        <v/>
      </c>
      <c r="B4930" s="233">
        <f t="shared" si="1479"/>
        <v>0</v>
      </c>
      <c r="C4930" s="234"/>
      <c r="D4930" s="235" t="str">
        <f t="shared" si="1480"/>
        <v/>
      </c>
      <c r="E4930" s="236"/>
      <c r="F4930" s="237">
        <f t="shared" si="1481"/>
        <v>0</v>
      </c>
      <c r="G4930" s="303">
        <f t="shared" ref="G4930:G4935" si="1482">ROUND(E4930*F4930,2)</f>
        <v>0</v>
      </c>
    </row>
    <row r="4931" spans="1:7" s="238" customFormat="1" ht="24" customHeight="1" x14ac:dyDescent="0.2">
      <c r="A4931" s="235" t="str">
        <f t="shared" si="1478"/>
        <v/>
      </c>
      <c r="B4931" s="233">
        <f t="shared" si="1479"/>
        <v>0</v>
      </c>
      <c r="C4931" s="234"/>
      <c r="D4931" s="235" t="str">
        <f t="shared" si="1480"/>
        <v/>
      </c>
      <c r="E4931" s="236"/>
      <c r="F4931" s="237">
        <f t="shared" si="1481"/>
        <v>0</v>
      </c>
      <c r="G4931" s="303">
        <f t="shared" si="1482"/>
        <v>0</v>
      </c>
    </row>
    <row r="4932" spans="1:7" s="238" customFormat="1" ht="24" customHeight="1" x14ac:dyDescent="0.2">
      <c r="A4932" s="235" t="str">
        <f t="shared" si="1478"/>
        <v/>
      </c>
      <c r="B4932" s="233">
        <f t="shared" si="1479"/>
        <v>0</v>
      </c>
      <c r="C4932" s="234"/>
      <c r="D4932" s="235" t="str">
        <f t="shared" si="1480"/>
        <v/>
      </c>
      <c r="E4932" s="236"/>
      <c r="F4932" s="237">
        <f t="shared" si="1481"/>
        <v>0</v>
      </c>
      <c r="G4932" s="303">
        <f t="shared" si="1482"/>
        <v>0</v>
      </c>
    </row>
    <row r="4933" spans="1:7" s="238" customFormat="1" ht="24" customHeight="1" x14ac:dyDescent="0.2">
      <c r="A4933" s="235" t="str">
        <f t="shared" si="1478"/>
        <v/>
      </c>
      <c r="B4933" s="233">
        <f t="shared" si="1479"/>
        <v>0</v>
      </c>
      <c r="C4933" s="234"/>
      <c r="D4933" s="235" t="str">
        <f t="shared" si="1480"/>
        <v/>
      </c>
      <c r="E4933" s="236"/>
      <c r="F4933" s="237">
        <f t="shared" si="1481"/>
        <v>0</v>
      </c>
      <c r="G4933" s="303">
        <f t="shared" si="1482"/>
        <v>0</v>
      </c>
    </row>
    <row r="4934" spans="1:7" s="238" customFormat="1" ht="24" customHeight="1" x14ac:dyDescent="0.2">
      <c r="A4934" s="235" t="str">
        <f t="shared" si="1478"/>
        <v/>
      </c>
      <c r="B4934" s="233">
        <f t="shared" si="1479"/>
        <v>0</v>
      </c>
      <c r="C4934" s="234"/>
      <c r="D4934" s="235" t="str">
        <f t="shared" si="1480"/>
        <v/>
      </c>
      <c r="E4934" s="236"/>
      <c r="F4934" s="237">
        <f t="shared" si="1481"/>
        <v>0</v>
      </c>
      <c r="G4934" s="303">
        <f t="shared" si="1482"/>
        <v>0</v>
      </c>
    </row>
    <row r="4935" spans="1:7" s="238" customFormat="1" ht="24" customHeight="1" x14ac:dyDescent="0.2">
      <c r="A4935" s="235" t="str">
        <f t="shared" si="1478"/>
        <v/>
      </c>
      <c r="B4935" s="233">
        <f t="shared" si="1479"/>
        <v>0</v>
      </c>
      <c r="C4935" s="234"/>
      <c r="D4935" s="235" t="str">
        <f t="shared" si="1480"/>
        <v/>
      </c>
      <c r="E4935" s="236"/>
      <c r="F4935" s="237">
        <f t="shared" si="1481"/>
        <v>0</v>
      </c>
      <c r="G4935" s="303">
        <f t="shared" si="1482"/>
        <v>0</v>
      </c>
    </row>
    <row r="4936" spans="1:7" ht="24" customHeight="1" x14ac:dyDescent="0.2">
      <c r="A4936" s="304"/>
      <c r="B4936" s="99"/>
      <c r="C4936" s="99"/>
      <c r="D4936" s="105"/>
      <c r="E4936" s="106"/>
      <c r="F4936" s="377" t="s">
        <v>32</v>
      </c>
      <c r="G4936" s="305">
        <f>SUBTOTAL(9,G4928:G4935)</f>
        <v>0</v>
      </c>
    </row>
    <row r="4937" spans="1:7" ht="24" customHeight="1" x14ac:dyDescent="0.2">
      <c r="A4937" s="304"/>
      <c r="B4937" s="99"/>
      <c r="C4937" s="375" t="s">
        <v>606</v>
      </c>
      <c r="D4937" s="105"/>
      <c r="E4937" s="106"/>
      <c r="F4937" s="107"/>
      <c r="G4937" s="306"/>
    </row>
    <row r="4938" spans="1:7" s="238" customFormat="1" ht="24" customHeight="1" x14ac:dyDescent="0.2">
      <c r="A4938" s="235" t="str">
        <f t="shared" ref="A4938:A4946" si="1483">IFERROR(VLOOKUP(C4938,Tabla_Insumos,4,FALSE),"")</f>
        <v/>
      </c>
      <c r="B4938" s="233" t="str">
        <f t="shared" ref="B4938:B4946" si="1484">IFERROR(VLOOKUP(C4938,Tabla_Insumos,5,FALSE),"")</f>
        <v/>
      </c>
      <c r="C4938" s="234"/>
      <c r="D4938" s="235" t="str">
        <f t="shared" ref="D4938:D4946" si="1485">IFERROR(VLOOKUP(C4938,Tabla_Insumos,2,FALSE),"")</f>
        <v/>
      </c>
      <c r="E4938" s="236"/>
      <c r="F4938" s="237">
        <f t="shared" ref="F4938:F4946" si="1486">IFERROR(VLOOKUP(C4938,Tabla_Insumos,3,FALSE),0)</f>
        <v>0</v>
      </c>
      <c r="G4938" s="303">
        <f t="shared" ref="G4938:G4946" si="1487">ROUND(E4938*F4938,2)</f>
        <v>0</v>
      </c>
    </row>
    <row r="4939" spans="1:7" s="238" customFormat="1" ht="24" customHeight="1" x14ac:dyDescent="0.2">
      <c r="A4939" s="235" t="str">
        <f t="shared" si="1483"/>
        <v/>
      </c>
      <c r="B4939" s="233" t="str">
        <f t="shared" si="1484"/>
        <v/>
      </c>
      <c r="C4939" s="234"/>
      <c r="D4939" s="235" t="str">
        <f t="shared" si="1485"/>
        <v/>
      </c>
      <c r="E4939" s="236"/>
      <c r="F4939" s="237">
        <f t="shared" si="1486"/>
        <v>0</v>
      </c>
      <c r="G4939" s="303">
        <f t="shared" si="1487"/>
        <v>0</v>
      </c>
    </row>
    <row r="4940" spans="1:7" s="238" customFormat="1" ht="24" customHeight="1" x14ac:dyDescent="0.2">
      <c r="A4940" s="235" t="str">
        <f t="shared" si="1483"/>
        <v/>
      </c>
      <c r="B4940" s="233" t="str">
        <f t="shared" si="1484"/>
        <v/>
      </c>
      <c r="C4940" s="234"/>
      <c r="D4940" s="235" t="str">
        <f t="shared" si="1485"/>
        <v/>
      </c>
      <c r="E4940" s="236"/>
      <c r="F4940" s="237">
        <f t="shared" si="1486"/>
        <v>0</v>
      </c>
      <c r="G4940" s="303">
        <f t="shared" si="1487"/>
        <v>0</v>
      </c>
    </row>
    <row r="4941" spans="1:7" s="238" customFormat="1" ht="24" customHeight="1" x14ac:dyDescent="0.2">
      <c r="A4941" s="235" t="str">
        <f t="shared" si="1483"/>
        <v/>
      </c>
      <c r="B4941" s="233" t="str">
        <f t="shared" si="1484"/>
        <v/>
      </c>
      <c r="C4941" s="234"/>
      <c r="D4941" s="235" t="str">
        <f t="shared" si="1485"/>
        <v/>
      </c>
      <c r="E4941" s="236"/>
      <c r="F4941" s="237">
        <f t="shared" si="1486"/>
        <v>0</v>
      </c>
      <c r="G4941" s="303">
        <f t="shared" si="1487"/>
        <v>0</v>
      </c>
    </row>
    <row r="4942" spans="1:7" s="238" customFormat="1" ht="24" customHeight="1" x14ac:dyDescent="0.2">
      <c r="A4942" s="235" t="str">
        <f t="shared" si="1483"/>
        <v/>
      </c>
      <c r="B4942" s="233" t="str">
        <f t="shared" si="1484"/>
        <v/>
      </c>
      <c r="C4942" s="234"/>
      <c r="D4942" s="235" t="str">
        <f t="shared" si="1485"/>
        <v/>
      </c>
      <c r="E4942" s="236"/>
      <c r="F4942" s="237">
        <f t="shared" si="1486"/>
        <v>0</v>
      </c>
      <c r="G4942" s="303">
        <f t="shared" si="1487"/>
        <v>0</v>
      </c>
    </row>
    <row r="4943" spans="1:7" s="238" customFormat="1" ht="24" customHeight="1" x14ac:dyDescent="0.2">
      <c r="A4943" s="235" t="str">
        <f t="shared" si="1483"/>
        <v/>
      </c>
      <c r="B4943" s="233" t="str">
        <f t="shared" si="1484"/>
        <v/>
      </c>
      <c r="C4943" s="234"/>
      <c r="D4943" s="235" t="str">
        <f t="shared" si="1485"/>
        <v/>
      </c>
      <c r="E4943" s="236"/>
      <c r="F4943" s="237">
        <f t="shared" si="1486"/>
        <v>0</v>
      </c>
      <c r="G4943" s="303">
        <f t="shared" si="1487"/>
        <v>0</v>
      </c>
    </row>
    <row r="4944" spans="1:7" s="238" customFormat="1" ht="24" customHeight="1" x14ac:dyDescent="0.2">
      <c r="A4944" s="235" t="str">
        <f t="shared" si="1483"/>
        <v/>
      </c>
      <c r="B4944" s="233" t="str">
        <f t="shared" si="1484"/>
        <v/>
      </c>
      <c r="C4944" s="234"/>
      <c r="D4944" s="235" t="str">
        <f t="shared" si="1485"/>
        <v/>
      </c>
      <c r="E4944" s="236"/>
      <c r="F4944" s="237">
        <f t="shared" si="1486"/>
        <v>0</v>
      </c>
      <c r="G4944" s="303">
        <f t="shared" si="1487"/>
        <v>0</v>
      </c>
    </row>
    <row r="4945" spans="1:123" s="238" customFormat="1" ht="24" customHeight="1" x14ac:dyDescent="0.2">
      <c r="A4945" s="235" t="str">
        <f t="shared" si="1483"/>
        <v/>
      </c>
      <c r="B4945" s="233" t="str">
        <f t="shared" si="1484"/>
        <v/>
      </c>
      <c r="C4945" s="234"/>
      <c r="D4945" s="235" t="str">
        <f t="shared" si="1485"/>
        <v/>
      </c>
      <c r="E4945" s="236"/>
      <c r="F4945" s="237">
        <f t="shared" si="1486"/>
        <v>0</v>
      </c>
      <c r="G4945" s="303">
        <f t="shared" si="1487"/>
        <v>0</v>
      </c>
    </row>
    <row r="4946" spans="1:123" s="238" customFormat="1" ht="24" customHeight="1" x14ac:dyDescent="0.2">
      <c r="A4946" s="235" t="str">
        <f t="shared" si="1483"/>
        <v/>
      </c>
      <c r="B4946" s="233" t="str">
        <f t="shared" si="1484"/>
        <v/>
      </c>
      <c r="C4946" s="234"/>
      <c r="D4946" s="235" t="str">
        <f t="shared" si="1485"/>
        <v/>
      </c>
      <c r="E4946" s="236"/>
      <c r="F4946" s="237">
        <f t="shared" si="1486"/>
        <v>0</v>
      </c>
      <c r="G4946" s="303">
        <f t="shared" si="1487"/>
        <v>0</v>
      </c>
    </row>
    <row r="4947" spans="1:123" ht="24" customHeight="1" x14ac:dyDescent="0.2">
      <c r="A4947" s="307"/>
      <c r="B4947" s="105"/>
      <c r="C4947" s="99"/>
      <c r="D4947" s="105"/>
      <c r="E4947" s="106"/>
      <c r="F4947" s="377" t="s">
        <v>33</v>
      </c>
      <c r="G4947" s="305">
        <f>SUBTOTAL(9,G4938:G4946)</f>
        <v>0</v>
      </c>
    </row>
    <row r="4948" spans="1:123" ht="24" customHeight="1" x14ac:dyDescent="0.2">
      <c r="A4948" s="308"/>
      <c r="B4948" s="105"/>
      <c r="C4948" s="99"/>
      <c r="D4948" s="105"/>
      <c r="E4948" s="106"/>
      <c r="F4948" s="107"/>
      <c r="G4948" s="306"/>
    </row>
    <row r="4949" spans="1:123" ht="24" customHeight="1" x14ac:dyDescent="0.2">
      <c r="A4949" s="309" t="str">
        <f>B4907</f>
        <v/>
      </c>
      <c r="B4949" s="310" t="str">
        <f>C4907</f>
        <v/>
      </c>
      <c r="C4949" s="113"/>
      <c r="D4949" s="113" t="s">
        <v>34</v>
      </c>
      <c r="E4949" s="114"/>
      <c r="F4949" s="312" t="s">
        <v>35</v>
      </c>
      <c r="G4949" s="311">
        <f>SUBTOTAL(9,G4912:G4948)</f>
        <v>0</v>
      </c>
    </row>
    <row r="4951" spans="1:123" ht="24" customHeight="1" x14ac:dyDescent="0.2">
      <c r="A4951" s="291" t="s">
        <v>37</v>
      </c>
      <c r="B4951" s="292"/>
      <c r="C4951" s="292"/>
      <c r="D4951" s="292"/>
      <c r="E4951" s="292"/>
      <c r="F4951" s="292"/>
      <c r="G4951" s="293"/>
    </row>
    <row r="4952" spans="1:123" ht="24" customHeight="1" x14ac:dyDescent="0.2">
      <c r="A4952" s="294" t="s">
        <v>602</v>
      </c>
      <c r="B4952" s="101" t="str">
        <f>Comitente</f>
        <v>DIRECCION PROVINCIAL DE REDES DE GAS</v>
      </c>
      <c r="C4952" s="96"/>
      <c r="D4952" s="102"/>
      <c r="E4952" s="102"/>
      <c r="F4952" s="103"/>
      <c r="G4952" s="295"/>
    </row>
    <row r="4953" spans="1:123" ht="24" customHeight="1" x14ac:dyDescent="0.2">
      <c r="A4953" s="294" t="s">
        <v>603</v>
      </c>
      <c r="B4953" s="101">
        <f>Contratista</f>
        <v>0</v>
      </c>
      <c r="C4953" s="97"/>
      <c r="D4953" s="97"/>
      <c r="E4953" s="97"/>
      <c r="F4953" s="104"/>
      <c r="G4953" s="296"/>
    </row>
    <row r="4954" spans="1:123" ht="24" customHeight="1" x14ac:dyDescent="0.2">
      <c r="A4954" s="294" t="s">
        <v>24</v>
      </c>
      <c r="B4954" s="101" t="str">
        <f>Obra</f>
        <v>RED DE MEDIA PRESIÓN BARRIO TALACASTO</v>
      </c>
      <c r="C4954" s="97"/>
      <c r="D4954" s="97"/>
      <c r="E4954" s="97"/>
      <c r="F4954" s="104" t="s">
        <v>38</v>
      </c>
      <c r="G4954" s="297">
        <f>Fecha_Base</f>
        <v>0</v>
      </c>
    </row>
    <row r="4955" spans="1:123" ht="24" customHeight="1" x14ac:dyDescent="0.2">
      <c r="A4955" s="298" t="s">
        <v>601</v>
      </c>
      <c r="B4955" s="98" t="str">
        <f>Ubicación</f>
        <v>Departamento Chimbas</v>
      </c>
      <c r="C4955" s="98"/>
      <c r="D4955" s="105"/>
      <c r="E4955" s="106"/>
      <c r="F4955" s="107"/>
      <c r="G4955" s="299"/>
    </row>
    <row r="4956" spans="1:123" ht="24" customHeight="1" x14ac:dyDescent="0.2">
      <c r="A4956" s="298" t="s">
        <v>39</v>
      </c>
      <c r="B4956" s="108" t="str">
        <f>IFERROR(VALUE(LEFT(B4957,FIND(".",B4957)-1)),"")</f>
        <v/>
      </c>
      <c r="C4956" s="99" t="str">
        <f>IFERROR(VLOOKUP(B4956,Tabla_CyP,2,FALSE),"")</f>
        <v/>
      </c>
      <c r="D4956" s="99"/>
      <c r="E4956" s="106"/>
      <c r="F4956" s="107"/>
      <c r="G4956" s="299"/>
    </row>
    <row r="4957" spans="1:123" ht="24" customHeight="1" x14ac:dyDescent="0.2">
      <c r="A4957" s="298" t="s">
        <v>25</v>
      </c>
      <c r="B4957" s="109" t="str">
        <f>IFERROR(VLOOKUP(COUNTIF($A$1:A4957,"ANALISIS DE PRECIOS"),Tabla_NumeroItem,2,FALSE),"")</f>
        <v/>
      </c>
      <c r="C4957" s="99" t="str">
        <f>IFERROR(VLOOKUP(B4957,Tabla_CyP,2,FALSE),"")</f>
        <v/>
      </c>
      <c r="D4957" s="105"/>
      <c r="E4957" s="106"/>
      <c r="F4957" s="104" t="s">
        <v>26</v>
      </c>
      <c r="G4957" s="300" t="str">
        <f>IFERROR(VLOOKUP(B4957,Tabla_CyP,4,FALSE),"")</f>
        <v/>
      </c>
    </row>
    <row r="4958" spans="1:123" ht="24" customHeight="1" x14ac:dyDescent="0.2">
      <c r="A4958" s="298"/>
      <c r="B4958" s="98"/>
      <c r="C4958" s="99"/>
      <c r="D4958" s="105"/>
      <c r="E4958" s="106"/>
      <c r="F4958" s="107"/>
      <c r="G4958" s="299"/>
    </row>
    <row r="4959" spans="1:123" ht="24" customHeight="1" x14ac:dyDescent="0.2">
      <c r="A4959" s="431" t="s">
        <v>507</v>
      </c>
      <c r="B4959" s="432"/>
      <c r="C4959" s="425" t="s">
        <v>0</v>
      </c>
      <c r="D4959" s="425" t="s">
        <v>27</v>
      </c>
      <c r="E4959" s="427" t="s">
        <v>28</v>
      </c>
      <c r="F4959" s="429" t="s">
        <v>29</v>
      </c>
      <c r="G4959" s="429" t="s">
        <v>30</v>
      </c>
    </row>
    <row r="4960" spans="1:123" s="111" customFormat="1" ht="24" customHeight="1" x14ac:dyDescent="0.2">
      <c r="A4960" s="110" t="s">
        <v>508</v>
      </c>
      <c r="B4960" s="110" t="s">
        <v>509</v>
      </c>
      <c r="C4960" s="426"/>
      <c r="D4960" s="426"/>
      <c r="E4960" s="428"/>
      <c r="F4960" s="430"/>
      <c r="G4960" s="430"/>
      <c r="H4960" s="239"/>
      <c r="I4960" s="239"/>
      <c r="J4960" s="239"/>
      <c r="K4960" s="239"/>
      <c r="L4960" s="239"/>
      <c r="M4960" s="239"/>
      <c r="N4960" s="239"/>
      <c r="O4960" s="239"/>
      <c r="P4960" s="239"/>
      <c r="Q4960" s="239"/>
      <c r="R4960" s="239"/>
      <c r="S4960" s="239"/>
      <c r="T4960" s="239"/>
      <c r="U4960" s="239"/>
      <c r="V4960" s="239"/>
      <c r="W4960" s="239"/>
      <c r="X4960" s="239"/>
      <c r="Y4960" s="239"/>
      <c r="Z4960" s="239"/>
      <c r="AA4960" s="239"/>
      <c r="AB4960" s="239"/>
      <c r="AC4960" s="239"/>
      <c r="AD4960" s="239"/>
      <c r="AE4960" s="239"/>
      <c r="AF4960" s="239"/>
      <c r="AG4960" s="239"/>
      <c r="AH4960" s="239"/>
      <c r="AI4960" s="239"/>
      <c r="AJ4960" s="239"/>
      <c r="AK4960" s="239"/>
      <c r="AL4960" s="239"/>
      <c r="AM4960" s="239"/>
      <c r="AN4960" s="239"/>
      <c r="AO4960" s="239"/>
      <c r="AP4960" s="239"/>
      <c r="AQ4960" s="239"/>
      <c r="AR4960" s="239"/>
      <c r="AS4960" s="239"/>
      <c r="AT4960" s="239"/>
      <c r="AU4960" s="239"/>
      <c r="AV4960" s="239"/>
      <c r="AW4960" s="239"/>
      <c r="AX4960" s="239"/>
      <c r="AY4960" s="239"/>
      <c r="AZ4960" s="239"/>
      <c r="BA4960" s="239"/>
      <c r="BB4960" s="239"/>
      <c r="BC4960" s="239"/>
      <c r="BD4960" s="239"/>
      <c r="BE4960" s="239"/>
      <c r="BF4960" s="239"/>
      <c r="BG4960" s="239"/>
      <c r="BH4960" s="239"/>
      <c r="BI4960" s="239"/>
      <c r="BJ4960" s="239"/>
      <c r="BK4960" s="239"/>
      <c r="BL4960" s="239"/>
      <c r="BM4960" s="239"/>
      <c r="BN4960" s="239"/>
      <c r="BO4960" s="239"/>
      <c r="BP4960" s="239"/>
      <c r="BQ4960" s="239"/>
      <c r="BR4960" s="239"/>
      <c r="BS4960" s="239"/>
      <c r="BT4960" s="239"/>
      <c r="BU4960" s="239"/>
      <c r="BV4960" s="239"/>
      <c r="BW4960" s="239"/>
      <c r="BX4960" s="239"/>
      <c r="BY4960" s="239"/>
      <c r="BZ4960" s="239"/>
      <c r="CA4960" s="239"/>
      <c r="CB4960" s="239"/>
      <c r="CC4960" s="239"/>
      <c r="CD4960" s="239"/>
      <c r="CE4960" s="239"/>
      <c r="CF4960" s="239"/>
      <c r="CG4960" s="239"/>
      <c r="CH4960" s="239"/>
      <c r="CI4960" s="239"/>
      <c r="CJ4960" s="239"/>
      <c r="CK4960" s="239"/>
      <c r="CL4960" s="239"/>
      <c r="CM4960" s="239"/>
      <c r="CN4960" s="239"/>
      <c r="CO4960" s="239"/>
      <c r="CP4960" s="239"/>
      <c r="CQ4960" s="239"/>
      <c r="CR4960" s="239"/>
      <c r="CS4960" s="239"/>
      <c r="CT4960" s="239"/>
      <c r="CU4960" s="239"/>
      <c r="CV4960" s="239"/>
      <c r="CW4960" s="239"/>
      <c r="CX4960" s="239"/>
      <c r="CY4960" s="239"/>
      <c r="CZ4960" s="239"/>
      <c r="DA4960" s="239"/>
      <c r="DB4960" s="239"/>
      <c r="DC4960" s="239"/>
      <c r="DD4960" s="239"/>
      <c r="DE4960" s="239"/>
      <c r="DF4960" s="239"/>
      <c r="DG4960" s="239"/>
      <c r="DH4960" s="239"/>
      <c r="DI4960" s="239"/>
      <c r="DJ4960" s="239"/>
      <c r="DK4960" s="239"/>
      <c r="DL4960" s="239"/>
      <c r="DM4960" s="239"/>
      <c r="DN4960" s="239"/>
      <c r="DO4960" s="239"/>
      <c r="DP4960" s="239"/>
      <c r="DQ4960" s="239"/>
      <c r="DR4960" s="239"/>
      <c r="DS4960" s="239"/>
    </row>
    <row r="4961" spans="1:7" ht="24" customHeight="1" x14ac:dyDescent="0.2">
      <c r="A4961" s="378"/>
      <c r="B4961" s="112"/>
      <c r="C4961" s="376" t="s">
        <v>604</v>
      </c>
      <c r="D4961" s="113"/>
      <c r="E4961" s="114"/>
      <c r="F4961" s="115"/>
      <c r="G4961" s="302"/>
    </row>
    <row r="4962" spans="1:7" s="238" customFormat="1" ht="24" customHeight="1" x14ac:dyDescent="0.2">
      <c r="A4962" s="235" t="str">
        <f t="shared" ref="A4962:A4975" si="1488">IFERROR(VLOOKUP(C4962,Tabla_Insumos,4,FALSE),"")</f>
        <v/>
      </c>
      <c r="B4962" s="233" t="str">
        <f t="shared" ref="B4962:B4975" si="1489">IFERROR(VLOOKUP(C4962,Tabla_Insumos,5,FALSE),"")</f>
        <v/>
      </c>
      <c r="C4962" s="234"/>
      <c r="D4962" s="235" t="str">
        <f t="shared" ref="D4962:D4975" si="1490">IFERROR(VLOOKUP(C4962,Tabla_Insumos,2,FALSE),"")</f>
        <v/>
      </c>
      <c r="E4962" s="236"/>
      <c r="F4962" s="237">
        <f t="shared" ref="F4962:F4975" si="1491">IFERROR(VLOOKUP(C4962,Tabla_Insumos,3,FALSE),0)</f>
        <v>0</v>
      </c>
      <c r="G4962" s="303">
        <f>ROUND(E4962*F4962,2)</f>
        <v>0</v>
      </c>
    </row>
    <row r="4963" spans="1:7" s="238" customFormat="1" ht="24" customHeight="1" x14ac:dyDescent="0.2">
      <c r="A4963" s="235" t="str">
        <f t="shared" si="1488"/>
        <v/>
      </c>
      <c r="B4963" s="233" t="str">
        <f t="shared" si="1489"/>
        <v/>
      </c>
      <c r="C4963" s="234"/>
      <c r="D4963" s="235" t="str">
        <f t="shared" si="1490"/>
        <v/>
      </c>
      <c r="E4963" s="236"/>
      <c r="F4963" s="237">
        <f t="shared" si="1491"/>
        <v>0</v>
      </c>
      <c r="G4963" s="303">
        <f t="shared" ref="G4963:G4975" si="1492">ROUND(E4963*F4963,2)</f>
        <v>0</v>
      </c>
    </row>
    <row r="4964" spans="1:7" s="238" customFormat="1" ht="24" customHeight="1" x14ac:dyDescent="0.2">
      <c r="A4964" s="235" t="str">
        <f t="shared" si="1488"/>
        <v/>
      </c>
      <c r="B4964" s="233" t="str">
        <f t="shared" si="1489"/>
        <v/>
      </c>
      <c r="C4964" s="234"/>
      <c r="D4964" s="235" t="str">
        <f t="shared" si="1490"/>
        <v/>
      </c>
      <c r="E4964" s="236"/>
      <c r="F4964" s="237">
        <f t="shared" si="1491"/>
        <v>0</v>
      </c>
      <c r="G4964" s="303">
        <f t="shared" si="1492"/>
        <v>0</v>
      </c>
    </row>
    <row r="4965" spans="1:7" s="238" customFormat="1" ht="24" customHeight="1" x14ac:dyDescent="0.2">
      <c r="A4965" s="235" t="str">
        <f t="shared" si="1488"/>
        <v/>
      </c>
      <c r="B4965" s="233" t="str">
        <f t="shared" si="1489"/>
        <v/>
      </c>
      <c r="C4965" s="234"/>
      <c r="D4965" s="235" t="str">
        <f t="shared" si="1490"/>
        <v/>
      </c>
      <c r="E4965" s="236"/>
      <c r="F4965" s="237">
        <f t="shared" si="1491"/>
        <v>0</v>
      </c>
      <c r="G4965" s="303">
        <f t="shared" si="1492"/>
        <v>0</v>
      </c>
    </row>
    <row r="4966" spans="1:7" s="238" customFormat="1" ht="24" customHeight="1" x14ac:dyDescent="0.2">
      <c r="A4966" s="235" t="str">
        <f t="shared" si="1488"/>
        <v/>
      </c>
      <c r="B4966" s="233" t="str">
        <f t="shared" si="1489"/>
        <v/>
      </c>
      <c r="C4966" s="234"/>
      <c r="D4966" s="235" t="str">
        <f t="shared" si="1490"/>
        <v/>
      </c>
      <c r="E4966" s="236"/>
      <c r="F4966" s="237">
        <f t="shared" si="1491"/>
        <v>0</v>
      </c>
      <c r="G4966" s="303">
        <f t="shared" si="1492"/>
        <v>0</v>
      </c>
    </row>
    <row r="4967" spans="1:7" s="238" customFormat="1" ht="24" customHeight="1" x14ac:dyDescent="0.2">
      <c r="A4967" s="235" t="str">
        <f t="shared" si="1488"/>
        <v/>
      </c>
      <c r="B4967" s="233" t="str">
        <f t="shared" si="1489"/>
        <v/>
      </c>
      <c r="C4967" s="234"/>
      <c r="D4967" s="235" t="str">
        <f t="shared" si="1490"/>
        <v/>
      </c>
      <c r="E4967" s="236"/>
      <c r="F4967" s="237">
        <f t="shared" si="1491"/>
        <v>0</v>
      </c>
      <c r="G4967" s="303">
        <f t="shared" si="1492"/>
        <v>0</v>
      </c>
    </row>
    <row r="4968" spans="1:7" s="238" customFormat="1" ht="24" customHeight="1" x14ac:dyDescent="0.2">
      <c r="A4968" s="235" t="str">
        <f t="shared" si="1488"/>
        <v/>
      </c>
      <c r="B4968" s="233" t="str">
        <f t="shared" si="1489"/>
        <v/>
      </c>
      <c r="C4968" s="234"/>
      <c r="D4968" s="235" t="str">
        <f t="shared" si="1490"/>
        <v/>
      </c>
      <c r="E4968" s="236"/>
      <c r="F4968" s="237">
        <f t="shared" si="1491"/>
        <v>0</v>
      </c>
      <c r="G4968" s="303">
        <f t="shared" si="1492"/>
        <v>0</v>
      </c>
    </row>
    <row r="4969" spans="1:7" s="238" customFormat="1" ht="24" customHeight="1" x14ac:dyDescent="0.2">
      <c r="A4969" s="235" t="str">
        <f t="shared" si="1488"/>
        <v/>
      </c>
      <c r="B4969" s="233" t="str">
        <f t="shared" si="1489"/>
        <v/>
      </c>
      <c r="C4969" s="234"/>
      <c r="D4969" s="235" t="str">
        <f t="shared" si="1490"/>
        <v/>
      </c>
      <c r="E4969" s="236"/>
      <c r="F4969" s="237">
        <f t="shared" si="1491"/>
        <v>0</v>
      </c>
      <c r="G4969" s="303">
        <f t="shared" si="1492"/>
        <v>0</v>
      </c>
    </row>
    <row r="4970" spans="1:7" s="238" customFormat="1" ht="24" customHeight="1" x14ac:dyDescent="0.2">
      <c r="A4970" s="235" t="str">
        <f t="shared" si="1488"/>
        <v/>
      </c>
      <c r="B4970" s="233" t="str">
        <f t="shared" si="1489"/>
        <v/>
      </c>
      <c r="C4970" s="234"/>
      <c r="D4970" s="235" t="str">
        <f t="shared" si="1490"/>
        <v/>
      </c>
      <c r="E4970" s="236"/>
      <c r="F4970" s="237">
        <f t="shared" si="1491"/>
        <v>0</v>
      </c>
      <c r="G4970" s="303">
        <f t="shared" si="1492"/>
        <v>0</v>
      </c>
    </row>
    <row r="4971" spans="1:7" s="238" customFormat="1" ht="24" customHeight="1" x14ac:dyDescent="0.2">
      <c r="A4971" s="235" t="str">
        <f t="shared" si="1488"/>
        <v/>
      </c>
      <c r="B4971" s="233" t="str">
        <f t="shared" si="1489"/>
        <v/>
      </c>
      <c r="C4971" s="234"/>
      <c r="D4971" s="235" t="str">
        <f t="shared" si="1490"/>
        <v/>
      </c>
      <c r="E4971" s="236"/>
      <c r="F4971" s="237">
        <f t="shared" si="1491"/>
        <v>0</v>
      </c>
      <c r="G4971" s="303">
        <f t="shared" si="1492"/>
        <v>0</v>
      </c>
    </row>
    <row r="4972" spans="1:7" s="238" customFormat="1" ht="24" customHeight="1" x14ac:dyDescent="0.2">
      <c r="A4972" s="235" t="str">
        <f t="shared" si="1488"/>
        <v/>
      </c>
      <c r="B4972" s="233" t="str">
        <f t="shared" si="1489"/>
        <v/>
      </c>
      <c r="C4972" s="234"/>
      <c r="D4972" s="235" t="str">
        <f t="shared" si="1490"/>
        <v/>
      </c>
      <c r="E4972" s="236"/>
      <c r="F4972" s="237">
        <f t="shared" si="1491"/>
        <v>0</v>
      </c>
      <c r="G4972" s="303">
        <f t="shared" si="1492"/>
        <v>0</v>
      </c>
    </row>
    <row r="4973" spans="1:7" s="238" customFormat="1" ht="24" customHeight="1" x14ac:dyDescent="0.2">
      <c r="A4973" s="235" t="str">
        <f t="shared" si="1488"/>
        <v/>
      </c>
      <c r="B4973" s="233" t="str">
        <f t="shared" si="1489"/>
        <v/>
      </c>
      <c r="C4973" s="234"/>
      <c r="D4973" s="235" t="str">
        <f t="shared" si="1490"/>
        <v/>
      </c>
      <c r="E4973" s="236"/>
      <c r="F4973" s="237">
        <f t="shared" si="1491"/>
        <v>0</v>
      </c>
      <c r="G4973" s="303">
        <f t="shared" si="1492"/>
        <v>0</v>
      </c>
    </row>
    <row r="4974" spans="1:7" s="238" customFormat="1" ht="24" customHeight="1" x14ac:dyDescent="0.2">
      <c r="A4974" s="235" t="str">
        <f t="shared" si="1488"/>
        <v/>
      </c>
      <c r="B4974" s="233" t="str">
        <f t="shared" si="1489"/>
        <v/>
      </c>
      <c r="C4974" s="234"/>
      <c r="D4974" s="235" t="str">
        <f t="shared" si="1490"/>
        <v/>
      </c>
      <c r="E4974" s="236"/>
      <c r="F4974" s="237">
        <f t="shared" si="1491"/>
        <v>0</v>
      </c>
      <c r="G4974" s="303">
        <f t="shared" si="1492"/>
        <v>0</v>
      </c>
    </row>
    <row r="4975" spans="1:7" s="238" customFormat="1" ht="24" customHeight="1" x14ac:dyDescent="0.2">
      <c r="A4975" s="235" t="str">
        <f t="shared" si="1488"/>
        <v/>
      </c>
      <c r="B4975" s="233" t="str">
        <f t="shared" si="1489"/>
        <v/>
      </c>
      <c r="C4975" s="234"/>
      <c r="D4975" s="235" t="str">
        <f t="shared" si="1490"/>
        <v/>
      </c>
      <c r="E4975" s="236"/>
      <c r="F4975" s="237">
        <f t="shared" si="1491"/>
        <v>0</v>
      </c>
      <c r="G4975" s="303">
        <f t="shared" si="1492"/>
        <v>0</v>
      </c>
    </row>
    <row r="4976" spans="1:7" ht="24" customHeight="1" x14ac:dyDescent="0.2">
      <c r="A4976" s="304"/>
      <c r="B4976" s="99"/>
      <c r="C4976" s="99"/>
      <c r="D4976" s="105"/>
      <c r="E4976" s="106"/>
      <c r="F4976" s="377" t="s">
        <v>31</v>
      </c>
      <c r="G4976" s="305">
        <f>SUBTOTAL(9,G4962:G4975)</f>
        <v>0</v>
      </c>
    </row>
    <row r="4977" spans="1:7" ht="24" customHeight="1" x14ac:dyDescent="0.2">
      <c r="A4977" s="304"/>
      <c r="B4977" s="99"/>
      <c r="C4977" s="375" t="s">
        <v>605</v>
      </c>
      <c r="D4977" s="105"/>
      <c r="E4977" s="106"/>
      <c r="F4977" s="107"/>
      <c r="G4977" s="306"/>
    </row>
    <row r="4978" spans="1:7" s="238" customFormat="1" ht="24" customHeight="1" x14ac:dyDescent="0.2">
      <c r="A4978" s="235" t="str">
        <f t="shared" ref="A4978:A4985" si="1493">IFERROR(VLOOKUP(C4978,Tabla_Insumos,4,FALSE),"")</f>
        <v/>
      </c>
      <c r="B4978" s="233">
        <f t="shared" ref="B4978:B4985" si="1494">IFERROR(VLOOKUP(A4978,Tabla_Indices,5,FALSE),"")</f>
        <v>0</v>
      </c>
      <c r="C4978" s="234"/>
      <c r="D4978" s="235" t="str">
        <f t="shared" ref="D4978:D4985" si="1495">IFERROR(VLOOKUP(C4978,Tabla_Insumos,2,FALSE),"")</f>
        <v/>
      </c>
      <c r="E4978" s="236"/>
      <c r="F4978" s="237">
        <f t="shared" ref="F4978:F4985" si="1496">IFERROR(VLOOKUP(C4978,Tabla_Insumos,3,FALSE),0)</f>
        <v>0</v>
      </c>
      <c r="G4978" s="303">
        <f>ROUND(E4978*F4978,2)</f>
        <v>0</v>
      </c>
    </row>
    <row r="4979" spans="1:7" s="238" customFormat="1" ht="24" customHeight="1" x14ac:dyDescent="0.2">
      <c r="A4979" s="235" t="str">
        <f t="shared" si="1493"/>
        <v/>
      </c>
      <c r="B4979" s="233">
        <f t="shared" si="1494"/>
        <v>0</v>
      </c>
      <c r="C4979" s="234"/>
      <c r="D4979" s="235" t="str">
        <f t="shared" si="1495"/>
        <v/>
      </c>
      <c r="E4979" s="236"/>
      <c r="F4979" s="237">
        <f t="shared" si="1496"/>
        <v>0</v>
      </c>
      <c r="G4979" s="303">
        <f>ROUND(E4979*F4979,2)</f>
        <v>0</v>
      </c>
    </row>
    <row r="4980" spans="1:7" s="238" customFormat="1" ht="24" customHeight="1" x14ac:dyDescent="0.2">
      <c r="A4980" s="235" t="str">
        <f t="shared" si="1493"/>
        <v/>
      </c>
      <c r="B4980" s="233">
        <f t="shared" si="1494"/>
        <v>0</v>
      </c>
      <c r="C4980" s="234"/>
      <c r="D4980" s="235" t="str">
        <f t="shared" si="1495"/>
        <v/>
      </c>
      <c r="E4980" s="236"/>
      <c r="F4980" s="237">
        <f t="shared" si="1496"/>
        <v>0</v>
      </c>
      <c r="G4980" s="303">
        <f t="shared" ref="G4980:G4985" si="1497">ROUND(E4980*F4980,2)</f>
        <v>0</v>
      </c>
    </row>
    <row r="4981" spans="1:7" s="238" customFormat="1" ht="24" customHeight="1" x14ac:dyDescent="0.2">
      <c r="A4981" s="235" t="str">
        <f t="shared" si="1493"/>
        <v/>
      </c>
      <c r="B4981" s="233">
        <f t="shared" si="1494"/>
        <v>0</v>
      </c>
      <c r="C4981" s="234"/>
      <c r="D4981" s="235" t="str">
        <f t="shared" si="1495"/>
        <v/>
      </c>
      <c r="E4981" s="236"/>
      <c r="F4981" s="237">
        <f t="shared" si="1496"/>
        <v>0</v>
      </c>
      <c r="G4981" s="303">
        <f t="shared" si="1497"/>
        <v>0</v>
      </c>
    </row>
    <row r="4982" spans="1:7" s="238" customFormat="1" ht="24" customHeight="1" x14ac:dyDescent="0.2">
      <c r="A4982" s="235" t="str">
        <f t="shared" si="1493"/>
        <v/>
      </c>
      <c r="B4982" s="233">
        <f t="shared" si="1494"/>
        <v>0</v>
      </c>
      <c r="C4982" s="234"/>
      <c r="D4982" s="235" t="str">
        <f t="shared" si="1495"/>
        <v/>
      </c>
      <c r="E4982" s="236"/>
      <c r="F4982" s="237">
        <f t="shared" si="1496"/>
        <v>0</v>
      </c>
      <c r="G4982" s="303">
        <f t="shared" si="1497"/>
        <v>0</v>
      </c>
    </row>
    <row r="4983" spans="1:7" s="238" customFormat="1" ht="24" customHeight="1" x14ac:dyDescent="0.2">
      <c r="A4983" s="235" t="str">
        <f t="shared" si="1493"/>
        <v/>
      </c>
      <c r="B4983" s="233">
        <f t="shared" si="1494"/>
        <v>0</v>
      </c>
      <c r="C4983" s="234"/>
      <c r="D4983" s="235" t="str">
        <f t="shared" si="1495"/>
        <v/>
      </c>
      <c r="E4983" s="236"/>
      <c r="F4983" s="237">
        <f t="shared" si="1496"/>
        <v>0</v>
      </c>
      <c r="G4983" s="303">
        <f t="shared" si="1497"/>
        <v>0</v>
      </c>
    </row>
    <row r="4984" spans="1:7" s="238" customFormat="1" ht="24" customHeight="1" x14ac:dyDescent="0.2">
      <c r="A4984" s="235" t="str">
        <f t="shared" si="1493"/>
        <v/>
      </c>
      <c r="B4984" s="233">
        <f t="shared" si="1494"/>
        <v>0</v>
      </c>
      <c r="C4984" s="234"/>
      <c r="D4984" s="235" t="str">
        <f t="shared" si="1495"/>
        <v/>
      </c>
      <c r="E4984" s="236"/>
      <c r="F4984" s="237">
        <f t="shared" si="1496"/>
        <v>0</v>
      </c>
      <c r="G4984" s="303">
        <f t="shared" si="1497"/>
        <v>0</v>
      </c>
    </row>
    <row r="4985" spans="1:7" s="238" customFormat="1" ht="24" customHeight="1" x14ac:dyDescent="0.2">
      <c r="A4985" s="235" t="str">
        <f t="shared" si="1493"/>
        <v/>
      </c>
      <c r="B4985" s="233">
        <f t="shared" si="1494"/>
        <v>0</v>
      </c>
      <c r="C4985" s="234"/>
      <c r="D4985" s="235" t="str">
        <f t="shared" si="1495"/>
        <v/>
      </c>
      <c r="E4985" s="236"/>
      <c r="F4985" s="237">
        <f t="shared" si="1496"/>
        <v>0</v>
      </c>
      <c r="G4985" s="303">
        <f t="shared" si="1497"/>
        <v>0</v>
      </c>
    </row>
    <row r="4986" spans="1:7" ht="24" customHeight="1" x14ac:dyDescent="0.2">
      <c r="A4986" s="304"/>
      <c r="B4986" s="99"/>
      <c r="C4986" s="99"/>
      <c r="D4986" s="105"/>
      <c r="E4986" s="106"/>
      <c r="F4986" s="377" t="s">
        <v>32</v>
      </c>
      <c r="G4986" s="305">
        <f>SUBTOTAL(9,G4978:G4985)</f>
        <v>0</v>
      </c>
    </row>
    <row r="4987" spans="1:7" ht="24" customHeight="1" x14ac:dyDescent="0.2">
      <c r="A4987" s="304"/>
      <c r="B4987" s="99"/>
      <c r="C4987" s="375" t="s">
        <v>606</v>
      </c>
      <c r="D4987" s="105"/>
      <c r="E4987" s="106"/>
      <c r="F4987" s="107"/>
      <c r="G4987" s="306"/>
    </row>
    <row r="4988" spans="1:7" s="238" customFormat="1" ht="24" customHeight="1" x14ac:dyDescent="0.2">
      <c r="A4988" s="235" t="str">
        <f t="shared" ref="A4988:A4996" si="1498">IFERROR(VLOOKUP(C4988,Tabla_Insumos,4,FALSE),"")</f>
        <v/>
      </c>
      <c r="B4988" s="233" t="str">
        <f t="shared" ref="B4988:B4996" si="1499">IFERROR(VLOOKUP(C4988,Tabla_Insumos,5,FALSE),"")</f>
        <v/>
      </c>
      <c r="C4988" s="234"/>
      <c r="D4988" s="235" t="str">
        <f t="shared" ref="D4988:D4996" si="1500">IFERROR(VLOOKUP(C4988,Tabla_Insumos,2,FALSE),"")</f>
        <v/>
      </c>
      <c r="E4988" s="236"/>
      <c r="F4988" s="237">
        <f t="shared" ref="F4988:F4996" si="1501">IFERROR(VLOOKUP(C4988,Tabla_Insumos,3,FALSE),0)</f>
        <v>0</v>
      </c>
      <c r="G4988" s="303">
        <f t="shared" ref="G4988:G4996" si="1502">ROUND(E4988*F4988,2)</f>
        <v>0</v>
      </c>
    </row>
    <row r="4989" spans="1:7" s="238" customFormat="1" ht="24" customHeight="1" x14ac:dyDescent="0.2">
      <c r="A4989" s="235" t="str">
        <f t="shared" si="1498"/>
        <v/>
      </c>
      <c r="B4989" s="233" t="str">
        <f t="shared" si="1499"/>
        <v/>
      </c>
      <c r="C4989" s="234"/>
      <c r="D4989" s="235" t="str">
        <f t="shared" si="1500"/>
        <v/>
      </c>
      <c r="E4989" s="236"/>
      <c r="F4989" s="237">
        <f t="shared" si="1501"/>
        <v>0</v>
      </c>
      <c r="G4989" s="303">
        <f t="shared" si="1502"/>
        <v>0</v>
      </c>
    </row>
    <row r="4990" spans="1:7" s="238" customFormat="1" ht="24" customHeight="1" x14ac:dyDescent="0.2">
      <c r="A4990" s="235" t="str">
        <f t="shared" si="1498"/>
        <v/>
      </c>
      <c r="B4990" s="233" t="str">
        <f t="shared" si="1499"/>
        <v/>
      </c>
      <c r="C4990" s="234"/>
      <c r="D4990" s="235" t="str">
        <f t="shared" si="1500"/>
        <v/>
      </c>
      <c r="E4990" s="236"/>
      <c r="F4990" s="237">
        <f t="shared" si="1501"/>
        <v>0</v>
      </c>
      <c r="G4990" s="303">
        <f t="shared" si="1502"/>
        <v>0</v>
      </c>
    </row>
    <row r="4991" spans="1:7" s="238" customFormat="1" ht="24" customHeight="1" x14ac:dyDescent="0.2">
      <c r="A4991" s="235" t="str">
        <f t="shared" si="1498"/>
        <v/>
      </c>
      <c r="B4991" s="233" t="str">
        <f t="shared" si="1499"/>
        <v/>
      </c>
      <c r="C4991" s="234"/>
      <c r="D4991" s="235" t="str">
        <f t="shared" si="1500"/>
        <v/>
      </c>
      <c r="E4991" s="236"/>
      <c r="F4991" s="237">
        <f t="shared" si="1501"/>
        <v>0</v>
      </c>
      <c r="G4991" s="303">
        <f t="shared" si="1502"/>
        <v>0</v>
      </c>
    </row>
    <row r="4992" spans="1:7" s="238" customFormat="1" ht="24" customHeight="1" x14ac:dyDescent="0.2">
      <c r="A4992" s="235" t="str">
        <f t="shared" si="1498"/>
        <v/>
      </c>
      <c r="B4992" s="233" t="str">
        <f t="shared" si="1499"/>
        <v/>
      </c>
      <c r="C4992" s="234"/>
      <c r="D4992" s="235" t="str">
        <f t="shared" si="1500"/>
        <v/>
      </c>
      <c r="E4992" s="236"/>
      <c r="F4992" s="237">
        <f t="shared" si="1501"/>
        <v>0</v>
      </c>
      <c r="G4992" s="303">
        <f t="shared" si="1502"/>
        <v>0</v>
      </c>
    </row>
    <row r="4993" spans="1:7" s="238" customFormat="1" ht="24" customHeight="1" x14ac:dyDescent="0.2">
      <c r="A4993" s="235" t="str">
        <f t="shared" si="1498"/>
        <v/>
      </c>
      <c r="B4993" s="233" t="str">
        <f t="shared" si="1499"/>
        <v/>
      </c>
      <c r="C4993" s="234"/>
      <c r="D4993" s="235" t="str">
        <f t="shared" si="1500"/>
        <v/>
      </c>
      <c r="E4993" s="236"/>
      <c r="F4993" s="237">
        <f t="shared" si="1501"/>
        <v>0</v>
      </c>
      <c r="G4993" s="303">
        <f t="shared" si="1502"/>
        <v>0</v>
      </c>
    </row>
    <row r="4994" spans="1:7" s="238" customFormat="1" ht="24" customHeight="1" x14ac:dyDescent="0.2">
      <c r="A4994" s="235" t="str">
        <f t="shared" si="1498"/>
        <v/>
      </c>
      <c r="B4994" s="233" t="str">
        <f t="shared" si="1499"/>
        <v/>
      </c>
      <c r="C4994" s="234"/>
      <c r="D4994" s="235" t="str">
        <f t="shared" si="1500"/>
        <v/>
      </c>
      <c r="E4994" s="236"/>
      <c r="F4994" s="237">
        <f t="shared" si="1501"/>
        <v>0</v>
      </c>
      <c r="G4994" s="303">
        <f t="shared" si="1502"/>
        <v>0</v>
      </c>
    </row>
    <row r="4995" spans="1:7" s="238" customFormat="1" ht="24" customHeight="1" x14ac:dyDescent="0.2">
      <c r="A4995" s="235" t="str">
        <f t="shared" si="1498"/>
        <v/>
      </c>
      <c r="B4995" s="233" t="str">
        <f t="shared" si="1499"/>
        <v/>
      </c>
      <c r="C4995" s="234"/>
      <c r="D4995" s="235" t="str">
        <f t="shared" si="1500"/>
        <v/>
      </c>
      <c r="E4995" s="236"/>
      <c r="F4995" s="237">
        <f t="shared" si="1501"/>
        <v>0</v>
      </c>
      <c r="G4995" s="303">
        <f t="shared" si="1502"/>
        <v>0</v>
      </c>
    </row>
    <row r="4996" spans="1:7" s="238" customFormat="1" ht="24" customHeight="1" x14ac:dyDescent="0.2">
      <c r="A4996" s="235" t="str">
        <f t="shared" si="1498"/>
        <v/>
      </c>
      <c r="B4996" s="233" t="str">
        <f t="shared" si="1499"/>
        <v/>
      </c>
      <c r="C4996" s="234"/>
      <c r="D4996" s="235" t="str">
        <f t="shared" si="1500"/>
        <v/>
      </c>
      <c r="E4996" s="236"/>
      <c r="F4996" s="237">
        <f t="shared" si="1501"/>
        <v>0</v>
      </c>
      <c r="G4996" s="303">
        <f t="shared" si="1502"/>
        <v>0</v>
      </c>
    </row>
    <row r="4997" spans="1:7" ht="24" customHeight="1" x14ac:dyDescent="0.2">
      <c r="A4997" s="307"/>
      <c r="B4997" s="105"/>
      <c r="C4997" s="99"/>
      <c r="D4997" s="105"/>
      <c r="E4997" s="106"/>
      <c r="F4997" s="377" t="s">
        <v>33</v>
      </c>
      <c r="G4997" s="305">
        <f>SUBTOTAL(9,G4988:G4996)</f>
        <v>0</v>
      </c>
    </row>
    <row r="4998" spans="1:7" ht="24" customHeight="1" x14ac:dyDescent="0.2">
      <c r="A4998" s="308"/>
      <c r="B4998" s="105"/>
      <c r="C4998" s="99"/>
      <c r="D4998" s="105"/>
      <c r="E4998" s="106"/>
      <c r="F4998" s="107"/>
      <c r="G4998" s="306"/>
    </row>
    <row r="4999" spans="1:7" ht="24" customHeight="1" x14ac:dyDescent="0.2">
      <c r="A4999" s="309" t="str">
        <f>B4957</f>
        <v/>
      </c>
      <c r="B4999" s="310" t="str">
        <f>C4957</f>
        <v/>
      </c>
      <c r="C4999" s="113"/>
      <c r="D4999" s="113" t="s">
        <v>34</v>
      </c>
      <c r="E4999" s="114"/>
      <c r="F4999" s="312" t="s">
        <v>35</v>
      </c>
      <c r="G4999" s="311">
        <f>SUBTOTAL(9,G4962:G4998)</f>
        <v>0</v>
      </c>
    </row>
    <row r="5001" spans="1:7" ht="24" customHeight="1" x14ac:dyDescent="0.2">
      <c r="A5001" s="291" t="s">
        <v>37</v>
      </c>
      <c r="B5001" s="292"/>
      <c r="C5001" s="292"/>
      <c r="D5001" s="292"/>
      <c r="E5001" s="292"/>
      <c r="F5001" s="292"/>
      <c r="G5001" s="293"/>
    </row>
    <row r="5002" spans="1:7" ht="24" customHeight="1" x14ac:dyDescent="0.2">
      <c r="A5002" s="294" t="s">
        <v>602</v>
      </c>
      <c r="B5002" s="101" t="str">
        <f>Comitente</f>
        <v>DIRECCION PROVINCIAL DE REDES DE GAS</v>
      </c>
      <c r="C5002" s="96"/>
      <c r="D5002" s="102"/>
      <c r="E5002" s="102"/>
      <c r="F5002" s="103"/>
      <c r="G5002" s="295"/>
    </row>
    <row r="5003" spans="1:7" ht="24" customHeight="1" x14ac:dyDescent="0.2">
      <c r="A5003" s="294" t="s">
        <v>603</v>
      </c>
      <c r="B5003" s="101">
        <f>Contratista</f>
        <v>0</v>
      </c>
      <c r="C5003" s="97"/>
      <c r="D5003" s="97"/>
      <c r="E5003" s="97"/>
      <c r="F5003" s="104"/>
      <c r="G5003" s="296"/>
    </row>
    <row r="5004" spans="1:7" ht="24" customHeight="1" x14ac:dyDescent="0.2">
      <c r="A5004" s="294" t="s">
        <v>24</v>
      </c>
      <c r="B5004" s="101" t="str">
        <f>Obra</f>
        <v>RED DE MEDIA PRESIÓN BARRIO TALACASTO</v>
      </c>
      <c r="C5004" s="97"/>
      <c r="D5004" s="97"/>
      <c r="E5004" s="97"/>
      <c r="F5004" s="104" t="s">
        <v>38</v>
      </c>
      <c r="G5004" s="297">
        <f>Fecha_Base</f>
        <v>0</v>
      </c>
    </row>
    <row r="5005" spans="1:7" ht="24" customHeight="1" x14ac:dyDescent="0.2">
      <c r="A5005" s="298" t="s">
        <v>601</v>
      </c>
      <c r="B5005" s="98" t="str">
        <f>Ubicación</f>
        <v>Departamento Chimbas</v>
      </c>
      <c r="C5005" s="98"/>
      <c r="D5005" s="105"/>
      <c r="E5005" s="106"/>
      <c r="F5005" s="107"/>
      <c r="G5005" s="299"/>
    </row>
    <row r="5006" spans="1:7" ht="24" customHeight="1" x14ac:dyDescent="0.2">
      <c r="A5006" s="298" t="s">
        <v>39</v>
      </c>
      <c r="B5006" s="108" t="str">
        <f>IFERROR(VALUE(LEFT(B5007,FIND(".",B5007)-1)),"")</f>
        <v/>
      </c>
      <c r="C5006" s="99" t="str">
        <f>IFERROR(VLOOKUP(B5006,Tabla_CyP,2,FALSE),"")</f>
        <v/>
      </c>
      <c r="D5006" s="99"/>
      <c r="E5006" s="106"/>
      <c r="F5006" s="107"/>
      <c r="G5006" s="299"/>
    </row>
    <row r="5007" spans="1:7" ht="24" customHeight="1" x14ac:dyDescent="0.2">
      <c r="A5007" s="298" t="s">
        <v>25</v>
      </c>
      <c r="B5007" s="109" t="str">
        <f>IFERROR(VLOOKUP(COUNTIF($A$1:A5007,"ANALISIS DE PRECIOS"),Tabla_NumeroItem,2,FALSE),"")</f>
        <v/>
      </c>
      <c r="C5007" s="99" t="str">
        <f>IFERROR(VLOOKUP(B5007,Tabla_CyP,2,FALSE),"")</f>
        <v/>
      </c>
      <c r="D5007" s="105"/>
      <c r="E5007" s="106"/>
      <c r="F5007" s="104" t="s">
        <v>26</v>
      </c>
      <c r="G5007" s="300" t="str">
        <f>IFERROR(VLOOKUP(B5007,Tabla_CyP,4,FALSE),"")</f>
        <v/>
      </c>
    </row>
    <row r="5008" spans="1:7" ht="24" customHeight="1" x14ac:dyDescent="0.2">
      <c r="A5008" s="298"/>
      <c r="B5008" s="98"/>
      <c r="C5008" s="99"/>
      <c r="D5008" s="105"/>
      <c r="E5008" s="106"/>
      <c r="F5008" s="107"/>
      <c r="G5008" s="299"/>
    </row>
    <row r="5009" spans="1:123" ht="24" customHeight="1" x14ac:dyDescent="0.2">
      <c r="A5009" s="431" t="s">
        <v>507</v>
      </c>
      <c r="B5009" s="432"/>
      <c r="C5009" s="425" t="s">
        <v>0</v>
      </c>
      <c r="D5009" s="425" t="s">
        <v>27</v>
      </c>
      <c r="E5009" s="427" t="s">
        <v>28</v>
      </c>
      <c r="F5009" s="429" t="s">
        <v>29</v>
      </c>
      <c r="G5009" s="429" t="s">
        <v>30</v>
      </c>
    </row>
    <row r="5010" spans="1:123" s="111" customFormat="1" ht="24" customHeight="1" x14ac:dyDescent="0.2">
      <c r="A5010" s="110" t="s">
        <v>508</v>
      </c>
      <c r="B5010" s="110" t="s">
        <v>509</v>
      </c>
      <c r="C5010" s="426"/>
      <c r="D5010" s="426"/>
      <c r="E5010" s="428"/>
      <c r="F5010" s="430"/>
      <c r="G5010" s="430"/>
      <c r="H5010" s="239"/>
      <c r="I5010" s="239"/>
      <c r="J5010" s="239"/>
      <c r="K5010" s="239"/>
      <c r="L5010" s="239"/>
      <c r="M5010" s="239"/>
      <c r="N5010" s="239"/>
      <c r="O5010" s="239"/>
      <c r="P5010" s="239"/>
      <c r="Q5010" s="239"/>
      <c r="R5010" s="239"/>
      <c r="S5010" s="239"/>
      <c r="T5010" s="239"/>
      <c r="U5010" s="239"/>
      <c r="V5010" s="239"/>
      <c r="W5010" s="239"/>
      <c r="X5010" s="239"/>
      <c r="Y5010" s="239"/>
      <c r="Z5010" s="239"/>
      <c r="AA5010" s="239"/>
      <c r="AB5010" s="239"/>
      <c r="AC5010" s="239"/>
      <c r="AD5010" s="239"/>
      <c r="AE5010" s="239"/>
      <c r="AF5010" s="239"/>
      <c r="AG5010" s="239"/>
      <c r="AH5010" s="239"/>
      <c r="AI5010" s="239"/>
      <c r="AJ5010" s="239"/>
      <c r="AK5010" s="239"/>
      <c r="AL5010" s="239"/>
      <c r="AM5010" s="239"/>
      <c r="AN5010" s="239"/>
      <c r="AO5010" s="239"/>
      <c r="AP5010" s="239"/>
      <c r="AQ5010" s="239"/>
      <c r="AR5010" s="239"/>
      <c r="AS5010" s="239"/>
      <c r="AT5010" s="239"/>
      <c r="AU5010" s="239"/>
      <c r="AV5010" s="239"/>
      <c r="AW5010" s="239"/>
      <c r="AX5010" s="239"/>
      <c r="AY5010" s="239"/>
      <c r="AZ5010" s="239"/>
      <c r="BA5010" s="239"/>
      <c r="BB5010" s="239"/>
      <c r="BC5010" s="239"/>
      <c r="BD5010" s="239"/>
      <c r="BE5010" s="239"/>
      <c r="BF5010" s="239"/>
      <c r="BG5010" s="239"/>
      <c r="BH5010" s="239"/>
      <c r="BI5010" s="239"/>
      <c r="BJ5010" s="239"/>
      <c r="BK5010" s="239"/>
      <c r="BL5010" s="239"/>
      <c r="BM5010" s="239"/>
      <c r="BN5010" s="239"/>
      <c r="BO5010" s="239"/>
      <c r="BP5010" s="239"/>
      <c r="BQ5010" s="239"/>
      <c r="BR5010" s="239"/>
      <c r="BS5010" s="239"/>
      <c r="BT5010" s="239"/>
      <c r="BU5010" s="239"/>
      <c r="BV5010" s="239"/>
      <c r="BW5010" s="239"/>
      <c r="BX5010" s="239"/>
      <c r="BY5010" s="239"/>
      <c r="BZ5010" s="239"/>
      <c r="CA5010" s="239"/>
      <c r="CB5010" s="239"/>
      <c r="CC5010" s="239"/>
      <c r="CD5010" s="239"/>
      <c r="CE5010" s="239"/>
      <c r="CF5010" s="239"/>
      <c r="CG5010" s="239"/>
      <c r="CH5010" s="239"/>
      <c r="CI5010" s="239"/>
      <c r="CJ5010" s="239"/>
      <c r="CK5010" s="239"/>
      <c r="CL5010" s="239"/>
      <c r="CM5010" s="239"/>
      <c r="CN5010" s="239"/>
      <c r="CO5010" s="239"/>
      <c r="CP5010" s="239"/>
      <c r="CQ5010" s="239"/>
      <c r="CR5010" s="239"/>
      <c r="CS5010" s="239"/>
      <c r="CT5010" s="239"/>
      <c r="CU5010" s="239"/>
      <c r="CV5010" s="239"/>
      <c r="CW5010" s="239"/>
      <c r="CX5010" s="239"/>
      <c r="CY5010" s="239"/>
      <c r="CZ5010" s="239"/>
      <c r="DA5010" s="239"/>
      <c r="DB5010" s="239"/>
      <c r="DC5010" s="239"/>
      <c r="DD5010" s="239"/>
      <c r="DE5010" s="239"/>
      <c r="DF5010" s="239"/>
      <c r="DG5010" s="239"/>
      <c r="DH5010" s="239"/>
      <c r="DI5010" s="239"/>
      <c r="DJ5010" s="239"/>
      <c r="DK5010" s="239"/>
      <c r="DL5010" s="239"/>
      <c r="DM5010" s="239"/>
      <c r="DN5010" s="239"/>
      <c r="DO5010" s="239"/>
      <c r="DP5010" s="239"/>
      <c r="DQ5010" s="239"/>
      <c r="DR5010" s="239"/>
      <c r="DS5010" s="239"/>
    </row>
    <row r="5011" spans="1:123" ht="24" customHeight="1" x14ac:dyDescent="0.2">
      <c r="A5011" s="378"/>
      <c r="B5011" s="112"/>
      <c r="C5011" s="376" t="s">
        <v>604</v>
      </c>
      <c r="D5011" s="113"/>
      <c r="E5011" s="114"/>
      <c r="F5011" s="115"/>
      <c r="G5011" s="302"/>
    </row>
    <row r="5012" spans="1:123" s="238" customFormat="1" ht="24" customHeight="1" x14ac:dyDescent="0.2">
      <c r="A5012" s="235" t="str">
        <f t="shared" ref="A5012:A5025" si="1503">IFERROR(VLOOKUP(C5012,Tabla_Insumos,4,FALSE),"")</f>
        <v/>
      </c>
      <c r="B5012" s="233" t="str">
        <f t="shared" ref="B5012:B5025" si="1504">IFERROR(VLOOKUP(C5012,Tabla_Insumos,5,FALSE),"")</f>
        <v/>
      </c>
      <c r="C5012" s="234"/>
      <c r="D5012" s="235" t="str">
        <f t="shared" ref="D5012:D5025" si="1505">IFERROR(VLOOKUP(C5012,Tabla_Insumos,2,FALSE),"")</f>
        <v/>
      </c>
      <c r="E5012" s="236"/>
      <c r="F5012" s="237">
        <f t="shared" ref="F5012:F5025" si="1506">IFERROR(VLOOKUP(C5012,Tabla_Insumos,3,FALSE),0)</f>
        <v>0</v>
      </c>
      <c r="G5012" s="303">
        <f>ROUND(E5012*F5012,2)</f>
        <v>0</v>
      </c>
    </row>
    <row r="5013" spans="1:123" s="238" customFormat="1" ht="24" customHeight="1" x14ac:dyDescent="0.2">
      <c r="A5013" s="235" t="str">
        <f t="shared" si="1503"/>
        <v/>
      </c>
      <c r="B5013" s="233" t="str">
        <f t="shared" si="1504"/>
        <v/>
      </c>
      <c r="C5013" s="234"/>
      <c r="D5013" s="235" t="str">
        <f t="shared" si="1505"/>
        <v/>
      </c>
      <c r="E5013" s="236"/>
      <c r="F5013" s="237">
        <f t="shared" si="1506"/>
        <v>0</v>
      </c>
      <c r="G5013" s="303">
        <f t="shared" ref="G5013:G5025" si="1507">ROUND(E5013*F5013,2)</f>
        <v>0</v>
      </c>
    </row>
    <row r="5014" spans="1:123" s="238" customFormat="1" ht="24" customHeight="1" x14ac:dyDescent="0.2">
      <c r="A5014" s="235" t="str">
        <f t="shared" si="1503"/>
        <v/>
      </c>
      <c r="B5014" s="233" t="str">
        <f t="shared" si="1504"/>
        <v/>
      </c>
      <c r="C5014" s="234"/>
      <c r="D5014" s="235" t="str">
        <f t="shared" si="1505"/>
        <v/>
      </c>
      <c r="E5014" s="236"/>
      <c r="F5014" s="237">
        <f t="shared" si="1506"/>
        <v>0</v>
      </c>
      <c r="G5014" s="303">
        <f t="shared" si="1507"/>
        <v>0</v>
      </c>
    </row>
    <row r="5015" spans="1:123" s="238" customFormat="1" ht="24" customHeight="1" x14ac:dyDescent="0.2">
      <c r="A5015" s="235" t="str">
        <f t="shared" si="1503"/>
        <v/>
      </c>
      <c r="B5015" s="233" t="str">
        <f t="shared" si="1504"/>
        <v/>
      </c>
      <c r="C5015" s="234"/>
      <c r="D5015" s="235" t="str">
        <f t="shared" si="1505"/>
        <v/>
      </c>
      <c r="E5015" s="236"/>
      <c r="F5015" s="237">
        <f t="shared" si="1506"/>
        <v>0</v>
      </c>
      <c r="G5015" s="303">
        <f t="shared" si="1507"/>
        <v>0</v>
      </c>
    </row>
    <row r="5016" spans="1:123" s="238" customFormat="1" ht="24" customHeight="1" x14ac:dyDescent="0.2">
      <c r="A5016" s="235" t="str">
        <f t="shared" si="1503"/>
        <v/>
      </c>
      <c r="B5016" s="233" t="str">
        <f t="shared" si="1504"/>
        <v/>
      </c>
      <c r="C5016" s="234"/>
      <c r="D5016" s="235" t="str">
        <f t="shared" si="1505"/>
        <v/>
      </c>
      <c r="E5016" s="236"/>
      <c r="F5016" s="237">
        <f t="shared" si="1506"/>
        <v>0</v>
      </c>
      <c r="G5016" s="303">
        <f t="shared" si="1507"/>
        <v>0</v>
      </c>
    </row>
    <row r="5017" spans="1:123" s="238" customFormat="1" ht="24" customHeight="1" x14ac:dyDescent="0.2">
      <c r="A5017" s="235" t="str">
        <f t="shared" si="1503"/>
        <v/>
      </c>
      <c r="B5017" s="233" t="str">
        <f t="shared" si="1504"/>
        <v/>
      </c>
      <c r="C5017" s="234"/>
      <c r="D5017" s="235" t="str">
        <f t="shared" si="1505"/>
        <v/>
      </c>
      <c r="E5017" s="236"/>
      <c r="F5017" s="237">
        <f t="shared" si="1506"/>
        <v>0</v>
      </c>
      <c r="G5017" s="303">
        <f t="shared" si="1507"/>
        <v>0</v>
      </c>
    </row>
    <row r="5018" spans="1:123" s="238" customFormat="1" ht="24" customHeight="1" x14ac:dyDescent="0.2">
      <c r="A5018" s="235" t="str">
        <f t="shared" si="1503"/>
        <v/>
      </c>
      <c r="B5018" s="233" t="str">
        <f t="shared" si="1504"/>
        <v/>
      </c>
      <c r="C5018" s="234"/>
      <c r="D5018" s="235" t="str">
        <f t="shared" si="1505"/>
        <v/>
      </c>
      <c r="E5018" s="236"/>
      <c r="F5018" s="237">
        <f t="shared" si="1506"/>
        <v>0</v>
      </c>
      <c r="G5018" s="303">
        <f t="shared" si="1507"/>
        <v>0</v>
      </c>
    </row>
    <row r="5019" spans="1:123" s="238" customFormat="1" ht="24" customHeight="1" x14ac:dyDescent="0.2">
      <c r="A5019" s="235" t="str">
        <f t="shared" si="1503"/>
        <v/>
      </c>
      <c r="B5019" s="233" t="str">
        <f t="shared" si="1504"/>
        <v/>
      </c>
      <c r="C5019" s="234"/>
      <c r="D5019" s="235" t="str">
        <f t="shared" si="1505"/>
        <v/>
      </c>
      <c r="E5019" s="236"/>
      <c r="F5019" s="237">
        <f t="shared" si="1506"/>
        <v>0</v>
      </c>
      <c r="G5019" s="303">
        <f t="shared" si="1507"/>
        <v>0</v>
      </c>
    </row>
    <row r="5020" spans="1:123" s="238" customFormat="1" ht="24" customHeight="1" x14ac:dyDescent="0.2">
      <c r="A5020" s="235" t="str">
        <f t="shared" si="1503"/>
        <v/>
      </c>
      <c r="B5020" s="233" t="str">
        <f t="shared" si="1504"/>
        <v/>
      </c>
      <c r="C5020" s="234"/>
      <c r="D5020" s="235" t="str">
        <f t="shared" si="1505"/>
        <v/>
      </c>
      <c r="E5020" s="236"/>
      <c r="F5020" s="237">
        <f t="shared" si="1506"/>
        <v>0</v>
      </c>
      <c r="G5020" s="303">
        <f t="shared" si="1507"/>
        <v>0</v>
      </c>
    </row>
    <row r="5021" spans="1:123" s="238" customFormat="1" ht="24" customHeight="1" x14ac:dyDescent="0.2">
      <c r="A5021" s="235" t="str">
        <f t="shared" si="1503"/>
        <v/>
      </c>
      <c r="B5021" s="233" t="str">
        <f t="shared" si="1504"/>
        <v/>
      </c>
      <c r="C5021" s="234"/>
      <c r="D5021" s="235" t="str">
        <f t="shared" si="1505"/>
        <v/>
      </c>
      <c r="E5021" s="236"/>
      <c r="F5021" s="237">
        <f t="shared" si="1506"/>
        <v>0</v>
      </c>
      <c r="G5021" s="303">
        <f t="shared" si="1507"/>
        <v>0</v>
      </c>
    </row>
    <row r="5022" spans="1:123" s="238" customFormat="1" ht="24" customHeight="1" x14ac:dyDescent="0.2">
      <c r="A5022" s="235" t="str">
        <f t="shared" si="1503"/>
        <v/>
      </c>
      <c r="B5022" s="233" t="str">
        <f t="shared" si="1504"/>
        <v/>
      </c>
      <c r="C5022" s="234"/>
      <c r="D5022" s="235" t="str">
        <f t="shared" si="1505"/>
        <v/>
      </c>
      <c r="E5022" s="236"/>
      <c r="F5022" s="237">
        <f t="shared" si="1506"/>
        <v>0</v>
      </c>
      <c r="G5022" s="303">
        <f t="shared" si="1507"/>
        <v>0</v>
      </c>
    </row>
    <row r="5023" spans="1:123" s="238" customFormat="1" ht="24" customHeight="1" x14ac:dyDescent="0.2">
      <c r="A5023" s="235" t="str">
        <f t="shared" si="1503"/>
        <v/>
      </c>
      <c r="B5023" s="233" t="str">
        <f t="shared" si="1504"/>
        <v/>
      </c>
      <c r="C5023" s="234"/>
      <c r="D5023" s="235" t="str">
        <f t="shared" si="1505"/>
        <v/>
      </c>
      <c r="E5023" s="236"/>
      <c r="F5023" s="237">
        <f t="shared" si="1506"/>
        <v>0</v>
      </c>
      <c r="G5023" s="303">
        <f t="shared" si="1507"/>
        <v>0</v>
      </c>
    </row>
    <row r="5024" spans="1:123" s="238" customFormat="1" ht="24" customHeight="1" x14ac:dyDescent="0.2">
      <c r="A5024" s="235" t="str">
        <f t="shared" si="1503"/>
        <v/>
      </c>
      <c r="B5024" s="233" t="str">
        <f t="shared" si="1504"/>
        <v/>
      </c>
      <c r="C5024" s="234"/>
      <c r="D5024" s="235" t="str">
        <f t="shared" si="1505"/>
        <v/>
      </c>
      <c r="E5024" s="236"/>
      <c r="F5024" s="237">
        <f t="shared" si="1506"/>
        <v>0</v>
      </c>
      <c r="G5024" s="303">
        <f t="shared" si="1507"/>
        <v>0</v>
      </c>
    </row>
    <row r="5025" spans="1:7" s="238" customFormat="1" ht="24" customHeight="1" x14ac:dyDescent="0.2">
      <c r="A5025" s="235" t="str">
        <f t="shared" si="1503"/>
        <v/>
      </c>
      <c r="B5025" s="233" t="str">
        <f t="shared" si="1504"/>
        <v/>
      </c>
      <c r="C5025" s="234"/>
      <c r="D5025" s="235" t="str">
        <f t="shared" si="1505"/>
        <v/>
      </c>
      <c r="E5025" s="236"/>
      <c r="F5025" s="237">
        <f t="shared" si="1506"/>
        <v>0</v>
      </c>
      <c r="G5025" s="303">
        <f t="shared" si="1507"/>
        <v>0</v>
      </c>
    </row>
    <row r="5026" spans="1:7" ht="24" customHeight="1" x14ac:dyDescent="0.2">
      <c r="A5026" s="304"/>
      <c r="B5026" s="99"/>
      <c r="C5026" s="99"/>
      <c r="D5026" s="105"/>
      <c r="E5026" s="106"/>
      <c r="F5026" s="377" t="s">
        <v>31</v>
      </c>
      <c r="G5026" s="305">
        <f>SUBTOTAL(9,G5012:G5025)</f>
        <v>0</v>
      </c>
    </row>
    <row r="5027" spans="1:7" ht="24" customHeight="1" x14ac:dyDescent="0.2">
      <c r="A5027" s="304"/>
      <c r="B5027" s="99"/>
      <c r="C5027" s="375" t="s">
        <v>605</v>
      </c>
      <c r="D5027" s="105"/>
      <c r="E5027" s="106"/>
      <c r="F5027" s="107"/>
      <c r="G5027" s="306"/>
    </row>
    <row r="5028" spans="1:7" s="238" customFormat="1" ht="24" customHeight="1" x14ac:dyDescent="0.2">
      <c r="A5028" s="235" t="str">
        <f t="shared" ref="A5028:A5035" si="1508">IFERROR(VLOOKUP(C5028,Tabla_Insumos,4,FALSE),"")</f>
        <v/>
      </c>
      <c r="B5028" s="233">
        <f t="shared" ref="B5028:B5035" si="1509">IFERROR(VLOOKUP(A5028,Tabla_Indices,5,FALSE),"")</f>
        <v>0</v>
      </c>
      <c r="C5028" s="234"/>
      <c r="D5028" s="235" t="str">
        <f t="shared" ref="D5028:D5035" si="1510">IFERROR(VLOOKUP(C5028,Tabla_Insumos,2,FALSE),"")</f>
        <v/>
      </c>
      <c r="E5028" s="236"/>
      <c r="F5028" s="237">
        <f t="shared" ref="F5028:F5035" si="1511">IFERROR(VLOOKUP(C5028,Tabla_Insumos,3,FALSE),0)</f>
        <v>0</v>
      </c>
      <c r="G5028" s="303">
        <f>ROUND(E5028*F5028,2)</f>
        <v>0</v>
      </c>
    </row>
    <row r="5029" spans="1:7" s="238" customFormat="1" ht="24" customHeight="1" x14ac:dyDescent="0.2">
      <c r="A5029" s="235" t="str">
        <f t="shared" si="1508"/>
        <v/>
      </c>
      <c r="B5029" s="233">
        <f t="shared" si="1509"/>
        <v>0</v>
      </c>
      <c r="C5029" s="234"/>
      <c r="D5029" s="235" t="str">
        <f t="shared" si="1510"/>
        <v/>
      </c>
      <c r="E5029" s="236"/>
      <c r="F5029" s="237">
        <f t="shared" si="1511"/>
        <v>0</v>
      </c>
      <c r="G5029" s="303">
        <f>ROUND(E5029*F5029,2)</f>
        <v>0</v>
      </c>
    </row>
    <row r="5030" spans="1:7" s="238" customFormat="1" ht="24" customHeight="1" x14ac:dyDescent="0.2">
      <c r="A5030" s="235" t="str">
        <f t="shared" si="1508"/>
        <v/>
      </c>
      <c r="B5030" s="233">
        <f t="shared" si="1509"/>
        <v>0</v>
      </c>
      <c r="C5030" s="234"/>
      <c r="D5030" s="235" t="str">
        <f t="shared" si="1510"/>
        <v/>
      </c>
      <c r="E5030" s="236"/>
      <c r="F5030" s="237">
        <f t="shared" si="1511"/>
        <v>0</v>
      </c>
      <c r="G5030" s="303">
        <f t="shared" ref="G5030:G5035" si="1512">ROUND(E5030*F5030,2)</f>
        <v>0</v>
      </c>
    </row>
    <row r="5031" spans="1:7" s="238" customFormat="1" ht="24" customHeight="1" x14ac:dyDescent="0.2">
      <c r="A5031" s="235" t="str">
        <f t="shared" si="1508"/>
        <v/>
      </c>
      <c r="B5031" s="233">
        <f t="shared" si="1509"/>
        <v>0</v>
      </c>
      <c r="C5031" s="234"/>
      <c r="D5031" s="235" t="str">
        <f t="shared" si="1510"/>
        <v/>
      </c>
      <c r="E5031" s="236"/>
      <c r="F5031" s="237">
        <f t="shared" si="1511"/>
        <v>0</v>
      </c>
      <c r="G5031" s="303">
        <f t="shared" si="1512"/>
        <v>0</v>
      </c>
    </row>
    <row r="5032" spans="1:7" s="238" customFormat="1" ht="24" customHeight="1" x14ac:dyDescent="0.2">
      <c r="A5032" s="235" t="str">
        <f t="shared" si="1508"/>
        <v/>
      </c>
      <c r="B5032" s="233">
        <f t="shared" si="1509"/>
        <v>0</v>
      </c>
      <c r="C5032" s="234"/>
      <c r="D5032" s="235" t="str">
        <f t="shared" si="1510"/>
        <v/>
      </c>
      <c r="E5032" s="236"/>
      <c r="F5032" s="237">
        <f t="shared" si="1511"/>
        <v>0</v>
      </c>
      <c r="G5032" s="303">
        <f t="shared" si="1512"/>
        <v>0</v>
      </c>
    </row>
    <row r="5033" spans="1:7" s="238" customFormat="1" ht="24" customHeight="1" x14ac:dyDescent="0.2">
      <c r="A5033" s="235" t="str">
        <f t="shared" si="1508"/>
        <v/>
      </c>
      <c r="B5033" s="233">
        <f t="shared" si="1509"/>
        <v>0</v>
      </c>
      <c r="C5033" s="234"/>
      <c r="D5033" s="235" t="str">
        <f t="shared" si="1510"/>
        <v/>
      </c>
      <c r="E5033" s="236"/>
      <c r="F5033" s="237">
        <f t="shared" si="1511"/>
        <v>0</v>
      </c>
      <c r="G5033" s="303">
        <f t="shared" si="1512"/>
        <v>0</v>
      </c>
    </row>
    <row r="5034" spans="1:7" s="238" customFormat="1" ht="24" customHeight="1" x14ac:dyDescent="0.2">
      <c r="A5034" s="235" t="str">
        <f t="shared" si="1508"/>
        <v/>
      </c>
      <c r="B5034" s="233">
        <f t="shared" si="1509"/>
        <v>0</v>
      </c>
      <c r="C5034" s="234"/>
      <c r="D5034" s="235" t="str">
        <f t="shared" si="1510"/>
        <v/>
      </c>
      <c r="E5034" s="236"/>
      <c r="F5034" s="237">
        <f t="shared" si="1511"/>
        <v>0</v>
      </c>
      <c r="G5034" s="303">
        <f t="shared" si="1512"/>
        <v>0</v>
      </c>
    </row>
    <row r="5035" spans="1:7" s="238" customFormat="1" ht="24" customHeight="1" x14ac:dyDescent="0.2">
      <c r="A5035" s="235" t="str">
        <f t="shared" si="1508"/>
        <v/>
      </c>
      <c r="B5035" s="233">
        <f t="shared" si="1509"/>
        <v>0</v>
      </c>
      <c r="C5035" s="234"/>
      <c r="D5035" s="235" t="str">
        <f t="shared" si="1510"/>
        <v/>
      </c>
      <c r="E5035" s="236"/>
      <c r="F5035" s="237">
        <f t="shared" si="1511"/>
        <v>0</v>
      </c>
      <c r="G5035" s="303">
        <f t="shared" si="1512"/>
        <v>0</v>
      </c>
    </row>
    <row r="5036" spans="1:7" ht="24" customHeight="1" x14ac:dyDescent="0.2">
      <c r="A5036" s="304"/>
      <c r="B5036" s="99"/>
      <c r="C5036" s="99"/>
      <c r="D5036" s="105"/>
      <c r="E5036" s="106"/>
      <c r="F5036" s="377" t="s">
        <v>32</v>
      </c>
      <c r="G5036" s="305">
        <f>SUBTOTAL(9,G5028:G5035)</f>
        <v>0</v>
      </c>
    </row>
    <row r="5037" spans="1:7" ht="24" customHeight="1" x14ac:dyDescent="0.2">
      <c r="A5037" s="304"/>
      <c r="B5037" s="99"/>
      <c r="C5037" s="375" t="s">
        <v>606</v>
      </c>
      <c r="D5037" s="105"/>
      <c r="E5037" s="106"/>
      <c r="F5037" s="107"/>
      <c r="G5037" s="306"/>
    </row>
    <row r="5038" spans="1:7" s="238" customFormat="1" ht="24" customHeight="1" x14ac:dyDescent="0.2">
      <c r="A5038" s="235" t="str">
        <f t="shared" ref="A5038:A5046" si="1513">IFERROR(VLOOKUP(C5038,Tabla_Insumos,4,FALSE),"")</f>
        <v/>
      </c>
      <c r="B5038" s="233" t="str">
        <f t="shared" ref="B5038:B5046" si="1514">IFERROR(VLOOKUP(C5038,Tabla_Insumos,5,FALSE),"")</f>
        <v/>
      </c>
      <c r="C5038" s="234"/>
      <c r="D5038" s="235" t="str">
        <f t="shared" ref="D5038:D5046" si="1515">IFERROR(VLOOKUP(C5038,Tabla_Insumos,2,FALSE),"")</f>
        <v/>
      </c>
      <c r="E5038" s="236"/>
      <c r="F5038" s="237">
        <f t="shared" ref="F5038:F5046" si="1516">IFERROR(VLOOKUP(C5038,Tabla_Insumos,3,FALSE),0)</f>
        <v>0</v>
      </c>
      <c r="G5038" s="303">
        <f t="shared" ref="G5038:G5046" si="1517">ROUND(E5038*F5038,2)</f>
        <v>0</v>
      </c>
    </row>
    <row r="5039" spans="1:7" s="238" customFormat="1" ht="24" customHeight="1" x14ac:dyDescent="0.2">
      <c r="A5039" s="235" t="str">
        <f t="shared" si="1513"/>
        <v/>
      </c>
      <c r="B5039" s="233" t="str">
        <f t="shared" si="1514"/>
        <v/>
      </c>
      <c r="C5039" s="234"/>
      <c r="D5039" s="235" t="str">
        <f t="shared" si="1515"/>
        <v/>
      </c>
      <c r="E5039" s="236"/>
      <c r="F5039" s="237">
        <f t="shared" si="1516"/>
        <v>0</v>
      </c>
      <c r="G5039" s="303">
        <f t="shared" si="1517"/>
        <v>0</v>
      </c>
    </row>
    <row r="5040" spans="1:7" s="238" customFormat="1" ht="24" customHeight="1" x14ac:dyDescent="0.2">
      <c r="A5040" s="235" t="str">
        <f t="shared" si="1513"/>
        <v/>
      </c>
      <c r="B5040" s="233" t="str">
        <f t="shared" si="1514"/>
        <v/>
      </c>
      <c r="C5040" s="234"/>
      <c r="D5040" s="235" t="str">
        <f t="shared" si="1515"/>
        <v/>
      </c>
      <c r="E5040" s="236"/>
      <c r="F5040" s="237">
        <f t="shared" si="1516"/>
        <v>0</v>
      </c>
      <c r="G5040" s="303">
        <f t="shared" si="1517"/>
        <v>0</v>
      </c>
    </row>
    <row r="5041" spans="1:7" s="238" customFormat="1" ht="24" customHeight="1" x14ac:dyDescent="0.2">
      <c r="A5041" s="235" t="str">
        <f t="shared" si="1513"/>
        <v/>
      </c>
      <c r="B5041" s="233" t="str">
        <f t="shared" si="1514"/>
        <v/>
      </c>
      <c r="C5041" s="234"/>
      <c r="D5041" s="235" t="str">
        <f t="shared" si="1515"/>
        <v/>
      </c>
      <c r="E5041" s="236"/>
      <c r="F5041" s="237">
        <f t="shared" si="1516"/>
        <v>0</v>
      </c>
      <c r="G5041" s="303">
        <f t="shared" si="1517"/>
        <v>0</v>
      </c>
    </row>
    <row r="5042" spans="1:7" s="238" customFormat="1" ht="24" customHeight="1" x14ac:dyDescent="0.2">
      <c r="A5042" s="235" t="str">
        <f t="shared" si="1513"/>
        <v/>
      </c>
      <c r="B5042" s="233" t="str">
        <f t="shared" si="1514"/>
        <v/>
      </c>
      <c r="C5042" s="234"/>
      <c r="D5042" s="235" t="str">
        <f t="shared" si="1515"/>
        <v/>
      </c>
      <c r="E5042" s="236"/>
      <c r="F5042" s="237">
        <f t="shared" si="1516"/>
        <v>0</v>
      </c>
      <c r="G5042" s="303">
        <f t="shared" si="1517"/>
        <v>0</v>
      </c>
    </row>
    <row r="5043" spans="1:7" s="238" customFormat="1" ht="24" customHeight="1" x14ac:dyDescent="0.2">
      <c r="A5043" s="235" t="str">
        <f t="shared" si="1513"/>
        <v/>
      </c>
      <c r="B5043" s="233" t="str">
        <f t="shared" si="1514"/>
        <v/>
      </c>
      <c r="C5043" s="234"/>
      <c r="D5043" s="235" t="str">
        <f t="shared" si="1515"/>
        <v/>
      </c>
      <c r="E5043" s="236"/>
      <c r="F5043" s="237">
        <f t="shared" si="1516"/>
        <v>0</v>
      </c>
      <c r="G5043" s="303">
        <f t="shared" si="1517"/>
        <v>0</v>
      </c>
    </row>
    <row r="5044" spans="1:7" s="238" customFormat="1" ht="24" customHeight="1" x14ac:dyDescent="0.2">
      <c r="A5044" s="235" t="str">
        <f t="shared" si="1513"/>
        <v/>
      </c>
      <c r="B5044" s="233" t="str">
        <f t="shared" si="1514"/>
        <v/>
      </c>
      <c r="C5044" s="234"/>
      <c r="D5044" s="235" t="str">
        <f t="shared" si="1515"/>
        <v/>
      </c>
      <c r="E5044" s="236"/>
      <c r="F5044" s="237">
        <f t="shared" si="1516"/>
        <v>0</v>
      </c>
      <c r="G5044" s="303">
        <f t="shared" si="1517"/>
        <v>0</v>
      </c>
    </row>
    <row r="5045" spans="1:7" s="238" customFormat="1" ht="24" customHeight="1" x14ac:dyDescent="0.2">
      <c r="A5045" s="235" t="str">
        <f t="shared" si="1513"/>
        <v/>
      </c>
      <c r="B5045" s="233" t="str">
        <f t="shared" si="1514"/>
        <v/>
      </c>
      <c r="C5045" s="234"/>
      <c r="D5045" s="235" t="str">
        <f t="shared" si="1515"/>
        <v/>
      </c>
      <c r="E5045" s="236"/>
      <c r="F5045" s="237">
        <f t="shared" si="1516"/>
        <v>0</v>
      </c>
      <c r="G5045" s="303">
        <f t="shared" si="1517"/>
        <v>0</v>
      </c>
    </row>
    <row r="5046" spans="1:7" s="238" customFormat="1" ht="24" customHeight="1" x14ac:dyDescent="0.2">
      <c r="A5046" s="235" t="str">
        <f t="shared" si="1513"/>
        <v/>
      </c>
      <c r="B5046" s="233" t="str">
        <f t="shared" si="1514"/>
        <v/>
      </c>
      <c r="C5046" s="234"/>
      <c r="D5046" s="235" t="str">
        <f t="shared" si="1515"/>
        <v/>
      </c>
      <c r="E5046" s="236"/>
      <c r="F5046" s="237">
        <f t="shared" si="1516"/>
        <v>0</v>
      </c>
      <c r="G5046" s="303">
        <f t="shared" si="1517"/>
        <v>0</v>
      </c>
    </row>
    <row r="5047" spans="1:7" ht="24" customHeight="1" x14ac:dyDescent="0.2">
      <c r="A5047" s="307"/>
      <c r="B5047" s="105"/>
      <c r="C5047" s="99"/>
      <c r="D5047" s="105"/>
      <c r="E5047" s="106"/>
      <c r="F5047" s="377" t="s">
        <v>33</v>
      </c>
      <c r="G5047" s="305">
        <f>SUBTOTAL(9,G5038:G5046)</f>
        <v>0</v>
      </c>
    </row>
    <row r="5048" spans="1:7" ht="24" customHeight="1" x14ac:dyDescent="0.2">
      <c r="A5048" s="308"/>
      <c r="B5048" s="105"/>
      <c r="C5048" s="99"/>
      <c r="D5048" s="105"/>
      <c r="E5048" s="106"/>
      <c r="F5048" s="107"/>
      <c r="G5048" s="306"/>
    </row>
    <row r="5049" spans="1:7" ht="24" customHeight="1" x14ac:dyDescent="0.2">
      <c r="A5049" s="309" t="str">
        <f>B5007</f>
        <v/>
      </c>
      <c r="B5049" s="310" t="str">
        <f>C5007</f>
        <v/>
      </c>
      <c r="C5049" s="113"/>
      <c r="D5049" s="113" t="s">
        <v>34</v>
      </c>
      <c r="E5049" s="114"/>
      <c r="F5049" s="312" t="s">
        <v>35</v>
      </c>
      <c r="G5049" s="311">
        <f>SUBTOTAL(9,G5012:G5048)</f>
        <v>0</v>
      </c>
    </row>
    <row r="5051" spans="1:7" ht="24" customHeight="1" x14ac:dyDescent="0.2">
      <c r="A5051" s="291" t="s">
        <v>37</v>
      </c>
      <c r="B5051" s="292"/>
      <c r="C5051" s="292"/>
      <c r="D5051" s="292"/>
      <c r="E5051" s="292"/>
      <c r="F5051" s="292"/>
      <c r="G5051" s="293"/>
    </row>
    <row r="5052" spans="1:7" ht="24" customHeight="1" x14ac:dyDescent="0.2">
      <c r="A5052" s="294" t="s">
        <v>602</v>
      </c>
      <c r="B5052" s="101" t="str">
        <f>Comitente</f>
        <v>DIRECCION PROVINCIAL DE REDES DE GAS</v>
      </c>
      <c r="C5052" s="96"/>
      <c r="D5052" s="102"/>
      <c r="E5052" s="102"/>
      <c r="F5052" s="103"/>
      <c r="G5052" s="295"/>
    </row>
    <row r="5053" spans="1:7" ht="24" customHeight="1" x14ac:dyDescent="0.2">
      <c r="A5053" s="294" t="s">
        <v>603</v>
      </c>
      <c r="B5053" s="101">
        <f>Contratista</f>
        <v>0</v>
      </c>
      <c r="C5053" s="97"/>
      <c r="D5053" s="97"/>
      <c r="E5053" s="97"/>
      <c r="F5053" s="104"/>
      <c r="G5053" s="296"/>
    </row>
    <row r="5054" spans="1:7" ht="24" customHeight="1" x14ac:dyDescent="0.2">
      <c r="A5054" s="294" t="s">
        <v>24</v>
      </c>
      <c r="B5054" s="101" t="str">
        <f>Obra</f>
        <v>RED DE MEDIA PRESIÓN BARRIO TALACASTO</v>
      </c>
      <c r="C5054" s="97"/>
      <c r="D5054" s="97"/>
      <c r="E5054" s="97"/>
      <c r="F5054" s="104" t="s">
        <v>38</v>
      </c>
      <c r="G5054" s="297">
        <f>Fecha_Base</f>
        <v>0</v>
      </c>
    </row>
    <row r="5055" spans="1:7" ht="24" customHeight="1" x14ac:dyDescent="0.2">
      <c r="A5055" s="298" t="s">
        <v>601</v>
      </c>
      <c r="B5055" s="98" t="str">
        <f>Ubicación</f>
        <v>Departamento Chimbas</v>
      </c>
      <c r="C5055" s="98"/>
      <c r="D5055" s="105"/>
      <c r="E5055" s="106"/>
      <c r="F5055" s="107"/>
      <c r="G5055" s="299"/>
    </row>
    <row r="5056" spans="1:7" ht="24" customHeight="1" x14ac:dyDescent="0.2">
      <c r="A5056" s="298" t="s">
        <v>39</v>
      </c>
      <c r="B5056" s="108" t="str">
        <f>IFERROR(VALUE(LEFT(B5057,FIND(".",B5057)-1)),"")</f>
        <v/>
      </c>
      <c r="C5056" s="99" t="str">
        <f>IFERROR(VLOOKUP(B5056,Tabla_CyP,2,FALSE),"")</f>
        <v/>
      </c>
      <c r="D5056" s="99"/>
      <c r="E5056" s="106"/>
      <c r="F5056" s="107"/>
      <c r="G5056" s="299"/>
    </row>
    <row r="5057" spans="1:123" ht="24" customHeight="1" x14ac:dyDescent="0.2">
      <c r="A5057" s="298" t="s">
        <v>25</v>
      </c>
      <c r="B5057" s="109" t="str">
        <f>IFERROR(VLOOKUP(COUNTIF($A$1:A5057,"ANALISIS DE PRECIOS"),Tabla_NumeroItem,2,FALSE),"")</f>
        <v/>
      </c>
      <c r="C5057" s="99" t="str">
        <f>IFERROR(VLOOKUP(B5057,Tabla_CyP,2,FALSE),"")</f>
        <v/>
      </c>
      <c r="D5057" s="105"/>
      <c r="E5057" s="106"/>
      <c r="F5057" s="104" t="s">
        <v>26</v>
      </c>
      <c r="G5057" s="300" t="str">
        <f>IFERROR(VLOOKUP(B5057,Tabla_CyP,4,FALSE),"")</f>
        <v/>
      </c>
    </row>
    <row r="5058" spans="1:123" ht="24" customHeight="1" x14ac:dyDescent="0.2">
      <c r="A5058" s="298"/>
      <c r="B5058" s="98"/>
      <c r="C5058" s="99"/>
      <c r="D5058" s="105"/>
      <c r="E5058" s="106"/>
      <c r="F5058" s="107"/>
      <c r="G5058" s="299"/>
    </row>
    <row r="5059" spans="1:123" ht="24" customHeight="1" x14ac:dyDescent="0.2">
      <c r="A5059" s="431" t="s">
        <v>507</v>
      </c>
      <c r="B5059" s="432"/>
      <c r="C5059" s="425" t="s">
        <v>0</v>
      </c>
      <c r="D5059" s="425" t="s">
        <v>27</v>
      </c>
      <c r="E5059" s="427" t="s">
        <v>28</v>
      </c>
      <c r="F5059" s="429" t="s">
        <v>29</v>
      </c>
      <c r="G5059" s="429" t="s">
        <v>30</v>
      </c>
    </row>
    <row r="5060" spans="1:123" s="111" customFormat="1" ht="24" customHeight="1" x14ac:dyDescent="0.2">
      <c r="A5060" s="110" t="s">
        <v>508</v>
      </c>
      <c r="B5060" s="110" t="s">
        <v>509</v>
      </c>
      <c r="C5060" s="426"/>
      <c r="D5060" s="426"/>
      <c r="E5060" s="428"/>
      <c r="F5060" s="430"/>
      <c r="G5060" s="430"/>
      <c r="H5060" s="239"/>
      <c r="I5060" s="239"/>
      <c r="J5060" s="239"/>
      <c r="K5060" s="239"/>
      <c r="L5060" s="239"/>
      <c r="M5060" s="239"/>
      <c r="N5060" s="239"/>
      <c r="O5060" s="239"/>
      <c r="P5060" s="239"/>
      <c r="Q5060" s="239"/>
      <c r="R5060" s="239"/>
      <c r="S5060" s="239"/>
      <c r="T5060" s="239"/>
      <c r="U5060" s="239"/>
      <c r="V5060" s="239"/>
      <c r="W5060" s="239"/>
      <c r="X5060" s="239"/>
      <c r="Y5060" s="239"/>
      <c r="Z5060" s="239"/>
      <c r="AA5060" s="239"/>
      <c r="AB5060" s="239"/>
      <c r="AC5060" s="239"/>
      <c r="AD5060" s="239"/>
      <c r="AE5060" s="239"/>
      <c r="AF5060" s="239"/>
      <c r="AG5060" s="239"/>
      <c r="AH5060" s="239"/>
      <c r="AI5060" s="239"/>
      <c r="AJ5060" s="239"/>
      <c r="AK5060" s="239"/>
      <c r="AL5060" s="239"/>
      <c r="AM5060" s="239"/>
      <c r="AN5060" s="239"/>
      <c r="AO5060" s="239"/>
      <c r="AP5060" s="239"/>
      <c r="AQ5060" s="239"/>
      <c r="AR5060" s="239"/>
      <c r="AS5060" s="239"/>
      <c r="AT5060" s="239"/>
      <c r="AU5060" s="239"/>
      <c r="AV5060" s="239"/>
      <c r="AW5060" s="239"/>
      <c r="AX5060" s="239"/>
      <c r="AY5060" s="239"/>
      <c r="AZ5060" s="239"/>
      <c r="BA5060" s="239"/>
      <c r="BB5060" s="239"/>
      <c r="BC5060" s="239"/>
      <c r="BD5060" s="239"/>
      <c r="BE5060" s="239"/>
      <c r="BF5060" s="239"/>
      <c r="BG5060" s="239"/>
      <c r="BH5060" s="239"/>
      <c r="BI5060" s="239"/>
      <c r="BJ5060" s="239"/>
      <c r="BK5060" s="239"/>
      <c r="BL5060" s="239"/>
      <c r="BM5060" s="239"/>
      <c r="BN5060" s="239"/>
      <c r="BO5060" s="239"/>
      <c r="BP5060" s="239"/>
      <c r="BQ5060" s="239"/>
      <c r="BR5060" s="239"/>
      <c r="BS5060" s="239"/>
      <c r="BT5060" s="239"/>
      <c r="BU5060" s="239"/>
      <c r="BV5060" s="239"/>
      <c r="BW5060" s="239"/>
      <c r="BX5060" s="239"/>
      <c r="BY5060" s="239"/>
      <c r="BZ5060" s="239"/>
      <c r="CA5060" s="239"/>
      <c r="CB5060" s="239"/>
      <c r="CC5060" s="239"/>
      <c r="CD5060" s="239"/>
      <c r="CE5060" s="239"/>
      <c r="CF5060" s="239"/>
      <c r="CG5060" s="239"/>
      <c r="CH5060" s="239"/>
      <c r="CI5060" s="239"/>
      <c r="CJ5060" s="239"/>
      <c r="CK5060" s="239"/>
      <c r="CL5060" s="239"/>
      <c r="CM5060" s="239"/>
      <c r="CN5060" s="239"/>
      <c r="CO5060" s="239"/>
      <c r="CP5060" s="239"/>
      <c r="CQ5060" s="239"/>
      <c r="CR5060" s="239"/>
      <c r="CS5060" s="239"/>
      <c r="CT5060" s="239"/>
      <c r="CU5060" s="239"/>
      <c r="CV5060" s="239"/>
      <c r="CW5060" s="239"/>
      <c r="CX5060" s="239"/>
      <c r="CY5060" s="239"/>
      <c r="CZ5060" s="239"/>
      <c r="DA5060" s="239"/>
      <c r="DB5060" s="239"/>
      <c r="DC5060" s="239"/>
      <c r="DD5060" s="239"/>
      <c r="DE5060" s="239"/>
      <c r="DF5060" s="239"/>
      <c r="DG5060" s="239"/>
      <c r="DH5060" s="239"/>
      <c r="DI5060" s="239"/>
      <c r="DJ5060" s="239"/>
      <c r="DK5060" s="239"/>
      <c r="DL5060" s="239"/>
      <c r="DM5060" s="239"/>
      <c r="DN5060" s="239"/>
      <c r="DO5060" s="239"/>
      <c r="DP5060" s="239"/>
      <c r="DQ5060" s="239"/>
      <c r="DR5060" s="239"/>
      <c r="DS5060" s="239"/>
    </row>
    <row r="5061" spans="1:123" ht="24" customHeight="1" x14ac:dyDescent="0.2">
      <c r="A5061" s="378"/>
      <c r="B5061" s="112"/>
      <c r="C5061" s="376" t="s">
        <v>604</v>
      </c>
      <c r="D5061" s="113"/>
      <c r="E5061" s="114"/>
      <c r="F5061" s="115"/>
      <c r="G5061" s="302"/>
    </row>
    <row r="5062" spans="1:123" s="238" customFormat="1" ht="24" customHeight="1" x14ac:dyDescent="0.2">
      <c r="A5062" s="235" t="str">
        <f t="shared" ref="A5062:A5075" si="1518">IFERROR(VLOOKUP(C5062,Tabla_Insumos,4,FALSE),"")</f>
        <v/>
      </c>
      <c r="B5062" s="233" t="str">
        <f t="shared" ref="B5062:B5075" si="1519">IFERROR(VLOOKUP(C5062,Tabla_Insumos,5,FALSE),"")</f>
        <v/>
      </c>
      <c r="C5062" s="234"/>
      <c r="D5062" s="235" t="str">
        <f t="shared" ref="D5062:D5075" si="1520">IFERROR(VLOOKUP(C5062,Tabla_Insumos,2,FALSE),"")</f>
        <v/>
      </c>
      <c r="E5062" s="236"/>
      <c r="F5062" s="237">
        <f t="shared" ref="F5062:F5075" si="1521">IFERROR(VLOOKUP(C5062,Tabla_Insumos,3,FALSE),0)</f>
        <v>0</v>
      </c>
      <c r="G5062" s="303">
        <f>ROUND(E5062*F5062,2)</f>
        <v>0</v>
      </c>
    </row>
    <row r="5063" spans="1:123" s="238" customFormat="1" ht="24" customHeight="1" x14ac:dyDescent="0.2">
      <c r="A5063" s="235" t="str">
        <f t="shared" si="1518"/>
        <v/>
      </c>
      <c r="B5063" s="233" t="str">
        <f t="shared" si="1519"/>
        <v/>
      </c>
      <c r="C5063" s="234"/>
      <c r="D5063" s="235" t="str">
        <f t="shared" si="1520"/>
        <v/>
      </c>
      <c r="E5063" s="236"/>
      <c r="F5063" s="237">
        <f t="shared" si="1521"/>
        <v>0</v>
      </c>
      <c r="G5063" s="303">
        <f t="shared" ref="G5063:G5075" si="1522">ROUND(E5063*F5063,2)</f>
        <v>0</v>
      </c>
    </row>
    <row r="5064" spans="1:123" s="238" customFormat="1" ht="24" customHeight="1" x14ac:dyDescent="0.2">
      <c r="A5064" s="235" t="str">
        <f t="shared" si="1518"/>
        <v/>
      </c>
      <c r="B5064" s="233" t="str">
        <f t="shared" si="1519"/>
        <v/>
      </c>
      <c r="C5064" s="234"/>
      <c r="D5064" s="235" t="str">
        <f t="shared" si="1520"/>
        <v/>
      </c>
      <c r="E5064" s="236"/>
      <c r="F5064" s="237">
        <f t="shared" si="1521"/>
        <v>0</v>
      </c>
      <c r="G5064" s="303">
        <f t="shared" si="1522"/>
        <v>0</v>
      </c>
    </row>
    <row r="5065" spans="1:123" s="238" customFormat="1" ht="24" customHeight="1" x14ac:dyDescent="0.2">
      <c r="A5065" s="235" t="str">
        <f t="shared" si="1518"/>
        <v/>
      </c>
      <c r="B5065" s="233" t="str">
        <f t="shared" si="1519"/>
        <v/>
      </c>
      <c r="C5065" s="234"/>
      <c r="D5065" s="235" t="str">
        <f t="shared" si="1520"/>
        <v/>
      </c>
      <c r="E5065" s="236"/>
      <c r="F5065" s="237">
        <f t="shared" si="1521"/>
        <v>0</v>
      </c>
      <c r="G5065" s="303">
        <f t="shared" si="1522"/>
        <v>0</v>
      </c>
    </row>
    <row r="5066" spans="1:123" s="238" customFormat="1" ht="24" customHeight="1" x14ac:dyDescent="0.2">
      <c r="A5066" s="235" t="str">
        <f t="shared" si="1518"/>
        <v/>
      </c>
      <c r="B5066" s="233" t="str">
        <f t="shared" si="1519"/>
        <v/>
      </c>
      <c r="C5066" s="234"/>
      <c r="D5066" s="235" t="str">
        <f t="shared" si="1520"/>
        <v/>
      </c>
      <c r="E5066" s="236"/>
      <c r="F5066" s="237">
        <f t="shared" si="1521"/>
        <v>0</v>
      </c>
      <c r="G5066" s="303">
        <f t="shared" si="1522"/>
        <v>0</v>
      </c>
    </row>
    <row r="5067" spans="1:123" s="238" customFormat="1" ht="24" customHeight="1" x14ac:dyDescent="0.2">
      <c r="A5067" s="235" t="str">
        <f t="shared" si="1518"/>
        <v/>
      </c>
      <c r="B5067" s="233" t="str">
        <f t="shared" si="1519"/>
        <v/>
      </c>
      <c r="C5067" s="234"/>
      <c r="D5067" s="235" t="str">
        <f t="shared" si="1520"/>
        <v/>
      </c>
      <c r="E5067" s="236"/>
      <c r="F5067" s="237">
        <f t="shared" si="1521"/>
        <v>0</v>
      </c>
      <c r="G5067" s="303">
        <f t="shared" si="1522"/>
        <v>0</v>
      </c>
    </row>
    <row r="5068" spans="1:123" s="238" customFormat="1" ht="24" customHeight="1" x14ac:dyDescent="0.2">
      <c r="A5068" s="235" t="str">
        <f t="shared" si="1518"/>
        <v/>
      </c>
      <c r="B5068" s="233" t="str">
        <f t="shared" si="1519"/>
        <v/>
      </c>
      <c r="C5068" s="234"/>
      <c r="D5068" s="235" t="str">
        <f t="shared" si="1520"/>
        <v/>
      </c>
      <c r="E5068" s="236"/>
      <c r="F5068" s="237">
        <f t="shared" si="1521"/>
        <v>0</v>
      </c>
      <c r="G5068" s="303">
        <f t="shared" si="1522"/>
        <v>0</v>
      </c>
    </row>
    <row r="5069" spans="1:123" s="238" customFormat="1" ht="24" customHeight="1" x14ac:dyDescent="0.2">
      <c r="A5069" s="235" t="str">
        <f t="shared" si="1518"/>
        <v/>
      </c>
      <c r="B5069" s="233" t="str">
        <f t="shared" si="1519"/>
        <v/>
      </c>
      <c r="C5069" s="234"/>
      <c r="D5069" s="235" t="str">
        <f t="shared" si="1520"/>
        <v/>
      </c>
      <c r="E5069" s="236"/>
      <c r="F5069" s="237">
        <f t="shared" si="1521"/>
        <v>0</v>
      </c>
      <c r="G5069" s="303">
        <f t="shared" si="1522"/>
        <v>0</v>
      </c>
    </row>
    <row r="5070" spans="1:123" s="238" customFormat="1" ht="24" customHeight="1" x14ac:dyDescent="0.2">
      <c r="A5070" s="235" t="str">
        <f t="shared" si="1518"/>
        <v/>
      </c>
      <c r="B5070" s="233" t="str">
        <f t="shared" si="1519"/>
        <v/>
      </c>
      <c r="C5070" s="234"/>
      <c r="D5070" s="235" t="str">
        <f t="shared" si="1520"/>
        <v/>
      </c>
      <c r="E5070" s="236"/>
      <c r="F5070" s="237">
        <f t="shared" si="1521"/>
        <v>0</v>
      </c>
      <c r="G5070" s="303">
        <f t="shared" si="1522"/>
        <v>0</v>
      </c>
    </row>
    <row r="5071" spans="1:123" s="238" customFormat="1" ht="24" customHeight="1" x14ac:dyDescent="0.2">
      <c r="A5071" s="235" t="str">
        <f t="shared" si="1518"/>
        <v/>
      </c>
      <c r="B5071" s="233" t="str">
        <f t="shared" si="1519"/>
        <v/>
      </c>
      <c r="C5071" s="234"/>
      <c r="D5071" s="235" t="str">
        <f t="shared" si="1520"/>
        <v/>
      </c>
      <c r="E5071" s="236"/>
      <c r="F5071" s="237">
        <f t="shared" si="1521"/>
        <v>0</v>
      </c>
      <c r="G5071" s="303">
        <f t="shared" si="1522"/>
        <v>0</v>
      </c>
    </row>
    <row r="5072" spans="1:123" s="238" customFormat="1" ht="24" customHeight="1" x14ac:dyDescent="0.2">
      <c r="A5072" s="235" t="str">
        <f t="shared" si="1518"/>
        <v/>
      </c>
      <c r="B5072" s="233" t="str">
        <f t="shared" si="1519"/>
        <v/>
      </c>
      <c r="C5072" s="234"/>
      <c r="D5072" s="235" t="str">
        <f t="shared" si="1520"/>
        <v/>
      </c>
      <c r="E5072" s="236"/>
      <c r="F5072" s="237">
        <f t="shared" si="1521"/>
        <v>0</v>
      </c>
      <c r="G5072" s="303">
        <f t="shared" si="1522"/>
        <v>0</v>
      </c>
    </row>
    <row r="5073" spans="1:7" s="238" customFormat="1" ht="24" customHeight="1" x14ac:dyDescent="0.2">
      <c r="A5073" s="235" t="str">
        <f t="shared" si="1518"/>
        <v/>
      </c>
      <c r="B5073" s="233" t="str">
        <f t="shared" si="1519"/>
        <v/>
      </c>
      <c r="C5073" s="234"/>
      <c r="D5073" s="235" t="str">
        <f t="shared" si="1520"/>
        <v/>
      </c>
      <c r="E5073" s="236"/>
      <c r="F5073" s="237">
        <f t="shared" si="1521"/>
        <v>0</v>
      </c>
      <c r="G5073" s="303">
        <f t="shared" si="1522"/>
        <v>0</v>
      </c>
    </row>
    <row r="5074" spans="1:7" s="238" customFormat="1" ht="24" customHeight="1" x14ac:dyDescent="0.2">
      <c r="A5074" s="235" t="str">
        <f t="shared" si="1518"/>
        <v/>
      </c>
      <c r="B5074" s="233" t="str">
        <f t="shared" si="1519"/>
        <v/>
      </c>
      <c r="C5074" s="234"/>
      <c r="D5074" s="235" t="str">
        <f t="shared" si="1520"/>
        <v/>
      </c>
      <c r="E5074" s="236"/>
      <c r="F5074" s="237">
        <f t="shared" si="1521"/>
        <v>0</v>
      </c>
      <c r="G5074" s="303">
        <f t="shared" si="1522"/>
        <v>0</v>
      </c>
    </row>
    <row r="5075" spans="1:7" s="238" customFormat="1" ht="24" customHeight="1" x14ac:dyDescent="0.2">
      <c r="A5075" s="235" t="str">
        <f t="shared" si="1518"/>
        <v/>
      </c>
      <c r="B5075" s="233" t="str">
        <f t="shared" si="1519"/>
        <v/>
      </c>
      <c r="C5075" s="234"/>
      <c r="D5075" s="235" t="str">
        <f t="shared" si="1520"/>
        <v/>
      </c>
      <c r="E5075" s="236"/>
      <c r="F5075" s="237">
        <f t="shared" si="1521"/>
        <v>0</v>
      </c>
      <c r="G5075" s="303">
        <f t="shared" si="1522"/>
        <v>0</v>
      </c>
    </row>
    <row r="5076" spans="1:7" ht="24" customHeight="1" x14ac:dyDescent="0.2">
      <c r="A5076" s="304"/>
      <c r="B5076" s="99"/>
      <c r="C5076" s="99"/>
      <c r="D5076" s="105"/>
      <c r="E5076" s="106"/>
      <c r="F5076" s="377" t="s">
        <v>31</v>
      </c>
      <c r="G5076" s="305">
        <f>SUBTOTAL(9,G5062:G5075)</f>
        <v>0</v>
      </c>
    </row>
    <row r="5077" spans="1:7" ht="24" customHeight="1" x14ac:dyDescent="0.2">
      <c r="A5077" s="304"/>
      <c r="B5077" s="99"/>
      <c r="C5077" s="375" t="s">
        <v>605</v>
      </c>
      <c r="D5077" s="105"/>
      <c r="E5077" s="106"/>
      <c r="F5077" s="107"/>
      <c r="G5077" s="306"/>
    </row>
    <row r="5078" spans="1:7" s="238" customFormat="1" ht="24" customHeight="1" x14ac:dyDescent="0.2">
      <c r="A5078" s="235" t="str">
        <f t="shared" ref="A5078:A5085" si="1523">IFERROR(VLOOKUP(C5078,Tabla_Insumos,4,FALSE),"")</f>
        <v/>
      </c>
      <c r="B5078" s="233">
        <f t="shared" ref="B5078:B5085" si="1524">IFERROR(VLOOKUP(A5078,Tabla_Indices,5,FALSE),"")</f>
        <v>0</v>
      </c>
      <c r="C5078" s="234"/>
      <c r="D5078" s="235" t="str">
        <f t="shared" ref="D5078:D5085" si="1525">IFERROR(VLOOKUP(C5078,Tabla_Insumos,2,FALSE),"")</f>
        <v/>
      </c>
      <c r="E5078" s="236"/>
      <c r="F5078" s="237">
        <f t="shared" ref="F5078:F5085" si="1526">IFERROR(VLOOKUP(C5078,Tabla_Insumos,3,FALSE),0)</f>
        <v>0</v>
      </c>
      <c r="G5078" s="303">
        <f>ROUND(E5078*F5078,2)</f>
        <v>0</v>
      </c>
    </row>
    <row r="5079" spans="1:7" s="238" customFormat="1" ht="24" customHeight="1" x14ac:dyDescent="0.2">
      <c r="A5079" s="235" t="str">
        <f t="shared" si="1523"/>
        <v/>
      </c>
      <c r="B5079" s="233">
        <f t="shared" si="1524"/>
        <v>0</v>
      </c>
      <c r="C5079" s="234"/>
      <c r="D5079" s="235" t="str">
        <f t="shared" si="1525"/>
        <v/>
      </c>
      <c r="E5079" s="236"/>
      <c r="F5079" s="237">
        <f t="shared" si="1526"/>
        <v>0</v>
      </c>
      <c r="G5079" s="303">
        <f>ROUND(E5079*F5079,2)</f>
        <v>0</v>
      </c>
    </row>
    <row r="5080" spans="1:7" s="238" customFormat="1" ht="24" customHeight="1" x14ac:dyDescent="0.2">
      <c r="A5080" s="235" t="str">
        <f t="shared" si="1523"/>
        <v/>
      </c>
      <c r="B5080" s="233">
        <f t="shared" si="1524"/>
        <v>0</v>
      </c>
      <c r="C5080" s="234"/>
      <c r="D5080" s="235" t="str">
        <f t="shared" si="1525"/>
        <v/>
      </c>
      <c r="E5080" s="236"/>
      <c r="F5080" s="237">
        <f t="shared" si="1526"/>
        <v>0</v>
      </c>
      <c r="G5080" s="303">
        <f t="shared" ref="G5080:G5085" si="1527">ROUND(E5080*F5080,2)</f>
        <v>0</v>
      </c>
    </row>
    <row r="5081" spans="1:7" s="238" customFormat="1" ht="24" customHeight="1" x14ac:dyDescent="0.2">
      <c r="A5081" s="235" t="str">
        <f t="shared" si="1523"/>
        <v/>
      </c>
      <c r="B5081" s="233">
        <f t="shared" si="1524"/>
        <v>0</v>
      </c>
      <c r="C5081" s="234"/>
      <c r="D5081" s="235" t="str">
        <f t="shared" si="1525"/>
        <v/>
      </c>
      <c r="E5081" s="236"/>
      <c r="F5081" s="237">
        <f t="shared" si="1526"/>
        <v>0</v>
      </c>
      <c r="G5081" s="303">
        <f t="shared" si="1527"/>
        <v>0</v>
      </c>
    </row>
    <row r="5082" spans="1:7" s="238" customFormat="1" ht="24" customHeight="1" x14ac:dyDescent="0.2">
      <c r="A5082" s="235" t="str">
        <f t="shared" si="1523"/>
        <v/>
      </c>
      <c r="B5082" s="233">
        <f t="shared" si="1524"/>
        <v>0</v>
      </c>
      <c r="C5082" s="234"/>
      <c r="D5082" s="235" t="str">
        <f t="shared" si="1525"/>
        <v/>
      </c>
      <c r="E5082" s="236"/>
      <c r="F5082" s="237">
        <f t="shared" si="1526"/>
        <v>0</v>
      </c>
      <c r="G5082" s="303">
        <f t="shared" si="1527"/>
        <v>0</v>
      </c>
    </row>
    <row r="5083" spans="1:7" s="238" customFormat="1" ht="24" customHeight="1" x14ac:dyDescent="0.2">
      <c r="A5083" s="235" t="str">
        <f t="shared" si="1523"/>
        <v/>
      </c>
      <c r="B5083" s="233">
        <f t="shared" si="1524"/>
        <v>0</v>
      </c>
      <c r="C5083" s="234"/>
      <c r="D5083" s="235" t="str">
        <f t="shared" si="1525"/>
        <v/>
      </c>
      <c r="E5083" s="236"/>
      <c r="F5083" s="237">
        <f t="shared" si="1526"/>
        <v>0</v>
      </c>
      <c r="G5083" s="303">
        <f t="shared" si="1527"/>
        <v>0</v>
      </c>
    </row>
    <row r="5084" spans="1:7" s="238" customFormat="1" ht="24" customHeight="1" x14ac:dyDescent="0.2">
      <c r="A5084" s="235" t="str">
        <f t="shared" si="1523"/>
        <v/>
      </c>
      <c r="B5084" s="233">
        <f t="shared" si="1524"/>
        <v>0</v>
      </c>
      <c r="C5084" s="234"/>
      <c r="D5084" s="235" t="str">
        <f t="shared" si="1525"/>
        <v/>
      </c>
      <c r="E5084" s="236"/>
      <c r="F5084" s="237">
        <f t="shared" si="1526"/>
        <v>0</v>
      </c>
      <c r="G5084" s="303">
        <f t="shared" si="1527"/>
        <v>0</v>
      </c>
    </row>
    <row r="5085" spans="1:7" s="238" customFormat="1" ht="24" customHeight="1" x14ac:dyDescent="0.2">
      <c r="A5085" s="235" t="str">
        <f t="shared" si="1523"/>
        <v/>
      </c>
      <c r="B5085" s="233">
        <f t="shared" si="1524"/>
        <v>0</v>
      </c>
      <c r="C5085" s="234"/>
      <c r="D5085" s="235" t="str">
        <f t="shared" si="1525"/>
        <v/>
      </c>
      <c r="E5085" s="236"/>
      <c r="F5085" s="237">
        <f t="shared" si="1526"/>
        <v>0</v>
      </c>
      <c r="G5085" s="303">
        <f t="shared" si="1527"/>
        <v>0</v>
      </c>
    </row>
    <row r="5086" spans="1:7" ht="24" customHeight="1" x14ac:dyDescent="0.2">
      <c r="A5086" s="304"/>
      <c r="B5086" s="99"/>
      <c r="C5086" s="99"/>
      <c r="D5086" s="105"/>
      <c r="E5086" s="106"/>
      <c r="F5086" s="377" t="s">
        <v>32</v>
      </c>
      <c r="G5086" s="305">
        <f>SUBTOTAL(9,G5078:G5085)</f>
        <v>0</v>
      </c>
    </row>
    <row r="5087" spans="1:7" ht="24" customHeight="1" x14ac:dyDescent="0.2">
      <c r="A5087" s="304"/>
      <c r="B5087" s="99"/>
      <c r="C5087" s="375" t="s">
        <v>606</v>
      </c>
      <c r="D5087" s="105"/>
      <c r="E5087" s="106"/>
      <c r="F5087" s="107"/>
      <c r="G5087" s="306"/>
    </row>
    <row r="5088" spans="1:7" s="238" customFormat="1" ht="24" customHeight="1" x14ac:dyDescent="0.2">
      <c r="A5088" s="235" t="str">
        <f t="shared" ref="A5088:A5096" si="1528">IFERROR(VLOOKUP(C5088,Tabla_Insumos,4,FALSE),"")</f>
        <v/>
      </c>
      <c r="B5088" s="233" t="str">
        <f t="shared" ref="B5088:B5096" si="1529">IFERROR(VLOOKUP(C5088,Tabla_Insumos,5,FALSE),"")</f>
        <v/>
      </c>
      <c r="C5088" s="234"/>
      <c r="D5088" s="235" t="str">
        <f t="shared" ref="D5088:D5096" si="1530">IFERROR(VLOOKUP(C5088,Tabla_Insumos,2,FALSE),"")</f>
        <v/>
      </c>
      <c r="E5088" s="236"/>
      <c r="F5088" s="237">
        <f t="shared" ref="F5088:F5096" si="1531">IFERROR(VLOOKUP(C5088,Tabla_Insumos,3,FALSE),0)</f>
        <v>0</v>
      </c>
      <c r="G5088" s="303">
        <f t="shared" ref="G5088:G5096" si="1532">ROUND(E5088*F5088,2)</f>
        <v>0</v>
      </c>
    </row>
    <row r="5089" spans="1:7" s="238" customFormat="1" ht="24" customHeight="1" x14ac:dyDescent="0.2">
      <c r="A5089" s="235" t="str">
        <f t="shared" si="1528"/>
        <v/>
      </c>
      <c r="B5089" s="233" t="str">
        <f t="shared" si="1529"/>
        <v/>
      </c>
      <c r="C5089" s="234"/>
      <c r="D5089" s="235" t="str">
        <f t="shared" si="1530"/>
        <v/>
      </c>
      <c r="E5089" s="236"/>
      <c r="F5089" s="237">
        <f t="shared" si="1531"/>
        <v>0</v>
      </c>
      <c r="G5089" s="303">
        <f t="shared" si="1532"/>
        <v>0</v>
      </c>
    </row>
    <row r="5090" spans="1:7" s="238" customFormat="1" ht="24" customHeight="1" x14ac:dyDescent="0.2">
      <c r="A5090" s="235" t="str">
        <f t="shared" si="1528"/>
        <v/>
      </c>
      <c r="B5090" s="233" t="str">
        <f t="shared" si="1529"/>
        <v/>
      </c>
      <c r="C5090" s="234"/>
      <c r="D5090" s="235" t="str">
        <f t="shared" si="1530"/>
        <v/>
      </c>
      <c r="E5090" s="236"/>
      <c r="F5090" s="237">
        <f t="shared" si="1531"/>
        <v>0</v>
      </c>
      <c r="G5090" s="303">
        <f t="shared" si="1532"/>
        <v>0</v>
      </c>
    </row>
    <row r="5091" spans="1:7" s="238" customFormat="1" ht="24" customHeight="1" x14ac:dyDescent="0.2">
      <c r="A5091" s="235" t="str">
        <f t="shared" si="1528"/>
        <v/>
      </c>
      <c r="B5091" s="233" t="str">
        <f t="shared" si="1529"/>
        <v/>
      </c>
      <c r="C5091" s="234"/>
      <c r="D5091" s="235" t="str">
        <f t="shared" si="1530"/>
        <v/>
      </c>
      <c r="E5091" s="236"/>
      <c r="F5091" s="237">
        <f t="shared" si="1531"/>
        <v>0</v>
      </c>
      <c r="G5091" s="303">
        <f t="shared" si="1532"/>
        <v>0</v>
      </c>
    </row>
    <row r="5092" spans="1:7" s="238" customFormat="1" ht="24" customHeight="1" x14ac:dyDescent="0.2">
      <c r="A5092" s="235" t="str">
        <f t="shared" si="1528"/>
        <v/>
      </c>
      <c r="B5092" s="233" t="str">
        <f t="shared" si="1529"/>
        <v/>
      </c>
      <c r="C5092" s="234"/>
      <c r="D5092" s="235" t="str">
        <f t="shared" si="1530"/>
        <v/>
      </c>
      <c r="E5092" s="236"/>
      <c r="F5092" s="237">
        <f t="shared" si="1531"/>
        <v>0</v>
      </c>
      <c r="G5092" s="303">
        <f t="shared" si="1532"/>
        <v>0</v>
      </c>
    </row>
    <row r="5093" spans="1:7" s="238" customFormat="1" ht="24" customHeight="1" x14ac:dyDescent="0.2">
      <c r="A5093" s="235" t="str">
        <f t="shared" si="1528"/>
        <v/>
      </c>
      <c r="B5093" s="233" t="str">
        <f t="shared" si="1529"/>
        <v/>
      </c>
      <c r="C5093" s="234"/>
      <c r="D5093" s="235" t="str">
        <f t="shared" si="1530"/>
        <v/>
      </c>
      <c r="E5093" s="236"/>
      <c r="F5093" s="237">
        <f t="shared" si="1531"/>
        <v>0</v>
      </c>
      <c r="G5093" s="303">
        <f t="shared" si="1532"/>
        <v>0</v>
      </c>
    </row>
    <row r="5094" spans="1:7" s="238" customFormat="1" ht="24" customHeight="1" x14ac:dyDescent="0.2">
      <c r="A5094" s="235" t="str">
        <f t="shared" si="1528"/>
        <v/>
      </c>
      <c r="B5094" s="233" t="str">
        <f t="shared" si="1529"/>
        <v/>
      </c>
      <c r="C5094" s="234"/>
      <c r="D5094" s="235" t="str">
        <f t="shared" si="1530"/>
        <v/>
      </c>
      <c r="E5094" s="236"/>
      <c r="F5094" s="237">
        <f t="shared" si="1531"/>
        <v>0</v>
      </c>
      <c r="G5094" s="303">
        <f t="shared" si="1532"/>
        <v>0</v>
      </c>
    </row>
    <row r="5095" spans="1:7" s="238" customFormat="1" ht="24" customHeight="1" x14ac:dyDescent="0.2">
      <c r="A5095" s="235" t="str">
        <f t="shared" si="1528"/>
        <v/>
      </c>
      <c r="B5095" s="233" t="str">
        <f t="shared" si="1529"/>
        <v/>
      </c>
      <c r="C5095" s="234"/>
      <c r="D5095" s="235" t="str">
        <f t="shared" si="1530"/>
        <v/>
      </c>
      <c r="E5095" s="236"/>
      <c r="F5095" s="237">
        <f t="shared" si="1531"/>
        <v>0</v>
      </c>
      <c r="G5095" s="303">
        <f t="shared" si="1532"/>
        <v>0</v>
      </c>
    </row>
    <row r="5096" spans="1:7" s="238" customFormat="1" ht="24" customHeight="1" x14ac:dyDescent="0.2">
      <c r="A5096" s="235" t="str">
        <f t="shared" si="1528"/>
        <v/>
      </c>
      <c r="B5096" s="233" t="str">
        <f t="shared" si="1529"/>
        <v/>
      </c>
      <c r="C5096" s="234"/>
      <c r="D5096" s="235" t="str">
        <f t="shared" si="1530"/>
        <v/>
      </c>
      <c r="E5096" s="236"/>
      <c r="F5096" s="237">
        <f t="shared" si="1531"/>
        <v>0</v>
      </c>
      <c r="G5096" s="303">
        <f t="shared" si="1532"/>
        <v>0</v>
      </c>
    </row>
    <row r="5097" spans="1:7" ht="24" customHeight="1" x14ac:dyDescent="0.2">
      <c r="A5097" s="307"/>
      <c r="B5097" s="105"/>
      <c r="C5097" s="99"/>
      <c r="D5097" s="105"/>
      <c r="E5097" s="106"/>
      <c r="F5097" s="377" t="s">
        <v>33</v>
      </c>
      <c r="G5097" s="305">
        <f>SUBTOTAL(9,G5088:G5096)</f>
        <v>0</v>
      </c>
    </row>
    <row r="5098" spans="1:7" ht="24" customHeight="1" x14ac:dyDescent="0.2">
      <c r="A5098" s="308"/>
      <c r="B5098" s="105"/>
      <c r="C5098" s="99"/>
      <c r="D5098" s="105"/>
      <c r="E5098" s="106"/>
      <c r="F5098" s="107"/>
      <c r="G5098" s="306"/>
    </row>
    <row r="5099" spans="1:7" ht="24" customHeight="1" x14ac:dyDescent="0.2">
      <c r="A5099" s="309" t="str">
        <f>B5057</f>
        <v/>
      </c>
      <c r="B5099" s="310" t="str">
        <f>C5057</f>
        <v/>
      </c>
      <c r="C5099" s="113"/>
      <c r="D5099" s="113" t="s">
        <v>34</v>
      </c>
      <c r="E5099" s="114"/>
      <c r="F5099" s="312" t="s">
        <v>35</v>
      </c>
      <c r="G5099" s="311">
        <f>SUBTOTAL(9,G5062:G5098)</f>
        <v>0</v>
      </c>
    </row>
    <row r="5101" spans="1:7" ht="24" customHeight="1" x14ac:dyDescent="0.2">
      <c r="A5101" s="291" t="s">
        <v>37</v>
      </c>
      <c r="B5101" s="292"/>
      <c r="C5101" s="292"/>
      <c r="D5101" s="292"/>
      <c r="E5101" s="292"/>
      <c r="F5101" s="292"/>
      <c r="G5101" s="293"/>
    </row>
    <row r="5102" spans="1:7" ht="24" customHeight="1" x14ac:dyDescent="0.2">
      <c r="A5102" s="294" t="s">
        <v>602</v>
      </c>
      <c r="B5102" s="101" t="str">
        <f>Comitente</f>
        <v>DIRECCION PROVINCIAL DE REDES DE GAS</v>
      </c>
      <c r="C5102" s="96"/>
      <c r="D5102" s="102"/>
      <c r="E5102" s="102"/>
      <c r="F5102" s="103"/>
      <c r="G5102" s="295"/>
    </row>
    <row r="5103" spans="1:7" ht="24" customHeight="1" x14ac:dyDescent="0.2">
      <c r="A5103" s="294" t="s">
        <v>603</v>
      </c>
      <c r="B5103" s="101">
        <f>Contratista</f>
        <v>0</v>
      </c>
      <c r="C5103" s="97"/>
      <c r="D5103" s="97"/>
      <c r="E5103" s="97"/>
      <c r="F5103" s="104"/>
      <c r="G5103" s="296"/>
    </row>
    <row r="5104" spans="1:7" ht="24" customHeight="1" x14ac:dyDescent="0.2">
      <c r="A5104" s="294" t="s">
        <v>24</v>
      </c>
      <c r="B5104" s="101" t="str">
        <f>Obra</f>
        <v>RED DE MEDIA PRESIÓN BARRIO TALACASTO</v>
      </c>
      <c r="C5104" s="97"/>
      <c r="D5104" s="97"/>
      <c r="E5104" s="97"/>
      <c r="F5104" s="104" t="s">
        <v>38</v>
      </c>
      <c r="G5104" s="297">
        <f>Fecha_Base</f>
        <v>0</v>
      </c>
    </row>
    <row r="5105" spans="1:123" ht="24" customHeight="1" x14ac:dyDescent="0.2">
      <c r="A5105" s="298" t="s">
        <v>601</v>
      </c>
      <c r="B5105" s="98" t="str">
        <f>Ubicación</f>
        <v>Departamento Chimbas</v>
      </c>
      <c r="C5105" s="98"/>
      <c r="D5105" s="105"/>
      <c r="E5105" s="106"/>
      <c r="F5105" s="107"/>
      <c r="G5105" s="299"/>
    </row>
    <row r="5106" spans="1:123" ht="24" customHeight="1" x14ac:dyDescent="0.2">
      <c r="A5106" s="298" t="s">
        <v>39</v>
      </c>
      <c r="B5106" s="108" t="str">
        <f>IFERROR(VALUE(LEFT(B5107,FIND(".",B5107)-1)),"")</f>
        <v/>
      </c>
      <c r="C5106" s="99" t="str">
        <f>IFERROR(VLOOKUP(B5106,Tabla_CyP,2,FALSE),"")</f>
        <v/>
      </c>
      <c r="D5106" s="99"/>
      <c r="E5106" s="106"/>
      <c r="F5106" s="107"/>
      <c r="G5106" s="299"/>
    </row>
    <row r="5107" spans="1:123" ht="24" customHeight="1" x14ac:dyDescent="0.2">
      <c r="A5107" s="298" t="s">
        <v>25</v>
      </c>
      <c r="B5107" s="109" t="str">
        <f>IFERROR(VLOOKUP(COUNTIF($A$1:A5107,"ANALISIS DE PRECIOS"),Tabla_NumeroItem,2,FALSE),"")</f>
        <v/>
      </c>
      <c r="C5107" s="99" t="str">
        <f>IFERROR(VLOOKUP(B5107,Tabla_CyP,2,FALSE),"")</f>
        <v/>
      </c>
      <c r="D5107" s="105"/>
      <c r="E5107" s="106"/>
      <c r="F5107" s="104" t="s">
        <v>26</v>
      </c>
      <c r="G5107" s="300" t="str">
        <f>IFERROR(VLOOKUP(B5107,Tabla_CyP,4,FALSE),"")</f>
        <v/>
      </c>
    </row>
    <row r="5108" spans="1:123" ht="24" customHeight="1" x14ac:dyDescent="0.2">
      <c r="A5108" s="298"/>
      <c r="B5108" s="98"/>
      <c r="C5108" s="99"/>
      <c r="D5108" s="105"/>
      <c r="E5108" s="106"/>
      <c r="F5108" s="107"/>
      <c r="G5108" s="299"/>
    </row>
    <row r="5109" spans="1:123" ht="24" customHeight="1" x14ac:dyDescent="0.2">
      <c r="A5109" s="431" t="s">
        <v>507</v>
      </c>
      <c r="B5109" s="432"/>
      <c r="C5109" s="425" t="s">
        <v>0</v>
      </c>
      <c r="D5109" s="425" t="s">
        <v>27</v>
      </c>
      <c r="E5109" s="427" t="s">
        <v>28</v>
      </c>
      <c r="F5109" s="429" t="s">
        <v>29</v>
      </c>
      <c r="G5109" s="429" t="s">
        <v>30</v>
      </c>
    </row>
    <row r="5110" spans="1:123" s="111" customFormat="1" ht="24" customHeight="1" x14ac:dyDescent="0.2">
      <c r="A5110" s="110" t="s">
        <v>508</v>
      </c>
      <c r="B5110" s="110" t="s">
        <v>509</v>
      </c>
      <c r="C5110" s="426"/>
      <c r="D5110" s="426"/>
      <c r="E5110" s="428"/>
      <c r="F5110" s="430"/>
      <c r="G5110" s="430"/>
      <c r="H5110" s="239"/>
      <c r="I5110" s="239"/>
      <c r="J5110" s="239"/>
      <c r="K5110" s="239"/>
      <c r="L5110" s="239"/>
      <c r="M5110" s="239"/>
      <c r="N5110" s="239"/>
      <c r="O5110" s="239"/>
      <c r="P5110" s="239"/>
      <c r="Q5110" s="239"/>
      <c r="R5110" s="239"/>
      <c r="S5110" s="239"/>
      <c r="T5110" s="239"/>
      <c r="U5110" s="239"/>
      <c r="V5110" s="239"/>
      <c r="W5110" s="239"/>
      <c r="X5110" s="239"/>
      <c r="Y5110" s="239"/>
      <c r="Z5110" s="239"/>
      <c r="AA5110" s="239"/>
      <c r="AB5110" s="239"/>
      <c r="AC5110" s="239"/>
      <c r="AD5110" s="239"/>
      <c r="AE5110" s="239"/>
      <c r="AF5110" s="239"/>
      <c r="AG5110" s="239"/>
      <c r="AH5110" s="239"/>
      <c r="AI5110" s="239"/>
      <c r="AJ5110" s="239"/>
      <c r="AK5110" s="239"/>
      <c r="AL5110" s="239"/>
      <c r="AM5110" s="239"/>
      <c r="AN5110" s="239"/>
      <c r="AO5110" s="239"/>
      <c r="AP5110" s="239"/>
      <c r="AQ5110" s="239"/>
      <c r="AR5110" s="239"/>
      <c r="AS5110" s="239"/>
      <c r="AT5110" s="239"/>
      <c r="AU5110" s="239"/>
      <c r="AV5110" s="239"/>
      <c r="AW5110" s="239"/>
      <c r="AX5110" s="239"/>
      <c r="AY5110" s="239"/>
      <c r="AZ5110" s="239"/>
      <c r="BA5110" s="239"/>
      <c r="BB5110" s="239"/>
      <c r="BC5110" s="239"/>
      <c r="BD5110" s="239"/>
      <c r="BE5110" s="239"/>
      <c r="BF5110" s="239"/>
      <c r="BG5110" s="239"/>
      <c r="BH5110" s="239"/>
      <c r="BI5110" s="239"/>
      <c r="BJ5110" s="239"/>
      <c r="BK5110" s="239"/>
      <c r="BL5110" s="239"/>
      <c r="BM5110" s="239"/>
      <c r="BN5110" s="239"/>
      <c r="BO5110" s="239"/>
      <c r="BP5110" s="239"/>
      <c r="BQ5110" s="239"/>
      <c r="BR5110" s="239"/>
      <c r="BS5110" s="239"/>
      <c r="BT5110" s="239"/>
      <c r="BU5110" s="239"/>
      <c r="BV5110" s="239"/>
      <c r="BW5110" s="239"/>
      <c r="BX5110" s="239"/>
      <c r="BY5110" s="239"/>
      <c r="BZ5110" s="239"/>
      <c r="CA5110" s="239"/>
      <c r="CB5110" s="239"/>
      <c r="CC5110" s="239"/>
      <c r="CD5110" s="239"/>
      <c r="CE5110" s="239"/>
      <c r="CF5110" s="239"/>
      <c r="CG5110" s="239"/>
      <c r="CH5110" s="239"/>
      <c r="CI5110" s="239"/>
      <c r="CJ5110" s="239"/>
      <c r="CK5110" s="239"/>
      <c r="CL5110" s="239"/>
      <c r="CM5110" s="239"/>
      <c r="CN5110" s="239"/>
      <c r="CO5110" s="239"/>
      <c r="CP5110" s="239"/>
      <c r="CQ5110" s="239"/>
      <c r="CR5110" s="239"/>
      <c r="CS5110" s="239"/>
      <c r="CT5110" s="239"/>
      <c r="CU5110" s="239"/>
      <c r="CV5110" s="239"/>
      <c r="CW5110" s="239"/>
      <c r="CX5110" s="239"/>
      <c r="CY5110" s="239"/>
      <c r="CZ5110" s="239"/>
      <c r="DA5110" s="239"/>
      <c r="DB5110" s="239"/>
      <c r="DC5110" s="239"/>
      <c r="DD5110" s="239"/>
      <c r="DE5110" s="239"/>
      <c r="DF5110" s="239"/>
      <c r="DG5110" s="239"/>
      <c r="DH5110" s="239"/>
      <c r="DI5110" s="239"/>
      <c r="DJ5110" s="239"/>
      <c r="DK5110" s="239"/>
      <c r="DL5110" s="239"/>
      <c r="DM5110" s="239"/>
      <c r="DN5110" s="239"/>
      <c r="DO5110" s="239"/>
      <c r="DP5110" s="239"/>
      <c r="DQ5110" s="239"/>
      <c r="DR5110" s="239"/>
      <c r="DS5110" s="239"/>
    </row>
    <row r="5111" spans="1:123" ht="24" customHeight="1" x14ac:dyDescent="0.2">
      <c r="A5111" s="378"/>
      <c r="B5111" s="112"/>
      <c r="C5111" s="376" t="s">
        <v>604</v>
      </c>
      <c r="D5111" s="113"/>
      <c r="E5111" s="114"/>
      <c r="F5111" s="115"/>
      <c r="G5111" s="302"/>
    </row>
    <row r="5112" spans="1:123" s="238" customFormat="1" ht="24" customHeight="1" x14ac:dyDescent="0.2">
      <c r="A5112" s="235" t="str">
        <f t="shared" ref="A5112:A5125" si="1533">IFERROR(VLOOKUP(C5112,Tabla_Insumos,4,FALSE),"")</f>
        <v/>
      </c>
      <c r="B5112" s="233" t="str">
        <f t="shared" ref="B5112:B5125" si="1534">IFERROR(VLOOKUP(C5112,Tabla_Insumos,5,FALSE),"")</f>
        <v/>
      </c>
      <c r="C5112" s="234"/>
      <c r="D5112" s="235" t="str">
        <f t="shared" ref="D5112:D5125" si="1535">IFERROR(VLOOKUP(C5112,Tabla_Insumos,2,FALSE),"")</f>
        <v/>
      </c>
      <c r="E5112" s="236"/>
      <c r="F5112" s="237">
        <f t="shared" ref="F5112:F5125" si="1536">IFERROR(VLOOKUP(C5112,Tabla_Insumos,3,FALSE),0)</f>
        <v>0</v>
      </c>
      <c r="G5112" s="303">
        <f>ROUND(E5112*F5112,2)</f>
        <v>0</v>
      </c>
    </row>
    <row r="5113" spans="1:123" s="238" customFormat="1" ht="24" customHeight="1" x14ac:dyDescent="0.2">
      <c r="A5113" s="235" t="str">
        <f t="shared" si="1533"/>
        <v/>
      </c>
      <c r="B5113" s="233" t="str">
        <f t="shared" si="1534"/>
        <v/>
      </c>
      <c r="C5113" s="234"/>
      <c r="D5113" s="235" t="str">
        <f t="shared" si="1535"/>
        <v/>
      </c>
      <c r="E5113" s="236"/>
      <c r="F5113" s="237">
        <f t="shared" si="1536"/>
        <v>0</v>
      </c>
      <c r="G5113" s="303">
        <f t="shared" ref="G5113:G5125" si="1537">ROUND(E5113*F5113,2)</f>
        <v>0</v>
      </c>
    </row>
    <row r="5114" spans="1:123" s="238" customFormat="1" ht="24" customHeight="1" x14ac:dyDescent="0.2">
      <c r="A5114" s="235" t="str">
        <f t="shared" si="1533"/>
        <v/>
      </c>
      <c r="B5114" s="233" t="str">
        <f t="shared" si="1534"/>
        <v/>
      </c>
      <c r="C5114" s="234"/>
      <c r="D5114" s="235" t="str">
        <f t="shared" si="1535"/>
        <v/>
      </c>
      <c r="E5114" s="236"/>
      <c r="F5114" s="237">
        <f t="shared" si="1536"/>
        <v>0</v>
      </c>
      <c r="G5114" s="303">
        <f t="shared" si="1537"/>
        <v>0</v>
      </c>
    </row>
    <row r="5115" spans="1:123" s="238" customFormat="1" ht="24" customHeight="1" x14ac:dyDescent="0.2">
      <c r="A5115" s="235" t="str">
        <f t="shared" si="1533"/>
        <v/>
      </c>
      <c r="B5115" s="233" t="str">
        <f t="shared" si="1534"/>
        <v/>
      </c>
      <c r="C5115" s="234"/>
      <c r="D5115" s="235" t="str">
        <f t="shared" si="1535"/>
        <v/>
      </c>
      <c r="E5115" s="236"/>
      <c r="F5115" s="237">
        <f t="shared" si="1536"/>
        <v>0</v>
      </c>
      <c r="G5115" s="303">
        <f t="shared" si="1537"/>
        <v>0</v>
      </c>
    </row>
    <row r="5116" spans="1:123" s="238" customFormat="1" ht="24" customHeight="1" x14ac:dyDescent="0.2">
      <c r="A5116" s="235" t="str">
        <f t="shared" si="1533"/>
        <v/>
      </c>
      <c r="B5116" s="233" t="str">
        <f t="shared" si="1534"/>
        <v/>
      </c>
      <c r="C5116" s="234"/>
      <c r="D5116" s="235" t="str">
        <f t="shared" si="1535"/>
        <v/>
      </c>
      <c r="E5116" s="236"/>
      <c r="F5116" s="237">
        <f t="shared" si="1536"/>
        <v>0</v>
      </c>
      <c r="G5116" s="303">
        <f t="shared" si="1537"/>
        <v>0</v>
      </c>
    </row>
    <row r="5117" spans="1:123" s="238" customFormat="1" ht="24" customHeight="1" x14ac:dyDescent="0.2">
      <c r="A5117" s="235" t="str">
        <f t="shared" si="1533"/>
        <v/>
      </c>
      <c r="B5117" s="233" t="str">
        <f t="shared" si="1534"/>
        <v/>
      </c>
      <c r="C5117" s="234"/>
      <c r="D5117" s="235" t="str">
        <f t="shared" si="1535"/>
        <v/>
      </c>
      <c r="E5117" s="236"/>
      <c r="F5117" s="237">
        <f t="shared" si="1536"/>
        <v>0</v>
      </c>
      <c r="G5117" s="303">
        <f t="shared" si="1537"/>
        <v>0</v>
      </c>
    </row>
    <row r="5118" spans="1:123" s="238" customFormat="1" ht="24" customHeight="1" x14ac:dyDescent="0.2">
      <c r="A5118" s="235" t="str">
        <f t="shared" si="1533"/>
        <v/>
      </c>
      <c r="B5118" s="233" t="str">
        <f t="shared" si="1534"/>
        <v/>
      </c>
      <c r="C5118" s="234"/>
      <c r="D5118" s="235" t="str">
        <f t="shared" si="1535"/>
        <v/>
      </c>
      <c r="E5118" s="236"/>
      <c r="F5118" s="237">
        <f t="shared" si="1536"/>
        <v>0</v>
      </c>
      <c r="G5118" s="303">
        <f t="shared" si="1537"/>
        <v>0</v>
      </c>
    </row>
    <row r="5119" spans="1:123" s="238" customFormat="1" ht="24" customHeight="1" x14ac:dyDescent="0.2">
      <c r="A5119" s="235" t="str">
        <f t="shared" si="1533"/>
        <v/>
      </c>
      <c r="B5119" s="233" t="str">
        <f t="shared" si="1534"/>
        <v/>
      </c>
      <c r="C5119" s="234"/>
      <c r="D5119" s="235" t="str">
        <f t="shared" si="1535"/>
        <v/>
      </c>
      <c r="E5119" s="236"/>
      <c r="F5119" s="237">
        <f t="shared" si="1536"/>
        <v>0</v>
      </c>
      <c r="G5119" s="303">
        <f t="shared" si="1537"/>
        <v>0</v>
      </c>
    </row>
    <row r="5120" spans="1:123" s="238" customFormat="1" ht="24" customHeight="1" x14ac:dyDescent="0.2">
      <c r="A5120" s="235" t="str">
        <f t="shared" si="1533"/>
        <v/>
      </c>
      <c r="B5120" s="233" t="str">
        <f t="shared" si="1534"/>
        <v/>
      </c>
      <c r="C5120" s="234"/>
      <c r="D5120" s="235" t="str">
        <f t="shared" si="1535"/>
        <v/>
      </c>
      <c r="E5120" s="236"/>
      <c r="F5120" s="237">
        <f t="shared" si="1536"/>
        <v>0</v>
      </c>
      <c r="G5120" s="303">
        <f t="shared" si="1537"/>
        <v>0</v>
      </c>
    </row>
    <row r="5121" spans="1:7" s="238" customFormat="1" ht="24" customHeight="1" x14ac:dyDescent="0.2">
      <c r="A5121" s="235" t="str">
        <f t="shared" si="1533"/>
        <v/>
      </c>
      <c r="B5121" s="233" t="str">
        <f t="shared" si="1534"/>
        <v/>
      </c>
      <c r="C5121" s="234"/>
      <c r="D5121" s="235" t="str">
        <f t="shared" si="1535"/>
        <v/>
      </c>
      <c r="E5121" s="236"/>
      <c r="F5121" s="237">
        <f t="shared" si="1536"/>
        <v>0</v>
      </c>
      <c r="G5121" s="303">
        <f t="shared" si="1537"/>
        <v>0</v>
      </c>
    </row>
    <row r="5122" spans="1:7" s="238" customFormat="1" ht="24" customHeight="1" x14ac:dyDescent="0.2">
      <c r="A5122" s="235" t="str">
        <f t="shared" si="1533"/>
        <v/>
      </c>
      <c r="B5122" s="233" t="str">
        <f t="shared" si="1534"/>
        <v/>
      </c>
      <c r="C5122" s="234"/>
      <c r="D5122" s="235" t="str">
        <f t="shared" si="1535"/>
        <v/>
      </c>
      <c r="E5122" s="236"/>
      <c r="F5122" s="237">
        <f t="shared" si="1536"/>
        <v>0</v>
      </c>
      <c r="G5122" s="303">
        <f t="shared" si="1537"/>
        <v>0</v>
      </c>
    </row>
    <row r="5123" spans="1:7" s="238" customFormat="1" ht="24" customHeight="1" x14ac:dyDescent="0.2">
      <c r="A5123" s="235" t="str">
        <f t="shared" si="1533"/>
        <v/>
      </c>
      <c r="B5123" s="233" t="str">
        <f t="shared" si="1534"/>
        <v/>
      </c>
      <c r="C5123" s="234"/>
      <c r="D5123" s="235" t="str">
        <f t="shared" si="1535"/>
        <v/>
      </c>
      <c r="E5123" s="236"/>
      <c r="F5123" s="237">
        <f t="shared" si="1536"/>
        <v>0</v>
      </c>
      <c r="G5123" s="303">
        <f t="shared" si="1537"/>
        <v>0</v>
      </c>
    </row>
    <row r="5124" spans="1:7" s="238" customFormat="1" ht="24" customHeight="1" x14ac:dyDescent="0.2">
      <c r="A5124" s="235" t="str">
        <f t="shared" si="1533"/>
        <v/>
      </c>
      <c r="B5124" s="233" t="str">
        <f t="shared" si="1534"/>
        <v/>
      </c>
      <c r="C5124" s="234"/>
      <c r="D5124" s="235" t="str">
        <f t="shared" si="1535"/>
        <v/>
      </c>
      <c r="E5124" s="236"/>
      <c r="F5124" s="237">
        <f t="shared" si="1536"/>
        <v>0</v>
      </c>
      <c r="G5124" s="303">
        <f t="shared" si="1537"/>
        <v>0</v>
      </c>
    </row>
    <row r="5125" spans="1:7" s="238" customFormat="1" ht="24" customHeight="1" x14ac:dyDescent="0.2">
      <c r="A5125" s="235" t="str">
        <f t="shared" si="1533"/>
        <v/>
      </c>
      <c r="B5125" s="233" t="str">
        <f t="shared" si="1534"/>
        <v/>
      </c>
      <c r="C5125" s="234"/>
      <c r="D5125" s="235" t="str">
        <f t="shared" si="1535"/>
        <v/>
      </c>
      <c r="E5125" s="236"/>
      <c r="F5125" s="237">
        <f t="shared" si="1536"/>
        <v>0</v>
      </c>
      <c r="G5125" s="303">
        <f t="shared" si="1537"/>
        <v>0</v>
      </c>
    </row>
    <row r="5126" spans="1:7" ht="24" customHeight="1" x14ac:dyDescent="0.2">
      <c r="A5126" s="304"/>
      <c r="B5126" s="99"/>
      <c r="C5126" s="99"/>
      <c r="D5126" s="105"/>
      <c r="E5126" s="106"/>
      <c r="F5126" s="377" t="s">
        <v>31</v>
      </c>
      <c r="G5126" s="305">
        <f>SUBTOTAL(9,G5112:G5125)</f>
        <v>0</v>
      </c>
    </row>
    <row r="5127" spans="1:7" ht="24" customHeight="1" x14ac:dyDescent="0.2">
      <c r="A5127" s="304"/>
      <c r="B5127" s="99"/>
      <c r="C5127" s="375" t="s">
        <v>605</v>
      </c>
      <c r="D5127" s="105"/>
      <c r="E5127" s="106"/>
      <c r="F5127" s="107"/>
      <c r="G5127" s="306"/>
    </row>
    <row r="5128" spans="1:7" s="238" customFormat="1" ht="24" customHeight="1" x14ac:dyDescent="0.2">
      <c r="A5128" s="235" t="str">
        <f t="shared" ref="A5128:A5135" si="1538">IFERROR(VLOOKUP(C5128,Tabla_Insumos,4,FALSE),"")</f>
        <v/>
      </c>
      <c r="B5128" s="233">
        <f t="shared" ref="B5128:B5135" si="1539">IFERROR(VLOOKUP(A5128,Tabla_Indices,5,FALSE),"")</f>
        <v>0</v>
      </c>
      <c r="C5128" s="234"/>
      <c r="D5128" s="235" t="str">
        <f t="shared" ref="D5128:D5135" si="1540">IFERROR(VLOOKUP(C5128,Tabla_Insumos,2,FALSE),"")</f>
        <v/>
      </c>
      <c r="E5128" s="236"/>
      <c r="F5128" s="237">
        <f t="shared" ref="F5128:F5135" si="1541">IFERROR(VLOOKUP(C5128,Tabla_Insumos,3,FALSE),0)</f>
        <v>0</v>
      </c>
      <c r="G5128" s="303">
        <f>ROUND(E5128*F5128,2)</f>
        <v>0</v>
      </c>
    </row>
    <row r="5129" spans="1:7" s="238" customFormat="1" ht="24" customHeight="1" x14ac:dyDescent="0.2">
      <c r="A5129" s="235" t="str">
        <f t="shared" si="1538"/>
        <v/>
      </c>
      <c r="B5129" s="233">
        <f t="shared" si="1539"/>
        <v>0</v>
      </c>
      <c r="C5129" s="234"/>
      <c r="D5129" s="235" t="str">
        <f t="shared" si="1540"/>
        <v/>
      </c>
      <c r="E5129" s="236"/>
      <c r="F5129" s="237">
        <f t="shared" si="1541"/>
        <v>0</v>
      </c>
      <c r="G5129" s="303">
        <f>ROUND(E5129*F5129,2)</f>
        <v>0</v>
      </c>
    </row>
    <row r="5130" spans="1:7" s="238" customFormat="1" ht="24" customHeight="1" x14ac:dyDescent="0.2">
      <c r="A5130" s="235" t="str">
        <f t="shared" si="1538"/>
        <v/>
      </c>
      <c r="B5130" s="233">
        <f t="shared" si="1539"/>
        <v>0</v>
      </c>
      <c r="C5130" s="234"/>
      <c r="D5130" s="235" t="str">
        <f t="shared" si="1540"/>
        <v/>
      </c>
      <c r="E5130" s="236"/>
      <c r="F5130" s="237">
        <f t="shared" si="1541"/>
        <v>0</v>
      </c>
      <c r="G5130" s="303">
        <f t="shared" ref="G5130:G5135" si="1542">ROUND(E5130*F5130,2)</f>
        <v>0</v>
      </c>
    </row>
    <row r="5131" spans="1:7" s="238" customFormat="1" ht="24" customHeight="1" x14ac:dyDescent="0.2">
      <c r="A5131" s="235" t="str">
        <f t="shared" si="1538"/>
        <v/>
      </c>
      <c r="B5131" s="233">
        <f t="shared" si="1539"/>
        <v>0</v>
      </c>
      <c r="C5131" s="234"/>
      <c r="D5131" s="235" t="str">
        <f t="shared" si="1540"/>
        <v/>
      </c>
      <c r="E5131" s="236"/>
      <c r="F5131" s="237">
        <f t="shared" si="1541"/>
        <v>0</v>
      </c>
      <c r="G5131" s="303">
        <f t="shared" si="1542"/>
        <v>0</v>
      </c>
    </row>
    <row r="5132" spans="1:7" s="238" customFormat="1" ht="24" customHeight="1" x14ac:dyDescent="0.2">
      <c r="A5132" s="235" t="str">
        <f t="shared" si="1538"/>
        <v/>
      </c>
      <c r="B5132" s="233">
        <f t="shared" si="1539"/>
        <v>0</v>
      </c>
      <c r="C5132" s="234"/>
      <c r="D5132" s="235" t="str">
        <f t="shared" si="1540"/>
        <v/>
      </c>
      <c r="E5132" s="236"/>
      <c r="F5132" s="237">
        <f t="shared" si="1541"/>
        <v>0</v>
      </c>
      <c r="G5132" s="303">
        <f t="shared" si="1542"/>
        <v>0</v>
      </c>
    </row>
    <row r="5133" spans="1:7" s="238" customFormat="1" ht="24" customHeight="1" x14ac:dyDescent="0.2">
      <c r="A5133" s="235" t="str">
        <f t="shared" si="1538"/>
        <v/>
      </c>
      <c r="B5133" s="233">
        <f t="shared" si="1539"/>
        <v>0</v>
      </c>
      <c r="C5133" s="234"/>
      <c r="D5133" s="235" t="str">
        <f t="shared" si="1540"/>
        <v/>
      </c>
      <c r="E5133" s="236"/>
      <c r="F5133" s="237">
        <f t="shared" si="1541"/>
        <v>0</v>
      </c>
      <c r="G5133" s="303">
        <f t="shared" si="1542"/>
        <v>0</v>
      </c>
    </row>
    <row r="5134" spans="1:7" s="238" customFormat="1" ht="24" customHeight="1" x14ac:dyDescent="0.2">
      <c r="A5134" s="235" t="str">
        <f t="shared" si="1538"/>
        <v/>
      </c>
      <c r="B5134" s="233">
        <f t="shared" si="1539"/>
        <v>0</v>
      </c>
      <c r="C5134" s="234"/>
      <c r="D5134" s="235" t="str">
        <f t="shared" si="1540"/>
        <v/>
      </c>
      <c r="E5134" s="236"/>
      <c r="F5134" s="237">
        <f t="shared" si="1541"/>
        <v>0</v>
      </c>
      <c r="G5134" s="303">
        <f t="shared" si="1542"/>
        <v>0</v>
      </c>
    </row>
    <row r="5135" spans="1:7" s="238" customFormat="1" ht="24" customHeight="1" x14ac:dyDescent="0.2">
      <c r="A5135" s="235" t="str">
        <f t="shared" si="1538"/>
        <v/>
      </c>
      <c r="B5135" s="233">
        <f t="shared" si="1539"/>
        <v>0</v>
      </c>
      <c r="C5135" s="234"/>
      <c r="D5135" s="235" t="str">
        <f t="shared" si="1540"/>
        <v/>
      </c>
      <c r="E5135" s="236"/>
      <c r="F5135" s="237">
        <f t="shared" si="1541"/>
        <v>0</v>
      </c>
      <c r="G5135" s="303">
        <f t="shared" si="1542"/>
        <v>0</v>
      </c>
    </row>
    <row r="5136" spans="1:7" ht="24" customHeight="1" x14ac:dyDescent="0.2">
      <c r="A5136" s="304"/>
      <c r="B5136" s="99"/>
      <c r="C5136" s="99"/>
      <c r="D5136" s="105"/>
      <c r="E5136" s="106"/>
      <c r="F5136" s="377" t="s">
        <v>32</v>
      </c>
      <c r="G5136" s="305">
        <f>SUBTOTAL(9,G5128:G5135)</f>
        <v>0</v>
      </c>
    </row>
    <row r="5137" spans="1:7" ht="24" customHeight="1" x14ac:dyDescent="0.2">
      <c r="A5137" s="304"/>
      <c r="B5137" s="99"/>
      <c r="C5137" s="375" t="s">
        <v>606</v>
      </c>
      <c r="D5137" s="105"/>
      <c r="E5137" s="106"/>
      <c r="F5137" s="107"/>
      <c r="G5137" s="306"/>
    </row>
    <row r="5138" spans="1:7" s="238" customFormat="1" ht="24" customHeight="1" x14ac:dyDescent="0.2">
      <c r="A5138" s="235" t="str">
        <f t="shared" ref="A5138:A5146" si="1543">IFERROR(VLOOKUP(C5138,Tabla_Insumos,4,FALSE),"")</f>
        <v/>
      </c>
      <c r="B5138" s="233" t="str">
        <f t="shared" ref="B5138:B5146" si="1544">IFERROR(VLOOKUP(C5138,Tabla_Insumos,5,FALSE),"")</f>
        <v/>
      </c>
      <c r="C5138" s="234"/>
      <c r="D5138" s="235" t="str">
        <f t="shared" ref="D5138:D5146" si="1545">IFERROR(VLOOKUP(C5138,Tabla_Insumos,2,FALSE),"")</f>
        <v/>
      </c>
      <c r="E5138" s="236"/>
      <c r="F5138" s="237">
        <f t="shared" ref="F5138:F5146" si="1546">IFERROR(VLOOKUP(C5138,Tabla_Insumos,3,FALSE),0)</f>
        <v>0</v>
      </c>
      <c r="G5138" s="303">
        <f t="shared" ref="G5138:G5146" si="1547">ROUND(E5138*F5138,2)</f>
        <v>0</v>
      </c>
    </row>
    <row r="5139" spans="1:7" s="238" customFormat="1" ht="24" customHeight="1" x14ac:dyDescent="0.2">
      <c r="A5139" s="235" t="str">
        <f t="shared" si="1543"/>
        <v/>
      </c>
      <c r="B5139" s="233" t="str">
        <f t="shared" si="1544"/>
        <v/>
      </c>
      <c r="C5139" s="234"/>
      <c r="D5139" s="235" t="str">
        <f t="shared" si="1545"/>
        <v/>
      </c>
      <c r="E5139" s="236"/>
      <c r="F5139" s="237">
        <f t="shared" si="1546"/>
        <v>0</v>
      </c>
      <c r="G5139" s="303">
        <f t="shared" si="1547"/>
        <v>0</v>
      </c>
    </row>
    <row r="5140" spans="1:7" s="238" customFormat="1" ht="24" customHeight="1" x14ac:dyDescent="0.2">
      <c r="A5140" s="235" t="str">
        <f t="shared" si="1543"/>
        <v/>
      </c>
      <c r="B5140" s="233" t="str">
        <f t="shared" si="1544"/>
        <v/>
      </c>
      <c r="C5140" s="234"/>
      <c r="D5140" s="235" t="str">
        <f t="shared" si="1545"/>
        <v/>
      </c>
      <c r="E5140" s="236"/>
      <c r="F5140" s="237">
        <f t="shared" si="1546"/>
        <v>0</v>
      </c>
      <c r="G5140" s="303">
        <f t="shared" si="1547"/>
        <v>0</v>
      </c>
    </row>
    <row r="5141" spans="1:7" s="238" customFormat="1" ht="24" customHeight="1" x14ac:dyDescent="0.2">
      <c r="A5141" s="235" t="str">
        <f t="shared" si="1543"/>
        <v/>
      </c>
      <c r="B5141" s="233" t="str">
        <f t="shared" si="1544"/>
        <v/>
      </c>
      <c r="C5141" s="234"/>
      <c r="D5141" s="235" t="str">
        <f t="shared" si="1545"/>
        <v/>
      </c>
      <c r="E5141" s="236"/>
      <c r="F5141" s="237">
        <f t="shared" si="1546"/>
        <v>0</v>
      </c>
      <c r="G5141" s="303">
        <f t="shared" si="1547"/>
        <v>0</v>
      </c>
    </row>
    <row r="5142" spans="1:7" s="238" customFormat="1" ht="24" customHeight="1" x14ac:dyDescent="0.2">
      <c r="A5142" s="235" t="str">
        <f t="shared" si="1543"/>
        <v/>
      </c>
      <c r="B5142" s="233" t="str">
        <f t="shared" si="1544"/>
        <v/>
      </c>
      <c r="C5142" s="234"/>
      <c r="D5142" s="235" t="str">
        <f t="shared" si="1545"/>
        <v/>
      </c>
      <c r="E5142" s="236"/>
      <c r="F5142" s="237">
        <f t="shared" si="1546"/>
        <v>0</v>
      </c>
      <c r="G5142" s="303">
        <f t="shared" si="1547"/>
        <v>0</v>
      </c>
    </row>
    <row r="5143" spans="1:7" s="238" customFormat="1" ht="24" customHeight="1" x14ac:dyDescent="0.2">
      <c r="A5143" s="235" t="str">
        <f t="shared" si="1543"/>
        <v/>
      </c>
      <c r="B5143" s="233" t="str">
        <f t="shared" si="1544"/>
        <v/>
      </c>
      <c r="C5143" s="234"/>
      <c r="D5143" s="235" t="str">
        <f t="shared" si="1545"/>
        <v/>
      </c>
      <c r="E5143" s="236"/>
      <c r="F5143" s="237">
        <f t="shared" si="1546"/>
        <v>0</v>
      </c>
      <c r="G5143" s="303">
        <f t="shared" si="1547"/>
        <v>0</v>
      </c>
    </row>
    <row r="5144" spans="1:7" s="238" customFormat="1" ht="24" customHeight="1" x14ac:dyDescent="0.2">
      <c r="A5144" s="235" t="str">
        <f t="shared" si="1543"/>
        <v/>
      </c>
      <c r="B5144" s="233" t="str">
        <f t="shared" si="1544"/>
        <v/>
      </c>
      <c r="C5144" s="234"/>
      <c r="D5144" s="235" t="str">
        <f t="shared" si="1545"/>
        <v/>
      </c>
      <c r="E5144" s="236"/>
      <c r="F5144" s="237">
        <f t="shared" si="1546"/>
        <v>0</v>
      </c>
      <c r="G5144" s="303">
        <f t="shared" si="1547"/>
        <v>0</v>
      </c>
    </row>
    <row r="5145" spans="1:7" s="238" customFormat="1" ht="24" customHeight="1" x14ac:dyDescent="0.2">
      <c r="A5145" s="235" t="str">
        <f t="shared" si="1543"/>
        <v/>
      </c>
      <c r="B5145" s="233" t="str">
        <f t="shared" si="1544"/>
        <v/>
      </c>
      <c r="C5145" s="234"/>
      <c r="D5145" s="235" t="str">
        <f t="shared" si="1545"/>
        <v/>
      </c>
      <c r="E5145" s="236"/>
      <c r="F5145" s="237">
        <f t="shared" si="1546"/>
        <v>0</v>
      </c>
      <c r="G5145" s="303">
        <f t="shared" si="1547"/>
        <v>0</v>
      </c>
    </row>
    <row r="5146" spans="1:7" s="238" customFormat="1" ht="24" customHeight="1" x14ac:dyDescent="0.2">
      <c r="A5146" s="235" t="str">
        <f t="shared" si="1543"/>
        <v/>
      </c>
      <c r="B5146" s="233" t="str">
        <f t="shared" si="1544"/>
        <v/>
      </c>
      <c r="C5146" s="234"/>
      <c r="D5146" s="235" t="str">
        <f t="shared" si="1545"/>
        <v/>
      </c>
      <c r="E5146" s="236"/>
      <c r="F5146" s="237">
        <f t="shared" si="1546"/>
        <v>0</v>
      </c>
      <c r="G5146" s="303">
        <f t="shared" si="1547"/>
        <v>0</v>
      </c>
    </row>
    <row r="5147" spans="1:7" ht="24" customHeight="1" x14ac:dyDescent="0.2">
      <c r="A5147" s="307"/>
      <c r="B5147" s="105"/>
      <c r="C5147" s="99"/>
      <c r="D5147" s="105"/>
      <c r="E5147" s="106"/>
      <c r="F5147" s="377" t="s">
        <v>33</v>
      </c>
      <c r="G5147" s="305">
        <f>SUBTOTAL(9,G5138:G5146)</f>
        <v>0</v>
      </c>
    </row>
    <row r="5148" spans="1:7" ht="24" customHeight="1" x14ac:dyDescent="0.2">
      <c r="A5148" s="308"/>
      <c r="B5148" s="105"/>
      <c r="C5148" s="99"/>
      <c r="D5148" s="105"/>
      <c r="E5148" s="106"/>
      <c r="F5148" s="107"/>
      <c r="G5148" s="306"/>
    </row>
    <row r="5149" spans="1:7" ht="24" customHeight="1" x14ac:dyDescent="0.2">
      <c r="A5149" s="309" t="str">
        <f>B5107</f>
        <v/>
      </c>
      <c r="B5149" s="310" t="str">
        <f>C5107</f>
        <v/>
      </c>
      <c r="C5149" s="113"/>
      <c r="D5149" s="113" t="s">
        <v>34</v>
      </c>
      <c r="E5149" s="114"/>
      <c r="F5149" s="312" t="s">
        <v>35</v>
      </c>
      <c r="G5149" s="311">
        <f>SUBTOTAL(9,G5112:G5148)</f>
        <v>0</v>
      </c>
    </row>
    <row r="5151" spans="1:7" ht="24" customHeight="1" x14ac:dyDescent="0.2">
      <c r="A5151" s="291" t="s">
        <v>37</v>
      </c>
      <c r="B5151" s="292"/>
      <c r="C5151" s="292"/>
      <c r="D5151" s="292"/>
      <c r="E5151" s="292"/>
      <c r="F5151" s="292"/>
      <c r="G5151" s="293"/>
    </row>
    <row r="5152" spans="1:7" ht="24" customHeight="1" x14ac:dyDescent="0.2">
      <c r="A5152" s="294" t="s">
        <v>602</v>
      </c>
      <c r="B5152" s="101" t="str">
        <f>Comitente</f>
        <v>DIRECCION PROVINCIAL DE REDES DE GAS</v>
      </c>
      <c r="C5152" s="96"/>
      <c r="D5152" s="102"/>
      <c r="E5152" s="102"/>
      <c r="F5152" s="103"/>
      <c r="G5152" s="295"/>
    </row>
    <row r="5153" spans="1:123" ht="24" customHeight="1" x14ac:dyDescent="0.2">
      <c r="A5153" s="294" t="s">
        <v>603</v>
      </c>
      <c r="B5153" s="101">
        <f>Contratista</f>
        <v>0</v>
      </c>
      <c r="C5153" s="97"/>
      <c r="D5153" s="97"/>
      <c r="E5153" s="97"/>
      <c r="F5153" s="104"/>
      <c r="G5153" s="296"/>
    </row>
    <row r="5154" spans="1:123" ht="24" customHeight="1" x14ac:dyDescent="0.2">
      <c r="A5154" s="294" t="s">
        <v>24</v>
      </c>
      <c r="B5154" s="101" t="str">
        <f>Obra</f>
        <v>RED DE MEDIA PRESIÓN BARRIO TALACASTO</v>
      </c>
      <c r="C5154" s="97"/>
      <c r="D5154" s="97"/>
      <c r="E5154" s="97"/>
      <c r="F5154" s="104" t="s">
        <v>38</v>
      </c>
      <c r="G5154" s="297">
        <f>Fecha_Base</f>
        <v>0</v>
      </c>
    </row>
    <row r="5155" spans="1:123" ht="24" customHeight="1" x14ac:dyDescent="0.2">
      <c r="A5155" s="298" t="s">
        <v>601</v>
      </c>
      <c r="B5155" s="98" t="str">
        <f>Ubicación</f>
        <v>Departamento Chimbas</v>
      </c>
      <c r="C5155" s="98"/>
      <c r="D5155" s="105"/>
      <c r="E5155" s="106"/>
      <c r="F5155" s="107"/>
      <c r="G5155" s="299"/>
    </row>
    <row r="5156" spans="1:123" ht="24" customHeight="1" x14ac:dyDescent="0.2">
      <c r="A5156" s="298" t="s">
        <v>39</v>
      </c>
      <c r="B5156" s="108" t="str">
        <f>IFERROR(VALUE(LEFT(B5157,FIND(".",B5157)-1)),"")</f>
        <v/>
      </c>
      <c r="C5156" s="99" t="str">
        <f>IFERROR(VLOOKUP(B5156,Tabla_CyP,2,FALSE),"")</f>
        <v/>
      </c>
      <c r="D5156" s="99"/>
      <c r="E5156" s="106"/>
      <c r="F5156" s="107"/>
      <c r="G5156" s="299"/>
    </row>
    <row r="5157" spans="1:123" ht="24" customHeight="1" x14ac:dyDescent="0.2">
      <c r="A5157" s="298" t="s">
        <v>25</v>
      </c>
      <c r="B5157" s="109" t="str">
        <f>IFERROR(VLOOKUP(COUNTIF($A$1:A5157,"ANALISIS DE PRECIOS"),Tabla_NumeroItem,2,FALSE),"")</f>
        <v/>
      </c>
      <c r="C5157" s="99" t="str">
        <f>IFERROR(VLOOKUP(B5157,Tabla_CyP,2,FALSE),"")</f>
        <v/>
      </c>
      <c r="D5157" s="105"/>
      <c r="E5157" s="106"/>
      <c r="F5157" s="104" t="s">
        <v>26</v>
      </c>
      <c r="G5157" s="300" t="str">
        <f>IFERROR(VLOOKUP(B5157,Tabla_CyP,4,FALSE),"")</f>
        <v/>
      </c>
    </row>
    <row r="5158" spans="1:123" ht="24" customHeight="1" x14ac:dyDescent="0.2">
      <c r="A5158" s="298"/>
      <c r="B5158" s="98"/>
      <c r="C5158" s="99"/>
      <c r="D5158" s="105"/>
      <c r="E5158" s="106"/>
      <c r="F5158" s="107"/>
      <c r="G5158" s="299"/>
    </row>
    <row r="5159" spans="1:123" ht="24" customHeight="1" x14ac:dyDescent="0.2">
      <c r="A5159" s="431" t="s">
        <v>507</v>
      </c>
      <c r="B5159" s="432"/>
      <c r="C5159" s="425" t="s">
        <v>0</v>
      </c>
      <c r="D5159" s="425" t="s">
        <v>27</v>
      </c>
      <c r="E5159" s="427" t="s">
        <v>28</v>
      </c>
      <c r="F5159" s="429" t="s">
        <v>29</v>
      </c>
      <c r="G5159" s="429" t="s">
        <v>30</v>
      </c>
    </row>
    <row r="5160" spans="1:123" s="111" customFormat="1" ht="24" customHeight="1" x14ac:dyDescent="0.2">
      <c r="A5160" s="110" t="s">
        <v>508</v>
      </c>
      <c r="B5160" s="110" t="s">
        <v>509</v>
      </c>
      <c r="C5160" s="426"/>
      <c r="D5160" s="426"/>
      <c r="E5160" s="428"/>
      <c r="F5160" s="430"/>
      <c r="G5160" s="430"/>
      <c r="H5160" s="239"/>
      <c r="I5160" s="239"/>
      <c r="J5160" s="239"/>
      <c r="K5160" s="239"/>
      <c r="L5160" s="239"/>
      <c r="M5160" s="239"/>
      <c r="N5160" s="239"/>
      <c r="O5160" s="239"/>
      <c r="P5160" s="239"/>
      <c r="Q5160" s="239"/>
      <c r="R5160" s="239"/>
      <c r="S5160" s="239"/>
      <c r="T5160" s="239"/>
      <c r="U5160" s="239"/>
      <c r="V5160" s="239"/>
      <c r="W5160" s="239"/>
      <c r="X5160" s="239"/>
      <c r="Y5160" s="239"/>
      <c r="Z5160" s="239"/>
      <c r="AA5160" s="239"/>
      <c r="AB5160" s="239"/>
      <c r="AC5160" s="239"/>
      <c r="AD5160" s="239"/>
      <c r="AE5160" s="239"/>
      <c r="AF5160" s="239"/>
      <c r="AG5160" s="239"/>
      <c r="AH5160" s="239"/>
      <c r="AI5160" s="239"/>
      <c r="AJ5160" s="239"/>
      <c r="AK5160" s="239"/>
      <c r="AL5160" s="239"/>
      <c r="AM5160" s="239"/>
      <c r="AN5160" s="239"/>
      <c r="AO5160" s="239"/>
      <c r="AP5160" s="239"/>
      <c r="AQ5160" s="239"/>
      <c r="AR5160" s="239"/>
      <c r="AS5160" s="239"/>
      <c r="AT5160" s="239"/>
      <c r="AU5160" s="239"/>
      <c r="AV5160" s="239"/>
      <c r="AW5160" s="239"/>
      <c r="AX5160" s="239"/>
      <c r="AY5160" s="239"/>
      <c r="AZ5160" s="239"/>
      <c r="BA5160" s="239"/>
      <c r="BB5160" s="239"/>
      <c r="BC5160" s="239"/>
      <c r="BD5160" s="239"/>
      <c r="BE5160" s="239"/>
      <c r="BF5160" s="239"/>
      <c r="BG5160" s="239"/>
      <c r="BH5160" s="239"/>
      <c r="BI5160" s="239"/>
      <c r="BJ5160" s="239"/>
      <c r="BK5160" s="239"/>
      <c r="BL5160" s="239"/>
      <c r="BM5160" s="239"/>
      <c r="BN5160" s="239"/>
      <c r="BO5160" s="239"/>
      <c r="BP5160" s="239"/>
      <c r="BQ5160" s="239"/>
      <c r="BR5160" s="239"/>
      <c r="BS5160" s="239"/>
      <c r="BT5160" s="239"/>
      <c r="BU5160" s="239"/>
      <c r="BV5160" s="239"/>
      <c r="BW5160" s="239"/>
      <c r="BX5160" s="239"/>
      <c r="BY5160" s="239"/>
      <c r="BZ5160" s="239"/>
      <c r="CA5160" s="239"/>
      <c r="CB5160" s="239"/>
      <c r="CC5160" s="239"/>
      <c r="CD5160" s="239"/>
      <c r="CE5160" s="239"/>
      <c r="CF5160" s="239"/>
      <c r="CG5160" s="239"/>
      <c r="CH5160" s="239"/>
      <c r="CI5160" s="239"/>
      <c r="CJ5160" s="239"/>
      <c r="CK5160" s="239"/>
      <c r="CL5160" s="239"/>
      <c r="CM5160" s="239"/>
      <c r="CN5160" s="239"/>
      <c r="CO5160" s="239"/>
      <c r="CP5160" s="239"/>
      <c r="CQ5160" s="239"/>
      <c r="CR5160" s="239"/>
      <c r="CS5160" s="239"/>
      <c r="CT5160" s="239"/>
      <c r="CU5160" s="239"/>
      <c r="CV5160" s="239"/>
      <c r="CW5160" s="239"/>
      <c r="CX5160" s="239"/>
      <c r="CY5160" s="239"/>
      <c r="CZ5160" s="239"/>
      <c r="DA5160" s="239"/>
      <c r="DB5160" s="239"/>
      <c r="DC5160" s="239"/>
      <c r="DD5160" s="239"/>
      <c r="DE5160" s="239"/>
      <c r="DF5160" s="239"/>
      <c r="DG5160" s="239"/>
      <c r="DH5160" s="239"/>
      <c r="DI5160" s="239"/>
      <c r="DJ5160" s="239"/>
      <c r="DK5160" s="239"/>
      <c r="DL5160" s="239"/>
      <c r="DM5160" s="239"/>
      <c r="DN5160" s="239"/>
      <c r="DO5160" s="239"/>
      <c r="DP5160" s="239"/>
      <c r="DQ5160" s="239"/>
      <c r="DR5160" s="239"/>
      <c r="DS5160" s="239"/>
    </row>
    <row r="5161" spans="1:123" ht="24" customHeight="1" x14ac:dyDescent="0.2">
      <c r="A5161" s="378"/>
      <c r="B5161" s="112"/>
      <c r="C5161" s="376" t="s">
        <v>604</v>
      </c>
      <c r="D5161" s="113"/>
      <c r="E5161" s="114"/>
      <c r="F5161" s="115"/>
      <c r="G5161" s="302"/>
    </row>
    <row r="5162" spans="1:123" s="238" customFormat="1" ht="24" customHeight="1" x14ac:dyDescent="0.2">
      <c r="A5162" s="235" t="str">
        <f t="shared" ref="A5162:A5175" si="1548">IFERROR(VLOOKUP(C5162,Tabla_Insumos,4,FALSE),"")</f>
        <v/>
      </c>
      <c r="B5162" s="233" t="str">
        <f t="shared" ref="B5162:B5175" si="1549">IFERROR(VLOOKUP(C5162,Tabla_Insumos,5,FALSE),"")</f>
        <v/>
      </c>
      <c r="C5162" s="234"/>
      <c r="D5162" s="235" t="str">
        <f t="shared" ref="D5162:D5175" si="1550">IFERROR(VLOOKUP(C5162,Tabla_Insumos,2,FALSE),"")</f>
        <v/>
      </c>
      <c r="E5162" s="236"/>
      <c r="F5162" s="237">
        <f t="shared" ref="F5162:F5175" si="1551">IFERROR(VLOOKUP(C5162,Tabla_Insumos,3,FALSE),0)</f>
        <v>0</v>
      </c>
      <c r="G5162" s="303">
        <f>ROUND(E5162*F5162,2)</f>
        <v>0</v>
      </c>
    </row>
    <row r="5163" spans="1:123" s="238" customFormat="1" ht="24" customHeight="1" x14ac:dyDescent="0.2">
      <c r="A5163" s="235" t="str">
        <f t="shared" si="1548"/>
        <v/>
      </c>
      <c r="B5163" s="233" t="str">
        <f t="shared" si="1549"/>
        <v/>
      </c>
      <c r="C5163" s="234"/>
      <c r="D5163" s="235" t="str">
        <f t="shared" si="1550"/>
        <v/>
      </c>
      <c r="E5163" s="236"/>
      <c r="F5163" s="237">
        <f t="shared" si="1551"/>
        <v>0</v>
      </c>
      <c r="G5163" s="303">
        <f t="shared" ref="G5163:G5175" si="1552">ROUND(E5163*F5163,2)</f>
        <v>0</v>
      </c>
    </row>
    <row r="5164" spans="1:123" s="238" customFormat="1" ht="24" customHeight="1" x14ac:dyDescent="0.2">
      <c r="A5164" s="235" t="str">
        <f t="shared" si="1548"/>
        <v/>
      </c>
      <c r="B5164" s="233" t="str">
        <f t="shared" si="1549"/>
        <v/>
      </c>
      <c r="C5164" s="234"/>
      <c r="D5164" s="235" t="str">
        <f t="shared" si="1550"/>
        <v/>
      </c>
      <c r="E5164" s="236"/>
      <c r="F5164" s="237">
        <f t="shared" si="1551"/>
        <v>0</v>
      </c>
      <c r="G5164" s="303">
        <f t="shared" si="1552"/>
        <v>0</v>
      </c>
    </row>
    <row r="5165" spans="1:123" s="238" customFormat="1" ht="24" customHeight="1" x14ac:dyDescent="0.2">
      <c r="A5165" s="235" t="str">
        <f t="shared" si="1548"/>
        <v/>
      </c>
      <c r="B5165" s="233" t="str">
        <f t="shared" si="1549"/>
        <v/>
      </c>
      <c r="C5165" s="234"/>
      <c r="D5165" s="235" t="str">
        <f t="shared" si="1550"/>
        <v/>
      </c>
      <c r="E5165" s="236"/>
      <c r="F5165" s="237">
        <f t="shared" si="1551"/>
        <v>0</v>
      </c>
      <c r="G5165" s="303">
        <f t="shared" si="1552"/>
        <v>0</v>
      </c>
    </row>
    <row r="5166" spans="1:123" s="238" customFormat="1" ht="24" customHeight="1" x14ac:dyDescent="0.2">
      <c r="A5166" s="235" t="str">
        <f t="shared" si="1548"/>
        <v/>
      </c>
      <c r="B5166" s="233" t="str">
        <f t="shared" si="1549"/>
        <v/>
      </c>
      <c r="C5166" s="234"/>
      <c r="D5166" s="235" t="str">
        <f t="shared" si="1550"/>
        <v/>
      </c>
      <c r="E5166" s="236"/>
      <c r="F5166" s="237">
        <f t="shared" si="1551"/>
        <v>0</v>
      </c>
      <c r="G5166" s="303">
        <f t="shared" si="1552"/>
        <v>0</v>
      </c>
    </row>
    <row r="5167" spans="1:123" s="238" customFormat="1" ht="24" customHeight="1" x14ac:dyDescent="0.2">
      <c r="A5167" s="235" t="str">
        <f t="shared" si="1548"/>
        <v/>
      </c>
      <c r="B5167" s="233" t="str">
        <f t="shared" si="1549"/>
        <v/>
      </c>
      <c r="C5167" s="234"/>
      <c r="D5167" s="235" t="str">
        <f t="shared" si="1550"/>
        <v/>
      </c>
      <c r="E5167" s="236"/>
      <c r="F5167" s="237">
        <f t="shared" si="1551"/>
        <v>0</v>
      </c>
      <c r="G5167" s="303">
        <f t="shared" si="1552"/>
        <v>0</v>
      </c>
    </row>
    <row r="5168" spans="1:123" s="238" customFormat="1" ht="24" customHeight="1" x14ac:dyDescent="0.2">
      <c r="A5168" s="235" t="str">
        <f t="shared" si="1548"/>
        <v/>
      </c>
      <c r="B5168" s="233" t="str">
        <f t="shared" si="1549"/>
        <v/>
      </c>
      <c r="C5168" s="234"/>
      <c r="D5168" s="235" t="str">
        <f t="shared" si="1550"/>
        <v/>
      </c>
      <c r="E5168" s="236"/>
      <c r="F5168" s="237">
        <f t="shared" si="1551"/>
        <v>0</v>
      </c>
      <c r="G5168" s="303">
        <f t="shared" si="1552"/>
        <v>0</v>
      </c>
    </row>
    <row r="5169" spans="1:7" s="238" customFormat="1" ht="24" customHeight="1" x14ac:dyDescent="0.2">
      <c r="A5169" s="235" t="str">
        <f t="shared" si="1548"/>
        <v/>
      </c>
      <c r="B5169" s="233" t="str">
        <f t="shared" si="1549"/>
        <v/>
      </c>
      <c r="C5169" s="234"/>
      <c r="D5169" s="235" t="str">
        <f t="shared" si="1550"/>
        <v/>
      </c>
      <c r="E5169" s="236"/>
      <c r="F5169" s="237">
        <f t="shared" si="1551"/>
        <v>0</v>
      </c>
      <c r="G5169" s="303">
        <f t="shared" si="1552"/>
        <v>0</v>
      </c>
    </row>
    <row r="5170" spans="1:7" s="238" customFormat="1" ht="24" customHeight="1" x14ac:dyDescent="0.2">
      <c r="A5170" s="235" t="str">
        <f t="shared" si="1548"/>
        <v/>
      </c>
      <c r="B5170" s="233" t="str">
        <f t="shared" si="1549"/>
        <v/>
      </c>
      <c r="C5170" s="234"/>
      <c r="D5170" s="235" t="str">
        <f t="shared" si="1550"/>
        <v/>
      </c>
      <c r="E5170" s="236"/>
      <c r="F5170" s="237">
        <f t="shared" si="1551"/>
        <v>0</v>
      </c>
      <c r="G5170" s="303">
        <f t="shared" si="1552"/>
        <v>0</v>
      </c>
    </row>
    <row r="5171" spans="1:7" s="238" customFormat="1" ht="24" customHeight="1" x14ac:dyDescent="0.2">
      <c r="A5171" s="235" t="str">
        <f t="shared" si="1548"/>
        <v/>
      </c>
      <c r="B5171" s="233" t="str">
        <f t="shared" si="1549"/>
        <v/>
      </c>
      <c r="C5171" s="234"/>
      <c r="D5171" s="235" t="str">
        <f t="shared" si="1550"/>
        <v/>
      </c>
      <c r="E5171" s="236"/>
      <c r="F5171" s="237">
        <f t="shared" si="1551"/>
        <v>0</v>
      </c>
      <c r="G5171" s="303">
        <f t="shared" si="1552"/>
        <v>0</v>
      </c>
    </row>
    <row r="5172" spans="1:7" s="238" customFormat="1" ht="24" customHeight="1" x14ac:dyDescent="0.2">
      <c r="A5172" s="235" t="str">
        <f t="shared" si="1548"/>
        <v/>
      </c>
      <c r="B5172" s="233" t="str">
        <f t="shared" si="1549"/>
        <v/>
      </c>
      <c r="C5172" s="234"/>
      <c r="D5172" s="235" t="str">
        <f t="shared" si="1550"/>
        <v/>
      </c>
      <c r="E5172" s="236"/>
      <c r="F5172" s="237">
        <f t="shared" si="1551"/>
        <v>0</v>
      </c>
      <c r="G5172" s="303">
        <f t="shared" si="1552"/>
        <v>0</v>
      </c>
    </row>
    <row r="5173" spans="1:7" s="238" customFormat="1" ht="24" customHeight="1" x14ac:dyDescent="0.2">
      <c r="A5173" s="235" t="str">
        <f t="shared" si="1548"/>
        <v/>
      </c>
      <c r="B5173" s="233" t="str">
        <f t="shared" si="1549"/>
        <v/>
      </c>
      <c r="C5173" s="234"/>
      <c r="D5173" s="235" t="str">
        <f t="shared" si="1550"/>
        <v/>
      </c>
      <c r="E5173" s="236"/>
      <c r="F5173" s="237">
        <f t="shared" si="1551"/>
        <v>0</v>
      </c>
      <c r="G5173" s="303">
        <f t="shared" si="1552"/>
        <v>0</v>
      </c>
    </row>
    <row r="5174" spans="1:7" s="238" customFormat="1" ht="24" customHeight="1" x14ac:dyDescent="0.2">
      <c r="A5174" s="235" t="str">
        <f t="shared" si="1548"/>
        <v/>
      </c>
      <c r="B5174" s="233" t="str">
        <f t="shared" si="1549"/>
        <v/>
      </c>
      <c r="C5174" s="234"/>
      <c r="D5174" s="235" t="str">
        <f t="shared" si="1550"/>
        <v/>
      </c>
      <c r="E5174" s="236"/>
      <c r="F5174" s="237">
        <f t="shared" si="1551"/>
        <v>0</v>
      </c>
      <c r="G5174" s="303">
        <f t="shared" si="1552"/>
        <v>0</v>
      </c>
    </row>
    <row r="5175" spans="1:7" s="238" customFormat="1" ht="24" customHeight="1" x14ac:dyDescent="0.2">
      <c r="A5175" s="235" t="str">
        <f t="shared" si="1548"/>
        <v/>
      </c>
      <c r="B5175" s="233" t="str">
        <f t="shared" si="1549"/>
        <v/>
      </c>
      <c r="C5175" s="234"/>
      <c r="D5175" s="235" t="str">
        <f t="shared" si="1550"/>
        <v/>
      </c>
      <c r="E5175" s="236"/>
      <c r="F5175" s="237">
        <f t="shared" si="1551"/>
        <v>0</v>
      </c>
      <c r="G5175" s="303">
        <f t="shared" si="1552"/>
        <v>0</v>
      </c>
    </row>
    <row r="5176" spans="1:7" ht="24" customHeight="1" x14ac:dyDescent="0.2">
      <c r="A5176" s="304"/>
      <c r="B5176" s="99"/>
      <c r="C5176" s="99"/>
      <c r="D5176" s="105"/>
      <c r="E5176" s="106"/>
      <c r="F5176" s="377" t="s">
        <v>31</v>
      </c>
      <c r="G5176" s="305">
        <f>SUBTOTAL(9,G5162:G5175)</f>
        <v>0</v>
      </c>
    </row>
    <row r="5177" spans="1:7" ht="24" customHeight="1" x14ac:dyDescent="0.2">
      <c r="A5177" s="304"/>
      <c r="B5177" s="99"/>
      <c r="C5177" s="375" t="s">
        <v>605</v>
      </c>
      <c r="D5177" s="105"/>
      <c r="E5177" s="106"/>
      <c r="F5177" s="107"/>
      <c r="G5177" s="306"/>
    </row>
    <row r="5178" spans="1:7" s="238" customFormat="1" ht="24" customHeight="1" x14ac:dyDescent="0.2">
      <c r="A5178" s="235" t="str">
        <f t="shared" ref="A5178:A5185" si="1553">IFERROR(VLOOKUP(C5178,Tabla_Insumos,4,FALSE),"")</f>
        <v/>
      </c>
      <c r="B5178" s="233">
        <f t="shared" ref="B5178:B5185" si="1554">IFERROR(VLOOKUP(A5178,Tabla_Indices,5,FALSE),"")</f>
        <v>0</v>
      </c>
      <c r="C5178" s="234"/>
      <c r="D5178" s="235" t="str">
        <f t="shared" ref="D5178:D5185" si="1555">IFERROR(VLOOKUP(C5178,Tabla_Insumos,2,FALSE),"")</f>
        <v/>
      </c>
      <c r="E5178" s="236"/>
      <c r="F5178" s="237">
        <f t="shared" ref="F5178:F5185" si="1556">IFERROR(VLOOKUP(C5178,Tabla_Insumos,3,FALSE),0)</f>
        <v>0</v>
      </c>
      <c r="G5178" s="303">
        <f>ROUND(E5178*F5178,2)</f>
        <v>0</v>
      </c>
    </row>
    <row r="5179" spans="1:7" s="238" customFormat="1" ht="24" customHeight="1" x14ac:dyDescent="0.2">
      <c r="A5179" s="235" t="str">
        <f t="shared" si="1553"/>
        <v/>
      </c>
      <c r="B5179" s="233">
        <f t="shared" si="1554"/>
        <v>0</v>
      </c>
      <c r="C5179" s="234"/>
      <c r="D5179" s="235" t="str">
        <f t="shared" si="1555"/>
        <v/>
      </c>
      <c r="E5179" s="236"/>
      <c r="F5179" s="237">
        <f t="shared" si="1556"/>
        <v>0</v>
      </c>
      <c r="G5179" s="303">
        <f>ROUND(E5179*F5179,2)</f>
        <v>0</v>
      </c>
    </row>
    <row r="5180" spans="1:7" s="238" customFormat="1" ht="24" customHeight="1" x14ac:dyDescent="0.2">
      <c r="A5180" s="235" t="str">
        <f t="shared" si="1553"/>
        <v/>
      </c>
      <c r="B5180" s="233">
        <f t="shared" si="1554"/>
        <v>0</v>
      </c>
      <c r="C5180" s="234"/>
      <c r="D5180" s="235" t="str">
        <f t="shared" si="1555"/>
        <v/>
      </c>
      <c r="E5180" s="236"/>
      <c r="F5180" s="237">
        <f t="shared" si="1556"/>
        <v>0</v>
      </c>
      <c r="G5180" s="303">
        <f t="shared" ref="G5180:G5185" si="1557">ROUND(E5180*F5180,2)</f>
        <v>0</v>
      </c>
    </row>
    <row r="5181" spans="1:7" s="238" customFormat="1" ht="24" customHeight="1" x14ac:dyDescent="0.2">
      <c r="A5181" s="235" t="str">
        <f t="shared" si="1553"/>
        <v/>
      </c>
      <c r="B5181" s="233">
        <f t="shared" si="1554"/>
        <v>0</v>
      </c>
      <c r="C5181" s="234"/>
      <c r="D5181" s="235" t="str">
        <f t="shared" si="1555"/>
        <v/>
      </c>
      <c r="E5181" s="236"/>
      <c r="F5181" s="237">
        <f t="shared" si="1556"/>
        <v>0</v>
      </c>
      <c r="G5181" s="303">
        <f t="shared" si="1557"/>
        <v>0</v>
      </c>
    </row>
    <row r="5182" spans="1:7" s="238" customFormat="1" ht="24" customHeight="1" x14ac:dyDescent="0.2">
      <c r="A5182" s="235" t="str">
        <f t="shared" si="1553"/>
        <v/>
      </c>
      <c r="B5182" s="233">
        <f t="shared" si="1554"/>
        <v>0</v>
      </c>
      <c r="C5182" s="234"/>
      <c r="D5182" s="235" t="str">
        <f t="shared" si="1555"/>
        <v/>
      </c>
      <c r="E5182" s="236"/>
      <c r="F5182" s="237">
        <f t="shared" si="1556"/>
        <v>0</v>
      </c>
      <c r="G5182" s="303">
        <f t="shared" si="1557"/>
        <v>0</v>
      </c>
    </row>
    <row r="5183" spans="1:7" s="238" customFormat="1" ht="24" customHeight="1" x14ac:dyDescent="0.2">
      <c r="A5183" s="235" t="str">
        <f t="shared" si="1553"/>
        <v/>
      </c>
      <c r="B5183" s="233">
        <f t="shared" si="1554"/>
        <v>0</v>
      </c>
      <c r="C5183" s="234"/>
      <c r="D5183" s="235" t="str">
        <f t="shared" si="1555"/>
        <v/>
      </c>
      <c r="E5183" s="236"/>
      <c r="F5183" s="237">
        <f t="shared" si="1556"/>
        <v>0</v>
      </c>
      <c r="G5183" s="303">
        <f t="shared" si="1557"/>
        <v>0</v>
      </c>
    </row>
    <row r="5184" spans="1:7" s="238" customFormat="1" ht="24" customHeight="1" x14ac:dyDescent="0.2">
      <c r="A5184" s="235" t="str">
        <f t="shared" si="1553"/>
        <v/>
      </c>
      <c r="B5184" s="233">
        <f t="shared" si="1554"/>
        <v>0</v>
      </c>
      <c r="C5184" s="234"/>
      <c r="D5184" s="235" t="str">
        <f t="shared" si="1555"/>
        <v/>
      </c>
      <c r="E5184" s="236"/>
      <c r="F5184" s="237">
        <f t="shared" si="1556"/>
        <v>0</v>
      </c>
      <c r="G5184" s="303">
        <f t="shared" si="1557"/>
        <v>0</v>
      </c>
    </row>
    <row r="5185" spans="1:7" s="238" customFormat="1" ht="24" customHeight="1" x14ac:dyDescent="0.2">
      <c r="A5185" s="235" t="str">
        <f t="shared" si="1553"/>
        <v/>
      </c>
      <c r="B5185" s="233">
        <f t="shared" si="1554"/>
        <v>0</v>
      </c>
      <c r="C5185" s="234"/>
      <c r="D5185" s="235" t="str">
        <f t="shared" si="1555"/>
        <v/>
      </c>
      <c r="E5185" s="236"/>
      <c r="F5185" s="237">
        <f t="shared" si="1556"/>
        <v>0</v>
      </c>
      <c r="G5185" s="303">
        <f t="shared" si="1557"/>
        <v>0</v>
      </c>
    </row>
    <row r="5186" spans="1:7" ht="24" customHeight="1" x14ac:dyDescent="0.2">
      <c r="A5186" s="304"/>
      <c r="B5186" s="99"/>
      <c r="C5186" s="99"/>
      <c r="D5186" s="105"/>
      <c r="E5186" s="106"/>
      <c r="F5186" s="377" t="s">
        <v>32</v>
      </c>
      <c r="G5186" s="305">
        <f>SUBTOTAL(9,G5178:G5185)</f>
        <v>0</v>
      </c>
    </row>
    <row r="5187" spans="1:7" ht="24" customHeight="1" x14ac:dyDescent="0.2">
      <c r="A5187" s="304"/>
      <c r="B5187" s="99"/>
      <c r="C5187" s="375" t="s">
        <v>606</v>
      </c>
      <c r="D5187" s="105"/>
      <c r="E5187" s="106"/>
      <c r="F5187" s="107"/>
      <c r="G5187" s="306"/>
    </row>
    <row r="5188" spans="1:7" s="238" customFormat="1" ht="24" customHeight="1" x14ac:dyDescent="0.2">
      <c r="A5188" s="235" t="str">
        <f t="shared" ref="A5188:A5196" si="1558">IFERROR(VLOOKUP(C5188,Tabla_Insumos,4,FALSE),"")</f>
        <v/>
      </c>
      <c r="B5188" s="233" t="str">
        <f t="shared" ref="B5188:B5196" si="1559">IFERROR(VLOOKUP(C5188,Tabla_Insumos,5,FALSE),"")</f>
        <v/>
      </c>
      <c r="C5188" s="234"/>
      <c r="D5188" s="235" t="str">
        <f t="shared" ref="D5188:D5196" si="1560">IFERROR(VLOOKUP(C5188,Tabla_Insumos,2,FALSE),"")</f>
        <v/>
      </c>
      <c r="E5188" s="236"/>
      <c r="F5188" s="237">
        <f t="shared" ref="F5188:F5196" si="1561">IFERROR(VLOOKUP(C5188,Tabla_Insumos,3,FALSE),0)</f>
        <v>0</v>
      </c>
      <c r="G5188" s="303">
        <f t="shared" ref="G5188:G5196" si="1562">ROUND(E5188*F5188,2)</f>
        <v>0</v>
      </c>
    </row>
    <row r="5189" spans="1:7" s="238" customFormat="1" ht="24" customHeight="1" x14ac:dyDescent="0.2">
      <c r="A5189" s="235" t="str">
        <f t="shared" si="1558"/>
        <v/>
      </c>
      <c r="B5189" s="233" t="str">
        <f t="shared" si="1559"/>
        <v/>
      </c>
      <c r="C5189" s="234"/>
      <c r="D5189" s="235" t="str">
        <f t="shared" si="1560"/>
        <v/>
      </c>
      <c r="E5189" s="236"/>
      <c r="F5189" s="237">
        <f t="shared" si="1561"/>
        <v>0</v>
      </c>
      <c r="G5189" s="303">
        <f t="shared" si="1562"/>
        <v>0</v>
      </c>
    </row>
    <row r="5190" spans="1:7" s="238" customFormat="1" ht="24" customHeight="1" x14ac:dyDescent="0.2">
      <c r="A5190" s="235" t="str">
        <f t="shared" si="1558"/>
        <v/>
      </c>
      <c r="B5190" s="233" t="str">
        <f t="shared" si="1559"/>
        <v/>
      </c>
      <c r="C5190" s="234"/>
      <c r="D5190" s="235" t="str">
        <f t="shared" si="1560"/>
        <v/>
      </c>
      <c r="E5190" s="236"/>
      <c r="F5190" s="237">
        <f t="shared" si="1561"/>
        <v>0</v>
      </c>
      <c r="G5190" s="303">
        <f t="shared" si="1562"/>
        <v>0</v>
      </c>
    </row>
    <row r="5191" spans="1:7" s="238" customFormat="1" ht="24" customHeight="1" x14ac:dyDescent="0.2">
      <c r="A5191" s="235" t="str">
        <f t="shared" si="1558"/>
        <v/>
      </c>
      <c r="B5191" s="233" t="str">
        <f t="shared" si="1559"/>
        <v/>
      </c>
      <c r="C5191" s="234"/>
      <c r="D5191" s="235" t="str">
        <f t="shared" si="1560"/>
        <v/>
      </c>
      <c r="E5191" s="236"/>
      <c r="F5191" s="237">
        <f t="shared" si="1561"/>
        <v>0</v>
      </c>
      <c r="G5191" s="303">
        <f t="shared" si="1562"/>
        <v>0</v>
      </c>
    </row>
    <row r="5192" spans="1:7" s="238" customFormat="1" ht="24" customHeight="1" x14ac:dyDescent="0.2">
      <c r="A5192" s="235" t="str">
        <f t="shared" si="1558"/>
        <v/>
      </c>
      <c r="B5192" s="233" t="str">
        <f t="shared" si="1559"/>
        <v/>
      </c>
      <c r="C5192" s="234"/>
      <c r="D5192" s="235" t="str">
        <f t="shared" si="1560"/>
        <v/>
      </c>
      <c r="E5192" s="236"/>
      <c r="F5192" s="237">
        <f t="shared" si="1561"/>
        <v>0</v>
      </c>
      <c r="G5192" s="303">
        <f t="shared" si="1562"/>
        <v>0</v>
      </c>
    </row>
    <row r="5193" spans="1:7" s="238" customFormat="1" ht="24" customHeight="1" x14ac:dyDescent="0.2">
      <c r="A5193" s="235" t="str">
        <f t="shared" si="1558"/>
        <v/>
      </c>
      <c r="B5193" s="233" t="str">
        <f t="shared" si="1559"/>
        <v/>
      </c>
      <c r="C5193" s="234"/>
      <c r="D5193" s="235" t="str">
        <f t="shared" si="1560"/>
        <v/>
      </c>
      <c r="E5193" s="236"/>
      <c r="F5193" s="237">
        <f t="shared" si="1561"/>
        <v>0</v>
      </c>
      <c r="G5193" s="303">
        <f t="shared" si="1562"/>
        <v>0</v>
      </c>
    </row>
    <row r="5194" spans="1:7" s="238" customFormat="1" ht="24" customHeight="1" x14ac:dyDescent="0.2">
      <c r="A5194" s="235" t="str">
        <f t="shared" si="1558"/>
        <v/>
      </c>
      <c r="B5194" s="233" t="str">
        <f t="shared" si="1559"/>
        <v/>
      </c>
      <c r="C5194" s="234"/>
      <c r="D5194" s="235" t="str">
        <f t="shared" si="1560"/>
        <v/>
      </c>
      <c r="E5194" s="236"/>
      <c r="F5194" s="237">
        <f t="shared" si="1561"/>
        <v>0</v>
      </c>
      <c r="G5194" s="303">
        <f t="shared" si="1562"/>
        <v>0</v>
      </c>
    </row>
    <row r="5195" spans="1:7" s="238" customFormat="1" ht="24" customHeight="1" x14ac:dyDescent="0.2">
      <c r="A5195" s="235" t="str">
        <f t="shared" si="1558"/>
        <v/>
      </c>
      <c r="B5195" s="233" t="str">
        <f t="shared" si="1559"/>
        <v/>
      </c>
      <c r="C5195" s="234"/>
      <c r="D5195" s="235" t="str">
        <f t="shared" si="1560"/>
        <v/>
      </c>
      <c r="E5195" s="236"/>
      <c r="F5195" s="237">
        <f t="shared" si="1561"/>
        <v>0</v>
      </c>
      <c r="G5195" s="303">
        <f t="shared" si="1562"/>
        <v>0</v>
      </c>
    </row>
    <row r="5196" spans="1:7" s="238" customFormat="1" ht="24" customHeight="1" x14ac:dyDescent="0.2">
      <c r="A5196" s="235" t="str">
        <f t="shared" si="1558"/>
        <v/>
      </c>
      <c r="B5196" s="233" t="str">
        <f t="shared" si="1559"/>
        <v/>
      </c>
      <c r="C5196" s="234"/>
      <c r="D5196" s="235" t="str">
        <f t="shared" si="1560"/>
        <v/>
      </c>
      <c r="E5196" s="236"/>
      <c r="F5196" s="237">
        <f t="shared" si="1561"/>
        <v>0</v>
      </c>
      <c r="G5196" s="303">
        <f t="shared" si="1562"/>
        <v>0</v>
      </c>
    </row>
    <row r="5197" spans="1:7" ht="24" customHeight="1" x14ac:dyDescent="0.2">
      <c r="A5197" s="307"/>
      <c r="B5197" s="105"/>
      <c r="C5197" s="99"/>
      <c r="D5197" s="105"/>
      <c r="E5197" s="106"/>
      <c r="F5197" s="377" t="s">
        <v>33</v>
      </c>
      <c r="G5197" s="305">
        <f>SUBTOTAL(9,G5188:G5196)</f>
        <v>0</v>
      </c>
    </row>
    <row r="5198" spans="1:7" ht="24" customHeight="1" x14ac:dyDescent="0.2">
      <c r="A5198" s="308"/>
      <c r="B5198" s="105"/>
      <c r="C5198" s="99"/>
      <c r="D5198" s="105"/>
      <c r="E5198" s="106"/>
      <c r="F5198" s="107"/>
      <c r="G5198" s="306"/>
    </row>
    <row r="5199" spans="1:7" ht="24" customHeight="1" x14ac:dyDescent="0.2">
      <c r="A5199" s="309" t="str">
        <f>B5157</f>
        <v/>
      </c>
      <c r="B5199" s="310" t="str">
        <f>C5157</f>
        <v/>
      </c>
      <c r="C5199" s="113"/>
      <c r="D5199" s="113" t="s">
        <v>34</v>
      </c>
      <c r="E5199" s="114"/>
      <c r="F5199" s="312" t="s">
        <v>35</v>
      </c>
      <c r="G5199" s="311">
        <f>SUBTOTAL(9,G5162:G5198)</f>
        <v>0</v>
      </c>
    </row>
    <row r="5201" spans="1:123" ht="24" customHeight="1" x14ac:dyDescent="0.2">
      <c r="A5201" s="291" t="s">
        <v>37</v>
      </c>
      <c r="B5201" s="292"/>
      <c r="C5201" s="292"/>
      <c r="D5201" s="292"/>
      <c r="E5201" s="292"/>
      <c r="F5201" s="292"/>
      <c r="G5201" s="293"/>
    </row>
    <row r="5202" spans="1:123" ht="24" customHeight="1" x14ac:dyDescent="0.2">
      <c r="A5202" s="294" t="s">
        <v>602</v>
      </c>
      <c r="B5202" s="101" t="str">
        <f>Comitente</f>
        <v>DIRECCION PROVINCIAL DE REDES DE GAS</v>
      </c>
      <c r="C5202" s="96"/>
      <c r="D5202" s="102"/>
      <c r="E5202" s="102"/>
      <c r="F5202" s="103"/>
      <c r="G5202" s="295"/>
    </row>
    <row r="5203" spans="1:123" ht="24" customHeight="1" x14ac:dyDescent="0.2">
      <c r="A5203" s="294" t="s">
        <v>603</v>
      </c>
      <c r="B5203" s="101">
        <f>Contratista</f>
        <v>0</v>
      </c>
      <c r="C5203" s="97"/>
      <c r="D5203" s="97"/>
      <c r="E5203" s="97"/>
      <c r="F5203" s="104"/>
      <c r="G5203" s="296"/>
    </row>
    <row r="5204" spans="1:123" ht="24" customHeight="1" x14ac:dyDescent="0.2">
      <c r="A5204" s="294" t="s">
        <v>24</v>
      </c>
      <c r="B5204" s="101" t="str">
        <f>Obra</f>
        <v>RED DE MEDIA PRESIÓN BARRIO TALACASTO</v>
      </c>
      <c r="C5204" s="97"/>
      <c r="D5204" s="97"/>
      <c r="E5204" s="97"/>
      <c r="F5204" s="104" t="s">
        <v>38</v>
      </c>
      <c r="G5204" s="297">
        <f>Fecha_Base</f>
        <v>0</v>
      </c>
    </row>
    <row r="5205" spans="1:123" ht="24" customHeight="1" x14ac:dyDescent="0.2">
      <c r="A5205" s="298" t="s">
        <v>601</v>
      </c>
      <c r="B5205" s="98" t="str">
        <f>Ubicación</f>
        <v>Departamento Chimbas</v>
      </c>
      <c r="C5205" s="98"/>
      <c r="D5205" s="105"/>
      <c r="E5205" s="106"/>
      <c r="F5205" s="107"/>
      <c r="G5205" s="299"/>
    </row>
    <row r="5206" spans="1:123" ht="24" customHeight="1" x14ac:dyDescent="0.2">
      <c r="A5206" s="298" t="s">
        <v>39</v>
      </c>
      <c r="B5206" s="108" t="str">
        <f>IFERROR(VALUE(LEFT(B5207,FIND(".",B5207)-1)),"")</f>
        <v/>
      </c>
      <c r="C5206" s="99" t="str">
        <f>IFERROR(VLOOKUP(B5206,Tabla_CyP,2,FALSE),"")</f>
        <v/>
      </c>
      <c r="D5206" s="99"/>
      <c r="E5206" s="106"/>
      <c r="F5206" s="107"/>
      <c r="G5206" s="299"/>
    </row>
    <row r="5207" spans="1:123" ht="24" customHeight="1" x14ac:dyDescent="0.2">
      <c r="A5207" s="298" t="s">
        <v>25</v>
      </c>
      <c r="B5207" s="109" t="str">
        <f>IFERROR(VLOOKUP(COUNTIF($A$1:A5207,"ANALISIS DE PRECIOS"),Tabla_NumeroItem,2,FALSE),"")</f>
        <v/>
      </c>
      <c r="C5207" s="99" t="str">
        <f>IFERROR(VLOOKUP(B5207,Tabla_CyP,2,FALSE),"")</f>
        <v/>
      </c>
      <c r="D5207" s="105"/>
      <c r="E5207" s="106"/>
      <c r="F5207" s="104" t="s">
        <v>26</v>
      </c>
      <c r="G5207" s="300" t="str">
        <f>IFERROR(VLOOKUP(B5207,Tabla_CyP,4,FALSE),"")</f>
        <v/>
      </c>
    </row>
    <row r="5208" spans="1:123" ht="24" customHeight="1" x14ac:dyDescent="0.2">
      <c r="A5208" s="298"/>
      <c r="B5208" s="98"/>
      <c r="C5208" s="99"/>
      <c r="D5208" s="105"/>
      <c r="E5208" s="106"/>
      <c r="F5208" s="107"/>
      <c r="G5208" s="299"/>
    </row>
    <row r="5209" spans="1:123" ht="24" customHeight="1" x14ac:dyDescent="0.2">
      <c r="A5209" s="431" t="s">
        <v>507</v>
      </c>
      <c r="B5209" s="432"/>
      <c r="C5209" s="425" t="s">
        <v>0</v>
      </c>
      <c r="D5209" s="425" t="s">
        <v>27</v>
      </c>
      <c r="E5209" s="427" t="s">
        <v>28</v>
      </c>
      <c r="F5209" s="429" t="s">
        <v>29</v>
      </c>
      <c r="G5209" s="429" t="s">
        <v>30</v>
      </c>
    </row>
    <row r="5210" spans="1:123" s="111" customFormat="1" ht="24" customHeight="1" x14ac:dyDescent="0.2">
      <c r="A5210" s="110" t="s">
        <v>508</v>
      </c>
      <c r="B5210" s="110" t="s">
        <v>509</v>
      </c>
      <c r="C5210" s="426"/>
      <c r="D5210" s="426"/>
      <c r="E5210" s="428"/>
      <c r="F5210" s="430"/>
      <c r="G5210" s="430"/>
      <c r="H5210" s="239"/>
      <c r="I5210" s="239"/>
      <c r="J5210" s="239"/>
      <c r="K5210" s="239"/>
      <c r="L5210" s="239"/>
      <c r="M5210" s="239"/>
      <c r="N5210" s="239"/>
      <c r="O5210" s="239"/>
      <c r="P5210" s="239"/>
      <c r="Q5210" s="239"/>
      <c r="R5210" s="239"/>
      <c r="S5210" s="239"/>
      <c r="T5210" s="239"/>
      <c r="U5210" s="239"/>
      <c r="V5210" s="239"/>
      <c r="W5210" s="239"/>
      <c r="X5210" s="239"/>
      <c r="Y5210" s="239"/>
      <c r="Z5210" s="239"/>
      <c r="AA5210" s="239"/>
      <c r="AB5210" s="239"/>
      <c r="AC5210" s="239"/>
      <c r="AD5210" s="239"/>
      <c r="AE5210" s="239"/>
      <c r="AF5210" s="239"/>
      <c r="AG5210" s="239"/>
      <c r="AH5210" s="239"/>
      <c r="AI5210" s="239"/>
      <c r="AJ5210" s="239"/>
      <c r="AK5210" s="239"/>
      <c r="AL5210" s="239"/>
      <c r="AM5210" s="239"/>
      <c r="AN5210" s="239"/>
      <c r="AO5210" s="239"/>
      <c r="AP5210" s="239"/>
      <c r="AQ5210" s="239"/>
      <c r="AR5210" s="239"/>
      <c r="AS5210" s="239"/>
      <c r="AT5210" s="239"/>
      <c r="AU5210" s="239"/>
      <c r="AV5210" s="239"/>
      <c r="AW5210" s="239"/>
      <c r="AX5210" s="239"/>
      <c r="AY5210" s="239"/>
      <c r="AZ5210" s="239"/>
      <c r="BA5210" s="239"/>
      <c r="BB5210" s="239"/>
      <c r="BC5210" s="239"/>
      <c r="BD5210" s="239"/>
      <c r="BE5210" s="239"/>
      <c r="BF5210" s="239"/>
      <c r="BG5210" s="239"/>
      <c r="BH5210" s="239"/>
      <c r="BI5210" s="239"/>
      <c r="BJ5210" s="239"/>
      <c r="BK5210" s="239"/>
      <c r="BL5210" s="239"/>
      <c r="BM5210" s="239"/>
      <c r="BN5210" s="239"/>
      <c r="BO5210" s="239"/>
      <c r="BP5210" s="239"/>
      <c r="BQ5210" s="239"/>
      <c r="BR5210" s="239"/>
      <c r="BS5210" s="239"/>
      <c r="BT5210" s="239"/>
      <c r="BU5210" s="239"/>
      <c r="BV5210" s="239"/>
      <c r="BW5210" s="239"/>
      <c r="BX5210" s="239"/>
      <c r="BY5210" s="239"/>
      <c r="BZ5210" s="239"/>
      <c r="CA5210" s="239"/>
      <c r="CB5210" s="239"/>
      <c r="CC5210" s="239"/>
      <c r="CD5210" s="239"/>
      <c r="CE5210" s="239"/>
      <c r="CF5210" s="239"/>
      <c r="CG5210" s="239"/>
      <c r="CH5210" s="239"/>
      <c r="CI5210" s="239"/>
      <c r="CJ5210" s="239"/>
      <c r="CK5210" s="239"/>
      <c r="CL5210" s="239"/>
      <c r="CM5210" s="239"/>
      <c r="CN5210" s="239"/>
      <c r="CO5210" s="239"/>
      <c r="CP5210" s="239"/>
      <c r="CQ5210" s="239"/>
      <c r="CR5210" s="239"/>
      <c r="CS5210" s="239"/>
      <c r="CT5210" s="239"/>
      <c r="CU5210" s="239"/>
      <c r="CV5210" s="239"/>
      <c r="CW5210" s="239"/>
      <c r="CX5210" s="239"/>
      <c r="CY5210" s="239"/>
      <c r="CZ5210" s="239"/>
      <c r="DA5210" s="239"/>
      <c r="DB5210" s="239"/>
      <c r="DC5210" s="239"/>
      <c r="DD5210" s="239"/>
      <c r="DE5210" s="239"/>
      <c r="DF5210" s="239"/>
      <c r="DG5210" s="239"/>
      <c r="DH5210" s="239"/>
      <c r="DI5210" s="239"/>
      <c r="DJ5210" s="239"/>
      <c r="DK5210" s="239"/>
      <c r="DL5210" s="239"/>
      <c r="DM5210" s="239"/>
      <c r="DN5210" s="239"/>
      <c r="DO5210" s="239"/>
      <c r="DP5210" s="239"/>
      <c r="DQ5210" s="239"/>
      <c r="DR5210" s="239"/>
      <c r="DS5210" s="239"/>
    </row>
    <row r="5211" spans="1:123" ht="24" customHeight="1" x14ac:dyDescent="0.2">
      <c r="A5211" s="378"/>
      <c r="B5211" s="112"/>
      <c r="C5211" s="376" t="s">
        <v>604</v>
      </c>
      <c r="D5211" s="113"/>
      <c r="E5211" s="114"/>
      <c r="F5211" s="115"/>
      <c r="G5211" s="302"/>
    </row>
    <row r="5212" spans="1:123" s="238" customFormat="1" ht="24" customHeight="1" x14ac:dyDescent="0.2">
      <c r="A5212" s="235" t="str">
        <f t="shared" ref="A5212:A5225" si="1563">IFERROR(VLOOKUP(C5212,Tabla_Insumos,4,FALSE),"")</f>
        <v/>
      </c>
      <c r="B5212" s="233" t="str">
        <f t="shared" ref="B5212:B5225" si="1564">IFERROR(VLOOKUP(C5212,Tabla_Insumos,5,FALSE),"")</f>
        <v/>
      </c>
      <c r="C5212" s="234"/>
      <c r="D5212" s="235" t="str">
        <f t="shared" ref="D5212:D5225" si="1565">IFERROR(VLOOKUP(C5212,Tabla_Insumos,2,FALSE),"")</f>
        <v/>
      </c>
      <c r="E5212" s="236"/>
      <c r="F5212" s="237">
        <f t="shared" ref="F5212:F5225" si="1566">IFERROR(VLOOKUP(C5212,Tabla_Insumos,3,FALSE),0)</f>
        <v>0</v>
      </c>
      <c r="G5212" s="303">
        <f>ROUND(E5212*F5212,2)</f>
        <v>0</v>
      </c>
    </row>
    <row r="5213" spans="1:123" s="238" customFormat="1" ht="24" customHeight="1" x14ac:dyDescent="0.2">
      <c r="A5213" s="235" t="str">
        <f t="shared" si="1563"/>
        <v/>
      </c>
      <c r="B5213" s="233" t="str">
        <f t="shared" si="1564"/>
        <v/>
      </c>
      <c r="C5213" s="234"/>
      <c r="D5213" s="235" t="str">
        <f t="shared" si="1565"/>
        <v/>
      </c>
      <c r="E5213" s="236"/>
      <c r="F5213" s="237">
        <f t="shared" si="1566"/>
        <v>0</v>
      </c>
      <c r="G5213" s="303">
        <f t="shared" ref="G5213:G5225" si="1567">ROUND(E5213*F5213,2)</f>
        <v>0</v>
      </c>
    </row>
    <row r="5214" spans="1:123" s="238" customFormat="1" ht="24" customHeight="1" x14ac:dyDescent="0.2">
      <c r="A5214" s="235" t="str">
        <f t="shared" si="1563"/>
        <v/>
      </c>
      <c r="B5214" s="233" t="str">
        <f t="shared" si="1564"/>
        <v/>
      </c>
      <c r="C5214" s="234"/>
      <c r="D5214" s="235" t="str">
        <f t="shared" si="1565"/>
        <v/>
      </c>
      <c r="E5214" s="236"/>
      <c r="F5214" s="237">
        <f t="shared" si="1566"/>
        <v>0</v>
      </c>
      <c r="G5214" s="303">
        <f t="shared" si="1567"/>
        <v>0</v>
      </c>
    </row>
    <row r="5215" spans="1:123" s="238" customFormat="1" ht="24" customHeight="1" x14ac:dyDescent="0.2">
      <c r="A5215" s="235" t="str">
        <f t="shared" si="1563"/>
        <v/>
      </c>
      <c r="B5215" s="233" t="str">
        <f t="shared" si="1564"/>
        <v/>
      </c>
      <c r="C5215" s="234"/>
      <c r="D5215" s="235" t="str">
        <f t="shared" si="1565"/>
        <v/>
      </c>
      <c r="E5215" s="236"/>
      <c r="F5215" s="237">
        <f t="shared" si="1566"/>
        <v>0</v>
      </c>
      <c r="G5215" s="303">
        <f t="shared" si="1567"/>
        <v>0</v>
      </c>
    </row>
    <row r="5216" spans="1:123" s="238" customFormat="1" ht="24" customHeight="1" x14ac:dyDescent="0.2">
      <c r="A5216" s="235" t="str">
        <f t="shared" si="1563"/>
        <v/>
      </c>
      <c r="B5216" s="233" t="str">
        <f t="shared" si="1564"/>
        <v/>
      </c>
      <c r="C5216" s="234"/>
      <c r="D5216" s="235" t="str">
        <f t="shared" si="1565"/>
        <v/>
      </c>
      <c r="E5216" s="236"/>
      <c r="F5216" s="237">
        <f t="shared" si="1566"/>
        <v>0</v>
      </c>
      <c r="G5216" s="303">
        <f t="shared" si="1567"/>
        <v>0</v>
      </c>
    </row>
    <row r="5217" spans="1:7" s="238" customFormat="1" ht="24" customHeight="1" x14ac:dyDescent="0.2">
      <c r="A5217" s="235" t="str">
        <f t="shared" si="1563"/>
        <v/>
      </c>
      <c r="B5217" s="233" t="str">
        <f t="shared" si="1564"/>
        <v/>
      </c>
      <c r="C5217" s="234"/>
      <c r="D5217" s="235" t="str">
        <f t="shared" si="1565"/>
        <v/>
      </c>
      <c r="E5217" s="236"/>
      <c r="F5217" s="237">
        <f t="shared" si="1566"/>
        <v>0</v>
      </c>
      <c r="G5217" s="303">
        <f t="shared" si="1567"/>
        <v>0</v>
      </c>
    </row>
    <row r="5218" spans="1:7" s="238" customFormat="1" ht="24" customHeight="1" x14ac:dyDescent="0.2">
      <c r="A5218" s="235" t="str">
        <f t="shared" si="1563"/>
        <v/>
      </c>
      <c r="B5218" s="233" t="str">
        <f t="shared" si="1564"/>
        <v/>
      </c>
      <c r="C5218" s="234"/>
      <c r="D5218" s="235" t="str">
        <f t="shared" si="1565"/>
        <v/>
      </c>
      <c r="E5218" s="236"/>
      <c r="F5218" s="237">
        <f t="shared" si="1566"/>
        <v>0</v>
      </c>
      <c r="G5218" s="303">
        <f t="shared" si="1567"/>
        <v>0</v>
      </c>
    </row>
    <row r="5219" spans="1:7" s="238" customFormat="1" ht="24" customHeight="1" x14ac:dyDescent="0.2">
      <c r="A5219" s="235" t="str">
        <f t="shared" si="1563"/>
        <v/>
      </c>
      <c r="B5219" s="233" t="str">
        <f t="shared" si="1564"/>
        <v/>
      </c>
      <c r="C5219" s="234"/>
      <c r="D5219" s="235" t="str">
        <f t="shared" si="1565"/>
        <v/>
      </c>
      <c r="E5219" s="236"/>
      <c r="F5219" s="237">
        <f t="shared" si="1566"/>
        <v>0</v>
      </c>
      <c r="G5219" s="303">
        <f t="shared" si="1567"/>
        <v>0</v>
      </c>
    </row>
    <row r="5220" spans="1:7" s="238" customFormat="1" ht="24" customHeight="1" x14ac:dyDescent="0.2">
      <c r="A5220" s="235" t="str">
        <f t="shared" si="1563"/>
        <v/>
      </c>
      <c r="B5220" s="233" t="str">
        <f t="shared" si="1564"/>
        <v/>
      </c>
      <c r="C5220" s="234"/>
      <c r="D5220" s="235" t="str">
        <f t="shared" si="1565"/>
        <v/>
      </c>
      <c r="E5220" s="236"/>
      <c r="F5220" s="237">
        <f t="shared" si="1566"/>
        <v>0</v>
      </c>
      <c r="G5220" s="303">
        <f t="shared" si="1567"/>
        <v>0</v>
      </c>
    </row>
    <row r="5221" spans="1:7" s="238" customFormat="1" ht="24" customHeight="1" x14ac:dyDescent="0.2">
      <c r="A5221" s="235" t="str">
        <f t="shared" si="1563"/>
        <v/>
      </c>
      <c r="B5221" s="233" t="str">
        <f t="shared" si="1564"/>
        <v/>
      </c>
      <c r="C5221" s="234"/>
      <c r="D5221" s="235" t="str">
        <f t="shared" si="1565"/>
        <v/>
      </c>
      <c r="E5221" s="236"/>
      <c r="F5221" s="237">
        <f t="shared" si="1566"/>
        <v>0</v>
      </c>
      <c r="G5221" s="303">
        <f t="shared" si="1567"/>
        <v>0</v>
      </c>
    </row>
    <row r="5222" spans="1:7" s="238" customFormat="1" ht="24" customHeight="1" x14ac:dyDescent="0.2">
      <c r="A5222" s="235" t="str">
        <f t="shared" si="1563"/>
        <v/>
      </c>
      <c r="B5222" s="233" t="str">
        <f t="shared" si="1564"/>
        <v/>
      </c>
      <c r="C5222" s="234"/>
      <c r="D5222" s="235" t="str">
        <f t="shared" si="1565"/>
        <v/>
      </c>
      <c r="E5222" s="236"/>
      <c r="F5222" s="237">
        <f t="shared" si="1566"/>
        <v>0</v>
      </c>
      <c r="G5222" s="303">
        <f t="shared" si="1567"/>
        <v>0</v>
      </c>
    </row>
    <row r="5223" spans="1:7" s="238" customFormat="1" ht="24" customHeight="1" x14ac:dyDescent="0.2">
      <c r="A5223" s="235" t="str">
        <f t="shared" si="1563"/>
        <v/>
      </c>
      <c r="B5223" s="233" t="str">
        <f t="shared" si="1564"/>
        <v/>
      </c>
      <c r="C5223" s="234"/>
      <c r="D5223" s="235" t="str">
        <f t="shared" si="1565"/>
        <v/>
      </c>
      <c r="E5223" s="236"/>
      <c r="F5223" s="237">
        <f t="shared" si="1566"/>
        <v>0</v>
      </c>
      <c r="G5223" s="303">
        <f t="shared" si="1567"/>
        <v>0</v>
      </c>
    </row>
    <row r="5224" spans="1:7" s="238" customFormat="1" ht="24" customHeight="1" x14ac:dyDescent="0.2">
      <c r="A5224" s="235" t="str">
        <f t="shared" si="1563"/>
        <v/>
      </c>
      <c r="B5224" s="233" t="str">
        <f t="shared" si="1564"/>
        <v/>
      </c>
      <c r="C5224" s="234"/>
      <c r="D5224" s="235" t="str">
        <f t="shared" si="1565"/>
        <v/>
      </c>
      <c r="E5224" s="236"/>
      <c r="F5224" s="237">
        <f t="shared" si="1566"/>
        <v>0</v>
      </c>
      <c r="G5224" s="303">
        <f t="shared" si="1567"/>
        <v>0</v>
      </c>
    </row>
    <row r="5225" spans="1:7" s="238" customFormat="1" ht="24" customHeight="1" x14ac:dyDescent="0.2">
      <c r="A5225" s="235" t="str">
        <f t="shared" si="1563"/>
        <v/>
      </c>
      <c r="B5225" s="233" t="str">
        <f t="shared" si="1564"/>
        <v/>
      </c>
      <c r="C5225" s="234"/>
      <c r="D5225" s="235" t="str">
        <f t="shared" si="1565"/>
        <v/>
      </c>
      <c r="E5225" s="236"/>
      <c r="F5225" s="237">
        <f t="shared" si="1566"/>
        <v>0</v>
      </c>
      <c r="G5225" s="303">
        <f t="shared" si="1567"/>
        <v>0</v>
      </c>
    </row>
    <row r="5226" spans="1:7" ht="24" customHeight="1" x14ac:dyDescent="0.2">
      <c r="A5226" s="304"/>
      <c r="B5226" s="99"/>
      <c r="C5226" s="99"/>
      <c r="D5226" s="105"/>
      <c r="E5226" s="106"/>
      <c r="F5226" s="377" t="s">
        <v>31</v>
      </c>
      <c r="G5226" s="305">
        <f>SUBTOTAL(9,G5212:G5225)</f>
        <v>0</v>
      </c>
    </row>
    <row r="5227" spans="1:7" ht="24" customHeight="1" x14ac:dyDescent="0.2">
      <c r="A5227" s="304"/>
      <c r="B5227" s="99"/>
      <c r="C5227" s="375" t="s">
        <v>605</v>
      </c>
      <c r="D5227" s="105"/>
      <c r="E5227" s="106"/>
      <c r="F5227" s="107"/>
      <c r="G5227" s="306"/>
    </row>
    <row r="5228" spans="1:7" s="238" customFormat="1" ht="24" customHeight="1" x14ac:dyDescent="0.2">
      <c r="A5228" s="235" t="str">
        <f t="shared" ref="A5228:A5235" si="1568">IFERROR(VLOOKUP(C5228,Tabla_Insumos,4,FALSE),"")</f>
        <v/>
      </c>
      <c r="B5228" s="233">
        <f t="shared" ref="B5228:B5235" si="1569">IFERROR(VLOOKUP(A5228,Tabla_Indices,5,FALSE),"")</f>
        <v>0</v>
      </c>
      <c r="C5228" s="234"/>
      <c r="D5228" s="235" t="str">
        <f t="shared" ref="D5228:D5235" si="1570">IFERROR(VLOOKUP(C5228,Tabla_Insumos,2,FALSE),"")</f>
        <v/>
      </c>
      <c r="E5228" s="236"/>
      <c r="F5228" s="237">
        <f t="shared" ref="F5228:F5235" si="1571">IFERROR(VLOOKUP(C5228,Tabla_Insumos,3,FALSE),0)</f>
        <v>0</v>
      </c>
      <c r="G5228" s="303">
        <f>ROUND(E5228*F5228,2)</f>
        <v>0</v>
      </c>
    </row>
    <row r="5229" spans="1:7" s="238" customFormat="1" ht="24" customHeight="1" x14ac:dyDescent="0.2">
      <c r="A5229" s="235" t="str">
        <f t="shared" si="1568"/>
        <v/>
      </c>
      <c r="B5229" s="233">
        <f t="shared" si="1569"/>
        <v>0</v>
      </c>
      <c r="C5229" s="234"/>
      <c r="D5229" s="235" t="str">
        <f t="shared" si="1570"/>
        <v/>
      </c>
      <c r="E5229" s="236"/>
      <c r="F5229" s="237">
        <f t="shared" si="1571"/>
        <v>0</v>
      </c>
      <c r="G5229" s="303">
        <f>ROUND(E5229*F5229,2)</f>
        <v>0</v>
      </c>
    </row>
    <row r="5230" spans="1:7" s="238" customFormat="1" ht="24" customHeight="1" x14ac:dyDescent="0.2">
      <c r="A5230" s="235" t="str">
        <f t="shared" si="1568"/>
        <v/>
      </c>
      <c r="B5230" s="233">
        <f t="shared" si="1569"/>
        <v>0</v>
      </c>
      <c r="C5230" s="234"/>
      <c r="D5230" s="235" t="str">
        <f t="shared" si="1570"/>
        <v/>
      </c>
      <c r="E5230" s="236"/>
      <c r="F5230" s="237">
        <f t="shared" si="1571"/>
        <v>0</v>
      </c>
      <c r="G5230" s="303">
        <f t="shared" ref="G5230:G5235" si="1572">ROUND(E5230*F5230,2)</f>
        <v>0</v>
      </c>
    </row>
    <row r="5231" spans="1:7" s="238" customFormat="1" ht="24" customHeight="1" x14ac:dyDescent="0.2">
      <c r="A5231" s="235" t="str">
        <f t="shared" si="1568"/>
        <v/>
      </c>
      <c r="B5231" s="233">
        <f t="shared" si="1569"/>
        <v>0</v>
      </c>
      <c r="C5231" s="234"/>
      <c r="D5231" s="235" t="str">
        <f t="shared" si="1570"/>
        <v/>
      </c>
      <c r="E5231" s="236"/>
      <c r="F5231" s="237">
        <f t="shared" si="1571"/>
        <v>0</v>
      </c>
      <c r="G5231" s="303">
        <f t="shared" si="1572"/>
        <v>0</v>
      </c>
    </row>
    <row r="5232" spans="1:7" s="238" customFormat="1" ht="24" customHeight="1" x14ac:dyDescent="0.2">
      <c r="A5232" s="235" t="str">
        <f t="shared" si="1568"/>
        <v/>
      </c>
      <c r="B5232" s="233">
        <f t="shared" si="1569"/>
        <v>0</v>
      </c>
      <c r="C5232" s="234"/>
      <c r="D5232" s="235" t="str">
        <f t="shared" si="1570"/>
        <v/>
      </c>
      <c r="E5232" s="236"/>
      <c r="F5232" s="237">
        <f t="shared" si="1571"/>
        <v>0</v>
      </c>
      <c r="G5232" s="303">
        <f t="shared" si="1572"/>
        <v>0</v>
      </c>
    </row>
    <row r="5233" spans="1:7" s="238" customFormat="1" ht="24" customHeight="1" x14ac:dyDescent="0.2">
      <c r="A5233" s="235" t="str">
        <f t="shared" si="1568"/>
        <v/>
      </c>
      <c r="B5233" s="233">
        <f t="shared" si="1569"/>
        <v>0</v>
      </c>
      <c r="C5233" s="234"/>
      <c r="D5233" s="235" t="str">
        <f t="shared" si="1570"/>
        <v/>
      </c>
      <c r="E5233" s="236"/>
      <c r="F5233" s="237">
        <f t="shared" si="1571"/>
        <v>0</v>
      </c>
      <c r="G5233" s="303">
        <f t="shared" si="1572"/>
        <v>0</v>
      </c>
    </row>
    <row r="5234" spans="1:7" s="238" customFormat="1" ht="24" customHeight="1" x14ac:dyDescent="0.2">
      <c r="A5234" s="235" t="str">
        <f t="shared" si="1568"/>
        <v/>
      </c>
      <c r="B5234" s="233">
        <f t="shared" si="1569"/>
        <v>0</v>
      </c>
      <c r="C5234" s="234"/>
      <c r="D5234" s="235" t="str">
        <f t="shared" si="1570"/>
        <v/>
      </c>
      <c r="E5234" s="236"/>
      <c r="F5234" s="237">
        <f t="shared" si="1571"/>
        <v>0</v>
      </c>
      <c r="G5234" s="303">
        <f t="shared" si="1572"/>
        <v>0</v>
      </c>
    </row>
    <row r="5235" spans="1:7" s="238" customFormat="1" ht="24" customHeight="1" x14ac:dyDescent="0.2">
      <c r="A5235" s="235" t="str">
        <f t="shared" si="1568"/>
        <v/>
      </c>
      <c r="B5235" s="233">
        <f t="shared" si="1569"/>
        <v>0</v>
      </c>
      <c r="C5235" s="234"/>
      <c r="D5235" s="235" t="str">
        <f t="shared" si="1570"/>
        <v/>
      </c>
      <c r="E5235" s="236"/>
      <c r="F5235" s="237">
        <f t="shared" si="1571"/>
        <v>0</v>
      </c>
      <c r="G5235" s="303">
        <f t="shared" si="1572"/>
        <v>0</v>
      </c>
    </row>
    <row r="5236" spans="1:7" ht="24" customHeight="1" x14ac:dyDescent="0.2">
      <c r="A5236" s="304"/>
      <c r="B5236" s="99"/>
      <c r="C5236" s="99"/>
      <c r="D5236" s="105"/>
      <c r="E5236" s="106"/>
      <c r="F5236" s="377" t="s">
        <v>32</v>
      </c>
      <c r="G5236" s="305">
        <f>SUBTOTAL(9,G5228:G5235)</f>
        <v>0</v>
      </c>
    </row>
    <row r="5237" spans="1:7" ht="24" customHeight="1" x14ac:dyDescent="0.2">
      <c r="A5237" s="304"/>
      <c r="B5237" s="99"/>
      <c r="C5237" s="375" t="s">
        <v>606</v>
      </c>
      <c r="D5237" s="105"/>
      <c r="E5237" s="106"/>
      <c r="F5237" s="107"/>
      <c r="G5237" s="306"/>
    </row>
    <row r="5238" spans="1:7" s="238" customFormat="1" ht="24" customHeight="1" x14ac:dyDescent="0.2">
      <c r="A5238" s="235" t="str">
        <f t="shared" ref="A5238:A5246" si="1573">IFERROR(VLOOKUP(C5238,Tabla_Insumos,4,FALSE),"")</f>
        <v/>
      </c>
      <c r="B5238" s="233" t="str">
        <f t="shared" ref="B5238:B5246" si="1574">IFERROR(VLOOKUP(C5238,Tabla_Insumos,5,FALSE),"")</f>
        <v/>
      </c>
      <c r="C5238" s="234"/>
      <c r="D5238" s="235" t="str">
        <f t="shared" ref="D5238:D5246" si="1575">IFERROR(VLOOKUP(C5238,Tabla_Insumos,2,FALSE),"")</f>
        <v/>
      </c>
      <c r="E5238" s="236"/>
      <c r="F5238" s="237">
        <f t="shared" ref="F5238:F5246" si="1576">IFERROR(VLOOKUP(C5238,Tabla_Insumos,3,FALSE),0)</f>
        <v>0</v>
      </c>
      <c r="G5238" s="303">
        <f t="shared" ref="G5238:G5246" si="1577">ROUND(E5238*F5238,2)</f>
        <v>0</v>
      </c>
    </row>
    <row r="5239" spans="1:7" s="238" customFormat="1" ht="24" customHeight="1" x14ac:dyDescent="0.2">
      <c r="A5239" s="235" t="str">
        <f t="shared" si="1573"/>
        <v/>
      </c>
      <c r="B5239" s="233" t="str">
        <f t="shared" si="1574"/>
        <v/>
      </c>
      <c r="C5239" s="234"/>
      <c r="D5239" s="235" t="str">
        <f t="shared" si="1575"/>
        <v/>
      </c>
      <c r="E5239" s="236"/>
      <c r="F5239" s="237">
        <f t="shared" si="1576"/>
        <v>0</v>
      </c>
      <c r="G5239" s="303">
        <f t="shared" si="1577"/>
        <v>0</v>
      </c>
    </row>
    <row r="5240" spans="1:7" s="238" customFormat="1" ht="24" customHeight="1" x14ac:dyDescent="0.2">
      <c r="A5240" s="235" t="str">
        <f t="shared" si="1573"/>
        <v/>
      </c>
      <c r="B5240" s="233" t="str">
        <f t="shared" si="1574"/>
        <v/>
      </c>
      <c r="C5240" s="234"/>
      <c r="D5240" s="235" t="str">
        <f t="shared" si="1575"/>
        <v/>
      </c>
      <c r="E5240" s="236"/>
      <c r="F5240" s="237">
        <f t="shared" si="1576"/>
        <v>0</v>
      </c>
      <c r="G5240" s="303">
        <f t="shared" si="1577"/>
        <v>0</v>
      </c>
    </row>
    <row r="5241" spans="1:7" s="238" customFormat="1" ht="24" customHeight="1" x14ac:dyDescent="0.2">
      <c r="A5241" s="235" t="str">
        <f t="shared" si="1573"/>
        <v/>
      </c>
      <c r="B5241" s="233" t="str">
        <f t="shared" si="1574"/>
        <v/>
      </c>
      <c r="C5241" s="234"/>
      <c r="D5241" s="235" t="str">
        <f t="shared" si="1575"/>
        <v/>
      </c>
      <c r="E5241" s="236"/>
      <c r="F5241" s="237">
        <f t="shared" si="1576"/>
        <v>0</v>
      </c>
      <c r="G5241" s="303">
        <f t="shared" si="1577"/>
        <v>0</v>
      </c>
    </row>
    <row r="5242" spans="1:7" s="238" customFormat="1" ht="24" customHeight="1" x14ac:dyDescent="0.2">
      <c r="A5242" s="235" t="str">
        <f t="shared" si="1573"/>
        <v/>
      </c>
      <c r="B5242" s="233" t="str">
        <f t="shared" si="1574"/>
        <v/>
      </c>
      <c r="C5242" s="234"/>
      <c r="D5242" s="235" t="str">
        <f t="shared" si="1575"/>
        <v/>
      </c>
      <c r="E5242" s="236"/>
      <c r="F5242" s="237">
        <f t="shared" si="1576"/>
        <v>0</v>
      </c>
      <c r="G5242" s="303">
        <f t="shared" si="1577"/>
        <v>0</v>
      </c>
    </row>
    <row r="5243" spans="1:7" s="238" customFormat="1" ht="24" customHeight="1" x14ac:dyDescent="0.2">
      <c r="A5243" s="235" t="str">
        <f t="shared" si="1573"/>
        <v/>
      </c>
      <c r="B5243" s="233" t="str">
        <f t="shared" si="1574"/>
        <v/>
      </c>
      <c r="C5243" s="234"/>
      <c r="D5243" s="235" t="str">
        <f t="shared" si="1575"/>
        <v/>
      </c>
      <c r="E5243" s="236"/>
      <c r="F5243" s="237">
        <f t="shared" si="1576"/>
        <v>0</v>
      </c>
      <c r="G5243" s="303">
        <f t="shared" si="1577"/>
        <v>0</v>
      </c>
    </row>
    <row r="5244" spans="1:7" s="238" customFormat="1" ht="24" customHeight="1" x14ac:dyDescent="0.2">
      <c r="A5244" s="235" t="str">
        <f t="shared" si="1573"/>
        <v/>
      </c>
      <c r="B5244" s="233" t="str">
        <f t="shared" si="1574"/>
        <v/>
      </c>
      <c r="C5244" s="234"/>
      <c r="D5244" s="235" t="str">
        <f t="shared" si="1575"/>
        <v/>
      </c>
      <c r="E5244" s="236"/>
      <c r="F5244" s="237">
        <f t="shared" si="1576"/>
        <v>0</v>
      </c>
      <c r="G5244" s="303">
        <f t="shared" si="1577"/>
        <v>0</v>
      </c>
    </row>
    <row r="5245" spans="1:7" s="238" customFormat="1" ht="24" customHeight="1" x14ac:dyDescent="0.2">
      <c r="A5245" s="235" t="str">
        <f t="shared" si="1573"/>
        <v/>
      </c>
      <c r="B5245" s="233" t="str">
        <f t="shared" si="1574"/>
        <v/>
      </c>
      <c r="C5245" s="234"/>
      <c r="D5245" s="235" t="str">
        <f t="shared" si="1575"/>
        <v/>
      </c>
      <c r="E5245" s="236"/>
      <c r="F5245" s="237">
        <f t="shared" si="1576"/>
        <v>0</v>
      </c>
      <c r="G5245" s="303">
        <f t="shared" si="1577"/>
        <v>0</v>
      </c>
    </row>
    <row r="5246" spans="1:7" s="238" customFormat="1" ht="24" customHeight="1" x14ac:dyDescent="0.2">
      <c r="A5246" s="235" t="str">
        <f t="shared" si="1573"/>
        <v/>
      </c>
      <c r="B5246" s="233" t="str">
        <f t="shared" si="1574"/>
        <v/>
      </c>
      <c r="C5246" s="234"/>
      <c r="D5246" s="235" t="str">
        <f t="shared" si="1575"/>
        <v/>
      </c>
      <c r="E5246" s="236"/>
      <c r="F5246" s="237">
        <f t="shared" si="1576"/>
        <v>0</v>
      </c>
      <c r="G5246" s="303">
        <f t="shared" si="1577"/>
        <v>0</v>
      </c>
    </row>
    <row r="5247" spans="1:7" ht="24" customHeight="1" x14ac:dyDescent="0.2">
      <c r="A5247" s="307"/>
      <c r="B5247" s="105"/>
      <c r="C5247" s="99"/>
      <c r="D5247" s="105"/>
      <c r="E5247" s="106"/>
      <c r="F5247" s="377" t="s">
        <v>33</v>
      </c>
      <c r="G5247" s="305">
        <f>SUBTOTAL(9,G5238:G5246)</f>
        <v>0</v>
      </c>
    </row>
    <row r="5248" spans="1:7" ht="24" customHeight="1" x14ac:dyDescent="0.2">
      <c r="A5248" s="308"/>
      <c r="B5248" s="105"/>
      <c r="C5248" s="99"/>
      <c r="D5248" s="105"/>
      <c r="E5248" s="106"/>
      <c r="F5248" s="107"/>
      <c r="G5248" s="306"/>
    </row>
    <row r="5249" spans="1:123" ht="24" customHeight="1" x14ac:dyDescent="0.2">
      <c r="A5249" s="309" t="str">
        <f>B5207</f>
        <v/>
      </c>
      <c r="B5249" s="310" t="str">
        <f>C5207</f>
        <v/>
      </c>
      <c r="C5249" s="113"/>
      <c r="D5249" s="113" t="s">
        <v>34</v>
      </c>
      <c r="E5249" s="114"/>
      <c r="F5249" s="312" t="s">
        <v>35</v>
      </c>
      <c r="G5249" s="311">
        <f>SUBTOTAL(9,G5212:G5248)</f>
        <v>0</v>
      </c>
    </row>
    <row r="5251" spans="1:123" ht="24" customHeight="1" x14ac:dyDescent="0.2">
      <c r="A5251" s="291" t="s">
        <v>37</v>
      </c>
      <c r="B5251" s="292"/>
      <c r="C5251" s="292"/>
      <c r="D5251" s="292"/>
      <c r="E5251" s="292"/>
      <c r="F5251" s="292"/>
      <c r="G5251" s="293"/>
    </row>
    <row r="5252" spans="1:123" ht="24" customHeight="1" x14ac:dyDescent="0.2">
      <c r="A5252" s="294" t="s">
        <v>602</v>
      </c>
      <c r="B5252" s="101" t="str">
        <f>Comitente</f>
        <v>DIRECCION PROVINCIAL DE REDES DE GAS</v>
      </c>
      <c r="C5252" s="96"/>
      <c r="D5252" s="102"/>
      <c r="E5252" s="102"/>
      <c r="F5252" s="103"/>
      <c r="G5252" s="295"/>
    </row>
    <row r="5253" spans="1:123" ht="24" customHeight="1" x14ac:dyDescent="0.2">
      <c r="A5253" s="294" t="s">
        <v>603</v>
      </c>
      <c r="B5253" s="101">
        <f>Contratista</f>
        <v>0</v>
      </c>
      <c r="C5253" s="97"/>
      <c r="D5253" s="97"/>
      <c r="E5253" s="97"/>
      <c r="F5253" s="104"/>
      <c r="G5253" s="296"/>
    </row>
    <row r="5254" spans="1:123" ht="24" customHeight="1" x14ac:dyDescent="0.2">
      <c r="A5254" s="294" t="s">
        <v>24</v>
      </c>
      <c r="B5254" s="101" t="str">
        <f>Obra</f>
        <v>RED DE MEDIA PRESIÓN BARRIO TALACASTO</v>
      </c>
      <c r="C5254" s="97"/>
      <c r="D5254" s="97"/>
      <c r="E5254" s="97"/>
      <c r="F5254" s="104" t="s">
        <v>38</v>
      </c>
      <c r="G5254" s="297">
        <f>Fecha_Base</f>
        <v>0</v>
      </c>
    </row>
    <row r="5255" spans="1:123" ht="24" customHeight="1" x14ac:dyDescent="0.2">
      <c r="A5255" s="298" t="s">
        <v>601</v>
      </c>
      <c r="B5255" s="98" t="str">
        <f>Ubicación</f>
        <v>Departamento Chimbas</v>
      </c>
      <c r="C5255" s="98"/>
      <c r="D5255" s="105"/>
      <c r="E5255" s="106"/>
      <c r="F5255" s="107"/>
      <c r="G5255" s="299"/>
    </row>
    <row r="5256" spans="1:123" ht="24" customHeight="1" x14ac:dyDescent="0.2">
      <c r="A5256" s="298" t="s">
        <v>39</v>
      </c>
      <c r="B5256" s="108" t="str">
        <f>IFERROR(VALUE(LEFT(B5257,FIND(".",B5257)-1)),"")</f>
        <v/>
      </c>
      <c r="C5256" s="99" t="str">
        <f>IFERROR(VLOOKUP(B5256,Tabla_CyP,2,FALSE),"")</f>
        <v/>
      </c>
      <c r="D5256" s="99"/>
      <c r="E5256" s="106"/>
      <c r="F5256" s="107"/>
      <c r="G5256" s="299"/>
    </row>
    <row r="5257" spans="1:123" ht="24" customHeight="1" x14ac:dyDescent="0.2">
      <c r="A5257" s="298" t="s">
        <v>25</v>
      </c>
      <c r="B5257" s="109" t="str">
        <f>IFERROR(VLOOKUP(COUNTIF($A$1:A5257,"ANALISIS DE PRECIOS"),Tabla_NumeroItem,2,FALSE),"")</f>
        <v/>
      </c>
      <c r="C5257" s="99" t="str">
        <f>IFERROR(VLOOKUP(B5257,Tabla_CyP,2,FALSE),"")</f>
        <v/>
      </c>
      <c r="D5257" s="105"/>
      <c r="E5257" s="106"/>
      <c r="F5257" s="104" t="s">
        <v>26</v>
      </c>
      <c r="G5257" s="300" t="str">
        <f>IFERROR(VLOOKUP(B5257,Tabla_CyP,4,FALSE),"")</f>
        <v/>
      </c>
    </row>
    <row r="5258" spans="1:123" ht="24" customHeight="1" x14ac:dyDescent="0.2">
      <c r="A5258" s="298"/>
      <c r="B5258" s="98"/>
      <c r="C5258" s="99"/>
      <c r="D5258" s="105"/>
      <c r="E5258" s="106"/>
      <c r="F5258" s="107"/>
      <c r="G5258" s="299"/>
    </row>
    <row r="5259" spans="1:123" ht="24" customHeight="1" x14ac:dyDescent="0.2">
      <c r="A5259" s="431" t="s">
        <v>507</v>
      </c>
      <c r="B5259" s="432"/>
      <c r="C5259" s="425" t="s">
        <v>0</v>
      </c>
      <c r="D5259" s="425" t="s">
        <v>27</v>
      </c>
      <c r="E5259" s="427" t="s">
        <v>28</v>
      </c>
      <c r="F5259" s="429" t="s">
        <v>29</v>
      </c>
      <c r="G5259" s="429" t="s">
        <v>30</v>
      </c>
    </row>
    <row r="5260" spans="1:123" s="111" customFormat="1" ht="24" customHeight="1" x14ac:dyDescent="0.2">
      <c r="A5260" s="110" t="s">
        <v>508</v>
      </c>
      <c r="B5260" s="110" t="s">
        <v>509</v>
      </c>
      <c r="C5260" s="426"/>
      <c r="D5260" s="426"/>
      <c r="E5260" s="428"/>
      <c r="F5260" s="430"/>
      <c r="G5260" s="430"/>
      <c r="H5260" s="239"/>
      <c r="I5260" s="239"/>
      <c r="J5260" s="239"/>
      <c r="K5260" s="239"/>
      <c r="L5260" s="239"/>
      <c r="M5260" s="239"/>
      <c r="N5260" s="239"/>
      <c r="O5260" s="239"/>
      <c r="P5260" s="239"/>
      <c r="Q5260" s="239"/>
      <c r="R5260" s="239"/>
      <c r="S5260" s="239"/>
      <c r="T5260" s="239"/>
      <c r="U5260" s="239"/>
      <c r="V5260" s="239"/>
      <c r="W5260" s="239"/>
      <c r="X5260" s="239"/>
      <c r="Y5260" s="239"/>
      <c r="Z5260" s="239"/>
      <c r="AA5260" s="239"/>
      <c r="AB5260" s="239"/>
      <c r="AC5260" s="239"/>
      <c r="AD5260" s="239"/>
      <c r="AE5260" s="239"/>
      <c r="AF5260" s="239"/>
      <c r="AG5260" s="239"/>
      <c r="AH5260" s="239"/>
      <c r="AI5260" s="239"/>
      <c r="AJ5260" s="239"/>
      <c r="AK5260" s="239"/>
      <c r="AL5260" s="239"/>
      <c r="AM5260" s="239"/>
      <c r="AN5260" s="239"/>
      <c r="AO5260" s="239"/>
      <c r="AP5260" s="239"/>
      <c r="AQ5260" s="239"/>
      <c r="AR5260" s="239"/>
      <c r="AS5260" s="239"/>
      <c r="AT5260" s="239"/>
      <c r="AU5260" s="239"/>
      <c r="AV5260" s="239"/>
      <c r="AW5260" s="239"/>
      <c r="AX5260" s="239"/>
      <c r="AY5260" s="239"/>
      <c r="AZ5260" s="239"/>
      <c r="BA5260" s="239"/>
      <c r="BB5260" s="239"/>
      <c r="BC5260" s="239"/>
      <c r="BD5260" s="239"/>
      <c r="BE5260" s="239"/>
      <c r="BF5260" s="239"/>
      <c r="BG5260" s="239"/>
      <c r="BH5260" s="239"/>
      <c r="BI5260" s="239"/>
      <c r="BJ5260" s="239"/>
      <c r="BK5260" s="239"/>
      <c r="BL5260" s="239"/>
      <c r="BM5260" s="239"/>
      <c r="BN5260" s="239"/>
      <c r="BO5260" s="239"/>
      <c r="BP5260" s="239"/>
      <c r="BQ5260" s="239"/>
      <c r="BR5260" s="239"/>
      <c r="BS5260" s="239"/>
      <c r="BT5260" s="239"/>
      <c r="BU5260" s="239"/>
      <c r="BV5260" s="239"/>
      <c r="BW5260" s="239"/>
      <c r="BX5260" s="239"/>
      <c r="BY5260" s="239"/>
      <c r="BZ5260" s="239"/>
      <c r="CA5260" s="239"/>
      <c r="CB5260" s="239"/>
      <c r="CC5260" s="239"/>
      <c r="CD5260" s="239"/>
      <c r="CE5260" s="239"/>
      <c r="CF5260" s="239"/>
      <c r="CG5260" s="239"/>
      <c r="CH5260" s="239"/>
      <c r="CI5260" s="239"/>
      <c r="CJ5260" s="239"/>
      <c r="CK5260" s="239"/>
      <c r="CL5260" s="239"/>
      <c r="CM5260" s="239"/>
      <c r="CN5260" s="239"/>
      <c r="CO5260" s="239"/>
      <c r="CP5260" s="239"/>
      <c r="CQ5260" s="239"/>
      <c r="CR5260" s="239"/>
      <c r="CS5260" s="239"/>
      <c r="CT5260" s="239"/>
      <c r="CU5260" s="239"/>
      <c r="CV5260" s="239"/>
      <c r="CW5260" s="239"/>
      <c r="CX5260" s="239"/>
      <c r="CY5260" s="239"/>
      <c r="CZ5260" s="239"/>
      <c r="DA5260" s="239"/>
      <c r="DB5260" s="239"/>
      <c r="DC5260" s="239"/>
      <c r="DD5260" s="239"/>
      <c r="DE5260" s="239"/>
      <c r="DF5260" s="239"/>
      <c r="DG5260" s="239"/>
      <c r="DH5260" s="239"/>
      <c r="DI5260" s="239"/>
      <c r="DJ5260" s="239"/>
      <c r="DK5260" s="239"/>
      <c r="DL5260" s="239"/>
      <c r="DM5260" s="239"/>
      <c r="DN5260" s="239"/>
      <c r="DO5260" s="239"/>
      <c r="DP5260" s="239"/>
      <c r="DQ5260" s="239"/>
      <c r="DR5260" s="239"/>
      <c r="DS5260" s="239"/>
    </row>
    <row r="5261" spans="1:123" ht="24" customHeight="1" x14ac:dyDescent="0.2">
      <c r="A5261" s="378"/>
      <c r="B5261" s="112"/>
      <c r="C5261" s="376" t="s">
        <v>604</v>
      </c>
      <c r="D5261" s="113"/>
      <c r="E5261" s="114"/>
      <c r="F5261" s="115"/>
      <c r="G5261" s="302"/>
    </row>
    <row r="5262" spans="1:123" s="238" customFormat="1" ht="24" customHeight="1" x14ac:dyDescent="0.2">
      <c r="A5262" s="235" t="str">
        <f t="shared" ref="A5262:A5275" si="1578">IFERROR(VLOOKUP(C5262,Tabla_Insumos,4,FALSE),"")</f>
        <v/>
      </c>
      <c r="B5262" s="233" t="str">
        <f t="shared" ref="B5262:B5275" si="1579">IFERROR(VLOOKUP(C5262,Tabla_Insumos,5,FALSE),"")</f>
        <v/>
      </c>
      <c r="C5262" s="234"/>
      <c r="D5262" s="235" t="str">
        <f t="shared" ref="D5262:D5275" si="1580">IFERROR(VLOOKUP(C5262,Tabla_Insumos,2,FALSE),"")</f>
        <v/>
      </c>
      <c r="E5262" s="236"/>
      <c r="F5262" s="237">
        <f t="shared" ref="F5262:F5275" si="1581">IFERROR(VLOOKUP(C5262,Tabla_Insumos,3,FALSE),0)</f>
        <v>0</v>
      </c>
      <c r="G5262" s="303">
        <f>ROUND(E5262*F5262,2)</f>
        <v>0</v>
      </c>
    </row>
    <row r="5263" spans="1:123" s="238" customFormat="1" ht="24" customHeight="1" x14ac:dyDescent="0.2">
      <c r="A5263" s="235" t="str">
        <f t="shared" si="1578"/>
        <v/>
      </c>
      <c r="B5263" s="233" t="str">
        <f t="shared" si="1579"/>
        <v/>
      </c>
      <c r="C5263" s="234"/>
      <c r="D5263" s="235" t="str">
        <f t="shared" si="1580"/>
        <v/>
      </c>
      <c r="E5263" s="236"/>
      <c r="F5263" s="237">
        <f t="shared" si="1581"/>
        <v>0</v>
      </c>
      <c r="G5263" s="303">
        <f t="shared" ref="G5263:G5275" si="1582">ROUND(E5263*F5263,2)</f>
        <v>0</v>
      </c>
    </row>
    <row r="5264" spans="1:123" s="238" customFormat="1" ht="24" customHeight="1" x14ac:dyDescent="0.2">
      <c r="A5264" s="235" t="str">
        <f t="shared" si="1578"/>
        <v/>
      </c>
      <c r="B5264" s="233" t="str">
        <f t="shared" si="1579"/>
        <v/>
      </c>
      <c r="C5264" s="234"/>
      <c r="D5264" s="235" t="str">
        <f t="shared" si="1580"/>
        <v/>
      </c>
      <c r="E5264" s="236"/>
      <c r="F5264" s="237">
        <f t="shared" si="1581"/>
        <v>0</v>
      </c>
      <c r="G5264" s="303">
        <f t="shared" si="1582"/>
        <v>0</v>
      </c>
    </row>
    <row r="5265" spans="1:7" s="238" customFormat="1" ht="24" customHeight="1" x14ac:dyDescent="0.2">
      <c r="A5265" s="235" t="str">
        <f t="shared" si="1578"/>
        <v/>
      </c>
      <c r="B5265" s="233" t="str">
        <f t="shared" si="1579"/>
        <v/>
      </c>
      <c r="C5265" s="234"/>
      <c r="D5265" s="235" t="str">
        <f t="shared" si="1580"/>
        <v/>
      </c>
      <c r="E5265" s="236"/>
      <c r="F5265" s="237">
        <f t="shared" si="1581"/>
        <v>0</v>
      </c>
      <c r="G5265" s="303">
        <f t="shared" si="1582"/>
        <v>0</v>
      </c>
    </row>
    <row r="5266" spans="1:7" s="238" customFormat="1" ht="24" customHeight="1" x14ac:dyDescent="0.2">
      <c r="A5266" s="235" t="str">
        <f t="shared" si="1578"/>
        <v/>
      </c>
      <c r="B5266" s="233" t="str">
        <f t="shared" si="1579"/>
        <v/>
      </c>
      <c r="C5266" s="234"/>
      <c r="D5266" s="235" t="str">
        <f t="shared" si="1580"/>
        <v/>
      </c>
      <c r="E5266" s="236"/>
      <c r="F5266" s="237">
        <f t="shared" si="1581"/>
        <v>0</v>
      </c>
      <c r="G5266" s="303">
        <f t="shared" si="1582"/>
        <v>0</v>
      </c>
    </row>
    <row r="5267" spans="1:7" s="238" customFormat="1" ht="24" customHeight="1" x14ac:dyDescent="0.2">
      <c r="A5267" s="235" t="str">
        <f t="shared" si="1578"/>
        <v/>
      </c>
      <c r="B5267" s="233" t="str">
        <f t="shared" si="1579"/>
        <v/>
      </c>
      <c r="C5267" s="234"/>
      <c r="D5267" s="235" t="str">
        <f t="shared" si="1580"/>
        <v/>
      </c>
      <c r="E5267" s="236"/>
      <c r="F5267" s="237">
        <f t="shared" si="1581"/>
        <v>0</v>
      </c>
      <c r="G5267" s="303">
        <f t="shared" si="1582"/>
        <v>0</v>
      </c>
    </row>
    <row r="5268" spans="1:7" s="238" customFormat="1" ht="24" customHeight="1" x14ac:dyDescent="0.2">
      <c r="A5268" s="235" t="str">
        <f t="shared" si="1578"/>
        <v/>
      </c>
      <c r="B5268" s="233" t="str">
        <f t="shared" si="1579"/>
        <v/>
      </c>
      <c r="C5268" s="234"/>
      <c r="D5268" s="235" t="str">
        <f t="shared" si="1580"/>
        <v/>
      </c>
      <c r="E5268" s="236"/>
      <c r="F5268" s="237">
        <f t="shared" si="1581"/>
        <v>0</v>
      </c>
      <c r="G5268" s="303">
        <f t="shared" si="1582"/>
        <v>0</v>
      </c>
    </row>
    <row r="5269" spans="1:7" s="238" customFormat="1" ht="24" customHeight="1" x14ac:dyDescent="0.2">
      <c r="A5269" s="235" t="str">
        <f t="shared" si="1578"/>
        <v/>
      </c>
      <c r="B5269" s="233" t="str">
        <f t="shared" si="1579"/>
        <v/>
      </c>
      <c r="C5269" s="234"/>
      <c r="D5269" s="235" t="str">
        <f t="shared" si="1580"/>
        <v/>
      </c>
      <c r="E5269" s="236"/>
      <c r="F5269" s="237">
        <f t="shared" si="1581"/>
        <v>0</v>
      </c>
      <c r="G5269" s="303">
        <f t="shared" si="1582"/>
        <v>0</v>
      </c>
    </row>
    <row r="5270" spans="1:7" s="238" customFormat="1" ht="24" customHeight="1" x14ac:dyDescent="0.2">
      <c r="A5270" s="235" t="str">
        <f t="shared" si="1578"/>
        <v/>
      </c>
      <c r="B5270" s="233" t="str">
        <f t="shared" si="1579"/>
        <v/>
      </c>
      <c r="C5270" s="234"/>
      <c r="D5270" s="235" t="str">
        <f t="shared" si="1580"/>
        <v/>
      </c>
      <c r="E5270" s="236"/>
      <c r="F5270" s="237">
        <f t="shared" si="1581"/>
        <v>0</v>
      </c>
      <c r="G5270" s="303">
        <f t="shared" si="1582"/>
        <v>0</v>
      </c>
    </row>
    <row r="5271" spans="1:7" s="238" customFormat="1" ht="24" customHeight="1" x14ac:dyDescent="0.2">
      <c r="A5271" s="235" t="str">
        <f t="shared" si="1578"/>
        <v/>
      </c>
      <c r="B5271" s="233" t="str">
        <f t="shared" si="1579"/>
        <v/>
      </c>
      <c r="C5271" s="234"/>
      <c r="D5271" s="235" t="str">
        <f t="shared" si="1580"/>
        <v/>
      </c>
      <c r="E5271" s="236"/>
      <c r="F5271" s="237">
        <f t="shared" si="1581"/>
        <v>0</v>
      </c>
      <c r="G5271" s="303">
        <f t="shared" si="1582"/>
        <v>0</v>
      </c>
    </row>
    <row r="5272" spans="1:7" s="238" customFormat="1" ht="24" customHeight="1" x14ac:dyDescent="0.2">
      <c r="A5272" s="235" t="str">
        <f t="shared" si="1578"/>
        <v/>
      </c>
      <c r="B5272" s="233" t="str">
        <f t="shared" si="1579"/>
        <v/>
      </c>
      <c r="C5272" s="234"/>
      <c r="D5272" s="235" t="str">
        <f t="shared" si="1580"/>
        <v/>
      </c>
      <c r="E5272" s="236"/>
      <c r="F5272" s="237">
        <f t="shared" si="1581"/>
        <v>0</v>
      </c>
      <c r="G5272" s="303">
        <f t="shared" si="1582"/>
        <v>0</v>
      </c>
    </row>
    <row r="5273" spans="1:7" s="238" customFormat="1" ht="24" customHeight="1" x14ac:dyDescent="0.2">
      <c r="A5273" s="235" t="str">
        <f t="shared" si="1578"/>
        <v/>
      </c>
      <c r="B5273" s="233" t="str">
        <f t="shared" si="1579"/>
        <v/>
      </c>
      <c r="C5273" s="234"/>
      <c r="D5273" s="235" t="str">
        <f t="shared" si="1580"/>
        <v/>
      </c>
      <c r="E5273" s="236"/>
      <c r="F5273" s="237">
        <f t="shared" si="1581"/>
        <v>0</v>
      </c>
      <c r="G5273" s="303">
        <f t="shared" si="1582"/>
        <v>0</v>
      </c>
    </row>
    <row r="5274" spans="1:7" s="238" customFormat="1" ht="24" customHeight="1" x14ac:dyDescent="0.2">
      <c r="A5274" s="235" t="str">
        <f t="shared" si="1578"/>
        <v/>
      </c>
      <c r="B5274" s="233" t="str">
        <f t="shared" si="1579"/>
        <v/>
      </c>
      <c r="C5274" s="234"/>
      <c r="D5274" s="235" t="str">
        <f t="shared" si="1580"/>
        <v/>
      </c>
      <c r="E5274" s="236"/>
      <c r="F5274" s="237">
        <f t="shared" si="1581"/>
        <v>0</v>
      </c>
      <c r="G5274" s="303">
        <f t="shared" si="1582"/>
        <v>0</v>
      </c>
    </row>
    <row r="5275" spans="1:7" s="238" customFormat="1" ht="24" customHeight="1" x14ac:dyDescent="0.2">
      <c r="A5275" s="235" t="str">
        <f t="shared" si="1578"/>
        <v/>
      </c>
      <c r="B5275" s="233" t="str">
        <f t="shared" si="1579"/>
        <v/>
      </c>
      <c r="C5275" s="234"/>
      <c r="D5275" s="235" t="str">
        <f t="shared" si="1580"/>
        <v/>
      </c>
      <c r="E5275" s="236"/>
      <c r="F5275" s="237">
        <f t="shared" si="1581"/>
        <v>0</v>
      </c>
      <c r="G5275" s="303">
        <f t="shared" si="1582"/>
        <v>0</v>
      </c>
    </row>
    <row r="5276" spans="1:7" ht="24" customHeight="1" x14ac:dyDescent="0.2">
      <c r="A5276" s="304"/>
      <c r="B5276" s="99"/>
      <c r="C5276" s="99"/>
      <c r="D5276" s="105"/>
      <c r="E5276" s="106"/>
      <c r="F5276" s="377" t="s">
        <v>31</v>
      </c>
      <c r="G5276" s="305">
        <f>SUBTOTAL(9,G5262:G5275)</f>
        <v>0</v>
      </c>
    </row>
    <row r="5277" spans="1:7" ht="24" customHeight="1" x14ac:dyDescent="0.2">
      <c r="A5277" s="304"/>
      <c r="B5277" s="99"/>
      <c r="C5277" s="375" t="s">
        <v>605</v>
      </c>
      <c r="D5277" s="105"/>
      <c r="E5277" s="106"/>
      <c r="F5277" s="107"/>
      <c r="G5277" s="306"/>
    </row>
    <row r="5278" spans="1:7" s="238" customFormat="1" ht="24" customHeight="1" x14ac:dyDescent="0.2">
      <c r="A5278" s="235" t="str">
        <f t="shared" ref="A5278:A5285" si="1583">IFERROR(VLOOKUP(C5278,Tabla_Insumos,4,FALSE),"")</f>
        <v/>
      </c>
      <c r="B5278" s="233">
        <f t="shared" ref="B5278:B5285" si="1584">IFERROR(VLOOKUP(A5278,Tabla_Indices,5,FALSE),"")</f>
        <v>0</v>
      </c>
      <c r="C5278" s="234"/>
      <c r="D5278" s="235" t="str">
        <f t="shared" ref="D5278:D5285" si="1585">IFERROR(VLOOKUP(C5278,Tabla_Insumos,2,FALSE),"")</f>
        <v/>
      </c>
      <c r="E5278" s="236"/>
      <c r="F5278" s="237">
        <f t="shared" ref="F5278:F5285" si="1586">IFERROR(VLOOKUP(C5278,Tabla_Insumos,3,FALSE),0)</f>
        <v>0</v>
      </c>
      <c r="G5278" s="303">
        <f>ROUND(E5278*F5278,2)</f>
        <v>0</v>
      </c>
    </row>
    <row r="5279" spans="1:7" s="238" customFormat="1" ht="24" customHeight="1" x14ac:dyDescent="0.2">
      <c r="A5279" s="235" t="str">
        <f t="shared" si="1583"/>
        <v/>
      </c>
      <c r="B5279" s="233">
        <f t="shared" si="1584"/>
        <v>0</v>
      </c>
      <c r="C5279" s="234"/>
      <c r="D5279" s="235" t="str">
        <f t="shared" si="1585"/>
        <v/>
      </c>
      <c r="E5279" s="236"/>
      <c r="F5279" s="237">
        <f t="shared" si="1586"/>
        <v>0</v>
      </c>
      <c r="G5279" s="303">
        <f>ROUND(E5279*F5279,2)</f>
        <v>0</v>
      </c>
    </row>
    <row r="5280" spans="1:7" s="238" customFormat="1" ht="24" customHeight="1" x14ac:dyDescent="0.2">
      <c r="A5280" s="235" t="str">
        <f t="shared" si="1583"/>
        <v/>
      </c>
      <c r="B5280" s="233">
        <f t="shared" si="1584"/>
        <v>0</v>
      </c>
      <c r="C5280" s="234"/>
      <c r="D5280" s="235" t="str">
        <f t="shared" si="1585"/>
        <v/>
      </c>
      <c r="E5280" s="236"/>
      <c r="F5280" s="237">
        <f t="shared" si="1586"/>
        <v>0</v>
      </c>
      <c r="G5280" s="303">
        <f t="shared" ref="G5280:G5285" si="1587">ROUND(E5280*F5280,2)</f>
        <v>0</v>
      </c>
    </row>
    <row r="5281" spans="1:7" s="238" customFormat="1" ht="24" customHeight="1" x14ac:dyDescent="0.2">
      <c r="A5281" s="235" t="str">
        <f t="shared" si="1583"/>
        <v/>
      </c>
      <c r="B5281" s="233">
        <f t="shared" si="1584"/>
        <v>0</v>
      </c>
      <c r="C5281" s="234"/>
      <c r="D5281" s="235" t="str">
        <f t="shared" si="1585"/>
        <v/>
      </c>
      <c r="E5281" s="236"/>
      <c r="F5281" s="237">
        <f t="shared" si="1586"/>
        <v>0</v>
      </c>
      <c r="G5281" s="303">
        <f t="shared" si="1587"/>
        <v>0</v>
      </c>
    </row>
    <row r="5282" spans="1:7" s="238" customFormat="1" ht="24" customHeight="1" x14ac:dyDescent="0.2">
      <c r="A5282" s="235" t="str">
        <f t="shared" si="1583"/>
        <v/>
      </c>
      <c r="B5282" s="233">
        <f t="shared" si="1584"/>
        <v>0</v>
      </c>
      <c r="C5282" s="234"/>
      <c r="D5282" s="235" t="str">
        <f t="shared" si="1585"/>
        <v/>
      </c>
      <c r="E5282" s="236"/>
      <c r="F5282" s="237">
        <f t="shared" si="1586"/>
        <v>0</v>
      </c>
      <c r="G5282" s="303">
        <f t="shared" si="1587"/>
        <v>0</v>
      </c>
    </row>
    <row r="5283" spans="1:7" s="238" customFormat="1" ht="24" customHeight="1" x14ac:dyDescent="0.2">
      <c r="A5283" s="235" t="str">
        <f t="shared" si="1583"/>
        <v/>
      </c>
      <c r="B5283" s="233">
        <f t="shared" si="1584"/>
        <v>0</v>
      </c>
      <c r="C5283" s="234"/>
      <c r="D5283" s="235" t="str">
        <f t="shared" si="1585"/>
        <v/>
      </c>
      <c r="E5283" s="236"/>
      <c r="F5283" s="237">
        <f t="shared" si="1586"/>
        <v>0</v>
      </c>
      <c r="G5283" s="303">
        <f t="shared" si="1587"/>
        <v>0</v>
      </c>
    </row>
    <row r="5284" spans="1:7" s="238" customFormat="1" ht="24" customHeight="1" x14ac:dyDescent="0.2">
      <c r="A5284" s="235" t="str">
        <f t="shared" si="1583"/>
        <v/>
      </c>
      <c r="B5284" s="233">
        <f t="shared" si="1584"/>
        <v>0</v>
      </c>
      <c r="C5284" s="234"/>
      <c r="D5284" s="235" t="str">
        <f t="shared" si="1585"/>
        <v/>
      </c>
      <c r="E5284" s="236"/>
      <c r="F5284" s="237">
        <f t="shared" si="1586"/>
        <v>0</v>
      </c>
      <c r="G5284" s="303">
        <f t="shared" si="1587"/>
        <v>0</v>
      </c>
    </row>
    <row r="5285" spans="1:7" s="238" customFormat="1" ht="24" customHeight="1" x14ac:dyDescent="0.2">
      <c r="A5285" s="235" t="str">
        <f t="shared" si="1583"/>
        <v/>
      </c>
      <c r="B5285" s="233">
        <f t="shared" si="1584"/>
        <v>0</v>
      </c>
      <c r="C5285" s="234"/>
      <c r="D5285" s="235" t="str">
        <f t="shared" si="1585"/>
        <v/>
      </c>
      <c r="E5285" s="236"/>
      <c r="F5285" s="237">
        <f t="shared" si="1586"/>
        <v>0</v>
      </c>
      <c r="G5285" s="303">
        <f t="shared" si="1587"/>
        <v>0</v>
      </c>
    </row>
    <row r="5286" spans="1:7" ht="24" customHeight="1" x14ac:dyDescent="0.2">
      <c r="A5286" s="304"/>
      <c r="B5286" s="99"/>
      <c r="C5286" s="99"/>
      <c r="D5286" s="105"/>
      <c r="E5286" s="106"/>
      <c r="F5286" s="377" t="s">
        <v>32</v>
      </c>
      <c r="G5286" s="305">
        <f>SUBTOTAL(9,G5278:G5285)</f>
        <v>0</v>
      </c>
    </row>
    <row r="5287" spans="1:7" ht="24" customHeight="1" x14ac:dyDescent="0.2">
      <c r="A5287" s="304"/>
      <c r="B5287" s="99"/>
      <c r="C5287" s="375" t="s">
        <v>606</v>
      </c>
      <c r="D5287" s="105"/>
      <c r="E5287" s="106"/>
      <c r="F5287" s="107"/>
      <c r="G5287" s="306"/>
    </row>
    <row r="5288" spans="1:7" s="238" customFormat="1" ht="24" customHeight="1" x14ac:dyDescent="0.2">
      <c r="A5288" s="235" t="str">
        <f t="shared" ref="A5288:A5296" si="1588">IFERROR(VLOOKUP(C5288,Tabla_Insumos,4,FALSE),"")</f>
        <v/>
      </c>
      <c r="B5288" s="233" t="str">
        <f t="shared" ref="B5288:B5296" si="1589">IFERROR(VLOOKUP(C5288,Tabla_Insumos,5,FALSE),"")</f>
        <v/>
      </c>
      <c r="C5288" s="234"/>
      <c r="D5288" s="235" t="str">
        <f t="shared" ref="D5288:D5296" si="1590">IFERROR(VLOOKUP(C5288,Tabla_Insumos,2,FALSE),"")</f>
        <v/>
      </c>
      <c r="E5288" s="236"/>
      <c r="F5288" s="237">
        <f t="shared" ref="F5288:F5296" si="1591">IFERROR(VLOOKUP(C5288,Tabla_Insumos,3,FALSE),0)</f>
        <v>0</v>
      </c>
      <c r="G5288" s="303">
        <f t="shared" ref="G5288:G5296" si="1592">ROUND(E5288*F5288,2)</f>
        <v>0</v>
      </c>
    </row>
    <row r="5289" spans="1:7" s="238" customFormat="1" ht="24" customHeight="1" x14ac:dyDescent="0.2">
      <c r="A5289" s="235" t="str">
        <f t="shared" si="1588"/>
        <v/>
      </c>
      <c r="B5289" s="233" t="str">
        <f t="shared" si="1589"/>
        <v/>
      </c>
      <c r="C5289" s="234"/>
      <c r="D5289" s="235" t="str">
        <f t="shared" si="1590"/>
        <v/>
      </c>
      <c r="E5289" s="236"/>
      <c r="F5289" s="237">
        <f t="shared" si="1591"/>
        <v>0</v>
      </c>
      <c r="G5289" s="303">
        <f t="shared" si="1592"/>
        <v>0</v>
      </c>
    </row>
    <row r="5290" spans="1:7" s="238" customFormat="1" ht="24" customHeight="1" x14ac:dyDescent="0.2">
      <c r="A5290" s="235" t="str">
        <f t="shared" si="1588"/>
        <v/>
      </c>
      <c r="B5290" s="233" t="str">
        <f t="shared" si="1589"/>
        <v/>
      </c>
      <c r="C5290" s="234"/>
      <c r="D5290" s="235" t="str">
        <f t="shared" si="1590"/>
        <v/>
      </c>
      <c r="E5290" s="236"/>
      <c r="F5290" s="237">
        <f t="shared" si="1591"/>
        <v>0</v>
      </c>
      <c r="G5290" s="303">
        <f t="shared" si="1592"/>
        <v>0</v>
      </c>
    </row>
    <row r="5291" spans="1:7" s="238" customFormat="1" ht="24" customHeight="1" x14ac:dyDescent="0.2">
      <c r="A5291" s="235" t="str">
        <f t="shared" si="1588"/>
        <v/>
      </c>
      <c r="B5291" s="233" t="str">
        <f t="shared" si="1589"/>
        <v/>
      </c>
      <c r="C5291" s="234"/>
      <c r="D5291" s="235" t="str">
        <f t="shared" si="1590"/>
        <v/>
      </c>
      <c r="E5291" s="236"/>
      <c r="F5291" s="237">
        <f t="shared" si="1591"/>
        <v>0</v>
      </c>
      <c r="G5291" s="303">
        <f t="shared" si="1592"/>
        <v>0</v>
      </c>
    </row>
    <row r="5292" spans="1:7" s="238" customFormat="1" ht="24" customHeight="1" x14ac:dyDescent="0.2">
      <c r="A5292" s="235" t="str">
        <f t="shared" si="1588"/>
        <v/>
      </c>
      <c r="B5292" s="233" t="str">
        <f t="shared" si="1589"/>
        <v/>
      </c>
      <c r="C5292" s="234"/>
      <c r="D5292" s="235" t="str">
        <f t="shared" si="1590"/>
        <v/>
      </c>
      <c r="E5292" s="236"/>
      <c r="F5292" s="237">
        <f t="shared" si="1591"/>
        <v>0</v>
      </c>
      <c r="G5292" s="303">
        <f t="shared" si="1592"/>
        <v>0</v>
      </c>
    </row>
    <row r="5293" spans="1:7" s="238" customFormat="1" ht="24" customHeight="1" x14ac:dyDescent="0.2">
      <c r="A5293" s="235" t="str">
        <f t="shared" si="1588"/>
        <v/>
      </c>
      <c r="B5293" s="233" t="str">
        <f t="shared" si="1589"/>
        <v/>
      </c>
      <c r="C5293" s="234"/>
      <c r="D5293" s="235" t="str">
        <f t="shared" si="1590"/>
        <v/>
      </c>
      <c r="E5293" s="236"/>
      <c r="F5293" s="237">
        <f t="shared" si="1591"/>
        <v>0</v>
      </c>
      <c r="G5293" s="303">
        <f t="shared" si="1592"/>
        <v>0</v>
      </c>
    </row>
    <row r="5294" spans="1:7" s="238" customFormat="1" ht="24" customHeight="1" x14ac:dyDescent="0.2">
      <c r="A5294" s="235" t="str">
        <f t="shared" si="1588"/>
        <v/>
      </c>
      <c r="B5294" s="233" t="str">
        <f t="shared" si="1589"/>
        <v/>
      </c>
      <c r="C5294" s="234"/>
      <c r="D5294" s="235" t="str">
        <f t="shared" si="1590"/>
        <v/>
      </c>
      <c r="E5294" s="236"/>
      <c r="F5294" s="237">
        <f t="shared" si="1591"/>
        <v>0</v>
      </c>
      <c r="G5294" s="303">
        <f t="shared" si="1592"/>
        <v>0</v>
      </c>
    </row>
    <row r="5295" spans="1:7" s="238" customFormat="1" ht="24" customHeight="1" x14ac:dyDescent="0.2">
      <c r="A5295" s="235" t="str">
        <f t="shared" si="1588"/>
        <v/>
      </c>
      <c r="B5295" s="233" t="str">
        <f t="shared" si="1589"/>
        <v/>
      </c>
      <c r="C5295" s="234"/>
      <c r="D5295" s="235" t="str">
        <f t="shared" si="1590"/>
        <v/>
      </c>
      <c r="E5295" s="236"/>
      <c r="F5295" s="237">
        <f t="shared" si="1591"/>
        <v>0</v>
      </c>
      <c r="G5295" s="303">
        <f t="shared" si="1592"/>
        <v>0</v>
      </c>
    </row>
    <row r="5296" spans="1:7" s="238" customFormat="1" ht="24" customHeight="1" x14ac:dyDescent="0.2">
      <c r="A5296" s="235" t="str">
        <f t="shared" si="1588"/>
        <v/>
      </c>
      <c r="B5296" s="233" t="str">
        <f t="shared" si="1589"/>
        <v/>
      </c>
      <c r="C5296" s="234"/>
      <c r="D5296" s="235" t="str">
        <f t="shared" si="1590"/>
        <v/>
      </c>
      <c r="E5296" s="236"/>
      <c r="F5296" s="237">
        <f t="shared" si="1591"/>
        <v>0</v>
      </c>
      <c r="G5296" s="303">
        <f t="shared" si="1592"/>
        <v>0</v>
      </c>
    </row>
    <row r="5297" spans="1:123" ht="24" customHeight="1" x14ac:dyDescent="0.2">
      <c r="A5297" s="307"/>
      <c r="B5297" s="105"/>
      <c r="C5297" s="99"/>
      <c r="D5297" s="105"/>
      <c r="E5297" s="106"/>
      <c r="F5297" s="377" t="s">
        <v>33</v>
      </c>
      <c r="G5297" s="305">
        <f>SUBTOTAL(9,G5288:G5296)</f>
        <v>0</v>
      </c>
    </row>
    <row r="5298" spans="1:123" ht="24" customHeight="1" x14ac:dyDescent="0.2">
      <c r="A5298" s="308"/>
      <c r="B5298" s="105"/>
      <c r="C5298" s="99"/>
      <c r="D5298" s="105"/>
      <c r="E5298" s="106"/>
      <c r="F5298" s="107"/>
      <c r="G5298" s="306"/>
    </row>
    <row r="5299" spans="1:123" ht="24" customHeight="1" x14ac:dyDescent="0.2">
      <c r="A5299" s="309" t="str">
        <f>B5257</f>
        <v/>
      </c>
      <c r="B5299" s="310" t="str">
        <f>C5257</f>
        <v/>
      </c>
      <c r="C5299" s="113"/>
      <c r="D5299" s="113" t="s">
        <v>34</v>
      </c>
      <c r="E5299" s="114"/>
      <c r="F5299" s="312" t="s">
        <v>35</v>
      </c>
      <c r="G5299" s="311">
        <f>SUBTOTAL(9,G5262:G5298)</f>
        <v>0</v>
      </c>
    </row>
    <row r="5301" spans="1:123" ht="24" customHeight="1" x14ac:dyDescent="0.2">
      <c r="A5301" s="291" t="s">
        <v>37</v>
      </c>
      <c r="B5301" s="292"/>
      <c r="C5301" s="292"/>
      <c r="D5301" s="292"/>
      <c r="E5301" s="292"/>
      <c r="F5301" s="292"/>
      <c r="G5301" s="293"/>
    </row>
    <row r="5302" spans="1:123" ht="24" customHeight="1" x14ac:dyDescent="0.2">
      <c r="A5302" s="294" t="s">
        <v>602</v>
      </c>
      <c r="B5302" s="101" t="str">
        <f>Comitente</f>
        <v>DIRECCION PROVINCIAL DE REDES DE GAS</v>
      </c>
      <c r="C5302" s="96"/>
      <c r="D5302" s="102"/>
      <c r="E5302" s="102"/>
      <c r="F5302" s="103"/>
      <c r="G5302" s="295"/>
    </row>
    <row r="5303" spans="1:123" ht="24" customHeight="1" x14ac:dyDescent="0.2">
      <c r="A5303" s="294" t="s">
        <v>603</v>
      </c>
      <c r="B5303" s="101">
        <f>Contratista</f>
        <v>0</v>
      </c>
      <c r="C5303" s="97"/>
      <c r="D5303" s="97"/>
      <c r="E5303" s="97"/>
      <c r="F5303" s="104"/>
      <c r="G5303" s="296"/>
    </row>
    <row r="5304" spans="1:123" ht="24" customHeight="1" x14ac:dyDescent="0.2">
      <c r="A5304" s="294" t="s">
        <v>24</v>
      </c>
      <c r="B5304" s="101" t="str">
        <f>Obra</f>
        <v>RED DE MEDIA PRESIÓN BARRIO TALACASTO</v>
      </c>
      <c r="C5304" s="97"/>
      <c r="D5304" s="97"/>
      <c r="E5304" s="97"/>
      <c r="F5304" s="104" t="s">
        <v>38</v>
      </c>
      <c r="G5304" s="297">
        <f>Fecha_Base</f>
        <v>0</v>
      </c>
    </row>
    <row r="5305" spans="1:123" ht="24" customHeight="1" x14ac:dyDescent="0.2">
      <c r="A5305" s="298" t="s">
        <v>601</v>
      </c>
      <c r="B5305" s="98" t="str">
        <f>Ubicación</f>
        <v>Departamento Chimbas</v>
      </c>
      <c r="C5305" s="98"/>
      <c r="D5305" s="105"/>
      <c r="E5305" s="106"/>
      <c r="F5305" s="107"/>
      <c r="G5305" s="299"/>
    </row>
    <row r="5306" spans="1:123" ht="24" customHeight="1" x14ac:dyDescent="0.2">
      <c r="A5306" s="298" t="s">
        <v>39</v>
      </c>
      <c r="B5306" s="108" t="str">
        <f>IFERROR(VALUE(LEFT(B5307,FIND(".",B5307)-1)),"")</f>
        <v/>
      </c>
      <c r="C5306" s="99" t="str">
        <f>IFERROR(VLOOKUP(B5306,Tabla_CyP,2,FALSE),"")</f>
        <v/>
      </c>
      <c r="D5306" s="99"/>
      <c r="E5306" s="106"/>
      <c r="F5306" s="107"/>
      <c r="G5306" s="299"/>
    </row>
    <row r="5307" spans="1:123" ht="24" customHeight="1" x14ac:dyDescent="0.2">
      <c r="A5307" s="298" t="s">
        <v>25</v>
      </c>
      <c r="B5307" s="109" t="str">
        <f>IFERROR(VLOOKUP(COUNTIF($A$1:A5307,"ANALISIS DE PRECIOS"),Tabla_NumeroItem,2,FALSE),"")</f>
        <v/>
      </c>
      <c r="C5307" s="99" t="str">
        <f>IFERROR(VLOOKUP(B5307,Tabla_CyP,2,FALSE),"")</f>
        <v/>
      </c>
      <c r="D5307" s="105"/>
      <c r="E5307" s="106"/>
      <c r="F5307" s="104" t="s">
        <v>26</v>
      </c>
      <c r="G5307" s="300" t="str">
        <f>IFERROR(VLOOKUP(B5307,Tabla_CyP,4,FALSE),"")</f>
        <v/>
      </c>
    </row>
    <row r="5308" spans="1:123" ht="24" customHeight="1" x14ac:dyDescent="0.2">
      <c r="A5308" s="298"/>
      <c r="B5308" s="98"/>
      <c r="C5308" s="99"/>
      <c r="D5308" s="105"/>
      <c r="E5308" s="106"/>
      <c r="F5308" s="107"/>
      <c r="G5308" s="299"/>
    </row>
    <row r="5309" spans="1:123" ht="24" customHeight="1" x14ac:dyDescent="0.2">
      <c r="A5309" s="431" t="s">
        <v>507</v>
      </c>
      <c r="B5309" s="432"/>
      <c r="C5309" s="425" t="s">
        <v>0</v>
      </c>
      <c r="D5309" s="425" t="s">
        <v>27</v>
      </c>
      <c r="E5309" s="427" t="s">
        <v>28</v>
      </c>
      <c r="F5309" s="429" t="s">
        <v>29</v>
      </c>
      <c r="G5309" s="429" t="s">
        <v>30</v>
      </c>
    </row>
    <row r="5310" spans="1:123" s="111" customFormat="1" ht="24" customHeight="1" x14ac:dyDescent="0.2">
      <c r="A5310" s="110" t="s">
        <v>508</v>
      </c>
      <c r="B5310" s="110" t="s">
        <v>509</v>
      </c>
      <c r="C5310" s="426"/>
      <c r="D5310" s="426"/>
      <c r="E5310" s="428"/>
      <c r="F5310" s="430"/>
      <c r="G5310" s="430"/>
      <c r="H5310" s="239"/>
      <c r="I5310" s="239"/>
      <c r="J5310" s="239"/>
      <c r="K5310" s="239"/>
      <c r="L5310" s="239"/>
      <c r="M5310" s="239"/>
      <c r="N5310" s="239"/>
      <c r="O5310" s="239"/>
      <c r="P5310" s="239"/>
      <c r="Q5310" s="239"/>
      <c r="R5310" s="239"/>
      <c r="S5310" s="239"/>
      <c r="T5310" s="239"/>
      <c r="U5310" s="239"/>
      <c r="V5310" s="239"/>
      <c r="W5310" s="239"/>
      <c r="X5310" s="239"/>
      <c r="Y5310" s="239"/>
      <c r="Z5310" s="239"/>
      <c r="AA5310" s="239"/>
      <c r="AB5310" s="239"/>
      <c r="AC5310" s="239"/>
      <c r="AD5310" s="239"/>
      <c r="AE5310" s="239"/>
      <c r="AF5310" s="239"/>
      <c r="AG5310" s="239"/>
      <c r="AH5310" s="239"/>
      <c r="AI5310" s="239"/>
      <c r="AJ5310" s="239"/>
      <c r="AK5310" s="239"/>
      <c r="AL5310" s="239"/>
      <c r="AM5310" s="239"/>
      <c r="AN5310" s="239"/>
      <c r="AO5310" s="239"/>
      <c r="AP5310" s="239"/>
      <c r="AQ5310" s="239"/>
      <c r="AR5310" s="239"/>
      <c r="AS5310" s="239"/>
      <c r="AT5310" s="239"/>
      <c r="AU5310" s="239"/>
      <c r="AV5310" s="239"/>
      <c r="AW5310" s="239"/>
      <c r="AX5310" s="239"/>
      <c r="AY5310" s="239"/>
      <c r="AZ5310" s="239"/>
      <c r="BA5310" s="239"/>
      <c r="BB5310" s="239"/>
      <c r="BC5310" s="239"/>
      <c r="BD5310" s="239"/>
      <c r="BE5310" s="239"/>
      <c r="BF5310" s="239"/>
      <c r="BG5310" s="239"/>
      <c r="BH5310" s="239"/>
      <c r="BI5310" s="239"/>
      <c r="BJ5310" s="239"/>
      <c r="BK5310" s="239"/>
      <c r="BL5310" s="239"/>
      <c r="BM5310" s="239"/>
      <c r="BN5310" s="239"/>
      <c r="BO5310" s="239"/>
      <c r="BP5310" s="239"/>
      <c r="BQ5310" s="239"/>
      <c r="BR5310" s="239"/>
      <c r="BS5310" s="239"/>
      <c r="BT5310" s="239"/>
      <c r="BU5310" s="239"/>
      <c r="BV5310" s="239"/>
      <c r="BW5310" s="239"/>
      <c r="BX5310" s="239"/>
      <c r="BY5310" s="239"/>
      <c r="BZ5310" s="239"/>
      <c r="CA5310" s="239"/>
      <c r="CB5310" s="239"/>
      <c r="CC5310" s="239"/>
      <c r="CD5310" s="239"/>
      <c r="CE5310" s="239"/>
      <c r="CF5310" s="239"/>
      <c r="CG5310" s="239"/>
      <c r="CH5310" s="239"/>
      <c r="CI5310" s="239"/>
      <c r="CJ5310" s="239"/>
      <c r="CK5310" s="239"/>
      <c r="CL5310" s="239"/>
      <c r="CM5310" s="239"/>
      <c r="CN5310" s="239"/>
      <c r="CO5310" s="239"/>
      <c r="CP5310" s="239"/>
      <c r="CQ5310" s="239"/>
      <c r="CR5310" s="239"/>
      <c r="CS5310" s="239"/>
      <c r="CT5310" s="239"/>
      <c r="CU5310" s="239"/>
      <c r="CV5310" s="239"/>
      <c r="CW5310" s="239"/>
      <c r="CX5310" s="239"/>
      <c r="CY5310" s="239"/>
      <c r="CZ5310" s="239"/>
      <c r="DA5310" s="239"/>
      <c r="DB5310" s="239"/>
      <c r="DC5310" s="239"/>
      <c r="DD5310" s="239"/>
      <c r="DE5310" s="239"/>
      <c r="DF5310" s="239"/>
      <c r="DG5310" s="239"/>
      <c r="DH5310" s="239"/>
      <c r="DI5310" s="239"/>
      <c r="DJ5310" s="239"/>
      <c r="DK5310" s="239"/>
      <c r="DL5310" s="239"/>
      <c r="DM5310" s="239"/>
      <c r="DN5310" s="239"/>
      <c r="DO5310" s="239"/>
      <c r="DP5310" s="239"/>
      <c r="DQ5310" s="239"/>
      <c r="DR5310" s="239"/>
      <c r="DS5310" s="239"/>
    </row>
    <row r="5311" spans="1:123" ht="24" customHeight="1" x14ac:dyDescent="0.2">
      <c r="A5311" s="378"/>
      <c r="B5311" s="112"/>
      <c r="C5311" s="376" t="s">
        <v>604</v>
      </c>
      <c r="D5311" s="113"/>
      <c r="E5311" s="114"/>
      <c r="F5311" s="115"/>
      <c r="G5311" s="302"/>
    </row>
    <row r="5312" spans="1:123" s="238" customFormat="1" ht="24" customHeight="1" x14ac:dyDescent="0.2">
      <c r="A5312" s="235" t="str">
        <f t="shared" ref="A5312:A5325" si="1593">IFERROR(VLOOKUP(C5312,Tabla_Insumos,4,FALSE),"")</f>
        <v/>
      </c>
      <c r="B5312" s="233" t="str">
        <f t="shared" ref="B5312:B5325" si="1594">IFERROR(VLOOKUP(C5312,Tabla_Insumos,5,FALSE),"")</f>
        <v/>
      </c>
      <c r="C5312" s="234"/>
      <c r="D5312" s="235" t="str">
        <f t="shared" ref="D5312:D5325" si="1595">IFERROR(VLOOKUP(C5312,Tabla_Insumos,2,FALSE),"")</f>
        <v/>
      </c>
      <c r="E5312" s="236"/>
      <c r="F5312" s="237">
        <f t="shared" ref="F5312:F5325" si="1596">IFERROR(VLOOKUP(C5312,Tabla_Insumos,3,FALSE),0)</f>
        <v>0</v>
      </c>
      <c r="G5312" s="303">
        <f>ROUND(E5312*F5312,2)</f>
        <v>0</v>
      </c>
    </row>
    <row r="5313" spans="1:7" s="238" customFormat="1" ht="24" customHeight="1" x14ac:dyDescent="0.2">
      <c r="A5313" s="235" t="str">
        <f t="shared" si="1593"/>
        <v/>
      </c>
      <c r="B5313" s="233" t="str">
        <f t="shared" si="1594"/>
        <v/>
      </c>
      <c r="C5313" s="234"/>
      <c r="D5313" s="235" t="str">
        <f t="shared" si="1595"/>
        <v/>
      </c>
      <c r="E5313" s="236"/>
      <c r="F5313" s="237">
        <f t="shared" si="1596"/>
        <v>0</v>
      </c>
      <c r="G5313" s="303">
        <f t="shared" ref="G5313:G5325" si="1597">ROUND(E5313*F5313,2)</f>
        <v>0</v>
      </c>
    </row>
    <row r="5314" spans="1:7" s="238" customFormat="1" ht="24" customHeight="1" x14ac:dyDescent="0.2">
      <c r="A5314" s="235" t="str">
        <f t="shared" si="1593"/>
        <v/>
      </c>
      <c r="B5314" s="233" t="str">
        <f t="shared" si="1594"/>
        <v/>
      </c>
      <c r="C5314" s="234"/>
      <c r="D5314" s="235" t="str">
        <f t="shared" si="1595"/>
        <v/>
      </c>
      <c r="E5314" s="236"/>
      <c r="F5314" s="237">
        <f t="shared" si="1596"/>
        <v>0</v>
      </c>
      <c r="G5314" s="303">
        <f t="shared" si="1597"/>
        <v>0</v>
      </c>
    </row>
    <row r="5315" spans="1:7" s="238" customFormat="1" ht="24" customHeight="1" x14ac:dyDescent="0.2">
      <c r="A5315" s="235" t="str">
        <f t="shared" si="1593"/>
        <v/>
      </c>
      <c r="B5315" s="233" t="str">
        <f t="shared" si="1594"/>
        <v/>
      </c>
      <c r="C5315" s="234"/>
      <c r="D5315" s="235" t="str">
        <f t="shared" si="1595"/>
        <v/>
      </c>
      <c r="E5315" s="236"/>
      <c r="F5315" s="237">
        <f t="shared" si="1596"/>
        <v>0</v>
      </c>
      <c r="G5315" s="303">
        <f t="shared" si="1597"/>
        <v>0</v>
      </c>
    </row>
    <row r="5316" spans="1:7" s="238" customFormat="1" ht="24" customHeight="1" x14ac:dyDescent="0.2">
      <c r="A5316" s="235" t="str">
        <f t="shared" si="1593"/>
        <v/>
      </c>
      <c r="B5316" s="233" t="str">
        <f t="shared" si="1594"/>
        <v/>
      </c>
      <c r="C5316" s="234"/>
      <c r="D5316" s="235" t="str">
        <f t="shared" si="1595"/>
        <v/>
      </c>
      <c r="E5316" s="236"/>
      <c r="F5316" s="237">
        <f t="shared" si="1596"/>
        <v>0</v>
      </c>
      <c r="G5316" s="303">
        <f t="shared" si="1597"/>
        <v>0</v>
      </c>
    </row>
    <row r="5317" spans="1:7" s="238" customFormat="1" ht="24" customHeight="1" x14ac:dyDescent="0.2">
      <c r="A5317" s="235" t="str">
        <f t="shared" si="1593"/>
        <v/>
      </c>
      <c r="B5317" s="233" t="str">
        <f t="shared" si="1594"/>
        <v/>
      </c>
      <c r="C5317" s="234"/>
      <c r="D5317" s="235" t="str">
        <f t="shared" si="1595"/>
        <v/>
      </c>
      <c r="E5317" s="236"/>
      <c r="F5317" s="237">
        <f t="shared" si="1596"/>
        <v>0</v>
      </c>
      <c r="G5317" s="303">
        <f t="shared" si="1597"/>
        <v>0</v>
      </c>
    </row>
    <row r="5318" spans="1:7" s="238" customFormat="1" ht="24" customHeight="1" x14ac:dyDescent="0.2">
      <c r="A5318" s="235" t="str">
        <f t="shared" si="1593"/>
        <v/>
      </c>
      <c r="B5318" s="233" t="str">
        <f t="shared" si="1594"/>
        <v/>
      </c>
      <c r="C5318" s="234"/>
      <c r="D5318" s="235" t="str">
        <f t="shared" si="1595"/>
        <v/>
      </c>
      <c r="E5318" s="236"/>
      <c r="F5318" s="237">
        <f t="shared" si="1596"/>
        <v>0</v>
      </c>
      <c r="G5318" s="303">
        <f t="shared" si="1597"/>
        <v>0</v>
      </c>
    </row>
    <row r="5319" spans="1:7" s="238" customFormat="1" ht="24" customHeight="1" x14ac:dyDescent="0.2">
      <c r="A5319" s="235" t="str">
        <f t="shared" si="1593"/>
        <v/>
      </c>
      <c r="B5319" s="233" t="str">
        <f t="shared" si="1594"/>
        <v/>
      </c>
      <c r="C5319" s="234"/>
      <c r="D5319" s="235" t="str">
        <f t="shared" si="1595"/>
        <v/>
      </c>
      <c r="E5319" s="236"/>
      <c r="F5319" s="237">
        <f t="shared" si="1596"/>
        <v>0</v>
      </c>
      <c r="G5319" s="303">
        <f t="shared" si="1597"/>
        <v>0</v>
      </c>
    </row>
    <row r="5320" spans="1:7" s="238" customFormat="1" ht="24" customHeight="1" x14ac:dyDescent="0.2">
      <c r="A5320" s="235" t="str">
        <f t="shared" si="1593"/>
        <v/>
      </c>
      <c r="B5320" s="233" t="str">
        <f t="shared" si="1594"/>
        <v/>
      </c>
      <c r="C5320" s="234"/>
      <c r="D5320" s="235" t="str">
        <f t="shared" si="1595"/>
        <v/>
      </c>
      <c r="E5320" s="236"/>
      <c r="F5320" s="237">
        <f t="shared" si="1596"/>
        <v>0</v>
      </c>
      <c r="G5320" s="303">
        <f t="shared" si="1597"/>
        <v>0</v>
      </c>
    </row>
    <row r="5321" spans="1:7" s="238" customFormat="1" ht="24" customHeight="1" x14ac:dyDescent="0.2">
      <c r="A5321" s="235" t="str">
        <f t="shared" si="1593"/>
        <v/>
      </c>
      <c r="B5321" s="233" t="str">
        <f t="shared" si="1594"/>
        <v/>
      </c>
      <c r="C5321" s="234"/>
      <c r="D5321" s="235" t="str">
        <f t="shared" si="1595"/>
        <v/>
      </c>
      <c r="E5321" s="236"/>
      <c r="F5321" s="237">
        <f t="shared" si="1596"/>
        <v>0</v>
      </c>
      <c r="G5321" s="303">
        <f t="shared" si="1597"/>
        <v>0</v>
      </c>
    </row>
    <row r="5322" spans="1:7" s="238" customFormat="1" ht="24" customHeight="1" x14ac:dyDescent="0.2">
      <c r="A5322" s="235" t="str">
        <f t="shared" si="1593"/>
        <v/>
      </c>
      <c r="B5322" s="233" t="str">
        <f t="shared" si="1594"/>
        <v/>
      </c>
      <c r="C5322" s="234"/>
      <c r="D5322" s="235" t="str">
        <f t="shared" si="1595"/>
        <v/>
      </c>
      <c r="E5322" s="236"/>
      <c r="F5322" s="237">
        <f t="shared" si="1596"/>
        <v>0</v>
      </c>
      <c r="G5322" s="303">
        <f t="shared" si="1597"/>
        <v>0</v>
      </c>
    </row>
    <row r="5323" spans="1:7" s="238" customFormat="1" ht="24" customHeight="1" x14ac:dyDescent="0.2">
      <c r="A5323" s="235" t="str">
        <f t="shared" si="1593"/>
        <v/>
      </c>
      <c r="B5323" s="233" t="str">
        <f t="shared" si="1594"/>
        <v/>
      </c>
      <c r="C5323" s="234"/>
      <c r="D5323" s="235" t="str">
        <f t="shared" si="1595"/>
        <v/>
      </c>
      <c r="E5323" s="236"/>
      <c r="F5323" s="237">
        <f t="shared" si="1596"/>
        <v>0</v>
      </c>
      <c r="G5323" s="303">
        <f t="shared" si="1597"/>
        <v>0</v>
      </c>
    </row>
    <row r="5324" spans="1:7" s="238" customFormat="1" ht="24" customHeight="1" x14ac:dyDescent="0.2">
      <c r="A5324" s="235" t="str">
        <f t="shared" si="1593"/>
        <v/>
      </c>
      <c r="B5324" s="233" t="str">
        <f t="shared" si="1594"/>
        <v/>
      </c>
      <c r="C5324" s="234"/>
      <c r="D5324" s="235" t="str">
        <f t="shared" si="1595"/>
        <v/>
      </c>
      <c r="E5324" s="236"/>
      <c r="F5324" s="237">
        <f t="shared" si="1596"/>
        <v>0</v>
      </c>
      <c r="G5324" s="303">
        <f t="shared" si="1597"/>
        <v>0</v>
      </c>
    </row>
    <row r="5325" spans="1:7" s="238" customFormat="1" ht="24" customHeight="1" x14ac:dyDescent="0.2">
      <c r="A5325" s="235" t="str">
        <f t="shared" si="1593"/>
        <v/>
      </c>
      <c r="B5325" s="233" t="str">
        <f t="shared" si="1594"/>
        <v/>
      </c>
      <c r="C5325" s="234"/>
      <c r="D5325" s="235" t="str">
        <f t="shared" si="1595"/>
        <v/>
      </c>
      <c r="E5325" s="236"/>
      <c r="F5325" s="237">
        <f t="shared" si="1596"/>
        <v>0</v>
      </c>
      <c r="G5325" s="303">
        <f t="shared" si="1597"/>
        <v>0</v>
      </c>
    </row>
    <row r="5326" spans="1:7" ht="24" customHeight="1" x14ac:dyDescent="0.2">
      <c r="A5326" s="304"/>
      <c r="B5326" s="99"/>
      <c r="C5326" s="99"/>
      <c r="D5326" s="105"/>
      <c r="E5326" s="106"/>
      <c r="F5326" s="377" t="s">
        <v>31</v>
      </c>
      <c r="G5326" s="305">
        <f>SUBTOTAL(9,G5312:G5325)</f>
        <v>0</v>
      </c>
    </row>
    <row r="5327" spans="1:7" ht="24" customHeight="1" x14ac:dyDescent="0.2">
      <c r="A5327" s="304"/>
      <c r="B5327" s="99"/>
      <c r="C5327" s="375" t="s">
        <v>605</v>
      </c>
      <c r="D5327" s="105"/>
      <c r="E5327" s="106"/>
      <c r="F5327" s="107"/>
      <c r="G5327" s="306"/>
    </row>
    <row r="5328" spans="1:7" s="238" customFormat="1" ht="24" customHeight="1" x14ac:dyDescent="0.2">
      <c r="A5328" s="235" t="str">
        <f t="shared" ref="A5328:A5335" si="1598">IFERROR(VLOOKUP(C5328,Tabla_Insumos,4,FALSE),"")</f>
        <v/>
      </c>
      <c r="B5328" s="233">
        <f t="shared" ref="B5328:B5335" si="1599">IFERROR(VLOOKUP(A5328,Tabla_Indices,5,FALSE),"")</f>
        <v>0</v>
      </c>
      <c r="C5328" s="234"/>
      <c r="D5328" s="235" t="str">
        <f t="shared" ref="D5328:D5335" si="1600">IFERROR(VLOOKUP(C5328,Tabla_Insumos,2,FALSE),"")</f>
        <v/>
      </c>
      <c r="E5328" s="236"/>
      <c r="F5328" s="237">
        <f t="shared" ref="F5328:F5335" si="1601">IFERROR(VLOOKUP(C5328,Tabla_Insumos,3,FALSE),0)</f>
        <v>0</v>
      </c>
      <c r="G5328" s="303">
        <f>ROUND(E5328*F5328,2)</f>
        <v>0</v>
      </c>
    </row>
    <row r="5329" spans="1:7" s="238" customFormat="1" ht="24" customHeight="1" x14ac:dyDescent="0.2">
      <c r="A5329" s="235" t="str">
        <f t="shared" si="1598"/>
        <v/>
      </c>
      <c r="B5329" s="233">
        <f t="shared" si="1599"/>
        <v>0</v>
      </c>
      <c r="C5329" s="234"/>
      <c r="D5329" s="235" t="str">
        <f t="shared" si="1600"/>
        <v/>
      </c>
      <c r="E5329" s="236"/>
      <c r="F5329" s="237">
        <f t="shared" si="1601"/>
        <v>0</v>
      </c>
      <c r="G5329" s="303">
        <f>ROUND(E5329*F5329,2)</f>
        <v>0</v>
      </c>
    </row>
    <row r="5330" spans="1:7" s="238" customFormat="1" ht="24" customHeight="1" x14ac:dyDescent="0.2">
      <c r="A5330" s="235" t="str">
        <f t="shared" si="1598"/>
        <v/>
      </c>
      <c r="B5330" s="233">
        <f t="shared" si="1599"/>
        <v>0</v>
      </c>
      <c r="C5330" s="234"/>
      <c r="D5330" s="235" t="str">
        <f t="shared" si="1600"/>
        <v/>
      </c>
      <c r="E5330" s="236"/>
      <c r="F5330" s="237">
        <f t="shared" si="1601"/>
        <v>0</v>
      </c>
      <c r="G5330" s="303">
        <f t="shared" ref="G5330:G5335" si="1602">ROUND(E5330*F5330,2)</f>
        <v>0</v>
      </c>
    </row>
    <row r="5331" spans="1:7" s="238" customFormat="1" ht="24" customHeight="1" x14ac:dyDescent="0.2">
      <c r="A5331" s="235" t="str">
        <f t="shared" si="1598"/>
        <v/>
      </c>
      <c r="B5331" s="233">
        <f t="shared" si="1599"/>
        <v>0</v>
      </c>
      <c r="C5331" s="234"/>
      <c r="D5331" s="235" t="str">
        <f t="shared" si="1600"/>
        <v/>
      </c>
      <c r="E5331" s="236"/>
      <c r="F5331" s="237">
        <f t="shared" si="1601"/>
        <v>0</v>
      </c>
      <c r="G5331" s="303">
        <f t="shared" si="1602"/>
        <v>0</v>
      </c>
    </row>
    <row r="5332" spans="1:7" s="238" customFormat="1" ht="24" customHeight="1" x14ac:dyDescent="0.2">
      <c r="A5332" s="235" t="str">
        <f t="shared" si="1598"/>
        <v/>
      </c>
      <c r="B5332" s="233">
        <f t="shared" si="1599"/>
        <v>0</v>
      </c>
      <c r="C5332" s="234"/>
      <c r="D5332" s="235" t="str">
        <f t="shared" si="1600"/>
        <v/>
      </c>
      <c r="E5332" s="236"/>
      <c r="F5332" s="237">
        <f t="shared" si="1601"/>
        <v>0</v>
      </c>
      <c r="G5332" s="303">
        <f t="shared" si="1602"/>
        <v>0</v>
      </c>
    </row>
    <row r="5333" spans="1:7" s="238" customFormat="1" ht="24" customHeight="1" x14ac:dyDescent="0.2">
      <c r="A5333" s="235" t="str">
        <f t="shared" si="1598"/>
        <v/>
      </c>
      <c r="B5333" s="233">
        <f t="shared" si="1599"/>
        <v>0</v>
      </c>
      <c r="C5333" s="234"/>
      <c r="D5333" s="235" t="str">
        <f t="shared" si="1600"/>
        <v/>
      </c>
      <c r="E5333" s="236"/>
      <c r="F5333" s="237">
        <f t="shared" si="1601"/>
        <v>0</v>
      </c>
      <c r="G5333" s="303">
        <f t="shared" si="1602"/>
        <v>0</v>
      </c>
    </row>
    <row r="5334" spans="1:7" s="238" customFormat="1" ht="24" customHeight="1" x14ac:dyDescent="0.2">
      <c r="A5334" s="235" t="str">
        <f t="shared" si="1598"/>
        <v/>
      </c>
      <c r="B5334" s="233">
        <f t="shared" si="1599"/>
        <v>0</v>
      </c>
      <c r="C5334" s="234"/>
      <c r="D5334" s="235" t="str">
        <f t="shared" si="1600"/>
        <v/>
      </c>
      <c r="E5334" s="236"/>
      <c r="F5334" s="237">
        <f t="shared" si="1601"/>
        <v>0</v>
      </c>
      <c r="G5334" s="303">
        <f t="shared" si="1602"/>
        <v>0</v>
      </c>
    </row>
    <row r="5335" spans="1:7" s="238" customFormat="1" ht="24" customHeight="1" x14ac:dyDescent="0.2">
      <c r="A5335" s="235" t="str">
        <f t="shared" si="1598"/>
        <v/>
      </c>
      <c r="B5335" s="233">
        <f t="shared" si="1599"/>
        <v>0</v>
      </c>
      <c r="C5335" s="234"/>
      <c r="D5335" s="235" t="str">
        <f t="shared" si="1600"/>
        <v/>
      </c>
      <c r="E5335" s="236"/>
      <c r="F5335" s="237">
        <f t="shared" si="1601"/>
        <v>0</v>
      </c>
      <c r="G5335" s="303">
        <f t="shared" si="1602"/>
        <v>0</v>
      </c>
    </row>
    <row r="5336" spans="1:7" ht="24" customHeight="1" x14ac:dyDescent="0.2">
      <c r="A5336" s="304"/>
      <c r="B5336" s="99"/>
      <c r="C5336" s="99"/>
      <c r="D5336" s="105"/>
      <c r="E5336" s="106"/>
      <c r="F5336" s="377" t="s">
        <v>32</v>
      </c>
      <c r="G5336" s="305">
        <f>SUBTOTAL(9,G5328:G5335)</f>
        <v>0</v>
      </c>
    </row>
    <row r="5337" spans="1:7" ht="24" customHeight="1" x14ac:dyDescent="0.2">
      <c r="A5337" s="304"/>
      <c r="B5337" s="99"/>
      <c r="C5337" s="375" t="s">
        <v>606</v>
      </c>
      <c r="D5337" s="105"/>
      <c r="E5337" s="106"/>
      <c r="F5337" s="107"/>
      <c r="G5337" s="306"/>
    </row>
    <row r="5338" spans="1:7" s="238" customFormat="1" ht="24" customHeight="1" x14ac:dyDescent="0.2">
      <c r="A5338" s="235" t="str">
        <f t="shared" ref="A5338:A5346" si="1603">IFERROR(VLOOKUP(C5338,Tabla_Insumos,4,FALSE),"")</f>
        <v/>
      </c>
      <c r="B5338" s="233" t="str">
        <f t="shared" ref="B5338:B5346" si="1604">IFERROR(VLOOKUP(C5338,Tabla_Insumos,5,FALSE),"")</f>
        <v/>
      </c>
      <c r="C5338" s="234"/>
      <c r="D5338" s="235" t="str">
        <f t="shared" ref="D5338:D5346" si="1605">IFERROR(VLOOKUP(C5338,Tabla_Insumos,2,FALSE),"")</f>
        <v/>
      </c>
      <c r="E5338" s="236"/>
      <c r="F5338" s="237">
        <f t="shared" ref="F5338:F5346" si="1606">IFERROR(VLOOKUP(C5338,Tabla_Insumos,3,FALSE),0)</f>
        <v>0</v>
      </c>
      <c r="G5338" s="303">
        <f t="shared" ref="G5338:G5346" si="1607">ROUND(E5338*F5338,2)</f>
        <v>0</v>
      </c>
    </row>
    <row r="5339" spans="1:7" s="238" customFormat="1" ht="24" customHeight="1" x14ac:dyDescent="0.2">
      <c r="A5339" s="235" t="str">
        <f t="shared" si="1603"/>
        <v/>
      </c>
      <c r="B5339" s="233" t="str">
        <f t="shared" si="1604"/>
        <v/>
      </c>
      <c r="C5339" s="234"/>
      <c r="D5339" s="235" t="str">
        <f t="shared" si="1605"/>
        <v/>
      </c>
      <c r="E5339" s="236"/>
      <c r="F5339" s="237">
        <f t="shared" si="1606"/>
        <v>0</v>
      </c>
      <c r="G5339" s="303">
        <f t="shared" si="1607"/>
        <v>0</v>
      </c>
    </row>
    <row r="5340" spans="1:7" s="238" customFormat="1" ht="24" customHeight="1" x14ac:dyDescent="0.2">
      <c r="A5340" s="235" t="str">
        <f t="shared" si="1603"/>
        <v/>
      </c>
      <c r="B5340" s="233" t="str">
        <f t="shared" si="1604"/>
        <v/>
      </c>
      <c r="C5340" s="234"/>
      <c r="D5340" s="235" t="str">
        <f t="shared" si="1605"/>
        <v/>
      </c>
      <c r="E5340" s="236"/>
      <c r="F5340" s="237">
        <f t="shared" si="1606"/>
        <v>0</v>
      </c>
      <c r="G5340" s="303">
        <f t="shared" si="1607"/>
        <v>0</v>
      </c>
    </row>
    <row r="5341" spans="1:7" s="238" customFormat="1" ht="24" customHeight="1" x14ac:dyDescent="0.2">
      <c r="A5341" s="235" t="str">
        <f t="shared" si="1603"/>
        <v/>
      </c>
      <c r="B5341" s="233" t="str">
        <f t="shared" si="1604"/>
        <v/>
      </c>
      <c r="C5341" s="234"/>
      <c r="D5341" s="235" t="str">
        <f t="shared" si="1605"/>
        <v/>
      </c>
      <c r="E5341" s="236"/>
      <c r="F5341" s="237">
        <f t="shared" si="1606"/>
        <v>0</v>
      </c>
      <c r="G5341" s="303">
        <f t="shared" si="1607"/>
        <v>0</v>
      </c>
    </row>
    <row r="5342" spans="1:7" s="238" customFormat="1" ht="24" customHeight="1" x14ac:dyDescent="0.2">
      <c r="A5342" s="235" t="str">
        <f t="shared" si="1603"/>
        <v/>
      </c>
      <c r="B5342" s="233" t="str">
        <f t="shared" si="1604"/>
        <v/>
      </c>
      <c r="C5342" s="234"/>
      <c r="D5342" s="235" t="str">
        <f t="shared" si="1605"/>
        <v/>
      </c>
      <c r="E5342" s="236"/>
      <c r="F5342" s="237">
        <f t="shared" si="1606"/>
        <v>0</v>
      </c>
      <c r="G5342" s="303">
        <f t="shared" si="1607"/>
        <v>0</v>
      </c>
    </row>
    <row r="5343" spans="1:7" s="238" customFormat="1" ht="24" customHeight="1" x14ac:dyDescent="0.2">
      <c r="A5343" s="235" t="str">
        <f t="shared" si="1603"/>
        <v/>
      </c>
      <c r="B5343" s="233" t="str">
        <f t="shared" si="1604"/>
        <v/>
      </c>
      <c r="C5343" s="234"/>
      <c r="D5343" s="235" t="str">
        <f t="shared" si="1605"/>
        <v/>
      </c>
      <c r="E5343" s="236"/>
      <c r="F5343" s="237">
        <f t="shared" si="1606"/>
        <v>0</v>
      </c>
      <c r="G5343" s="303">
        <f t="shared" si="1607"/>
        <v>0</v>
      </c>
    </row>
    <row r="5344" spans="1:7" s="238" customFormat="1" ht="24" customHeight="1" x14ac:dyDescent="0.2">
      <c r="A5344" s="235" t="str">
        <f t="shared" si="1603"/>
        <v/>
      </c>
      <c r="B5344" s="233" t="str">
        <f t="shared" si="1604"/>
        <v/>
      </c>
      <c r="C5344" s="234"/>
      <c r="D5344" s="235" t="str">
        <f t="shared" si="1605"/>
        <v/>
      </c>
      <c r="E5344" s="236"/>
      <c r="F5344" s="237">
        <f t="shared" si="1606"/>
        <v>0</v>
      </c>
      <c r="G5344" s="303">
        <f t="shared" si="1607"/>
        <v>0</v>
      </c>
    </row>
    <row r="5345" spans="1:123" s="238" customFormat="1" ht="24" customHeight="1" x14ac:dyDescent="0.2">
      <c r="A5345" s="235" t="str">
        <f t="shared" si="1603"/>
        <v/>
      </c>
      <c r="B5345" s="233" t="str">
        <f t="shared" si="1604"/>
        <v/>
      </c>
      <c r="C5345" s="234"/>
      <c r="D5345" s="235" t="str">
        <f t="shared" si="1605"/>
        <v/>
      </c>
      <c r="E5345" s="236"/>
      <c r="F5345" s="237">
        <f t="shared" si="1606"/>
        <v>0</v>
      </c>
      <c r="G5345" s="303">
        <f t="shared" si="1607"/>
        <v>0</v>
      </c>
    </row>
    <row r="5346" spans="1:123" s="238" customFormat="1" ht="24" customHeight="1" x14ac:dyDescent="0.2">
      <c r="A5346" s="235" t="str">
        <f t="shared" si="1603"/>
        <v/>
      </c>
      <c r="B5346" s="233" t="str">
        <f t="shared" si="1604"/>
        <v/>
      </c>
      <c r="C5346" s="234"/>
      <c r="D5346" s="235" t="str">
        <f t="shared" si="1605"/>
        <v/>
      </c>
      <c r="E5346" s="236"/>
      <c r="F5346" s="237">
        <f t="shared" si="1606"/>
        <v>0</v>
      </c>
      <c r="G5346" s="303">
        <f t="shared" si="1607"/>
        <v>0</v>
      </c>
    </row>
    <row r="5347" spans="1:123" ht="24" customHeight="1" x14ac:dyDescent="0.2">
      <c r="A5347" s="307"/>
      <c r="B5347" s="105"/>
      <c r="C5347" s="99"/>
      <c r="D5347" s="105"/>
      <c r="E5347" s="106"/>
      <c r="F5347" s="377" t="s">
        <v>33</v>
      </c>
      <c r="G5347" s="305">
        <f>SUBTOTAL(9,G5338:G5346)</f>
        <v>0</v>
      </c>
    </row>
    <row r="5348" spans="1:123" ht="24" customHeight="1" x14ac:dyDescent="0.2">
      <c r="A5348" s="308"/>
      <c r="B5348" s="105"/>
      <c r="C5348" s="99"/>
      <c r="D5348" s="105"/>
      <c r="E5348" s="106"/>
      <c r="F5348" s="107"/>
      <c r="G5348" s="306"/>
    </row>
    <row r="5349" spans="1:123" ht="24" customHeight="1" x14ac:dyDescent="0.2">
      <c r="A5349" s="309" t="str">
        <f>B5307</f>
        <v/>
      </c>
      <c r="B5349" s="310" t="str">
        <f>C5307</f>
        <v/>
      </c>
      <c r="C5349" s="113"/>
      <c r="D5349" s="113" t="s">
        <v>34</v>
      </c>
      <c r="E5349" s="114"/>
      <c r="F5349" s="312" t="s">
        <v>35</v>
      </c>
      <c r="G5349" s="311">
        <f>SUBTOTAL(9,G5312:G5348)</f>
        <v>0</v>
      </c>
    </row>
    <row r="5351" spans="1:123" ht="24" customHeight="1" x14ac:dyDescent="0.2">
      <c r="A5351" s="291" t="s">
        <v>37</v>
      </c>
      <c r="B5351" s="292"/>
      <c r="C5351" s="292"/>
      <c r="D5351" s="292"/>
      <c r="E5351" s="292"/>
      <c r="F5351" s="292"/>
      <c r="G5351" s="293"/>
    </row>
    <row r="5352" spans="1:123" ht="24" customHeight="1" x14ac:dyDescent="0.2">
      <c r="A5352" s="294" t="s">
        <v>602</v>
      </c>
      <c r="B5352" s="101" t="str">
        <f>Comitente</f>
        <v>DIRECCION PROVINCIAL DE REDES DE GAS</v>
      </c>
      <c r="C5352" s="96"/>
      <c r="D5352" s="102"/>
      <c r="E5352" s="102"/>
      <c r="F5352" s="103"/>
      <c r="G5352" s="295"/>
    </row>
    <row r="5353" spans="1:123" ht="24" customHeight="1" x14ac:dyDescent="0.2">
      <c r="A5353" s="294" t="s">
        <v>603</v>
      </c>
      <c r="B5353" s="101">
        <f>Contratista</f>
        <v>0</v>
      </c>
      <c r="C5353" s="97"/>
      <c r="D5353" s="97"/>
      <c r="E5353" s="97"/>
      <c r="F5353" s="104"/>
      <c r="G5353" s="296"/>
    </row>
    <row r="5354" spans="1:123" ht="24" customHeight="1" x14ac:dyDescent="0.2">
      <c r="A5354" s="294" t="s">
        <v>24</v>
      </c>
      <c r="B5354" s="101" t="str">
        <f>Obra</f>
        <v>RED DE MEDIA PRESIÓN BARRIO TALACASTO</v>
      </c>
      <c r="C5354" s="97"/>
      <c r="D5354" s="97"/>
      <c r="E5354" s="97"/>
      <c r="F5354" s="104" t="s">
        <v>38</v>
      </c>
      <c r="G5354" s="297">
        <f>Fecha_Base</f>
        <v>0</v>
      </c>
    </row>
    <row r="5355" spans="1:123" ht="24" customHeight="1" x14ac:dyDescent="0.2">
      <c r="A5355" s="298" t="s">
        <v>601</v>
      </c>
      <c r="B5355" s="98" t="str">
        <f>Ubicación</f>
        <v>Departamento Chimbas</v>
      </c>
      <c r="C5355" s="98"/>
      <c r="D5355" s="105"/>
      <c r="E5355" s="106"/>
      <c r="F5355" s="107"/>
      <c r="G5355" s="299"/>
    </row>
    <row r="5356" spans="1:123" ht="24" customHeight="1" x14ac:dyDescent="0.2">
      <c r="A5356" s="298" t="s">
        <v>39</v>
      </c>
      <c r="B5356" s="108" t="str">
        <f>IFERROR(VALUE(LEFT(B5357,FIND(".",B5357)-1)),"")</f>
        <v/>
      </c>
      <c r="C5356" s="99" t="str">
        <f>IFERROR(VLOOKUP(B5356,Tabla_CyP,2,FALSE),"")</f>
        <v/>
      </c>
      <c r="D5356" s="99"/>
      <c r="E5356" s="106"/>
      <c r="F5356" s="107"/>
      <c r="G5356" s="299"/>
    </row>
    <row r="5357" spans="1:123" ht="24" customHeight="1" x14ac:dyDescent="0.2">
      <c r="A5357" s="298" t="s">
        <v>25</v>
      </c>
      <c r="B5357" s="109" t="str">
        <f>IFERROR(VLOOKUP(COUNTIF($A$1:A5357,"ANALISIS DE PRECIOS"),Tabla_NumeroItem,2,FALSE),"")</f>
        <v/>
      </c>
      <c r="C5357" s="99" t="str">
        <f>IFERROR(VLOOKUP(B5357,Tabla_CyP,2,FALSE),"")</f>
        <v/>
      </c>
      <c r="D5357" s="105"/>
      <c r="E5357" s="106"/>
      <c r="F5357" s="104" t="s">
        <v>26</v>
      </c>
      <c r="G5357" s="300" t="str">
        <f>IFERROR(VLOOKUP(B5357,Tabla_CyP,4,FALSE),"")</f>
        <v/>
      </c>
    </row>
    <row r="5358" spans="1:123" ht="24" customHeight="1" x14ac:dyDescent="0.2">
      <c r="A5358" s="298"/>
      <c r="B5358" s="98"/>
      <c r="C5358" s="99"/>
      <c r="D5358" s="105"/>
      <c r="E5358" s="106"/>
      <c r="F5358" s="107"/>
      <c r="G5358" s="299"/>
    </row>
    <row r="5359" spans="1:123" ht="24" customHeight="1" x14ac:dyDescent="0.2">
      <c r="A5359" s="431" t="s">
        <v>507</v>
      </c>
      <c r="B5359" s="432"/>
      <c r="C5359" s="425" t="s">
        <v>0</v>
      </c>
      <c r="D5359" s="425" t="s">
        <v>27</v>
      </c>
      <c r="E5359" s="427" t="s">
        <v>28</v>
      </c>
      <c r="F5359" s="429" t="s">
        <v>29</v>
      </c>
      <c r="G5359" s="429" t="s">
        <v>30</v>
      </c>
    </row>
    <row r="5360" spans="1:123" s="111" customFormat="1" ht="24" customHeight="1" x14ac:dyDescent="0.2">
      <c r="A5360" s="110" t="s">
        <v>508</v>
      </c>
      <c r="B5360" s="110" t="s">
        <v>509</v>
      </c>
      <c r="C5360" s="426"/>
      <c r="D5360" s="426"/>
      <c r="E5360" s="428"/>
      <c r="F5360" s="430"/>
      <c r="G5360" s="430"/>
      <c r="H5360" s="239"/>
      <c r="I5360" s="239"/>
      <c r="J5360" s="239"/>
      <c r="K5360" s="239"/>
      <c r="L5360" s="239"/>
      <c r="M5360" s="239"/>
      <c r="N5360" s="239"/>
      <c r="O5360" s="239"/>
      <c r="P5360" s="239"/>
      <c r="Q5360" s="239"/>
      <c r="R5360" s="239"/>
      <c r="S5360" s="239"/>
      <c r="T5360" s="239"/>
      <c r="U5360" s="239"/>
      <c r="V5360" s="239"/>
      <c r="W5360" s="239"/>
      <c r="X5360" s="239"/>
      <c r="Y5360" s="239"/>
      <c r="Z5360" s="239"/>
      <c r="AA5360" s="239"/>
      <c r="AB5360" s="239"/>
      <c r="AC5360" s="239"/>
      <c r="AD5360" s="239"/>
      <c r="AE5360" s="239"/>
      <c r="AF5360" s="239"/>
      <c r="AG5360" s="239"/>
      <c r="AH5360" s="239"/>
      <c r="AI5360" s="239"/>
      <c r="AJ5360" s="239"/>
      <c r="AK5360" s="239"/>
      <c r="AL5360" s="239"/>
      <c r="AM5360" s="239"/>
      <c r="AN5360" s="239"/>
      <c r="AO5360" s="239"/>
      <c r="AP5360" s="239"/>
      <c r="AQ5360" s="239"/>
      <c r="AR5360" s="239"/>
      <c r="AS5360" s="239"/>
      <c r="AT5360" s="239"/>
      <c r="AU5360" s="239"/>
      <c r="AV5360" s="239"/>
      <c r="AW5360" s="239"/>
      <c r="AX5360" s="239"/>
      <c r="AY5360" s="239"/>
      <c r="AZ5360" s="239"/>
      <c r="BA5360" s="239"/>
      <c r="BB5360" s="239"/>
      <c r="BC5360" s="239"/>
      <c r="BD5360" s="239"/>
      <c r="BE5360" s="239"/>
      <c r="BF5360" s="239"/>
      <c r="BG5360" s="239"/>
      <c r="BH5360" s="239"/>
      <c r="BI5360" s="239"/>
      <c r="BJ5360" s="239"/>
      <c r="BK5360" s="239"/>
      <c r="BL5360" s="239"/>
      <c r="BM5360" s="239"/>
      <c r="BN5360" s="239"/>
      <c r="BO5360" s="239"/>
      <c r="BP5360" s="239"/>
      <c r="BQ5360" s="239"/>
      <c r="BR5360" s="239"/>
      <c r="BS5360" s="239"/>
      <c r="BT5360" s="239"/>
      <c r="BU5360" s="239"/>
      <c r="BV5360" s="239"/>
      <c r="BW5360" s="239"/>
      <c r="BX5360" s="239"/>
      <c r="BY5360" s="239"/>
      <c r="BZ5360" s="239"/>
      <c r="CA5360" s="239"/>
      <c r="CB5360" s="239"/>
      <c r="CC5360" s="239"/>
      <c r="CD5360" s="239"/>
      <c r="CE5360" s="239"/>
      <c r="CF5360" s="239"/>
      <c r="CG5360" s="239"/>
      <c r="CH5360" s="239"/>
      <c r="CI5360" s="239"/>
      <c r="CJ5360" s="239"/>
      <c r="CK5360" s="239"/>
      <c r="CL5360" s="239"/>
      <c r="CM5360" s="239"/>
      <c r="CN5360" s="239"/>
      <c r="CO5360" s="239"/>
      <c r="CP5360" s="239"/>
      <c r="CQ5360" s="239"/>
      <c r="CR5360" s="239"/>
      <c r="CS5360" s="239"/>
      <c r="CT5360" s="239"/>
      <c r="CU5360" s="239"/>
      <c r="CV5360" s="239"/>
      <c r="CW5360" s="239"/>
      <c r="CX5360" s="239"/>
      <c r="CY5360" s="239"/>
      <c r="CZ5360" s="239"/>
      <c r="DA5360" s="239"/>
      <c r="DB5360" s="239"/>
      <c r="DC5360" s="239"/>
      <c r="DD5360" s="239"/>
      <c r="DE5360" s="239"/>
      <c r="DF5360" s="239"/>
      <c r="DG5360" s="239"/>
      <c r="DH5360" s="239"/>
      <c r="DI5360" s="239"/>
      <c r="DJ5360" s="239"/>
      <c r="DK5360" s="239"/>
      <c r="DL5360" s="239"/>
      <c r="DM5360" s="239"/>
      <c r="DN5360" s="239"/>
      <c r="DO5360" s="239"/>
      <c r="DP5360" s="239"/>
      <c r="DQ5360" s="239"/>
      <c r="DR5360" s="239"/>
      <c r="DS5360" s="239"/>
    </row>
    <row r="5361" spans="1:7" ht="24" customHeight="1" x14ac:dyDescent="0.2">
      <c r="A5361" s="378"/>
      <c r="B5361" s="112"/>
      <c r="C5361" s="376" t="s">
        <v>604</v>
      </c>
      <c r="D5361" s="113"/>
      <c r="E5361" s="114"/>
      <c r="F5361" s="115"/>
      <c r="G5361" s="302"/>
    </row>
    <row r="5362" spans="1:7" s="238" customFormat="1" ht="24" customHeight="1" x14ac:dyDescent="0.2">
      <c r="A5362" s="235" t="str">
        <f t="shared" ref="A5362:A5375" si="1608">IFERROR(VLOOKUP(C5362,Tabla_Insumos,4,FALSE),"")</f>
        <v/>
      </c>
      <c r="B5362" s="233" t="str">
        <f t="shared" ref="B5362:B5375" si="1609">IFERROR(VLOOKUP(C5362,Tabla_Insumos,5,FALSE),"")</f>
        <v/>
      </c>
      <c r="C5362" s="234"/>
      <c r="D5362" s="235" t="str">
        <f t="shared" ref="D5362:D5375" si="1610">IFERROR(VLOOKUP(C5362,Tabla_Insumos,2,FALSE),"")</f>
        <v/>
      </c>
      <c r="E5362" s="236"/>
      <c r="F5362" s="237">
        <f t="shared" ref="F5362:F5375" si="1611">IFERROR(VLOOKUP(C5362,Tabla_Insumos,3,FALSE),0)</f>
        <v>0</v>
      </c>
      <c r="G5362" s="303">
        <f>ROUND(E5362*F5362,2)</f>
        <v>0</v>
      </c>
    </row>
    <row r="5363" spans="1:7" s="238" customFormat="1" ht="24" customHeight="1" x14ac:dyDescent="0.2">
      <c r="A5363" s="235" t="str">
        <f t="shared" si="1608"/>
        <v/>
      </c>
      <c r="B5363" s="233" t="str">
        <f t="shared" si="1609"/>
        <v/>
      </c>
      <c r="C5363" s="234"/>
      <c r="D5363" s="235" t="str">
        <f t="shared" si="1610"/>
        <v/>
      </c>
      <c r="E5363" s="236"/>
      <c r="F5363" s="237">
        <f t="shared" si="1611"/>
        <v>0</v>
      </c>
      <c r="G5363" s="303">
        <f t="shared" ref="G5363:G5375" si="1612">ROUND(E5363*F5363,2)</f>
        <v>0</v>
      </c>
    </row>
    <row r="5364" spans="1:7" s="238" customFormat="1" ht="24" customHeight="1" x14ac:dyDescent="0.2">
      <c r="A5364" s="235" t="str">
        <f t="shared" si="1608"/>
        <v/>
      </c>
      <c r="B5364" s="233" t="str">
        <f t="shared" si="1609"/>
        <v/>
      </c>
      <c r="C5364" s="234"/>
      <c r="D5364" s="235" t="str">
        <f t="shared" si="1610"/>
        <v/>
      </c>
      <c r="E5364" s="236"/>
      <c r="F5364" s="237">
        <f t="shared" si="1611"/>
        <v>0</v>
      </c>
      <c r="G5364" s="303">
        <f t="shared" si="1612"/>
        <v>0</v>
      </c>
    </row>
    <row r="5365" spans="1:7" s="238" customFormat="1" ht="24" customHeight="1" x14ac:dyDescent="0.2">
      <c r="A5365" s="235" t="str">
        <f t="shared" si="1608"/>
        <v/>
      </c>
      <c r="B5365" s="233" t="str">
        <f t="shared" si="1609"/>
        <v/>
      </c>
      <c r="C5365" s="234"/>
      <c r="D5365" s="235" t="str">
        <f t="shared" si="1610"/>
        <v/>
      </c>
      <c r="E5365" s="236"/>
      <c r="F5365" s="237">
        <f t="shared" si="1611"/>
        <v>0</v>
      </c>
      <c r="G5365" s="303">
        <f t="shared" si="1612"/>
        <v>0</v>
      </c>
    </row>
    <row r="5366" spans="1:7" s="238" customFormat="1" ht="24" customHeight="1" x14ac:dyDescent="0.2">
      <c r="A5366" s="235" t="str">
        <f t="shared" si="1608"/>
        <v/>
      </c>
      <c r="B5366" s="233" t="str">
        <f t="shared" si="1609"/>
        <v/>
      </c>
      <c r="C5366" s="234"/>
      <c r="D5366" s="235" t="str">
        <f t="shared" si="1610"/>
        <v/>
      </c>
      <c r="E5366" s="236"/>
      <c r="F5366" s="237">
        <f t="shared" si="1611"/>
        <v>0</v>
      </c>
      <c r="G5366" s="303">
        <f t="shared" si="1612"/>
        <v>0</v>
      </c>
    </row>
    <row r="5367" spans="1:7" s="238" customFormat="1" ht="24" customHeight="1" x14ac:dyDescent="0.2">
      <c r="A5367" s="235" t="str">
        <f t="shared" si="1608"/>
        <v/>
      </c>
      <c r="B5367" s="233" t="str">
        <f t="shared" si="1609"/>
        <v/>
      </c>
      <c r="C5367" s="234"/>
      <c r="D5367" s="235" t="str">
        <f t="shared" si="1610"/>
        <v/>
      </c>
      <c r="E5367" s="236"/>
      <c r="F5367" s="237">
        <f t="shared" si="1611"/>
        <v>0</v>
      </c>
      <c r="G5367" s="303">
        <f t="shared" si="1612"/>
        <v>0</v>
      </c>
    </row>
    <row r="5368" spans="1:7" s="238" customFormat="1" ht="24" customHeight="1" x14ac:dyDescent="0.2">
      <c r="A5368" s="235" t="str">
        <f t="shared" si="1608"/>
        <v/>
      </c>
      <c r="B5368" s="233" t="str">
        <f t="shared" si="1609"/>
        <v/>
      </c>
      <c r="C5368" s="234"/>
      <c r="D5368" s="235" t="str">
        <f t="shared" si="1610"/>
        <v/>
      </c>
      <c r="E5368" s="236"/>
      <c r="F5368" s="237">
        <f t="shared" si="1611"/>
        <v>0</v>
      </c>
      <c r="G5368" s="303">
        <f t="shared" si="1612"/>
        <v>0</v>
      </c>
    </row>
    <row r="5369" spans="1:7" s="238" customFormat="1" ht="24" customHeight="1" x14ac:dyDescent="0.2">
      <c r="A5369" s="235" t="str">
        <f t="shared" si="1608"/>
        <v/>
      </c>
      <c r="B5369" s="233" t="str">
        <f t="shared" si="1609"/>
        <v/>
      </c>
      <c r="C5369" s="234"/>
      <c r="D5369" s="235" t="str">
        <f t="shared" si="1610"/>
        <v/>
      </c>
      <c r="E5369" s="236"/>
      <c r="F5369" s="237">
        <f t="shared" si="1611"/>
        <v>0</v>
      </c>
      <c r="G5369" s="303">
        <f t="shared" si="1612"/>
        <v>0</v>
      </c>
    </row>
    <row r="5370" spans="1:7" s="238" customFormat="1" ht="24" customHeight="1" x14ac:dyDescent="0.2">
      <c r="A5370" s="235" t="str">
        <f t="shared" si="1608"/>
        <v/>
      </c>
      <c r="B5370" s="233" t="str">
        <f t="shared" si="1609"/>
        <v/>
      </c>
      <c r="C5370" s="234"/>
      <c r="D5370" s="235" t="str">
        <f t="shared" si="1610"/>
        <v/>
      </c>
      <c r="E5370" s="236"/>
      <c r="F5370" s="237">
        <f t="shared" si="1611"/>
        <v>0</v>
      </c>
      <c r="G5370" s="303">
        <f t="shared" si="1612"/>
        <v>0</v>
      </c>
    </row>
    <row r="5371" spans="1:7" s="238" customFormat="1" ht="24" customHeight="1" x14ac:dyDescent="0.2">
      <c r="A5371" s="235" t="str">
        <f t="shared" si="1608"/>
        <v/>
      </c>
      <c r="B5371" s="233" t="str">
        <f t="shared" si="1609"/>
        <v/>
      </c>
      <c r="C5371" s="234"/>
      <c r="D5371" s="235" t="str">
        <f t="shared" si="1610"/>
        <v/>
      </c>
      <c r="E5371" s="236"/>
      <c r="F5371" s="237">
        <f t="shared" si="1611"/>
        <v>0</v>
      </c>
      <c r="G5371" s="303">
        <f t="shared" si="1612"/>
        <v>0</v>
      </c>
    </row>
    <row r="5372" spans="1:7" s="238" customFormat="1" ht="24" customHeight="1" x14ac:dyDescent="0.2">
      <c r="A5372" s="235" t="str">
        <f t="shared" si="1608"/>
        <v/>
      </c>
      <c r="B5372" s="233" t="str">
        <f t="shared" si="1609"/>
        <v/>
      </c>
      <c r="C5372" s="234"/>
      <c r="D5372" s="235" t="str">
        <f t="shared" si="1610"/>
        <v/>
      </c>
      <c r="E5372" s="236"/>
      <c r="F5372" s="237">
        <f t="shared" si="1611"/>
        <v>0</v>
      </c>
      <c r="G5372" s="303">
        <f t="shared" si="1612"/>
        <v>0</v>
      </c>
    </row>
    <row r="5373" spans="1:7" s="238" customFormat="1" ht="24" customHeight="1" x14ac:dyDescent="0.2">
      <c r="A5373" s="235" t="str">
        <f t="shared" si="1608"/>
        <v/>
      </c>
      <c r="B5373" s="233" t="str">
        <f t="shared" si="1609"/>
        <v/>
      </c>
      <c r="C5373" s="234"/>
      <c r="D5373" s="235" t="str">
        <f t="shared" si="1610"/>
        <v/>
      </c>
      <c r="E5373" s="236"/>
      <c r="F5373" s="237">
        <f t="shared" si="1611"/>
        <v>0</v>
      </c>
      <c r="G5373" s="303">
        <f t="shared" si="1612"/>
        <v>0</v>
      </c>
    </row>
    <row r="5374" spans="1:7" s="238" customFormat="1" ht="24" customHeight="1" x14ac:dyDescent="0.2">
      <c r="A5374" s="235" t="str">
        <f t="shared" si="1608"/>
        <v/>
      </c>
      <c r="B5374" s="233" t="str">
        <f t="shared" si="1609"/>
        <v/>
      </c>
      <c r="C5374" s="234"/>
      <c r="D5374" s="235" t="str">
        <f t="shared" si="1610"/>
        <v/>
      </c>
      <c r="E5374" s="236"/>
      <c r="F5374" s="237">
        <f t="shared" si="1611"/>
        <v>0</v>
      </c>
      <c r="G5374" s="303">
        <f t="shared" si="1612"/>
        <v>0</v>
      </c>
    </row>
    <row r="5375" spans="1:7" s="238" customFormat="1" ht="24" customHeight="1" x14ac:dyDescent="0.2">
      <c r="A5375" s="235" t="str">
        <f t="shared" si="1608"/>
        <v/>
      </c>
      <c r="B5375" s="233" t="str">
        <f t="shared" si="1609"/>
        <v/>
      </c>
      <c r="C5375" s="234"/>
      <c r="D5375" s="235" t="str">
        <f t="shared" si="1610"/>
        <v/>
      </c>
      <c r="E5375" s="236"/>
      <c r="F5375" s="237">
        <f t="shared" si="1611"/>
        <v>0</v>
      </c>
      <c r="G5375" s="303">
        <f t="shared" si="1612"/>
        <v>0</v>
      </c>
    </row>
    <row r="5376" spans="1:7" ht="24" customHeight="1" x14ac:dyDescent="0.2">
      <c r="A5376" s="304"/>
      <c r="B5376" s="99"/>
      <c r="C5376" s="99"/>
      <c r="D5376" s="105"/>
      <c r="E5376" s="106"/>
      <c r="F5376" s="377" t="s">
        <v>31</v>
      </c>
      <c r="G5376" s="305">
        <f>SUBTOTAL(9,G5362:G5375)</f>
        <v>0</v>
      </c>
    </row>
    <row r="5377" spans="1:7" ht="24" customHeight="1" x14ac:dyDescent="0.2">
      <c r="A5377" s="304"/>
      <c r="B5377" s="99"/>
      <c r="C5377" s="375" t="s">
        <v>605</v>
      </c>
      <c r="D5377" s="105"/>
      <c r="E5377" s="106"/>
      <c r="F5377" s="107"/>
      <c r="G5377" s="306"/>
    </row>
    <row r="5378" spans="1:7" s="238" customFormat="1" ht="24" customHeight="1" x14ac:dyDescent="0.2">
      <c r="A5378" s="235" t="str">
        <f t="shared" ref="A5378:A5385" si="1613">IFERROR(VLOOKUP(C5378,Tabla_Insumos,4,FALSE),"")</f>
        <v/>
      </c>
      <c r="B5378" s="233">
        <f t="shared" ref="B5378:B5385" si="1614">IFERROR(VLOOKUP(A5378,Tabla_Indices,5,FALSE),"")</f>
        <v>0</v>
      </c>
      <c r="C5378" s="234"/>
      <c r="D5378" s="235" t="str">
        <f t="shared" ref="D5378:D5385" si="1615">IFERROR(VLOOKUP(C5378,Tabla_Insumos,2,FALSE),"")</f>
        <v/>
      </c>
      <c r="E5378" s="236"/>
      <c r="F5378" s="237">
        <f t="shared" ref="F5378:F5385" si="1616">IFERROR(VLOOKUP(C5378,Tabla_Insumos,3,FALSE),0)</f>
        <v>0</v>
      </c>
      <c r="G5378" s="303">
        <f>ROUND(E5378*F5378,2)</f>
        <v>0</v>
      </c>
    </row>
    <row r="5379" spans="1:7" s="238" customFormat="1" ht="24" customHeight="1" x14ac:dyDescent="0.2">
      <c r="A5379" s="235" t="str">
        <f t="shared" si="1613"/>
        <v/>
      </c>
      <c r="B5379" s="233">
        <f t="shared" si="1614"/>
        <v>0</v>
      </c>
      <c r="C5379" s="234"/>
      <c r="D5379" s="235" t="str">
        <f t="shared" si="1615"/>
        <v/>
      </c>
      <c r="E5379" s="236"/>
      <c r="F5379" s="237">
        <f t="shared" si="1616"/>
        <v>0</v>
      </c>
      <c r="G5379" s="303">
        <f>ROUND(E5379*F5379,2)</f>
        <v>0</v>
      </c>
    </row>
    <row r="5380" spans="1:7" s="238" customFormat="1" ht="24" customHeight="1" x14ac:dyDescent="0.2">
      <c r="A5380" s="235" t="str">
        <f t="shared" si="1613"/>
        <v/>
      </c>
      <c r="B5380" s="233">
        <f t="shared" si="1614"/>
        <v>0</v>
      </c>
      <c r="C5380" s="234"/>
      <c r="D5380" s="235" t="str">
        <f t="shared" si="1615"/>
        <v/>
      </c>
      <c r="E5380" s="236"/>
      <c r="F5380" s="237">
        <f t="shared" si="1616"/>
        <v>0</v>
      </c>
      <c r="G5380" s="303">
        <f t="shared" ref="G5380:G5385" si="1617">ROUND(E5380*F5380,2)</f>
        <v>0</v>
      </c>
    </row>
    <row r="5381" spans="1:7" s="238" customFormat="1" ht="24" customHeight="1" x14ac:dyDescent="0.2">
      <c r="A5381" s="235" t="str">
        <f t="shared" si="1613"/>
        <v/>
      </c>
      <c r="B5381" s="233">
        <f t="shared" si="1614"/>
        <v>0</v>
      </c>
      <c r="C5381" s="234"/>
      <c r="D5381" s="235" t="str">
        <f t="shared" si="1615"/>
        <v/>
      </c>
      <c r="E5381" s="236"/>
      <c r="F5381" s="237">
        <f t="shared" si="1616"/>
        <v>0</v>
      </c>
      <c r="G5381" s="303">
        <f t="shared" si="1617"/>
        <v>0</v>
      </c>
    </row>
    <row r="5382" spans="1:7" s="238" customFormat="1" ht="24" customHeight="1" x14ac:dyDescent="0.2">
      <c r="A5382" s="235" t="str">
        <f t="shared" si="1613"/>
        <v/>
      </c>
      <c r="B5382" s="233">
        <f t="shared" si="1614"/>
        <v>0</v>
      </c>
      <c r="C5382" s="234"/>
      <c r="D5382" s="235" t="str">
        <f t="shared" si="1615"/>
        <v/>
      </c>
      <c r="E5382" s="236"/>
      <c r="F5382" s="237">
        <f t="shared" si="1616"/>
        <v>0</v>
      </c>
      <c r="G5382" s="303">
        <f t="shared" si="1617"/>
        <v>0</v>
      </c>
    </row>
    <row r="5383" spans="1:7" s="238" customFormat="1" ht="24" customHeight="1" x14ac:dyDescent="0.2">
      <c r="A5383" s="235" t="str">
        <f t="shared" si="1613"/>
        <v/>
      </c>
      <c r="B5383" s="233">
        <f t="shared" si="1614"/>
        <v>0</v>
      </c>
      <c r="C5383" s="234"/>
      <c r="D5383" s="235" t="str">
        <f t="shared" si="1615"/>
        <v/>
      </c>
      <c r="E5383" s="236"/>
      <c r="F5383" s="237">
        <f t="shared" si="1616"/>
        <v>0</v>
      </c>
      <c r="G5383" s="303">
        <f t="shared" si="1617"/>
        <v>0</v>
      </c>
    </row>
    <row r="5384" spans="1:7" s="238" customFormat="1" ht="24" customHeight="1" x14ac:dyDescent="0.2">
      <c r="A5384" s="235" t="str">
        <f t="shared" si="1613"/>
        <v/>
      </c>
      <c r="B5384" s="233">
        <f t="shared" si="1614"/>
        <v>0</v>
      </c>
      <c r="C5384" s="234"/>
      <c r="D5384" s="235" t="str">
        <f t="shared" si="1615"/>
        <v/>
      </c>
      <c r="E5384" s="236"/>
      <c r="F5384" s="237">
        <f t="shared" si="1616"/>
        <v>0</v>
      </c>
      <c r="G5384" s="303">
        <f t="shared" si="1617"/>
        <v>0</v>
      </c>
    </row>
    <row r="5385" spans="1:7" s="238" customFormat="1" ht="24" customHeight="1" x14ac:dyDescent="0.2">
      <c r="A5385" s="235" t="str">
        <f t="shared" si="1613"/>
        <v/>
      </c>
      <c r="B5385" s="233">
        <f t="shared" si="1614"/>
        <v>0</v>
      </c>
      <c r="C5385" s="234"/>
      <c r="D5385" s="235" t="str">
        <f t="shared" si="1615"/>
        <v/>
      </c>
      <c r="E5385" s="236"/>
      <c r="F5385" s="237">
        <f t="shared" si="1616"/>
        <v>0</v>
      </c>
      <c r="G5385" s="303">
        <f t="shared" si="1617"/>
        <v>0</v>
      </c>
    </row>
    <row r="5386" spans="1:7" ht="24" customHeight="1" x14ac:dyDescent="0.2">
      <c r="A5386" s="304"/>
      <c r="B5386" s="99"/>
      <c r="C5386" s="99"/>
      <c r="D5386" s="105"/>
      <c r="E5386" s="106"/>
      <c r="F5386" s="377" t="s">
        <v>32</v>
      </c>
      <c r="G5386" s="305">
        <f>SUBTOTAL(9,G5378:G5385)</f>
        <v>0</v>
      </c>
    </row>
    <row r="5387" spans="1:7" ht="24" customHeight="1" x14ac:dyDescent="0.2">
      <c r="A5387" s="304"/>
      <c r="B5387" s="99"/>
      <c r="C5387" s="375" t="s">
        <v>606</v>
      </c>
      <c r="D5387" s="105"/>
      <c r="E5387" s="106"/>
      <c r="F5387" s="107"/>
      <c r="G5387" s="306"/>
    </row>
    <row r="5388" spans="1:7" s="238" customFormat="1" ht="24" customHeight="1" x14ac:dyDescent="0.2">
      <c r="A5388" s="235" t="str">
        <f t="shared" ref="A5388:A5396" si="1618">IFERROR(VLOOKUP(C5388,Tabla_Insumos,4,FALSE),"")</f>
        <v/>
      </c>
      <c r="B5388" s="233" t="str">
        <f t="shared" ref="B5388:B5396" si="1619">IFERROR(VLOOKUP(C5388,Tabla_Insumos,5,FALSE),"")</f>
        <v/>
      </c>
      <c r="C5388" s="234"/>
      <c r="D5388" s="235" t="str">
        <f t="shared" ref="D5388:D5396" si="1620">IFERROR(VLOOKUP(C5388,Tabla_Insumos,2,FALSE),"")</f>
        <v/>
      </c>
      <c r="E5388" s="236"/>
      <c r="F5388" s="237">
        <f t="shared" ref="F5388:F5396" si="1621">IFERROR(VLOOKUP(C5388,Tabla_Insumos,3,FALSE),0)</f>
        <v>0</v>
      </c>
      <c r="G5388" s="303">
        <f t="shared" ref="G5388:G5396" si="1622">ROUND(E5388*F5388,2)</f>
        <v>0</v>
      </c>
    </row>
    <row r="5389" spans="1:7" s="238" customFormat="1" ht="24" customHeight="1" x14ac:dyDescent="0.2">
      <c r="A5389" s="235" t="str">
        <f t="shared" si="1618"/>
        <v/>
      </c>
      <c r="B5389" s="233" t="str">
        <f t="shared" si="1619"/>
        <v/>
      </c>
      <c r="C5389" s="234"/>
      <c r="D5389" s="235" t="str">
        <f t="shared" si="1620"/>
        <v/>
      </c>
      <c r="E5389" s="236"/>
      <c r="F5389" s="237">
        <f t="shared" si="1621"/>
        <v>0</v>
      </c>
      <c r="G5389" s="303">
        <f t="shared" si="1622"/>
        <v>0</v>
      </c>
    </row>
    <row r="5390" spans="1:7" s="238" customFormat="1" ht="24" customHeight="1" x14ac:dyDescent="0.2">
      <c r="A5390" s="235" t="str">
        <f t="shared" si="1618"/>
        <v/>
      </c>
      <c r="B5390" s="233" t="str">
        <f t="shared" si="1619"/>
        <v/>
      </c>
      <c r="C5390" s="234"/>
      <c r="D5390" s="235" t="str">
        <f t="shared" si="1620"/>
        <v/>
      </c>
      <c r="E5390" s="236"/>
      <c r="F5390" s="237">
        <f t="shared" si="1621"/>
        <v>0</v>
      </c>
      <c r="G5390" s="303">
        <f t="shared" si="1622"/>
        <v>0</v>
      </c>
    </row>
    <row r="5391" spans="1:7" s="238" customFormat="1" ht="24" customHeight="1" x14ac:dyDescent="0.2">
      <c r="A5391" s="235" t="str">
        <f t="shared" si="1618"/>
        <v/>
      </c>
      <c r="B5391" s="233" t="str">
        <f t="shared" si="1619"/>
        <v/>
      </c>
      <c r="C5391" s="234"/>
      <c r="D5391" s="235" t="str">
        <f t="shared" si="1620"/>
        <v/>
      </c>
      <c r="E5391" s="236"/>
      <c r="F5391" s="237">
        <f t="shared" si="1621"/>
        <v>0</v>
      </c>
      <c r="G5391" s="303">
        <f t="shared" si="1622"/>
        <v>0</v>
      </c>
    </row>
    <row r="5392" spans="1:7" s="238" customFormat="1" ht="24" customHeight="1" x14ac:dyDescent="0.2">
      <c r="A5392" s="235" t="str">
        <f t="shared" si="1618"/>
        <v/>
      </c>
      <c r="B5392" s="233" t="str">
        <f t="shared" si="1619"/>
        <v/>
      </c>
      <c r="C5392" s="234"/>
      <c r="D5392" s="235" t="str">
        <f t="shared" si="1620"/>
        <v/>
      </c>
      <c r="E5392" s="236"/>
      <c r="F5392" s="237">
        <f t="shared" si="1621"/>
        <v>0</v>
      </c>
      <c r="G5392" s="303">
        <f t="shared" si="1622"/>
        <v>0</v>
      </c>
    </row>
    <row r="5393" spans="1:7" s="238" customFormat="1" ht="24" customHeight="1" x14ac:dyDescent="0.2">
      <c r="A5393" s="235" t="str">
        <f t="shared" si="1618"/>
        <v/>
      </c>
      <c r="B5393" s="233" t="str">
        <f t="shared" si="1619"/>
        <v/>
      </c>
      <c r="C5393" s="234"/>
      <c r="D5393" s="235" t="str">
        <f t="shared" si="1620"/>
        <v/>
      </c>
      <c r="E5393" s="236"/>
      <c r="F5393" s="237">
        <f t="shared" si="1621"/>
        <v>0</v>
      </c>
      <c r="G5393" s="303">
        <f t="shared" si="1622"/>
        <v>0</v>
      </c>
    </row>
    <row r="5394" spans="1:7" s="238" customFormat="1" ht="24" customHeight="1" x14ac:dyDescent="0.2">
      <c r="A5394" s="235" t="str">
        <f t="shared" si="1618"/>
        <v/>
      </c>
      <c r="B5394" s="233" t="str">
        <f t="shared" si="1619"/>
        <v/>
      </c>
      <c r="C5394" s="234"/>
      <c r="D5394" s="235" t="str">
        <f t="shared" si="1620"/>
        <v/>
      </c>
      <c r="E5394" s="236"/>
      <c r="F5394" s="237">
        <f t="shared" si="1621"/>
        <v>0</v>
      </c>
      <c r="G5394" s="303">
        <f t="shared" si="1622"/>
        <v>0</v>
      </c>
    </row>
    <row r="5395" spans="1:7" s="238" customFormat="1" ht="24" customHeight="1" x14ac:dyDescent="0.2">
      <c r="A5395" s="235" t="str">
        <f t="shared" si="1618"/>
        <v/>
      </c>
      <c r="B5395" s="233" t="str">
        <f t="shared" si="1619"/>
        <v/>
      </c>
      <c r="C5395" s="234"/>
      <c r="D5395" s="235" t="str">
        <f t="shared" si="1620"/>
        <v/>
      </c>
      <c r="E5395" s="236"/>
      <c r="F5395" s="237">
        <f t="shared" si="1621"/>
        <v>0</v>
      </c>
      <c r="G5395" s="303">
        <f t="shared" si="1622"/>
        <v>0</v>
      </c>
    </row>
    <row r="5396" spans="1:7" s="238" customFormat="1" ht="24" customHeight="1" x14ac:dyDescent="0.2">
      <c r="A5396" s="235" t="str">
        <f t="shared" si="1618"/>
        <v/>
      </c>
      <c r="B5396" s="233" t="str">
        <f t="shared" si="1619"/>
        <v/>
      </c>
      <c r="C5396" s="234"/>
      <c r="D5396" s="235" t="str">
        <f t="shared" si="1620"/>
        <v/>
      </c>
      <c r="E5396" s="236"/>
      <c r="F5396" s="237">
        <f t="shared" si="1621"/>
        <v>0</v>
      </c>
      <c r="G5396" s="303">
        <f t="shared" si="1622"/>
        <v>0</v>
      </c>
    </row>
    <row r="5397" spans="1:7" ht="24" customHeight="1" x14ac:dyDescent="0.2">
      <c r="A5397" s="307"/>
      <c r="B5397" s="105"/>
      <c r="C5397" s="99"/>
      <c r="D5397" s="105"/>
      <c r="E5397" s="106"/>
      <c r="F5397" s="377" t="s">
        <v>33</v>
      </c>
      <c r="G5397" s="305">
        <f>SUBTOTAL(9,G5388:G5396)</f>
        <v>0</v>
      </c>
    </row>
    <row r="5398" spans="1:7" ht="24" customHeight="1" x14ac:dyDescent="0.2">
      <c r="A5398" s="308"/>
      <c r="B5398" s="105"/>
      <c r="C5398" s="99"/>
      <c r="D5398" s="105"/>
      <c r="E5398" s="106"/>
      <c r="F5398" s="107"/>
      <c r="G5398" s="306"/>
    </row>
    <row r="5399" spans="1:7" ht="24" customHeight="1" x14ac:dyDescent="0.2">
      <c r="A5399" s="309" t="str">
        <f>B5357</f>
        <v/>
      </c>
      <c r="B5399" s="310" t="str">
        <f>C5357</f>
        <v/>
      </c>
      <c r="C5399" s="113"/>
      <c r="D5399" s="113" t="s">
        <v>34</v>
      </c>
      <c r="E5399" s="114"/>
      <c r="F5399" s="312" t="s">
        <v>35</v>
      </c>
      <c r="G5399" s="311">
        <f>SUBTOTAL(9,G5362:G5398)</f>
        <v>0</v>
      </c>
    </row>
    <row r="5401" spans="1:7" ht="24" customHeight="1" x14ac:dyDescent="0.2">
      <c r="A5401" s="291" t="s">
        <v>37</v>
      </c>
      <c r="B5401" s="292"/>
      <c r="C5401" s="292"/>
      <c r="D5401" s="292"/>
      <c r="E5401" s="292"/>
      <c r="F5401" s="292"/>
      <c r="G5401" s="293"/>
    </row>
    <row r="5402" spans="1:7" ht="24" customHeight="1" x14ac:dyDescent="0.2">
      <c r="A5402" s="294" t="s">
        <v>602</v>
      </c>
      <c r="B5402" s="101" t="str">
        <f>Comitente</f>
        <v>DIRECCION PROVINCIAL DE REDES DE GAS</v>
      </c>
      <c r="C5402" s="96"/>
      <c r="D5402" s="102"/>
      <c r="E5402" s="102"/>
      <c r="F5402" s="103"/>
      <c r="G5402" s="295"/>
    </row>
    <row r="5403" spans="1:7" ht="24" customHeight="1" x14ac:dyDescent="0.2">
      <c r="A5403" s="294" t="s">
        <v>603</v>
      </c>
      <c r="B5403" s="101">
        <f>Contratista</f>
        <v>0</v>
      </c>
      <c r="C5403" s="97"/>
      <c r="D5403" s="97"/>
      <c r="E5403" s="97"/>
      <c r="F5403" s="104"/>
      <c r="G5403" s="296"/>
    </row>
    <row r="5404" spans="1:7" ht="24" customHeight="1" x14ac:dyDescent="0.2">
      <c r="A5404" s="294" t="s">
        <v>24</v>
      </c>
      <c r="B5404" s="101" t="str">
        <f>Obra</f>
        <v>RED DE MEDIA PRESIÓN BARRIO TALACASTO</v>
      </c>
      <c r="C5404" s="97"/>
      <c r="D5404" s="97"/>
      <c r="E5404" s="97"/>
      <c r="F5404" s="104" t="s">
        <v>38</v>
      </c>
      <c r="G5404" s="297">
        <f>Fecha_Base</f>
        <v>0</v>
      </c>
    </row>
    <row r="5405" spans="1:7" ht="24" customHeight="1" x14ac:dyDescent="0.2">
      <c r="A5405" s="298" t="s">
        <v>601</v>
      </c>
      <c r="B5405" s="98" t="str">
        <f>Ubicación</f>
        <v>Departamento Chimbas</v>
      </c>
      <c r="C5405" s="98"/>
      <c r="D5405" s="105"/>
      <c r="E5405" s="106"/>
      <c r="F5405" s="107"/>
      <c r="G5405" s="299"/>
    </row>
    <row r="5406" spans="1:7" ht="24" customHeight="1" x14ac:dyDescent="0.2">
      <c r="A5406" s="298" t="s">
        <v>39</v>
      </c>
      <c r="B5406" s="108" t="str">
        <f>IFERROR(VALUE(LEFT(B5407,FIND(".",B5407)-1)),"")</f>
        <v/>
      </c>
      <c r="C5406" s="99" t="str">
        <f>IFERROR(VLOOKUP(B5406,Tabla_CyP,2,FALSE),"")</f>
        <v/>
      </c>
      <c r="D5406" s="99"/>
      <c r="E5406" s="106"/>
      <c r="F5406" s="107"/>
      <c r="G5406" s="299"/>
    </row>
    <row r="5407" spans="1:7" ht="24" customHeight="1" x14ac:dyDescent="0.2">
      <c r="A5407" s="298" t="s">
        <v>25</v>
      </c>
      <c r="B5407" s="109" t="str">
        <f>IFERROR(VLOOKUP(COUNTIF($A$1:A5407,"ANALISIS DE PRECIOS"),Tabla_NumeroItem,2,FALSE),"")</f>
        <v/>
      </c>
      <c r="C5407" s="99" t="str">
        <f>IFERROR(VLOOKUP(B5407,Tabla_CyP,2,FALSE),"")</f>
        <v/>
      </c>
      <c r="D5407" s="105"/>
      <c r="E5407" s="106"/>
      <c r="F5407" s="104" t="s">
        <v>26</v>
      </c>
      <c r="G5407" s="300" t="str">
        <f>IFERROR(VLOOKUP(B5407,Tabla_CyP,4,FALSE),"")</f>
        <v/>
      </c>
    </row>
    <row r="5408" spans="1:7" ht="24" customHeight="1" x14ac:dyDescent="0.2">
      <c r="A5408" s="298"/>
      <c r="B5408" s="98"/>
      <c r="C5408" s="99"/>
      <c r="D5408" s="105"/>
      <c r="E5408" s="106"/>
      <c r="F5408" s="107"/>
      <c r="G5408" s="299"/>
    </row>
    <row r="5409" spans="1:123" ht="24" customHeight="1" x14ac:dyDescent="0.2">
      <c r="A5409" s="431" t="s">
        <v>507</v>
      </c>
      <c r="B5409" s="432"/>
      <c r="C5409" s="425" t="s">
        <v>0</v>
      </c>
      <c r="D5409" s="425" t="s">
        <v>27</v>
      </c>
      <c r="E5409" s="427" t="s">
        <v>28</v>
      </c>
      <c r="F5409" s="429" t="s">
        <v>29</v>
      </c>
      <c r="G5409" s="429" t="s">
        <v>30</v>
      </c>
    </row>
    <row r="5410" spans="1:123" s="111" customFormat="1" ht="24" customHeight="1" x14ac:dyDescent="0.2">
      <c r="A5410" s="110" t="s">
        <v>508</v>
      </c>
      <c r="B5410" s="110" t="s">
        <v>509</v>
      </c>
      <c r="C5410" s="426"/>
      <c r="D5410" s="426"/>
      <c r="E5410" s="428"/>
      <c r="F5410" s="430"/>
      <c r="G5410" s="430"/>
      <c r="H5410" s="239"/>
      <c r="I5410" s="239"/>
      <c r="J5410" s="239"/>
      <c r="K5410" s="239"/>
      <c r="L5410" s="239"/>
      <c r="M5410" s="239"/>
      <c r="N5410" s="239"/>
      <c r="O5410" s="239"/>
      <c r="P5410" s="239"/>
      <c r="Q5410" s="239"/>
      <c r="R5410" s="239"/>
      <c r="S5410" s="239"/>
      <c r="T5410" s="239"/>
      <c r="U5410" s="239"/>
      <c r="V5410" s="239"/>
      <c r="W5410" s="239"/>
      <c r="X5410" s="239"/>
      <c r="Y5410" s="239"/>
      <c r="Z5410" s="239"/>
      <c r="AA5410" s="239"/>
      <c r="AB5410" s="239"/>
      <c r="AC5410" s="239"/>
      <c r="AD5410" s="239"/>
      <c r="AE5410" s="239"/>
      <c r="AF5410" s="239"/>
      <c r="AG5410" s="239"/>
      <c r="AH5410" s="239"/>
      <c r="AI5410" s="239"/>
      <c r="AJ5410" s="239"/>
      <c r="AK5410" s="239"/>
      <c r="AL5410" s="239"/>
      <c r="AM5410" s="239"/>
      <c r="AN5410" s="239"/>
      <c r="AO5410" s="239"/>
      <c r="AP5410" s="239"/>
      <c r="AQ5410" s="239"/>
      <c r="AR5410" s="239"/>
      <c r="AS5410" s="239"/>
      <c r="AT5410" s="239"/>
      <c r="AU5410" s="239"/>
      <c r="AV5410" s="239"/>
      <c r="AW5410" s="239"/>
      <c r="AX5410" s="239"/>
      <c r="AY5410" s="239"/>
      <c r="AZ5410" s="239"/>
      <c r="BA5410" s="239"/>
      <c r="BB5410" s="239"/>
      <c r="BC5410" s="239"/>
      <c r="BD5410" s="239"/>
      <c r="BE5410" s="239"/>
      <c r="BF5410" s="239"/>
      <c r="BG5410" s="239"/>
      <c r="BH5410" s="239"/>
      <c r="BI5410" s="239"/>
      <c r="BJ5410" s="239"/>
      <c r="BK5410" s="239"/>
      <c r="BL5410" s="239"/>
      <c r="BM5410" s="239"/>
      <c r="BN5410" s="239"/>
      <c r="BO5410" s="239"/>
      <c r="BP5410" s="239"/>
      <c r="BQ5410" s="239"/>
      <c r="BR5410" s="239"/>
      <c r="BS5410" s="239"/>
      <c r="BT5410" s="239"/>
      <c r="BU5410" s="239"/>
      <c r="BV5410" s="239"/>
      <c r="BW5410" s="239"/>
      <c r="BX5410" s="239"/>
      <c r="BY5410" s="239"/>
      <c r="BZ5410" s="239"/>
      <c r="CA5410" s="239"/>
      <c r="CB5410" s="239"/>
      <c r="CC5410" s="239"/>
      <c r="CD5410" s="239"/>
      <c r="CE5410" s="239"/>
      <c r="CF5410" s="239"/>
      <c r="CG5410" s="239"/>
      <c r="CH5410" s="239"/>
      <c r="CI5410" s="239"/>
      <c r="CJ5410" s="239"/>
      <c r="CK5410" s="239"/>
      <c r="CL5410" s="239"/>
      <c r="CM5410" s="239"/>
      <c r="CN5410" s="239"/>
      <c r="CO5410" s="239"/>
      <c r="CP5410" s="239"/>
      <c r="CQ5410" s="239"/>
      <c r="CR5410" s="239"/>
      <c r="CS5410" s="239"/>
      <c r="CT5410" s="239"/>
      <c r="CU5410" s="239"/>
      <c r="CV5410" s="239"/>
      <c r="CW5410" s="239"/>
      <c r="CX5410" s="239"/>
      <c r="CY5410" s="239"/>
      <c r="CZ5410" s="239"/>
      <c r="DA5410" s="239"/>
      <c r="DB5410" s="239"/>
      <c r="DC5410" s="239"/>
      <c r="DD5410" s="239"/>
      <c r="DE5410" s="239"/>
      <c r="DF5410" s="239"/>
      <c r="DG5410" s="239"/>
      <c r="DH5410" s="239"/>
      <c r="DI5410" s="239"/>
      <c r="DJ5410" s="239"/>
      <c r="DK5410" s="239"/>
      <c r="DL5410" s="239"/>
      <c r="DM5410" s="239"/>
      <c r="DN5410" s="239"/>
      <c r="DO5410" s="239"/>
      <c r="DP5410" s="239"/>
      <c r="DQ5410" s="239"/>
      <c r="DR5410" s="239"/>
      <c r="DS5410" s="239"/>
    </row>
    <row r="5411" spans="1:123" ht="24" customHeight="1" x14ac:dyDescent="0.2">
      <c r="A5411" s="378"/>
      <c r="B5411" s="112"/>
      <c r="C5411" s="376" t="s">
        <v>604</v>
      </c>
      <c r="D5411" s="113"/>
      <c r="E5411" s="114"/>
      <c r="F5411" s="115"/>
      <c r="G5411" s="302"/>
    </row>
    <row r="5412" spans="1:123" s="238" customFormat="1" ht="24" customHeight="1" x14ac:dyDescent="0.2">
      <c r="A5412" s="235" t="str">
        <f t="shared" ref="A5412:A5425" si="1623">IFERROR(VLOOKUP(C5412,Tabla_Insumos,4,FALSE),"")</f>
        <v/>
      </c>
      <c r="B5412" s="233" t="str">
        <f t="shared" ref="B5412:B5425" si="1624">IFERROR(VLOOKUP(C5412,Tabla_Insumos,5,FALSE),"")</f>
        <v/>
      </c>
      <c r="C5412" s="234"/>
      <c r="D5412" s="235" t="str">
        <f t="shared" ref="D5412:D5425" si="1625">IFERROR(VLOOKUP(C5412,Tabla_Insumos,2,FALSE),"")</f>
        <v/>
      </c>
      <c r="E5412" s="236"/>
      <c r="F5412" s="237">
        <f t="shared" ref="F5412:F5425" si="1626">IFERROR(VLOOKUP(C5412,Tabla_Insumos,3,FALSE),0)</f>
        <v>0</v>
      </c>
      <c r="G5412" s="303">
        <f>ROUND(E5412*F5412,2)</f>
        <v>0</v>
      </c>
    </row>
    <row r="5413" spans="1:123" s="238" customFormat="1" ht="24" customHeight="1" x14ac:dyDescent="0.2">
      <c r="A5413" s="235" t="str">
        <f t="shared" si="1623"/>
        <v/>
      </c>
      <c r="B5413" s="233" t="str">
        <f t="shared" si="1624"/>
        <v/>
      </c>
      <c r="C5413" s="234"/>
      <c r="D5413" s="235" t="str">
        <f t="shared" si="1625"/>
        <v/>
      </c>
      <c r="E5413" s="236"/>
      <c r="F5413" s="237">
        <f t="shared" si="1626"/>
        <v>0</v>
      </c>
      <c r="G5413" s="303">
        <f t="shared" ref="G5413:G5425" si="1627">ROUND(E5413*F5413,2)</f>
        <v>0</v>
      </c>
    </row>
    <row r="5414" spans="1:123" s="238" customFormat="1" ht="24" customHeight="1" x14ac:dyDescent="0.2">
      <c r="A5414" s="235" t="str">
        <f t="shared" si="1623"/>
        <v/>
      </c>
      <c r="B5414" s="233" t="str">
        <f t="shared" si="1624"/>
        <v/>
      </c>
      <c r="C5414" s="234"/>
      <c r="D5414" s="235" t="str">
        <f t="shared" si="1625"/>
        <v/>
      </c>
      <c r="E5414" s="236"/>
      <c r="F5414" s="237">
        <f t="shared" si="1626"/>
        <v>0</v>
      </c>
      <c r="G5414" s="303">
        <f t="shared" si="1627"/>
        <v>0</v>
      </c>
    </row>
    <row r="5415" spans="1:123" s="238" customFormat="1" ht="24" customHeight="1" x14ac:dyDescent="0.2">
      <c r="A5415" s="235" t="str">
        <f t="shared" si="1623"/>
        <v/>
      </c>
      <c r="B5415" s="233" t="str">
        <f t="shared" si="1624"/>
        <v/>
      </c>
      <c r="C5415" s="234"/>
      <c r="D5415" s="235" t="str">
        <f t="shared" si="1625"/>
        <v/>
      </c>
      <c r="E5415" s="236"/>
      <c r="F5415" s="237">
        <f t="shared" si="1626"/>
        <v>0</v>
      </c>
      <c r="G5415" s="303">
        <f t="shared" si="1627"/>
        <v>0</v>
      </c>
    </row>
    <row r="5416" spans="1:123" s="238" customFormat="1" ht="24" customHeight="1" x14ac:dyDescent="0.2">
      <c r="A5416" s="235" t="str">
        <f t="shared" si="1623"/>
        <v/>
      </c>
      <c r="B5416" s="233" t="str">
        <f t="shared" si="1624"/>
        <v/>
      </c>
      <c r="C5416" s="234"/>
      <c r="D5416" s="235" t="str">
        <f t="shared" si="1625"/>
        <v/>
      </c>
      <c r="E5416" s="236"/>
      <c r="F5416" s="237">
        <f t="shared" si="1626"/>
        <v>0</v>
      </c>
      <c r="G5416" s="303">
        <f t="shared" si="1627"/>
        <v>0</v>
      </c>
    </row>
    <row r="5417" spans="1:123" s="238" customFormat="1" ht="24" customHeight="1" x14ac:dyDescent="0.2">
      <c r="A5417" s="235" t="str">
        <f t="shared" si="1623"/>
        <v/>
      </c>
      <c r="B5417" s="233" t="str">
        <f t="shared" si="1624"/>
        <v/>
      </c>
      <c r="C5417" s="234"/>
      <c r="D5417" s="235" t="str">
        <f t="shared" si="1625"/>
        <v/>
      </c>
      <c r="E5417" s="236"/>
      <c r="F5417" s="237">
        <f t="shared" si="1626"/>
        <v>0</v>
      </c>
      <c r="G5417" s="303">
        <f t="shared" si="1627"/>
        <v>0</v>
      </c>
    </row>
    <row r="5418" spans="1:123" s="238" customFormat="1" ht="24" customHeight="1" x14ac:dyDescent="0.2">
      <c r="A5418" s="235" t="str">
        <f t="shared" si="1623"/>
        <v/>
      </c>
      <c r="B5418" s="233" t="str">
        <f t="shared" si="1624"/>
        <v/>
      </c>
      <c r="C5418" s="234"/>
      <c r="D5418" s="235" t="str">
        <f t="shared" si="1625"/>
        <v/>
      </c>
      <c r="E5418" s="236"/>
      <c r="F5418" s="237">
        <f t="shared" si="1626"/>
        <v>0</v>
      </c>
      <c r="G5418" s="303">
        <f t="shared" si="1627"/>
        <v>0</v>
      </c>
    </row>
    <row r="5419" spans="1:123" s="238" customFormat="1" ht="24" customHeight="1" x14ac:dyDescent="0.2">
      <c r="A5419" s="235" t="str">
        <f t="shared" si="1623"/>
        <v/>
      </c>
      <c r="B5419" s="233" t="str">
        <f t="shared" si="1624"/>
        <v/>
      </c>
      <c r="C5419" s="234"/>
      <c r="D5419" s="235" t="str">
        <f t="shared" si="1625"/>
        <v/>
      </c>
      <c r="E5419" s="236"/>
      <c r="F5419" s="237">
        <f t="shared" si="1626"/>
        <v>0</v>
      </c>
      <c r="G5419" s="303">
        <f t="shared" si="1627"/>
        <v>0</v>
      </c>
    </row>
    <row r="5420" spans="1:123" s="238" customFormat="1" ht="24" customHeight="1" x14ac:dyDescent="0.2">
      <c r="A5420" s="235" t="str">
        <f t="shared" si="1623"/>
        <v/>
      </c>
      <c r="B5420" s="233" t="str">
        <f t="shared" si="1624"/>
        <v/>
      </c>
      <c r="C5420" s="234"/>
      <c r="D5420" s="235" t="str">
        <f t="shared" si="1625"/>
        <v/>
      </c>
      <c r="E5420" s="236"/>
      <c r="F5420" s="237">
        <f t="shared" si="1626"/>
        <v>0</v>
      </c>
      <c r="G5420" s="303">
        <f t="shared" si="1627"/>
        <v>0</v>
      </c>
    </row>
    <row r="5421" spans="1:123" s="238" customFormat="1" ht="24" customHeight="1" x14ac:dyDescent="0.2">
      <c r="A5421" s="235" t="str">
        <f t="shared" si="1623"/>
        <v/>
      </c>
      <c r="B5421" s="233" t="str">
        <f t="shared" si="1624"/>
        <v/>
      </c>
      <c r="C5421" s="234"/>
      <c r="D5421" s="235" t="str">
        <f t="shared" si="1625"/>
        <v/>
      </c>
      <c r="E5421" s="236"/>
      <c r="F5421" s="237">
        <f t="shared" si="1626"/>
        <v>0</v>
      </c>
      <c r="G5421" s="303">
        <f t="shared" si="1627"/>
        <v>0</v>
      </c>
    </row>
    <row r="5422" spans="1:123" s="238" customFormat="1" ht="24" customHeight="1" x14ac:dyDescent="0.2">
      <c r="A5422" s="235" t="str">
        <f t="shared" si="1623"/>
        <v/>
      </c>
      <c r="B5422" s="233" t="str">
        <f t="shared" si="1624"/>
        <v/>
      </c>
      <c r="C5422" s="234"/>
      <c r="D5422" s="235" t="str">
        <f t="shared" si="1625"/>
        <v/>
      </c>
      <c r="E5422" s="236"/>
      <c r="F5422" s="237">
        <f t="shared" si="1626"/>
        <v>0</v>
      </c>
      <c r="G5422" s="303">
        <f t="shared" si="1627"/>
        <v>0</v>
      </c>
    </row>
    <row r="5423" spans="1:123" s="238" customFormat="1" ht="24" customHeight="1" x14ac:dyDescent="0.2">
      <c r="A5423" s="235" t="str">
        <f t="shared" si="1623"/>
        <v/>
      </c>
      <c r="B5423" s="233" t="str">
        <f t="shared" si="1624"/>
        <v/>
      </c>
      <c r="C5423" s="234"/>
      <c r="D5423" s="235" t="str">
        <f t="shared" si="1625"/>
        <v/>
      </c>
      <c r="E5423" s="236"/>
      <c r="F5423" s="237">
        <f t="shared" si="1626"/>
        <v>0</v>
      </c>
      <c r="G5423" s="303">
        <f t="shared" si="1627"/>
        <v>0</v>
      </c>
    </row>
    <row r="5424" spans="1:123" s="238" customFormat="1" ht="24" customHeight="1" x14ac:dyDescent="0.2">
      <c r="A5424" s="235" t="str">
        <f t="shared" si="1623"/>
        <v/>
      </c>
      <c r="B5424" s="233" t="str">
        <f t="shared" si="1624"/>
        <v/>
      </c>
      <c r="C5424" s="234"/>
      <c r="D5424" s="235" t="str">
        <f t="shared" si="1625"/>
        <v/>
      </c>
      <c r="E5424" s="236"/>
      <c r="F5424" s="237">
        <f t="shared" si="1626"/>
        <v>0</v>
      </c>
      <c r="G5424" s="303">
        <f t="shared" si="1627"/>
        <v>0</v>
      </c>
    </row>
    <row r="5425" spans="1:7" s="238" customFormat="1" ht="24" customHeight="1" x14ac:dyDescent="0.2">
      <c r="A5425" s="235" t="str">
        <f t="shared" si="1623"/>
        <v/>
      </c>
      <c r="B5425" s="233" t="str">
        <f t="shared" si="1624"/>
        <v/>
      </c>
      <c r="C5425" s="234"/>
      <c r="D5425" s="235" t="str">
        <f t="shared" si="1625"/>
        <v/>
      </c>
      <c r="E5425" s="236"/>
      <c r="F5425" s="237">
        <f t="shared" si="1626"/>
        <v>0</v>
      </c>
      <c r="G5425" s="303">
        <f t="shared" si="1627"/>
        <v>0</v>
      </c>
    </row>
    <row r="5426" spans="1:7" ht="24" customHeight="1" x14ac:dyDescent="0.2">
      <c r="A5426" s="304"/>
      <c r="B5426" s="99"/>
      <c r="C5426" s="99"/>
      <c r="D5426" s="105"/>
      <c r="E5426" s="106"/>
      <c r="F5426" s="377" t="s">
        <v>31</v>
      </c>
      <c r="G5426" s="305">
        <f>SUBTOTAL(9,G5412:G5425)</f>
        <v>0</v>
      </c>
    </row>
    <row r="5427" spans="1:7" ht="24" customHeight="1" x14ac:dyDescent="0.2">
      <c r="A5427" s="304"/>
      <c r="B5427" s="99"/>
      <c r="C5427" s="375" t="s">
        <v>605</v>
      </c>
      <c r="D5427" s="105"/>
      <c r="E5427" s="106"/>
      <c r="F5427" s="107"/>
      <c r="G5427" s="306"/>
    </row>
    <row r="5428" spans="1:7" s="238" customFormat="1" ht="24" customHeight="1" x14ac:dyDescent="0.2">
      <c r="A5428" s="235" t="str">
        <f t="shared" ref="A5428:A5435" si="1628">IFERROR(VLOOKUP(C5428,Tabla_Insumos,4,FALSE),"")</f>
        <v/>
      </c>
      <c r="B5428" s="233">
        <f t="shared" ref="B5428:B5435" si="1629">IFERROR(VLOOKUP(A5428,Tabla_Indices,5,FALSE),"")</f>
        <v>0</v>
      </c>
      <c r="C5428" s="234"/>
      <c r="D5428" s="235" t="str">
        <f t="shared" ref="D5428:D5435" si="1630">IFERROR(VLOOKUP(C5428,Tabla_Insumos,2,FALSE),"")</f>
        <v/>
      </c>
      <c r="E5428" s="236"/>
      <c r="F5428" s="237">
        <f t="shared" ref="F5428:F5435" si="1631">IFERROR(VLOOKUP(C5428,Tabla_Insumos,3,FALSE),0)</f>
        <v>0</v>
      </c>
      <c r="G5428" s="303">
        <f>ROUND(E5428*F5428,2)</f>
        <v>0</v>
      </c>
    </row>
    <row r="5429" spans="1:7" s="238" customFormat="1" ht="24" customHeight="1" x14ac:dyDescent="0.2">
      <c r="A5429" s="235" t="str">
        <f t="shared" si="1628"/>
        <v/>
      </c>
      <c r="B5429" s="233">
        <f t="shared" si="1629"/>
        <v>0</v>
      </c>
      <c r="C5429" s="234"/>
      <c r="D5429" s="235" t="str">
        <f t="shared" si="1630"/>
        <v/>
      </c>
      <c r="E5429" s="236"/>
      <c r="F5429" s="237">
        <f t="shared" si="1631"/>
        <v>0</v>
      </c>
      <c r="G5429" s="303">
        <f>ROUND(E5429*F5429,2)</f>
        <v>0</v>
      </c>
    </row>
    <row r="5430" spans="1:7" s="238" customFormat="1" ht="24" customHeight="1" x14ac:dyDescent="0.2">
      <c r="A5430" s="235" t="str">
        <f t="shared" si="1628"/>
        <v/>
      </c>
      <c r="B5430" s="233">
        <f t="shared" si="1629"/>
        <v>0</v>
      </c>
      <c r="C5430" s="234"/>
      <c r="D5430" s="235" t="str">
        <f t="shared" si="1630"/>
        <v/>
      </c>
      <c r="E5430" s="236"/>
      <c r="F5430" s="237">
        <f t="shared" si="1631"/>
        <v>0</v>
      </c>
      <c r="G5430" s="303">
        <f t="shared" ref="G5430:G5435" si="1632">ROUND(E5430*F5430,2)</f>
        <v>0</v>
      </c>
    </row>
    <row r="5431" spans="1:7" s="238" customFormat="1" ht="24" customHeight="1" x14ac:dyDescent="0.2">
      <c r="A5431" s="235" t="str">
        <f t="shared" si="1628"/>
        <v/>
      </c>
      <c r="B5431" s="233">
        <f t="shared" si="1629"/>
        <v>0</v>
      </c>
      <c r="C5431" s="234"/>
      <c r="D5431" s="235" t="str">
        <f t="shared" si="1630"/>
        <v/>
      </c>
      <c r="E5431" s="236"/>
      <c r="F5431" s="237">
        <f t="shared" si="1631"/>
        <v>0</v>
      </c>
      <c r="G5431" s="303">
        <f t="shared" si="1632"/>
        <v>0</v>
      </c>
    </row>
    <row r="5432" spans="1:7" s="238" customFormat="1" ht="24" customHeight="1" x14ac:dyDescent="0.2">
      <c r="A5432" s="235" t="str">
        <f t="shared" si="1628"/>
        <v/>
      </c>
      <c r="B5432" s="233">
        <f t="shared" si="1629"/>
        <v>0</v>
      </c>
      <c r="C5432" s="234"/>
      <c r="D5432" s="235" t="str">
        <f t="shared" si="1630"/>
        <v/>
      </c>
      <c r="E5432" s="236"/>
      <c r="F5432" s="237">
        <f t="shared" si="1631"/>
        <v>0</v>
      </c>
      <c r="G5432" s="303">
        <f t="shared" si="1632"/>
        <v>0</v>
      </c>
    </row>
    <row r="5433" spans="1:7" s="238" customFormat="1" ht="24" customHeight="1" x14ac:dyDescent="0.2">
      <c r="A5433" s="235" t="str">
        <f t="shared" si="1628"/>
        <v/>
      </c>
      <c r="B5433" s="233">
        <f t="shared" si="1629"/>
        <v>0</v>
      </c>
      <c r="C5433" s="234"/>
      <c r="D5433" s="235" t="str">
        <f t="shared" si="1630"/>
        <v/>
      </c>
      <c r="E5433" s="236"/>
      <c r="F5433" s="237">
        <f t="shared" si="1631"/>
        <v>0</v>
      </c>
      <c r="G5433" s="303">
        <f t="shared" si="1632"/>
        <v>0</v>
      </c>
    </row>
    <row r="5434" spans="1:7" s="238" customFormat="1" ht="24" customHeight="1" x14ac:dyDescent="0.2">
      <c r="A5434" s="235" t="str">
        <f t="shared" si="1628"/>
        <v/>
      </c>
      <c r="B5434" s="233">
        <f t="shared" si="1629"/>
        <v>0</v>
      </c>
      <c r="C5434" s="234"/>
      <c r="D5434" s="235" t="str">
        <f t="shared" si="1630"/>
        <v/>
      </c>
      <c r="E5434" s="236"/>
      <c r="F5434" s="237">
        <f t="shared" si="1631"/>
        <v>0</v>
      </c>
      <c r="G5434" s="303">
        <f t="shared" si="1632"/>
        <v>0</v>
      </c>
    </row>
    <row r="5435" spans="1:7" s="238" customFormat="1" ht="24" customHeight="1" x14ac:dyDescent="0.2">
      <c r="A5435" s="235" t="str">
        <f t="shared" si="1628"/>
        <v/>
      </c>
      <c r="B5435" s="233">
        <f t="shared" si="1629"/>
        <v>0</v>
      </c>
      <c r="C5435" s="234"/>
      <c r="D5435" s="235" t="str">
        <f t="shared" si="1630"/>
        <v/>
      </c>
      <c r="E5435" s="236"/>
      <c r="F5435" s="237">
        <f t="shared" si="1631"/>
        <v>0</v>
      </c>
      <c r="G5435" s="303">
        <f t="shared" si="1632"/>
        <v>0</v>
      </c>
    </row>
    <row r="5436" spans="1:7" ht="24" customHeight="1" x14ac:dyDescent="0.2">
      <c r="A5436" s="304"/>
      <c r="B5436" s="99"/>
      <c r="C5436" s="99"/>
      <c r="D5436" s="105"/>
      <c r="E5436" s="106"/>
      <c r="F5436" s="377" t="s">
        <v>32</v>
      </c>
      <c r="G5436" s="305">
        <f>SUBTOTAL(9,G5428:G5435)</f>
        <v>0</v>
      </c>
    </row>
    <row r="5437" spans="1:7" ht="24" customHeight="1" x14ac:dyDescent="0.2">
      <c r="A5437" s="304"/>
      <c r="B5437" s="99"/>
      <c r="C5437" s="375" t="s">
        <v>606</v>
      </c>
      <c r="D5437" s="105"/>
      <c r="E5437" s="106"/>
      <c r="F5437" s="107"/>
      <c r="G5437" s="306"/>
    </row>
    <row r="5438" spans="1:7" s="238" customFormat="1" ht="24" customHeight="1" x14ac:dyDescent="0.2">
      <c r="A5438" s="235" t="str">
        <f t="shared" ref="A5438:A5446" si="1633">IFERROR(VLOOKUP(C5438,Tabla_Insumos,4,FALSE),"")</f>
        <v/>
      </c>
      <c r="B5438" s="233" t="str">
        <f t="shared" ref="B5438:B5446" si="1634">IFERROR(VLOOKUP(C5438,Tabla_Insumos,5,FALSE),"")</f>
        <v/>
      </c>
      <c r="C5438" s="234"/>
      <c r="D5438" s="235" t="str">
        <f t="shared" ref="D5438:D5446" si="1635">IFERROR(VLOOKUP(C5438,Tabla_Insumos,2,FALSE),"")</f>
        <v/>
      </c>
      <c r="E5438" s="236"/>
      <c r="F5438" s="237">
        <f t="shared" ref="F5438:F5446" si="1636">IFERROR(VLOOKUP(C5438,Tabla_Insumos,3,FALSE),0)</f>
        <v>0</v>
      </c>
      <c r="G5438" s="303">
        <f t="shared" ref="G5438:G5446" si="1637">ROUND(E5438*F5438,2)</f>
        <v>0</v>
      </c>
    </row>
    <row r="5439" spans="1:7" s="238" customFormat="1" ht="24" customHeight="1" x14ac:dyDescent="0.2">
      <c r="A5439" s="235" t="str">
        <f t="shared" si="1633"/>
        <v/>
      </c>
      <c r="B5439" s="233" t="str">
        <f t="shared" si="1634"/>
        <v/>
      </c>
      <c r="C5439" s="234"/>
      <c r="D5439" s="235" t="str">
        <f t="shared" si="1635"/>
        <v/>
      </c>
      <c r="E5439" s="236"/>
      <c r="F5439" s="237">
        <f t="shared" si="1636"/>
        <v>0</v>
      </c>
      <c r="G5439" s="303">
        <f t="shared" si="1637"/>
        <v>0</v>
      </c>
    </row>
    <row r="5440" spans="1:7" s="238" customFormat="1" ht="24" customHeight="1" x14ac:dyDescent="0.2">
      <c r="A5440" s="235" t="str">
        <f t="shared" si="1633"/>
        <v/>
      </c>
      <c r="B5440" s="233" t="str">
        <f t="shared" si="1634"/>
        <v/>
      </c>
      <c r="C5440" s="234"/>
      <c r="D5440" s="235" t="str">
        <f t="shared" si="1635"/>
        <v/>
      </c>
      <c r="E5440" s="236"/>
      <c r="F5440" s="237">
        <f t="shared" si="1636"/>
        <v>0</v>
      </c>
      <c r="G5440" s="303">
        <f t="shared" si="1637"/>
        <v>0</v>
      </c>
    </row>
    <row r="5441" spans="1:7" s="238" customFormat="1" ht="24" customHeight="1" x14ac:dyDescent="0.2">
      <c r="A5441" s="235" t="str">
        <f t="shared" si="1633"/>
        <v/>
      </c>
      <c r="B5441" s="233" t="str">
        <f t="shared" si="1634"/>
        <v/>
      </c>
      <c r="C5441" s="234"/>
      <c r="D5441" s="235" t="str">
        <f t="shared" si="1635"/>
        <v/>
      </c>
      <c r="E5441" s="236"/>
      <c r="F5441" s="237">
        <f t="shared" si="1636"/>
        <v>0</v>
      </c>
      <c r="G5441" s="303">
        <f t="shared" si="1637"/>
        <v>0</v>
      </c>
    </row>
    <row r="5442" spans="1:7" s="238" customFormat="1" ht="24" customHeight="1" x14ac:dyDescent="0.2">
      <c r="A5442" s="235" t="str">
        <f t="shared" si="1633"/>
        <v/>
      </c>
      <c r="B5442" s="233" t="str">
        <f t="shared" si="1634"/>
        <v/>
      </c>
      <c r="C5442" s="234"/>
      <c r="D5442" s="235" t="str">
        <f t="shared" si="1635"/>
        <v/>
      </c>
      <c r="E5442" s="236"/>
      <c r="F5442" s="237">
        <f t="shared" si="1636"/>
        <v>0</v>
      </c>
      <c r="G5442" s="303">
        <f t="shared" si="1637"/>
        <v>0</v>
      </c>
    </row>
    <row r="5443" spans="1:7" s="238" customFormat="1" ht="24" customHeight="1" x14ac:dyDescent="0.2">
      <c r="A5443" s="235" t="str">
        <f t="shared" si="1633"/>
        <v/>
      </c>
      <c r="B5443" s="233" t="str">
        <f t="shared" si="1634"/>
        <v/>
      </c>
      <c r="C5443" s="234"/>
      <c r="D5443" s="235" t="str">
        <f t="shared" si="1635"/>
        <v/>
      </c>
      <c r="E5443" s="236"/>
      <c r="F5443" s="237">
        <f t="shared" si="1636"/>
        <v>0</v>
      </c>
      <c r="G5443" s="303">
        <f t="shared" si="1637"/>
        <v>0</v>
      </c>
    </row>
    <row r="5444" spans="1:7" s="238" customFormat="1" ht="24" customHeight="1" x14ac:dyDescent="0.2">
      <c r="A5444" s="235" t="str">
        <f t="shared" si="1633"/>
        <v/>
      </c>
      <c r="B5444" s="233" t="str">
        <f t="shared" si="1634"/>
        <v/>
      </c>
      <c r="C5444" s="234"/>
      <c r="D5444" s="235" t="str">
        <f t="shared" si="1635"/>
        <v/>
      </c>
      <c r="E5444" s="236"/>
      <c r="F5444" s="237">
        <f t="shared" si="1636"/>
        <v>0</v>
      </c>
      <c r="G5444" s="303">
        <f t="shared" si="1637"/>
        <v>0</v>
      </c>
    </row>
    <row r="5445" spans="1:7" s="238" customFormat="1" ht="24" customHeight="1" x14ac:dyDescent="0.2">
      <c r="A5445" s="235" t="str">
        <f t="shared" si="1633"/>
        <v/>
      </c>
      <c r="B5445" s="233" t="str">
        <f t="shared" si="1634"/>
        <v/>
      </c>
      <c r="C5445" s="234"/>
      <c r="D5445" s="235" t="str">
        <f t="shared" si="1635"/>
        <v/>
      </c>
      <c r="E5445" s="236"/>
      <c r="F5445" s="237">
        <f t="shared" si="1636"/>
        <v>0</v>
      </c>
      <c r="G5445" s="303">
        <f t="shared" si="1637"/>
        <v>0</v>
      </c>
    </row>
    <row r="5446" spans="1:7" s="238" customFormat="1" ht="24" customHeight="1" x14ac:dyDescent="0.2">
      <c r="A5446" s="235" t="str">
        <f t="shared" si="1633"/>
        <v/>
      </c>
      <c r="B5446" s="233" t="str">
        <f t="shared" si="1634"/>
        <v/>
      </c>
      <c r="C5446" s="234"/>
      <c r="D5446" s="235" t="str">
        <f t="shared" si="1635"/>
        <v/>
      </c>
      <c r="E5446" s="236"/>
      <c r="F5446" s="237">
        <f t="shared" si="1636"/>
        <v>0</v>
      </c>
      <c r="G5446" s="303">
        <f t="shared" si="1637"/>
        <v>0</v>
      </c>
    </row>
    <row r="5447" spans="1:7" ht="24" customHeight="1" x14ac:dyDescent="0.2">
      <c r="A5447" s="307"/>
      <c r="B5447" s="105"/>
      <c r="C5447" s="99"/>
      <c r="D5447" s="105"/>
      <c r="E5447" s="106"/>
      <c r="F5447" s="377" t="s">
        <v>33</v>
      </c>
      <c r="G5447" s="305">
        <f>SUBTOTAL(9,G5438:G5446)</f>
        <v>0</v>
      </c>
    </row>
    <row r="5448" spans="1:7" ht="24" customHeight="1" x14ac:dyDescent="0.2">
      <c r="A5448" s="308"/>
      <c r="B5448" s="105"/>
      <c r="C5448" s="99"/>
      <c r="D5448" s="105"/>
      <c r="E5448" s="106"/>
      <c r="F5448" s="107"/>
      <c r="G5448" s="306"/>
    </row>
    <row r="5449" spans="1:7" ht="24" customHeight="1" x14ac:dyDescent="0.2">
      <c r="A5449" s="309" t="str">
        <f>B5407</f>
        <v/>
      </c>
      <c r="B5449" s="310" t="str">
        <f>C5407</f>
        <v/>
      </c>
      <c r="C5449" s="113"/>
      <c r="D5449" s="113" t="s">
        <v>34</v>
      </c>
      <c r="E5449" s="114"/>
      <c r="F5449" s="312" t="s">
        <v>35</v>
      </c>
      <c r="G5449" s="311">
        <f>SUBTOTAL(9,G5412:G5448)</f>
        <v>0</v>
      </c>
    </row>
    <row r="5451" spans="1:7" ht="24" customHeight="1" x14ac:dyDescent="0.2">
      <c r="A5451" s="291" t="s">
        <v>37</v>
      </c>
      <c r="B5451" s="292"/>
      <c r="C5451" s="292"/>
      <c r="D5451" s="292"/>
      <c r="E5451" s="292"/>
      <c r="F5451" s="292"/>
      <c r="G5451" s="293"/>
    </row>
    <row r="5452" spans="1:7" ht="24" customHeight="1" x14ac:dyDescent="0.2">
      <c r="A5452" s="294" t="s">
        <v>602</v>
      </c>
      <c r="B5452" s="101" t="str">
        <f>Comitente</f>
        <v>DIRECCION PROVINCIAL DE REDES DE GAS</v>
      </c>
      <c r="C5452" s="96"/>
      <c r="D5452" s="102"/>
      <c r="E5452" s="102"/>
      <c r="F5452" s="103"/>
      <c r="G5452" s="295"/>
    </row>
    <row r="5453" spans="1:7" ht="24" customHeight="1" x14ac:dyDescent="0.2">
      <c r="A5453" s="294" t="s">
        <v>603</v>
      </c>
      <c r="B5453" s="101">
        <f>Contratista</f>
        <v>0</v>
      </c>
      <c r="C5453" s="97"/>
      <c r="D5453" s="97"/>
      <c r="E5453" s="97"/>
      <c r="F5453" s="104"/>
      <c r="G5453" s="296"/>
    </row>
    <row r="5454" spans="1:7" ht="24" customHeight="1" x14ac:dyDescent="0.2">
      <c r="A5454" s="294" t="s">
        <v>24</v>
      </c>
      <c r="B5454" s="101" t="str">
        <f>Obra</f>
        <v>RED DE MEDIA PRESIÓN BARRIO TALACASTO</v>
      </c>
      <c r="C5454" s="97"/>
      <c r="D5454" s="97"/>
      <c r="E5454" s="97"/>
      <c r="F5454" s="104" t="s">
        <v>38</v>
      </c>
      <c r="G5454" s="297">
        <f>Fecha_Base</f>
        <v>0</v>
      </c>
    </row>
    <row r="5455" spans="1:7" ht="24" customHeight="1" x14ac:dyDescent="0.2">
      <c r="A5455" s="298" t="s">
        <v>601</v>
      </c>
      <c r="B5455" s="98" t="str">
        <f>Ubicación</f>
        <v>Departamento Chimbas</v>
      </c>
      <c r="C5455" s="98"/>
      <c r="D5455" s="105"/>
      <c r="E5455" s="106"/>
      <c r="F5455" s="107"/>
      <c r="G5455" s="299"/>
    </row>
    <row r="5456" spans="1:7" ht="24" customHeight="1" x14ac:dyDescent="0.2">
      <c r="A5456" s="298" t="s">
        <v>39</v>
      </c>
      <c r="B5456" s="108" t="str">
        <f>IFERROR(VALUE(LEFT(B5457,FIND(".",B5457)-1)),"")</f>
        <v/>
      </c>
      <c r="C5456" s="99" t="str">
        <f>IFERROR(VLOOKUP(B5456,Tabla_CyP,2,FALSE),"")</f>
        <v/>
      </c>
      <c r="D5456" s="99"/>
      <c r="E5456" s="106"/>
      <c r="F5456" s="107"/>
      <c r="G5456" s="299"/>
    </row>
    <row r="5457" spans="1:123" ht="24" customHeight="1" x14ac:dyDescent="0.2">
      <c r="A5457" s="298" t="s">
        <v>25</v>
      </c>
      <c r="B5457" s="109" t="str">
        <f>IFERROR(VLOOKUP(COUNTIF($A$1:A5457,"ANALISIS DE PRECIOS"),Tabla_NumeroItem,2,FALSE),"")</f>
        <v/>
      </c>
      <c r="C5457" s="99" t="str">
        <f>IFERROR(VLOOKUP(B5457,Tabla_CyP,2,FALSE),"")</f>
        <v/>
      </c>
      <c r="D5457" s="105"/>
      <c r="E5457" s="106"/>
      <c r="F5457" s="104" t="s">
        <v>26</v>
      </c>
      <c r="G5457" s="300" t="str">
        <f>IFERROR(VLOOKUP(B5457,Tabla_CyP,4,FALSE),"")</f>
        <v/>
      </c>
    </row>
    <row r="5458" spans="1:123" ht="24" customHeight="1" x14ac:dyDescent="0.2">
      <c r="A5458" s="298"/>
      <c r="B5458" s="98"/>
      <c r="C5458" s="99"/>
      <c r="D5458" s="105"/>
      <c r="E5458" s="106"/>
      <c r="F5458" s="107"/>
      <c r="G5458" s="299"/>
    </row>
    <row r="5459" spans="1:123" ht="24" customHeight="1" x14ac:dyDescent="0.2">
      <c r="A5459" s="431" t="s">
        <v>507</v>
      </c>
      <c r="B5459" s="432"/>
      <c r="C5459" s="425" t="s">
        <v>0</v>
      </c>
      <c r="D5459" s="425" t="s">
        <v>27</v>
      </c>
      <c r="E5459" s="427" t="s">
        <v>28</v>
      </c>
      <c r="F5459" s="429" t="s">
        <v>29</v>
      </c>
      <c r="G5459" s="429" t="s">
        <v>30</v>
      </c>
    </row>
    <row r="5460" spans="1:123" s="111" customFormat="1" ht="24" customHeight="1" x14ac:dyDescent="0.2">
      <c r="A5460" s="110" t="s">
        <v>508</v>
      </c>
      <c r="B5460" s="110" t="s">
        <v>509</v>
      </c>
      <c r="C5460" s="426"/>
      <c r="D5460" s="426"/>
      <c r="E5460" s="428"/>
      <c r="F5460" s="430"/>
      <c r="G5460" s="430"/>
      <c r="H5460" s="239"/>
      <c r="I5460" s="239"/>
      <c r="J5460" s="239"/>
      <c r="K5460" s="239"/>
      <c r="L5460" s="239"/>
      <c r="M5460" s="239"/>
      <c r="N5460" s="239"/>
      <c r="O5460" s="239"/>
      <c r="P5460" s="239"/>
      <c r="Q5460" s="239"/>
      <c r="R5460" s="239"/>
      <c r="S5460" s="239"/>
      <c r="T5460" s="239"/>
      <c r="U5460" s="239"/>
      <c r="V5460" s="239"/>
      <c r="W5460" s="239"/>
      <c r="X5460" s="239"/>
      <c r="Y5460" s="239"/>
      <c r="Z5460" s="239"/>
      <c r="AA5460" s="239"/>
      <c r="AB5460" s="239"/>
      <c r="AC5460" s="239"/>
      <c r="AD5460" s="239"/>
      <c r="AE5460" s="239"/>
      <c r="AF5460" s="239"/>
      <c r="AG5460" s="239"/>
      <c r="AH5460" s="239"/>
      <c r="AI5460" s="239"/>
      <c r="AJ5460" s="239"/>
      <c r="AK5460" s="239"/>
      <c r="AL5460" s="239"/>
      <c r="AM5460" s="239"/>
      <c r="AN5460" s="239"/>
      <c r="AO5460" s="239"/>
      <c r="AP5460" s="239"/>
      <c r="AQ5460" s="239"/>
      <c r="AR5460" s="239"/>
      <c r="AS5460" s="239"/>
      <c r="AT5460" s="239"/>
      <c r="AU5460" s="239"/>
      <c r="AV5460" s="239"/>
      <c r="AW5460" s="239"/>
      <c r="AX5460" s="239"/>
      <c r="AY5460" s="239"/>
      <c r="AZ5460" s="239"/>
      <c r="BA5460" s="239"/>
      <c r="BB5460" s="239"/>
      <c r="BC5460" s="239"/>
      <c r="BD5460" s="239"/>
      <c r="BE5460" s="239"/>
      <c r="BF5460" s="239"/>
      <c r="BG5460" s="239"/>
      <c r="BH5460" s="239"/>
      <c r="BI5460" s="239"/>
      <c r="BJ5460" s="239"/>
      <c r="BK5460" s="239"/>
      <c r="BL5460" s="239"/>
      <c r="BM5460" s="239"/>
      <c r="BN5460" s="239"/>
      <c r="BO5460" s="239"/>
      <c r="BP5460" s="239"/>
      <c r="BQ5460" s="239"/>
      <c r="BR5460" s="239"/>
      <c r="BS5460" s="239"/>
      <c r="BT5460" s="239"/>
      <c r="BU5460" s="239"/>
      <c r="BV5460" s="239"/>
      <c r="BW5460" s="239"/>
      <c r="BX5460" s="239"/>
      <c r="BY5460" s="239"/>
      <c r="BZ5460" s="239"/>
      <c r="CA5460" s="239"/>
      <c r="CB5460" s="239"/>
      <c r="CC5460" s="239"/>
      <c r="CD5460" s="239"/>
      <c r="CE5460" s="239"/>
      <c r="CF5460" s="239"/>
      <c r="CG5460" s="239"/>
      <c r="CH5460" s="239"/>
      <c r="CI5460" s="239"/>
      <c r="CJ5460" s="239"/>
      <c r="CK5460" s="239"/>
      <c r="CL5460" s="239"/>
      <c r="CM5460" s="239"/>
      <c r="CN5460" s="239"/>
      <c r="CO5460" s="239"/>
      <c r="CP5460" s="239"/>
      <c r="CQ5460" s="239"/>
      <c r="CR5460" s="239"/>
      <c r="CS5460" s="239"/>
      <c r="CT5460" s="239"/>
      <c r="CU5460" s="239"/>
      <c r="CV5460" s="239"/>
      <c r="CW5460" s="239"/>
      <c r="CX5460" s="239"/>
      <c r="CY5460" s="239"/>
      <c r="CZ5460" s="239"/>
      <c r="DA5460" s="239"/>
      <c r="DB5460" s="239"/>
      <c r="DC5460" s="239"/>
      <c r="DD5460" s="239"/>
      <c r="DE5460" s="239"/>
      <c r="DF5460" s="239"/>
      <c r="DG5460" s="239"/>
      <c r="DH5460" s="239"/>
      <c r="DI5460" s="239"/>
      <c r="DJ5460" s="239"/>
      <c r="DK5460" s="239"/>
      <c r="DL5460" s="239"/>
      <c r="DM5460" s="239"/>
      <c r="DN5460" s="239"/>
      <c r="DO5460" s="239"/>
      <c r="DP5460" s="239"/>
      <c r="DQ5460" s="239"/>
      <c r="DR5460" s="239"/>
      <c r="DS5460" s="239"/>
    </row>
    <row r="5461" spans="1:123" ht="24" customHeight="1" x14ac:dyDescent="0.2">
      <c r="A5461" s="378"/>
      <c r="B5461" s="112"/>
      <c r="C5461" s="376" t="s">
        <v>604</v>
      </c>
      <c r="D5461" s="113"/>
      <c r="E5461" s="114"/>
      <c r="F5461" s="115"/>
      <c r="G5461" s="302"/>
    </row>
    <row r="5462" spans="1:123" s="238" customFormat="1" ht="24" customHeight="1" x14ac:dyDescent="0.2">
      <c r="A5462" s="235" t="str">
        <f t="shared" ref="A5462:A5475" si="1638">IFERROR(VLOOKUP(C5462,Tabla_Insumos,4,FALSE),"")</f>
        <v/>
      </c>
      <c r="B5462" s="233" t="str">
        <f t="shared" ref="B5462:B5475" si="1639">IFERROR(VLOOKUP(C5462,Tabla_Insumos,5,FALSE),"")</f>
        <v/>
      </c>
      <c r="C5462" s="234"/>
      <c r="D5462" s="235" t="str">
        <f t="shared" ref="D5462:D5475" si="1640">IFERROR(VLOOKUP(C5462,Tabla_Insumos,2,FALSE),"")</f>
        <v/>
      </c>
      <c r="E5462" s="236"/>
      <c r="F5462" s="237">
        <f t="shared" ref="F5462:F5475" si="1641">IFERROR(VLOOKUP(C5462,Tabla_Insumos,3,FALSE),0)</f>
        <v>0</v>
      </c>
      <c r="G5462" s="303">
        <f>ROUND(E5462*F5462,2)</f>
        <v>0</v>
      </c>
    </row>
    <row r="5463" spans="1:123" s="238" customFormat="1" ht="24" customHeight="1" x14ac:dyDescent="0.2">
      <c r="A5463" s="235" t="str">
        <f t="shared" si="1638"/>
        <v/>
      </c>
      <c r="B5463" s="233" t="str">
        <f t="shared" si="1639"/>
        <v/>
      </c>
      <c r="C5463" s="234"/>
      <c r="D5463" s="235" t="str">
        <f t="shared" si="1640"/>
        <v/>
      </c>
      <c r="E5463" s="236"/>
      <c r="F5463" s="237">
        <f t="shared" si="1641"/>
        <v>0</v>
      </c>
      <c r="G5463" s="303">
        <f t="shared" ref="G5463:G5475" si="1642">ROUND(E5463*F5463,2)</f>
        <v>0</v>
      </c>
    </row>
    <row r="5464" spans="1:123" s="238" customFormat="1" ht="24" customHeight="1" x14ac:dyDescent="0.2">
      <c r="A5464" s="235" t="str">
        <f t="shared" si="1638"/>
        <v/>
      </c>
      <c r="B5464" s="233" t="str">
        <f t="shared" si="1639"/>
        <v/>
      </c>
      <c r="C5464" s="234"/>
      <c r="D5464" s="235" t="str">
        <f t="shared" si="1640"/>
        <v/>
      </c>
      <c r="E5464" s="236"/>
      <c r="F5464" s="237">
        <f t="shared" si="1641"/>
        <v>0</v>
      </c>
      <c r="G5464" s="303">
        <f t="shared" si="1642"/>
        <v>0</v>
      </c>
    </row>
    <row r="5465" spans="1:123" s="238" customFormat="1" ht="24" customHeight="1" x14ac:dyDescent="0.2">
      <c r="A5465" s="235" t="str">
        <f t="shared" si="1638"/>
        <v/>
      </c>
      <c r="B5465" s="233" t="str">
        <f t="shared" si="1639"/>
        <v/>
      </c>
      <c r="C5465" s="234"/>
      <c r="D5465" s="235" t="str">
        <f t="shared" si="1640"/>
        <v/>
      </c>
      <c r="E5465" s="236"/>
      <c r="F5465" s="237">
        <f t="shared" si="1641"/>
        <v>0</v>
      </c>
      <c r="G5465" s="303">
        <f t="shared" si="1642"/>
        <v>0</v>
      </c>
    </row>
    <row r="5466" spans="1:123" s="238" customFormat="1" ht="24" customHeight="1" x14ac:dyDescent="0.2">
      <c r="A5466" s="235" t="str">
        <f t="shared" si="1638"/>
        <v/>
      </c>
      <c r="B5466" s="233" t="str">
        <f t="shared" si="1639"/>
        <v/>
      </c>
      <c r="C5466" s="234"/>
      <c r="D5466" s="235" t="str">
        <f t="shared" si="1640"/>
        <v/>
      </c>
      <c r="E5466" s="236"/>
      <c r="F5466" s="237">
        <f t="shared" si="1641"/>
        <v>0</v>
      </c>
      <c r="G5466" s="303">
        <f t="shared" si="1642"/>
        <v>0</v>
      </c>
    </row>
    <row r="5467" spans="1:123" s="238" customFormat="1" ht="24" customHeight="1" x14ac:dyDescent="0.2">
      <c r="A5467" s="235" t="str">
        <f t="shared" si="1638"/>
        <v/>
      </c>
      <c r="B5467" s="233" t="str">
        <f t="shared" si="1639"/>
        <v/>
      </c>
      <c r="C5467" s="234"/>
      <c r="D5467" s="235" t="str">
        <f t="shared" si="1640"/>
        <v/>
      </c>
      <c r="E5467" s="236"/>
      <c r="F5467" s="237">
        <f t="shared" si="1641"/>
        <v>0</v>
      </c>
      <c r="G5467" s="303">
        <f t="shared" si="1642"/>
        <v>0</v>
      </c>
    </row>
    <row r="5468" spans="1:123" s="238" customFormat="1" ht="24" customHeight="1" x14ac:dyDescent="0.2">
      <c r="A5468" s="235" t="str">
        <f t="shared" si="1638"/>
        <v/>
      </c>
      <c r="B5468" s="233" t="str">
        <f t="shared" si="1639"/>
        <v/>
      </c>
      <c r="C5468" s="234"/>
      <c r="D5468" s="235" t="str">
        <f t="shared" si="1640"/>
        <v/>
      </c>
      <c r="E5468" s="236"/>
      <c r="F5468" s="237">
        <f t="shared" si="1641"/>
        <v>0</v>
      </c>
      <c r="G5468" s="303">
        <f t="shared" si="1642"/>
        <v>0</v>
      </c>
    </row>
    <row r="5469" spans="1:123" s="238" customFormat="1" ht="24" customHeight="1" x14ac:dyDescent="0.2">
      <c r="A5469" s="235" t="str">
        <f t="shared" si="1638"/>
        <v/>
      </c>
      <c r="B5469" s="233" t="str">
        <f t="shared" si="1639"/>
        <v/>
      </c>
      <c r="C5469" s="234"/>
      <c r="D5469" s="235" t="str">
        <f t="shared" si="1640"/>
        <v/>
      </c>
      <c r="E5469" s="236"/>
      <c r="F5469" s="237">
        <f t="shared" si="1641"/>
        <v>0</v>
      </c>
      <c r="G5469" s="303">
        <f t="shared" si="1642"/>
        <v>0</v>
      </c>
    </row>
    <row r="5470" spans="1:123" s="238" customFormat="1" ht="24" customHeight="1" x14ac:dyDescent="0.2">
      <c r="A5470" s="235" t="str">
        <f t="shared" si="1638"/>
        <v/>
      </c>
      <c r="B5470" s="233" t="str">
        <f t="shared" si="1639"/>
        <v/>
      </c>
      <c r="C5470" s="234"/>
      <c r="D5470" s="235" t="str">
        <f t="shared" si="1640"/>
        <v/>
      </c>
      <c r="E5470" s="236"/>
      <c r="F5470" s="237">
        <f t="shared" si="1641"/>
        <v>0</v>
      </c>
      <c r="G5470" s="303">
        <f t="shared" si="1642"/>
        <v>0</v>
      </c>
    </row>
    <row r="5471" spans="1:123" s="238" customFormat="1" ht="24" customHeight="1" x14ac:dyDescent="0.2">
      <c r="A5471" s="235" t="str">
        <f t="shared" si="1638"/>
        <v/>
      </c>
      <c r="B5471" s="233" t="str">
        <f t="shared" si="1639"/>
        <v/>
      </c>
      <c r="C5471" s="234"/>
      <c r="D5471" s="235" t="str">
        <f t="shared" si="1640"/>
        <v/>
      </c>
      <c r="E5471" s="236"/>
      <c r="F5471" s="237">
        <f t="shared" si="1641"/>
        <v>0</v>
      </c>
      <c r="G5471" s="303">
        <f t="shared" si="1642"/>
        <v>0</v>
      </c>
    </row>
    <row r="5472" spans="1:123" s="238" customFormat="1" ht="24" customHeight="1" x14ac:dyDescent="0.2">
      <c r="A5472" s="235" t="str">
        <f t="shared" si="1638"/>
        <v/>
      </c>
      <c r="B5472" s="233" t="str">
        <f t="shared" si="1639"/>
        <v/>
      </c>
      <c r="C5472" s="234"/>
      <c r="D5472" s="235" t="str">
        <f t="shared" si="1640"/>
        <v/>
      </c>
      <c r="E5472" s="236"/>
      <c r="F5472" s="237">
        <f t="shared" si="1641"/>
        <v>0</v>
      </c>
      <c r="G5472" s="303">
        <f t="shared" si="1642"/>
        <v>0</v>
      </c>
    </row>
    <row r="5473" spans="1:7" s="238" customFormat="1" ht="24" customHeight="1" x14ac:dyDescent="0.2">
      <c r="A5473" s="235" t="str">
        <f t="shared" si="1638"/>
        <v/>
      </c>
      <c r="B5473" s="233" t="str">
        <f t="shared" si="1639"/>
        <v/>
      </c>
      <c r="C5473" s="234"/>
      <c r="D5473" s="235" t="str">
        <f t="shared" si="1640"/>
        <v/>
      </c>
      <c r="E5473" s="236"/>
      <c r="F5473" s="237">
        <f t="shared" si="1641"/>
        <v>0</v>
      </c>
      <c r="G5473" s="303">
        <f t="shared" si="1642"/>
        <v>0</v>
      </c>
    </row>
    <row r="5474" spans="1:7" s="238" customFormat="1" ht="24" customHeight="1" x14ac:dyDescent="0.2">
      <c r="A5474" s="235" t="str">
        <f t="shared" si="1638"/>
        <v/>
      </c>
      <c r="B5474" s="233" t="str">
        <f t="shared" si="1639"/>
        <v/>
      </c>
      <c r="C5474" s="234"/>
      <c r="D5474" s="235" t="str">
        <f t="shared" si="1640"/>
        <v/>
      </c>
      <c r="E5474" s="236"/>
      <c r="F5474" s="237">
        <f t="shared" si="1641"/>
        <v>0</v>
      </c>
      <c r="G5474" s="303">
        <f t="shared" si="1642"/>
        <v>0</v>
      </c>
    </row>
    <row r="5475" spans="1:7" s="238" customFormat="1" ht="24" customHeight="1" x14ac:dyDescent="0.2">
      <c r="A5475" s="235" t="str">
        <f t="shared" si="1638"/>
        <v/>
      </c>
      <c r="B5475" s="233" t="str">
        <f t="shared" si="1639"/>
        <v/>
      </c>
      <c r="C5475" s="234"/>
      <c r="D5475" s="235" t="str">
        <f t="shared" si="1640"/>
        <v/>
      </c>
      <c r="E5475" s="236"/>
      <c r="F5475" s="237">
        <f t="shared" si="1641"/>
        <v>0</v>
      </c>
      <c r="G5475" s="303">
        <f t="shared" si="1642"/>
        <v>0</v>
      </c>
    </row>
    <row r="5476" spans="1:7" ht="24" customHeight="1" x14ac:dyDescent="0.2">
      <c r="A5476" s="304"/>
      <c r="B5476" s="99"/>
      <c r="C5476" s="99"/>
      <c r="D5476" s="105"/>
      <c r="E5476" s="106"/>
      <c r="F5476" s="377" t="s">
        <v>31</v>
      </c>
      <c r="G5476" s="305">
        <f>SUBTOTAL(9,G5462:G5475)</f>
        <v>0</v>
      </c>
    </row>
    <row r="5477" spans="1:7" ht="24" customHeight="1" x14ac:dyDescent="0.2">
      <c r="A5477" s="304"/>
      <c r="B5477" s="99"/>
      <c r="C5477" s="375" t="s">
        <v>605</v>
      </c>
      <c r="D5477" s="105"/>
      <c r="E5477" s="106"/>
      <c r="F5477" s="107"/>
      <c r="G5477" s="306"/>
    </row>
    <row r="5478" spans="1:7" s="238" customFormat="1" ht="24" customHeight="1" x14ac:dyDescent="0.2">
      <c r="A5478" s="235" t="str">
        <f t="shared" ref="A5478:A5485" si="1643">IFERROR(VLOOKUP(C5478,Tabla_Insumos,4,FALSE),"")</f>
        <v/>
      </c>
      <c r="B5478" s="233">
        <f t="shared" ref="B5478:B5485" si="1644">IFERROR(VLOOKUP(A5478,Tabla_Indices,5,FALSE),"")</f>
        <v>0</v>
      </c>
      <c r="C5478" s="234"/>
      <c r="D5478" s="235" t="str">
        <f t="shared" ref="D5478:D5485" si="1645">IFERROR(VLOOKUP(C5478,Tabla_Insumos,2,FALSE),"")</f>
        <v/>
      </c>
      <c r="E5478" s="236"/>
      <c r="F5478" s="237">
        <f t="shared" ref="F5478:F5485" si="1646">IFERROR(VLOOKUP(C5478,Tabla_Insumos,3,FALSE),0)</f>
        <v>0</v>
      </c>
      <c r="G5478" s="303">
        <f>ROUND(E5478*F5478,2)</f>
        <v>0</v>
      </c>
    </row>
    <row r="5479" spans="1:7" s="238" customFormat="1" ht="24" customHeight="1" x14ac:dyDescent="0.2">
      <c r="A5479" s="235" t="str">
        <f t="shared" si="1643"/>
        <v/>
      </c>
      <c r="B5479" s="233">
        <f t="shared" si="1644"/>
        <v>0</v>
      </c>
      <c r="C5479" s="234"/>
      <c r="D5479" s="235" t="str">
        <f t="shared" si="1645"/>
        <v/>
      </c>
      <c r="E5479" s="236"/>
      <c r="F5479" s="237">
        <f t="shared" si="1646"/>
        <v>0</v>
      </c>
      <c r="G5479" s="303">
        <f>ROUND(E5479*F5479,2)</f>
        <v>0</v>
      </c>
    </row>
    <row r="5480" spans="1:7" s="238" customFormat="1" ht="24" customHeight="1" x14ac:dyDescent="0.2">
      <c r="A5480" s="235" t="str">
        <f t="shared" si="1643"/>
        <v/>
      </c>
      <c r="B5480" s="233">
        <f t="shared" si="1644"/>
        <v>0</v>
      </c>
      <c r="C5480" s="234"/>
      <c r="D5480" s="235" t="str">
        <f t="shared" si="1645"/>
        <v/>
      </c>
      <c r="E5480" s="236"/>
      <c r="F5480" s="237">
        <f t="shared" si="1646"/>
        <v>0</v>
      </c>
      <c r="G5480" s="303">
        <f t="shared" ref="G5480:G5485" si="1647">ROUND(E5480*F5480,2)</f>
        <v>0</v>
      </c>
    </row>
    <row r="5481" spans="1:7" s="238" customFormat="1" ht="24" customHeight="1" x14ac:dyDescent="0.2">
      <c r="A5481" s="235" t="str">
        <f t="shared" si="1643"/>
        <v/>
      </c>
      <c r="B5481" s="233">
        <f t="shared" si="1644"/>
        <v>0</v>
      </c>
      <c r="C5481" s="234"/>
      <c r="D5481" s="235" t="str">
        <f t="shared" si="1645"/>
        <v/>
      </c>
      <c r="E5481" s="236"/>
      <c r="F5481" s="237">
        <f t="shared" si="1646"/>
        <v>0</v>
      </c>
      <c r="G5481" s="303">
        <f t="shared" si="1647"/>
        <v>0</v>
      </c>
    </row>
    <row r="5482" spans="1:7" s="238" customFormat="1" ht="24" customHeight="1" x14ac:dyDescent="0.2">
      <c r="A5482" s="235" t="str">
        <f t="shared" si="1643"/>
        <v/>
      </c>
      <c r="B5482" s="233">
        <f t="shared" si="1644"/>
        <v>0</v>
      </c>
      <c r="C5482" s="234"/>
      <c r="D5482" s="235" t="str">
        <f t="shared" si="1645"/>
        <v/>
      </c>
      <c r="E5482" s="236"/>
      <c r="F5482" s="237">
        <f t="shared" si="1646"/>
        <v>0</v>
      </c>
      <c r="G5482" s="303">
        <f t="shared" si="1647"/>
        <v>0</v>
      </c>
    </row>
    <row r="5483" spans="1:7" s="238" customFormat="1" ht="24" customHeight="1" x14ac:dyDescent="0.2">
      <c r="A5483" s="235" t="str">
        <f t="shared" si="1643"/>
        <v/>
      </c>
      <c r="B5483" s="233">
        <f t="shared" si="1644"/>
        <v>0</v>
      </c>
      <c r="C5483" s="234"/>
      <c r="D5483" s="235" t="str">
        <f t="shared" si="1645"/>
        <v/>
      </c>
      <c r="E5483" s="236"/>
      <c r="F5483" s="237">
        <f t="shared" si="1646"/>
        <v>0</v>
      </c>
      <c r="G5483" s="303">
        <f t="shared" si="1647"/>
        <v>0</v>
      </c>
    </row>
    <row r="5484" spans="1:7" s="238" customFormat="1" ht="24" customHeight="1" x14ac:dyDescent="0.2">
      <c r="A5484" s="235" t="str">
        <f t="shared" si="1643"/>
        <v/>
      </c>
      <c r="B5484" s="233">
        <f t="shared" si="1644"/>
        <v>0</v>
      </c>
      <c r="C5484" s="234"/>
      <c r="D5484" s="235" t="str">
        <f t="shared" si="1645"/>
        <v/>
      </c>
      <c r="E5484" s="236"/>
      <c r="F5484" s="237">
        <f t="shared" si="1646"/>
        <v>0</v>
      </c>
      <c r="G5484" s="303">
        <f t="shared" si="1647"/>
        <v>0</v>
      </c>
    </row>
    <row r="5485" spans="1:7" s="238" customFormat="1" ht="24" customHeight="1" x14ac:dyDescent="0.2">
      <c r="A5485" s="235" t="str">
        <f t="shared" si="1643"/>
        <v/>
      </c>
      <c r="B5485" s="233">
        <f t="shared" si="1644"/>
        <v>0</v>
      </c>
      <c r="C5485" s="234"/>
      <c r="D5485" s="235" t="str">
        <f t="shared" si="1645"/>
        <v/>
      </c>
      <c r="E5485" s="236"/>
      <c r="F5485" s="237">
        <f t="shared" si="1646"/>
        <v>0</v>
      </c>
      <c r="G5485" s="303">
        <f t="shared" si="1647"/>
        <v>0</v>
      </c>
    </row>
    <row r="5486" spans="1:7" ht="24" customHeight="1" x14ac:dyDescent="0.2">
      <c r="A5486" s="304"/>
      <c r="B5486" s="99"/>
      <c r="C5486" s="99"/>
      <c r="D5486" s="105"/>
      <c r="E5486" s="106"/>
      <c r="F5486" s="377" t="s">
        <v>32</v>
      </c>
      <c r="G5486" s="305">
        <f>SUBTOTAL(9,G5478:G5485)</f>
        <v>0</v>
      </c>
    </row>
    <row r="5487" spans="1:7" ht="24" customHeight="1" x14ac:dyDescent="0.2">
      <c r="A5487" s="304"/>
      <c r="B5487" s="99"/>
      <c r="C5487" s="375" t="s">
        <v>606</v>
      </c>
      <c r="D5487" s="105"/>
      <c r="E5487" s="106"/>
      <c r="F5487" s="107"/>
      <c r="G5487" s="306"/>
    </row>
    <row r="5488" spans="1:7" s="238" customFormat="1" ht="24" customHeight="1" x14ac:dyDescent="0.2">
      <c r="A5488" s="235" t="str">
        <f t="shared" ref="A5488:A5496" si="1648">IFERROR(VLOOKUP(C5488,Tabla_Insumos,4,FALSE),"")</f>
        <v/>
      </c>
      <c r="B5488" s="233" t="str">
        <f t="shared" ref="B5488:B5496" si="1649">IFERROR(VLOOKUP(C5488,Tabla_Insumos,5,FALSE),"")</f>
        <v/>
      </c>
      <c r="C5488" s="234"/>
      <c r="D5488" s="235" t="str">
        <f t="shared" ref="D5488:D5496" si="1650">IFERROR(VLOOKUP(C5488,Tabla_Insumos,2,FALSE),"")</f>
        <v/>
      </c>
      <c r="E5488" s="236"/>
      <c r="F5488" s="237">
        <f t="shared" ref="F5488:F5496" si="1651">IFERROR(VLOOKUP(C5488,Tabla_Insumos,3,FALSE),0)</f>
        <v>0</v>
      </c>
      <c r="G5488" s="303">
        <f t="shared" ref="G5488:G5496" si="1652">ROUND(E5488*F5488,2)</f>
        <v>0</v>
      </c>
    </row>
    <row r="5489" spans="1:7" s="238" customFormat="1" ht="24" customHeight="1" x14ac:dyDescent="0.2">
      <c r="A5489" s="235" t="str">
        <f t="shared" si="1648"/>
        <v/>
      </c>
      <c r="B5489" s="233" t="str">
        <f t="shared" si="1649"/>
        <v/>
      </c>
      <c r="C5489" s="234"/>
      <c r="D5489" s="235" t="str">
        <f t="shared" si="1650"/>
        <v/>
      </c>
      <c r="E5489" s="236"/>
      <c r="F5489" s="237">
        <f t="shared" si="1651"/>
        <v>0</v>
      </c>
      <c r="G5489" s="303">
        <f t="shared" si="1652"/>
        <v>0</v>
      </c>
    </row>
    <row r="5490" spans="1:7" s="238" customFormat="1" ht="24" customHeight="1" x14ac:dyDescent="0.2">
      <c r="A5490" s="235" t="str">
        <f t="shared" si="1648"/>
        <v/>
      </c>
      <c r="B5490" s="233" t="str">
        <f t="shared" si="1649"/>
        <v/>
      </c>
      <c r="C5490" s="234"/>
      <c r="D5490" s="235" t="str">
        <f t="shared" si="1650"/>
        <v/>
      </c>
      <c r="E5490" s="236"/>
      <c r="F5490" s="237">
        <f t="shared" si="1651"/>
        <v>0</v>
      </c>
      <c r="G5490" s="303">
        <f t="shared" si="1652"/>
        <v>0</v>
      </c>
    </row>
    <row r="5491" spans="1:7" s="238" customFormat="1" ht="24" customHeight="1" x14ac:dyDescent="0.2">
      <c r="A5491" s="235" t="str">
        <f t="shared" si="1648"/>
        <v/>
      </c>
      <c r="B5491" s="233" t="str">
        <f t="shared" si="1649"/>
        <v/>
      </c>
      <c r="C5491" s="234"/>
      <c r="D5491" s="235" t="str">
        <f t="shared" si="1650"/>
        <v/>
      </c>
      <c r="E5491" s="236"/>
      <c r="F5491" s="237">
        <f t="shared" si="1651"/>
        <v>0</v>
      </c>
      <c r="G5491" s="303">
        <f t="shared" si="1652"/>
        <v>0</v>
      </c>
    </row>
    <row r="5492" spans="1:7" s="238" customFormat="1" ht="24" customHeight="1" x14ac:dyDescent="0.2">
      <c r="A5492" s="235" t="str">
        <f t="shared" si="1648"/>
        <v/>
      </c>
      <c r="B5492" s="233" t="str">
        <f t="shared" si="1649"/>
        <v/>
      </c>
      <c r="C5492" s="234"/>
      <c r="D5492" s="235" t="str">
        <f t="shared" si="1650"/>
        <v/>
      </c>
      <c r="E5492" s="236"/>
      <c r="F5492" s="237">
        <f t="shared" si="1651"/>
        <v>0</v>
      </c>
      <c r="G5492" s="303">
        <f t="shared" si="1652"/>
        <v>0</v>
      </c>
    </row>
    <row r="5493" spans="1:7" s="238" customFormat="1" ht="24" customHeight="1" x14ac:dyDescent="0.2">
      <c r="A5493" s="235" t="str">
        <f t="shared" si="1648"/>
        <v/>
      </c>
      <c r="B5493" s="233" t="str">
        <f t="shared" si="1649"/>
        <v/>
      </c>
      <c r="C5493" s="234"/>
      <c r="D5493" s="235" t="str">
        <f t="shared" si="1650"/>
        <v/>
      </c>
      <c r="E5493" s="236"/>
      <c r="F5493" s="237">
        <f t="shared" si="1651"/>
        <v>0</v>
      </c>
      <c r="G5493" s="303">
        <f t="shared" si="1652"/>
        <v>0</v>
      </c>
    </row>
    <row r="5494" spans="1:7" s="238" customFormat="1" ht="24" customHeight="1" x14ac:dyDescent="0.2">
      <c r="A5494" s="235" t="str">
        <f t="shared" si="1648"/>
        <v/>
      </c>
      <c r="B5494" s="233" t="str">
        <f t="shared" si="1649"/>
        <v/>
      </c>
      <c r="C5494" s="234"/>
      <c r="D5494" s="235" t="str">
        <f t="shared" si="1650"/>
        <v/>
      </c>
      <c r="E5494" s="236"/>
      <c r="F5494" s="237">
        <f t="shared" si="1651"/>
        <v>0</v>
      </c>
      <c r="G5494" s="303">
        <f t="shared" si="1652"/>
        <v>0</v>
      </c>
    </row>
    <row r="5495" spans="1:7" s="238" customFormat="1" ht="24" customHeight="1" x14ac:dyDescent="0.2">
      <c r="A5495" s="235" t="str">
        <f t="shared" si="1648"/>
        <v/>
      </c>
      <c r="B5495" s="233" t="str">
        <f t="shared" si="1649"/>
        <v/>
      </c>
      <c r="C5495" s="234"/>
      <c r="D5495" s="235" t="str">
        <f t="shared" si="1650"/>
        <v/>
      </c>
      <c r="E5495" s="236"/>
      <c r="F5495" s="237">
        <f t="shared" si="1651"/>
        <v>0</v>
      </c>
      <c r="G5495" s="303">
        <f t="shared" si="1652"/>
        <v>0</v>
      </c>
    </row>
    <row r="5496" spans="1:7" s="238" customFormat="1" ht="24" customHeight="1" x14ac:dyDescent="0.2">
      <c r="A5496" s="235" t="str">
        <f t="shared" si="1648"/>
        <v/>
      </c>
      <c r="B5496" s="233" t="str">
        <f t="shared" si="1649"/>
        <v/>
      </c>
      <c r="C5496" s="234"/>
      <c r="D5496" s="235" t="str">
        <f t="shared" si="1650"/>
        <v/>
      </c>
      <c r="E5496" s="236"/>
      <c r="F5496" s="237">
        <f t="shared" si="1651"/>
        <v>0</v>
      </c>
      <c r="G5496" s="303">
        <f t="shared" si="1652"/>
        <v>0</v>
      </c>
    </row>
    <row r="5497" spans="1:7" ht="24" customHeight="1" x14ac:dyDescent="0.2">
      <c r="A5497" s="307"/>
      <c r="B5497" s="105"/>
      <c r="C5497" s="99"/>
      <c r="D5497" s="105"/>
      <c r="E5497" s="106"/>
      <c r="F5497" s="377" t="s">
        <v>33</v>
      </c>
      <c r="G5497" s="305">
        <f>SUBTOTAL(9,G5488:G5496)</f>
        <v>0</v>
      </c>
    </row>
    <row r="5498" spans="1:7" ht="24" customHeight="1" x14ac:dyDescent="0.2">
      <c r="A5498" s="308"/>
      <c r="B5498" s="105"/>
      <c r="C5498" s="99"/>
      <c r="D5498" s="105"/>
      <c r="E5498" s="106"/>
      <c r="F5498" s="107"/>
      <c r="G5498" s="306"/>
    </row>
    <row r="5499" spans="1:7" ht="24" customHeight="1" x14ac:dyDescent="0.2">
      <c r="A5499" s="309" t="str">
        <f>B5457</f>
        <v/>
      </c>
      <c r="B5499" s="310" t="str">
        <f>C5457</f>
        <v/>
      </c>
      <c r="C5499" s="113"/>
      <c r="D5499" s="113" t="s">
        <v>34</v>
      </c>
      <c r="E5499" s="114"/>
      <c r="F5499" s="312" t="s">
        <v>35</v>
      </c>
      <c r="G5499" s="311">
        <f>SUBTOTAL(9,G5462:G5498)</f>
        <v>0</v>
      </c>
    </row>
    <row r="5501" spans="1:7" ht="24" customHeight="1" x14ac:dyDescent="0.2">
      <c r="A5501" s="291" t="s">
        <v>37</v>
      </c>
      <c r="B5501" s="292"/>
      <c r="C5501" s="292"/>
      <c r="D5501" s="292"/>
      <c r="E5501" s="292"/>
      <c r="F5501" s="292"/>
      <c r="G5501" s="293"/>
    </row>
    <row r="5502" spans="1:7" ht="24" customHeight="1" x14ac:dyDescent="0.2">
      <c r="A5502" s="294" t="s">
        <v>602</v>
      </c>
      <c r="B5502" s="101" t="str">
        <f>Comitente</f>
        <v>DIRECCION PROVINCIAL DE REDES DE GAS</v>
      </c>
      <c r="C5502" s="96"/>
      <c r="D5502" s="102"/>
      <c r="E5502" s="102"/>
      <c r="F5502" s="103"/>
      <c r="G5502" s="295"/>
    </row>
    <row r="5503" spans="1:7" ht="24" customHeight="1" x14ac:dyDescent="0.2">
      <c r="A5503" s="294" t="s">
        <v>603</v>
      </c>
      <c r="B5503" s="101">
        <f>Contratista</f>
        <v>0</v>
      </c>
      <c r="C5503" s="97"/>
      <c r="D5503" s="97"/>
      <c r="E5503" s="97"/>
      <c r="F5503" s="104"/>
      <c r="G5503" s="296"/>
    </row>
    <row r="5504" spans="1:7" ht="24" customHeight="1" x14ac:dyDescent="0.2">
      <c r="A5504" s="294" t="s">
        <v>24</v>
      </c>
      <c r="B5504" s="101" t="str">
        <f>Obra</f>
        <v>RED DE MEDIA PRESIÓN BARRIO TALACASTO</v>
      </c>
      <c r="C5504" s="97"/>
      <c r="D5504" s="97"/>
      <c r="E5504" s="97"/>
      <c r="F5504" s="104" t="s">
        <v>38</v>
      </c>
      <c r="G5504" s="297">
        <f>Fecha_Base</f>
        <v>0</v>
      </c>
    </row>
    <row r="5505" spans="1:123" ht="24" customHeight="1" x14ac:dyDescent="0.2">
      <c r="A5505" s="298" t="s">
        <v>601</v>
      </c>
      <c r="B5505" s="98" t="str">
        <f>Ubicación</f>
        <v>Departamento Chimbas</v>
      </c>
      <c r="C5505" s="98"/>
      <c r="D5505" s="105"/>
      <c r="E5505" s="106"/>
      <c r="F5505" s="107"/>
      <c r="G5505" s="299"/>
    </row>
    <row r="5506" spans="1:123" ht="24" customHeight="1" x14ac:dyDescent="0.2">
      <c r="A5506" s="298" t="s">
        <v>39</v>
      </c>
      <c r="B5506" s="108" t="str">
        <f>IFERROR(VALUE(LEFT(B5507,FIND(".",B5507)-1)),"")</f>
        <v/>
      </c>
      <c r="C5506" s="99" t="str">
        <f>IFERROR(VLOOKUP(B5506,Tabla_CyP,2,FALSE),"")</f>
        <v/>
      </c>
      <c r="D5506" s="99"/>
      <c r="E5506" s="106"/>
      <c r="F5506" s="107"/>
      <c r="G5506" s="299"/>
    </row>
    <row r="5507" spans="1:123" ht="24" customHeight="1" x14ac:dyDescent="0.2">
      <c r="A5507" s="298" t="s">
        <v>25</v>
      </c>
      <c r="B5507" s="109" t="str">
        <f>IFERROR(VLOOKUP(COUNTIF($A$1:A5507,"ANALISIS DE PRECIOS"),Tabla_NumeroItem,2,FALSE),"")</f>
        <v/>
      </c>
      <c r="C5507" s="99" t="str">
        <f>IFERROR(VLOOKUP(B5507,Tabla_CyP,2,FALSE),"")</f>
        <v/>
      </c>
      <c r="D5507" s="105"/>
      <c r="E5507" s="106"/>
      <c r="F5507" s="104" t="s">
        <v>26</v>
      </c>
      <c r="G5507" s="300" t="str">
        <f>IFERROR(VLOOKUP(B5507,Tabla_CyP,4,FALSE),"")</f>
        <v/>
      </c>
    </row>
    <row r="5508" spans="1:123" ht="24" customHeight="1" x14ac:dyDescent="0.2">
      <c r="A5508" s="298"/>
      <c r="B5508" s="98"/>
      <c r="C5508" s="99"/>
      <c r="D5508" s="105"/>
      <c r="E5508" s="106"/>
      <c r="F5508" s="107"/>
      <c r="G5508" s="299"/>
    </row>
    <row r="5509" spans="1:123" ht="24" customHeight="1" x14ac:dyDescent="0.2">
      <c r="A5509" s="431" t="s">
        <v>507</v>
      </c>
      <c r="B5509" s="432"/>
      <c r="C5509" s="425" t="s">
        <v>0</v>
      </c>
      <c r="D5509" s="425" t="s">
        <v>27</v>
      </c>
      <c r="E5509" s="427" t="s">
        <v>28</v>
      </c>
      <c r="F5509" s="429" t="s">
        <v>29</v>
      </c>
      <c r="G5509" s="429" t="s">
        <v>30</v>
      </c>
    </row>
    <row r="5510" spans="1:123" s="111" customFormat="1" ht="24" customHeight="1" x14ac:dyDescent="0.2">
      <c r="A5510" s="110" t="s">
        <v>508</v>
      </c>
      <c r="B5510" s="110" t="s">
        <v>509</v>
      </c>
      <c r="C5510" s="426"/>
      <c r="D5510" s="426"/>
      <c r="E5510" s="428"/>
      <c r="F5510" s="430"/>
      <c r="G5510" s="430"/>
      <c r="H5510" s="239"/>
      <c r="I5510" s="239"/>
      <c r="J5510" s="239"/>
      <c r="K5510" s="239"/>
      <c r="L5510" s="239"/>
      <c r="M5510" s="239"/>
      <c r="N5510" s="239"/>
      <c r="O5510" s="239"/>
      <c r="P5510" s="239"/>
      <c r="Q5510" s="239"/>
      <c r="R5510" s="239"/>
      <c r="S5510" s="239"/>
      <c r="T5510" s="239"/>
      <c r="U5510" s="239"/>
      <c r="V5510" s="239"/>
      <c r="W5510" s="239"/>
      <c r="X5510" s="239"/>
      <c r="Y5510" s="239"/>
      <c r="Z5510" s="239"/>
      <c r="AA5510" s="239"/>
      <c r="AB5510" s="239"/>
      <c r="AC5510" s="239"/>
      <c r="AD5510" s="239"/>
      <c r="AE5510" s="239"/>
      <c r="AF5510" s="239"/>
      <c r="AG5510" s="239"/>
      <c r="AH5510" s="239"/>
      <c r="AI5510" s="239"/>
      <c r="AJ5510" s="239"/>
      <c r="AK5510" s="239"/>
      <c r="AL5510" s="239"/>
      <c r="AM5510" s="239"/>
      <c r="AN5510" s="239"/>
      <c r="AO5510" s="239"/>
      <c r="AP5510" s="239"/>
      <c r="AQ5510" s="239"/>
      <c r="AR5510" s="239"/>
      <c r="AS5510" s="239"/>
      <c r="AT5510" s="239"/>
      <c r="AU5510" s="239"/>
      <c r="AV5510" s="239"/>
      <c r="AW5510" s="239"/>
      <c r="AX5510" s="239"/>
      <c r="AY5510" s="239"/>
      <c r="AZ5510" s="239"/>
      <c r="BA5510" s="239"/>
      <c r="BB5510" s="239"/>
      <c r="BC5510" s="239"/>
      <c r="BD5510" s="239"/>
      <c r="BE5510" s="239"/>
      <c r="BF5510" s="239"/>
      <c r="BG5510" s="239"/>
      <c r="BH5510" s="239"/>
      <c r="BI5510" s="239"/>
      <c r="BJ5510" s="239"/>
      <c r="BK5510" s="239"/>
      <c r="BL5510" s="239"/>
      <c r="BM5510" s="239"/>
      <c r="BN5510" s="239"/>
      <c r="BO5510" s="239"/>
      <c r="BP5510" s="239"/>
      <c r="BQ5510" s="239"/>
      <c r="BR5510" s="239"/>
      <c r="BS5510" s="239"/>
      <c r="BT5510" s="239"/>
      <c r="BU5510" s="239"/>
      <c r="BV5510" s="239"/>
      <c r="BW5510" s="239"/>
      <c r="BX5510" s="239"/>
      <c r="BY5510" s="239"/>
      <c r="BZ5510" s="239"/>
      <c r="CA5510" s="239"/>
      <c r="CB5510" s="239"/>
      <c r="CC5510" s="239"/>
      <c r="CD5510" s="239"/>
      <c r="CE5510" s="239"/>
      <c r="CF5510" s="239"/>
      <c r="CG5510" s="239"/>
      <c r="CH5510" s="239"/>
      <c r="CI5510" s="239"/>
      <c r="CJ5510" s="239"/>
      <c r="CK5510" s="239"/>
      <c r="CL5510" s="239"/>
      <c r="CM5510" s="239"/>
      <c r="CN5510" s="239"/>
      <c r="CO5510" s="239"/>
      <c r="CP5510" s="239"/>
      <c r="CQ5510" s="239"/>
      <c r="CR5510" s="239"/>
      <c r="CS5510" s="239"/>
      <c r="CT5510" s="239"/>
      <c r="CU5510" s="239"/>
      <c r="CV5510" s="239"/>
      <c r="CW5510" s="239"/>
      <c r="CX5510" s="239"/>
      <c r="CY5510" s="239"/>
      <c r="CZ5510" s="239"/>
      <c r="DA5510" s="239"/>
      <c r="DB5510" s="239"/>
      <c r="DC5510" s="239"/>
      <c r="DD5510" s="239"/>
      <c r="DE5510" s="239"/>
      <c r="DF5510" s="239"/>
      <c r="DG5510" s="239"/>
      <c r="DH5510" s="239"/>
      <c r="DI5510" s="239"/>
      <c r="DJ5510" s="239"/>
      <c r="DK5510" s="239"/>
      <c r="DL5510" s="239"/>
      <c r="DM5510" s="239"/>
      <c r="DN5510" s="239"/>
      <c r="DO5510" s="239"/>
      <c r="DP5510" s="239"/>
      <c r="DQ5510" s="239"/>
      <c r="DR5510" s="239"/>
      <c r="DS5510" s="239"/>
    </row>
    <row r="5511" spans="1:123" ht="24" customHeight="1" x14ac:dyDescent="0.2">
      <c r="A5511" s="378"/>
      <c r="B5511" s="112"/>
      <c r="C5511" s="376" t="s">
        <v>604</v>
      </c>
      <c r="D5511" s="113"/>
      <c r="E5511" s="114"/>
      <c r="F5511" s="115"/>
      <c r="G5511" s="302"/>
    </row>
    <row r="5512" spans="1:123" s="238" customFormat="1" ht="24" customHeight="1" x14ac:dyDescent="0.2">
      <c r="A5512" s="235" t="str">
        <f t="shared" ref="A5512:A5525" si="1653">IFERROR(VLOOKUP(C5512,Tabla_Insumos,4,FALSE),"")</f>
        <v/>
      </c>
      <c r="B5512" s="233" t="str">
        <f t="shared" ref="B5512:B5525" si="1654">IFERROR(VLOOKUP(C5512,Tabla_Insumos,5,FALSE),"")</f>
        <v/>
      </c>
      <c r="C5512" s="234"/>
      <c r="D5512" s="235" t="str">
        <f t="shared" ref="D5512:D5525" si="1655">IFERROR(VLOOKUP(C5512,Tabla_Insumos,2,FALSE),"")</f>
        <v/>
      </c>
      <c r="E5512" s="236"/>
      <c r="F5512" s="237">
        <f t="shared" ref="F5512:F5525" si="1656">IFERROR(VLOOKUP(C5512,Tabla_Insumos,3,FALSE),0)</f>
        <v>0</v>
      </c>
      <c r="G5512" s="303">
        <f>ROUND(E5512*F5512,2)</f>
        <v>0</v>
      </c>
    </row>
    <row r="5513" spans="1:123" s="238" customFormat="1" ht="24" customHeight="1" x14ac:dyDescent="0.2">
      <c r="A5513" s="235" t="str">
        <f t="shared" si="1653"/>
        <v/>
      </c>
      <c r="B5513" s="233" t="str">
        <f t="shared" si="1654"/>
        <v/>
      </c>
      <c r="C5513" s="234"/>
      <c r="D5513" s="235" t="str">
        <f t="shared" si="1655"/>
        <v/>
      </c>
      <c r="E5513" s="236"/>
      <c r="F5513" s="237">
        <f t="shared" si="1656"/>
        <v>0</v>
      </c>
      <c r="G5513" s="303">
        <f t="shared" ref="G5513:G5525" si="1657">ROUND(E5513*F5513,2)</f>
        <v>0</v>
      </c>
    </row>
    <row r="5514" spans="1:123" s="238" customFormat="1" ht="24" customHeight="1" x14ac:dyDescent="0.2">
      <c r="A5514" s="235" t="str">
        <f t="shared" si="1653"/>
        <v/>
      </c>
      <c r="B5514" s="233" t="str">
        <f t="shared" si="1654"/>
        <v/>
      </c>
      <c r="C5514" s="234"/>
      <c r="D5514" s="235" t="str">
        <f t="shared" si="1655"/>
        <v/>
      </c>
      <c r="E5514" s="236"/>
      <c r="F5514" s="237">
        <f t="shared" si="1656"/>
        <v>0</v>
      </c>
      <c r="G5514" s="303">
        <f t="shared" si="1657"/>
        <v>0</v>
      </c>
    </row>
    <row r="5515" spans="1:123" s="238" customFormat="1" ht="24" customHeight="1" x14ac:dyDescent="0.2">
      <c r="A5515" s="235" t="str">
        <f t="shared" si="1653"/>
        <v/>
      </c>
      <c r="B5515" s="233" t="str">
        <f t="shared" si="1654"/>
        <v/>
      </c>
      <c r="C5515" s="234"/>
      <c r="D5515" s="235" t="str">
        <f t="shared" si="1655"/>
        <v/>
      </c>
      <c r="E5515" s="236"/>
      <c r="F5515" s="237">
        <f t="shared" si="1656"/>
        <v>0</v>
      </c>
      <c r="G5515" s="303">
        <f t="shared" si="1657"/>
        <v>0</v>
      </c>
    </row>
    <row r="5516" spans="1:123" s="238" customFormat="1" ht="24" customHeight="1" x14ac:dyDescent="0.2">
      <c r="A5516" s="235" t="str">
        <f t="shared" si="1653"/>
        <v/>
      </c>
      <c r="B5516" s="233" t="str">
        <f t="shared" si="1654"/>
        <v/>
      </c>
      <c r="C5516" s="234"/>
      <c r="D5516" s="235" t="str">
        <f t="shared" si="1655"/>
        <v/>
      </c>
      <c r="E5516" s="236"/>
      <c r="F5516" s="237">
        <f t="shared" si="1656"/>
        <v>0</v>
      </c>
      <c r="G5516" s="303">
        <f t="shared" si="1657"/>
        <v>0</v>
      </c>
    </row>
    <row r="5517" spans="1:123" s="238" customFormat="1" ht="24" customHeight="1" x14ac:dyDescent="0.2">
      <c r="A5517" s="235" t="str">
        <f t="shared" si="1653"/>
        <v/>
      </c>
      <c r="B5517" s="233" t="str">
        <f t="shared" si="1654"/>
        <v/>
      </c>
      <c r="C5517" s="234"/>
      <c r="D5517" s="235" t="str">
        <f t="shared" si="1655"/>
        <v/>
      </c>
      <c r="E5517" s="236"/>
      <c r="F5517" s="237">
        <f t="shared" si="1656"/>
        <v>0</v>
      </c>
      <c r="G5517" s="303">
        <f t="shared" si="1657"/>
        <v>0</v>
      </c>
    </row>
    <row r="5518" spans="1:123" s="238" customFormat="1" ht="24" customHeight="1" x14ac:dyDescent="0.2">
      <c r="A5518" s="235" t="str">
        <f t="shared" si="1653"/>
        <v/>
      </c>
      <c r="B5518" s="233" t="str">
        <f t="shared" si="1654"/>
        <v/>
      </c>
      <c r="C5518" s="234"/>
      <c r="D5518" s="235" t="str">
        <f t="shared" si="1655"/>
        <v/>
      </c>
      <c r="E5518" s="236"/>
      <c r="F5518" s="237">
        <f t="shared" si="1656"/>
        <v>0</v>
      </c>
      <c r="G5518" s="303">
        <f t="shared" si="1657"/>
        <v>0</v>
      </c>
    </row>
    <row r="5519" spans="1:123" s="238" customFormat="1" ht="24" customHeight="1" x14ac:dyDescent="0.2">
      <c r="A5519" s="235" t="str">
        <f t="shared" si="1653"/>
        <v/>
      </c>
      <c r="B5519" s="233" t="str">
        <f t="shared" si="1654"/>
        <v/>
      </c>
      <c r="C5519" s="234"/>
      <c r="D5519" s="235" t="str">
        <f t="shared" si="1655"/>
        <v/>
      </c>
      <c r="E5519" s="236"/>
      <c r="F5519" s="237">
        <f t="shared" si="1656"/>
        <v>0</v>
      </c>
      <c r="G5519" s="303">
        <f t="shared" si="1657"/>
        <v>0</v>
      </c>
    </row>
    <row r="5520" spans="1:123" s="238" customFormat="1" ht="24" customHeight="1" x14ac:dyDescent="0.2">
      <c r="A5520" s="235" t="str">
        <f t="shared" si="1653"/>
        <v/>
      </c>
      <c r="B5520" s="233" t="str">
        <f t="shared" si="1654"/>
        <v/>
      </c>
      <c r="C5520" s="234"/>
      <c r="D5520" s="235" t="str">
        <f t="shared" si="1655"/>
        <v/>
      </c>
      <c r="E5520" s="236"/>
      <c r="F5520" s="237">
        <f t="shared" si="1656"/>
        <v>0</v>
      </c>
      <c r="G5520" s="303">
        <f t="shared" si="1657"/>
        <v>0</v>
      </c>
    </row>
    <row r="5521" spans="1:7" s="238" customFormat="1" ht="24" customHeight="1" x14ac:dyDescent="0.2">
      <c r="A5521" s="235" t="str">
        <f t="shared" si="1653"/>
        <v/>
      </c>
      <c r="B5521" s="233" t="str">
        <f t="shared" si="1654"/>
        <v/>
      </c>
      <c r="C5521" s="234"/>
      <c r="D5521" s="235" t="str">
        <f t="shared" si="1655"/>
        <v/>
      </c>
      <c r="E5521" s="236"/>
      <c r="F5521" s="237">
        <f t="shared" si="1656"/>
        <v>0</v>
      </c>
      <c r="G5521" s="303">
        <f t="shared" si="1657"/>
        <v>0</v>
      </c>
    </row>
    <row r="5522" spans="1:7" s="238" customFormat="1" ht="24" customHeight="1" x14ac:dyDescent="0.2">
      <c r="A5522" s="235" t="str">
        <f t="shared" si="1653"/>
        <v/>
      </c>
      <c r="B5522" s="233" t="str">
        <f t="shared" si="1654"/>
        <v/>
      </c>
      <c r="C5522" s="234"/>
      <c r="D5522" s="235" t="str">
        <f t="shared" si="1655"/>
        <v/>
      </c>
      <c r="E5522" s="236"/>
      <c r="F5522" s="237">
        <f t="shared" si="1656"/>
        <v>0</v>
      </c>
      <c r="G5522" s="303">
        <f t="shared" si="1657"/>
        <v>0</v>
      </c>
    </row>
    <row r="5523" spans="1:7" s="238" customFormat="1" ht="24" customHeight="1" x14ac:dyDescent="0.2">
      <c r="A5523" s="235" t="str">
        <f t="shared" si="1653"/>
        <v/>
      </c>
      <c r="B5523" s="233" t="str">
        <f t="shared" si="1654"/>
        <v/>
      </c>
      <c r="C5523" s="234"/>
      <c r="D5523" s="235" t="str">
        <f t="shared" si="1655"/>
        <v/>
      </c>
      <c r="E5523" s="236"/>
      <c r="F5523" s="237">
        <f t="shared" si="1656"/>
        <v>0</v>
      </c>
      <c r="G5523" s="303">
        <f t="shared" si="1657"/>
        <v>0</v>
      </c>
    </row>
    <row r="5524" spans="1:7" s="238" customFormat="1" ht="24" customHeight="1" x14ac:dyDescent="0.2">
      <c r="A5524" s="235" t="str">
        <f t="shared" si="1653"/>
        <v/>
      </c>
      <c r="B5524" s="233" t="str">
        <f t="shared" si="1654"/>
        <v/>
      </c>
      <c r="C5524" s="234"/>
      <c r="D5524" s="235" t="str">
        <f t="shared" si="1655"/>
        <v/>
      </c>
      <c r="E5524" s="236"/>
      <c r="F5524" s="237">
        <f t="shared" si="1656"/>
        <v>0</v>
      </c>
      <c r="G5524" s="303">
        <f t="shared" si="1657"/>
        <v>0</v>
      </c>
    </row>
    <row r="5525" spans="1:7" s="238" customFormat="1" ht="24" customHeight="1" x14ac:dyDescent="0.2">
      <c r="A5525" s="235" t="str">
        <f t="shared" si="1653"/>
        <v/>
      </c>
      <c r="B5525" s="233" t="str">
        <f t="shared" si="1654"/>
        <v/>
      </c>
      <c r="C5525" s="234"/>
      <c r="D5525" s="235" t="str">
        <f t="shared" si="1655"/>
        <v/>
      </c>
      <c r="E5525" s="236"/>
      <c r="F5525" s="237">
        <f t="shared" si="1656"/>
        <v>0</v>
      </c>
      <c r="G5525" s="303">
        <f t="shared" si="1657"/>
        <v>0</v>
      </c>
    </row>
    <row r="5526" spans="1:7" ht="24" customHeight="1" x14ac:dyDescent="0.2">
      <c r="A5526" s="304"/>
      <c r="B5526" s="99"/>
      <c r="C5526" s="99"/>
      <c r="D5526" s="105"/>
      <c r="E5526" s="106"/>
      <c r="F5526" s="377" t="s">
        <v>31</v>
      </c>
      <c r="G5526" s="305">
        <f>SUBTOTAL(9,G5512:G5525)</f>
        <v>0</v>
      </c>
    </row>
    <row r="5527" spans="1:7" ht="24" customHeight="1" x14ac:dyDescent="0.2">
      <c r="A5527" s="304"/>
      <c r="B5527" s="99"/>
      <c r="C5527" s="375" t="s">
        <v>605</v>
      </c>
      <c r="D5527" s="105"/>
      <c r="E5527" s="106"/>
      <c r="F5527" s="107"/>
      <c r="G5527" s="306"/>
    </row>
    <row r="5528" spans="1:7" s="238" customFormat="1" ht="24" customHeight="1" x14ac:dyDescent="0.2">
      <c r="A5528" s="235" t="str">
        <f t="shared" ref="A5528:A5535" si="1658">IFERROR(VLOOKUP(C5528,Tabla_Insumos,4,FALSE),"")</f>
        <v/>
      </c>
      <c r="B5528" s="233">
        <f t="shared" ref="B5528:B5535" si="1659">IFERROR(VLOOKUP(A5528,Tabla_Indices,5,FALSE),"")</f>
        <v>0</v>
      </c>
      <c r="C5528" s="234"/>
      <c r="D5528" s="235" t="str">
        <f t="shared" ref="D5528:D5535" si="1660">IFERROR(VLOOKUP(C5528,Tabla_Insumos,2,FALSE),"")</f>
        <v/>
      </c>
      <c r="E5528" s="236"/>
      <c r="F5528" s="237">
        <f t="shared" ref="F5528:F5535" si="1661">IFERROR(VLOOKUP(C5528,Tabla_Insumos,3,FALSE),0)</f>
        <v>0</v>
      </c>
      <c r="G5528" s="303">
        <f>ROUND(E5528*F5528,2)</f>
        <v>0</v>
      </c>
    </row>
    <row r="5529" spans="1:7" s="238" customFormat="1" ht="24" customHeight="1" x14ac:dyDescent="0.2">
      <c r="A5529" s="235" t="str">
        <f t="shared" si="1658"/>
        <v/>
      </c>
      <c r="B5529" s="233">
        <f t="shared" si="1659"/>
        <v>0</v>
      </c>
      <c r="C5529" s="234"/>
      <c r="D5529" s="235" t="str">
        <f t="shared" si="1660"/>
        <v/>
      </c>
      <c r="E5529" s="236"/>
      <c r="F5529" s="237">
        <f t="shared" si="1661"/>
        <v>0</v>
      </c>
      <c r="G5529" s="303">
        <f>ROUND(E5529*F5529,2)</f>
        <v>0</v>
      </c>
    </row>
    <row r="5530" spans="1:7" s="238" customFormat="1" ht="24" customHeight="1" x14ac:dyDescent="0.2">
      <c r="A5530" s="235" t="str">
        <f t="shared" si="1658"/>
        <v/>
      </c>
      <c r="B5530" s="233">
        <f t="shared" si="1659"/>
        <v>0</v>
      </c>
      <c r="C5530" s="234"/>
      <c r="D5530" s="235" t="str">
        <f t="shared" si="1660"/>
        <v/>
      </c>
      <c r="E5530" s="236"/>
      <c r="F5530" s="237">
        <f t="shared" si="1661"/>
        <v>0</v>
      </c>
      <c r="G5530" s="303">
        <f t="shared" ref="G5530:G5535" si="1662">ROUND(E5530*F5530,2)</f>
        <v>0</v>
      </c>
    </row>
    <row r="5531" spans="1:7" s="238" customFormat="1" ht="24" customHeight="1" x14ac:dyDescent="0.2">
      <c r="A5531" s="235" t="str">
        <f t="shared" si="1658"/>
        <v/>
      </c>
      <c r="B5531" s="233">
        <f t="shared" si="1659"/>
        <v>0</v>
      </c>
      <c r="C5531" s="234"/>
      <c r="D5531" s="235" t="str">
        <f t="shared" si="1660"/>
        <v/>
      </c>
      <c r="E5531" s="236"/>
      <c r="F5531" s="237">
        <f t="shared" si="1661"/>
        <v>0</v>
      </c>
      <c r="G5531" s="303">
        <f t="shared" si="1662"/>
        <v>0</v>
      </c>
    </row>
    <row r="5532" spans="1:7" s="238" customFormat="1" ht="24" customHeight="1" x14ac:dyDescent="0.2">
      <c r="A5532" s="235" t="str">
        <f t="shared" si="1658"/>
        <v/>
      </c>
      <c r="B5532" s="233">
        <f t="shared" si="1659"/>
        <v>0</v>
      </c>
      <c r="C5532" s="234"/>
      <c r="D5532" s="235" t="str">
        <f t="shared" si="1660"/>
        <v/>
      </c>
      <c r="E5532" s="236"/>
      <c r="F5532" s="237">
        <f t="shared" si="1661"/>
        <v>0</v>
      </c>
      <c r="G5532" s="303">
        <f t="shared" si="1662"/>
        <v>0</v>
      </c>
    </row>
    <row r="5533" spans="1:7" s="238" customFormat="1" ht="24" customHeight="1" x14ac:dyDescent="0.2">
      <c r="A5533" s="235" t="str">
        <f t="shared" si="1658"/>
        <v/>
      </c>
      <c r="B5533" s="233">
        <f t="shared" si="1659"/>
        <v>0</v>
      </c>
      <c r="C5533" s="234"/>
      <c r="D5533" s="235" t="str">
        <f t="shared" si="1660"/>
        <v/>
      </c>
      <c r="E5533" s="236"/>
      <c r="F5533" s="237">
        <f t="shared" si="1661"/>
        <v>0</v>
      </c>
      <c r="G5533" s="303">
        <f t="shared" si="1662"/>
        <v>0</v>
      </c>
    </row>
    <row r="5534" spans="1:7" s="238" customFormat="1" ht="24" customHeight="1" x14ac:dyDescent="0.2">
      <c r="A5534" s="235" t="str">
        <f t="shared" si="1658"/>
        <v/>
      </c>
      <c r="B5534" s="233">
        <f t="shared" si="1659"/>
        <v>0</v>
      </c>
      <c r="C5534" s="234"/>
      <c r="D5534" s="235" t="str">
        <f t="shared" si="1660"/>
        <v/>
      </c>
      <c r="E5534" s="236"/>
      <c r="F5534" s="237">
        <f t="shared" si="1661"/>
        <v>0</v>
      </c>
      <c r="G5534" s="303">
        <f t="shared" si="1662"/>
        <v>0</v>
      </c>
    </row>
    <row r="5535" spans="1:7" s="238" customFormat="1" ht="24" customHeight="1" x14ac:dyDescent="0.2">
      <c r="A5535" s="235" t="str">
        <f t="shared" si="1658"/>
        <v/>
      </c>
      <c r="B5535" s="233">
        <f t="shared" si="1659"/>
        <v>0</v>
      </c>
      <c r="C5535" s="234"/>
      <c r="D5535" s="235" t="str">
        <f t="shared" si="1660"/>
        <v/>
      </c>
      <c r="E5535" s="236"/>
      <c r="F5535" s="237">
        <f t="shared" si="1661"/>
        <v>0</v>
      </c>
      <c r="G5535" s="303">
        <f t="shared" si="1662"/>
        <v>0</v>
      </c>
    </row>
    <row r="5536" spans="1:7" ht="24" customHeight="1" x14ac:dyDescent="0.2">
      <c r="A5536" s="304"/>
      <c r="B5536" s="99"/>
      <c r="C5536" s="99"/>
      <c r="D5536" s="105"/>
      <c r="E5536" s="106"/>
      <c r="F5536" s="377" t="s">
        <v>32</v>
      </c>
      <c r="G5536" s="305">
        <f>SUBTOTAL(9,G5528:G5535)</f>
        <v>0</v>
      </c>
    </row>
    <row r="5537" spans="1:7" ht="24" customHeight="1" x14ac:dyDescent="0.2">
      <c r="A5537" s="304"/>
      <c r="B5537" s="99"/>
      <c r="C5537" s="375" t="s">
        <v>606</v>
      </c>
      <c r="D5537" s="105"/>
      <c r="E5537" s="106"/>
      <c r="F5537" s="107"/>
      <c r="G5537" s="306"/>
    </row>
    <row r="5538" spans="1:7" s="238" customFormat="1" ht="24" customHeight="1" x14ac:dyDescent="0.2">
      <c r="A5538" s="235" t="str">
        <f t="shared" ref="A5538:A5546" si="1663">IFERROR(VLOOKUP(C5538,Tabla_Insumos,4,FALSE),"")</f>
        <v/>
      </c>
      <c r="B5538" s="233" t="str">
        <f t="shared" ref="B5538:B5546" si="1664">IFERROR(VLOOKUP(C5538,Tabla_Insumos,5,FALSE),"")</f>
        <v/>
      </c>
      <c r="C5538" s="234"/>
      <c r="D5538" s="235" t="str">
        <f t="shared" ref="D5538:D5546" si="1665">IFERROR(VLOOKUP(C5538,Tabla_Insumos,2,FALSE),"")</f>
        <v/>
      </c>
      <c r="E5538" s="236"/>
      <c r="F5538" s="237">
        <f t="shared" ref="F5538:F5546" si="1666">IFERROR(VLOOKUP(C5538,Tabla_Insumos,3,FALSE),0)</f>
        <v>0</v>
      </c>
      <c r="G5538" s="303">
        <f t="shared" ref="G5538:G5546" si="1667">ROUND(E5538*F5538,2)</f>
        <v>0</v>
      </c>
    </row>
    <row r="5539" spans="1:7" s="238" customFormat="1" ht="24" customHeight="1" x14ac:dyDescent="0.2">
      <c r="A5539" s="235" t="str">
        <f t="shared" si="1663"/>
        <v/>
      </c>
      <c r="B5539" s="233" t="str">
        <f t="shared" si="1664"/>
        <v/>
      </c>
      <c r="C5539" s="234"/>
      <c r="D5539" s="235" t="str">
        <f t="shared" si="1665"/>
        <v/>
      </c>
      <c r="E5539" s="236"/>
      <c r="F5539" s="237">
        <f t="shared" si="1666"/>
        <v>0</v>
      </c>
      <c r="G5539" s="303">
        <f t="shared" si="1667"/>
        <v>0</v>
      </c>
    </row>
    <row r="5540" spans="1:7" s="238" customFormat="1" ht="24" customHeight="1" x14ac:dyDescent="0.2">
      <c r="A5540" s="235" t="str">
        <f t="shared" si="1663"/>
        <v/>
      </c>
      <c r="B5540" s="233" t="str">
        <f t="shared" si="1664"/>
        <v/>
      </c>
      <c r="C5540" s="234"/>
      <c r="D5540" s="235" t="str">
        <f t="shared" si="1665"/>
        <v/>
      </c>
      <c r="E5540" s="236"/>
      <c r="F5540" s="237">
        <f t="shared" si="1666"/>
        <v>0</v>
      </c>
      <c r="G5540" s="303">
        <f t="shared" si="1667"/>
        <v>0</v>
      </c>
    </row>
    <row r="5541" spans="1:7" s="238" customFormat="1" ht="24" customHeight="1" x14ac:dyDescent="0.2">
      <c r="A5541" s="235" t="str">
        <f t="shared" si="1663"/>
        <v/>
      </c>
      <c r="B5541" s="233" t="str">
        <f t="shared" si="1664"/>
        <v/>
      </c>
      <c r="C5541" s="234"/>
      <c r="D5541" s="235" t="str">
        <f t="shared" si="1665"/>
        <v/>
      </c>
      <c r="E5541" s="236"/>
      <c r="F5541" s="237">
        <f t="shared" si="1666"/>
        <v>0</v>
      </c>
      <c r="G5541" s="303">
        <f t="shared" si="1667"/>
        <v>0</v>
      </c>
    </row>
    <row r="5542" spans="1:7" s="238" customFormat="1" ht="24" customHeight="1" x14ac:dyDescent="0.2">
      <c r="A5542" s="235" t="str">
        <f t="shared" si="1663"/>
        <v/>
      </c>
      <c r="B5542" s="233" t="str">
        <f t="shared" si="1664"/>
        <v/>
      </c>
      <c r="C5542" s="234"/>
      <c r="D5542" s="235" t="str">
        <f t="shared" si="1665"/>
        <v/>
      </c>
      <c r="E5542" s="236"/>
      <c r="F5542" s="237">
        <f t="shared" si="1666"/>
        <v>0</v>
      </c>
      <c r="G5542" s="303">
        <f t="shared" si="1667"/>
        <v>0</v>
      </c>
    </row>
    <row r="5543" spans="1:7" s="238" customFormat="1" ht="24" customHeight="1" x14ac:dyDescent="0.2">
      <c r="A5543" s="235" t="str">
        <f t="shared" si="1663"/>
        <v/>
      </c>
      <c r="B5543" s="233" t="str">
        <f t="shared" si="1664"/>
        <v/>
      </c>
      <c r="C5543" s="234"/>
      <c r="D5543" s="235" t="str">
        <f t="shared" si="1665"/>
        <v/>
      </c>
      <c r="E5543" s="236"/>
      <c r="F5543" s="237">
        <f t="shared" si="1666"/>
        <v>0</v>
      </c>
      <c r="G5543" s="303">
        <f t="shared" si="1667"/>
        <v>0</v>
      </c>
    </row>
    <row r="5544" spans="1:7" s="238" customFormat="1" ht="24" customHeight="1" x14ac:dyDescent="0.2">
      <c r="A5544" s="235" t="str">
        <f t="shared" si="1663"/>
        <v/>
      </c>
      <c r="B5544" s="233" t="str">
        <f t="shared" si="1664"/>
        <v/>
      </c>
      <c r="C5544" s="234"/>
      <c r="D5544" s="235" t="str">
        <f t="shared" si="1665"/>
        <v/>
      </c>
      <c r="E5544" s="236"/>
      <c r="F5544" s="237">
        <f t="shared" si="1666"/>
        <v>0</v>
      </c>
      <c r="G5544" s="303">
        <f t="shared" si="1667"/>
        <v>0</v>
      </c>
    </row>
    <row r="5545" spans="1:7" s="238" customFormat="1" ht="24" customHeight="1" x14ac:dyDescent="0.2">
      <c r="A5545" s="235" t="str">
        <f t="shared" si="1663"/>
        <v/>
      </c>
      <c r="B5545" s="233" t="str">
        <f t="shared" si="1664"/>
        <v/>
      </c>
      <c r="C5545" s="234"/>
      <c r="D5545" s="235" t="str">
        <f t="shared" si="1665"/>
        <v/>
      </c>
      <c r="E5545" s="236"/>
      <c r="F5545" s="237">
        <f t="shared" si="1666"/>
        <v>0</v>
      </c>
      <c r="G5545" s="303">
        <f t="shared" si="1667"/>
        <v>0</v>
      </c>
    </row>
    <row r="5546" spans="1:7" s="238" customFormat="1" ht="24" customHeight="1" x14ac:dyDescent="0.2">
      <c r="A5546" s="235" t="str">
        <f t="shared" si="1663"/>
        <v/>
      </c>
      <c r="B5546" s="233" t="str">
        <f t="shared" si="1664"/>
        <v/>
      </c>
      <c r="C5546" s="234"/>
      <c r="D5546" s="235" t="str">
        <f t="shared" si="1665"/>
        <v/>
      </c>
      <c r="E5546" s="236"/>
      <c r="F5546" s="237">
        <f t="shared" si="1666"/>
        <v>0</v>
      </c>
      <c r="G5546" s="303">
        <f t="shared" si="1667"/>
        <v>0</v>
      </c>
    </row>
    <row r="5547" spans="1:7" ht="24" customHeight="1" x14ac:dyDescent="0.2">
      <c r="A5547" s="307"/>
      <c r="B5547" s="105"/>
      <c r="C5547" s="99"/>
      <c r="D5547" s="105"/>
      <c r="E5547" s="106"/>
      <c r="F5547" s="377" t="s">
        <v>33</v>
      </c>
      <c r="G5547" s="305">
        <f>SUBTOTAL(9,G5538:G5546)</f>
        <v>0</v>
      </c>
    </row>
    <row r="5548" spans="1:7" ht="24" customHeight="1" x14ac:dyDescent="0.2">
      <c r="A5548" s="308"/>
      <c r="B5548" s="105"/>
      <c r="C5548" s="99"/>
      <c r="D5548" s="105"/>
      <c r="E5548" s="106"/>
      <c r="F5548" s="107"/>
      <c r="G5548" s="306"/>
    </row>
    <row r="5549" spans="1:7" ht="24" customHeight="1" x14ac:dyDescent="0.2">
      <c r="A5549" s="309" t="str">
        <f>B5507</f>
        <v/>
      </c>
      <c r="B5549" s="310" t="str">
        <f>C5507</f>
        <v/>
      </c>
      <c r="C5549" s="113"/>
      <c r="D5549" s="113" t="s">
        <v>34</v>
      </c>
      <c r="E5549" s="114"/>
      <c r="F5549" s="312" t="s">
        <v>35</v>
      </c>
      <c r="G5549" s="311">
        <f>SUBTOTAL(9,G5512:G5548)</f>
        <v>0</v>
      </c>
    </row>
    <row r="5551" spans="1:7" ht="24" customHeight="1" x14ac:dyDescent="0.2">
      <c r="A5551" s="291" t="s">
        <v>37</v>
      </c>
      <c r="B5551" s="292"/>
      <c r="C5551" s="292"/>
      <c r="D5551" s="292"/>
      <c r="E5551" s="292"/>
      <c r="F5551" s="292"/>
      <c r="G5551" s="293"/>
    </row>
    <row r="5552" spans="1:7" ht="24" customHeight="1" x14ac:dyDescent="0.2">
      <c r="A5552" s="294" t="s">
        <v>602</v>
      </c>
      <c r="B5552" s="101" t="str">
        <f>Comitente</f>
        <v>DIRECCION PROVINCIAL DE REDES DE GAS</v>
      </c>
      <c r="C5552" s="96"/>
      <c r="D5552" s="102"/>
      <c r="E5552" s="102"/>
      <c r="F5552" s="103"/>
      <c r="G5552" s="295"/>
    </row>
    <row r="5553" spans="1:123" ht="24" customHeight="1" x14ac:dyDescent="0.2">
      <c r="A5553" s="294" t="s">
        <v>603</v>
      </c>
      <c r="B5553" s="101">
        <f>Contratista</f>
        <v>0</v>
      </c>
      <c r="C5553" s="97"/>
      <c r="D5553" s="97"/>
      <c r="E5553" s="97"/>
      <c r="F5553" s="104"/>
      <c r="G5553" s="296"/>
    </row>
    <row r="5554" spans="1:123" ht="24" customHeight="1" x14ac:dyDescent="0.2">
      <c r="A5554" s="294" t="s">
        <v>24</v>
      </c>
      <c r="B5554" s="101" t="str">
        <f>Obra</f>
        <v>RED DE MEDIA PRESIÓN BARRIO TALACASTO</v>
      </c>
      <c r="C5554" s="97"/>
      <c r="D5554" s="97"/>
      <c r="E5554" s="97"/>
      <c r="F5554" s="104" t="s">
        <v>38</v>
      </c>
      <c r="G5554" s="297">
        <f>Fecha_Base</f>
        <v>0</v>
      </c>
    </row>
    <row r="5555" spans="1:123" ht="24" customHeight="1" x14ac:dyDescent="0.2">
      <c r="A5555" s="298" t="s">
        <v>601</v>
      </c>
      <c r="B5555" s="98" t="str">
        <f>Ubicación</f>
        <v>Departamento Chimbas</v>
      </c>
      <c r="C5555" s="98"/>
      <c r="D5555" s="105"/>
      <c r="E5555" s="106"/>
      <c r="F5555" s="107"/>
      <c r="G5555" s="299"/>
    </row>
    <row r="5556" spans="1:123" ht="24" customHeight="1" x14ac:dyDescent="0.2">
      <c r="A5556" s="298" t="s">
        <v>39</v>
      </c>
      <c r="B5556" s="108" t="str">
        <f>IFERROR(VALUE(LEFT(B5557,FIND(".",B5557)-1)),"")</f>
        <v/>
      </c>
      <c r="C5556" s="99" t="str">
        <f>IFERROR(VLOOKUP(B5556,Tabla_CyP,2,FALSE),"")</f>
        <v/>
      </c>
      <c r="D5556" s="99"/>
      <c r="E5556" s="106"/>
      <c r="F5556" s="107"/>
      <c r="G5556" s="299"/>
    </row>
    <row r="5557" spans="1:123" ht="24" customHeight="1" x14ac:dyDescent="0.2">
      <c r="A5557" s="298" t="s">
        <v>25</v>
      </c>
      <c r="B5557" s="109" t="str">
        <f>IFERROR(VLOOKUP(COUNTIF($A$1:A5557,"ANALISIS DE PRECIOS"),Tabla_NumeroItem,2,FALSE),"")</f>
        <v/>
      </c>
      <c r="C5557" s="99" t="str">
        <f>IFERROR(VLOOKUP(B5557,Tabla_CyP,2,FALSE),"")</f>
        <v/>
      </c>
      <c r="D5557" s="105"/>
      <c r="E5557" s="106"/>
      <c r="F5557" s="104" t="s">
        <v>26</v>
      </c>
      <c r="G5557" s="300" t="str">
        <f>IFERROR(VLOOKUP(B5557,Tabla_CyP,4,FALSE),"")</f>
        <v/>
      </c>
    </row>
    <row r="5558" spans="1:123" ht="24" customHeight="1" x14ac:dyDescent="0.2">
      <c r="A5558" s="298"/>
      <c r="B5558" s="98"/>
      <c r="C5558" s="99"/>
      <c r="D5558" s="105"/>
      <c r="E5558" s="106"/>
      <c r="F5558" s="107"/>
      <c r="G5558" s="299"/>
    </row>
    <row r="5559" spans="1:123" ht="24" customHeight="1" x14ac:dyDescent="0.2">
      <c r="A5559" s="431" t="s">
        <v>507</v>
      </c>
      <c r="B5559" s="432"/>
      <c r="C5559" s="425" t="s">
        <v>0</v>
      </c>
      <c r="D5559" s="425" t="s">
        <v>27</v>
      </c>
      <c r="E5559" s="427" t="s">
        <v>28</v>
      </c>
      <c r="F5559" s="429" t="s">
        <v>29</v>
      </c>
      <c r="G5559" s="429" t="s">
        <v>30</v>
      </c>
    </row>
    <row r="5560" spans="1:123" s="111" customFormat="1" ht="24" customHeight="1" x14ac:dyDescent="0.2">
      <c r="A5560" s="110" t="s">
        <v>508</v>
      </c>
      <c r="B5560" s="110" t="s">
        <v>509</v>
      </c>
      <c r="C5560" s="426"/>
      <c r="D5560" s="426"/>
      <c r="E5560" s="428"/>
      <c r="F5560" s="430"/>
      <c r="G5560" s="430"/>
      <c r="H5560" s="239"/>
      <c r="I5560" s="239"/>
      <c r="J5560" s="239"/>
      <c r="K5560" s="239"/>
      <c r="L5560" s="239"/>
      <c r="M5560" s="239"/>
      <c r="N5560" s="239"/>
      <c r="O5560" s="239"/>
      <c r="P5560" s="239"/>
      <c r="Q5560" s="239"/>
      <c r="R5560" s="239"/>
      <c r="S5560" s="239"/>
      <c r="T5560" s="239"/>
      <c r="U5560" s="239"/>
      <c r="V5560" s="239"/>
      <c r="W5560" s="239"/>
      <c r="X5560" s="239"/>
      <c r="Y5560" s="239"/>
      <c r="Z5560" s="239"/>
      <c r="AA5560" s="239"/>
      <c r="AB5560" s="239"/>
      <c r="AC5560" s="239"/>
      <c r="AD5560" s="239"/>
      <c r="AE5560" s="239"/>
      <c r="AF5560" s="239"/>
      <c r="AG5560" s="239"/>
      <c r="AH5560" s="239"/>
      <c r="AI5560" s="239"/>
      <c r="AJ5560" s="239"/>
      <c r="AK5560" s="239"/>
      <c r="AL5560" s="239"/>
      <c r="AM5560" s="239"/>
      <c r="AN5560" s="239"/>
      <c r="AO5560" s="239"/>
      <c r="AP5560" s="239"/>
      <c r="AQ5560" s="239"/>
      <c r="AR5560" s="239"/>
      <c r="AS5560" s="239"/>
      <c r="AT5560" s="239"/>
      <c r="AU5560" s="239"/>
      <c r="AV5560" s="239"/>
      <c r="AW5560" s="239"/>
      <c r="AX5560" s="239"/>
      <c r="AY5560" s="239"/>
      <c r="AZ5560" s="239"/>
      <c r="BA5560" s="239"/>
      <c r="BB5560" s="239"/>
      <c r="BC5560" s="239"/>
      <c r="BD5560" s="239"/>
      <c r="BE5560" s="239"/>
      <c r="BF5560" s="239"/>
      <c r="BG5560" s="239"/>
      <c r="BH5560" s="239"/>
      <c r="BI5560" s="239"/>
      <c r="BJ5560" s="239"/>
      <c r="BK5560" s="239"/>
      <c r="BL5560" s="239"/>
      <c r="BM5560" s="239"/>
      <c r="BN5560" s="239"/>
      <c r="BO5560" s="239"/>
      <c r="BP5560" s="239"/>
      <c r="BQ5560" s="239"/>
      <c r="BR5560" s="239"/>
      <c r="BS5560" s="239"/>
      <c r="BT5560" s="239"/>
      <c r="BU5560" s="239"/>
      <c r="BV5560" s="239"/>
      <c r="BW5560" s="239"/>
      <c r="BX5560" s="239"/>
      <c r="BY5560" s="239"/>
      <c r="BZ5560" s="239"/>
      <c r="CA5560" s="239"/>
      <c r="CB5560" s="239"/>
      <c r="CC5560" s="239"/>
      <c r="CD5560" s="239"/>
      <c r="CE5560" s="239"/>
      <c r="CF5560" s="239"/>
      <c r="CG5560" s="239"/>
      <c r="CH5560" s="239"/>
      <c r="CI5560" s="239"/>
      <c r="CJ5560" s="239"/>
      <c r="CK5560" s="239"/>
      <c r="CL5560" s="239"/>
      <c r="CM5560" s="239"/>
      <c r="CN5560" s="239"/>
      <c r="CO5560" s="239"/>
      <c r="CP5560" s="239"/>
      <c r="CQ5560" s="239"/>
      <c r="CR5560" s="239"/>
      <c r="CS5560" s="239"/>
      <c r="CT5560" s="239"/>
      <c r="CU5560" s="239"/>
      <c r="CV5560" s="239"/>
      <c r="CW5560" s="239"/>
      <c r="CX5560" s="239"/>
      <c r="CY5560" s="239"/>
      <c r="CZ5560" s="239"/>
      <c r="DA5560" s="239"/>
      <c r="DB5560" s="239"/>
      <c r="DC5560" s="239"/>
      <c r="DD5560" s="239"/>
      <c r="DE5560" s="239"/>
      <c r="DF5560" s="239"/>
      <c r="DG5560" s="239"/>
      <c r="DH5560" s="239"/>
      <c r="DI5560" s="239"/>
      <c r="DJ5560" s="239"/>
      <c r="DK5560" s="239"/>
      <c r="DL5560" s="239"/>
      <c r="DM5560" s="239"/>
      <c r="DN5560" s="239"/>
      <c r="DO5560" s="239"/>
      <c r="DP5560" s="239"/>
      <c r="DQ5560" s="239"/>
      <c r="DR5560" s="239"/>
      <c r="DS5560" s="239"/>
    </row>
    <row r="5561" spans="1:123" ht="24" customHeight="1" x14ac:dyDescent="0.2">
      <c r="A5561" s="378"/>
      <c r="B5561" s="112"/>
      <c r="C5561" s="376" t="s">
        <v>604</v>
      </c>
      <c r="D5561" s="113"/>
      <c r="E5561" s="114"/>
      <c r="F5561" s="115"/>
      <c r="G5561" s="302"/>
    </row>
    <row r="5562" spans="1:123" s="238" customFormat="1" ht="24" customHeight="1" x14ac:dyDescent="0.2">
      <c r="A5562" s="235" t="str">
        <f t="shared" ref="A5562:A5575" si="1668">IFERROR(VLOOKUP(C5562,Tabla_Insumos,4,FALSE),"")</f>
        <v/>
      </c>
      <c r="B5562" s="233" t="str">
        <f t="shared" ref="B5562:B5575" si="1669">IFERROR(VLOOKUP(C5562,Tabla_Insumos,5,FALSE),"")</f>
        <v/>
      </c>
      <c r="C5562" s="234"/>
      <c r="D5562" s="235" t="str">
        <f t="shared" ref="D5562:D5575" si="1670">IFERROR(VLOOKUP(C5562,Tabla_Insumos,2,FALSE),"")</f>
        <v/>
      </c>
      <c r="E5562" s="236"/>
      <c r="F5562" s="237">
        <f t="shared" ref="F5562:F5575" si="1671">IFERROR(VLOOKUP(C5562,Tabla_Insumos,3,FALSE),0)</f>
        <v>0</v>
      </c>
      <c r="G5562" s="303">
        <f>ROUND(E5562*F5562,2)</f>
        <v>0</v>
      </c>
    </row>
    <row r="5563" spans="1:123" s="238" customFormat="1" ht="24" customHeight="1" x14ac:dyDescent="0.2">
      <c r="A5563" s="235" t="str">
        <f t="shared" si="1668"/>
        <v/>
      </c>
      <c r="B5563" s="233" t="str">
        <f t="shared" si="1669"/>
        <v/>
      </c>
      <c r="C5563" s="234"/>
      <c r="D5563" s="235" t="str">
        <f t="shared" si="1670"/>
        <v/>
      </c>
      <c r="E5563" s="236"/>
      <c r="F5563" s="237">
        <f t="shared" si="1671"/>
        <v>0</v>
      </c>
      <c r="G5563" s="303">
        <f t="shared" ref="G5563:G5575" si="1672">ROUND(E5563*F5563,2)</f>
        <v>0</v>
      </c>
    </row>
    <row r="5564" spans="1:123" s="238" customFormat="1" ht="24" customHeight="1" x14ac:dyDescent="0.2">
      <c r="A5564" s="235" t="str">
        <f t="shared" si="1668"/>
        <v/>
      </c>
      <c r="B5564" s="233" t="str">
        <f t="shared" si="1669"/>
        <v/>
      </c>
      <c r="C5564" s="234"/>
      <c r="D5564" s="235" t="str">
        <f t="shared" si="1670"/>
        <v/>
      </c>
      <c r="E5564" s="236"/>
      <c r="F5564" s="237">
        <f t="shared" si="1671"/>
        <v>0</v>
      </c>
      <c r="G5564" s="303">
        <f t="shared" si="1672"/>
        <v>0</v>
      </c>
    </row>
    <row r="5565" spans="1:123" s="238" customFormat="1" ht="24" customHeight="1" x14ac:dyDescent="0.2">
      <c r="A5565" s="235" t="str">
        <f t="shared" si="1668"/>
        <v/>
      </c>
      <c r="B5565" s="233" t="str">
        <f t="shared" si="1669"/>
        <v/>
      </c>
      <c r="C5565" s="234"/>
      <c r="D5565" s="235" t="str">
        <f t="shared" si="1670"/>
        <v/>
      </c>
      <c r="E5565" s="236"/>
      <c r="F5565" s="237">
        <f t="shared" si="1671"/>
        <v>0</v>
      </c>
      <c r="G5565" s="303">
        <f t="shared" si="1672"/>
        <v>0</v>
      </c>
    </row>
    <row r="5566" spans="1:123" s="238" customFormat="1" ht="24" customHeight="1" x14ac:dyDescent="0.2">
      <c r="A5566" s="235" t="str">
        <f t="shared" si="1668"/>
        <v/>
      </c>
      <c r="B5566" s="233" t="str">
        <f t="shared" si="1669"/>
        <v/>
      </c>
      <c r="C5566" s="234"/>
      <c r="D5566" s="235" t="str">
        <f t="shared" si="1670"/>
        <v/>
      </c>
      <c r="E5566" s="236"/>
      <c r="F5566" s="237">
        <f t="shared" si="1671"/>
        <v>0</v>
      </c>
      <c r="G5566" s="303">
        <f t="shared" si="1672"/>
        <v>0</v>
      </c>
    </row>
    <row r="5567" spans="1:123" s="238" customFormat="1" ht="24" customHeight="1" x14ac:dyDescent="0.2">
      <c r="A5567" s="235" t="str">
        <f t="shared" si="1668"/>
        <v/>
      </c>
      <c r="B5567" s="233" t="str">
        <f t="shared" si="1669"/>
        <v/>
      </c>
      <c r="C5567" s="234"/>
      <c r="D5567" s="235" t="str">
        <f t="shared" si="1670"/>
        <v/>
      </c>
      <c r="E5567" s="236"/>
      <c r="F5567" s="237">
        <f t="shared" si="1671"/>
        <v>0</v>
      </c>
      <c r="G5567" s="303">
        <f t="shared" si="1672"/>
        <v>0</v>
      </c>
    </row>
    <row r="5568" spans="1:123" s="238" customFormat="1" ht="24" customHeight="1" x14ac:dyDescent="0.2">
      <c r="A5568" s="235" t="str">
        <f t="shared" si="1668"/>
        <v/>
      </c>
      <c r="B5568" s="233" t="str">
        <f t="shared" si="1669"/>
        <v/>
      </c>
      <c r="C5568" s="234"/>
      <c r="D5568" s="235" t="str">
        <f t="shared" si="1670"/>
        <v/>
      </c>
      <c r="E5568" s="236"/>
      <c r="F5568" s="237">
        <f t="shared" si="1671"/>
        <v>0</v>
      </c>
      <c r="G5568" s="303">
        <f t="shared" si="1672"/>
        <v>0</v>
      </c>
    </row>
    <row r="5569" spans="1:7" s="238" customFormat="1" ht="24" customHeight="1" x14ac:dyDescent="0.2">
      <c r="A5569" s="235" t="str">
        <f t="shared" si="1668"/>
        <v/>
      </c>
      <c r="B5569" s="233" t="str">
        <f t="shared" si="1669"/>
        <v/>
      </c>
      <c r="C5569" s="234"/>
      <c r="D5569" s="235" t="str">
        <f t="shared" si="1670"/>
        <v/>
      </c>
      <c r="E5569" s="236"/>
      <c r="F5569" s="237">
        <f t="shared" si="1671"/>
        <v>0</v>
      </c>
      <c r="G5569" s="303">
        <f t="shared" si="1672"/>
        <v>0</v>
      </c>
    </row>
    <row r="5570" spans="1:7" s="238" customFormat="1" ht="24" customHeight="1" x14ac:dyDescent="0.2">
      <c r="A5570" s="235" t="str">
        <f t="shared" si="1668"/>
        <v/>
      </c>
      <c r="B5570" s="233" t="str">
        <f t="shared" si="1669"/>
        <v/>
      </c>
      <c r="C5570" s="234"/>
      <c r="D5570" s="235" t="str">
        <f t="shared" si="1670"/>
        <v/>
      </c>
      <c r="E5570" s="236"/>
      <c r="F5570" s="237">
        <f t="shared" si="1671"/>
        <v>0</v>
      </c>
      <c r="G5570" s="303">
        <f t="shared" si="1672"/>
        <v>0</v>
      </c>
    </row>
    <row r="5571" spans="1:7" s="238" customFormat="1" ht="24" customHeight="1" x14ac:dyDescent="0.2">
      <c r="A5571" s="235" t="str">
        <f t="shared" si="1668"/>
        <v/>
      </c>
      <c r="B5571" s="233" t="str">
        <f t="shared" si="1669"/>
        <v/>
      </c>
      <c r="C5571" s="234"/>
      <c r="D5571" s="235" t="str">
        <f t="shared" si="1670"/>
        <v/>
      </c>
      <c r="E5571" s="236"/>
      <c r="F5571" s="237">
        <f t="shared" si="1671"/>
        <v>0</v>
      </c>
      <c r="G5571" s="303">
        <f t="shared" si="1672"/>
        <v>0</v>
      </c>
    </row>
    <row r="5572" spans="1:7" s="238" customFormat="1" ht="24" customHeight="1" x14ac:dyDescent="0.2">
      <c r="A5572" s="235" t="str">
        <f t="shared" si="1668"/>
        <v/>
      </c>
      <c r="B5572" s="233" t="str">
        <f t="shared" si="1669"/>
        <v/>
      </c>
      <c r="C5572" s="234"/>
      <c r="D5572" s="235" t="str">
        <f t="shared" si="1670"/>
        <v/>
      </c>
      <c r="E5572" s="236"/>
      <c r="F5572" s="237">
        <f t="shared" si="1671"/>
        <v>0</v>
      </c>
      <c r="G5572" s="303">
        <f t="shared" si="1672"/>
        <v>0</v>
      </c>
    </row>
    <row r="5573" spans="1:7" s="238" customFormat="1" ht="24" customHeight="1" x14ac:dyDescent="0.2">
      <c r="A5573" s="235" t="str">
        <f t="shared" si="1668"/>
        <v/>
      </c>
      <c r="B5573" s="233" t="str">
        <f t="shared" si="1669"/>
        <v/>
      </c>
      <c r="C5573" s="234"/>
      <c r="D5573" s="235" t="str">
        <f t="shared" si="1670"/>
        <v/>
      </c>
      <c r="E5573" s="236"/>
      <c r="F5573" s="237">
        <f t="shared" si="1671"/>
        <v>0</v>
      </c>
      <c r="G5573" s="303">
        <f t="shared" si="1672"/>
        <v>0</v>
      </c>
    </row>
    <row r="5574" spans="1:7" s="238" customFormat="1" ht="24" customHeight="1" x14ac:dyDescent="0.2">
      <c r="A5574" s="235" t="str">
        <f t="shared" si="1668"/>
        <v/>
      </c>
      <c r="B5574" s="233" t="str">
        <f t="shared" si="1669"/>
        <v/>
      </c>
      <c r="C5574" s="234"/>
      <c r="D5574" s="235" t="str">
        <f t="shared" si="1670"/>
        <v/>
      </c>
      <c r="E5574" s="236"/>
      <c r="F5574" s="237">
        <f t="shared" si="1671"/>
        <v>0</v>
      </c>
      <c r="G5574" s="303">
        <f t="shared" si="1672"/>
        <v>0</v>
      </c>
    </row>
    <row r="5575" spans="1:7" s="238" customFormat="1" ht="24" customHeight="1" x14ac:dyDescent="0.2">
      <c r="A5575" s="235" t="str">
        <f t="shared" si="1668"/>
        <v/>
      </c>
      <c r="B5575" s="233" t="str">
        <f t="shared" si="1669"/>
        <v/>
      </c>
      <c r="C5575" s="234"/>
      <c r="D5575" s="235" t="str">
        <f t="shared" si="1670"/>
        <v/>
      </c>
      <c r="E5575" s="236"/>
      <c r="F5575" s="237">
        <f t="shared" si="1671"/>
        <v>0</v>
      </c>
      <c r="G5575" s="303">
        <f t="shared" si="1672"/>
        <v>0</v>
      </c>
    </row>
    <row r="5576" spans="1:7" ht="24" customHeight="1" x14ac:dyDescent="0.2">
      <c r="A5576" s="304"/>
      <c r="B5576" s="99"/>
      <c r="C5576" s="99"/>
      <c r="D5576" s="105"/>
      <c r="E5576" s="106"/>
      <c r="F5576" s="377" t="s">
        <v>31</v>
      </c>
      <c r="G5576" s="305">
        <f>SUBTOTAL(9,G5562:G5575)</f>
        <v>0</v>
      </c>
    </row>
    <row r="5577" spans="1:7" ht="24" customHeight="1" x14ac:dyDescent="0.2">
      <c r="A5577" s="304"/>
      <c r="B5577" s="99"/>
      <c r="C5577" s="375" t="s">
        <v>605</v>
      </c>
      <c r="D5577" s="105"/>
      <c r="E5577" s="106"/>
      <c r="F5577" s="107"/>
      <c r="G5577" s="306"/>
    </row>
    <row r="5578" spans="1:7" s="238" customFormat="1" ht="24" customHeight="1" x14ac:dyDescent="0.2">
      <c r="A5578" s="235" t="str">
        <f t="shared" ref="A5578:A5585" si="1673">IFERROR(VLOOKUP(C5578,Tabla_Insumos,4,FALSE),"")</f>
        <v/>
      </c>
      <c r="B5578" s="233">
        <f t="shared" ref="B5578:B5585" si="1674">IFERROR(VLOOKUP(A5578,Tabla_Indices,5,FALSE),"")</f>
        <v>0</v>
      </c>
      <c r="C5578" s="234"/>
      <c r="D5578" s="235" t="str">
        <f t="shared" ref="D5578:D5585" si="1675">IFERROR(VLOOKUP(C5578,Tabla_Insumos,2,FALSE),"")</f>
        <v/>
      </c>
      <c r="E5578" s="236"/>
      <c r="F5578" s="237">
        <f t="shared" ref="F5578:F5585" si="1676">IFERROR(VLOOKUP(C5578,Tabla_Insumos,3,FALSE),0)</f>
        <v>0</v>
      </c>
      <c r="G5578" s="303">
        <f>ROUND(E5578*F5578,2)</f>
        <v>0</v>
      </c>
    </row>
    <row r="5579" spans="1:7" s="238" customFormat="1" ht="24" customHeight="1" x14ac:dyDescent="0.2">
      <c r="A5579" s="235" t="str">
        <f t="shared" si="1673"/>
        <v/>
      </c>
      <c r="B5579" s="233">
        <f t="shared" si="1674"/>
        <v>0</v>
      </c>
      <c r="C5579" s="234"/>
      <c r="D5579" s="235" t="str">
        <f t="shared" si="1675"/>
        <v/>
      </c>
      <c r="E5579" s="236"/>
      <c r="F5579" s="237">
        <f t="shared" si="1676"/>
        <v>0</v>
      </c>
      <c r="G5579" s="303">
        <f>ROUND(E5579*F5579,2)</f>
        <v>0</v>
      </c>
    </row>
    <row r="5580" spans="1:7" s="238" customFormat="1" ht="24" customHeight="1" x14ac:dyDescent="0.2">
      <c r="A5580" s="235" t="str">
        <f t="shared" si="1673"/>
        <v/>
      </c>
      <c r="B5580" s="233">
        <f t="shared" si="1674"/>
        <v>0</v>
      </c>
      <c r="C5580" s="234"/>
      <c r="D5580" s="235" t="str">
        <f t="shared" si="1675"/>
        <v/>
      </c>
      <c r="E5580" s="236"/>
      <c r="F5580" s="237">
        <f t="shared" si="1676"/>
        <v>0</v>
      </c>
      <c r="G5580" s="303">
        <f t="shared" ref="G5580:G5585" si="1677">ROUND(E5580*F5580,2)</f>
        <v>0</v>
      </c>
    </row>
    <row r="5581" spans="1:7" s="238" customFormat="1" ht="24" customHeight="1" x14ac:dyDescent="0.2">
      <c r="A5581" s="235" t="str">
        <f t="shared" si="1673"/>
        <v/>
      </c>
      <c r="B5581" s="233">
        <f t="shared" si="1674"/>
        <v>0</v>
      </c>
      <c r="C5581" s="234"/>
      <c r="D5581" s="235" t="str">
        <f t="shared" si="1675"/>
        <v/>
      </c>
      <c r="E5581" s="236"/>
      <c r="F5581" s="237">
        <f t="shared" si="1676"/>
        <v>0</v>
      </c>
      <c r="G5581" s="303">
        <f t="shared" si="1677"/>
        <v>0</v>
      </c>
    </row>
    <row r="5582" spans="1:7" s="238" customFormat="1" ht="24" customHeight="1" x14ac:dyDescent="0.2">
      <c r="A5582" s="235" t="str">
        <f t="shared" si="1673"/>
        <v/>
      </c>
      <c r="B5582" s="233">
        <f t="shared" si="1674"/>
        <v>0</v>
      </c>
      <c r="C5582" s="234"/>
      <c r="D5582" s="235" t="str">
        <f t="shared" si="1675"/>
        <v/>
      </c>
      <c r="E5582" s="236"/>
      <c r="F5582" s="237">
        <f t="shared" si="1676"/>
        <v>0</v>
      </c>
      <c r="G5582" s="303">
        <f t="shared" si="1677"/>
        <v>0</v>
      </c>
    </row>
    <row r="5583" spans="1:7" s="238" customFormat="1" ht="24" customHeight="1" x14ac:dyDescent="0.2">
      <c r="A5583" s="235" t="str">
        <f t="shared" si="1673"/>
        <v/>
      </c>
      <c r="B5583" s="233">
        <f t="shared" si="1674"/>
        <v>0</v>
      </c>
      <c r="C5583" s="234"/>
      <c r="D5583" s="235" t="str">
        <f t="shared" si="1675"/>
        <v/>
      </c>
      <c r="E5583" s="236"/>
      <c r="F5583" s="237">
        <f t="shared" si="1676"/>
        <v>0</v>
      </c>
      <c r="G5583" s="303">
        <f t="shared" si="1677"/>
        <v>0</v>
      </c>
    </row>
    <row r="5584" spans="1:7" s="238" customFormat="1" ht="24" customHeight="1" x14ac:dyDescent="0.2">
      <c r="A5584" s="235" t="str">
        <f t="shared" si="1673"/>
        <v/>
      </c>
      <c r="B5584" s="233">
        <f t="shared" si="1674"/>
        <v>0</v>
      </c>
      <c r="C5584" s="234"/>
      <c r="D5584" s="235" t="str">
        <f t="shared" si="1675"/>
        <v/>
      </c>
      <c r="E5584" s="236"/>
      <c r="F5584" s="237">
        <f t="shared" si="1676"/>
        <v>0</v>
      </c>
      <c r="G5584" s="303">
        <f t="shared" si="1677"/>
        <v>0</v>
      </c>
    </row>
    <row r="5585" spans="1:7" s="238" customFormat="1" ht="24" customHeight="1" x14ac:dyDescent="0.2">
      <c r="A5585" s="235" t="str">
        <f t="shared" si="1673"/>
        <v/>
      </c>
      <c r="B5585" s="233">
        <f t="shared" si="1674"/>
        <v>0</v>
      </c>
      <c r="C5585" s="234"/>
      <c r="D5585" s="235" t="str">
        <f t="shared" si="1675"/>
        <v/>
      </c>
      <c r="E5585" s="236"/>
      <c r="F5585" s="237">
        <f t="shared" si="1676"/>
        <v>0</v>
      </c>
      <c r="G5585" s="303">
        <f t="shared" si="1677"/>
        <v>0</v>
      </c>
    </row>
    <row r="5586" spans="1:7" ht="24" customHeight="1" x14ac:dyDescent="0.2">
      <c r="A5586" s="304"/>
      <c r="B5586" s="99"/>
      <c r="C5586" s="99"/>
      <c r="D5586" s="105"/>
      <c r="E5586" s="106"/>
      <c r="F5586" s="377" t="s">
        <v>32</v>
      </c>
      <c r="G5586" s="305">
        <f>SUBTOTAL(9,G5578:G5585)</f>
        <v>0</v>
      </c>
    </row>
    <row r="5587" spans="1:7" ht="24" customHeight="1" x14ac:dyDescent="0.2">
      <c r="A5587" s="304"/>
      <c r="B5587" s="99"/>
      <c r="C5587" s="375" t="s">
        <v>606</v>
      </c>
      <c r="D5587" s="105"/>
      <c r="E5587" s="106"/>
      <c r="F5587" s="107"/>
      <c r="G5587" s="306"/>
    </row>
    <row r="5588" spans="1:7" s="238" customFormat="1" ht="24" customHeight="1" x14ac:dyDescent="0.2">
      <c r="A5588" s="235" t="str">
        <f t="shared" ref="A5588:A5596" si="1678">IFERROR(VLOOKUP(C5588,Tabla_Insumos,4,FALSE),"")</f>
        <v/>
      </c>
      <c r="B5588" s="233" t="str">
        <f t="shared" ref="B5588:B5596" si="1679">IFERROR(VLOOKUP(C5588,Tabla_Insumos,5,FALSE),"")</f>
        <v/>
      </c>
      <c r="C5588" s="234"/>
      <c r="D5588" s="235" t="str">
        <f t="shared" ref="D5588:D5596" si="1680">IFERROR(VLOOKUP(C5588,Tabla_Insumos,2,FALSE),"")</f>
        <v/>
      </c>
      <c r="E5588" s="236"/>
      <c r="F5588" s="237">
        <f t="shared" ref="F5588:F5596" si="1681">IFERROR(VLOOKUP(C5588,Tabla_Insumos,3,FALSE),0)</f>
        <v>0</v>
      </c>
      <c r="G5588" s="303">
        <f t="shared" ref="G5588:G5596" si="1682">ROUND(E5588*F5588,2)</f>
        <v>0</v>
      </c>
    </row>
    <row r="5589" spans="1:7" s="238" customFormat="1" ht="24" customHeight="1" x14ac:dyDescent="0.2">
      <c r="A5589" s="235" t="str">
        <f t="shared" si="1678"/>
        <v/>
      </c>
      <c r="B5589" s="233" t="str">
        <f t="shared" si="1679"/>
        <v/>
      </c>
      <c r="C5589" s="234"/>
      <c r="D5589" s="235" t="str">
        <f t="shared" si="1680"/>
        <v/>
      </c>
      <c r="E5589" s="236"/>
      <c r="F5589" s="237">
        <f t="shared" si="1681"/>
        <v>0</v>
      </c>
      <c r="G5589" s="303">
        <f t="shared" si="1682"/>
        <v>0</v>
      </c>
    </row>
    <row r="5590" spans="1:7" s="238" customFormat="1" ht="24" customHeight="1" x14ac:dyDescent="0.2">
      <c r="A5590" s="235" t="str">
        <f t="shared" si="1678"/>
        <v/>
      </c>
      <c r="B5590" s="233" t="str">
        <f t="shared" si="1679"/>
        <v/>
      </c>
      <c r="C5590" s="234"/>
      <c r="D5590" s="235" t="str">
        <f t="shared" si="1680"/>
        <v/>
      </c>
      <c r="E5590" s="236"/>
      <c r="F5590" s="237">
        <f t="shared" si="1681"/>
        <v>0</v>
      </c>
      <c r="G5590" s="303">
        <f t="shared" si="1682"/>
        <v>0</v>
      </c>
    </row>
    <row r="5591" spans="1:7" s="238" customFormat="1" ht="24" customHeight="1" x14ac:dyDescent="0.2">
      <c r="A5591" s="235" t="str">
        <f t="shared" si="1678"/>
        <v/>
      </c>
      <c r="B5591" s="233" t="str">
        <f t="shared" si="1679"/>
        <v/>
      </c>
      <c r="C5591" s="234"/>
      <c r="D5591" s="235" t="str">
        <f t="shared" si="1680"/>
        <v/>
      </c>
      <c r="E5591" s="236"/>
      <c r="F5591" s="237">
        <f t="shared" si="1681"/>
        <v>0</v>
      </c>
      <c r="G5591" s="303">
        <f t="shared" si="1682"/>
        <v>0</v>
      </c>
    </row>
    <row r="5592" spans="1:7" s="238" customFormat="1" ht="24" customHeight="1" x14ac:dyDescent="0.2">
      <c r="A5592" s="235" t="str">
        <f t="shared" si="1678"/>
        <v/>
      </c>
      <c r="B5592" s="233" t="str">
        <f t="shared" si="1679"/>
        <v/>
      </c>
      <c r="C5592" s="234"/>
      <c r="D5592" s="235" t="str">
        <f t="shared" si="1680"/>
        <v/>
      </c>
      <c r="E5592" s="236"/>
      <c r="F5592" s="237">
        <f t="shared" si="1681"/>
        <v>0</v>
      </c>
      <c r="G5592" s="303">
        <f t="shared" si="1682"/>
        <v>0</v>
      </c>
    </row>
    <row r="5593" spans="1:7" s="238" customFormat="1" ht="24" customHeight="1" x14ac:dyDescent="0.2">
      <c r="A5593" s="235" t="str">
        <f t="shared" si="1678"/>
        <v/>
      </c>
      <c r="B5593" s="233" t="str">
        <f t="shared" si="1679"/>
        <v/>
      </c>
      <c r="C5593" s="234"/>
      <c r="D5593" s="235" t="str">
        <f t="shared" si="1680"/>
        <v/>
      </c>
      <c r="E5593" s="236"/>
      <c r="F5593" s="237">
        <f t="shared" si="1681"/>
        <v>0</v>
      </c>
      <c r="G5593" s="303">
        <f t="shared" si="1682"/>
        <v>0</v>
      </c>
    </row>
    <row r="5594" spans="1:7" s="238" customFormat="1" ht="24" customHeight="1" x14ac:dyDescent="0.2">
      <c r="A5594" s="235" t="str">
        <f t="shared" si="1678"/>
        <v/>
      </c>
      <c r="B5594" s="233" t="str">
        <f t="shared" si="1679"/>
        <v/>
      </c>
      <c r="C5594" s="234"/>
      <c r="D5594" s="235" t="str">
        <f t="shared" si="1680"/>
        <v/>
      </c>
      <c r="E5594" s="236"/>
      <c r="F5594" s="237">
        <f t="shared" si="1681"/>
        <v>0</v>
      </c>
      <c r="G5594" s="303">
        <f t="shared" si="1682"/>
        <v>0</v>
      </c>
    </row>
    <row r="5595" spans="1:7" s="238" customFormat="1" ht="24" customHeight="1" x14ac:dyDescent="0.2">
      <c r="A5595" s="235" t="str">
        <f t="shared" si="1678"/>
        <v/>
      </c>
      <c r="B5595" s="233" t="str">
        <f t="shared" si="1679"/>
        <v/>
      </c>
      <c r="C5595" s="234"/>
      <c r="D5595" s="235" t="str">
        <f t="shared" si="1680"/>
        <v/>
      </c>
      <c r="E5595" s="236"/>
      <c r="F5595" s="237">
        <f t="shared" si="1681"/>
        <v>0</v>
      </c>
      <c r="G5595" s="303">
        <f t="shared" si="1682"/>
        <v>0</v>
      </c>
    </row>
    <row r="5596" spans="1:7" s="238" customFormat="1" ht="24" customHeight="1" x14ac:dyDescent="0.2">
      <c r="A5596" s="235" t="str">
        <f t="shared" si="1678"/>
        <v/>
      </c>
      <c r="B5596" s="233" t="str">
        <f t="shared" si="1679"/>
        <v/>
      </c>
      <c r="C5596" s="234"/>
      <c r="D5596" s="235" t="str">
        <f t="shared" si="1680"/>
        <v/>
      </c>
      <c r="E5596" s="236"/>
      <c r="F5596" s="237">
        <f t="shared" si="1681"/>
        <v>0</v>
      </c>
      <c r="G5596" s="303">
        <f t="shared" si="1682"/>
        <v>0</v>
      </c>
    </row>
    <row r="5597" spans="1:7" ht="24" customHeight="1" x14ac:dyDescent="0.2">
      <c r="A5597" s="307"/>
      <c r="B5597" s="105"/>
      <c r="C5597" s="99"/>
      <c r="D5597" s="105"/>
      <c r="E5597" s="106"/>
      <c r="F5597" s="377" t="s">
        <v>33</v>
      </c>
      <c r="G5597" s="305">
        <f>SUBTOTAL(9,G5588:G5596)</f>
        <v>0</v>
      </c>
    </row>
    <row r="5598" spans="1:7" ht="24" customHeight="1" x14ac:dyDescent="0.2">
      <c r="A5598" s="308"/>
      <c r="B5598" s="105"/>
      <c r="C5598" s="99"/>
      <c r="D5598" s="105"/>
      <c r="E5598" s="106"/>
      <c r="F5598" s="107"/>
      <c r="G5598" s="306"/>
    </row>
    <row r="5599" spans="1:7" ht="24" customHeight="1" x14ac:dyDescent="0.2">
      <c r="A5599" s="309" t="str">
        <f>B5557</f>
        <v/>
      </c>
      <c r="B5599" s="310" t="str">
        <f>C5557</f>
        <v/>
      </c>
      <c r="C5599" s="113"/>
      <c r="D5599" s="113" t="s">
        <v>34</v>
      </c>
      <c r="E5599" s="114"/>
      <c r="F5599" s="312" t="s">
        <v>35</v>
      </c>
      <c r="G5599" s="311">
        <f>SUBTOTAL(9,G5562:G5598)</f>
        <v>0</v>
      </c>
    </row>
    <row r="5601" spans="1:123" ht="24" customHeight="1" x14ac:dyDescent="0.2">
      <c r="A5601" s="291" t="s">
        <v>37</v>
      </c>
      <c r="B5601" s="292"/>
      <c r="C5601" s="292"/>
      <c r="D5601" s="292"/>
      <c r="E5601" s="292"/>
      <c r="F5601" s="292"/>
      <c r="G5601" s="293"/>
    </row>
    <row r="5602" spans="1:123" ht="24" customHeight="1" x14ac:dyDescent="0.2">
      <c r="A5602" s="294" t="s">
        <v>602</v>
      </c>
      <c r="B5602" s="101" t="str">
        <f>Comitente</f>
        <v>DIRECCION PROVINCIAL DE REDES DE GAS</v>
      </c>
      <c r="C5602" s="96"/>
      <c r="D5602" s="102"/>
      <c r="E5602" s="102"/>
      <c r="F5602" s="103"/>
      <c r="G5602" s="295"/>
    </row>
    <row r="5603" spans="1:123" ht="24" customHeight="1" x14ac:dyDescent="0.2">
      <c r="A5603" s="294" t="s">
        <v>603</v>
      </c>
      <c r="B5603" s="101">
        <f>Contratista</f>
        <v>0</v>
      </c>
      <c r="C5603" s="97"/>
      <c r="D5603" s="97"/>
      <c r="E5603" s="97"/>
      <c r="F5603" s="104"/>
      <c r="G5603" s="296"/>
    </row>
    <row r="5604" spans="1:123" ht="24" customHeight="1" x14ac:dyDescent="0.2">
      <c r="A5604" s="294" t="s">
        <v>24</v>
      </c>
      <c r="B5604" s="101" t="str">
        <f>Obra</f>
        <v>RED DE MEDIA PRESIÓN BARRIO TALACASTO</v>
      </c>
      <c r="C5604" s="97"/>
      <c r="D5604" s="97"/>
      <c r="E5604" s="97"/>
      <c r="F5604" s="104" t="s">
        <v>38</v>
      </c>
      <c r="G5604" s="297">
        <f>Fecha_Base</f>
        <v>0</v>
      </c>
    </row>
    <row r="5605" spans="1:123" ht="24" customHeight="1" x14ac:dyDescent="0.2">
      <c r="A5605" s="298" t="s">
        <v>601</v>
      </c>
      <c r="B5605" s="98" t="str">
        <f>Ubicación</f>
        <v>Departamento Chimbas</v>
      </c>
      <c r="C5605" s="98"/>
      <c r="D5605" s="105"/>
      <c r="E5605" s="106"/>
      <c r="F5605" s="107"/>
      <c r="G5605" s="299"/>
    </row>
    <row r="5606" spans="1:123" ht="24" customHeight="1" x14ac:dyDescent="0.2">
      <c r="A5606" s="298" t="s">
        <v>39</v>
      </c>
      <c r="B5606" s="108" t="str">
        <f>IFERROR(VALUE(LEFT(B5607,FIND(".",B5607)-1)),"")</f>
        <v/>
      </c>
      <c r="C5606" s="99" t="str">
        <f>IFERROR(VLOOKUP(B5606,Tabla_CyP,2,FALSE),"")</f>
        <v/>
      </c>
      <c r="D5606" s="99"/>
      <c r="E5606" s="106"/>
      <c r="F5606" s="107"/>
      <c r="G5606" s="299"/>
    </row>
    <row r="5607" spans="1:123" ht="24" customHeight="1" x14ac:dyDescent="0.2">
      <c r="A5607" s="298" t="s">
        <v>25</v>
      </c>
      <c r="B5607" s="109" t="str">
        <f>IFERROR(VLOOKUP(COUNTIF($A$1:A5607,"ANALISIS DE PRECIOS"),Tabla_NumeroItem,2,FALSE),"")</f>
        <v/>
      </c>
      <c r="C5607" s="99" t="str">
        <f>IFERROR(VLOOKUP(B5607,Tabla_CyP,2,FALSE),"")</f>
        <v/>
      </c>
      <c r="D5607" s="105"/>
      <c r="E5607" s="106"/>
      <c r="F5607" s="104" t="s">
        <v>26</v>
      </c>
      <c r="G5607" s="300" t="str">
        <f>IFERROR(VLOOKUP(B5607,Tabla_CyP,4,FALSE),"")</f>
        <v/>
      </c>
    </row>
    <row r="5608" spans="1:123" ht="24" customHeight="1" x14ac:dyDescent="0.2">
      <c r="A5608" s="298"/>
      <c r="B5608" s="98"/>
      <c r="C5608" s="99"/>
      <c r="D5608" s="105"/>
      <c r="E5608" s="106"/>
      <c r="F5608" s="107"/>
      <c r="G5608" s="299"/>
    </row>
    <row r="5609" spans="1:123" ht="24" customHeight="1" x14ac:dyDescent="0.2">
      <c r="A5609" s="431" t="s">
        <v>507</v>
      </c>
      <c r="B5609" s="432"/>
      <c r="C5609" s="425" t="s">
        <v>0</v>
      </c>
      <c r="D5609" s="425" t="s">
        <v>27</v>
      </c>
      <c r="E5609" s="427" t="s">
        <v>28</v>
      </c>
      <c r="F5609" s="429" t="s">
        <v>29</v>
      </c>
      <c r="G5609" s="429" t="s">
        <v>30</v>
      </c>
    </row>
    <row r="5610" spans="1:123" s="111" customFormat="1" ht="24" customHeight="1" x14ac:dyDescent="0.2">
      <c r="A5610" s="110" t="s">
        <v>508</v>
      </c>
      <c r="B5610" s="110" t="s">
        <v>509</v>
      </c>
      <c r="C5610" s="426"/>
      <c r="D5610" s="426"/>
      <c r="E5610" s="428"/>
      <c r="F5610" s="430"/>
      <c r="G5610" s="430"/>
      <c r="H5610" s="239"/>
      <c r="I5610" s="239"/>
      <c r="J5610" s="239"/>
      <c r="K5610" s="239"/>
      <c r="L5610" s="239"/>
      <c r="M5610" s="239"/>
      <c r="N5610" s="239"/>
      <c r="O5610" s="239"/>
      <c r="P5610" s="239"/>
      <c r="Q5610" s="239"/>
      <c r="R5610" s="239"/>
      <c r="S5610" s="239"/>
      <c r="T5610" s="239"/>
      <c r="U5610" s="239"/>
      <c r="V5610" s="239"/>
      <c r="W5610" s="239"/>
      <c r="X5610" s="239"/>
      <c r="Y5610" s="239"/>
      <c r="Z5610" s="239"/>
      <c r="AA5610" s="239"/>
      <c r="AB5610" s="239"/>
      <c r="AC5610" s="239"/>
      <c r="AD5610" s="239"/>
      <c r="AE5610" s="239"/>
      <c r="AF5610" s="239"/>
      <c r="AG5610" s="239"/>
      <c r="AH5610" s="239"/>
      <c r="AI5610" s="239"/>
      <c r="AJ5610" s="239"/>
      <c r="AK5610" s="239"/>
      <c r="AL5610" s="239"/>
      <c r="AM5610" s="239"/>
      <c r="AN5610" s="239"/>
      <c r="AO5610" s="239"/>
      <c r="AP5610" s="239"/>
      <c r="AQ5610" s="239"/>
      <c r="AR5610" s="239"/>
      <c r="AS5610" s="239"/>
      <c r="AT5610" s="239"/>
      <c r="AU5610" s="239"/>
      <c r="AV5610" s="239"/>
      <c r="AW5610" s="239"/>
      <c r="AX5610" s="239"/>
      <c r="AY5610" s="239"/>
      <c r="AZ5610" s="239"/>
      <c r="BA5610" s="239"/>
      <c r="BB5610" s="239"/>
      <c r="BC5610" s="239"/>
      <c r="BD5610" s="239"/>
      <c r="BE5610" s="239"/>
      <c r="BF5610" s="239"/>
      <c r="BG5610" s="239"/>
      <c r="BH5610" s="239"/>
      <c r="BI5610" s="239"/>
      <c r="BJ5610" s="239"/>
      <c r="BK5610" s="239"/>
      <c r="BL5610" s="239"/>
      <c r="BM5610" s="239"/>
      <c r="BN5610" s="239"/>
      <c r="BO5610" s="239"/>
      <c r="BP5610" s="239"/>
      <c r="BQ5610" s="239"/>
      <c r="BR5610" s="239"/>
      <c r="BS5610" s="239"/>
      <c r="BT5610" s="239"/>
      <c r="BU5610" s="239"/>
      <c r="BV5610" s="239"/>
      <c r="BW5610" s="239"/>
      <c r="BX5610" s="239"/>
      <c r="BY5610" s="239"/>
      <c r="BZ5610" s="239"/>
      <c r="CA5610" s="239"/>
      <c r="CB5610" s="239"/>
      <c r="CC5610" s="239"/>
      <c r="CD5610" s="239"/>
      <c r="CE5610" s="239"/>
      <c r="CF5610" s="239"/>
      <c r="CG5610" s="239"/>
      <c r="CH5610" s="239"/>
      <c r="CI5610" s="239"/>
      <c r="CJ5610" s="239"/>
      <c r="CK5610" s="239"/>
      <c r="CL5610" s="239"/>
      <c r="CM5610" s="239"/>
      <c r="CN5610" s="239"/>
      <c r="CO5610" s="239"/>
      <c r="CP5610" s="239"/>
      <c r="CQ5610" s="239"/>
      <c r="CR5610" s="239"/>
      <c r="CS5610" s="239"/>
      <c r="CT5610" s="239"/>
      <c r="CU5610" s="239"/>
      <c r="CV5610" s="239"/>
      <c r="CW5610" s="239"/>
      <c r="CX5610" s="239"/>
      <c r="CY5610" s="239"/>
      <c r="CZ5610" s="239"/>
      <c r="DA5610" s="239"/>
      <c r="DB5610" s="239"/>
      <c r="DC5610" s="239"/>
      <c r="DD5610" s="239"/>
      <c r="DE5610" s="239"/>
      <c r="DF5610" s="239"/>
      <c r="DG5610" s="239"/>
      <c r="DH5610" s="239"/>
      <c r="DI5610" s="239"/>
      <c r="DJ5610" s="239"/>
      <c r="DK5610" s="239"/>
      <c r="DL5610" s="239"/>
      <c r="DM5610" s="239"/>
      <c r="DN5610" s="239"/>
      <c r="DO5610" s="239"/>
      <c r="DP5610" s="239"/>
      <c r="DQ5610" s="239"/>
      <c r="DR5610" s="239"/>
      <c r="DS5610" s="239"/>
    </row>
    <row r="5611" spans="1:123" ht="24" customHeight="1" x14ac:dyDescent="0.2">
      <c r="A5611" s="378"/>
      <c r="B5611" s="112"/>
      <c r="C5611" s="376" t="s">
        <v>604</v>
      </c>
      <c r="D5611" s="113"/>
      <c r="E5611" s="114"/>
      <c r="F5611" s="115"/>
      <c r="G5611" s="302"/>
    </row>
    <row r="5612" spans="1:123" s="238" customFormat="1" ht="24" customHeight="1" x14ac:dyDescent="0.2">
      <c r="A5612" s="235" t="str">
        <f t="shared" ref="A5612:A5625" si="1683">IFERROR(VLOOKUP(C5612,Tabla_Insumos,4,FALSE),"")</f>
        <v/>
      </c>
      <c r="B5612" s="233" t="str">
        <f t="shared" ref="B5612:B5625" si="1684">IFERROR(VLOOKUP(C5612,Tabla_Insumos,5,FALSE),"")</f>
        <v/>
      </c>
      <c r="C5612" s="234"/>
      <c r="D5612" s="235" t="str">
        <f t="shared" ref="D5612:D5625" si="1685">IFERROR(VLOOKUP(C5612,Tabla_Insumos,2,FALSE),"")</f>
        <v/>
      </c>
      <c r="E5612" s="236"/>
      <c r="F5612" s="237">
        <f t="shared" ref="F5612:F5625" si="1686">IFERROR(VLOOKUP(C5612,Tabla_Insumos,3,FALSE),0)</f>
        <v>0</v>
      </c>
      <c r="G5612" s="303">
        <f>ROUND(E5612*F5612,2)</f>
        <v>0</v>
      </c>
    </row>
    <row r="5613" spans="1:123" s="238" customFormat="1" ht="24" customHeight="1" x14ac:dyDescent="0.2">
      <c r="A5613" s="235" t="str">
        <f t="shared" si="1683"/>
        <v/>
      </c>
      <c r="B5613" s="233" t="str">
        <f t="shared" si="1684"/>
        <v/>
      </c>
      <c r="C5613" s="234"/>
      <c r="D5613" s="235" t="str">
        <f t="shared" si="1685"/>
        <v/>
      </c>
      <c r="E5613" s="236"/>
      <c r="F5613" s="237">
        <f t="shared" si="1686"/>
        <v>0</v>
      </c>
      <c r="G5613" s="303">
        <f t="shared" ref="G5613:G5625" si="1687">ROUND(E5613*F5613,2)</f>
        <v>0</v>
      </c>
    </row>
    <row r="5614" spans="1:123" s="238" customFormat="1" ht="24" customHeight="1" x14ac:dyDescent="0.2">
      <c r="A5614" s="235" t="str">
        <f t="shared" si="1683"/>
        <v/>
      </c>
      <c r="B5614" s="233" t="str">
        <f t="shared" si="1684"/>
        <v/>
      </c>
      <c r="C5614" s="234"/>
      <c r="D5614" s="235" t="str">
        <f t="shared" si="1685"/>
        <v/>
      </c>
      <c r="E5614" s="236"/>
      <c r="F5614" s="237">
        <f t="shared" si="1686"/>
        <v>0</v>
      </c>
      <c r="G5614" s="303">
        <f t="shared" si="1687"/>
        <v>0</v>
      </c>
    </row>
    <row r="5615" spans="1:123" s="238" customFormat="1" ht="24" customHeight="1" x14ac:dyDescent="0.2">
      <c r="A5615" s="235" t="str">
        <f t="shared" si="1683"/>
        <v/>
      </c>
      <c r="B5615" s="233" t="str">
        <f t="shared" si="1684"/>
        <v/>
      </c>
      <c r="C5615" s="234"/>
      <c r="D5615" s="235" t="str">
        <f t="shared" si="1685"/>
        <v/>
      </c>
      <c r="E5615" s="236"/>
      <c r="F5615" s="237">
        <f t="shared" si="1686"/>
        <v>0</v>
      </c>
      <c r="G5615" s="303">
        <f t="shared" si="1687"/>
        <v>0</v>
      </c>
    </row>
    <row r="5616" spans="1:123" s="238" customFormat="1" ht="24" customHeight="1" x14ac:dyDescent="0.2">
      <c r="A5616" s="235" t="str">
        <f t="shared" si="1683"/>
        <v/>
      </c>
      <c r="B5616" s="233" t="str">
        <f t="shared" si="1684"/>
        <v/>
      </c>
      <c r="C5616" s="234"/>
      <c r="D5616" s="235" t="str">
        <f t="shared" si="1685"/>
        <v/>
      </c>
      <c r="E5616" s="236"/>
      <c r="F5616" s="237">
        <f t="shared" si="1686"/>
        <v>0</v>
      </c>
      <c r="G5616" s="303">
        <f t="shared" si="1687"/>
        <v>0</v>
      </c>
    </row>
    <row r="5617" spans="1:7" s="238" customFormat="1" ht="24" customHeight="1" x14ac:dyDescent="0.2">
      <c r="A5617" s="235" t="str">
        <f t="shared" si="1683"/>
        <v/>
      </c>
      <c r="B5617" s="233" t="str">
        <f t="shared" si="1684"/>
        <v/>
      </c>
      <c r="C5617" s="234"/>
      <c r="D5617" s="235" t="str">
        <f t="shared" si="1685"/>
        <v/>
      </c>
      <c r="E5617" s="236"/>
      <c r="F5617" s="237">
        <f t="shared" si="1686"/>
        <v>0</v>
      </c>
      <c r="G5617" s="303">
        <f t="shared" si="1687"/>
        <v>0</v>
      </c>
    </row>
    <row r="5618" spans="1:7" s="238" customFormat="1" ht="24" customHeight="1" x14ac:dyDescent="0.2">
      <c r="A5618" s="235" t="str">
        <f t="shared" si="1683"/>
        <v/>
      </c>
      <c r="B5618" s="233" t="str">
        <f t="shared" si="1684"/>
        <v/>
      </c>
      <c r="C5618" s="234"/>
      <c r="D5618" s="235" t="str">
        <f t="shared" si="1685"/>
        <v/>
      </c>
      <c r="E5618" s="236"/>
      <c r="F5618" s="237">
        <f t="shared" si="1686"/>
        <v>0</v>
      </c>
      <c r="G5618" s="303">
        <f t="shared" si="1687"/>
        <v>0</v>
      </c>
    </row>
    <row r="5619" spans="1:7" s="238" customFormat="1" ht="24" customHeight="1" x14ac:dyDescent="0.2">
      <c r="A5619" s="235" t="str">
        <f t="shared" si="1683"/>
        <v/>
      </c>
      <c r="B5619" s="233" t="str">
        <f t="shared" si="1684"/>
        <v/>
      </c>
      <c r="C5619" s="234"/>
      <c r="D5619" s="235" t="str">
        <f t="shared" si="1685"/>
        <v/>
      </c>
      <c r="E5619" s="236"/>
      <c r="F5619" s="237">
        <f t="shared" si="1686"/>
        <v>0</v>
      </c>
      <c r="G5619" s="303">
        <f t="shared" si="1687"/>
        <v>0</v>
      </c>
    </row>
    <row r="5620" spans="1:7" s="238" customFormat="1" ht="24" customHeight="1" x14ac:dyDescent="0.2">
      <c r="A5620" s="235" t="str">
        <f t="shared" si="1683"/>
        <v/>
      </c>
      <c r="B5620" s="233" t="str">
        <f t="shared" si="1684"/>
        <v/>
      </c>
      <c r="C5620" s="234"/>
      <c r="D5620" s="235" t="str">
        <f t="shared" si="1685"/>
        <v/>
      </c>
      <c r="E5620" s="236"/>
      <c r="F5620" s="237">
        <f t="shared" si="1686"/>
        <v>0</v>
      </c>
      <c r="G5620" s="303">
        <f t="shared" si="1687"/>
        <v>0</v>
      </c>
    </row>
    <row r="5621" spans="1:7" s="238" customFormat="1" ht="24" customHeight="1" x14ac:dyDescent="0.2">
      <c r="A5621" s="235" t="str">
        <f t="shared" si="1683"/>
        <v/>
      </c>
      <c r="B5621" s="233" t="str">
        <f t="shared" si="1684"/>
        <v/>
      </c>
      <c r="C5621" s="234"/>
      <c r="D5621" s="235" t="str">
        <f t="shared" si="1685"/>
        <v/>
      </c>
      <c r="E5621" s="236"/>
      <c r="F5621" s="237">
        <f t="shared" si="1686"/>
        <v>0</v>
      </c>
      <c r="G5621" s="303">
        <f t="shared" si="1687"/>
        <v>0</v>
      </c>
    </row>
    <row r="5622" spans="1:7" s="238" customFormat="1" ht="24" customHeight="1" x14ac:dyDescent="0.2">
      <c r="A5622" s="235" t="str">
        <f t="shared" si="1683"/>
        <v/>
      </c>
      <c r="B5622" s="233" t="str">
        <f t="shared" si="1684"/>
        <v/>
      </c>
      <c r="C5622" s="234"/>
      <c r="D5622" s="235" t="str">
        <f t="shared" si="1685"/>
        <v/>
      </c>
      <c r="E5622" s="236"/>
      <c r="F5622" s="237">
        <f t="shared" si="1686"/>
        <v>0</v>
      </c>
      <c r="G5622" s="303">
        <f t="shared" si="1687"/>
        <v>0</v>
      </c>
    </row>
    <row r="5623" spans="1:7" s="238" customFormat="1" ht="24" customHeight="1" x14ac:dyDescent="0.2">
      <c r="A5623" s="235" t="str">
        <f t="shared" si="1683"/>
        <v/>
      </c>
      <c r="B5623" s="233" t="str">
        <f t="shared" si="1684"/>
        <v/>
      </c>
      <c r="C5623" s="234"/>
      <c r="D5623" s="235" t="str">
        <f t="shared" si="1685"/>
        <v/>
      </c>
      <c r="E5623" s="236"/>
      <c r="F5623" s="237">
        <f t="shared" si="1686"/>
        <v>0</v>
      </c>
      <c r="G5623" s="303">
        <f t="shared" si="1687"/>
        <v>0</v>
      </c>
    </row>
    <row r="5624" spans="1:7" s="238" customFormat="1" ht="24" customHeight="1" x14ac:dyDescent="0.2">
      <c r="A5624" s="235" t="str">
        <f t="shared" si="1683"/>
        <v/>
      </c>
      <c r="B5624" s="233" t="str">
        <f t="shared" si="1684"/>
        <v/>
      </c>
      <c r="C5624" s="234"/>
      <c r="D5624" s="235" t="str">
        <f t="shared" si="1685"/>
        <v/>
      </c>
      <c r="E5624" s="236"/>
      <c r="F5624" s="237">
        <f t="shared" si="1686"/>
        <v>0</v>
      </c>
      <c r="G5624" s="303">
        <f t="shared" si="1687"/>
        <v>0</v>
      </c>
    </row>
    <row r="5625" spans="1:7" s="238" customFormat="1" ht="24" customHeight="1" x14ac:dyDescent="0.2">
      <c r="A5625" s="235" t="str">
        <f t="shared" si="1683"/>
        <v/>
      </c>
      <c r="B5625" s="233" t="str">
        <f t="shared" si="1684"/>
        <v/>
      </c>
      <c r="C5625" s="234"/>
      <c r="D5625" s="235" t="str">
        <f t="shared" si="1685"/>
        <v/>
      </c>
      <c r="E5625" s="236"/>
      <c r="F5625" s="237">
        <f t="shared" si="1686"/>
        <v>0</v>
      </c>
      <c r="G5625" s="303">
        <f t="shared" si="1687"/>
        <v>0</v>
      </c>
    </row>
    <row r="5626" spans="1:7" ht="24" customHeight="1" x14ac:dyDescent="0.2">
      <c r="A5626" s="304"/>
      <c r="B5626" s="99"/>
      <c r="C5626" s="99"/>
      <c r="D5626" s="105"/>
      <c r="E5626" s="106"/>
      <c r="F5626" s="377" t="s">
        <v>31</v>
      </c>
      <c r="G5626" s="305">
        <f>SUBTOTAL(9,G5612:G5625)</f>
        <v>0</v>
      </c>
    </row>
    <row r="5627" spans="1:7" ht="24" customHeight="1" x14ac:dyDescent="0.2">
      <c r="A5627" s="304"/>
      <c r="B5627" s="99"/>
      <c r="C5627" s="375" t="s">
        <v>605</v>
      </c>
      <c r="D5627" s="105"/>
      <c r="E5627" s="106"/>
      <c r="F5627" s="107"/>
      <c r="G5627" s="306"/>
    </row>
    <row r="5628" spans="1:7" s="238" customFormat="1" ht="24" customHeight="1" x14ac:dyDescent="0.2">
      <c r="A5628" s="235" t="str">
        <f t="shared" ref="A5628:A5635" si="1688">IFERROR(VLOOKUP(C5628,Tabla_Insumos,4,FALSE),"")</f>
        <v/>
      </c>
      <c r="B5628" s="233">
        <f t="shared" ref="B5628:B5635" si="1689">IFERROR(VLOOKUP(A5628,Tabla_Indices,5,FALSE),"")</f>
        <v>0</v>
      </c>
      <c r="C5628" s="234"/>
      <c r="D5628" s="235" t="str">
        <f t="shared" ref="D5628:D5635" si="1690">IFERROR(VLOOKUP(C5628,Tabla_Insumos,2,FALSE),"")</f>
        <v/>
      </c>
      <c r="E5628" s="236"/>
      <c r="F5628" s="237">
        <f t="shared" ref="F5628:F5635" si="1691">IFERROR(VLOOKUP(C5628,Tabla_Insumos,3,FALSE),0)</f>
        <v>0</v>
      </c>
      <c r="G5628" s="303">
        <f>ROUND(E5628*F5628,2)</f>
        <v>0</v>
      </c>
    </row>
    <row r="5629" spans="1:7" s="238" customFormat="1" ht="24" customHeight="1" x14ac:dyDescent="0.2">
      <c r="A5629" s="235" t="str">
        <f t="shared" si="1688"/>
        <v/>
      </c>
      <c r="B5629" s="233">
        <f t="shared" si="1689"/>
        <v>0</v>
      </c>
      <c r="C5629" s="234"/>
      <c r="D5629" s="235" t="str">
        <f t="shared" si="1690"/>
        <v/>
      </c>
      <c r="E5629" s="236"/>
      <c r="F5629" s="237">
        <f t="shared" si="1691"/>
        <v>0</v>
      </c>
      <c r="G5629" s="303">
        <f>ROUND(E5629*F5629,2)</f>
        <v>0</v>
      </c>
    </row>
    <row r="5630" spans="1:7" s="238" customFormat="1" ht="24" customHeight="1" x14ac:dyDescent="0.2">
      <c r="A5630" s="235" t="str">
        <f t="shared" si="1688"/>
        <v/>
      </c>
      <c r="B5630" s="233">
        <f t="shared" si="1689"/>
        <v>0</v>
      </c>
      <c r="C5630" s="234"/>
      <c r="D5630" s="235" t="str">
        <f t="shared" si="1690"/>
        <v/>
      </c>
      <c r="E5630" s="236"/>
      <c r="F5630" s="237">
        <f t="shared" si="1691"/>
        <v>0</v>
      </c>
      <c r="G5630" s="303">
        <f t="shared" ref="G5630:G5635" si="1692">ROUND(E5630*F5630,2)</f>
        <v>0</v>
      </c>
    </row>
    <row r="5631" spans="1:7" s="238" customFormat="1" ht="24" customHeight="1" x14ac:dyDescent="0.2">
      <c r="A5631" s="235" t="str">
        <f t="shared" si="1688"/>
        <v/>
      </c>
      <c r="B5631" s="233">
        <f t="shared" si="1689"/>
        <v>0</v>
      </c>
      <c r="C5631" s="234"/>
      <c r="D5631" s="235" t="str">
        <f t="shared" si="1690"/>
        <v/>
      </c>
      <c r="E5631" s="236"/>
      <c r="F5631" s="237">
        <f t="shared" si="1691"/>
        <v>0</v>
      </c>
      <c r="G5631" s="303">
        <f t="shared" si="1692"/>
        <v>0</v>
      </c>
    </row>
    <row r="5632" spans="1:7" s="238" customFormat="1" ht="24" customHeight="1" x14ac:dyDescent="0.2">
      <c r="A5632" s="235" t="str">
        <f t="shared" si="1688"/>
        <v/>
      </c>
      <c r="B5632" s="233">
        <f t="shared" si="1689"/>
        <v>0</v>
      </c>
      <c r="C5632" s="234"/>
      <c r="D5632" s="235" t="str">
        <f t="shared" si="1690"/>
        <v/>
      </c>
      <c r="E5632" s="236"/>
      <c r="F5632" s="237">
        <f t="shared" si="1691"/>
        <v>0</v>
      </c>
      <c r="G5632" s="303">
        <f t="shared" si="1692"/>
        <v>0</v>
      </c>
    </row>
    <row r="5633" spans="1:7" s="238" customFormat="1" ht="24" customHeight="1" x14ac:dyDescent="0.2">
      <c r="A5633" s="235" t="str">
        <f t="shared" si="1688"/>
        <v/>
      </c>
      <c r="B5633" s="233">
        <f t="shared" si="1689"/>
        <v>0</v>
      </c>
      <c r="C5633" s="234"/>
      <c r="D5633" s="235" t="str">
        <f t="shared" si="1690"/>
        <v/>
      </c>
      <c r="E5633" s="236"/>
      <c r="F5633" s="237">
        <f t="shared" si="1691"/>
        <v>0</v>
      </c>
      <c r="G5633" s="303">
        <f t="shared" si="1692"/>
        <v>0</v>
      </c>
    </row>
    <row r="5634" spans="1:7" s="238" customFormat="1" ht="24" customHeight="1" x14ac:dyDescent="0.2">
      <c r="A5634" s="235" t="str">
        <f t="shared" si="1688"/>
        <v/>
      </c>
      <c r="B5634" s="233">
        <f t="shared" si="1689"/>
        <v>0</v>
      </c>
      <c r="C5634" s="234"/>
      <c r="D5634" s="235" t="str">
        <f t="shared" si="1690"/>
        <v/>
      </c>
      <c r="E5634" s="236"/>
      <c r="F5634" s="237">
        <f t="shared" si="1691"/>
        <v>0</v>
      </c>
      <c r="G5634" s="303">
        <f t="shared" si="1692"/>
        <v>0</v>
      </c>
    </row>
    <row r="5635" spans="1:7" s="238" customFormat="1" ht="24" customHeight="1" x14ac:dyDescent="0.2">
      <c r="A5635" s="235" t="str">
        <f t="shared" si="1688"/>
        <v/>
      </c>
      <c r="B5635" s="233">
        <f t="shared" si="1689"/>
        <v>0</v>
      </c>
      <c r="C5635" s="234"/>
      <c r="D5635" s="235" t="str">
        <f t="shared" si="1690"/>
        <v/>
      </c>
      <c r="E5635" s="236"/>
      <c r="F5635" s="237">
        <f t="shared" si="1691"/>
        <v>0</v>
      </c>
      <c r="G5635" s="303">
        <f t="shared" si="1692"/>
        <v>0</v>
      </c>
    </row>
    <row r="5636" spans="1:7" ht="24" customHeight="1" x14ac:dyDescent="0.2">
      <c r="A5636" s="304"/>
      <c r="B5636" s="99"/>
      <c r="C5636" s="99"/>
      <c r="D5636" s="105"/>
      <c r="E5636" s="106"/>
      <c r="F5636" s="377" t="s">
        <v>32</v>
      </c>
      <c r="G5636" s="305">
        <f>SUBTOTAL(9,G5628:G5635)</f>
        <v>0</v>
      </c>
    </row>
    <row r="5637" spans="1:7" ht="24" customHeight="1" x14ac:dyDescent="0.2">
      <c r="A5637" s="304"/>
      <c r="B5637" s="99"/>
      <c r="C5637" s="375" t="s">
        <v>606</v>
      </c>
      <c r="D5637" s="105"/>
      <c r="E5637" s="106"/>
      <c r="F5637" s="107"/>
      <c r="G5637" s="306"/>
    </row>
    <row r="5638" spans="1:7" s="238" customFormat="1" ht="24" customHeight="1" x14ac:dyDescent="0.2">
      <c r="A5638" s="235" t="str">
        <f t="shared" ref="A5638:A5646" si="1693">IFERROR(VLOOKUP(C5638,Tabla_Insumos,4,FALSE),"")</f>
        <v/>
      </c>
      <c r="B5638" s="233" t="str">
        <f t="shared" ref="B5638:B5646" si="1694">IFERROR(VLOOKUP(C5638,Tabla_Insumos,5,FALSE),"")</f>
        <v/>
      </c>
      <c r="C5638" s="234"/>
      <c r="D5638" s="235" t="str">
        <f t="shared" ref="D5638:D5646" si="1695">IFERROR(VLOOKUP(C5638,Tabla_Insumos,2,FALSE),"")</f>
        <v/>
      </c>
      <c r="E5638" s="236"/>
      <c r="F5638" s="237">
        <f t="shared" ref="F5638:F5646" si="1696">IFERROR(VLOOKUP(C5638,Tabla_Insumos,3,FALSE),0)</f>
        <v>0</v>
      </c>
      <c r="G5638" s="303">
        <f t="shared" ref="G5638:G5646" si="1697">ROUND(E5638*F5638,2)</f>
        <v>0</v>
      </c>
    </row>
    <row r="5639" spans="1:7" s="238" customFormat="1" ht="24" customHeight="1" x14ac:dyDescent="0.2">
      <c r="A5639" s="235" t="str">
        <f t="shared" si="1693"/>
        <v/>
      </c>
      <c r="B5639" s="233" t="str">
        <f t="shared" si="1694"/>
        <v/>
      </c>
      <c r="C5639" s="234"/>
      <c r="D5639" s="235" t="str">
        <f t="shared" si="1695"/>
        <v/>
      </c>
      <c r="E5639" s="236"/>
      <c r="F5639" s="237">
        <f t="shared" si="1696"/>
        <v>0</v>
      </c>
      <c r="G5639" s="303">
        <f t="shared" si="1697"/>
        <v>0</v>
      </c>
    </row>
    <row r="5640" spans="1:7" s="238" customFormat="1" ht="24" customHeight="1" x14ac:dyDescent="0.2">
      <c r="A5640" s="235" t="str">
        <f t="shared" si="1693"/>
        <v/>
      </c>
      <c r="B5640" s="233" t="str">
        <f t="shared" si="1694"/>
        <v/>
      </c>
      <c r="C5640" s="234"/>
      <c r="D5640" s="235" t="str">
        <f t="shared" si="1695"/>
        <v/>
      </c>
      <c r="E5640" s="236"/>
      <c r="F5640" s="237">
        <f t="shared" si="1696"/>
        <v>0</v>
      </c>
      <c r="G5640" s="303">
        <f t="shared" si="1697"/>
        <v>0</v>
      </c>
    </row>
    <row r="5641" spans="1:7" s="238" customFormat="1" ht="24" customHeight="1" x14ac:dyDescent="0.2">
      <c r="A5641" s="235" t="str">
        <f t="shared" si="1693"/>
        <v/>
      </c>
      <c r="B5641" s="233" t="str">
        <f t="shared" si="1694"/>
        <v/>
      </c>
      <c r="C5641" s="234"/>
      <c r="D5641" s="235" t="str">
        <f t="shared" si="1695"/>
        <v/>
      </c>
      <c r="E5641" s="236"/>
      <c r="F5641" s="237">
        <f t="shared" si="1696"/>
        <v>0</v>
      </c>
      <c r="G5641" s="303">
        <f t="shared" si="1697"/>
        <v>0</v>
      </c>
    </row>
    <row r="5642" spans="1:7" s="238" customFormat="1" ht="24" customHeight="1" x14ac:dyDescent="0.2">
      <c r="A5642" s="235" t="str">
        <f t="shared" si="1693"/>
        <v/>
      </c>
      <c r="B5642" s="233" t="str">
        <f t="shared" si="1694"/>
        <v/>
      </c>
      <c r="C5642" s="234"/>
      <c r="D5642" s="235" t="str">
        <f t="shared" si="1695"/>
        <v/>
      </c>
      <c r="E5642" s="236"/>
      <c r="F5642" s="237">
        <f t="shared" si="1696"/>
        <v>0</v>
      </c>
      <c r="G5642" s="303">
        <f t="shared" si="1697"/>
        <v>0</v>
      </c>
    </row>
    <row r="5643" spans="1:7" s="238" customFormat="1" ht="24" customHeight="1" x14ac:dyDescent="0.2">
      <c r="A5643" s="235" t="str">
        <f t="shared" si="1693"/>
        <v/>
      </c>
      <c r="B5643" s="233" t="str">
        <f t="shared" si="1694"/>
        <v/>
      </c>
      <c r="C5643" s="234"/>
      <c r="D5643" s="235" t="str">
        <f t="shared" si="1695"/>
        <v/>
      </c>
      <c r="E5643" s="236"/>
      <c r="F5643" s="237">
        <f t="shared" si="1696"/>
        <v>0</v>
      </c>
      <c r="G5643" s="303">
        <f t="shared" si="1697"/>
        <v>0</v>
      </c>
    </row>
    <row r="5644" spans="1:7" s="238" customFormat="1" ht="24" customHeight="1" x14ac:dyDescent="0.2">
      <c r="A5644" s="235" t="str">
        <f t="shared" si="1693"/>
        <v/>
      </c>
      <c r="B5644" s="233" t="str">
        <f t="shared" si="1694"/>
        <v/>
      </c>
      <c r="C5644" s="234"/>
      <c r="D5644" s="235" t="str">
        <f t="shared" si="1695"/>
        <v/>
      </c>
      <c r="E5644" s="236"/>
      <c r="F5644" s="237">
        <f t="shared" si="1696"/>
        <v>0</v>
      </c>
      <c r="G5644" s="303">
        <f t="shared" si="1697"/>
        <v>0</v>
      </c>
    </row>
    <row r="5645" spans="1:7" s="238" customFormat="1" ht="24" customHeight="1" x14ac:dyDescent="0.2">
      <c r="A5645" s="235" t="str">
        <f t="shared" si="1693"/>
        <v/>
      </c>
      <c r="B5645" s="233" t="str">
        <f t="shared" si="1694"/>
        <v/>
      </c>
      <c r="C5645" s="234"/>
      <c r="D5645" s="235" t="str">
        <f t="shared" si="1695"/>
        <v/>
      </c>
      <c r="E5645" s="236"/>
      <c r="F5645" s="237">
        <f t="shared" si="1696"/>
        <v>0</v>
      </c>
      <c r="G5645" s="303">
        <f t="shared" si="1697"/>
        <v>0</v>
      </c>
    </row>
    <row r="5646" spans="1:7" s="238" customFormat="1" ht="24" customHeight="1" x14ac:dyDescent="0.2">
      <c r="A5646" s="235" t="str">
        <f t="shared" si="1693"/>
        <v/>
      </c>
      <c r="B5646" s="233" t="str">
        <f t="shared" si="1694"/>
        <v/>
      </c>
      <c r="C5646" s="234"/>
      <c r="D5646" s="235" t="str">
        <f t="shared" si="1695"/>
        <v/>
      </c>
      <c r="E5646" s="236"/>
      <c r="F5646" s="237">
        <f t="shared" si="1696"/>
        <v>0</v>
      </c>
      <c r="G5646" s="303">
        <f t="shared" si="1697"/>
        <v>0</v>
      </c>
    </row>
    <row r="5647" spans="1:7" ht="24" customHeight="1" x14ac:dyDescent="0.2">
      <c r="A5647" s="307"/>
      <c r="B5647" s="105"/>
      <c r="C5647" s="99"/>
      <c r="D5647" s="105"/>
      <c r="E5647" s="106"/>
      <c r="F5647" s="377" t="s">
        <v>33</v>
      </c>
      <c r="G5647" s="305">
        <f>SUBTOTAL(9,G5638:G5646)</f>
        <v>0</v>
      </c>
    </row>
    <row r="5648" spans="1:7" ht="24" customHeight="1" x14ac:dyDescent="0.2">
      <c r="A5648" s="308"/>
      <c r="B5648" s="105"/>
      <c r="C5648" s="99"/>
      <c r="D5648" s="105"/>
      <c r="E5648" s="106"/>
      <c r="F5648" s="107"/>
      <c r="G5648" s="306"/>
    </row>
    <row r="5649" spans="1:123" ht="24" customHeight="1" x14ac:dyDescent="0.2">
      <c r="A5649" s="309" t="str">
        <f>B5607</f>
        <v/>
      </c>
      <c r="B5649" s="310" t="str">
        <f>C5607</f>
        <v/>
      </c>
      <c r="C5649" s="113"/>
      <c r="D5649" s="113" t="s">
        <v>34</v>
      </c>
      <c r="E5649" s="114"/>
      <c r="F5649" s="312" t="s">
        <v>35</v>
      </c>
      <c r="G5649" s="311">
        <f>SUBTOTAL(9,G5612:G5648)</f>
        <v>0</v>
      </c>
    </row>
    <row r="5651" spans="1:123" ht="24" customHeight="1" x14ac:dyDescent="0.2">
      <c r="A5651" s="291" t="s">
        <v>37</v>
      </c>
      <c r="B5651" s="292"/>
      <c r="C5651" s="292"/>
      <c r="D5651" s="292"/>
      <c r="E5651" s="292"/>
      <c r="F5651" s="292"/>
      <c r="G5651" s="293"/>
    </row>
    <row r="5652" spans="1:123" ht="24" customHeight="1" x14ac:dyDescent="0.2">
      <c r="A5652" s="294" t="s">
        <v>602</v>
      </c>
      <c r="B5652" s="101" t="str">
        <f>Comitente</f>
        <v>DIRECCION PROVINCIAL DE REDES DE GAS</v>
      </c>
      <c r="C5652" s="96"/>
      <c r="D5652" s="102"/>
      <c r="E5652" s="102"/>
      <c r="F5652" s="103"/>
      <c r="G5652" s="295"/>
    </row>
    <row r="5653" spans="1:123" ht="24" customHeight="1" x14ac:dyDescent="0.2">
      <c r="A5653" s="294" t="s">
        <v>603</v>
      </c>
      <c r="B5653" s="101">
        <f>Contratista</f>
        <v>0</v>
      </c>
      <c r="C5653" s="97"/>
      <c r="D5653" s="97"/>
      <c r="E5653" s="97"/>
      <c r="F5653" s="104"/>
      <c r="G5653" s="296"/>
    </row>
    <row r="5654" spans="1:123" ht="24" customHeight="1" x14ac:dyDescent="0.2">
      <c r="A5654" s="294" t="s">
        <v>24</v>
      </c>
      <c r="B5654" s="101" t="str">
        <f>Obra</f>
        <v>RED DE MEDIA PRESIÓN BARRIO TALACASTO</v>
      </c>
      <c r="C5654" s="97"/>
      <c r="D5654" s="97"/>
      <c r="E5654" s="97"/>
      <c r="F5654" s="104" t="s">
        <v>38</v>
      </c>
      <c r="G5654" s="297">
        <f>Fecha_Base</f>
        <v>0</v>
      </c>
    </row>
    <row r="5655" spans="1:123" ht="24" customHeight="1" x14ac:dyDescent="0.2">
      <c r="A5655" s="298" t="s">
        <v>601</v>
      </c>
      <c r="B5655" s="98" t="str">
        <f>Ubicación</f>
        <v>Departamento Chimbas</v>
      </c>
      <c r="C5655" s="98"/>
      <c r="D5655" s="105"/>
      <c r="E5655" s="106"/>
      <c r="F5655" s="107"/>
      <c r="G5655" s="299"/>
    </row>
    <row r="5656" spans="1:123" ht="24" customHeight="1" x14ac:dyDescent="0.2">
      <c r="A5656" s="298" t="s">
        <v>39</v>
      </c>
      <c r="B5656" s="108" t="str">
        <f>IFERROR(VALUE(LEFT(B5657,FIND(".",B5657)-1)),"")</f>
        <v/>
      </c>
      <c r="C5656" s="99" t="str">
        <f>IFERROR(VLOOKUP(B5656,Tabla_CyP,2,FALSE),"")</f>
        <v/>
      </c>
      <c r="D5656" s="99"/>
      <c r="E5656" s="106"/>
      <c r="F5656" s="107"/>
      <c r="G5656" s="299"/>
    </row>
    <row r="5657" spans="1:123" ht="24" customHeight="1" x14ac:dyDescent="0.2">
      <c r="A5657" s="298" t="s">
        <v>25</v>
      </c>
      <c r="B5657" s="109" t="str">
        <f>IFERROR(VLOOKUP(COUNTIF($A$1:A5657,"ANALISIS DE PRECIOS"),Tabla_NumeroItem,2,FALSE),"")</f>
        <v/>
      </c>
      <c r="C5657" s="99" t="str">
        <f>IFERROR(VLOOKUP(B5657,Tabla_CyP,2,FALSE),"")</f>
        <v/>
      </c>
      <c r="D5657" s="105"/>
      <c r="E5657" s="106"/>
      <c r="F5657" s="104" t="s">
        <v>26</v>
      </c>
      <c r="G5657" s="300" t="str">
        <f>IFERROR(VLOOKUP(B5657,Tabla_CyP,4,FALSE),"")</f>
        <v/>
      </c>
    </row>
    <row r="5658" spans="1:123" ht="24" customHeight="1" x14ac:dyDescent="0.2">
      <c r="A5658" s="298"/>
      <c r="B5658" s="98"/>
      <c r="C5658" s="99"/>
      <c r="D5658" s="105"/>
      <c r="E5658" s="106"/>
      <c r="F5658" s="107"/>
      <c r="G5658" s="299"/>
    </row>
    <row r="5659" spans="1:123" ht="24" customHeight="1" x14ac:dyDescent="0.2">
      <c r="A5659" s="431" t="s">
        <v>507</v>
      </c>
      <c r="B5659" s="432"/>
      <c r="C5659" s="425" t="s">
        <v>0</v>
      </c>
      <c r="D5659" s="425" t="s">
        <v>27</v>
      </c>
      <c r="E5659" s="427" t="s">
        <v>28</v>
      </c>
      <c r="F5659" s="429" t="s">
        <v>29</v>
      </c>
      <c r="G5659" s="429" t="s">
        <v>30</v>
      </c>
    </row>
    <row r="5660" spans="1:123" s="111" customFormat="1" ht="24" customHeight="1" x14ac:dyDescent="0.2">
      <c r="A5660" s="110" t="s">
        <v>508</v>
      </c>
      <c r="B5660" s="110" t="s">
        <v>509</v>
      </c>
      <c r="C5660" s="426"/>
      <c r="D5660" s="426"/>
      <c r="E5660" s="428"/>
      <c r="F5660" s="430"/>
      <c r="G5660" s="430"/>
      <c r="H5660" s="239"/>
      <c r="I5660" s="239"/>
      <c r="J5660" s="239"/>
      <c r="K5660" s="239"/>
      <c r="L5660" s="239"/>
      <c r="M5660" s="239"/>
      <c r="N5660" s="239"/>
      <c r="O5660" s="239"/>
      <c r="P5660" s="239"/>
      <c r="Q5660" s="239"/>
      <c r="R5660" s="239"/>
      <c r="S5660" s="239"/>
      <c r="T5660" s="239"/>
      <c r="U5660" s="239"/>
      <c r="V5660" s="239"/>
      <c r="W5660" s="239"/>
      <c r="X5660" s="239"/>
      <c r="Y5660" s="239"/>
      <c r="Z5660" s="239"/>
      <c r="AA5660" s="239"/>
      <c r="AB5660" s="239"/>
      <c r="AC5660" s="239"/>
      <c r="AD5660" s="239"/>
      <c r="AE5660" s="239"/>
      <c r="AF5660" s="239"/>
      <c r="AG5660" s="239"/>
      <c r="AH5660" s="239"/>
      <c r="AI5660" s="239"/>
      <c r="AJ5660" s="239"/>
      <c r="AK5660" s="239"/>
      <c r="AL5660" s="239"/>
      <c r="AM5660" s="239"/>
      <c r="AN5660" s="239"/>
      <c r="AO5660" s="239"/>
      <c r="AP5660" s="239"/>
      <c r="AQ5660" s="239"/>
      <c r="AR5660" s="239"/>
      <c r="AS5660" s="239"/>
      <c r="AT5660" s="239"/>
      <c r="AU5660" s="239"/>
      <c r="AV5660" s="239"/>
      <c r="AW5660" s="239"/>
      <c r="AX5660" s="239"/>
      <c r="AY5660" s="239"/>
      <c r="AZ5660" s="239"/>
      <c r="BA5660" s="239"/>
      <c r="BB5660" s="239"/>
      <c r="BC5660" s="239"/>
      <c r="BD5660" s="239"/>
      <c r="BE5660" s="239"/>
      <c r="BF5660" s="239"/>
      <c r="BG5660" s="239"/>
      <c r="BH5660" s="239"/>
      <c r="BI5660" s="239"/>
      <c r="BJ5660" s="239"/>
      <c r="BK5660" s="239"/>
      <c r="BL5660" s="239"/>
      <c r="BM5660" s="239"/>
      <c r="BN5660" s="239"/>
      <c r="BO5660" s="239"/>
      <c r="BP5660" s="239"/>
      <c r="BQ5660" s="239"/>
      <c r="BR5660" s="239"/>
      <c r="BS5660" s="239"/>
      <c r="BT5660" s="239"/>
      <c r="BU5660" s="239"/>
      <c r="BV5660" s="239"/>
      <c r="BW5660" s="239"/>
      <c r="BX5660" s="239"/>
      <c r="BY5660" s="239"/>
      <c r="BZ5660" s="239"/>
      <c r="CA5660" s="239"/>
      <c r="CB5660" s="239"/>
      <c r="CC5660" s="239"/>
      <c r="CD5660" s="239"/>
      <c r="CE5660" s="239"/>
      <c r="CF5660" s="239"/>
      <c r="CG5660" s="239"/>
      <c r="CH5660" s="239"/>
      <c r="CI5660" s="239"/>
      <c r="CJ5660" s="239"/>
      <c r="CK5660" s="239"/>
      <c r="CL5660" s="239"/>
      <c r="CM5660" s="239"/>
      <c r="CN5660" s="239"/>
      <c r="CO5660" s="239"/>
      <c r="CP5660" s="239"/>
      <c r="CQ5660" s="239"/>
      <c r="CR5660" s="239"/>
      <c r="CS5660" s="239"/>
      <c r="CT5660" s="239"/>
      <c r="CU5660" s="239"/>
      <c r="CV5660" s="239"/>
      <c r="CW5660" s="239"/>
      <c r="CX5660" s="239"/>
      <c r="CY5660" s="239"/>
      <c r="CZ5660" s="239"/>
      <c r="DA5660" s="239"/>
      <c r="DB5660" s="239"/>
      <c r="DC5660" s="239"/>
      <c r="DD5660" s="239"/>
      <c r="DE5660" s="239"/>
      <c r="DF5660" s="239"/>
      <c r="DG5660" s="239"/>
      <c r="DH5660" s="239"/>
      <c r="DI5660" s="239"/>
      <c r="DJ5660" s="239"/>
      <c r="DK5660" s="239"/>
      <c r="DL5660" s="239"/>
      <c r="DM5660" s="239"/>
      <c r="DN5660" s="239"/>
      <c r="DO5660" s="239"/>
      <c r="DP5660" s="239"/>
      <c r="DQ5660" s="239"/>
      <c r="DR5660" s="239"/>
      <c r="DS5660" s="239"/>
    </row>
    <row r="5661" spans="1:123" ht="24" customHeight="1" x14ac:dyDescent="0.2">
      <c r="A5661" s="378"/>
      <c r="B5661" s="112"/>
      <c r="C5661" s="376" t="s">
        <v>604</v>
      </c>
      <c r="D5661" s="113"/>
      <c r="E5661" s="114"/>
      <c r="F5661" s="115"/>
      <c r="G5661" s="302"/>
    </row>
    <row r="5662" spans="1:123" s="238" customFormat="1" ht="24" customHeight="1" x14ac:dyDescent="0.2">
      <c r="A5662" s="235" t="str">
        <f t="shared" ref="A5662:A5675" si="1698">IFERROR(VLOOKUP(C5662,Tabla_Insumos,4,FALSE),"")</f>
        <v/>
      </c>
      <c r="B5662" s="233" t="str">
        <f t="shared" ref="B5662:B5675" si="1699">IFERROR(VLOOKUP(C5662,Tabla_Insumos,5,FALSE),"")</f>
        <v/>
      </c>
      <c r="C5662" s="234"/>
      <c r="D5662" s="235" t="str">
        <f t="shared" ref="D5662:D5675" si="1700">IFERROR(VLOOKUP(C5662,Tabla_Insumos,2,FALSE),"")</f>
        <v/>
      </c>
      <c r="E5662" s="236"/>
      <c r="F5662" s="237">
        <f t="shared" ref="F5662:F5675" si="1701">IFERROR(VLOOKUP(C5662,Tabla_Insumos,3,FALSE),0)</f>
        <v>0</v>
      </c>
      <c r="G5662" s="303">
        <f>ROUND(E5662*F5662,2)</f>
        <v>0</v>
      </c>
    </row>
    <row r="5663" spans="1:123" s="238" customFormat="1" ht="24" customHeight="1" x14ac:dyDescent="0.2">
      <c r="A5663" s="235" t="str">
        <f t="shared" si="1698"/>
        <v/>
      </c>
      <c r="B5663" s="233" t="str">
        <f t="shared" si="1699"/>
        <v/>
      </c>
      <c r="C5663" s="234"/>
      <c r="D5663" s="235" t="str">
        <f t="shared" si="1700"/>
        <v/>
      </c>
      <c r="E5663" s="236"/>
      <c r="F5663" s="237">
        <f t="shared" si="1701"/>
        <v>0</v>
      </c>
      <c r="G5663" s="303">
        <f t="shared" ref="G5663:G5675" si="1702">ROUND(E5663*F5663,2)</f>
        <v>0</v>
      </c>
    </row>
    <row r="5664" spans="1:123" s="238" customFormat="1" ht="24" customHeight="1" x14ac:dyDescent="0.2">
      <c r="A5664" s="235" t="str">
        <f t="shared" si="1698"/>
        <v/>
      </c>
      <c r="B5664" s="233" t="str">
        <f t="shared" si="1699"/>
        <v/>
      </c>
      <c r="C5664" s="234"/>
      <c r="D5664" s="235" t="str">
        <f t="shared" si="1700"/>
        <v/>
      </c>
      <c r="E5664" s="236"/>
      <c r="F5664" s="237">
        <f t="shared" si="1701"/>
        <v>0</v>
      </c>
      <c r="G5664" s="303">
        <f t="shared" si="1702"/>
        <v>0</v>
      </c>
    </row>
    <row r="5665" spans="1:7" s="238" customFormat="1" ht="24" customHeight="1" x14ac:dyDescent="0.2">
      <c r="A5665" s="235" t="str">
        <f t="shared" si="1698"/>
        <v/>
      </c>
      <c r="B5665" s="233" t="str">
        <f t="shared" si="1699"/>
        <v/>
      </c>
      <c r="C5665" s="234"/>
      <c r="D5665" s="235" t="str">
        <f t="shared" si="1700"/>
        <v/>
      </c>
      <c r="E5665" s="236"/>
      <c r="F5665" s="237">
        <f t="shared" si="1701"/>
        <v>0</v>
      </c>
      <c r="G5665" s="303">
        <f t="shared" si="1702"/>
        <v>0</v>
      </c>
    </row>
    <row r="5666" spans="1:7" s="238" customFormat="1" ht="24" customHeight="1" x14ac:dyDescent="0.2">
      <c r="A5666" s="235" t="str">
        <f t="shared" si="1698"/>
        <v/>
      </c>
      <c r="B5666" s="233" t="str">
        <f t="shared" si="1699"/>
        <v/>
      </c>
      <c r="C5666" s="234"/>
      <c r="D5666" s="235" t="str">
        <f t="shared" si="1700"/>
        <v/>
      </c>
      <c r="E5666" s="236"/>
      <c r="F5666" s="237">
        <f t="shared" si="1701"/>
        <v>0</v>
      </c>
      <c r="G5666" s="303">
        <f t="shared" si="1702"/>
        <v>0</v>
      </c>
    </row>
    <row r="5667" spans="1:7" s="238" customFormat="1" ht="24" customHeight="1" x14ac:dyDescent="0.2">
      <c r="A5667" s="235" t="str">
        <f t="shared" si="1698"/>
        <v/>
      </c>
      <c r="B5667" s="233" t="str">
        <f t="shared" si="1699"/>
        <v/>
      </c>
      <c r="C5667" s="234"/>
      <c r="D5667" s="235" t="str">
        <f t="shared" si="1700"/>
        <v/>
      </c>
      <c r="E5667" s="236"/>
      <c r="F5667" s="237">
        <f t="shared" si="1701"/>
        <v>0</v>
      </c>
      <c r="G5667" s="303">
        <f t="shared" si="1702"/>
        <v>0</v>
      </c>
    </row>
    <row r="5668" spans="1:7" s="238" customFormat="1" ht="24" customHeight="1" x14ac:dyDescent="0.2">
      <c r="A5668" s="235" t="str">
        <f t="shared" si="1698"/>
        <v/>
      </c>
      <c r="B5668" s="233" t="str">
        <f t="shared" si="1699"/>
        <v/>
      </c>
      <c r="C5668" s="234"/>
      <c r="D5668" s="235" t="str">
        <f t="shared" si="1700"/>
        <v/>
      </c>
      <c r="E5668" s="236"/>
      <c r="F5668" s="237">
        <f t="shared" si="1701"/>
        <v>0</v>
      </c>
      <c r="G5668" s="303">
        <f t="shared" si="1702"/>
        <v>0</v>
      </c>
    </row>
    <row r="5669" spans="1:7" s="238" customFormat="1" ht="24" customHeight="1" x14ac:dyDescent="0.2">
      <c r="A5669" s="235" t="str">
        <f t="shared" si="1698"/>
        <v/>
      </c>
      <c r="B5669" s="233" t="str">
        <f t="shared" si="1699"/>
        <v/>
      </c>
      <c r="C5669" s="234"/>
      <c r="D5669" s="235" t="str">
        <f t="shared" si="1700"/>
        <v/>
      </c>
      <c r="E5669" s="236"/>
      <c r="F5669" s="237">
        <f t="shared" si="1701"/>
        <v>0</v>
      </c>
      <c r="G5669" s="303">
        <f t="shared" si="1702"/>
        <v>0</v>
      </c>
    </row>
    <row r="5670" spans="1:7" s="238" customFormat="1" ht="24" customHeight="1" x14ac:dyDescent="0.2">
      <c r="A5670" s="235" t="str">
        <f t="shared" si="1698"/>
        <v/>
      </c>
      <c r="B5670" s="233" t="str">
        <f t="shared" si="1699"/>
        <v/>
      </c>
      <c r="C5670" s="234"/>
      <c r="D5670" s="235" t="str">
        <f t="shared" si="1700"/>
        <v/>
      </c>
      <c r="E5670" s="236"/>
      <c r="F5670" s="237">
        <f t="shared" si="1701"/>
        <v>0</v>
      </c>
      <c r="G5670" s="303">
        <f t="shared" si="1702"/>
        <v>0</v>
      </c>
    </row>
    <row r="5671" spans="1:7" s="238" customFormat="1" ht="24" customHeight="1" x14ac:dyDescent="0.2">
      <c r="A5671" s="235" t="str">
        <f t="shared" si="1698"/>
        <v/>
      </c>
      <c r="B5671" s="233" t="str">
        <f t="shared" si="1699"/>
        <v/>
      </c>
      <c r="C5671" s="234"/>
      <c r="D5671" s="235" t="str">
        <f t="shared" si="1700"/>
        <v/>
      </c>
      <c r="E5671" s="236"/>
      <c r="F5671" s="237">
        <f t="shared" si="1701"/>
        <v>0</v>
      </c>
      <c r="G5671" s="303">
        <f t="shared" si="1702"/>
        <v>0</v>
      </c>
    </row>
    <row r="5672" spans="1:7" s="238" customFormat="1" ht="24" customHeight="1" x14ac:dyDescent="0.2">
      <c r="A5672" s="235" t="str">
        <f t="shared" si="1698"/>
        <v/>
      </c>
      <c r="B5672" s="233" t="str">
        <f t="shared" si="1699"/>
        <v/>
      </c>
      <c r="C5672" s="234"/>
      <c r="D5672" s="235" t="str">
        <f t="shared" si="1700"/>
        <v/>
      </c>
      <c r="E5672" s="236"/>
      <c r="F5672" s="237">
        <f t="shared" si="1701"/>
        <v>0</v>
      </c>
      <c r="G5672" s="303">
        <f t="shared" si="1702"/>
        <v>0</v>
      </c>
    </row>
    <row r="5673" spans="1:7" s="238" customFormat="1" ht="24" customHeight="1" x14ac:dyDescent="0.2">
      <c r="A5673" s="235" t="str">
        <f t="shared" si="1698"/>
        <v/>
      </c>
      <c r="B5673" s="233" t="str">
        <f t="shared" si="1699"/>
        <v/>
      </c>
      <c r="C5673" s="234"/>
      <c r="D5673" s="235" t="str">
        <f t="shared" si="1700"/>
        <v/>
      </c>
      <c r="E5673" s="236"/>
      <c r="F5673" s="237">
        <f t="shared" si="1701"/>
        <v>0</v>
      </c>
      <c r="G5673" s="303">
        <f t="shared" si="1702"/>
        <v>0</v>
      </c>
    </row>
    <row r="5674" spans="1:7" s="238" customFormat="1" ht="24" customHeight="1" x14ac:dyDescent="0.2">
      <c r="A5674" s="235" t="str">
        <f t="shared" si="1698"/>
        <v/>
      </c>
      <c r="B5674" s="233" t="str">
        <f t="shared" si="1699"/>
        <v/>
      </c>
      <c r="C5674" s="234"/>
      <c r="D5674" s="235" t="str">
        <f t="shared" si="1700"/>
        <v/>
      </c>
      <c r="E5674" s="236"/>
      <c r="F5674" s="237">
        <f t="shared" si="1701"/>
        <v>0</v>
      </c>
      <c r="G5674" s="303">
        <f t="shared" si="1702"/>
        <v>0</v>
      </c>
    </row>
    <row r="5675" spans="1:7" s="238" customFormat="1" ht="24" customHeight="1" x14ac:dyDescent="0.2">
      <c r="A5675" s="235" t="str">
        <f t="shared" si="1698"/>
        <v/>
      </c>
      <c r="B5675" s="233" t="str">
        <f t="shared" si="1699"/>
        <v/>
      </c>
      <c r="C5675" s="234"/>
      <c r="D5675" s="235" t="str">
        <f t="shared" si="1700"/>
        <v/>
      </c>
      <c r="E5675" s="236"/>
      <c r="F5675" s="237">
        <f t="shared" si="1701"/>
        <v>0</v>
      </c>
      <c r="G5675" s="303">
        <f t="shared" si="1702"/>
        <v>0</v>
      </c>
    </row>
    <row r="5676" spans="1:7" ht="24" customHeight="1" x14ac:dyDescent="0.2">
      <c r="A5676" s="304"/>
      <c r="B5676" s="99"/>
      <c r="C5676" s="99"/>
      <c r="D5676" s="105"/>
      <c r="E5676" s="106"/>
      <c r="F5676" s="377" t="s">
        <v>31</v>
      </c>
      <c r="G5676" s="305">
        <f>SUBTOTAL(9,G5662:G5675)</f>
        <v>0</v>
      </c>
    </row>
    <row r="5677" spans="1:7" ht="24" customHeight="1" x14ac:dyDescent="0.2">
      <c r="A5677" s="304"/>
      <c r="B5677" s="99"/>
      <c r="C5677" s="375" t="s">
        <v>605</v>
      </c>
      <c r="D5677" s="105"/>
      <c r="E5677" s="106"/>
      <c r="F5677" s="107"/>
      <c r="G5677" s="306"/>
    </row>
    <row r="5678" spans="1:7" s="238" customFormat="1" ht="24" customHeight="1" x14ac:dyDescent="0.2">
      <c r="A5678" s="235" t="str">
        <f t="shared" ref="A5678:A5685" si="1703">IFERROR(VLOOKUP(C5678,Tabla_Insumos,4,FALSE),"")</f>
        <v/>
      </c>
      <c r="B5678" s="233">
        <f t="shared" ref="B5678:B5685" si="1704">IFERROR(VLOOKUP(A5678,Tabla_Indices,5,FALSE),"")</f>
        <v>0</v>
      </c>
      <c r="C5678" s="234"/>
      <c r="D5678" s="235" t="str">
        <f t="shared" ref="D5678:D5685" si="1705">IFERROR(VLOOKUP(C5678,Tabla_Insumos,2,FALSE),"")</f>
        <v/>
      </c>
      <c r="E5678" s="236"/>
      <c r="F5678" s="237">
        <f t="shared" ref="F5678:F5685" si="1706">IFERROR(VLOOKUP(C5678,Tabla_Insumos,3,FALSE),0)</f>
        <v>0</v>
      </c>
      <c r="G5678" s="303">
        <f>ROUND(E5678*F5678,2)</f>
        <v>0</v>
      </c>
    </row>
    <row r="5679" spans="1:7" s="238" customFormat="1" ht="24" customHeight="1" x14ac:dyDescent="0.2">
      <c r="A5679" s="235" t="str">
        <f t="shared" si="1703"/>
        <v/>
      </c>
      <c r="B5679" s="233">
        <f t="shared" si="1704"/>
        <v>0</v>
      </c>
      <c r="C5679" s="234"/>
      <c r="D5679" s="235" t="str">
        <f t="shared" si="1705"/>
        <v/>
      </c>
      <c r="E5679" s="236"/>
      <c r="F5679" s="237">
        <f t="shared" si="1706"/>
        <v>0</v>
      </c>
      <c r="G5679" s="303">
        <f>ROUND(E5679*F5679,2)</f>
        <v>0</v>
      </c>
    </row>
    <row r="5680" spans="1:7" s="238" customFormat="1" ht="24" customHeight="1" x14ac:dyDescent="0.2">
      <c r="A5680" s="235" t="str">
        <f t="shared" si="1703"/>
        <v/>
      </c>
      <c r="B5680" s="233">
        <f t="shared" si="1704"/>
        <v>0</v>
      </c>
      <c r="C5680" s="234"/>
      <c r="D5680" s="235" t="str">
        <f t="shared" si="1705"/>
        <v/>
      </c>
      <c r="E5680" s="236"/>
      <c r="F5680" s="237">
        <f t="shared" si="1706"/>
        <v>0</v>
      </c>
      <c r="G5680" s="303">
        <f t="shared" ref="G5680:G5685" si="1707">ROUND(E5680*F5680,2)</f>
        <v>0</v>
      </c>
    </row>
    <row r="5681" spans="1:7" s="238" customFormat="1" ht="24" customHeight="1" x14ac:dyDescent="0.2">
      <c r="A5681" s="235" t="str">
        <f t="shared" si="1703"/>
        <v/>
      </c>
      <c r="B5681" s="233">
        <f t="shared" si="1704"/>
        <v>0</v>
      </c>
      <c r="C5681" s="234"/>
      <c r="D5681" s="235" t="str">
        <f t="shared" si="1705"/>
        <v/>
      </c>
      <c r="E5681" s="236"/>
      <c r="F5681" s="237">
        <f t="shared" si="1706"/>
        <v>0</v>
      </c>
      <c r="G5681" s="303">
        <f t="shared" si="1707"/>
        <v>0</v>
      </c>
    </row>
    <row r="5682" spans="1:7" s="238" customFormat="1" ht="24" customHeight="1" x14ac:dyDescent="0.2">
      <c r="A5682" s="235" t="str">
        <f t="shared" si="1703"/>
        <v/>
      </c>
      <c r="B5682" s="233">
        <f t="shared" si="1704"/>
        <v>0</v>
      </c>
      <c r="C5682" s="234"/>
      <c r="D5682" s="235" t="str">
        <f t="shared" si="1705"/>
        <v/>
      </c>
      <c r="E5682" s="236"/>
      <c r="F5682" s="237">
        <f t="shared" si="1706"/>
        <v>0</v>
      </c>
      <c r="G5682" s="303">
        <f t="shared" si="1707"/>
        <v>0</v>
      </c>
    </row>
    <row r="5683" spans="1:7" s="238" customFormat="1" ht="24" customHeight="1" x14ac:dyDescent="0.2">
      <c r="A5683" s="235" t="str">
        <f t="shared" si="1703"/>
        <v/>
      </c>
      <c r="B5683" s="233">
        <f t="shared" si="1704"/>
        <v>0</v>
      </c>
      <c r="C5683" s="234"/>
      <c r="D5683" s="235" t="str">
        <f t="shared" si="1705"/>
        <v/>
      </c>
      <c r="E5683" s="236"/>
      <c r="F5683" s="237">
        <f t="shared" si="1706"/>
        <v>0</v>
      </c>
      <c r="G5683" s="303">
        <f t="shared" si="1707"/>
        <v>0</v>
      </c>
    </row>
    <row r="5684" spans="1:7" s="238" customFormat="1" ht="24" customHeight="1" x14ac:dyDescent="0.2">
      <c r="A5684" s="235" t="str">
        <f t="shared" si="1703"/>
        <v/>
      </c>
      <c r="B5684" s="233">
        <f t="shared" si="1704"/>
        <v>0</v>
      </c>
      <c r="C5684" s="234"/>
      <c r="D5684" s="235" t="str">
        <f t="shared" si="1705"/>
        <v/>
      </c>
      <c r="E5684" s="236"/>
      <c r="F5684" s="237">
        <f t="shared" si="1706"/>
        <v>0</v>
      </c>
      <c r="G5684" s="303">
        <f t="shared" si="1707"/>
        <v>0</v>
      </c>
    </row>
    <row r="5685" spans="1:7" s="238" customFormat="1" ht="24" customHeight="1" x14ac:dyDescent="0.2">
      <c r="A5685" s="235" t="str">
        <f t="shared" si="1703"/>
        <v/>
      </c>
      <c r="B5685" s="233">
        <f t="shared" si="1704"/>
        <v>0</v>
      </c>
      <c r="C5685" s="234"/>
      <c r="D5685" s="235" t="str">
        <f t="shared" si="1705"/>
        <v/>
      </c>
      <c r="E5685" s="236"/>
      <c r="F5685" s="237">
        <f t="shared" si="1706"/>
        <v>0</v>
      </c>
      <c r="G5685" s="303">
        <f t="shared" si="1707"/>
        <v>0</v>
      </c>
    </row>
    <row r="5686" spans="1:7" ht="24" customHeight="1" x14ac:dyDescent="0.2">
      <c r="A5686" s="304"/>
      <c r="B5686" s="99"/>
      <c r="C5686" s="99"/>
      <c r="D5686" s="105"/>
      <c r="E5686" s="106"/>
      <c r="F5686" s="377" t="s">
        <v>32</v>
      </c>
      <c r="G5686" s="305">
        <f>SUBTOTAL(9,G5678:G5685)</f>
        <v>0</v>
      </c>
    </row>
    <row r="5687" spans="1:7" ht="24" customHeight="1" x14ac:dyDescent="0.2">
      <c r="A5687" s="304"/>
      <c r="B5687" s="99"/>
      <c r="C5687" s="375" t="s">
        <v>606</v>
      </c>
      <c r="D5687" s="105"/>
      <c r="E5687" s="106"/>
      <c r="F5687" s="107"/>
      <c r="G5687" s="306"/>
    </row>
    <row r="5688" spans="1:7" s="238" customFormat="1" ht="24" customHeight="1" x14ac:dyDescent="0.2">
      <c r="A5688" s="235" t="str">
        <f t="shared" ref="A5688:A5696" si="1708">IFERROR(VLOOKUP(C5688,Tabla_Insumos,4,FALSE),"")</f>
        <v/>
      </c>
      <c r="B5688" s="233" t="str">
        <f t="shared" ref="B5688:B5696" si="1709">IFERROR(VLOOKUP(C5688,Tabla_Insumos,5,FALSE),"")</f>
        <v/>
      </c>
      <c r="C5688" s="234"/>
      <c r="D5688" s="235" t="str">
        <f t="shared" ref="D5688:D5696" si="1710">IFERROR(VLOOKUP(C5688,Tabla_Insumos,2,FALSE),"")</f>
        <v/>
      </c>
      <c r="E5688" s="236"/>
      <c r="F5688" s="237">
        <f t="shared" ref="F5688:F5696" si="1711">IFERROR(VLOOKUP(C5688,Tabla_Insumos,3,FALSE),0)</f>
        <v>0</v>
      </c>
      <c r="G5688" s="303">
        <f t="shared" ref="G5688:G5696" si="1712">ROUND(E5688*F5688,2)</f>
        <v>0</v>
      </c>
    </row>
    <row r="5689" spans="1:7" s="238" customFormat="1" ht="24" customHeight="1" x14ac:dyDescent="0.2">
      <c r="A5689" s="235" t="str">
        <f t="shared" si="1708"/>
        <v/>
      </c>
      <c r="B5689" s="233" t="str">
        <f t="shared" si="1709"/>
        <v/>
      </c>
      <c r="C5689" s="234"/>
      <c r="D5689" s="235" t="str">
        <f t="shared" si="1710"/>
        <v/>
      </c>
      <c r="E5689" s="236"/>
      <c r="F5689" s="237">
        <f t="shared" si="1711"/>
        <v>0</v>
      </c>
      <c r="G5689" s="303">
        <f t="shared" si="1712"/>
        <v>0</v>
      </c>
    </row>
    <row r="5690" spans="1:7" s="238" customFormat="1" ht="24" customHeight="1" x14ac:dyDescent="0.2">
      <c r="A5690" s="235" t="str">
        <f t="shared" si="1708"/>
        <v/>
      </c>
      <c r="B5690" s="233" t="str">
        <f t="shared" si="1709"/>
        <v/>
      </c>
      <c r="C5690" s="234"/>
      <c r="D5690" s="235" t="str">
        <f t="shared" si="1710"/>
        <v/>
      </c>
      <c r="E5690" s="236"/>
      <c r="F5690" s="237">
        <f t="shared" si="1711"/>
        <v>0</v>
      </c>
      <c r="G5690" s="303">
        <f t="shared" si="1712"/>
        <v>0</v>
      </c>
    </row>
    <row r="5691" spans="1:7" s="238" customFormat="1" ht="24" customHeight="1" x14ac:dyDescent="0.2">
      <c r="A5691" s="235" t="str">
        <f t="shared" si="1708"/>
        <v/>
      </c>
      <c r="B5691" s="233" t="str">
        <f t="shared" si="1709"/>
        <v/>
      </c>
      <c r="C5691" s="234"/>
      <c r="D5691" s="235" t="str">
        <f t="shared" si="1710"/>
        <v/>
      </c>
      <c r="E5691" s="236"/>
      <c r="F5691" s="237">
        <f t="shared" si="1711"/>
        <v>0</v>
      </c>
      <c r="G5691" s="303">
        <f t="shared" si="1712"/>
        <v>0</v>
      </c>
    </row>
    <row r="5692" spans="1:7" s="238" customFormat="1" ht="24" customHeight="1" x14ac:dyDescent="0.2">
      <c r="A5692" s="235" t="str">
        <f t="shared" si="1708"/>
        <v/>
      </c>
      <c r="B5692" s="233" t="str">
        <f t="shared" si="1709"/>
        <v/>
      </c>
      <c r="C5692" s="234"/>
      <c r="D5692" s="235" t="str">
        <f t="shared" si="1710"/>
        <v/>
      </c>
      <c r="E5692" s="236"/>
      <c r="F5692" s="237">
        <f t="shared" si="1711"/>
        <v>0</v>
      </c>
      <c r="G5692" s="303">
        <f t="shared" si="1712"/>
        <v>0</v>
      </c>
    </row>
    <row r="5693" spans="1:7" s="238" customFormat="1" ht="24" customHeight="1" x14ac:dyDescent="0.2">
      <c r="A5693" s="235" t="str">
        <f t="shared" si="1708"/>
        <v/>
      </c>
      <c r="B5693" s="233" t="str">
        <f t="shared" si="1709"/>
        <v/>
      </c>
      <c r="C5693" s="234"/>
      <c r="D5693" s="235" t="str">
        <f t="shared" si="1710"/>
        <v/>
      </c>
      <c r="E5693" s="236"/>
      <c r="F5693" s="237">
        <f t="shared" si="1711"/>
        <v>0</v>
      </c>
      <c r="G5693" s="303">
        <f t="shared" si="1712"/>
        <v>0</v>
      </c>
    </row>
    <row r="5694" spans="1:7" s="238" customFormat="1" ht="24" customHeight="1" x14ac:dyDescent="0.2">
      <c r="A5694" s="235" t="str">
        <f t="shared" si="1708"/>
        <v/>
      </c>
      <c r="B5694" s="233" t="str">
        <f t="shared" si="1709"/>
        <v/>
      </c>
      <c r="C5694" s="234"/>
      <c r="D5694" s="235" t="str">
        <f t="shared" si="1710"/>
        <v/>
      </c>
      <c r="E5694" s="236"/>
      <c r="F5694" s="237">
        <f t="shared" si="1711"/>
        <v>0</v>
      </c>
      <c r="G5694" s="303">
        <f t="shared" si="1712"/>
        <v>0</v>
      </c>
    </row>
    <row r="5695" spans="1:7" s="238" customFormat="1" ht="24" customHeight="1" x14ac:dyDescent="0.2">
      <c r="A5695" s="235" t="str">
        <f t="shared" si="1708"/>
        <v/>
      </c>
      <c r="B5695" s="233" t="str">
        <f t="shared" si="1709"/>
        <v/>
      </c>
      <c r="C5695" s="234"/>
      <c r="D5695" s="235" t="str">
        <f t="shared" si="1710"/>
        <v/>
      </c>
      <c r="E5695" s="236"/>
      <c r="F5695" s="237">
        <f t="shared" si="1711"/>
        <v>0</v>
      </c>
      <c r="G5695" s="303">
        <f t="shared" si="1712"/>
        <v>0</v>
      </c>
    </row>
    <row r="5696" spans="1:7" s="238" customFormat="1" ht="24" customHeight="1" x14ac:dyDescent="0.2">
      <c r="A5696" s="235" t="str">
        <f t="shared" si="1708"/>
        <v/>
      </c>
      <c r="B5696" s="233" t="str">
        <f t="shared" si="1709"/>
        <v/>
      </c>
      <c r="C5696" s="234"/>
      <c r="D5696" s="235" t="str">
        <f t="shared" si="1710"/>
        <v/>
      </c>
      <c r="E5696" s="236"/>
      <c r="F5696" s="237">
        <f t="shared" si="1711"/>
        <v>0</v>
      </c>
      <c r="G5696" s="303">
        <f t="shared" si="1712"/>
        <v>0</v>
      </c>
    </row>
    <row r="5697" spans="1:123" ht="24" customHeight="1" x14ac:dyDescent="0.2">
      <c r="A5697" s="307"/>
      <c r="B5697" s="105"/>
      <c r="C5697" s="99"/>
      <c r="D5697" s="105"/>
      <c r="E5697" s="106"/>
      <c r="F5697" s="377" t="s">
        <v>33</v>
      </c>
      <c r="G5697" s="305">
        <f>SUBTOTAL(9,G5688:G5696)</f>
        <v>0</v>
      </c>
    </row>
    <row r="5698" spans="1:123" ht="24" customHeight="1" x14ac:dyDescent="0.2">
      <c r="A5698" s="308"/>
      <c r="B5698" s="105"/>
      <c r="C5698" s="99"/>
      <c r="D5698" s="105"/>
      <c r="E5698" s="106"/>
      <c r="F5698" s="107"/>
      <c r="G5698" s="306"/>
    </row>
    <row r="5699" spans="1:123" ht="24" customHeight="1" x14ac:dyDescent="0.2">
      <c r="A5699" s="309" t="str">
        <f>B5657</f>
        <v/>
      </c>
      <c r="B5699" s="310" t="str">
        <f>C5657</f>
        <v/>
      </c>
      <c r="C5699" s="113"/>
      <c r="D5699" s="113" t="s">
        <v>34</v>
      </c>
      <c r="E5699" s="114"/>
      <c r="F5699" s="312" t="s">
        <v>35</v>
      </c>
      <c r="G5699" s="311">
        <f>SUBTOTAL(9,G5662:G5698)</f>
        <v>0</v>
      </c>
    </row>
    <row r="5701" spans="1:123" ht="24" customHeight="1" x14ac:dyDescent="0.2">
      <c r="A5701" s="291" t="s">
        <v>37</v>
      </c>
      <c r="B5701" s="292"/>
      <c r="C5701" s="292"/>
      <c r="D5701" s="292"/>
      <c r="E5701" s="292"/>
      <c r="F5701" s="292"/>
      <c r="G5701" s="293"/>
    </row>
    <row r="5702" spans="1:123" ht="24" customHeight="1" x14ac:dyDescent="0.2">
      <c r="A5702" s="294" t="s">
        <v>602</v>
      </c>
      <c r="B5702" s="101" t="str">
        <f>Comitente</f>
        <v>DIRECCION PROVINCIAL DE REDES DE GAS</v>
      </c>
      <c r="C5702" s="96"/>
      <c r="D5702" s="102"/>
      <c r="E5702" s="102"/>
      <c r="F5702" s="103"/>
      <c r="G5702" s="295"/>
    </row>
    <row r="5703" spans="1:123" ht="24" customHeight="1" x14ac:dyDescent="0.2">
      <c r="A5703" s="294" t="s">
        <v>603</v>
      </c>
      <c r="B5703" s="101">
        <f>Contratista</f>
        <v>0</v>
      </c>
      <c r="C5703" s="97"/>
      <c r="D5703" s="97"/>
      <c r="E5703" s="97"/>
      <c r="F5703" s="104"/>
      <c r="G5703" s="296"/>
    </row>
    <row r="5704" spans="1:123" ht="24" customHeight="1" x14ac:dyDescent="0.2">
      <c r="A5704" s="294" t="s">
        <v>24</v>
      </c>
      <c r="B5704" s="101" t="str">
        <f>Obra</f>
        <v>RED DE MEDIA PRESIÓN BARRIO TALACASTO</v>
      </c>
      <c r="C5704" s="97"/>
      <c r="D5704" s="97"/>
      <c r="E5704" s="97"/>
      <c r="F5704" s="104" t="s">
        <v>38</v>
      </c>
      <c r="G5704" s="297">
        <f>Fecha_Base</f>
        <v>0</v>
      </c>
    </row>
    <row r="5705" spans="1:123" ht="24" customHeight="1" x14ac:dyDescent="0.2">
      <c r="A5705" s="298" t="s">
        <v>601</v>
      </c>
      <c r="B5705" s="98" t="str">
        <f>Ubicación</f>
        <v>Departamento Chimbas</v>
      </c>
      <c r="C5705" s="98"/>
      <c r="D5705" s="105"/>
      <c r="E5705" s="106"/>
      <c r="F5705" s="107"/>
      <c r="G5705" s="299"/>
    </row>
    <row r="5706" spans="1:123" ht="24" customHeight="1" x14ac:dyDescent="0.2">
      <c r="A5706" s="298" t="s">
        <v>39</v>
      </c>
      <c r="B5706" s="108" t="str">
        <f>IFERROR(VALUE(LEFT(B5707,FIND(".",B5707)-1)),"")</f>
        <v/>
      </c>
      <c r="C5706" s="99" t="str">
        <f>IFERROR(VLOOKUP(B5706,Tabla_CyP,2,FALSE),"")</f>
        <v/>
      </c>
      <c r="D5706" s="99"/>
      <c r="E5706" s="106"/>
      <c r="F5706" s="107"/>
      <c r="G5706" s="299"/>
    </row>
    <row r="5707" spans="1:123" ht="24" customHeight="1" x14ac:dyDescent="0.2">
      <c r="A5707" s="298" t="s">
        <v>25</v>
      </c>
      <c r="B5707" s="109" t="str">
        <f>IFERROR(VLOOKUP(COUNTIF($A$1:A5707,"ANALISIS DE PRECIOS"),Tabla_NumeroItem,2,FALSE),"")</f>
        <v/>
      </c>
      <c r="C5707" s="99" t="str">
        <f>IFERROR(VLOOKUP(B5707,Tabla_CyP,2,FALSE),"")</f>
        <v/>
      </c>
      <c r="D5707" s="105"/>
      <c r="E5707" s="106"/>
      <c r="F5707" s="104" t="s">
        <v>26</v>
      </c>
      <c r="G5707" s="300" t="str">
        <f>IFERROR(VLOOKUP(B5707,Tabla_CyP,4,FALSE),"")</f>
        <v/>
      </c>
    </row>
    <row r="5708" spans="1:123" ht="24" customHeight="1" x14ac:dyDescent="0.2">
      <c r="A5708" s="298"/>
      <c r="B5708" s="98"/>
      <c r="C5708" s="99"/>
      <c r="D5708" s="105"/>
      <c r="E5708" s="106"/>
      <c r="F5708" s="107"/>
      <c r="G5708" s="299"/>
    </row>
    <row r="5709" spans="1:123" ht="24" customHeight="1" x14ac:dyDescent="0.2">
      <c r="A5709" s="431" t="s">
        <v>507</v>
      </c>
      <c r="B5709" s="432"/>
      <c r="C5709" s="425" t="s">
        <v>0</v>
      </c>
      <c r="D5709" s="425" t="s">
        <v>27</v>
      </c>
      <c r="E5709" s="427" t="s">
        <v>28</v>
      </c>
      <c r="F5709" s="429" t="s">
        <v>29</v>
      </c>
      <c r="G5709" s="429" t="s">
        <v>30</v>
      </c>
    </row>
    <row r="5710" spans="1:123" s="111" customFormat="1" ht="24" customHeight="1" x14ac:dyDescent="0.2">
      <c r="A5710" s="110" t="s">
        <v>508</v>
      </c>
      <c r="B5710" s="110" t="s">
        <v>509</v>
      </c>
      <c r="C5710" s="426"/>
      <c r="D5710" s="426"/>
      <c r="E5710" s="428"/>
      <c r="F5710" s="430"/>
      <c r="G5710" s="430"/>
      <c r="H5710" s="239"/>
      <c r="I5710" s="239"/>
      <c r="J5710" s="239"/>
      <c r="K5710" s="239"/>
      <c r="L5710" s="239"/>
      <c r="M5710" s="239"/>
      <c r="N5710" s="239"/>
      <c r="O5710" s="239"/>
      <c r="P5710" s="239"/>
      <c r="Q5710" s="239"/>
      <c r="R5710" s="239"/>
      <c r="S5710" s="239"/>
      <c r="T5710" s="239"/>
      <c r="U5710" s="239"/>
      <c r="V5710" s="239"/>
      <c r="W5710" s="239"/>
      <c r="X5710" s="239"/>
      <c r="Y5710" s="239"/>
      <c r="Z5710" s="239"/>
      <c r="AA5710" s="239"/>
      <c r="AB5710" s="239"/>
      <c r="AC5710" s="239"/>
      <c r="AD5710" s="239"/>
      <c r="AE5710" s="239"/>
      <c r="AF5710" s="239"/>
      <c r="AG5710" s="239"/>
      <c r="AH5710" s="239"/>
      <c r="AI5710" s="239"/>
      <c r="AJ5710" s="239"/>
      <c r="AK5710" s="239"/>
      <c r="AL5710" s="239"/>
      <c r="AM5710" s="239"/>
      <c r="AN5710" s="239"/>
      <c r="AO5710" s="239"/>
      <c r="AP5710" s="239"/>
      <c r="AQ5710" s="239"/>
      <c r="AR5710" s="239"/>
      <c r="AS5710" s="239"/>
      <c r="AT5710" s="239"/>
      <c r="AU5710" s="239"/>
      <c r="AV5710" s="239"/>
      <c r="AW5710" s="239"/>
      <c r="AX5710" s="239"/>
      <c r="AY5710" s="239"/>
      <c r="AZ5710" s="239"/>
      <c r="BA5710" s="239"/>
      <c r="BB5710" s="239"/>
      <c r="BC5710" s="239"/>
      <c r="BD5710" s="239"/>
      <c r="BE5710" s="239"/>
      <c r="BF5710" s="239"/>
      <c r="BG5710" s="239"/>
      <c r="BH5710" s="239"/>
      <c r="BI5710" s="239"/>
      <c r="BJ5710" s="239"/>
      <c r="BK5710" s="239"/>
      <c r="BL5710" s="239"/>
      <c r="BM5710" s="239"/>
      <c r="BN5710" s="239"/>
      <c r="BO5710" s="239"/>
      <c r="BP5710" s="239"/>
      <c r="BQ5710" s="239"/>
      <c r="BR5710" s="239"/>
      <c r="BS5710" s="239"/>
      <c r="BT5710" s="239"/>
      <c r="BU5710" s="239"/>
      <c r="BV5710" s="239"/>
      <c r="BW5710" s="239"/>
      <c r="BX5710" s="239"/>
      <c r="BY5710" s="239"/>
      <c r="BZ5710" s="239"/>
      <c r="CA5710" s="239"/>
      <c r="CB5710" s="239"/>
      <c r="CC5710" s="239"/>
      <c r="CD5710" s="239"/>
      <c r="CE5710" s="239"/>
      <c r="CF5710" s="239"/>
      <c r="CG5710" s="239"/>
      <c r="CH5710" s="239"/>
      <c r="CI5710" s="239"/>
      <c r="CJ5710" s="239"/>
      <c r="CK5710" s="239"/>
      <c r="CL5710" s="239"/>
      <c r="CM5710" s="239"/>
      <c r="CN5710" s="239"/>
      <c r="CO5710" s="239"/>
      <c r="CP5710" s="239"/>
      <c r="CQ5710" s="239"/>
      <c r="CR5710" s="239"/>
      <c r="CS5710" s="239"/>
      <c r="CT5710" s="239"/>
      <c r="CU5710" s="239"/>
      <c r="CV5710" s="239"/>
      <c r="CW5710" s="239"/>
      <c r="CX5710" s="239"/>
      <c r="CY5710" s="239"/>
      <c r="CZ5710" s="239"/>
      <c r="DA5710" s="239"/>
      <c r="DB5710" s="239"/>
      <c r="DC5710" s="239"/>
      <c r="DD5710" s="239"/>
      <c r="DE5710" s="239"/>
      <c r="DF5710" s="239"/>
      <c r="DG5710" s="239"/>
      <c r="DH5710" s="239"/>
      <c r="DI5710" s="239"/>
      <c r="DJ5710" s="239"/>
      <c r="DK5710" s="239"/>
      <c r="DL5710" s="239"/>
      <c r="DM5710" s="239"/>
      <c r="DN5710" s="239"/>
      <c r="DO5710" s="239"/>
      <c r="DP5710" s="239"/>
      <c r="DQ5710" s="239"/>
      <c r="DR5710" s="239"/>
      <c r="DS5710" s="239"/>
    </row>
    <row r="5711" spans="1:123" ht="24" customHeight="1" x14ac:dyDescent="0.2">
      <c r="A5711" s="378"/>
      <c r="B5711" s="112"/>
      <c r="C5711" s="376" t="s">
        <v>604</v>
      </c>
      <c r="D5711" s="113"/>
      <c r="E5711" s="114"/>
      <c r="F5711" s="115"/>
      <c r="G5711" s="302"/>
    </row>
    <row r="5712" spans="1:123" s="238" customFormat="1" ht="24" customHeight="1" x14ac:dyDescent="0.2">
      <c r="A5712" s="235" t="str">
        <f t="shared" ref="A5712:A5725" si="1713">IFERROR(VLOOKUP(C5712,Tabla_Insumos,4,FALSE),"")</f>
        <v/>
      </c>
      <c r="B5712" s="233" t="str">
        <f t="shared" ref="B5712:B5725" si="1714">IFERROR(VLOOKUP(C5712,Tabla_Insumos,5,FALSE),"")</f>
        <v/>
      </c>
      <c r="C5712" s="234"/>
      <c r="D5712" s="235" t="str">
        <f t="shared" ref="D5712:D5725" si="1715">IFERROR(VLOOKUP(C5712,Tabla_Insumos,2,FALSE),"")</f>
        <v/>
      </c>
      <c r="E5712" s="236"/>
      <c r="F5712" s="237">
        <f t="shared" ref="F5712:F5725" si="1716">IFERROR(VLOOKUP(C5712,Tabla_Insumos,3,FALSE),0)</f>
        <v>0</v>
      </c>
      <c r="G5712" s="303">
        <f>ROUND(E5712*F5712,2)</f>
        <v>0</v>
      </c>
    </row>
    <row r="5713" spans="1:7" s="238" customFormat="1" ht="24" customHeight="1" x14ac:dyDescent="0.2">
      <c r="A5713" s="235" t="str">
        <f t="shared" si="1713"/>
        <v/>
      </c>
      <c r="B5713" s="233" t="str">
        <f t="shared" si="1714"/>
        <v/>
      </c>
      <c r="C5713" s="234"/>
      <c r="D5713" s="235" t="str">
        <f t="shared" si="1715"/>
        <v/>
      </c>
      <c r="E5713" s="236"/>
      <c r="F5713" s="237">
        <f t="shared" si="1716"/>
        <v>0</v>
      </c>
      <c r="G5713" s="303">
        <f t="shared" ref="G5713:G5725" si="1717">ROUND(E5713*F5713,2)</f>
        <v>0</v>
      </c>
    </row>
    <row r="5714" spans="1:7" s="238" customFormat="1" ht="24" customHeight="1" x14ac:dyDescent="0.2">
      <c r="A5714" s="235" t="str">
        <f t="shared" si="1713"/>
        <v/>
      </c>
      <c r="B5714" s="233" t="str">
        <f t="shared" si="1714"/>
        <v/>
      </c>
      <c r="C5714" s="234"/>
      <c r="D5714" s="235" t="str">
        <f t="shared" si="1715"/>
        <v/>
      </c>
      <c r="E5714" s="236"/>
      <c r="F5714" s="237">
        <f t="shared" si="1716"/>
        <v>0</v>
      </c>
      <c r="G5714" s="303">
        <f t="shared" si="1717"/>
        <v>0</v>
      </c>
    </row>
    <row r="5715" spans="1:7" s="238" customFormat="1" ht="24" customHeight="1" x14ac:dyDescent="0.2">
      <c r="A5715" s="235" t="str">
        <f t="shared" si="1713"/>
        <v/>
      </c>
      <c r="B5715" s="233" t="str">
        <f t="shared" si="1714"/>
        <v/>
      </c>
      <c r="C5715" s="234"/>
      <c r="D5715" s="235" t="str">
        <f t="shared" si="1715"/>
        <v/>
      </c>
      <c r="E5715" s="236"/>
      <c r="F5715" s="237">
        <f t="shared" si="1716"/>
        <v>0</v>
      </c>
      <c r="G5715" s="303">
        <f t="shared" si="1717"/>
        <v>0</v>
      </c>
    </row>
    <row r="5716" spans="1:7" s="238" customFormat="1" ht="24" customHeight="1" x14ac:dyDescent="0.2">
      <c r="A5716" s="235" t="str">
        <f t="shared" si="1713"/>
        <v/>
      </c>
      <c r="B5716" s="233" t="str">
        <f t="shared" si="1714"/>
        <v/>
      </c>
      <c r="C5716" s="234"/>
      <c r="D5716" s="235" t="str">
        <f t="shared" si="1715"/>
        <v/>
      </c>
      <c r="E5716" s="236"/>
      <c r="F5716" s="237">
        <f t="shared" si="1716"/>
        <v>0</v>
      </c>
      <c r="G5716" s="303">
        <f t="shared" si="1717"/>
        <v>0</v>
      </c>
    </row>
    <row r="5717" spans="1:7" s="238" customFormat="1" ht="24" customHeight="1" x14ac:dyDescent="0.2">
      <c r="A5717" s="235" t="str">
        <f t="shared" si="1713"/>
        <v/>
      </c>
      <c r="B5717" s="233" t="str">
        <f t="shared" si="1714"/>
        <v/>
      </c>
      <c r="C5717" s="234"/>
      <c r="D5717" s="235" t="str">
        <f t="shared" si="1715"/>
        <v/>
      </c>
      <c r="E5717" s="236"/>
      <c r="F5717" s="237">
        <f t="shared" si="1716"/>
        <v>0</v>
      </c>
      <c r="G5717" s="303">
        <f t="shared" si="1717"/>
        <v>0</v>
      </c>
    </row>
    <row r="5718" spans="1:7" s="238" customFormat="1" ht="24" customHeight="1" x14ac:dyDescent="0.2">
      <c r="A5718" s="235" t="str">
        <f t="shared" si="1713"/>
        <v/>
      </c>
      <c r="B5718" s="233" t="str">
        <f t="shared" si="1714"/>
        <v/>
      </c>
      <c r="C5718" s="234"/>
      <c r="D5718" s="235" t="str">
        <f t="shared" si="1715"/>
        <v/>
      </c>
      <c r="E5718" s="236"/>
      <c r="F5718" s="237">
        <f t="shared" si="1716"/>
        <v>0</v>
      </c>
      <c r="G5718" s="303">
        <f t="shared" si="1717"/>
        <v>0</v>
      </c>
    </row>
    <row r="5719" spans="1:7" s="238" customFormat="1" ht="24" customHeight="1" x14ac:dyDescent="0.2">
      <c r="A5719" s="235" t="str">
        <f t="shared" si="1713"/>
        <v/>
      </c>
      <c r="B5719" s="233" t="str">
        <f t="shared" si="1714"/>
        <v/>
      </c>
      <c r="C5719" s="234"/>
      <c r="D5719" s="235" t="str">
        <f t="shared" si="1715"/>
        <v/>
      </c>
      <c r="E5719" s="236"/>
      <c r="F5719" s="237">
        <f t="shared" si="1716"/>
        <v>0</v>
      </c>
      <c r="G5719" s="303">
        <f t="shared" si="1717"/>
        <v>0</v>
      </c>
    </row>
    <row r="5720" spans="1:7" s="238" customFormat="1" ht="24" customHeight="1" x14ac:dyDescent="0.2">
      <c r="A5720" s="235" t="str">
        <f t="shared" si="1713"/>
        <v/>
      </c>
      <c r="B5720" s="233" t="str">
        <f t="shared" si="1714"/>
        <v/>
      </c>
      <c r="C5720" s="234"/>
      <c r="D5720" s="235" t="str">
        <f t="shared" si="1715"/>
        <v/>
      </c>
      <c r="E5720" s="236"/>
      <c r="F5720" s="237">
        <f t="shared" si="1716"/>
        <v>0</v>
      </c>
      <c r="G5720" s="303">
        <f t="shared" si="1717"/>
        <v>0</v>
      </c>
    </row>
    <row r="5721" spans="1:7" s="238" customFormat="1" ht="24" customHeight="1" x14ac:dyDescent="0.2">
      <c r="A5721" s="235" t="str">
        <f t="shared" si="1713"/>
        <v/>
      </c>
      <c r="B5721" s="233" t="str">
        <f t="shared" si="1714"/>
        <v/>
      </c>
      <c r="C5721" s="234"/>
      <c r="D5721" s="235" t="str">
        <f t="shared" si="1715"/>
        <v/>
      </c>
      <c r="E5721" s="236"/>
      <c r="F5721" s="237">
        <f t="shared" si="1716"/>
        <v>0</v>
      </c>
      <c r="G5721" s="303">
        <f t="shared" si="1717"/>
        <v>0</v>
      </c>
    </row>
    <row r="5722" spans="1:7" s="238" customFormat="1" ht="24" customHeight="1" x14ac:dyDescent="0.2">
      <c r="A5722" s="235" t="str">
        <f t="shared" si="1713"/>
        <v/>
      </c>
      <c r="B5722" s="233" t="str">
        <f t="shared" si="1714"/>
        <v/>
      </c>
      <c r="C5722" s="234"/>
      <c r="D5722" s="235" t="str">
        <f t="shared" si="1715"/>
        <v/>
      </c>
      <c r="E5722" s="236"/>
      <c r="F5722" s="237">
        <f t="shared" si="1716"/>
        <v>0</v>
      </c>
      <c r="G5722" s="303">
        <f t="shared" si="1717"/>
        <v>0</v>
      </c>
    </row>
    <row r="5723" spans="1:7" s="238" customFormat="1" ht="24" customHeight="1" x14ac:dyDescent="0.2">
      <c r="A5723" s="235" t="str">
        <f t="shared" si="1713"/>
        <v/>
      </c>
      <c r="B5723" s="233" t="str">
        <f t="shared" si="1714"/>
        <v/>
      </c>
      <c r="C5723" s="234"/>
      <c r="D5723" s="235" t="str">
        <f t="shared" si="1715"/>
        <v/>
      </c>
      <c r="E5723" s="236"/>
      <c r="F5723" s="237">
        <f t="shared" si="1716"/>
        <v>0</v>
      </c>
      <c r="G5723" s="303">
        <f t="shared" si="1717"/>
        <v>0</v>
      </c>
    </row>
    <row r="5724" spans="1:7" s="238" customFormat="1" ht="24" customHeight="1" x14ac:dyDescent="0.2">
      <c r="A5724" s="235" t="str">
        <f t="shared" si="1713"/>
        <v/>
      </c>
      <c r="B5724" s="233" t="str">
        <f t="shared" si="1714"/>
        <v/>
      </c>
      <c r="C5724" s="234"/>
      <c r="D5724" s="235" t="str">
        <f t="shared" si="1715"/>
        <v/>
      </c>
      <c r="E5724" s="236"/>
      <c r="F5724" s="237">
        <f t="shared" si="1716"/>
        <v>0</v>
      </c>
      <c r="G5724" s="303">
        <f t="shared" si="1717"/>
        <v>0</v>
      </c>
    </row>
    <row r="5725" spans="1:7" s="238" customFormat="1" ht="24" customHeight="1" x14ac:dyDescent="0.2">
      <c r="A5725" s="235" t="str">
        <f t="shared" si="1713"/>
        <v/>
      </c>
      <c r="B5725" s="233" t="str">
        <f t="shared" si="1714"/>
        <v/>
      </c>
      <c r="C5725" s="234"/>
      <c r="D5725" s="235" t="str">
        <f t="shared" si="1715"/>
        <v/>
      </c>
      <c r="E5725" s="236"/>
      <c r="F5725" s="237">
        <f t="shared" si="1716"/>
        <v>0</v>
      </c>
      <c r="G5725" s="303">
        <f t="shared" si="1717"/>
        <v>0</v>
      </c>
    </row>
    <row r="5726" spans="1:7" ht="24" customHeight="1" x14ac:dyDescent="0.2">
      <c r="A5726" s="304"/>
      <c r="B5726" s="99"/>
      <c r="C5726" s="99"/>
      <c r="D5726" s="105"/>
      <c r="E5726" s="106"/>
      <c r="F5726" s="377" t="s">
        <v>31</v>
      </c>
      <c r="G5726" s="305">
        <f>SUBTOTAL(9,G5712:G5725)</f>
        <v>0</v>
      </c>
    </row>
    <row r="5727" spans="1:7" ht="24" customHeight="1" x14ac:dyDescent="0.2">
      <c r="A5727" s="304"/>
      <c r="B5727" s="99"/>
      <c r="C5727" s="375" t="s">
        <v>605</v>
      </c>
      <c r="D5727" s="105"/>
      <c r="E5727" s="106"/>
      <c r="F5727" s="107"/>
      <c r="G5727" s="306"/>
    </row>
    <row r="5728" spans="1:7" s="238" customFormat="1" ht="24" customHeight="1" x14ac:dyDescent="0.2">
      <c r="A5728" s="235" t="str">
        <f t="shared" ref="A5728:A5735" si="1718">IFERROR(VLOOKUP(C5728,Tabla_Insumos,4,FALSE),"")</f>
        <v/>
      </c>
      <c r="B5728" s="233">
        <f t="shared" ref="B5728:B5735" si="1719">IFERROR(VLOOKUP(A5728,Tabla_Indices,5,FALSE),"")</f>
        <v>0</v>
      </c>
      <c r="C5728" s="234"/>
      <c r="D5728" s="235" t="str">
        <f t="shared" ref="D5728:D5735" si="1720">IFERROR(VLOOKUP(C5728,Tabla_Insumos,2,FALSE),"")</f>
        <v/>
      </c>
      <c r="E5728" s="236"/>
      <c r="F5728" s="237">
        <f t="shared" ref="F5728:F5735" si="1721">IFERROR(VLOOKUP(C5728,Tabla_Insumos,3,FALSE),0)</f>
        <v>0</v>
      </c>
      <c r="G5728" s="303">
        <f>ROUND(E5728*F5728,2)</f>
        <v>0</v>
      </c>
    </row>
    <row r="5729" spans="1:7" s="238" customFormat="1" ht="24" customHeight="1" x14ac:dyDescent="0.2">
      <c r="A5729" s="235" t="str">
        <f t="shared" si="1718"/>
        <v/>
      </c>
      <c r="B5729" s="233">
        <f t="shared" si="1719"/>
        <v>0</v>
      </c>
      <c r="C5729" s="234"/>
      <c r="D5729" s="235" t="str">
        <f t="shared" si="1720"/>
        <v/>
      </c>
      <c r="E5729" s="236"/>
      <c r="F5729" s="237">
        <f t="shared" si="1721"/>
        <v>0</v>
      </c>
      <c r="G5729" s="303">
        <f>ROUND(E5729*F5729,2)</f>
        <v>0</v>
      </c>
    </row>
    <row r="5730" spans="1:7" s="238" customFormat="1" ht="24" customHeight="1" x14ac:dyDescent="0.2">
      <c r="A5730" s="235" t="str">
        <f t="shared" si="1718"/>
        <v/>
      </c>
      <c r="B5730" s="233">
        <f t="shared" si="1719"/>
        <v>0</v>
      </c>
      <c r="C5730" s="234"/>
      <c r="D5730" s="235" t="str">
        <f t="shared" si="1720"/>
        <v/>
      </c>
      <c r="E5730" s="236"/>
      <c r="F5730" s="237">
        <f t="shared" si="1721"/>
        <v>0</v>
      </c>
      <c r="G5730" s="303">
        <f t="shared" ref="G5730:G5735" si="1722">ROUND(E5730*F5730,2)</f>
        <v>0</v>
      </c>
    </row>
    <row r="5731" spans="1:7" s="238" customFormat="1" ht="24" customHeight="1" x14ac:dyDescent="0.2">
      <c r="A5731" s="235" t="str">
        <f t="shared" si="1718"/>
        <v/>
      </c>
      <c r="B5731" s="233">
        <f t="shared" si="1719"/>
        <v>0</v>
      </c>
      <c r="C5731" s="234"/>
      <c r="D5731" s="235" t="str">
        <f t="shared" si="1720"/>
        <v/>
      </c>
      <c r="E5731" s="236"/>
      <c r="F5731" s="237">
        <f t="shared" si="1721"/>
        <v>0</v>
      </c>
      <c r="G5731" s="303">
        <f t="shared" si="1722"/>
        <v>0</v>
      </c>
    </row>
    <row r="5732" spans="1:7" s="238" customFormat="1" ht="24" customHeight="1" x14ac:dyDescent="0.2">
      <c r="A5732" s="235" t="str">
        <f t="shared" si="1718"/>
        <v/>
      </c>
      <c r="B5732" s="233">
        <f t="shared" si="1719"/>
        <v>0</v>
      </c>
      <c r="C5732" s="234"/>
      <c r="D5732" s="235" t="str">
        <f t="shared" si="1720"/>
        <v/>
      </c>
      <c r="E5732" s="236"/>
      <c r="F5732" s="237">
        <f t="shared" si="1721"/>
        <v>0</v>
      </c>
      <c r="G5732" s="303">
        <f t="shared" si="1722"/>
        <v>0</v>
      </c>
    </row>
    <row r="5733" spans="1:7" s="238" customFormat="1" ht="24" customHeight="1" x14ac:dyDescent="0.2">
      <c r="A5733" s="235" t="str">
        <f t="shared" si="1718"/>
        <v/>
      </c>
      <c r="B5733" s="233">
        <f t="shared" si="1719"/>
        <v>0</v>
      </c>
      <c r="C5733" s="234"/>
      <c r="D5733" s="235" t="str">
        <f t="shared" si="1720"/>
        <v/>
      </c>
      <c r="E5733" s="236"/>
      <c r="F5733" s="237">
        <f t="shared" si="1721"/>
        <v>0</v>
      </c>
      <c r="G5733" s="303">
        <f t="shared" si="1722"/>
        <v>0</v>
      </c>
    </row>
    <row r="5734" spans="1:7" s="238" customFormat="1" ht="24" customHeight="1" x14ac:dyDescent="0.2">
      <c r="A5734" s="235" t="str">
        <f t="shared" si="1718"/>
        <v/>
      </c>
      <c r="B5734" s="233">
        <f t="shared" si="1719"/>
        <v>0</v>
      </c>
      <c r="C5734" s="234"/>
      <c r="D5734" s="235" t="str">
        <f t="shared" si="1720"/>
        <v/>
      </c>
      <c r="E5734" s="236"/>
      <c r="F5734" s="237">
        <f t="shared" si="1721"/>
        <v>0</v>
      </c>
      <c r="G5734" s="303">
        <f t="shared" si="1722"/>
        <v>0</v>
      </c>
    </row>
    <row r="5735" spans="1:7" s="238" customFormat="1" ht="24" customHeight="1" x14ac:dyDescent="0.2">
      <c r="A5735" s="235" t="str">
        <f t="shared" si="1718"/>
        <v/>
      </c>
      <c r="B5735" s="233">
        <f t="shared" si="1719"/>
        <v>0</v>
      </c>
      <c r="C5735" s="234"/>
      <c r="D5735" s="235" t="str">
        <f t="shared" si="1720"/>
        <v/>
      </c>
      <c r="E5735" s="236"/>
      <c r="F5735" s="237">
        <f t="shared" si="1721"/>
        <v>0</v>
      </c>
      <c r="G5735" s="303">
        <f t="shared" si="1722"/>
        <v>0</v>
      </c>
    </row>
    <row r="5736" spans="1:7" ht="24" customHeight="1" x14ac:dyDescent="0.2">
      <c r="A5736" s="304"/>
      <c r="B5736" s="99"/>
      <c r="C5736" s="99"/>
      <c r="D5736" s="105"/>
      <c r="E5736" s="106"/>
      <c r="F5736" s="377" t="s">
        <v>32</v>
      </c>
      <c r="G5736" s="305">
        <f>SUBTOTAL(9,G5728:G5735)</f>
        <v>0</v>
      </c>
    </row>
    <row r="5737" spans="1:7" ht="24" customHeight="1" x14ac:dyDescent="0.2">
      <c r="A5737" s="304"/>
      <c r="B5737" s="99"/>
      <c r="C5737" s="375" t="s">
        <v>606</v>
      </c>
      <c r="D5737" s="105"/>
      <c r="E5737" s="106"/>
      <c r="F5737" s="107"/>
      <c r="G5737" s="306"/>
    </row>
    <row r="5738" spans="1:7" s="238" customFormat="1" ht="24" customHeight="1" x14ac:dyDescent="0.2">
      <c r="A5738" s="235" t="str">
        <f t="shared" ref="A5738:A5746" si="1723">IFERROR(VLOOKUP(C5738,Tabla_Insumos,4,FALSE),"")</f>
        <v/>
      </c>
      <c r="B5738" s="233" t="str">
        <f t="shared" ref="B5738:B5746" si="1724">IFERROR(VLOOKUP(C5738,Tabla_Insumos,5,FALSE),"")</f>
        <v/>
      </c>
      <c r="C5738" s="234"/>
      <c r="D5738" s="235" t="str">
        <f t="shared" ref="D5738:D5746" si="1725">IFERROR(VLOOKUP(C5738,Tabla_Insumos,2,FALSE),"")</f>
        <v/>
      </c>
      <c r="E5738" s="236"/>
      <c r="F5738" s="237">
        <f t="shared" ref="F5738:F5746" si="1726">IFERROR(VLOOKUP(C5738,Tabla_Insumos,3,FALSE),0)</f>
        <v>0</v>
      </c>
      <c r="G5738" s="303">
        <f t="shared" ref="G5738:G5746" si="1727">ROUND(E5738*F5738,2)</f>
        <v>0</v>
      </c>
    </row>
    <row r="5739" spans="1:7" s="238" customFormat="1" ht="24" customHeight="1" x14ac:dyDescent="0.2">
      <c r="A5739" s="235" t="str">
        <f t="shared" si="1723"/>
        <v/>
      </c>
      <c r="B5739" s="233" t="str">
        <f t="shared" si="1724"/>
        <v/>
      </c>
      <c r="C5739" s="234"/>
      <c r="D5739" s="235" t="str">
        <f t="shared" si="1725"/>
        <v/>
      </c>
      <c r="E5739" s="236"/>
      <c r="F5739" s="237">
        <f t="shared" si="1726"/>
        <v>0</v>
      </c>
      <c r="G5739" s="303">
        <f t="shared" si="1727"/>
        <v>0</v>
      </c>
    </row>
    <row r="5740" spans="1:7" s="238" customFormat="1" ht="24" customHeight="1" x14ac:dyDescent="0.2">
      <c r="A5740" s="235" t="str">
        <f t="shared" si="1723"/>
        <v/>
      </c>
      <c r="B5740" s="233" t="str">
        <f t="shared" si="1724"/>
        <v/>
      </c>
      <c r="C5740" s="234"/>
      <c r="D5740" s="235" t="str">
        <f t="shared" si="1725"/>
        <v/>
      </c>
      <c r="E5740" s="236"/>
      <c r="F5740" s="237">
        <f t="shared" si="1726"/>
        <v>0</v>
      </c>
      <c r="G5740" s="303">
        <f t="shared" si="1727"/>
        <v>0</v>
      </c>
    </row>
    <row r="5741" spans="1:7" s="238" customFormat="1" ht="24" customHeight="1" x14ac:dyDescent="0.2">
      <c r="A5741" s="235" t="str">
        <f t="shared" si="1723"/>
        <v/>
      </c>
      <c r="B5741" s="233" t="str">
        <f t="shared" si="1724"/>
        <v/>
      </c>
      <c r="C5741" s="234"/>
      <c r="D5741" s="235" t="str">
        <f t="shared" si="1725"/>
        <v/>
      </c>
      <c r="E5741" s="236"/>
      <c r="F5741" s="237">
        <f t="shared" si="1726"/>
        <v>0</v>
      </c>
      <c r="G5741" s="303">
        <f t="shared" si="1727"/>
        <v>0</v>
      </c>
    </row>
    <row r="5742" spans="1:7" s="238" customFormat="1" ht="24" customHeight="1" x14ac:dyDescent="0.2">
      <c r="A5742" s="235" t="str">
        <f t="shared" si="1723"/>
        <v/>
      </c>
      <c r="B5742" s="233" t="str">
        <f t="shared" si="1724"/>
        <v/>
      </c>
      <c r="C5742" s="234"/>
      <c r="D5742" s="235" t="str">
        <f t="shared" si="1725"/>
        <v/>
      </c>
      <c r="E5742" s="236"/>
      <c r="F5742" s="237">
        <f t="shared" si="1726"/>
        <v>0</v>
      </c>
      <c r="G5742" s="303">
        <f t="shared" si="1727"/>
        <v>0</v>
      </c>
    </row>
    <row r="5743" spans="1:7" s="238" customFormat="1" ht="24" customHeight="1" x14ac:dyDescent="0.2">
      <c r="A5743" s="235" t="str">
        <f t="shared" si="1723"/>
        <v/>
      </c>
      <c r="B5743" s="233" t="str">
        <f t="shared" si="1724"/>
        <v/>
      </c>
      <c r="C5743" s="234"/>
      <c r="D5743" s="235" t="str">
        <f t="shared" si="1725"/>
        <v/>
      </c>
      <c r="E5743" s="236"/>
      <c r="F5743" s="237">
        <f t="shared" si="1726"/>
        <v>0</v>
      </c>
      <c r="G5743" s="303">
        <f t="shared" si="1727"/>
        <v>0</v>
      </c>
    </row>
    <row r="5744" spans="1:7" s="238" customFormat="1" ht="24" customHeight="1" x14ac:dyDescent="0.2">
      <c r="A5744" s="235" t="str">
        <f t="shared" si="1723"/>
        <v/>
      </c>
      <c r="B5744" s="233" t="str">
        <f t="shared" si="1724"/>
        <v/>
      </c>
      <c r="C5744" s="234"/>
      <c r="D5744" s="235" t="str">
        <f t="shared" si="1725"/>
        <v/>
      </c>
      <c r="E5744" s="236"/>
      <c r="F5744" s="237">
        <f t="shared" si="1726"/>
        <v>0</v>
      </c>
      <c r="G5744" s="303">
        <f t="shared" si="1727"/>
        <v>0</v>
      </c>
    </row>
    <row r="5745" spans="1:123" s="238" customFormat="1" ht="24" customHeight="1" x14ac:dyDescent="0.2">
      <c r="A5745" s="235" t="str">
        <f t="shared" si="1723"/>
        <v/>
      </c>
      <c r="B5745" s="233" t="str">
        <f t="shared" si="1724"/>
        <v/>
      </c>
      <c r="C5745" s="234"/>
      <c r="D5745" s="235" t="str">
        <f t="shared" si="1725"/>
        <v/>
      </c>
      <c r="E5745" s="236"/>
      <c r="F5745" s="237">
        <f t="shared" si="1726"/>
        <v>0</v>
      </c>
      <c r="G5745" s="303">
        <f t="shared" si="1727"/>
        <v>0</v>
      </c>
    </row>
    <row r="5746" spans="1:123" s="238" customFormat="1" ht="24" customHeight="1" x14ac:dyDescent="0.2">
      <c r="A5746" s="235" t="str">
        <f t="shared" si="1723"/>
        <v/>
      </c>
      <c r="B5746" s="233" t="str">
        <f t="shared" si="1724"/>
        <v/>
      </c>
      <c r="C5746" s="234"/>
      <c r="D5746" s="235" t="str">
        <f t="shared" si="1725"/>
        <v/>
      </c>
      <c r="E5746" s="236"/>
      <c r="F5746" s="237">
        <f t="shared" si="1726"/>
        <v>0</v>
      </c>
      <c r="G5746" s="303">
        <f t="shared" si="1727"/>
        <v>0</v>
      </c>
    </row>
    <row r="5747" spans="1:123" ht="24" customHeight="1" x14ac:dyDescent="0.2">
      <c r="A5747" s="307"/>
      <c r="B5747" s="105"/>
      <c r="C5747" s="99"/>
      <c r="D5747" s="105"/>
      <c r="E5747" s="106"/>
      <c r="F5747" s="377" t="s">
        <v>33</v>
      </c>
      <c r="G5747" s="305">
        <f>SUBTOTAL(9,G5738:G5746)</f>
        <v>0</v>
      </c>
    </row>
    <row r="5748" spans="1:123" ht="24" customHeight="1" x14ac:dyDescent="0.2">
      <c r="A5748" s="308"/>
      <c r="B5748" s="105"/>
      <c r="C5748" s="99"/>
      <c r="D5748" s="105"/>
      <c r="E5748" s="106"/>
      <c r="F5748" s="107"/>
      <c r="G5748" s="306"/>
    </row>
    <row r="5749" spans="1:123" ht="24" customHeight="1" x14ac:dyDescent="0.2">
      <c r="A5749" s="309" t="str">
        <f>B5707</f>
        <v/>
      </c>
      <c r="B5749" s="310" t="str">
        <f>C5707</f>
        <v/>
      </c>
      <c r="C5749" s="113"/>
      <c r="D5749" s="113" t="s">
        <v>34</v>
      </c>
      <c r="E5749" s="114"/>
      <c r="F5749" s="312" t="s">
        <v>35</v>
      </c>
      <c r="G5749" s="311">
        <f>SUBTOTAL(9,G5712:G5748)</f>
        <v>0</v>
      </c>
    </row>
    <row r="5751" spans="1:123" ht="24" customHeight="1" x14ac:dyDescent="0.2">
      <c r="A5751" s="291" t="s">
        <v>37</v>
      </c>
      <c r="B5751" s="292"/>
      <c r="C5751" s="292"/>
      <c r="D5751" s="292"/>
      <c r="E5751" s="292"/>
      <c r="F5751" s="292"/>
      <c r="G5751" s="293"/>
    </row>
    <row r="5752" spans="1:123" ht="24" customHeight="1" x14ac:dyDescent="0.2">
      <c r="A5752" s="294" t="s">
        <v>602</v>
      </c>
      <c r="B5752" s="101" t="str">
        <f>Comitente</f>
        <v>DIRECCION PROVINCIAL DE REDES DE GAS</v>
      </c>
      <c r="C5752" s="96"/>
      <c r="D5752" s="102"/>
      <c r="E5752" s="102"/>
      <c r="F5752" s="103"/>
      <c r="G5752" s="295"/>
    </row>
    <row r="5753" spans="1:123" ht="24" customHeight="1" x14ac:dyDescent="0.2">
      <c r="A5753" s="294" t="s">
        <v>603</v>
      </c>
      <c r="B5753" s="101">
        <f>Contratista</f>
        <v>0</v>
      </c>
      <c r="C5753" s="97"/>
      <c r="D5753" s="97"/>
      <c r="E5753" s="97"/>
      <c r="F5753" s="104"/>
      <c r="G5753" s="296"/>
    </row>
    <row r="5754" spans="1:123" ht="24" customHeight="1" x14ac:dyDescent="0.2">
      <c r="A5754" s="294" t="s">
        <v>24</v>
      </c>
      <c r="B5754" s="101" t="str">
        <f>Obra</f>
        <v>RED DE MEDIA PRESIÓN BARRIO TALACASTO</v>
      </c>
      <c r="C5754" s="97"/>
      <c r="D5754" s="97"/>
      <c r="E5754" s="97"/>
      <c r="F5754" s="104" t="s">
        <v>38</v>
      </c>
      <c r="G5754" s="297">
        <f>Fecha_Base</f>
        <v>0</v>
      </c>
    </row>
    <row r="5755" spans="1:123" ht="24" customHeight="1" x14ac:dyDescent="0.2">
      <c r="A5755" s="298" t="s">
        <v>601</v>
      </c>
      <c r="B5755" s="98" t="str">
        <f>Ubicación</f>
        <v>Departamento Chimbas</v>
      </c>
      <c r="C5755" s="98"/>
      <c r="D5755" s="105"/>
      <c r="E5755" s="106"/>
      <c r="F5755" s="107"/>
      <c r="G5755" s="299"/>
    </row>
    <row r="5756" spans="1:123" ht="24" customHeight="1" x14ac:dyDescent="0.2">
      <c r="A5756" s="298" t="s">
        <v>39</v>
      </c>
      <c r="B5756" s="108" t="str">
        <f>IFERROR(VALUE(LEFT(B5757,FIND(".",B5757)-1)),"")</f>
        <v/>
      </c>
      <c r="C5756" s="99" t="str">
        <f>IFERROR(VLOOKUP(B5756,Tabla_CyP,2,FALSE),"")</f>
        <v/>
      </c>
      <c r="D5756" s="99"/>
      <c r="E5756" s="106"/>
      <c r="F5756" s="107"/>
      <c r="G5756" s="299"/>
    </row>
    <row r="5757" spans="1:123" ht="24" customHeight="1" x14ac:dyDescent="0.2">
      <c r="A5757" s="298" t="s">
        <v>25</v>
      </c>
      <c r="B5757" s="109" t="str">
        <f>IFERROR(VLOOKUP(COUNTIF($A$1:A5757,"ANALISIS DE PRECIOS"),Tabla_NumeroItem,2,FALSE),"")</f>
        <v/>
      </c>
      <c r="C5757" s="99" t="str">
        <f>IFERROR(VLOOKUP(B5757,Tabla_CyP,2,FALSE),"")</f>
        <v/>
      </c>
      <c r="D5757" s="105"/>
      <c r="E5757" s="106"/>
      <c r="F5757" s="104" t="s">
        <v>26</v>
      </c>
      <c r="G5757" s="300" t="str">
        <f>IFERROR(VLOOKUP(B5757,Tabla_CyP,4,FALSE),"")</f>
        <v/>
      </c>
    </row>
    <row r="5758" spans="1:123" ht="24" customHeight="1" x14ac:dyDescent="0.2">
      <c r="A5758" s="298"/>
      <c r="B5758" s="98"/>
      <c r="C5758" s="99"/>
      <c r="D5758" s="105"/>
      <c r="E5758" s="106"/>
      <c r="F5758" s="107"/>
      <c r="G5758" s="299"/>
    </row>
    <row r="5759" spans="1:123" ht="24" customHeight="1" x14ac:dyDescent="0.2">
      <c r="A5759" s="431" t="s">
        <v>507</v>
      </c>
      <c r="B5759" s="432"/>
      <c r="C5759" s="425" t="s">
        <v>0</v>
      </c>
      <c r="D5759" s="425" t="s">
        <v>27</v>
      </c>
      <c r="E5759" s="427" t="s">
        <v>28</v>
      </c>
      <c r="F5759" s="429" t="s">
        <v>29</v>
      </c>
      <c r="G5759" s="429" t="s">
        <v>30</v>
      </c>
    </row>
    <row r="5760" spans="1:123" s="111" customFormat="1" ht="24" customHeight="1" x14ac:dyDescent="0.2">
      <c r="A5760" s="110" t="s">
        <v>508</v>
      </c>
      <c r="B5760" s="110" t="s">
        <v>509</v>
      </c>
      <c r="C5760" s="426"/>
      <c r="D5760" s="426"/>
      <c r="E5760" s="428"/>
      <c r="F5760" s="430"/>
      <c r="G5760" s="430"/>
      <c r="H5760" s="239"/>
      <c r="I5760" s="239"/>
      <c r="J5760" s="239"/>
      <c r="K5760" s="239"/>
      <c r="L5760" s="239"/>
      <c r="M5760" s="239"/>
      <c r="N5760" s="239"/>
      <c r="O5760" s="239"/>
      <c r="P5760" s="239"/>
      <c r="Q5760" s="239"/>
      <c r="R5760" s="239"/>
      <c r="S5760" s="239"/>
      <c r="T5760" s="239"/>
      <c r="U5760" s="239"/>
      <c r="V5760" s="239"/>
      <c r="W5760" s="239"/>
      <c r="X5760" s="239"/>
      <c r="Y5760" s="239"/>
      <c r="Z5760" s="239"/>
      <c r="AA5760" s="239"/>
      <c r="AB5760" s="239"/>
      <c r="AC5760" s="239"/>
      <c r="AD5760" s="239"/>
      <c r="AE5760" s="239"/>
      <c r="AF5760" s="239"/>
      <c r="AG5760" s="239"/>
      <c r="AH5760" s="239"/>
      <c r="AI5760" s="239"/>
      <c r="AJ5760" s="239"/>
      <c r="AK5760" s="239"/>
      <c r="AL5760" s="239"/>
      <c r="AM5760" s="239"/>
      <c r="AN5760" s="239"/>
      <c r="AO5760" s="239"/>
      <c r="AP5760" s="239"/>
      <c r="AQ5760" s="239"/>
      <c r="AR5760" s="239"/>
      <c r="AS5760" s="239"/>
      <c r="AT5760" s="239"/>
      <c r="AU5760" s="239"/>
      <c r="AV5760" s="239"/>
      <c r="AW5760" s="239"/>
      <c r="AX5760" s="239"/>
      <c r="AY5760" s="239"/>
      <c r="AZ5760" s="239"/>
      <c r="BA5760" s="239"/>
      <c r="BB5760" s="239"/>
      <c r="BC5760" s="239"/>
      <c r="BD5760" s="239"/>
      <c r="BE5760" s="239"/>
      <c r="BF5760" s="239"/>
      <c r="BG5760" s="239"/>
      <c r="BH5760" s="239"/>
      <c r="BI5760" s="239"/>
      <c r="BJ5760" s="239"/>
      <c r="BK5760" s="239"/>
      <c r="BL5760" s="239"/>
      <c r="BM5760" s="239"/>
      <c r="BN5760" s="239"/>
      <c r="BO5760" s="239"/>
      <c r="BP5760" s="239"/>
      <c r="BQ5760" s="239"/>
      <c r="BR5760" s="239"/>
      <c r="BS5760" s="239"/>
      <c r="BT5760" s="239"/>
      <c r="BU5760" s="239"/>
      <c r="BV5760" s="239"/>
      <c r="BW5760" s="239"/>
      <c r="BX5760" s="239"/>
      <c r="BY5760" s="239"/>
      <c r="BZ5760" s="239"/>
      <c r="CA5760" s="239"/>
      <c r="CB5760" s="239"/>
      <c r="CC5760" s="239"/>
      <c r="CD5760" s="239"/>
      <c r="CE5760" s="239"/>
      <c r="CF5760" s="239"/>
      <c r="CG5760" s="239"/>
      <c r="CH5760" s="239"/>
      <c r="CI5760" s="239"/>
      <c r="CJ5760" s="239"/>
      <c r="CK5760" s="239"/>
      <c r="CL5760" s="239"/>
      <c r="CM5760" s="239"/>
      <c r="CN5760" s="239"/>
      <c r="CO5760" s="239"/>
      <c r="CP5760" s="239"/>
      <c r="CQ5760" s="239"/>
      <c r="CR5760" s="239"/>
      <c r="CS5760" s="239"/>
      <c r="CT5760" s="239"/>
      <c r="CU5760" s="239"/>
      <c r="CV5760" s="239"/>
      <c r="CW5760" s="239"/>
      <c r="CX5760" s="239"/>
      <c r="CY5760" s="239"/>
      <c r="CZ5760" s="239"/>
      <c r="DA5760" s="239"/>
      <c r="DB5760" s="239"/>
      <c r="DC5760" s="239"/>
      <c r="DD5760" s="239"/>
      <c r="DE5760" s="239"/>
      <c r="DF5760" s="239"/>
      <c r="DG5760" s="239"/>
      <c r="DH5760" s="239"/>
      <c r="DI5760" s="239"/>
      <c r="DJ5760" s="239"/>
      <c r="DK5760" s="239"/>
      <c r="DL5760" s="239"/>
      <c r="DM5760" s="239"/>
      <c r="DN5760" s="239"/>
      <c r="DO5760" s="239"/>
      <c r="DP5760" s="239"/>
      <c r="DQ5760" s="239"/>
      <c r="DR5760" s="239"/>
      <c r="DS5760" s="239"/>
    </row>
    <row r="5761" spans="1:7" ht="24" customHeight="1" x14ac:dyDescent="0.2">
      <c r="A5761" s="378"/>
      <c r="B5761" s="112"/>
      <c r="C5761" s="376" t="s">
        <v>604</v>
      </c>
      <c r="D5761" s="113"/>
      <c r="E5761" s="114"/>
      <c r="F5761" s="115"/>
      <c r="G5761" s="302"/>
    </row>
    <row r="5762" spans="1:7" s="238" customFormat="1" ht="24" customHeight="1" x14ac:dyDescent="0.2">
      <c r="A5762" s="235" t="str">
        <f t="shared" ref="A5762:A5775" si="1728">IFERROR(VLOOKUP(C5762,Tabla_Insumos,4,FALSE),"")</f>
        <v/>
      </c>
      <c r="B5762" s="233" t="str">
        <f t="shared" ref="B5762:B5775" si="1729">IFERROR(VLOOKUP(C5762,Tabla_Insumos,5,FALSE),"")</f>
        <v/>
      </c>
      <c r="C5762" s="234"/>
      <c r="D5762" s="235" t="str">
        <f t="shared" ref="D5762:D5775" si="1730">IFERROR(VLOOKUP(C5762,Tabla_Insumos,2,FALSE),"")</f>
        <v/>
      </c>
      <c r="E5762" s="236"/>
      <c r="F5762" s="237">
        <f t="shared" ref="F5762:F5775" si="1731">IFERROR(VLOOKUP(C5762,Tabla_Insumos,3,FALSE),0)</f>
        <v>0</v>
      </c>
      <c r="G5762" s="303">
        <f>ROUND(E5762*F5762,2)</f>
        <v>0</v>
      </c>
    </row>
    <row r="5763" spans="1:7" s="238" customFormat="1" ht="24" customHeight="1" x14ac:dyDescent="0.2">
      <c r="A5763" s="235" t="str">
        <f t="shared" si="1728"/>
        <v/>
      </c>
      <c r="B5763" s="233" t="str">
        <f t="shared" si="1729"/>
        <v/>
      </c>
      <c r="C5763" s="234"/>
      <c r="D5763" s="235" t="str">
        <f t="shared" si="1730"/>
        <v/>
      </c>
      <c r="E5763" s="236"/>
      <c r="F5763" s="237">
        <f t="shared" si="1731"/>
        <v>0</v>
      </c>
      <c r="G5763" s="303">
        <f t="shared" ref="G5763:G5775" si="1732">ROUND(E5763*F5763,2)</f>
        <v>0</v>
      </c>
    </row>
    <row r="5764" spans="1:7" s="238" customFormat="1" ht="24" customHeight="1" x14ac:dyDescent="0.2">
      <c r="A5764" s="235" t="str">
        <f t="shared" si="1728"/>
        <v/>
      </c>
      <c r="B5764" s="233" t="str">
        <f t="shared" si="1729"/>
        <v/>
      </c>
      <c r="C5764" s="234"/>
      <c r="D5764" s="235" t="str">
        <f t="shared" si="1730"/>
        <v/>
      </c>
      <c r="E5764" s="236"/>
      <c r="F5764" s="237">
        <f t="shared" si="1731"/>
        <v>0</v>
      </c>
      <c r="G5764" s="303">
        <f t="shared" si="1732"/>
        <v>0</v>
      </c>
    </row>
    <row r="5765" spans="1:7" s="238" customFormat="1" ht="24" customHeight="1" x14ac:dyDescent="0.2">
      <c r="A5765" s="235" t="str">
        <f t="shared" si="1728"/>
        <v/>
      </c>
      <c r="B5765" s="233" t="str">
        <f t="shared" si="1729"/>
        <v/>
      </c>
      <c r="C5765" s="234"/>
      <c r="D5765" s="235" t="str">
        <f t="shared" si="1730"/>
        <v/>
      </c>
      <c r="E5765" s="236"/>
      <c r="F5765" s="237">
        <f t="shared" si="1731"/>
        <v>0</v>
      </c>
      <c r="G5765" s="303">
        <f t="shared" si="1732"/>
        <v>0</v>
      </c>
    </row>
    <row r="5766" spans="1:7" s="238" customFormat="1" ht="24" customHeight="1" x14ac:dyDescent="0.2">
      <c r="A5766" s="235" t="str">
        <f t="shared" si="1728"/>
        <v/>
      </c>
      <c r="B5766" s="233" t="str">
        <f t="shared" si="1729"/>
        <v/>
      </c>
      <c r="C5766" s="234"/>
      <c r="D5766" s="235" t="str">
        <f t="shared" si="1730"/>
        <v/>
      </c>
      <c r="E5766" s="236"/>
      <c r="F5766" s="237">
        <f t="shared" si="1731"/>
        <v>0</v>
      </c>
      <c r="G5766" s="303">
        <f t="shared" si="1732"/>
        <v>0</v>
      </c>
    </row>
    <row r="5767" spans="1:7" s="238" customFormat="1" ht="24" customHeight="1" x14ac:dyDescent="0.2">
      <c r="A5767" s="235" t="str">
        <f t="shared" si="1728"/>
        <v/>
      </c>
      <c r="B5767" s="233" t="str">
        <f t="shared" si="1729"/>
        <v/>
      </c>
      <c r="C5767" s="234"/>
      <c r="D5767" s="235" t="str">
        <f t="shared" si="1730"/>
        <v/>
      </c>
      <c r="E5767" s="236"/>
      <c r="F5767" s="237">
        <f t="shared" si="1731"/>
        <v>0</v>
      </c>
      <c r="G5767" s="303">
        <f t="shared" si="1732"/>
        <v>0</v>
      </c>
    </row>
    <row r="5768" spans="1:7" s="238" customFormat="1" ht="24" customHeight="1" x14ac:dyDescent="0.2">
      <c r="A5768" s="235" t="str">
        <f t="shared" si="1728"/>
        <v/>
      </c>
      <c r="B5768" s="233" t="str">
        <f t="shared" si="1729"/>
        <v/>
      </c>
      <c r="C5768" s="234"/>
      <c r="D5768" s="235" t="str">
        <f t="shared" si="1730"/>
        <v/>
      </c>
      <c r="E5768" s="236"/>
      <c r="F5768" s="237">
        <f t="shared" si="1731"/>
        <v>0</v>
      </c>
      <c r="G5768" s="303">
        <f t="shared" si="1732"/>
        <v>0</v>
      </c>
    </row>
    <row r="5769" spans="1:7" s="238" customFormat="1" ht="24" customHeight="1" x14ac:dyDescent="0.2">
      <c r="A5769" s="235" t="str">
        <f t="shared" si="1728"/>
        <v/>
      </c>
      <c r="B5769" s="233" t="str">
        <f t="shared" si="1729"/>
        <v/>
      </c>
      <c r="C5769" s="234"/>
      <c r="D5769" s="235" t="str">
        <f t="shared" si="1730"/>
        <v/>
      </c>
      <c r="E5769" s="236"/>
      <c r="F5769" s="237">
        <f t="shared" si="1731"/>
        <v>0</v>
      </c>
      <c r="G5769" s="303">
        <f t="shared" si="1732"/>
        <v>0</v>
      </c>
    </row>
    <row r="5770" spans="1:7" s="238" customFormat="1" ht="24" customHeight="1" x14ac:dyDescent="0.2">
      <c r="A5770" s="235" t="str">
        <f t="shared" si="1728"/>
        <v/>
      </c>
      <c r="B5770" s="233" t="str">
        <f t="shared" si="1729"/>
        <v/>
      </c>
      <c r="C5770" s="234"/>
      <c r="D5770" s="235" t="str">
        <f t="shared" si="1730"/>
        <v/>
      </c>
      <c r="E5770" s="236"/>
      <c r="F5770" s="237">
        <f t="shared" si="1731"/>
        <v>0</v>
      </c>
      <c r="G5770" s="303">
        <f t="shared" si="1732"/>
        <v>0</v>
      </c>
    </row>
    <row r="5771" spans="1:7" s="238" customFormat="1" ht="24" customHeight="1" x14ac:dyDescent="0.2">
      <c r="A5771" s="235" t="str">
        <f t="shared" si="1728"/>
        <v/>
      </c>
      <c r="B5771" s="233" t="str">
        <f t="shared" si="1729"/>
        <v/>
      </c>
      <c r="C5771" s="234"/>
      <c r="D5771" s="235" t="str">
        <f t="shared" si="1730"/>
        <v/>
      </c>
      <c r="E5771" s="236"/>
      <c r="F5771" s="237">
        <f t="shared" si="1731"/>
        <v>0</v>
      </c>
      <c r="G5771" s="303">
        <f t="shared" si="1732"/>
        <v>0</v>
      </c>
    </row>
    <row r="5772" spans="1:7" s="238" customFormat="1" ht="24" customHeight="1" x14ac:dyDescent="0.2">
      <c r="A5772" s="235" t="str">
        <f t="shared" si="1728"/>
        <v/>
      </c>
      <c r="B5772" s="233" t="str">
        <f t="shared" si="1729"/>
        <v/>
      </c>
      <c r="C5772" s="234"/>
      <c r="D5772" s="235" t="str">
        <f t="shared" si="1730"/>
        <v/>
      </c>
      <c r="E5772" s="236"/>
      <c r="F5772" s="237">
        <f t="shared" si="1731"/>
        <v>0</v>
      </c>
      <c r="G5772" s="303">
        <f t="shared" si="1732"/>
        <v>0</v>
      </c>
    </row>
    <row r="5773" spans="1:7" s="238" customFormat="1" ht="24" customHeight="1" x14ac:dyDescent="0.2">
      <c r="A5773" s="235" t="str">
        <f t="shared" si="1728"/>
        <v/>
      </c>
      <c r="B5773" s="233" t="str">
        <f t="shared" si="1729"/>
        <v/>
      </c>
      <c r="C5773" s="234"/>
      <c r="D5773" s="235" t="str">
        <f t="shared" si="1730"/>
        <v/>
      </c>
      <c r="E5773" s="236"/>
      <c r="F5773" s="237">
        <f t="shared" si="1731"/>
        <v>0</v>
      </c>
      <c r="G5773" s="303">
        <f t="shared" si="1732"/>
        <v>0</v>
      </c>
    </row>
    <row r="5774" spans="1:7" s="238" customFormat="1" ht="24" customHeight="1" x14ac:dyDescent="0.2">
      <c r="A5774" s="235" t="str">
        <f t="shared" si="1728"/>
        <v/>
      </c>
      <c r="B5774" s="233" t="str">
        <f t="shared" si="1729"/>
        <v/>
      </c>
      <c r="C5774" s="234"/>
      <c r="D5774" s="235" t="str">
        <f t="shared" si="1730"/>
        <v/>
      </c>
      <c r="E5774" s="236"/>
      <c r="F5774" s="237">
        <f t="shared" si="1731"/>
        <v>0</v>
      </c>
      <c r="G5774" s="303">
        <f t="shared" si="1732"/>
        <v>0</v>
      </c>
    </row>
    <row r="5775" spans="1:7" s="238" customFormat="1" ht="24" customHeight="1" x14ac:dyDescent="0.2">
      <c r="A5775" s="235" t="str">
        <f t="shared" si="1728"/>
        <v/>
      </c>
      <c r="B5775" s="233" t="str">
        <f t="shared" si="1729"/>
        <v/>
      </c>
      <c r="C5775" s="234"/>
      <c r="D5775" s="235" t="str">
        <f t="shared" si="1730"/>
        <v/>
      </c>
      <c r="E5775" s="236"/>
      <c r="F5775" s="237">
        <f t="shared" si="1731"/>
        <v>0</v>
      </c>
      <c r="G5775" s="303">
        <f t="shared" si="1732"/>
        <v>0</v>
      </c>
    </row>
    <row r="5776" spans="1:7" ht="24" customHeight="1" x14ac:dyDescent="0.2">
      <c r="A5776" s="304"/>
      <c r="B5776" s="99"/>
      <c r="C5776" s="99"/>
      <c r="D5776" s="105"/>
      <c r="E5776" s="106"/>
      <c r="F5776" s="377" t="s">
        <v>31</v>
      </c>
      <c r="G5776" s="305">
        <f>SUBTOTAL(9,G5762:G5775)</f>
        <v>0</v>
      </c>
    </row>
    <row r="5777" spans="1:7" ht="24" customHeight="1" x14ac:dyDescent="0.2">
      <c r="A5777" s="304"/>
      <c r="B5777" s="99"/>
      <c r="C5777" s="375" t="s">
        <v>605</v>
      </c>
      <c r="D5777" s="105"/>
      <c r="E5777" s="106"/>
      <c r="F5777" s="107"/>
      <c r="G5777" s="306"/>
    </row>
    <row r="5778" spans="1:7" s="238" customFormat="1" ht="24" customHeight="1" x14ac:dyDescent="0.2">
      <c r="A5778" s="235" t="str">
        <f t="shared" ref="A5778:A5785" si="1733">IFERROR(VLOOKUP(C5778,Tabla_Insumos,4,FALSE),"")</f>
        <v/>
      </c>
      <c r="B5778" s="233">
        <f t="shared" ref="B5778:B5785" si="1734">IFERROR(VLOOKUP(A5778,Tabla_Indices,5,FALSE),"")</f>
        <v>0</v>
      </c>
      <c r="C5778" s="234"/>
      <c r="D5778" s="235" t="str">
        <f t="shared" ref="D5778:D5785" si="1735">IFERROR(VLOOKUP(C5778,Tabla_Insumos,2,FALSE),"")</f>
        <v/>
      </c>
      <c r="E5778" s="236"/>
      <c r="F5778" s="237">
        <f t="shared" ref="F5778:F5785" si="1736">IFERROR(VLOOKUP(C5778,Tabla_Insumos,3,FALSE),0)</f>
        <v>0</v>
      </c>
      <c r="G5778" s="303">
        <f>ROUND(E5778*F5778,2)</f>
        <v>0</v>
      </c>
    </row>
    <row r="5779" spans="1:7" s="238" customFormat="1" ht="24" customHeight="1" x14ac:dyDescent="0.2">
      <c r="A5779" s="235" t="str">
        <f t="shared" si="1733"/>
        <v/>
      </c>
      <c r="B5779" s="233">
        <f t="shared" si="1734"/>
        <v>0</v>
      </c>
      <c r="C5779" s="234"/>
      <c r="D5779" s="235" t="str">
        <f t="shared" si="1735"/>
        <v/>
      </c>
      <c r="E5779" s="236"/>
      <c r="F5779" s="237">
        <f t="shared" si="1736"/>
        <v>0</v>
      </c>
      <c r="G5779" s="303">
        <f>ROUND(E5779*F5779,2)</f>
        <v>0</v>
      </c>
    </row>
    <row r="5780" spans="1:7" s="238" customFormat="1" ht="24" customHeight="1" x14ac:dyDescent="0.2">
      <c r="A5780" s="235" t="str">
        <f t="shared" si="1733"/>
        <v/>
      </c>
      <c r="B5780" s="233">
        <f t="shared" si="1734"/>
        <v>0</v>
      </c>
      <c r="C5780" s="234"/>
      <c r="D5780" s="235" t="str">
        <f t="shared" si="1735"/>
        <v/>
      </c>
      <c r="E5780" s="236"/>
      <c r="F5780" s="237">
        <f t="shared" si="1736"/>
        <v>0</v>
      </c>
      <c r="G5780" s="303">
        <f t="shared" ref="G5780:G5785" si="1737">ROUND(E5780*F5780,2)</f>
        <v>0</v>
      </c>
    </row>
    <row r="5781" spans="1:7" s="238" customFormat="1" ht="24" customHeight="1" x14ac:dyDescent="0.2">
      <c r="A5781" s="235" t="str">
        <f t="shared" si="1733"/>
        <v/>
      </c>
      <c r="B5781" s="233">
        <f t="shared" si="1734"/>
        <v>0</v>
      </c>
      <c r="C5781" s="234"/>
      <c r="D5781" s="235" t="str">
        <f t="shared" si="1735"/>
        <v/>
      </c>
      <c r="E5781" s="236"/>
      <c r="F5781" s="237">
        <f t="shared" si="1736"/>
        <v>0</v>
      </c>
      <c r="G5781" s="303">
        <f t="shared" si="1737"/>
        <v>0</v>
      </c>
    </row>
    <row r="5782" spans="1:7" s="238" customFormat="1" ht="24" customHeight="1" x14ac:dyDescent="0.2">
      <c r="A5782" s="235" t="str">
        <f t="shared" si="1733"/>
        <v/>
      </c>
      <c r="B5782" s="233">
        <f t="shared" si="1734"/>
        <v>0</v>
      </c>
      <c r="C5782" s="234"/>
      <c r="D5782" s="235" t="str">
        <f t="shared" si="1735"/>
        <v/>
      </c>
      <c r="E5782" s="236"/>
      <c r="F5782" s="237">
        <f t="shared" si="1736"/>
        <v>0</v>
      </c>
      <c r="G5782" s="303">
        <f t="shared" si="1737"/>
        <v>0</v>
      </c>
    </row>
    <row r="5783" spans="1:7" s="238" customFormat="1" ht="24" customHeight="1" x14ac:dyDescent="0.2">
      <c r="A5783" s="235" t="str">
        <f t="shared" si="1733"/>
        <v/>
      </c>
      <c r="B5783" s="233">
        <f t="shared" si="1734"/>
        <v>0</v>
      </c>
      <c r="C5783" s="234"/>
      <c r="D5783" s="235" t="str">
        <f t="shared" si="1735"/>
        <v/>
      </c>
      <c r="E5783" s="236"/>
      <c r="F5783" s="237">
        <f t="shared" si="1736"/>
        <v>0</v>
      </c>
      <c r="G5783" s="303">
        <f t="shared" si="1737"/>
        <v>0</v>
      </c>
    </row>
    <row r="5784" spans="1:7" s="238" customFormat="1" ht="24" customHeight="1" x14ac:dyDescent="0.2">
      <c r="A5784" s="235" t="str">
        <f t="shared" si="1733"/>
        <v/>
      </c>
      <c r="B5784" s="233">
        <f t="shared" si="1734"/>
        <v>0</v>
      </c>
      <c r="C5784" s="234"/>
      <c r="D5784" s="235" t="str">
        <f t="shared" si="1735"/>
        <v/>
      </c>
      <c r="E5784" s="236"/>
      <c r="F5784" s="237">
        <f t="shared" si="1736"/>
        <v>0</v>
      </c>
      <c r="G5784" s="303">
        <f t="shared" si="1737"/>
        <v>0</v>
      </c>
    </row>
    <row r="5785" spans="1:7" s="238" customFormat="1" ht="24" customHeight="1" x14ac:dyDescent="0.2">
      <c r="A5785" s="235" t="str">
        <f t="shared" si="1733"/>
        <v/>
      </c>
      <c r="B5785" s="233">
        <f t="shared" si="1734"/>
        <v>0</v>
      </c>
      <c r="C5785" s="234"/>
      <c r="D5785" s="235" t="str">
        <f t="shared" si="1735"/>
        <v/>
      </c>
      <c r="E5785" s="236"/>
      <c r="F5785" s="237">
        <f t="shared" si="1736"/>
        <v>0</v>
      </c>
      <c r="G5785" s="303">
        <f t="shared" si="1737"/>
        <v>0</v>
      </c>
    </row>
    <row r="5786" spans="1:7" ht="24" customHeight="1" x14ac:dyDescent="0.2">
      <c r="A5786" s="304"/>
      <c r="B5786" s="99"/>
      <c r="C5786" s="99"/>
      <c r="D5786" s="105"/>
      <c r="E5786" s="106"/>
      <c r="F5786" s="377" t="s">
        <v>32</v>
      </c>
      <c r="G5786" s="305">
        <f>SUBTOTAL(9,G5778:G5785)</f>
        <v>0</v>
      </c>
    </row>
    <row r="5787" spans="1:7" ht="24" customHeight="1" x14ac:dyDescent="0.2">
      <c r="A5787" s="304"/>
      <c r="B5787" s="99"/>
      <c r="C5787" s="375" t="s">
        <v>606</v>
      </c>
      <c r="D5787" s="105"/>
      <c r="E5787" s="106"/>
      <c r="F5787" s="107"/>
      <c r="G5787" s="306"/>
    </row>
    <row r="5788" spans="1:7" s="238" customFormat="1" ht="24" customHeight="1" x14ac:dyDescent="0.2">
      <c r="A5788" s="235" t="str">
        <f t="shared" ref="A5788:A5796" si="1738">IFERROR(VLOOKUP(C5788,Tabla_Insumos,4,FALSE),"")</f>
        <v/>
      </c>
      <c r="B5788" s="233" t="str">
        <f t="shared" ref="B5788:B5796" si="1739">IFERROR(VLOOKUP(C5788,Tabla_Insumos,5,FALSE),"")</f>
        <v/>
      </c>
      <c r="C5788" s="234"/>
      <c r="D5788" s="235" t="str">
        <f t="shared" ref="D5788:D5796" si="1740">IFERROR(VLOOKUP(C5788,Tabla_Insumos,2,FALSE),"")</f>
        <v/>
      </c>
      <c r="E5788" s="236"/>
      <c r="F5788" s="237">
        <f t="shared" ref="F5788:F5796" si="1741">IFERROR(VLOOKUP(C5788,Tabla_Insumos,3,FALSE),0)</f>
        <v>0</v>
      </c>
      <c r="G5788" s="303">
        <f t="shared" ref="G5788:G5796" si="1742">ROUND(E5788*F5788,2)</f>
        <v>0</v>
      </c>
    </row>
    <row r="5789" spans="1:7" s="238" customFormat="1" ht="24" customHeight="1" x14ac:dyDescent="0.2">
      <c r="A5789" s="235" t="str">
        <f t="shared" si="1738"/>
        <v/>
      </c>
      <c r="B5789" s="233" t="str">
        <f t="shared" si="1739"/>
        <v/>
      </c>
      <c r="C5789" s="234"/>
      <c r="D5789" s="235" t="str">
        <f t="shared" si="1740"/>
        <v/>
      </c>
      <c r="E5789" s="236"/>
      <c r="F5789" s="237">
        <f t="shared" si="1741"/>
        <v>0</v>
      </c>
      <c r="G5789" s="303">
        <f t="shared" si="1742"/>
        <v>0</v>
      </c>
    </row>
    <row r="5790" spans="1:7" s="238" customFormat="1" ht="24" customHeight="1" x14ac:dyDescent="0.2">
      <c r="A5790" s="235" t="str">
        <f t="shared" si="1738"/>
        <v/>
      </c>
      <c r="B5790" s="233" t="str">
        <f t="shared" si="1739"/>
        <v/>
      </c>
      <c r="C5790" s="234"/>
      <c r="D5790" s="235" t="str">
        <f t="shared" si="1740"/>
        <v/>
      </c>
      <c r="E5790" s="236"/>
      <c r="F5790" s="237">
        <f t="shared" si="1741"/>
        <v>0</v>
      </c>
      <c r="G5790" s="303">
        <f t="shared" si="1742"/>
        <v>0</v>
      </c>
    </row>
    <row r="5791" spans="1:7" s="238" customFormat="1" ht="24" customHeight="1" x14ac:dyDescent="0.2">
      <c r="A5791" s="235" t="str">
        <f t="shared" si="1738"/>
        <v/>
      </c>
      <c r="B5791" s="233" t="str">
        <f t="shared" si="1739"/>
        <v/>
      </c>
      <c r="C5791" s="234"/>
      <c r="D5791" s="235" t="str">
        <f t="shared" si="1740"/>
        <v/>
      </c>
      <c r="E5791" s="236"/>
      <c r="F5791" s="237">
        <f t="shared" si="1741"/>
        <v>0</v>
      </c>
      <c r="G5791" s="303">
        <f t="shared" si="1742"/>
        <v>0</v>
      </c>
    </row>
    <row r="5792" spans="1:7" s="238" customFormat="1" ht="24" customHeight="1" x14ac:dyDescent="0.2">
      <c r="A5792" s="235" t="str">
        <f t="shared" si="1738"/>
        <v/>
      </c>
      <c r="B5792" s="233" t="str">
        <f t="shared" si="1739"/>
        <v/>
      </c>
      <c r="C5792" s="234"/>
      <c r="D5792" s="235" t="str">
        <f t="shared" si="1740"/>
        <v/>
      </c>
      <c r="E5792" s="236"/>
      <c r="F5792" s="237">
        <f t="shared" si="1741"/>
        <v>0</v>
      </c>
      <c r="G5792" s="303">
        <f t="shared" si="1742"/>
        <v>0</v>
      </c>
    </row>
    <row r="5793" spans="1:7" s="238" customFormat="1" ht="24" customHeight="1" x14ac:dyDescent="0.2">
      <c r="A5793" s="235" t="str">
        <f t="shared" si="1738"/>
        <v/>
      </c>
      <c r="B5793" s="233" t="str">
        <f t="shared" si="1739"/>
        <v/>
      </c>
      <c r="C5793" s="234"/>
      <c r="D5793" s="235" t="str">
        <f t="shared" si="1740"/>
        <v/>
      </c>
      <c r="E5793" s="236"/>
      <c r="F5793" s="237">
        <f t="shared" si="1741"/>
        <v>0</v>
      </c>
      <c r="G5793" s="303">
        <f t="shared" si="1742"/>
        <v>0</v>
      </c>
    </row>
    <row r="5794" spans="1:7" s="238" customFormat="1" ht="24" customHeight="1" x14ac:dyDescent="0.2">
      <c r="A5794" s="235" t="str">
        <f t="shared" si="1738"/>
        <v/>
      </c>
      <c r="B5794" s="233" t="str">
        <f t="shared" si="1739"/>
        <v/>
      </c>
      <c r="C5794" s="234"/>
      <c r="D5794" s="235" t="str">
        <f t="shared" si="1740"/>
        <v/>
      </c>
      <c r="E5794" s="236"/>
      <c r="F5794" s="237">
        <f t="shared" si="1741"/>
        <v>0</v>
      </c>
      <c r="G5794" s="303">
        <f t="shared" si="1742"/>
        <v>0</v>
      </c>
    </row>
    <row r="5795" spans="1:7" s="238" customFormat="1" ht="24" customHeight="1" x14ac:dyDescent="0.2">
      <c r="A5795" s="235" t="str">
        <f t="shared" si="1738"/>
        <v/>
      </c>
      <c r="B5795" s="233" t="str">
        <f t="shared" si="1739"/>
        <v/>
      </c>
      <c r="C5795" s="234"/>
      <c r="D5795" s="235" t="str">
        <f t="shared" si="1740"/>
        <v/>
      </c>
      <c r="E5795" s="236"/>
      <c r="F5795" s="237">
        <f t="shared" si="1741"/>
        <v>0</v>
      </c>
      <c r="G5795" s="303">
        <f t="shared" si="1742"/>
        <v>0</v>
      </c>
    </row>
    <row r="5796" spans="1:7" s="238" customFormat="1" ht="24" customHeight="1" x14ac:dyDescent="0.2">
      <c r="A5796" s="235" t="str">
        <f t="shared" si="1738"/>
        <v/>
      </c>
      <c r="B5796" s="233" t="str">
        <f t="shared" si="1739"/>
        <v/>
      </c>
      <c r="C5796" s="234"/>
      <c r="D5796" s="235" t="str">
        <f t="shared" si="1740"/>
        <v/>
      </c>
      <c r="E5796" s="236"/>
      <c r="F5796" s="237">
        <f t="shared" si="1741"/>
        <v>0</v>
      </c>
      <c r="G5796" s="303">
        <f t="shared" si="1742"/>
        <v>0</v>
      </c>
    </row>
    <row r="5797" spans="1:7" ht="24" customHeight="1" x14ac:dyDescent="0.2">
      <c r="A5797" s="307"/>
      <c r="B5797" s="105"/>
      <c r="C5797" s="99"/>
      <c r="D5797" s="105"/>
      <c r="E5797" s="106"/>
      <c r="F5797" s="377" t="s">
        <v>33</v>
      </c>
      <c r="G5797" s="305">
        <f>SUBTOTAL(9,G5788:G5796)</f>
        <v>0</v>
      </c>
    </row>
    <row r="5798" spans="1:7" ht="24" customHeight="1" x14ac:dyDescent="0.2">
      <c r="A5798" s="308"/>
      <c r="B5798" s="105"/>
      <c r="C5798" s="99"/>
      <c r="D5798" s="105"/>
      <c r="E5798" s="106"/>
      <c r="F5798" s="107"/>
      <c r="G5798" s="306"/>
    </row>
    <row r="5799" spans="1:7" ht="24" customHeight="1" x14ac:dyDescent="0.2">
      <c r="A5799" s="309" t="str">
        <f>B5757</f>
        <v/>
      </c>
      <c r="B5799" s="310" t="str">
        <f>C5757</f>
        <v/>
      </c>
      <c r="C5799" s="113"/>
      <c r="D5799" s="113" t="s">
        <v>34</v>
      </c>
      <c r="E5799" s="114"/>
      <c r="F5799" s="312" t="s">
        <v>35</v>
      </c>
      <c r="G5799" s="311">
        <f>SUBTOTAL(9,G5762:G5798)</f>
        <v>0</v>
      </c>
    </row>
    <row r="5801" spans="1:7" ht="24" customHeight="1" x14ac:dyDescent="0.2">
      <c r="A5801" s="291" t="s">
        <v>37</v>
      </c>
      <c r="B5801" s="292"/>
      <c r="C5801" s="292"/>
      <c r="D5801" s="292"/>
      <c r="E5801" s="292"/>
      <c r="F5801" s="292"/>
      <c r="G5801" s="293"/>
    </row>
    <row r="5802" spans="1:7" ht="24" customHeight="1" x14ac:dyDescent="0.2">
      <c r="A5802" s="294" t="s">
        <v>602</v>
      </c>
      <c r="B5802" s="101" t="str">
        <f>Comitente</f>
        <v>DIRECCION PROVINCIAL DE REDES DE GAS</v>
      </c>
      <c r="C5802" s="96"/>
      <c r="D5802" s="102"/>
      <c r="E5802" s="102"/>
      <c r="F5802" s="103"/>
      <c r="G5802" s="295"/>
    </row>
    <row r="5803" spans="1:7" ht="24" customHeight="1" x14ac:dyDescent="0.2">
      <c r="A5803" s="294" t="s">
        <v>603</v>
      </c>
      <c r="B5803" s="101">
        <f>Contratista</f>
        <v>0</v>
      </c>
      <c r="C5803" s="97"/>
      <c r="D5803" s="97"/>
      <c r="E5803" s="97"/>
      <c r="F5803" s="104"/>
      <c r="G5803" s="296"/>
    </row>
    <row r="5804" spans="1:7" ht="24" customHeight="1" x14ac:dyDescent="0.2">
      <c r="A5804" s="294" t="s">
        <v>24</v>
      </c>
      <c r="B5804" s="101" t="str">
        <f>Obra</f>
        <v>RED DE MEDIA PRESIÓN BARRIO TALACASTO</v>
      </c>
      <c r="C5804" s="97"/>
      <c r="D5804" s="97"/>
      <c r="E5804" s="97"/>
      <c r="F5804" s="104" t="s">
        <v>38</v>
      </c>
      <c r="G5804" s="297">
        <f>Fecha_Base</f>
        <v>0</v>
      </c>
    </row>
    <row r="5805" spans="1:7" ht="24" customHeight="1" x14ac:dyDescent="0.2">
      <c r="A5805" s="298" t="s">
        <v>601</v>
      </c>
      <c r="B5805" s="98" t="str">
        <f>Ubicación</f>
        <v>Departamento Chimbas</v>
      </c>
      <c r="C5805" s="98"/>
      <c r="D5805" s="105"/>
      <c r="E5805" s="106"/>
      <c r="F5805" s="107"/>
      <c r="G5805" s="299"/>
    </row>
    <row r="5806" spans="1:7" ht="24" customHeight="1" x14ac:dyDescent="0.2">
      <c r="A5806" s="298" t="s">
        <v>39</v>
      </c>
      <c r="B5806" s="108" t="str">
        <f>IFERROR(VALUE(LEFT(B5807,FIND(".",B5807)-1)),"")</f>
        <v/>
      </c>
      <c r="C5806" s="99" t="str">
        <f>IFERROR(VLOOKUP(B5806,Tabla_CyP,2,FALSE),"")</f>
        <v/>
      </c>
      <c r="D5806" s="99"/>
      <c r="E5806" s="106"/>
      <c r="F5806" s="107"/>
      <c r="G5806" s="299"/>
    </row>
    <row r="5807" spans="1:7" ht="24" customHeight="1" x14ac:dyDescent="0.2">
      <c r="A5807" s="298" t="s">
        <v>25</v>
      </c>
      <c r="B5807" s="109" t="str">
        <f>IFERROR(VLOOKUP(COUNTIF($A$1:A5807,"ANALISIS DE PRECIOS"),Tabla_NumeroItem,2,FALSE),"")</f>
        <v/>
      </c>
      <c r="C5807" s="99" t="str">
        <f>IFERROR(VLOOKUP(B5807,Tabla_CyP,2,FALSE),"")</f>
        <v/>
      </c>
      <c r="D5807" s="105"/>
      <c r="E5807" s="106"/>
      <c r="F5807" s="104" t="s">
        <v>26</v>
      </c>
      <c r="G5807" s="300" t="str">
        <f>IFERROR(VLOOKUP(B5807,Tabla_CyP,4,FALSE),"")</f>
        <v/>
      </c>
    </row>
    <row r="5808" spans="1:7" ht="24" customHeight="1" x14ac:dyDescent="0.2">
      <c r="A5808" s="298"/>
      <c r="B5808" s="98"/>
      <c r="C5808" s="99"/>
      <c r="D5808" s="105"/>
      <c r="E5808" s="106"/>
      <c r="F5808" s="107"/>
      <c r="G5808" s="299"/>
    </row>
    <row r="5809" spans="1:123" ht="24" customHeight="1" x14ac:dyDescent="0.2">
      <c r="A5809" s="431" t="s">
        <v>507</v>
      </c>
      <c r="B5809" s="432"/>
      <c r="C5809" s="425" t="s">
        <v>0</v>
      </c>
      <c r="D5809" s="425" t="s">
        <v>27</v>
      </c>
      <c r="E5809" s="427" t="s">
        <v>28</v>
      </c>
      <c r="F5809" s="429" t="s">
        <v>29</v>
      </c>
      <c r="G5809" s="429" t="s">
        <v>30</v>
      </c>
    </row>
    <row r="5810" spans="1:123" s="111" customFormat="1" ht="24" customHeight="1" x14ac:dyDescent="0.2">
      <c r="A5810" s="110" t="s">
        <v>508</v>
      </c>
      <c r="B5810" s="110" t="s">
        <v>509</v>
      </c>
      <c r="C5810" s="426"/>
      <c r="D5810" s="426"/>
      <c r="E5810" s="428"/>
      <c r="F5810" s="430"/>
      <c r="G5810" s="430"/>
      <c r="H5810" s="239"/>
      <c r="I5810" s="239"/>
      <c r="J5810" s="239"/>
      <c r="K5810" s="239"/>
      <c r="L5810" s="239"/>
      <c r="M5810" s="239"/>
      <c r="N5810" s="239"/>
      <c r="O5810" s="239"/>
      <c r="P5810" s="239"/>
      <c r="Q5810" s="239"/>
      <c r="R5810" s="239"/>
      <c r="S5810" s="239"/>
      <c r="T5810" s="239"/>
      <c r="U5810" s="239"/>
      <c r="V5810" s="239"/>
      <c r="W5810" s="239"/>
      <c r="X5810" s="239"/>
      <c r="Y5810" s="239"/>
      <c r="Z5810" s="239"/>
      <c r="AA5810" s="239"/>
      <c r="AB5810" s="239"/>
      <c r="AC5810" s="239"/>
      <c r="AD5810" s="239"/>
      <c r="AE5810" s="239"/>
      <c r="AF5810" s="239"/>
      <c r="AG5810" s="239"/>
      <c r="AH5810" s="239"/>
      <c r="AI5810" s="239"/>
      <c r="AJ5810" s="239"/>
      <c r="AK5810" s="239"/>
      <c r="AL5810" s="239"/>
      <c r="AM5810" s="239"/>
      <c r="AN5810" s="239"/>
      <c r="AO5810" s="239"/>
      <c r="AP5810" s="239"/>
      <c r="AQ5810" s="239"/>
      <c r="AR5810" s="239"/>
      <c r="AS5810" s="239"/>
      <c r="AT5810" s="239"/>
      <c r="AU5810" s="239"/>
      <c r="AV5810" s="239"/>
      <c r="AW5810" s="239"/>
      <c r="AX5810" s="239"/>
      <c r="AY5810" s="239"/>
      <c r="AZ5810" s="239"/>
      <c r="BA5810" s="239"/>
      <c r="BB5810" s="239"/>
      <c r="BC5810" s="239"/>
      <c r="BD5810" s="239"/>
      <c r="BE5810" s="239"/>
      <c r="BF5810" s="239"/>
      <c r="BG5810" s="239"/>
      <c r="BH5810" s="239"/>
      <c r="BI5810" s="239"/>
      <c r="BJ5810" s="239"/>
      <c r="BK5810" s="239"/>
      <c r="BL5810" s="239"/>
      <c r="BM5810" s="239"/>
      <c r="BN5810" s="239"/>
      <c r="BO5810" s="239"/>
      <c r="BP5810" s="239"/>
      <c r="BQ5810" s="239"/>
      <c r="BR5810" s="239"/>
      <c r="BS5810" s="239"/>
      <c r="BT5810" s="239"/>
      <c r="BU5810" s="239"/>
      <c r="BV5810" s="239"/>
      <c r="BW5810" s="239"/>
      <c r="BX5810" s="239"/>
      <c r="BY5810" s="239"/>
      <c r="BZ5810" s="239"/>
      <c r="CA5810" s="239"/>
      <c r="CB5810" s="239"/>
      <c r="CC5810" s="239"/>
      <c r="CD5810" s="239"/>
      <c r="CE5810" s="239"/>
      <c r="CF5810" s="239"/>
      <c r="CG5810" s="239"/>
      <c r="CH5810" s="239"/>
      <c r="CI5810" s="239"/>
      <c r="CJ5810" s="239"/>
      <c r="CK5810" s="239"/>
      <c r="CL5810" s="239"/>
      <c r="CM5810" s="239"/>
      <c r="CN5810" s="239"/>
      <c r="CO5810" s="239"/>
      <c r="CP5810" s="239"/>
      <c r="CQ5810" s="239"/>
      <c r="CR5810" s="239"/>
      <c r="CS5810" s="239"/>
      <c r="CT5810" s="239"/>
      <c r="CU5810" s="239"/>
      <c r="CV5810" s="239"/>
      <c r="CW5810" s="239"/>
      <c r="CX5810" s="239"/>
      <c r="CY5810" s="239"/>
      <c r="CZ5810" s="239"/>
      <c r="DA5810" s="239"/>
      <c r="DB5810" s="239"/>
      <c r="DC5810" s="239"/>
      <c r="DD5810" s="239"/>
      <c r="DE5810" s="239"/>
      <c r="DF5810" s="239"/>
      <c r="DG5810" s="239"/>
      <c r="DH5810" s="239"/>
      <c r="DI5810" s="239"/>
      <c r="DJ5810" s="239"/>
      <c r="DK5810" s="239"/>
      <c r="DL5810" s="239"/>
      <c r="DM5810" s="239"/>
      <c r="DN5810" s="239"/>
      <c r="DO5810" s="239"/>
      <c r="DP5810" s="239"/>
      <c r="DQ5810" s="239"/>
      <c r="DR5810" s="239"/>
      <c r="DS5810" s="239"/>
    </row>
    <row r="5811" spans="1:123" ht="24" customHeight="1" x14ac:dyDescent="0.2">
      <c r="A5811" s="378"/>
      <c r="B5811" s="112"/>
      <c r="C5811" s="376" t="s">
        <v>604</v>
      </c>
      <c r="D5811" s="113"/>
      <c r="E5811" s="114"/>
      <c r="F5811" s="115"/>
      <c r="G5811" s="302"/>
    </row>
    <row r="5812" spans="1:123" s="238" customFormat="1" ht="24" customHeight="1" x14ac:dyDescent="0.2">
      <c r="A5812" s="235" t="str">
        <f t="shared" ref="A5812:A5825" si="1743">IFERROR(VLOOKUP(C5812,Tabla_Insumos,4,FALSE),"")</f>
        <v/>
      </c>
      <c r="B5812" s="233" t="str">
        <f t="shared" ref="B5812:B5825" si="1744">IFERROR(VLOOKUP(C5812,Tabla_Insumos,5,FALSE),"")</f>
        <v/>
      </c>
      <c r="C5812" s="234"/>
      <c r="D5812" s="235" t="str">
        <f t="shared" ref="D5812:D5825" si="1745">IFERROR(VLOOKUP(C5812,Tabla_Insumos,2,FALSE),"")</f>
        <v/>
      </c>
      <c r="E5812" s="236"/>
      <c r="F5812" s="237">
        <f t="shared" ref="F5812:F5825" si="1746">IFERROR(VLOOKUP(C5812,Tabla_Insumos,3,FALSE),0)</f>
        <v>0</v>
      </c>
      <c r="G5812" s="303">
        <f>ROUND(E5812*F5812,2)</f>
        <v>0</v>
      </c>
    </row>
    <row r="5813" spans="1:123" s="238" customFormat="1" ht="24" customHeight="1" x14ac:dyDescent="0.2">
      <c r="A5813" s="235" t="str">
        <f t="shared" si="1743"/>
        <v/>
      </c>
      <c r="B5813" s="233" t="str">
        <f t="shared" si="1744"/>
        <v/>
      </c>
      <c r="C5813" s="234"/>
      <c r="D5813" s="235" t="str">
        <f t="shared" si="1745"/>
        <v/>
      </c>
      <c r="E5813" s="236"/>
      <c r="F5813" s="237">
        <f t="shared" si="1746"/>
        <v>0</v>
      </c>
      <c r="G5813" s="303">
        <f t="shared" ref="G5813:G5825" si="1747">ROUND(E5813*F5813,2)</f>
        <v>0</v>
      </c>
    </row>
    <row r="5814" spans="1:123" s="238" customFormat="1" ht="24" customHeight="1" x14ac:dyDescent="0.2">
      <c r="A5814" s="235" t="str">
        <f t="shared" si="1743"/>
        <v/>
      </c>
      <c r="B5814" s="233" t="str">
        <f t="shared" si="1744"/>
        <v/>
      </c>
      <c r="C5814" s="234"/>
      <c r="D5814" s="235" t="str">
        <f t="shared" si="1745"/>
        <v/>
      </c>
      <c r="E5814" s="236"/>
      <c r="F5814" s="237">
        <f t="shared" si="1746"/>
        <v>0</v>
      </c>
      <c r="G5814" s="303">
        <f t="shared" si="1747"/>
        <v>0</v>
      </c>
    </row>
    <row r="5815" spans="1:123" s="238" customFormat="1" ht="24" customHeight="1" x14ac:dyDescent="0.2">
      <c r="A5815" s="235" t="str">
        <f t="shared" si="1743"/>
        <v/>
      </c>
      <c r="B5815" s="233" t="str">
        <f t="shared" si="1744"/>
        <v/>
      </c>
      <c r="C5815" s="234"/>
      <c r="D5815" s="235" t="str">
        <f t="shared" si="1745"/>
        <v/>
      </c>
      <c r="E5815" s="236"/>
      <c r="F5815" s="237">
        <f t="shared" si="1746"/>
        <v>0</v>
      </c>
      <c r="G5815" s="303">
        <f t="shared" si="1747"/>
        <v>0</v>
      </c>
    </row>
    <row r="5816" spans="1:123" s="238" customFormat="1" ht="24" customHeight="1" x14ac:dyDescent="0.2">
      <c r="A5816" s="235" t="str">
        <f t="shared" si="1743"/>
        <v/>
      </c>
      <c r="B5816" s="233" t="str">
        <f t="shared" si="1744"/>
        <v/>
      </c>
      <c r="C5816" s="234"/>
      <c r="D5816" s="235" t="str">
        <f t="shared" si="1745"/>
        <v/>
      </c>
      <c r="E5816" s="236"/>
      <c r="F5816" s="237">
        <f t="shared" si="1746"/>
        <v>0</v>
      </c>
      <c r="G5816" s="303">
        <f t="shared" si="1747"/>
        <v>0</v>
      </c>
    </row>
    <row r="5817" spans="1:123" s="238" customFormat="1" ht="24" customHeight="1" x14ac:dyDescent="0.2">
      <c r="A5817" s="235" t="str">
        <f t="shared" si="1743"/>
        <v/>
      </c>
      <c r="B5817" s="233" t="str">
        <f t="shared" si="1744"/>
        <v/>
      </c>
      <c r="C5817" s="234"/>
      <c r="D5817" s="235" t="str">
        <f t="shared" si="1745"/>
        <v/>
      </c>
      <c r="E5817" s="236"/>
      <c r="F5817" s="237">
        <f t="shared" si="1746"/>
        <v>0</v>
      </c>
      <c r="G5817" s="303">
        <f t="shared" si="1747"/>
        <v>0</v>
      </c>
    </row>
    <row r="5818" spans="1:123" s="238" customFormat="1" ht="24" customHeight="1" x14ac:dyDescent="0.2">
      <c r="A5818" s="235" t="str">
        <f t="shared" si="1743"/>
        <v/>
      </c>
      <c r="B5818" s="233" t="str">
        <f t="shared" si="1744"/>
        <v/>
      </c>
      <c r="C5818" s="234"/>
      <c r="D5818" s="235" t="str">
        <f t="shared" si="1745"/>
        <v/>
      </c>
      <c r="E5818" s="236"/>
      <c r="F5818" s="237">
        <f t="shared" si="1746"/>
        <v>0</v>
      </c>
      <c r="G5818" s="303">
        <f t="shared" si="1747"/>
        <v>0</v>
      </c>
    </row>
    <row r="5819" spans="1:123" s="238" customFormat="1" ht="24" customHeight="1" x14ac:dyDescent="0.2">
      <c r="A5819" s="235" t="str">
        <f t="shared" si="1743"/>
        <v/>
      </c>
      <c r="B5819" s="233" t="str">
        <f t="shared" si="1744"/>
        <v/>
      </c>
      <c r="C5819" s="234"/>
      <c r="D5819" s="235" t="str">
        <f t="shared" si="1745"/>
        <v/>
      </c>
      <c r="E5819" s="236"/>
      <c r="F5819" s="237">
        <f t="shared" si="1746"/>
        <v>0</v>
      </c>
      <c r="G5819" s="303">
        <f t="shared" si="1747"/>
        <v>0</v>
      </c>
    </row>
    <row r="5820" spans="1:123" s="238" customFormat="1" ht="24" customHeight="1" x14ac:dyDescent="0.2">
      <c r="A5820" s="235" t="str">
        <f t="shared" si="1743"/>
        <v/>
      </c>
      <c r="B5820" s="233" t="str">
        <f t="shared" si="1744"/>
        <v/>
      </c>
      <c r="C5820" s="234"/>
      <c r="D5820" s="235" t="str">
        <f t="shared" si="1745"/>
        <v/>
      </c>
      <c r="E5820" s="236"/>
      <c r="F5820" s="237">
        <f t="shared" si="1746"/>
        <v>0</v>
      </c>
      <c r="G5820" s="303">
        <f t="shared" si="1747"/>
        <v>0</v>
      </c>
    </row>
    <row r="5821" spans="1:123" s="238" customFormat="1" ht="24" customHeight="1" x14ac:dyDescent="0.2">
      <c r="A5821" s="235" t="str">
        <f t="shared" si="1743"/>
        <v/>
      </c>
      <c r="B5821" s="233" t="str">
        <f t="shared" si="1744"/>
        <v/>
      </c>
      <c r="C5821" s="234"/>
      <c r="D5821" s="235" t="str">
        <f t="shared" si="1745"/>
        <v/>
      </c>
      <c r="E5821" s="236"/>
      <c r="F5821" s="237">
        <f t="shared" si="1746"/>
        <v>0</v>
      </c>
      <c r="G5821" s="303">
        <f t="shared" si="1747"/>
        <v>0</v>
      </c>
    </row>
    <row r="5822" spans="1:123" s="238" customFormat="1" ht="24" customHeight="1" x14ac:dyDescent="0.2">
      <c r="A5822" s="235" t="str">
        <f t="shared" si="1743"/>
        <v/>
      </c>
      <c r="B5822" s="233" t="str">
        <f t="shared" si="1744"/>
        <v/>
      </c>
      <c r="C5822" s="234"/>
      <c r="D5822" s="235" t="str">
        <f t="shared" si="1745"/>
        <v/>
      </c>
      <c r="E5822" s="236"/>
      <c r="F5822" s="237">
        <f t="shared" si="1746"/>
        <v>0</v>
      </c>
      <c r="G5822" s="303">
        <f t="shared" si="1747"/>
        <v>0</v>
      </c>
    </row>
    <row r="5823" spans="1:123" s="238" customFormat="1" ht="24" customHeight="1" x14ac:dyDescent="0.2">
      <c r="A5823" s="235" t="str">
        <f t="shared" si="1743"/>
        <v/>
      </c>
      <c r="B5823" s="233" t="str">
        <f t="shared" si="1744"/>
        <v/>
      </c>
      <c r="C5823" s="234"/>
      <c r="D5823" s="235" t="str">
        <f t="shared" si="1745"/>
        <v/>
      </c>
      <c r="E5823" s="236"/>
      <c r="F5823" s="237">
        <f t="shared" si="1746"/>
        <v>0</v>
      </c>
      <c r="G5823" s="303">
        <f t="shared" si="1747"/>
        <v>0</v>
      </c>
    </row>
    <row r="5824" spans="1:123" s="238" customFormat="1" ht="24" customHeight="1" x14ac:dyDescent="0.2">
      <c r="A5824" s="235" t="str">
        <f t="shared" si="1743"/>
        <v/>
      </c>
      <c r="B5824" s="233" t="str">
        <f t="shared" si="1744"/>
        <v/>
      </c>
      <c r="C5824" s="234"/>
      <c r="D5824" s="235" t="str">
        <f t="shared" si="1745"/>
        <v/>
      </c>
      <c r="E5824" s="236"/>
      <c r="F5824" s="237">
        <f t="shared" si="1746"/>
        <v>0</v>
      </c>
      <c r="G5824" s="303">
        <f t="shared" si="1747"/>
        <v>0</v>
      </c>
    </row>
    <row r="5825" spans="1:7" s="238" customFormat="1" ht="24" customHeight="1" x14ac:dyDescent="0.2">
      <c r="A5825" s="235" t="str">
        <f t="shared" si="1743"/>
        <v/>
      </c>
      <c r="B5825" s="233" t="str">
        <f t="shared" si="1744"/>
        <v/>
      </c>
      <c r="C5825" s="234"/>
      <c r="D5825" s="235" t="str">
        <f t="shared" si="1745"/>
        <v/>
      </c>
      <c r="E5825" s="236"/>
      <c r="F5825" s="237">
        <f t="shared" si="1746"/>
        <v>0</v>
      </c>
      <c r="G5825" s="303">
        <f t="shared" si="1747"/>
        <v>0</v>
      </c>
    </row>
    <row r="5826" spans="1:7" ht="24" customHeight="1" x14ac:dyDescent="0.2">
      <c r="A5826" s="304"/>
      <c r="B5826" s="99"/>
      <c r="C5826" s="99"/>
      <c r="D5826" s="105"/>
      <c r="E5826" s="106"/>
      <c r="F5826" s="377" t="s">
        <v>31</v>
      </c>
      <c r="G5826" s="305">
        <f>SUBTOTAL(9,G5812:G5825)</f>
        <v>0</v>
      </c>
    </row>
    <row r="5827" spans="1:7" ht="24" customHeight="1" x14ac:dyDescent="0.2">
      <c r="A5827" s="304"/>
      <c r="B5827" s="99"/>
      <c r="C5827" s="375" t="s">
        <v>605</v>
      </c>
      <c r="D5827" s="105"/>
      <c r="E5827" s="106"/>
      <c r="F5827" s="107"/>
      <c r="G5827" s="306"/>
    </row>
    <row r="5828" spans="1:7" s="238" customFormat="1" ht="24" customHeight="1" x14ac:dyDescent="0.2">
      <c r="A5828" s="235" t="str">
        <f t="shared" ref="A5828:A5835" si="1748">IFERROR(VLOOKUP(C5828,Tabla_Insumos,4,FALSE),"")</f>
        <v/>
      </c>
      <c r="B5828" s="233">
        <f t="shared" ref="B5828:B5835" si="1749">IFERROR(VLOOKUP(A5828,Tabla_Indices,5,FALSE),"")</f>
        <v>0</v>
      </c>
      <c r="C5828" s="234"/>
      <c r="D5828" s="235" t="str">
        <f t="shared" ref="D5828:D5835" si="1750">IFERROR(VLOOKUP(C5828,Tabla_Insumos,2,FALSE),"")</f>
        <v/>
      </c>
      <c r="E5828" s="236"/>
      <c r="F5828" s="237">
        <f t="shared" ref="F5828:F5835" si="1751">IFERROR(VLOOKUP(C5828,Tabla_Insumos,3,FALSE),0)</f>
        <v>0</v>
      </c>
      <c r="G5828" s="303">
        <f>ROUND(E5828*F5828,2)</f>
        <v>0</v>
      </c>
    </row>
    <row r="5829" spans="1:7" s="238" customFormat="1" ht="24" customHeight="1" x14ac:dyDescent="0.2">
      <c r="A5829" s="235" t="str">
        <f t="shared" si="1748"/>
        <v/>
      </c>
      <c r="B5829" s="233">
        <f t="shared" si="1749"/>
        <v>0</v>
      </c>
      <c r="C5829" s="234"/>
      <c r="D5829" s="235" t="str">
        <f t="shared" si="1750"/>
        <v/>
      </c>
      <c r="E5829" s="236"/>
      <c r="F5829" s="237">
        <f t="shared" si="1751"/>
        <v>0</v>
      </c>
      <c r="G5829" s="303">
        <f>ROUND(E5829*F5829,2)</f>
        <v>0</v>
      </c>
    </row>
    <row r="5830" spans="1:7" s="238" customFormat="1" ht="24" customHeight="1" x14ac:dyDescent="0.2">
      <c r="A5830" s="235" t="str">
        <f t="shared" si="1748"/>
        <v/>
      </c>
      <c r="B5830" s="233">
        <f t="shared" si="1749"/>
        <v>0</v>
      </c>
      <c r="C5830" s="234"/>
      <c r="D5830" s="235" t="str">
        <f t="shared" si="1750"/>
        <v/>
      </c>
      <c r="E5830" s="236"/>
      <c r="F5830" s="237">
        <f t="shared" si="1751"/>
        <v>0</v>
      </c>
      <c r="G5830" s="303">
        <f t="shared" ref="G5830:G5835" si="1752">ROUND(E5830*F5830,2)</f>
        <v>0</v>
      </c>
    </row>
    <row r="5831" spans="1:7" s="238" customFormat="1" ht="24" customHeight="1" x14ac:dyDescent="0.2">
      <c r="A5831" s="235" t="str">
        <f t="shared" si="1748"/>
        <v/>
      </c>
      <c r="B5831" s="233">
        <f t="shared" si="1749"/>
        <v>0</v>
      </c>
      <c r="C5831" s="234"/>
      <c r="D5831" s="235" t="str">
        <f t="shared" si="1750"/>
        <v/>
      </c>
      <c r="E5831" s="236"/>
      <c r="F5831" s="237">
        <f t="shared" si="1751"/>
        <v>0</v>
      </c>
      <c r="G5831" s="303">
        <f t="shared" si="1752"/>
        <v>0</v>
      </c>
    </row>
    <row r="5832" spans="1:7" s="238" customFormat="1" ht="24" customHeight="1" x14ac:dyDescent="0.2">
      <c r="A5832" s="235" t="str">
        <f t="shared" si="1748"/>
        <v/>
      </c>
      <c r="B5832" s="233">
        <f t="shared" si="1749"/>
        <v>0</v>
      </c>
      <c r="C5832" s="234"/>
      <c r="D5832" s="235" t="str">
        <f t="shared" si="1750"/>
        <v/>
      </c>
      <c r="E5832" s="236"/>
      <c r="F5832" s="237">
        <f t="shared" si="1751"/>
        <v>0</v>
      </c>
      <c r="G5832" s="303">
        <f t="shared" si="1752"/>
        <v>0</v>
      </c>
    </row>
    <row r="5833" spans="1:7" s="238" customFormat="1" ht="24" customHeight="1" x14ac:dyDescent="0.2">
      <c r="A5833" s="235" t="str">
        <f t="shared" si="1748"/>
        <v/>
      </c>
      <c r="B5833" s="233">
        <f t="shared" si="1749"/>
        <v>0</v>
      </c>
      <c r="C5833" s="234"/>
      <c r="D5833" s="235" t="str">
        <f t="shared" si="1750"/>
        <v/>
      </c>
      <c r="E5833" s="236"/>
      <c r="F5833" s="237">
        <f t="shared" si="1751"/>
        <v>0</v>
      </c>
      <c r="G5833" s="303">
        <f t="shared" si="1752"/>
        <v>0</v>
      </c>
    </row>
    <row r="5834" spans="1:7" s="238" customFormat="1" ht="24" customHeight="1" x14ac:dyDescent="0.2">
      <c r="A5834" s="235" t="str">
        <f t="shared" si="1748"/>
        <v/>
      </c>
      <c r="B5834" s="233">
        <f t="shared" si="1749"/>
        <v>0</v>
      </c>
      <c r="C5834" s="234"/>
      <c r="D5834" s="235" t="str">
        <f t="shared" si="1750"/>
        <v/>
      </c>
      <c r="E5834" s="236"/>
      <c r="F5834" s="237">
        <f t="shared" si="1751"/>
        <v>0</v>
      </c>
      <c r="G5834" s="303">
        <f t="shared" si="1752"/>
        <v>0</v>
      </c>
    </row>
    <row r="5835" spans="1:7" s="238" customFormat="1" ht="24" customHeight="1" x14ac:dyDescent="0.2">
      <c r="A5835" s="235" t="str">
        <f t="shared" si="1748"/>
        <v/>
      </c>
      <c r="B5835" s="233">
        <f t="shared" si="1749"/>
        <v>0</v>
      </c>
      <c r="C5835" s="234"/>
      <c r="D5835" s="235" t="str">
        <f t="shared" si="1750"/>
        <v/>
      </c>
      <c r="E5835" s="236"/>
      <c r="F5835" s="237">
        <f t="shared" si="1751"/>
        <v>0</v>
      </c>
      <c r="G5835" s="303">
        <f t="shared" si="1752"/>
        <v>0</v>
      </c>
    </row>
    <row r="5836" spans="1:7" ht="24" customHeight="1" x14ac:dyDescent="0.2">
      <c r="A5836" s="304"/>
      <c r="B5836" s="99"/>
      <c r="C5836" s="99"/>
      <c r="D5836" s="105"/>
      <c r="E5836" s="106"/>
      <c r="F5836" s="377" t="s">
        <v>32</v>
      </c>
      <c r="G5836" s="305">
        <f>SUBTOTAL(9,G5828:G5835)</f>
        <v>0</v>
      </c>
    </row>
    <row r="5837" spans="1:7" ht="24" customHeight="1" x14ac:dyDescent="0.2">
      <c r="A5837" s="304"/>
      <c r="B5837" s="99"/>
      <c r="C5837" s="375" t="s">
        <v>606</v>
      </c>
      <c r="D5837" s="105"/>
      <c r="E5837" s="106"/>
      <c r="F5837" s="107"/>
      <c r="G5837" s="306"/>
    </row>
    <row r="5838" spans="1:7" s="238" customFormat="1" ht="24" customHeight="1" x14ac:dyDescent="0.2">
      <c r="A5838" s="235" t="str">
        <f t="shared" ref="A5838:A5846" si="1753">IFERROR(VLOOKUP(C5838,Tabla_Insumos,4,FALSE),"")</f>
        <v/>
      </c>
      <c r="B5838" s="233" t="str">
        <f t="shared" ref="B5838:B5846" si="1754">IFERROR(VLOOKUP(C5838,Tabla_Insumos,5,FALSE),"")</f>
        <v/>
      </c>
      <c r="C5838" s="234"/>
      <c r="D5838" s="235" t="str">
        <f t="shared" ref="D5838:D5846" si="1755">IFERROR(VLOOKUP(C5838,Tabla_Insumos,2,FALSE),"")</f>
        <v/>
      </c>
      <c r="E5838" s="236"/>
      <c r="F5838" s="237">
        <f t="shared" ref="F5838:F5846" si="1756">IFERROR(VLOOKUP(C5838,Tabla_Insumos,3,FALSE),0)</f>
        <v>0</v>
      </c>
      <c r="G5838" s="303">
        <f t="shared" ref="G5838:G5846" si="1757">ROUND(E5838*F5838,2)</f>
        <v>0</v>
      </c>
    </row>
    <row r="5839" spans="1:7" s="238" customFormat="1" ht="24" customHeight="1" x14ac:dyDescent="0.2">
      <c r="A5839" s="235" t="str">
        <f t="shared" si="1753"/>
        <v/>
      </c>
      <c r="B5839" s="233" t="str">
        <f t="shared" si="1754"/>
        <v/>
      </c>
      <c r="C5839" s="234"/>
      <c r="D5839" s="235" t="str">
        <f t="shared" si="1755"/>
        <v/>
      </c>
      <c r="E5839" s="236"/>
      <c r="F5839" s="237">
        <f t="shared" si="1756"/>
        <v>0</v>
      </c>
      <c r="G5839" s="303">
        <f t="shared" si="1757"/>
        <v>0</v>
      </c>
    </row>
    <row r="5840" spans="1:7" s="238" customFormat="1" ht="24" customHeight="1" x14ac:dyDescent="0.2">
      <c r="A5840" s="235" t="str">
        <f t="shared" si="1753"/>
        <v/>
      </c>
      <c r="B5840" s="233" t="str">
        <f t="shared" si="1754"/>
        <v/>
      </c>
      <c r="C5840" s="234"/>
      <c r="D5840" s="235" t="str">
        <f t="shared" si="1755"/>
        <v/>
      </c>
      <c r="E5840" s="236"/>
      <c r="F5840" s="237">
        <f t="shared" si="1756"/>
        <v>0</v>
      </c>
      <c r="G5840" s="303">
        <f t="shared" si="1757"/>
        <v>0</v>
      </c>
    </row>
    <row r="5841" spans="1:7" s="238" customFormat="1" ht="24" customHeight="1" x14ac:dyDescent="0.2">
      <c r="A5841" s="235" t="str">
        <f t="shared" si="1753"/>
        <v/>
      </c>
      <c r="B5841" s="233" t="str">
        <f t="shared" si="1754"/>
        <v/>
      </c>
      <c r="C5841" s="234"/>
      <c r="D5841" s="235" t="str">
        <f t="shared" si="1755"/>
        <v/>
      </c>
      <c r="E5841" s="236"/>
      <c r="F5841" s="237">
        <f t="shared" si="1756"/>
        <v>0</v>
      </c>
      <c r="G5841" s="303">
        <f t="shared" si="1757"/>
        <v>0</v>
      </c>
    </row>
    <row r="5842" spans="1:7" s="238" customFormat="1" ht="24" customHeight="1" x14ac:dyDescent="0.2">
      <c r="A5842" s="235" t="str">
        <f t="shared" si="1753"/>
        <v/>
      </c>
      <c r="B5842" s="233" t="str">
        <f t="shared" si="1754"/>
        <v/>
      </c>
      <c r="C5842" s="234"/>
      <c r="D5842" s="235" t="str">
        <f t="shared" si="1755"/>
        <v/>
      </c>
      <c r="E5842" s="236"/>
      <c r="F5842" s="237">
        <f t="shared" si="1756"/>
        <v>0</v>
      </c>
      <c r="G5842" s="303">
        <f t="shared" si="1757"/>
        <v>0</v>
      </c>
    </row>
    <row r="5843" spans="1:7" s="238" customFormat="1" ht="24" customHeight="1" x14ac:dyDescent="0.2">
      <c r="A5843" s="235" t="str">
        <f t="shared" si="1753"/>
        <v/>
      </c>
      <c r="B5843" s="233" t="str">
        <f t="shared" si="1754"/>
        <v/>
      </c>
      <c r="C5843" s="234"/>
      <c r="D5843" s="235" t="str">
        <f t="shared" si="1755"/>
        <v/>
      </c>
      <c r="E5843" s="236"/>
      <c r="F5843" s="237">
        <f t="shared" si="1756"/>
        <v>0</v>
      </c>
      <c r="G5843" s="303">
        <f t="shared" si="1757"/>
        <v>0</v>
      </c>
    </row>
    <row r="5844" spans="1:7" s="238" customFormat="1" ht="24" customHeight="1" x14ac:dyDescent="0.2">
      <c r="A5844" s="235" t="str">
        <f t="shared" si="1753"/>
        <v/>
      </c>
      <c r="B5844" s="233" t="str">
        <f t="shared" si="1754"/>
        <v/>
      </c>
      <c r="C5844" s="234"/>
      <c r="D5844" s="235" t="str">
        <f t="shared" si="1755"/>
        <v/>
      </c>
      <c r="E5844" s="236"/>
      <c r="F5844" s="237">
        <f t="shared" si="1756"/>
        <v>0</v>
      </c>
      <c r="G5844" s="303">
        <f t="shared" si="1757"/>
        <v>0</v>
      </c>
    </row>
    <row r="5845" spans="1:7" s="238" customFormat="1" ht="24" customHeight="1" x14ac:dyDescent="0.2">
      <c r="A5845" s="235" t="str">
        <f t="shared" si="1753"/>
        <v/>
      </c>
      <c r="B5845" s="233" t="str">
        <f t="shared" si="1754"/>
        <v/>
      </c>
      <c r="C5845" s="234"/>
      <c r="D5845" s="235" t="str">
        <f t="shared" si="1755"/>
        <v/>
      </c>
      <c r="E5845" s="236"/>
      <c r="F5845" s="237">
        <f t="shared" si="1756"/>
        <v>0</v>
      </c>
      <c r="G5845" s="303">
        <f t="shared" si="1757"/>
        <v>0</v>
      </c>
    </row>
    <row r="5846" spans="1:7" s="238" customFormat="1" ht="24" customHeight="1" x14ac:dyDescent="0.2">
      <c r="A5846" s="235" t="str">
        <f t="shared" si="1753"/>
        <v/>
      </c>
      <c r="B5846" s="233" t="str">
        <f t="shared" si="1754"/>
        <v/>
      </c>
      <c r="C5846" s="234"/>
      <c r="D5846" s="235" t="str">
        <f t="shared" si="1755"/>
        <v/>
      </c>
      <c r="E5846" s="236"/>
      <c r="F5846" s="237">
        <f t="shared" si="1756"/>
        <v>0</v>
      </c>
      <c r="G5846" s="303">
        <f t="shared" si="1757"/>
        <v>0</v>
      </c>
    </row>
    <row r="5847" spans="1:7" ht="24" customHeight="1" x14ac:dyDescent="0.2">
      <c r="A5847" s="307"/>
      <c r="B5847" s="105"/>
      <c r="C5847" s="99"/>
      <c r="D5847" s="105"/>
      <c r="E5847" s="106"/>
      <c r="F5847" s="377" t="s">
        <v>33</v>
      </c>
      <c r="G5847" s="305">
        <f>SUBTOTAL(9,G5838:G5846)</f>
        <v>0</v>
      </c>
    </row>
    <row r="5848" spans="1:7" ht="24" customHeight="1" x14ac:dyDescent="0.2">
      <c r="A5848" s="308"/>
      <c r="B5848" s="105"/>
      <c r="C5848" s="99"/>
      <c r="D5848" s="105"/>
      <c r="E5848" s="106"/>
      <c r="F5848" s="107"/>
      <c r="G5848" s="306"/>
    </row>
    <row r="5849" spans="1:7" ht="24" customHeight="1" x14ac:dyDescent="0.2">
      <c r="A5849" s="309" t="str">
        <f>B5807</f>
        <v/>
      </c>
      <c r="B5849" s="310" t="str">
        <f>C5807</f>
        <v/>
      </c>
      <c r="C5849" s="113"/>
      <c r="D5849" s="113" t="s">
        <v>34</v>
      </c>
      <c r="E5849" s="114"/>
      <c r="F5849" s="312" t="s">
        <v>35</v>
      </c>
      <c r="G5849" s="311">
        <f>SUBTOTAL(9,G5812:G5848)</f>
        <v>0</v>
      </c>
    </row>
    <row r="5851" spans="1:7" ht="24" customHeight="1" x14ac:dyDescent="0.2">
      <c r="A5851" s="291" t="s">
        <v>37</v>
      </c>
      <c r="B5851" s="292"/>
      <c r="C5851" s="292"/>
      <c r="D5851" s="292"/>
      <c r="E5851" s="292"/>
      <c r="F5851" s="292"/>
      <c r="G5851" s="293"/>
    </row>
    <row r="5852" spans="1:7" ht="24" customHeight="1" x14ac:dyDescent="0.2">
      <c r="A5852" s="294" t="s">
        <v>602</v>
      </c>
      <c r="B5852" s="101" t="str">
        <f>Comitente</f>
        <v>DIRECCION PROVINCIAL DE REDES DE GAS</v>
      </c>
      <c r="C5852" s="96"/>
      <c r="D5852" s="102"/>
      <c r="E5852" s="102"/>
      <c r="F5852" s="103"/>
      <c r="G5852" s="295"/>
    </row>
    <row r="5853" spans="1:7" ht="24" customHeight="1" x14ac:dyDescent="0.2">
      <c r="A5853" s="294" t="s">
        <v>603</v>
      </c>
      <c r="B5853" s="101">
        <f>Contratista</f>
        <v>0</v>
      </c>
      <c r="C5853" s="97"/>
      <c r="D5853" s="97"/>
      <c r="E5853" s="97"/>
      <c r="F5853" s="104"/>
      <c r="G5853" s="296"/>
    </row>
    <row r="5854" spans="1:7" ht="24" customHeight="1" x14ac:dyDescent="0.2">
      <c r="A5854" s="294" t="s">
        <v>24</v>
      </c>
      <c r="B5854" s="101" t="str">
        <f>Obra</f>
        <v>RED DE MEDIA PRESIÓN BARRIO TALACASTO</v>
      </c>
      <c r="C5854" s="97"/>
      <c r="D5854" s="97"/>
      <c r="E5854" s="97"/>
      <c r="F5854" s="104" t="s">
        <v>38</v>
      </c>
      <c r="G5854" s="297">
        <f>Fecha_Base</f>
        <v>0</v>
      </c>
    </row>
    <row r="5855" spans="1:7" ht="24" customHeight="1" x14ac:dyDescent="0.2">
      <c r="A5855" s="298" t="s">
        <v>601</v>
      </c>
      <c r="B5855" s="98" t="str">
        <f>Ubicación</f>
        <v>Departamento Chimbas</v>
      </c>
      <c r="C5855" s="98"/>
      <c r="D5855" s="105"/>
      <c r="E5855" s="106"/>
      <c r="F5855" s="107"/>
      <c r="G5855" s="299"/>
    </row>
    <row r="5856" spans="1:7" ht="24" customHeight="1" x14ac:dyDescent="0.2">
      <c r="A5856" s="298" t="s">
        <v>39</v>
      </c>
      <c r="B5856" s="108" t="str">
        <f>IFERROR(VALUE(LEFT(B5857,FIND(".",B5857)-1)),"")</f>
        <v/>
      </c>
      <c r="C5856" s="99" t="str">
        <f>IFERROR(VLOOKUP(B5856,Tabla_CyP,2,FALSE),"")</f>
        <v/>
      </c>
      <c r="D5856" s="99"/>
      <c r="E5856" s="106"/>
      <c r="F5856" s="107"/>
      <c r="G5856" s="299"/>
    </row>
    <row r="5857" spans="1:123" ht="24" customHeight="1" x14ac:dyDescent="0.2">
      <c r="A5857" s="298" t="s">
        <v>25</v>
      </c>
      <c r="B5857" s="109" t="str">
        <f>IFERROR(VLOOKUP(COUNTIF($A$1:A5857,"ANALISIS DE PRECIOS"),Tabla_NumeroItem,2,FALSE),"")</f>
        <v/>
      </c>
      <c r="C5857" s="99" t="str">
        <f>IFERROR(VLOOKUP(B5857,Tabla_CyP,2,FALSE),"")</f>
        <v/>
      </c>
      <c r="D5857" s="105"/>
      <c r="E5857" s="106"/>
      <c r="F5857" s="104" t="s">
        <v>26</v>
      </c>
      <c r="G5857" s="300" t="str">
        <f>IFERROR(VLOOKUP(B5857,Tabla_CyP,4,FALSE),"")</f>
        <v/>
      </c>
    </row>
    <row r="5858" spans="1:123" ht="24" customHeight="1" x14ac:dyDescent="0.2">
      <c r="A5858" s="298"/>
      <c r="B5858" s="98"/>
      <c r="C5858" s="99"/>
      <c r="D5858" s="105"/>
      <c r="E5858" s="106"/>
      <c r="F5858" s="107"/>
      <c r="G5858" s="299"/>
    </row>
    <row r="5859" spans="1:123" ht="24" customHeight="1" x14ac:dyDescent="0.2">
      <c r="A5859" s="431" t="s">
        <v>507</v>
      </c>
      <c r="B5859" s="432"/>
      <c r="C5859" s="425" t="s">
        <v>0</v>
      </c>
      <c r="D5859" s="425" t="s">
        <v>27</v>
      </c>
      <c r="E5859" s="427" t="s">
        <v>28</v>
      </c>
      <c r="F5859" s="429" t="s">
        <v>29</v>
      </c>
      <c r="G5859" s="429" t="s">
        <v>30</v>
      </c>
    </row>
    <row r="5860" spans="1:123" s="111" customFormat="1" ht="24" customHeight="1" x14ac:dyDescent="0.2">
      <c r="A5860" s="110" t="s">
        <v>508</v>
      </c>
      <c r="B5860" s="110" t="s">
        <v>509</v>
      </c>
      <c r="C5860" s="426"/>
      <c r="D5860" s="426"/>
      <c r="E5860" s="428"/>
      <c r="F5860" s="430"/>
      <c r="G5860" s="430"/>
      <c r="H5860" s="239"/>
      <c r="I5860" s="239"/>
      <c r="J5860" s="239"/>
      <c r="K5860" s="239"/>
      <c r="L5860" s="239"/>
      <c r="M5860" s="239"/>
      <c r="N5860" s="239"/>
      <c r="O5860" s="239"/>
      <c r="P5860" s="239"/>
      <c r="Q5860" s="239"/>
      <c r="R5860" s="239"/>
      <c r="S5860" s="239"/>
      <c r="T5860" s="239"/>
      <c r="U5860" s="239"/>
      <c r="V5860" s="239"/>
      <c r="W5860" s="239"/>
      <c r="X5860" s="239"/>
      <c r="Y5860" s="239"/>
      <c r="Z5860" s="239"/>
      <c r="AA5860" s="239"/>
      <c r="AB5860" s="239"/>
      <c r="AC5860" s="239"/>
      <c r="AD5860" s="239"/>
      <c r="AE5860" s="239"/>
      <c r="AF5860" s="239"/>
      <c r="AG5860" s="239"/>
      <c r="AH5860" s="239"/>
      <c r="AI5860" s="239"/>
      <c r="AJ5860" s="239"/>
      <c r="AK5860" s="239"/>
      <c r="AL5860" s="239"/>
      <c r="AM5860" s="239"/>
      <c r="AN5860" s="239"/>
      <c r="AO5860" s="239"/>
      <c r="AP5860" s="239"/>
      <c r="AQ5860" s="239"/>
      <c r="AR5860" s="239"/>
      <c r="AS5860" s="239"/>
      <c r="AT5860" s="239"/>
      <c r="AU5860" s="239"/>
      <c r="AV5860" s="239"/>
      <c r="AW5860" s="239"/>
      <c r="AX5860" s="239"/>
      <c r="AY5860" s="239"/>
      <c r="AZ5860" s="239"/>
      <c r="BA5860" s="239"/>
      <c r="BB5860" s="239"/>
      <c r="BC5860" s="239"/>
      <c r="BD5860" s="239"/>
      <c r="BE5860" s="239"/>
      <c r="BF5860" s="239"/>
      <c r="BG5860" s="239"/>
      <c r="BH5860" s="239"/>
      <c r="BI5860" s="239"/>
      <c r="BJ5860" s="239"/>
      <c r="BK5860" s="239"/>
      <c r="BL5860" s="239"/>
      <c r="BM5860" s="239"/>
      <c r="BN5860" s="239"/>
      <c r="BO5860" s="239"/>
      <c r="BP5860" s="239"/>
      <c r="BQ5860" s="239"/>
      <c r="BR5860" s="239"/>
      <c r="BS5860" s="239"/>
      <c r="BT5860" s="239"/>
      <c r="BU5860" s="239"/>
      <c r="BV5860" s="239"/>
      <c r="BW5860" s="239"/>
      <c r="BX5860" s="239"/>
      <c r="BY5860" s="239"/>
      <c r="BZ5860" s="239"/>
      <c r="CA5860" s="239"/>
      <c r="CB5860" s="239"/>
      <c r="CC5860" s="239"/>
      <c r="CD5860" s="239"/>
      <c r="CE5860" s="239"/>
      <c r="CF5860" s="239"/>
      <c r="CG5860" s="239"/>
      <c r="CH5860" s="239"/>
      <c r="CI5860" s="239"/>
      <c r="CJ5860" s="239"/>
      <c r="CK5860" s="239"/>
      <c r="CL5860" s="239"/>
      <c r="CM5860" s="239"/>
      <c r="CN5860" s="239"/>
      <c r="CO5860" s="239"/>
      <c r="CP5860" s="239"/>
      <c r="CQ5860" s="239"/>
      <c r="CR5860" s="239"/>
      <c r="CS5860" s="239"/>
      <c r="CT5860" s="239"/>
      <c r="CU5860" s="239"/>
      <c r="CV5860" s="239"/>
      <c r="CW5860" s="239"/>
      <c r="CX5860" s="239"/>
      <c r="CY5860" s="239"/>
      <c r="CZ5860" s="239"/>
      <c r="DA5860" s="239"/>
      <c r="DB5860" s="239"/>
      <c r="DC5860" s="239"/>
      <c r="DD5860" s="239"/>
      <c r="DE5860" s="239"/>
      <c r="DF5860" s="239"/>
      <c r="DG5860" s="239"/>
      <c r="DH5860" s="239"/>
      <c r="DI5860" s="239"/>
      <c r="DJ5860" s="239"/>
      <c r="DK5860" s="239"/>
      <c r="DL5860" s="239"/>
      <c r="DM5860" s="239"/>
      <c r="DN5860" s="239"/>
      <c r="DO5860" s="239"/>
      <c r="DP5860" s="239"/>
      <c r="DQ5860" s="239"/>
      <c r="DR5860" s="239"/>
      <c r="DS5860" s="239"/>
    </row>
    <row r="5861" spans="1:123" ht="24" customHeight="1" x14ac:dyDescent="0.2">
      <c r="A5861" s="378"/>
      <c r="B5861" s="112"/>
      <c r="C5861" s="376" t="s">
        <v>604</v>
      </c>
      <c r="D5861" s="113"/>
      <c r="E5861" s="114"/>
      <c r="F5861" s="115"/>
      <c r="G5861" s="302"/>
    </row>
    <row r="5862" spans="1:123" s="238" customFormat="1" ht="24" customHeight="1" x14ac:dyDescent="0.2">
      <c r="A5862" s="235" t="str">
        <f t="shared" ref="A5862:A5875" si="1758">IFERROR(VLOOKUP(C5862,Tabla_Insumos,4,FALSE),"")</f>
        <v/>
      </c>
      <c r="B5862" s="233" t="str">
        <f t="shared" ref="B5862:B5875" si="1759">IFERROR(VLOOKUP(C5862,Tabla_Insumos,5,FALSE),"")</f>
        <v/>
      </c>
      <c r="C5862" s="234"/>
      <c r="D5862" s="235" t="str">
        <f t="shared" ref="D5862:D5875" si="1760">IFERROR(VLOOKUP(C5862,Tabla_Insumos,2,FALSE),"")</f>
        <v/>
      </c>
      <c r="E5862" s="236"/>
      <c r="F5862" s="237">
        <f t="shared" ref="F5862:F5875" si="1761">IFERROR(VLOOKUP(C5862,Tabla_Insumos,3,FALSE),0)</f>
        <v>0</v>
      </c>
      <c r="G5862" s="303">
        <f>ROUND(E5862*F5862,2)</f>
        <v>0</v>
      </c>
    </row>
    <row r="5863" spans="1:123" s="238" customFormat="1" ht="24" customHeight="1" x14ac:dyDescent="0.2">
      <c r="A5863" s="235" t="str">
        <f t="shared" si="1758"/>
        <v/>
      </c>
      <c r="B5863" s="233" t="str">
        <f t="shared" si="1759"/>
        <v/>
      </c>
      <c r="C5863" s="234"/>
      <c r="D5863" s="235" t="str">
        <f t="shared" si="1760"/>
        <v/>
      </c>
      <c r="E5863" s="236"/>
      <c r="F5863" s="237">
        <f t="shared" si="1761"/>
        <v>0</v>
      </c>
      <c r="G5863" s="303">
        <f t="shared" ref="G5863:G5875" si="1762">ROUND(E5863*F5863,2)</f>
        <v>0</v>
      </c>
    </row>
    <row r="5864" spans="1:123" s="238" customFormat="1" ht="24" customHeight="1" x14ac:dyDescent="0.2">
      <c r="A5864" s="235" t="str">
        <f t="shared" si="1758"/>
        <v/>
      </c>
      <c r="B5864" s="233" t="str">
        <f t="shared" si="1759"/>
        <v/>
      </c>
      <c r="C5864" s="234"/>
      <c r="D5864" s="235" t="str">
        <f t="shared" si="1760"/>
        <v/>
      </c>
      <c r="E5864" s="236"/>
      <c r="F5864" s="237">
        <f t="shared" si="1761"/>
        <v>0</v>
      </c>
      <c r="G5864" s="303">
        <f t="shared" si="1762"/>
        <v>0</v>
      </c>
    </row>
    <row r="5865" spans="1:123" s="238" customFormat="1" ht="24" customHeight="1" x14ac:dyDescent="0.2">
      <c r="A5865" s="235" t="str">
        <f t="shared" si="1758"/>
        <v/>
      </c>
      <c r="B5865" s="233" t="str">
        <f t="shared" si="1759"/>
        <v/>
      </c>
      <c r="C5865" s="234"/>
      <c r="D5865" s="235" t="str">
        <f t="shared" si="1760"/>
        <v/>
      </c>
      <c r="E5865" s="236"/>
      <c r="F5865" s="237">
        <f t="shared" si="1761"/>
        <v>0</v>
      </c>
      <c r="G5865" s="303">
        <f t="shared" si="1762"/>
        <v>0</v>
      </c>
    </row>
    <row r="5866" spans="1:123" s="238" customFormat="1" ht="24" customHeight="1" x14ac:dyDescent="0.2">
      <c r="A5866" s="235" t="str">
        <f t="shared" si="1758"/>
        <v/>
      </c>
      <c r="B5866" s="233" t="str">
        <f t="shared" si="1759"/>
        <v/>
      </c>
      <c r="C5866" s="234"/>
      <c r="D5866" s="235" t="str">
        <f t="shared" si="1760"/>
        <v/>
      </c>
      <c r="E5866" s="236"/>
      <c r="F5866" s="237">
        <f t="shared" si="1761"/>
        <v>0</v>
      </c>
      <c r="G5866" s="303">
        <f t="shared" si="1762"/>
        <v>0</v>
      </c>
    </row>
    <row r="5867" spans="1:123" s="238" customFormat="1" ht="24" customHeight="1" x14ac:dyDescent="0.2">
      <c r="A5867" s="235" t="str">
        <f t="shared" si="1758"/>
        <v/>
      </c>
      <c r="B5867" s="233" t="str">
        <f t="shared" si="1759"/>
        <v/>
      </c>
      <c r="C5867" s="234"/>
      <c r="D5867" s="235" t="str">
        <f t="shared" si="1760"/>
        <v/>
      </c>
      <c r="E5867" s="236"/>
      <c r="F5867" s="237">
        <f t="shared" si="1761"/>
        <v>0</v>
      </c>
      <c r="G5867" s="303">
        <f t="shared" si="1762"/>
        <v>0</v>
      </c>
    </row>
    <row r="5868" spans="1:123" s="238" customFormat="1" ht="24" customHeight="1" x14ac:dyDescent="0.2">
      <c r="A5868" s="235" t="str">
        <f t="shared" si="1758"/>
        <v/>
      </c>
      <c r="B5868" s="233" t="str">
        <f t="shared" si="1759"/>
        <v/>
      </c>
      <c r="C5868" s="234"/>
      <c r="D5868" s="235" t="str">
        <f t="shared" si="1760"/>
        <v/>
      </c>
      <c r="E5868" s="236"/>
      <c r="F5868" s="237">
        <f t="shared" si="1761"/>
        <v>0</v>
      </c>
      <c r="G5868" s="303">
        <f t="shared" si="1762"/>
        <v>0</v>
      </c>
    </row>
    <row r="5869" spans="1:123" s="238" customFormat="1" ht="24" customHeight="1" x14ac:dyDescent="0.2">
      <c r="A5869" s="235" t="str">
        <f t="shared" si="1758"/>
        <v/>
      </c>
      <c r="B5869" s="233" t="str">
        <f t="shared" si="1759"/>
        <v/>
      </c>
      <c r="C5869" s="234"/>
      <c r="D5869" s="235" t="str">
        <f t="shared" si="1760"/>
        <v/>
      </c>
      <c r="E5869" s="236"/>
      <c r="F5869" s="237">
        <f t="shared" si="1761"/>
        <v>0</v>
      </c>
      <c r="G5869" s="303">
        <f t="shared" si="1762"/>
        <v>0</v>
      </c>
    </row>
    <row r="5870" spans="1:123" s="238" customFormat="1" ht="24" customHeight="1" x14ac:dyDescent="0.2">
      <c r="A5870" s="235" t="str">
        <f t="shared" si="1758"/>
        <v/>
      </c>
      <c r="B5870" s="233" t="str">
        <f t="shared" si="1759"/>
        <v/>
      </c>
      <c r="C5870" s="234"/>
      <c r="D5870" s="235" t="str">
        <f t="shared" si="1760"/>
        <v/>
      </c>
      <c r="E5870" s="236"/>
      <c r="F5870" s="237">
        <f t="shared" si="1761"/>
        <v>0</v>
      </c>
      <c r="G5870" s="303">
        <f t="shared" si="1762"/>
        <v>0</v>
      </c>
    </row>
    <row r="5871" spans="1:123" s="238" customFormat="1" ht="24" customHeight="1" x14ac:dyDescent="0.2">
      <c r="A5871" s="235" t="str">
        <f t="shared" si="1758"/>
        <v/>
      </c>
      <c r="B5871" s="233" t="str">
        <f t="shared" si="1759"/>
        <v/>
      </c>
      <c r="C5871" s="234"/>
      <c r="D5871" s="235" t="str">
        <f t="shared" si="1760"/>
        <v/>
      </c>
      <c r="E5871" s="236"/>
      <c r="F5871" s="237">
        <f t="shared" si="1761"/>
        <v>0</v>
      </c>
      <c r="G5871" s="303">
        <f t="shared" si="1762"/>
        <v>0</v>
      </c>
    </row>
    <row r="5872" spans="1:123" s="238" customFormat="1" ht="24" customHeight="1" x14ac:dyDescent="0.2">
      <c r="A5872" s="235" t="str">
        <f t="shared" si="1758"/>
        <v/>
      </c>
      <c r="B5872" s="233" t="str">
        <f t="shared" si="1759"/>
        <v/>
      </c>
      <c r="C5872" s="234"/>
      <c r="D5872" s="235" t="str">
        <f t="shared" si="1760"/>
        <v/>
      </c>
      <c r="E5872" s="236"/>
      <c r="F5872" s="237">
        <f t="shared" si="1761"/>
        <v>0</v>
      </c>
      <c r="G5872" s="303">
        <f t="shared" si="1762"/>
        <v>0</v>
      </c>
    </row>
    <row r="5873" spans="1:7" s="238" customFormat="1" ht="24" customHeight="1" x14ac:dyDescent="0.2">
      <c r="A5873" s="235" t="str">
        <f t="shared" si="1758"/>
        <v/>
      </c>
      <c r="B5873" s="233" t="str">
        <f t="shared" si="1759"/>
        <v/>
      </c>
      <c r="C5873" s="234"/>
      <c r="D5873" s="235" t="str">
        <f t="shared" si="1760"/>
        <v/>
      </c>
      <c r="E5873" s="236"/>
      <c r="F5873" s="237">
        <f t="shared" si="1761"/>
        <v>0</v>
      </c>
      <c r="G5873" s="303">
        <f t="shared" si="1762"/>
        <v>0</v>
      </c>
    </row>
    <row r="5874" spans="1:7" s="238" customFormat="1" ht="24" customHeight="1" x14ac:dyDescent="0.2">
      <c r="A5874" s="235" t="str">
        <f t="shared" si="1758"/>
        <v/>
      </c>
      <c r="B5874" s="233" t="str">
        <f t="shared" si="1759"/>
        <v/>
      </c>
      <c r="C5874" s="234"/>
      <c r="D5874" s="235" t="str">
        <f t="shared" si="1760"/>
        <v/>
      </c>
      <c r="E5874" s="236"/>
      <c r="F5874" s="237">
        <f t="shared" si="1761"/>
        <v>0</v>
      </c>
      <c r="G5874" s="303">
        <f t="shared" si="1762"/>
        <v>0</v>
      </c>
    </row>
    <row r="5875" spans="1:7" s="238" customFormat="1" ht="24" customHeight="1" x14ac:dyDescent="0.2">
      <c r="A5875" s="235" t="str">
        <f t="shared" si="1758"/>
        <v/>
      </c>
      <c r="B5875" s="233" t="str">
        <f t="shared" si="1759"/>
        <v/>
      </c>
      <c r="C5875" s="234"/>
      <c r="D5875" s="235" t="str">
        <f t="shared" si="1760"/>
        <v/>
      </c>
      <c r="E5875" s="236"/>
      <c r="F5875" s="237">
        <f t="shared" si="1761"/>
        <v>0</v>
      </c>
      <c r="G5875" s="303">
        <f t="shared" si="1762"/>
        <v>0</v>
      </c>
    </row>
    <row r="5876" spans="1:7" ht="24" customHeight="1" x14ac:dyDescent="0.2">
      <c r="A5876" s="304"/>
      <c r="B5876" s="99"/>
      <c r="C5876" s="99"/>
      <c r="D5876" s="105"/>
      <c r="E5876" s="106"/>
      <c r="F5876" s="377" t="s">
        <v>31</v>
      </c>
      <c r="G5876" s="305">
        <f>SUBTOTAL(9,G5862:G5875)</f>
        <v>0</v>
      </c>
    </row>
    <row r="5877" spans="1:7" ht="24" customHeight="1" x14ac:dyDescent="0.2">
      <c r="A5877" s="304"/>
      <c r="B5877" s="99"/>
      <c r="C5877" s="375" t="s">
        <v>605</v>
      </c>
      <c r="D5877" s="105"/>
      <c r="E5877" s="106"/>
      <c r="F5877" s="107"/>
      <c r="G5877" s="306"/>
    </row>
    <row r="5878" spans="1:7" s="238" customFormat="1" ht="24" customHeight="1" x14ac:dyDescent="0.2">
      <c r="A5878" s="235" t="str">
        <f t="shared" ref="A5878:A5885" si="1763">IFERROR(VLOOKUP(C5878,Tabla_Insumos,4,FALSE),"")</f>
        <v/>
      </c>
      <c r="B5878" s="233">
        <f t="shared" ref="B5878:B5885" si="1764">IFERROR(VLOOKUP(A5878,Tabla_Indices,5,FALSE),"")</f>
        <v>0</v>
      </c>
      <c r="C5878" s="234"/>
      <c r="D5878" s="235" t="str">
        <f t="shared" ref="D5878:D5885" si="1765">IFERROR(VLOOKUP(C5878,Tabla_Insumos,2,FALSE),"")</f>
        <v/>
      </c>
      <c r="E5878" s="236"/>
      <c r="F5878" s="237">
        <f t="shared" ref="F5878:F5885" si="1766">IFERROR(VLOOKUP(C5878,Tabla_Insumos,3,FALSE),0)</f>
        <v>0</v>
      </c>
      <c r="G5878" s="303">
        <f>ROUND(E5878*F5878,2)</f>
        <v>0</v>
      </c>
    </row>
    <row r="5879" spans="1:7" s="238" customFormat="1" ht="24" customHeight="1" x14ac:dyDescent="0.2">
      <c r="A5879" s="235" t="str">
        <f t="shared" si="1763"/>
        <v/>
      </c>
      <c r="B5879" s="233">
        <f t="shared" si="1764"/>
        <v>0</v>
      </c>
      <c r="C5879" s="234"/>
      <c r="D5879" s="235" t="str">
        <f t="shared" si="1765"/>
        <v/>
      </c>
      <c r="E5879" s="236"/>
      <c r="F5879" s="237">
        <f t="shared" si="1766"/>
        <v>0</v>
      </c>
      <c r="G5879" s="303">
        <f>ROUND(E5879*F5879,2)</f>
        <v>0</v>
      </c>
    </row>
    <row r="5880" spans="1:7" s="238" customFormat="1" ht="24" customHeight="1" x14ac:dyDescent="0.2">
      <c r="A5880" s="235" t="str">
        <f t="shared" si="1763"/>
        <v/>
      </c>
      <c r="B5880" s="233">
        <f t="shared" si="1764"/>
        <v>0</v>
      </c>
      <c r="C5880" s="234"/>
      <c r="D5880" s="235" t="str">
        <f t="shared" si="1765"/>
        <v/>
      </c>
      <c r="E5880" s="236"/>
      <c r="F5880" s="237">
        <f t="shared" si="1766"/>
        <v>0</v>
      </c>
      <c r="G5880" s="303">
        <f t="shared" ref="G5880:G5885" si="1767">ROUND(E5880*F5880,2)</f>
        <v>0</v>
      </c>
    </row>
    <row r="5881" spans="1:7" s="238" customFormat="1" ht="24" customHeight="1" x14ac:dyDescent="0.2">
      <c r="A5881" s="235" t="str">
        <f t="shared" si="1763"/>
        <v/>
      </c>
      <c r="B5881" s="233">
        <f t="shared" si="1764"/>
        <v>0</v>
      </c>
      <c r="C5881" s="234"/>
      <c r="D5881" s="235" t="str">
        <f t="shared" si="1765"/>
        <v/>
      </c>
      <c r="E5881" s="236"/>
      <c r="F5881" s="237">
        <f t="shared" si="1766"/>
        <v>0</v>
      </c>
      <c r="G5881" s="303">
        <f t="shared" si="1767"/>
        <v>0</v>
      </c>
    </row>
    <row r="5882" spans="1:7" s="238" customFormat="1" ht="24" customHeight="1" x14ac:dyDescent="0.2">
      <c r="A5882" s="235" t="str">
        <f t="shared" si="1763"/>
        <v/>
      </c>
      <c r="B5882" s="233">
        <f t="shared" si="1764"/>
        <v>0</v>
      </c>
      <c r="C5882" s="234"/>
      <c r="D5882" s="235" t="str">
        <f t="shared" si="1765"/>
        <v/>
      </c>
      <c r="E5882" s="236"/>
      <c r="F5882" s="237">
        <f t="shared" si="1766"/>
        <v>0</v>
      </c>
      <c r="G5882" s="303">
        <f t="shared" si="1767"/>
        <v>0</v>
      </c>
    </row>
    <row r="5883" spans="1:7" s="238" customFormat="1" ht="24" customHeight="1" x14ac:dyDescent="0.2">
      <c r="A5883" s="235" t="str">
        <f t="shared" si="1763"/>
        <v/>
      </c>
      <c r="B5883" s="233">
        <f t="shared" si="1764"/>
        <v>0</v>
      </c>
      <c r="C5883" s="234"/>
      <c r="D5883" s="235" t="str">
        <f t="shared" si="1765"/>
        <v/>
      </c>
      <c r="E5883" s="236"/>
      <c r="F5883" s="237">
        <f t="shared" si="1766"/>
        <v>0</v>
      </c>
      <c r="G5883" s="303">
        <f t="shared" si="1767"/>
        <v>0</v>
      </c>
    </row>
    <row r="5884" spans="1:7" s="238" customFormat="1" ht="24" customHeight="1" x14ac:dyDescent="0.2">
      <c r="A5884" s="235" t="str">
        <f t="shared" si="1763"/>
        <v/>
      </c>
      <c r="B5884" s="233">
        <f t="shared" si="1764"/>
        <v>0</v>
      </c>
      <c r="C5884" s="234"/>
      <c r="D5884" s="235" t="str">
        <f t="shared" si="1765"/>
        <v/>
      </c>
      <c r="E5884" s="236"/>
      <c r="F5884" s="237">
        <f t="shared" si="1766"/>
        <v>0</v>
      </c>
      <c r="G5884" s="303">
        <f t="shared" si="1767"/>
        <v>0</v>
      </c>
    </row>
    <row r="5885" spans="1:7" s="238" customFormat="1" ht="24" customHeight="1" x14ac:dyDescent="0.2">
      <c r="A5885" s="235" t="str">
        <f t="shared" si="1763"/>
        <v/>
      </c>
      <c r="B5885" s="233">
        <f t="shared" si="1764"/>
        <v>0</v>
      </c>
      <c r="C5885" s="234"/>
      <c r="D5885" s="235" t="str">
        <f t="shared" si="1765"/>
        <v/>
      </c>
      <c r="E5885" s="236"/>
      <c r="F5885" s="237">
        <f t="shared" si="1766"/>
        <v>0</v>
      </c>
      <c r="G5885" s="303">
        <f t="shared" si="1767"/>
        <v>0</v>
      </c>
    </row>
    <row r="5886" spans="1:7" ht="24" customHeight="1" x14ac:dyDescent="0.2">
      <c r="A5886" s="304"/>
      <c r="B5886" s="99"/>
      <c r="C5886" s="99"/>
      <c r="D5886" s="105"/>
      <c r="E5886" s="106"/>
      <c r="F5886" s="377" t="s">
        <v>32</v>
      </c>
      <c r="G5886" s="305">
        <f>SUBTOTAL(9,G5878:G5885)</f>
        <v>0</v>
      </c>
    </row>
    <row r="5887" spans="1:7" ht="24" customHeight="1" x14ac:dyDescent="0.2">
      <c r="A5887" s="304"/>
      <c r="B5887" s="99"/>
      <c r="C5887" s="375" t="s">
        <v>606</v>
      </c>
      <c r="D5887" s="105"/>
      <c r="E5887" s="106"/>
      <c r="F5887" s="107"/>
      <c r="G5887" s="306"/>
    </row>
    <row r="5888" spans="1:7" s="238" customFormat="1" ht="24" customHeight="1" x14ac:dyDescent="0.2">
      <c r="A5888" s="235" t="str">
        <f t="shared" ref="A5888:A5896" si="1768">IFERROR(VLOOKUP(C5888,Tabla_Insumos,4,FALSE),"")</f>
        <v/>
      </c>
      <c r="B5888" s="233" t="str">
        <f t="shared" ref="B5888:B5896" si="1769">IFERROR(VLOOKUP(C5888,Tabla_Insumos,5,FALSE),"")</f>
        <v/>
      </c>
      <c r="C5888" s="234"/>
      <c r="D5888" s="235" t="str">
        <f t="shared" ref="D5888:D5896" si="1770">IFERROR(VLOOKUP(C5888,Tabla_Insumos,2,FALSE),"")</f>
        <v/>
      </c>
      <c r="E5888" s="236"/>
      <c r="F5888" s="237">
        <f t="shared" ref="F5888:F5896" si="1771">IFERROR(VLOOKUP(C5888,Tabla_Insumos,3,FALSE),0)</f>
        <v>0</v>
      </c>
      <c r="G5888" s="303">
        <f t="shared" ref="G5888:G5896" si="1772">ROUND(E5888*F5888,2)</f>
        <v>0</v>
      </c>
    </row>
    <row r="5889" spans="1:7" s="238" customFormat="1" ht="24" customHeight="1" x14ac:dyDescent="0.2">
      <c r="A5889" s="235" t="str">
        <f t="shared" si="1768"/>
        <v/>
      </c>
      <c r="B5889" s="233" t="str">
        <f t="shared" si="1769"/>
        <v/>
      </c>
      <c r="C5889" s="234"/>
      <c r="D5889" s="235" t="str">
        <f t="shared" si="1770"/>
        <v/>
      </c>
      <c r="E5889" s="236"/>
      <c r="F5889" s="237">
        <f t="shared" si="1771"/>
        <v>0</v>
      </c>
      <c r="G5889" s="303">
        <f t="shared" si="1772"/>
        <v>0</v>
      </c>
    </row>
    <row r="5890" spans="1:7" s="238" customFormat="1" ht="24" customHeight="1" x14ac:dyDescent="0.2">
      <c r="A5890" s="235" t="str">
        <f t="shared" si="1768"/>
        <v/>
      </c>
      <c r="B5890" s="233" t="str">
        <f t="shared" si="1769"/>
        <v/>
      </c>
      <c r="C5890" s="234"/>
      <c r="D5890" s="235" t="str">
        <f t="shared" si="1770"/>
        <v/>
      </c>
      <c r="E5890" s="236"/>
      <c r="F5890" s="237">
        <f t="shared" si="1771"/>
        <v>0</v>
      </c>
      <c r="G5890" s="303">
        <f t="shared" si="1772"/>
        <v>0</v>
      </c>
    </row>
    <row r="5891" spans="1:7" s="238" customFormat="1" ht="24" customHeight="1" x14ac:dyDescent="0.2">
      <c r="A5891" s="235" t="str">
        <f t="shared" si="1768"/>
        <v/>
      </c>
      <c r="B5891" s="233" t="str">
        <f t="shared" si="1769"/>
        <v/>
      </c>
      <c r="C5891" s="234"/>
      <c r="D5891" s="235" t="str">
        <f t="shared" si="1770"/>
        <v/>
      </c>
      <c r="E5891" s="236"/>
      <c r="F5891" s="237">
        <f t="shared" si="1771"/>
        <v>0</v>
      </c>
      <c r="G5891" s="303">
        <f t="shared" si="1772"/>
        <v>0</v>
      </c>
    </row>
    <row r="5892" spans="1:7" s="238" customFormat="1" ht="24" customHeight="1" x14ac:dyDescent="0.2">
      <c r="A5892" s="235" t="str">
        <f t="shared" si="1768"/>
        <v/>
      </c>
      <c r="B5892" s="233" t="str">
        <f t="shared" si="1769"/>
        <v/>
      </c>
      <c r="C5892" s="234"/>
      <c r="D5892" s="235" t="str">
        <f t="shared" si="1770"/>
        <v/>
      </c>
      <c r="E5892" s="236"/>
      <c r="F5892" s="237">
        <f t="shared" si="1771"/>
        <v>0</v>
      </c>
      <c r="G5892" s="303">
        <f t="shared" si="1772"/>
        <v>0</v>
      </c>
    </row>
    <row r="5893" spans="1:7" s="238" customFormat="1" ht="24" customHeight="1" x14ac:dyDescent="0.2">
      <c r="A5893" s="235" t="str">
        <f t="shared" si="1768"/>
        <v/>
      </c>
      <c r="B5893" s="233" t="str">
        <f t="shared" si="1769"/>
        <v/>
      </c>
      <c r="C5893" s="234"/>
      <c r="D5893" s="235" t="str">
        <f t="shared" si="1770"/>
        <v/>
      </c>
      <c r="E5893" s="236"/>
      <c r="F5893" s="237">
        <f t="shared" si="1771"/>
        <v>0</v>
      </c>
      <c r="G5893" s="303">
        <f t="shared" si="1772"/>
        <v>0</v>
      </c>
    </row>
    <row r="5894" spans="1:7" s="238" customFormat="1" ht="24" customHeight="1" x14ac:dyDescent="0.2">
      <c r="A5894" s="235" t="str">
        <f t="shared" si="1768"/>
        <v/>
      </c>
      <c r="B5894" s="233" t="str">
        <f t="shared" si="1769"/>
        <v/>
      </c>
      <c r="C5894" s="234"/>
      <c r="D5894" s="235" t="str">
        <f t="shared" si="1770"/>
        <v/>
      </c>
      <c r="E5894" s="236"/>
      <c r="F5894" s="237">
        <f t="shared" si="1771"/>
        <v>0</v>
      </c>
      <c r="G5894" s="303">
        <f t="shared" si="1772"/>
        <v>0</v>
      </c>
    </row>
    <row r="5895" spans="1:7" s="238" customFormat="1" ht="24" customHeight="1" x14ac:dyDescent="0.2">
      <c r="A5895" s="235" t="str">
        <f t="shared" si="1768"/>
        <v/>
      </c>
      <c r="B5895" s="233" t="str">
        <f t="shared" si="1769"/>
        <v/>
      </c>
      <c r="C5895" s="234"/>
      <c r="D5895" s="235" t="str">
        <f t="shared" si="1770"/>
        <v/>
      </c>
      <c r="E5895" s="236"/>
      <c r="F5895" s="237">
        <f t="shared" si="1771"/>
        <v>0</v>
      </c>
      <c r="G5895" s="303">
        <f t="shared" si="1772"/>
        <v>0</v>
      </c>
    </row>
    <row r="5896" spans="1:7" s="238" customFormat="1" ht="24" customHeight="1" x14ac:dyDescent="0.2">
      <c r="A5896" s="235" t="str">
        <f t="shared" si="1768"/>
        <v/>
      </c>
      <c r="B5896" s="233" t="str">
        <f t="shared" si="1769"/>
        <v/>
      </c>
      <c r="C5896" s="234"/>
      <c r="D5896" s="235" t="str">
        <f t="shared" si="1770"/>
        <v/>
      </c>
      <c r="E5896" s="236"/>
      <c r="F5896" s="237">
        <f t="shared" si="1771"/>
        <v>0</v>
      </c>
      <c r="G5896" s="303">
        <f t="shared" si="1772"/>
        <v>0</v>
      </c>
    </row>
    <row r="5897" spans="1:7" ht="24" customHeight="1" x14ac:dyDescent="0.2">
      <c r="A5897" s="307"/>
      <c r="B5897" s="105"/>
      <c r="C5897" s="99"/>
      <c r="D5897" s="105"/>
      <c r="E5897" s="106"/>
      <c r="F5897" s="377" t="s">
        <v>33</v>
      </c>
      <c r="G5897" s="305">
        <f>SUBTOTAL(9,G5888:G5896)</f>
        <v>0</v>
      </c>
    </row>
    <row r="5898" spans="1:7" ht="24" customHeight="1" x14ac:dyDescent="0.2">
      <c r="A5898" s="308"/>
      <c r="B5898" s="105"/>
      <c r="C5898" s="99"/>
      <c r="D5898" s="105"/>
      <c r="E5898" s="106"/>
      <c r="F5898" s="107"/>
      <c r="G5898" s="306"/>
    </row>
    <row r="5899" spans="1:7" ht="24" customHeight="1" x14ac:dyDescent="0.2">
      <c r="A5899" s="309" t="str">
        <f>B5857</f>
        <v/>
      </c>
      <c r="B5899" s="310" t="str">
        <f>C5857</f>
        <v/>
      </c>
      <c r="C5899" s="113"/>
      <c r="D5899" s="113" t="s">
        <v>34</v>
      </c>
      <c r="E5899" s="114"/>
      <c r="F5899" s="312" t="s">
        <v>35</v>
      </c>
      <c r="G5899" s="311">
        <f>SUBTOTAL(9,G5862:G5898)</f>
        <v>0</v>
      </c>
    </row>
    <row r="5901" spans="1:7" ht="24" customHeight="1" x14ac:dyDescent="0.2">
      <c r="A5901" s="291" t="s">
        <v>37</v>
      </c>
      <c r="B5901" s="292"/>
      <c r="C5901" s="292"/>
      <c r="D5901" s="292"/>
      <c r="E5901" s="292"/>
      <c r="F5901" s="292"/>
      <c r="G5901" s="293"/>
    </row>
    <row r="5902" spans="1:7" ht="24" customHeight="1" x14ac:dyDescent="0.2">
      <c r="A5902" s="294" t="s">
        <v>602</v>
      </c>
      <c r="B5902" s="101" t="str">
        <f>Comitente</f>
        <v>DIRECCION PROVINCIAL DE REDES DE GAS</v>
      </c>
      <c r="C5902" s="96"/>
      <c r="D5902" s="102"/>
      <c r="E5902" s="102"/>
      <c r="F5902" s="103"/>
      <c r="G5902" s="295"/>
    </row>
    <row r="5903" spans="1:7" ht="24" customHeight="1" x14ac:dyDescent="0.2">
      <c r="A5903" s="294" t="s">
        <v>603</v>
      </c>
      <c r="B5903" s="101">
        <f>Contratista</f>
        <v>0</v>
      </c>
      <c r="C5903" s="97"/>
      <c r="D5903" s="97"/>
      <c r="E5903" s="97"/>
      <c r="F5903" s="104"/>
      <c r="G5903" s="296"/>
    </row>
    <row r="5904" spans="1:7" ht="24" customHeight="1" x14ac:dyDescent="0.2">
      <c r="A5904" s="294" t="s">
        <v>24</v>
      </c>
      <c r="B5904" s="101" t="str">
        <f>Obra</f>
        <v>RED DE MEDIA PRESIÓN BARRIO TALACASTO</v>
      </c>
      <c r="C5904" s="97"/>
      <c r="D5904" s="97"/>
      <c r="E5904" s="97"/>
      <c r="F5904" s="104" t="s">
        <v>38</v>
      </c>
      <c r="G5904" s="297">
        <f>Fecha_Base</f>
        <v>0</v>
      </c>
    </row>
    <row r="5905" spans="1:123" ht="24" customHeight="1" x14ac:dyDescent="0.2">
      <c r="A5905" s="298" t="s">
        <v>601</v>
      </c>
      <c r="B5905" s="98" t="str">
        <f>Ubicación</f>
        <v>Departamento Chimbas</v>
      </c>
      <c r="C5905" s="98"/>
      <c r="D5905" s="105"/>
      <c r="E5905" s="106"/>
      <c r="F5905" s="107"/>
      <c r="G5905" s="299"/>
    </row>
    <row r="5906" spans="1:123" ht="24" customHeight="1" x14ac:dyDescent="0.2">
      <c r="A5906" s="298" t="s">
        <v>39</v>
      </c>
      <c r="B5906" s="108" t="str">
        <f>IFERROR(VALUE(LEFT(B5907,FIND(".",B5907)-1)),"")</f>
        <v/>
      </c>
      <c r="C5906" s="99" t="str">
        <f>IFERROR(VLOOKUP(B5906,Tabla_CyP,2,FALSE),"")</f>
        <v/>
      </c>
      <c r="D5906" s="99"/>
      <c r="E5906" s="106"/>
      <c r="F5906" s="107"/>
      <c r="G5906" s="299"/>
    </row>
    <row r="5907" spans="1:123" ht="24" customHeight="1" x14ac:dyDescent="0.2">
      <c r="A5907" s="298" t="s">
        <v>25</v>
      </c>
      <c r="B5907" s="109" t="str">
        <f>IFERROR(VLOOKUP(COUNTIF($A$1:A5907,"ANALISIS DE PRECIOS"),Tabla_NumeroItem,2,FALSE),"")</f>
        <v/>
      </c>
      <c r="C5907" s="99" t="str">
        <f>IFERROR(VLOOKUP(B5907,Tabla_CyP,2,FALSE),"")</f>
        <v/>
      </c>
      <c r="D5907" s="105"/>
      <c r="E5907" s="106"/>
      <c r="F5907" s="104" t="s">
        <v>26</v>
      </c>
      <c r="G5907" s="300" t="str">
        <f>IFERROR(VLOOKUP(B5907,Tabla_CyP,4,FALSE),"")</f>
        <v/>
      </c>
    </row>
    <row r="5908" spans="1:123" ht="24" customHeight="1" x14ac:dyDescent="0.2">
      <c r="A5908" s="298"/>
      <c r="B5908" s="98"/>
      <c r="C5908" s="99"/>
      <c r="D5908" s="105"/>
      <c r="E5908" s="106"/>
      <c r="F5908" s="107"/>
      <c r="G5908" s="299"/>
    </row>
    <row r="5909" spans="1:123" ht="24" customHeight="1" x14ac:dyDescent="0.2">
      <c r="A5909" s="431" t="s">
        <v>507</v>
      </c>
      <c r="B5909" s="432"/>
      <c r="C5909" s="425" t="s">
        <v>0</v>
      </c>
      <c r="D5909" s="425" t="s">
        <v>27</v>
      </c>
      <c r="E5909" s="427" t="s">
        <v>28</v>
      </c>
      <c r="F5909" s="429" t="s">
        <v>29</v>
      </c>
      <c r="G5909" s="429" t="s">
        <v>30</v>
      </c>
    </row>
    <row r="5910" spans="1:123" s="111" customFormat="1" ht="24" customHeight="1" x14ac:dyDescent="0.2">
      <c r="A5910" s="110" t="s">
        <v>508</v>
      </c>
      <c r="B5910" s="110" t="s">
        <v>509</v>
      </c>
      <c r="C5910" s="426"/>
      <c r="D5910" s="426"/>
      <c r="E5910" s="428"/>
      <c r="F5910" s="430"/>
      <c r="G5910" s="430"/>
      <c r="H5910" s="239"/>
      <c r="I5910" s="239"/>
      <c r="J5910" s="239"/>
      <c r="K5910" s="239"/>
      <c r="L5910" s="239"/>
      <c r="M5910" s="239"/>
      <c r="N5910" s="239"/>
      <c r="O5910" s="239"/>
      <c r="P5910" s="239"/>
      <c r="Q5910" s="239"/>
      <c r="R5910" s="239"/>
      <c r="S5910" s="239"/>
      <c r="T5910" s="239"/>
      <c r="U5910" s="239"/>
      <c r="V5910" s="239"/>
      <c r="W5910" s="239"/>
      <c r="X5910" s="239"/>
      <c r="Y5910" s="239"/>
      <c r="Z5910" s="239"/>
      <c r="AA5910" s="239"/>
      <c r="AB5910" s="239"/>
      <c r="AC5910" s="239"/>
      <c r="AD5910" s="239"/>
      <c r="AE5910" s="239"/>
      <c r="AF5910" s="239"/>
      <c r="AG5910" s="239"/>
      <c r="AH5910" s="239"/>
      <c r="AI5910" s="239"/>
      <c r="AJ5910" s="239"/>
      <c r="AK5910" s="239"/>
      <c r="AL5910" s="239"/>
      <c r="AM5910" s="239"/>
      <c r="AN5910" s="239"/>
      <c r="AO5910" s="239"/>
      <c r="AP5910" s="239"/>
      <c r="AQ5910" s="239"/>
      <c r="AR5910" s="239"/>
      <c r="AS5910" s="239"/>
      <c r="AT5910" s="239"/>
      <c r="AU5910" s="239"/>
      <c r="AV5910" s="239"/>
      <c r="AW5910" s="239"/>
      <c r="AX5910" s="239"/>
      <c r="AY5910" s="239"/>
      <c r="AZ5910" s="239"/>
      <c r="BA5910" s="239"/>
      <c r="BB5910" s="239"/>
      <c r="BC5910" s="239"/>
      <c r="BD5910" s="239"/>
      <c r="BE5910" s="239"/>
      <c r="BF5910" s="239"/>
      <c r="BG5910" s="239"/>
      <c r="BH5910" s="239"/>
      <c r="BI5910" s="239"/>
      <c r="BJ5910" s="239"/>
      <c r="BK5910" s="239"/>
      <c r="BL5910" s="239"/>
      <c r="BM5910" s="239"/>
      <c r="BN5910" s="239"/>
      <c r="BO5910" s="239"/>
      <c r="BP5910" s="239"/>
      <c r="BQ5910" s="239"/>
      <c r="BR5910" s="239"/>
      <c r="BS5910" s="239"/>
      <c r="BT5910" s="239"/>
      <c r="BU5910" s="239"/>
      <c r="BV5910" s="239"/>
      <c r="BW5910" s="239"/>
      <c r="BX5910" s="239"/>
      <c r="BY5910" s="239"/>
      <c r="BZ5910" s="239"/>
      <c r="CA5910" s="239"/>
      <c r="CB5910" s="239"/>
      <c r="CC5910" s="239"/>
      <c r="CD5910" s="239"/>
      <c r="CE5910" s="239"/>
      <c r="CF5910" s="239"/>
      <c r="CG5910" s="239"/>
      <c r="CH5910" s="239"/>
      <c r="CI5910" s="239"/>
      <c r="CJ5910" s="239"/>
      <c r="CK5910" s="239"/>
      <c r="CL5910" s="239"/>
      <c r="CM5910" s="239"/>
      <c r="CN5910" s="239"/>
      <c r="CO5910" s="239"/>
      <c r="CP5910" s="239"/>
      <c r="CQ5910" s="239"/>
      <c r="CR5910" s="239"/>
      <c r="CS5910" s="239"/>
      <c r="CT5910" s="239"/>
      <c r="CU5910" s="239"/>
      <c r="CV5910" s="239"/>
      <c r="CW5910" s="239"/>
      <c r="CX5910" s="239"/>
      <c r="CY5910" s="239"/>
      <c r="CZ5910" s="239"/>
      <c r="DA5910" s="239"/>
      <c r="DB5910" s="239"/>
      <c r="DC5910" s="239"/>
      <c r="DD5910" s="239"/>
      <c r="DE5910" s="239"/>
      <c r="DF5910" s="239"/>
      <c r="DG5910" s="239"/>
      <c r="DH5910" s="239"/>
      <c r="DI5910" s="239"/>
      <c r="DJ5910" s="239"/>
      <c r="DK5910" s="239"/>
      <c r="DL5910" s="239"/>
      <c r="DM5910" s="239"/>
      <c r="DN5910" s="239"/>
      <c r="DO5910" s="239"/>
      <c r="DP5910" s="239"/>
      <c r="DQ5910" s="239"/>
      <c r="DR5910" s="239"/>
      <c r="DS5910" s="239"/>
    </row>
    <row r="5911" spans="1:123" ht="24" customHeight="1" x14ac:dyDescent="0.2">
      <c r="A5911" s="378"/>
      <c r="B5911" s="112"/>
      <c r="C5911" s="376" t="s">
        <v>604</v>
      </c>
      <c r="D5911" s="113"/>
      <c r="E5911" s="114"/>
      <c r="F5911" s="115"/>
      <c r="G5911" s="302"/>
    </row>
    <row r="5912" spans="1:123" s="238" customFormat="1" ht="24" customHeight="1" x14ac:dyDescent="0.2">
      <c r="A5912" s="235" t="str">
        <f t="shared" ref="A5912:A5925" si="1773">IFERROR(VLOOKUP(C5912,Tabla_Insumos,4,FALSE),"")</f>
        <v/>
      </c>
      <c r="B5912" s="233" t="str">
        <f t="shared" ref="B5912:B5925" si="1774">IFERROR(VLOOKUP(C5912,Tabla_Insumos,5,FALSE),"")</f>
        <v/>
      </c>
      <c r="C5912" s="234"/>
      <c r="D5912" s="235" t="str">
        <f t="shared" ref="D5912:D5925" si="1775">IFERROR(VLOOKUP(C5912,Tabla_Insumos,2,FALSE),"")</f>
        <v/>
      </c>
      <c r="E5912" s="236"/>
      <c r="F5912" s="237">
        <f t="shared" ref="F5912:F5925" si="1776">IFERROR(VLOOKUP(C5912,Tabla_Insumos,3,FALSE),0)</f>
        <v>0</v>
      </c>
      <c r="G5912" s="303">
        <f>ROUND(E5912*F5912,2)</f>
        <v>0</v>
      </c>
    </row>
    <row r="5913" spans="1:123" s="238" customFormat="1" ht="24" customHeight="1" x14ac:dyDescent="0.2">
      <c r="A5913" s="235" t="str">
        <f t="shared" si="1773"/>
        <v/>
      </c>
      <c r="B5913" s="233" t="str">
        <f t="shared" si="1774"/>
        <v/>
      </c>
      <c r="C5913" s="234"/>
      <c r="D5913" s="235" t="str">
        <f t="shared" si="1775"/>
        <v/>
      </c>
      <c r="E5913" s="236"/>
      <c r="F5913" s="237">
        <f t="shared" si="1776"/>
        <v>0</v>
      </c>
      <c r="G5913" s="303">
        <f t="shared" ref="G5913:G5925" si="1777">ROUND(E5913*F5913,2)</f>
        <v>0</v>
      </c>
    </row>
    <row r="5914" spans="1:123" s="238" customFormat="1" ht="24" customHeight="1" x14ac:dyDescent="0.2">
      <c r="A5914" s="235" t="str">
        <f t="shared" si="1773"/>
        <v/>
      </c>
      <c r="B5914" s="233" t="str">
        <f t="shared" si="1774"/>
        <v/>
      </c>
      <c r="C5914" s="234"/>
      <c r="D5914" s="235" t="str">
        <f t="shared" si="1775"/>
        <v/>
      </c>
      <c r="E5914" s="236"/>
      <c r="F5914" s="237">
        <f t="shared" si="1776"/>
        <v>0</v>
      </c>
      <c r="G5914" s="303">
        <f t="shared" si="1777"/>
        <v>0</v>
      </c>
    </row>
    <row r="5915" spans="1:123" s="238" customFormat="1" ht="24" customHeight="1" x14ac:dyDescent="0.2">
      <c r="A5915" s="235" t="str">
        <f t="shared" si="1773"/>
        <v/>
      </c>
      <c r="B5915" s="233" t="str">
        <f t="shared" si="1774"/>
        <v/>
      </c>
      <c r="C5915" s="234"/>
      <c r="D5915" s="235" t="str">
        <f t="shared" si="1775"/>
        <v/>
      </c>
      <c r="E5915" s="236"/>
      <c r="F5915" s="237">
        <f t="shared" si="1776"/>
        <v>0</v>
      </c>
      <c r="G5915" s="303">
        <f t="shared" si="1777"/>
        <v>0</v>
      </c>
    </row>
    <row r="5916" spans="1:123" s="238" customFormat="1" ht="24" customHeight="1" x14ac:dyDescent="0.2">
      <c r="A5916" s="235" t="str">
        <f t="shared" si="1773"/>
        <v/>
      </c>
      <c r="B5916" s="233" t="str">
        <f t="shared" si="1774"/>
        <v/>
      </c>
      <c r="C5916" s="234"/>
      <c r="D5916" s="235" t="str">
        <f t="shared" si="1775"/>
        <v/>
      </c>
      <c r="E5916" s="236"/>
      <c r="F5916" s="237">
        <f t="shared" si="1776"/>
        <v>0</v>
      </c>
      <c r="G5916" s="303">
        <f t="shared" si="1777"/>
        <v>0</v>
      </c>
    </row>
    <row r="5917" spans="1:123" s="238" customFormat="1" ht="24" customHeight="1" x14ac:dyDescent="0.2">
      <c r="A5917" s="235" t="str">
        <f t="shared" si="1773"/>
        <v/>
      </c>
      <c r="B5917" s="233" t="str">
        <f t="shared" si="1774"/>
        <v/>
      </c>
      <c r="C5917" s="234"/>
      <c r="D5917" s="235" t="str">
        <f t="shared" si="1775"/>
        <v/>
      </c>
      <c r="E5917" s="236"/>
      <c r="F5917" s="237">
        <f t="shared" si="1776"/>
        <v>0</v>
      </c>
      <c r="G5917" s="303">
        <f t="shared" si="1777"/>
        <v>0</v>
      </c>
    </row>
    <row r="5918" spans="1:123" s="238" customFormat="1" ht="24" customHeight="1" x14ac:dyDescent="0.2">
      <c r="A5918" s="235" t="str">
        <f t="shared" si="1773"/>
        <v/>
      </c>
      <c r="B5918" s="233" t="str">
        <f t="shared" si="1774"/>
        <v/>
      </c>
      <c r="C5918" s="234"/>
      <c r="D5918" s="235" t="str">
        <f t="shared" si="1775"/>
        <v/>
      </c>
      <c r="E5918" s="236"/>
      <c r="F5918" s="237">
        <f t="shared" si="1776"/>
        <v>0</v>
      </c>
      <c r="G5918" s="303">
        <f t="shared" si="1777"/>
        <v>0</v>
      </c>
    </row>
    <row r="5919" spans="1:123" s="238" customFormat="1" ht="24" customHeight="1" x14ac:dyDescent="0.2">
      <c r="A5919" s="235" t="str">
        <f t="shared" si="1773"/>
        <v/>
      </c>
      <c r="B5919" s="233" t="str">
        <f t="shared" si="1774"/>
        <v/>
      </c>
      <c r="C5919" s="234"/>
      <c r="D5919" s="235" t="str">
        <f t="shared" si="1775"/>
        <v/>
      </c>
      <c r="E5919" s="236"/>
      <c r="F5919" s="237">
        <f t="shared" si="1776"/>
        <v>0</v>
      </c>
      <c r="G5919" s="303">
        <f t="shared" si="1777"/>
        <v>0</v>
      </c>
    </row>
    <row r="5920" spans="1:123" s="238" customFormat="1" ht="24" customHeight="1" x14ac:dyDescent="0.2">
      <c r="A5920" s="235" t="str">
        <f t="shared" si="1773"/>
        <v/>
      </c>
      <c r="B5920" s="233" t="str">
        <f t="shared" si="1774"/>
        <v/>
      </c>
      <c r="C5920" s="234"/>
      <c r="D5920" s="235" t="str">
        <f t="shared" si="1775"/>
        <v/>
      </c>
      <c r="E5920" s="236"/>
      <c r="F5920" s="237">
        <f t="shared" si="1776"/>
        <v>0</v>
      </c>
      <c r="G5920" s="303">
        <f t="shared" si="1777"/>
        <v>0</v>
      </c>
    </row>
    <row r="5921" spans="1:7" s="238" customFormat="1" ht="24" customHeight="1" x14ac:dyDescent="0.2">
      <c r="A5921" s="235" t="str">
        <f t="shared" si="1773"/>
        <v/>
      </c>
      <c r="B5921" s="233" t="str">
        <f t="shared" si="1774"/>
        <v/>
      </c>
      <c r="C5921" s="234"/>
      <c r="D5921" s="235" t="str">
        <f t="shared" si="1775"/>
        <v/>
      </c>
      <c r="E5921" s="236"/>
      <c r="F5921" s="237">
        <f t="shared" si="1776"/>
        <v>0</v>
      </c>
      <c r="G5921" s="303">
        <f t="shared" si="1777"/>
        <v>0</v>
      </c>
    </row>
    <row r="5922" spans="1:7" s="238" customFormat="1" ht="24" customHeight="1" x14ac:dyDescent="0.2">
      <c r="A5922" s="235" t="str">
        <f t="shared" si="1773"/>
        <v/>
      </c>
      <c r="B5922" s="233" t="str">
        <f t="shared" si="1774"/>
        <v/>
      </c>
      <c r="C5922" s="234"/>
      <c r="D5922" s="235" t="str">
        <f t="shared" si="1775"/>
        <v/>
      </c>
      <c r="E5922" s="236"/>
      <c r="F5922" s="237">
        <f t="shared" si="1776"/>
        <v>0</v>
      </c>
      <c r="G5922" s="303">
        <f t="shared" si="1777"/>
        <v>0</v>
      </c>
    </row>
    <row r="5923" spans="1:7" s="238" customFormat="1" ht="24" customHeight="1" x14ac:dyDescent="0.2">
      <c r="A5923" s="235" t="str">
        <f t="shared" si="1773"/>
        <v/>
      </c>
      <c r="B5923" s="233" t="str">
        <f t="shared" si="1774"/>
        <v/>
      </c>
      <c r="C5923" s="234"/>
      <c r="D5923" s="235" t="str">
        <f t="shared" si="1775"/>
        <v/>
      </c>
      <c r="E5923" s="236"/>
      <c r="F5923" s="237">
        <f t="shared" si="1776"/>
        <v>0</v>
      </c>
      <c r="G5923" s="303">
        <f t="shared" si="1777"/>
        <v>0</v>
      </c>
    </row>
    <row r="5924" spans="1:7" s="238" customFormat="1" ht="24" customHeight="1" x14ac:dyDescent="0.2">
      <c r="A5924" s="235" t="str">
        <f t="shared" si="1773"/>
        <v/>
      </c>
      <c r="B5924" s="233" t="str">
        <f t="shared" si="1774"/>
        <v/>
      </c>
      <c r="C5924" s="234"/>
      <c r="D5924" s="235" t="str">
        <f t="shared" si="1775"/>
        <v/>
      </c>
      <c r="E5924" s="236"/>
      <c r="F5924" s="237">
        <f t="shared" si="1776"/>
        <v>0</v>
      </c>
      <c r="G5924" s="303">
        <f t="shared" si="1777"/>
        <v>0</v>
      </c>
    </row>
    <row r="5925" spans="1:7" s="238" customFormat="1" ht="24" customHeight="1" x14ac:dyDescent="0.2">
      <c r="A5925" s="235" t="str">
        <f t="shared" si="1773"/>
        <v/>
      </c>
      <c r="B5925" s="233" t="str">
        <f t="shared" si="1774"/>
        <v/>
      </c>
      <c r="C5925" s="234"/>
      <c r="D5925" s="235" t="str">
        <f t="shared" si="1775"/>
        <v/>
      </c>
      <c r="E5925" s="236"/>
      <c r="F5925" s="237">
        <f t="shared" si="1776"/>
        <v>0</v>
      </c>
      <c r="G5925" s="303">
        <f t="shared" si="1777"/>
        <v>0</v>
      </c>
    </row>
    <row r="5926" spans="1:7" ht="24" customHeight="1" x14ac:dyDescent="0.2">
      <c r="A5926" s="304"/>
      <c r="B5926" s="99"/>
      <c r="C5926" s="99"/>
      <c r="D5926" s="105"/>
      <c r="E5926" s="106"/>
      <c r="F5926" s="377" t="s">
        <v>31</v>
      </c>
      <c r="G5926" s="305">
        <f>SUBTOTAL(9,G5912:G5925)</f>
        <v>0</v>
      </c>
    </row>
    <row r="5927" spans="1:7" ht="24" customHeight="1" x14ac:dyDescent="0.2">
      <c r="A5927" s="304"/>
      <c r="B5927" s="99"/>
      <c r="C5927" s="375" t="s">
        <v>605</v>
      </c>
      <c r="D5927" s="105"/>
      <c r="E5927" s="106"/>
      <c r="F5927" s="107"/>
      <c r="G5927" s="306"/>
    </row>
    <row r="5928" spans="1:7" s="238" customFormat="1" ht="24" customHeight="1" x14ac:dyDescent="0.2">
      <c r="A5928" s="235" t="str">
        <f t="shared" ref="A5928:A5935" si="1778">IFERROR(VLOOKUP(C5928,Tabla_Insumos,4,FALSE),"")</f>
        <v/>
      </c>
      <c r="B5928" s="233">
        <f t="shared" ref="B5928:B5935" si="1779">IFERROR(VLOOKUP(A5928,Tabla_Indices,5,FALSE),"")</f>
        <v>0</v>
      </c>
      <c r="C5928" s="234"/>
      <c r="D5928" s="235" t="str">
        <f t="shared" ref="D5928:D5935" si="1780">IFERROR(VLOOKUP(C5928,Tabla_Insumos,2,FALSE),"")</f>
        <v/>
      </c>
      <c r="E5928" s="236"/>
      <c r="F5928" s="237">
        <f t="shared" ref="F5928:F5935" si="1781">IFERROR(VLOOKUP(C5928,Tabla_Insumos,3,FALSE),0)</f>
        <v>0</v>
      </c>
      <c r="G5928" s="303">
        <f>ROUND(E5928*F5928,2)</f>
        <v>0</v>
      </c>
    </row>
    <row r="5929" spans="1:7" s="238" customFormat="1" ht="24" customHeight="1" x14ac:dyDescent="0.2">
      <c r="A5929" s="235" t="str">
        <f t="shared" si="1778"/>
        <v/>
      </c>
      <c r="B5929" s="233">
        <f t="shared" si="1779"/>
        <v>0</v>
      </c>
      <c r="C5929" s="234"/>
      <c r="D5929" s="235" t="str">
        <f t="shared" si="1780"/>
        <v/>
      </c>
      <c r="E5929" s="236"/>
      <c r="F5929" s="237">
        <f t="shared" si="1781"/>
        <v>0</v>
      </c>
      <c r="G5929" s="303">
        <f>ROUND(E5929*F5929,2)</f>
        <v>0</v>
      </c>
    </row>
    <row r="5930" spans="1:7" s="238" customFormat="1" ht="24" customHeight="1" x14ac:dyDescent="0.2">
      <c r="A5930" s="235" t="str">
        <f t="shared" si="1778"/>
        <v/>
      </c>
      <c r="B5930" s="233">
        <f t="shared" si="1779"/>
        <v>0</v>
      </c>
      <c r="C5930" s="234"/>
      <c r="D5930" s="235" t="str">
        <f t="shared" si="1780"/>
        <v/>
      </c>
      <c r="E5930" s="236"/>
      <c r="F5930" s="237">
        <f t="shared" si="1781"/>
        <v>0</v>
      </c>
      <c r="G5930" s="303">
        <f t="shared" ref="G5930:G5935" si="1782">ROUND(E5930*F5930,2)</f>
        <v>0</v>
      </c>
    </row>
    <row r="5931" spans="1:7" s="238" customFormat="1" ht="24" customHeight="1" x14ac:dyDescent="0.2">
      <c r="A5931" s="235" t="str">
        <f t="shared" si="1778"/>
        <v/>
      </c>
      <c r="B5931" s="233">
        <f t="shared" si="1779"/>
        <v>0</v>
      </c>
      <c r="C5931" s="234"/>
      <c r="D5931" s="235" t="str">
        <f t="shared" si="1780"/>
        <v/>
      </c>
      <c r="E5931" s="236"/>
      <c r="F5931" s="237">
        <f t="shared" si="1781"/>
        <v>0</v>
      </c>
      <c r="G5931" s="303">
        <f t="shared" si="1782"/>
        <v>0</v>
      </c>
    </row>
    <row r="5932" spans="1:7" s="238" customFormat="1" ht="24" customHeight="1" x14ac:dyDescent="0.2">
      <c r="A5932" s="235" t="str">
        <f t="shared" si="1778"/>
        <v/>
      </c>
      <c r="B5932" s="233">
        <f t="shared" si="1779"/>
        <v>0</v>
      </c>
      <c r="C5932" s="234"/>
      <c r="D5932" s="235" t="str">
        <f t="shared" si="1780"/>
        <v/>
      </c>
      <c r="E5932" s="236"/>
      <c r="F5932" s="237">
        <f t="shared" si="1781"/>
        <v>0</v>
      </c>
      <c r="G5932" s="303">
        <f t="shared" si="1782"/>
        <v>0</v>
      </c>
    </row>
    <row r="5933" spans="1:7" s="238" customFormat="1" ht="24" customHeight="1" x14ac:dyDescent="0.2">
      <c r="A5933" s="235" t="str">
        <f t="shared" si="1778"/>
        <v/>
      </c>
      <c r="B5933" s="233">
        <f t="shared" si="1779"/>
        <v>0</v>
      </c>
      <c r="C5933" s="234"/>
      <c r="D5933" s="235" t="str">
        <f t="shared" si="1780"/>
        <v/>
      </c>
      <c r="E5933" s="236"/>
      <c r="F5933" s="237">
        <f t="shared" si="1781"/>
        <v>0</v>
      </c>
      <c r="G5933" s="303">
        <f t="shared" si="1782"/>
        <v>0</v>
      </c>
    </row>
    <row r="5934" spans="1:7" s="238" customFormat="1" ht="24" customHeight="1" x14ac:dyDescent="0.2">
      <c r="A5934" s="235" t="str">
        <f t="shared" si="1778"/>
        <v/>
      </c>
      <c r="B5934" s="233">
        <f t="shared" si="1779"/>
        <v>0</v>
      </c>
      <c r="C5934" s="234"/>
      <c r="D5934" s="235" t="str">
        <f t="shared" si="1780"/>
        <v/>
      </c>
      <c r="E5934" s="236"/>
      <c r="F5934" s="237">
        <f t="shared" si="1781"/>
        <v>0</v>
      </c>
      <c r="G5934" s="303">
        <f t="shared" si="1782"/>
        <v>0</v>
      </c>
    </row>
    <row r="5935" spans="1:7" s="238" customFormat="1" ht="24" customHeight="1" x14ac:dyDescent="0.2">
      <c r="A5935" s="235" t="str">
        <f t="shared" si="1778"/>
        <v/>
      </c>
      <c r="B5935" s="233">
        <f t="shared" si="1779"/>
        <v>0</v>
      </c>
      <c r="C5935" s="234"/>
      <c r="D5935" s="235" t="str">
        <f t="shared" si="1780"/>
        <v/>
      </c>
      <c r="E5935" s="236"/>
      <c r="F5935" s="237">
        <f t="shared" si="1781"/>
        <v>0</v>
      </c>
      <c r="G5935" s="303">
        <f t="shared" si="1782"/>
        <v>0</v>
      </c>
    </row>
    <row r="5936" spans="1:7" ht="24" customHeight="1" x14ac:dyDescent="0.2">
      <c r="A5936" s="304"/>
      <c r="B5936" s="99"/>
      <c r="C5936" s="99"/>
      <c r="D5936" s="105"/>
      <c r="E5936" s="106"/>
      <c r="F5936" s="377" t="s">
        <v>32</v>
      </c>
      <c r="G5936" s="305">
        <f>SUBTOTAL(9,G5928:G5935)</f>
        <v>0</v>
      </c>
    </row>
    <row r="5937" spans="1:7" ht="24" customHeight="1" x14ac:dyDescent="0.2">
      <c r="A5937" s="304"/>
      <c r="B5937" s="99"/>
      <c r="C5937" s="375" t="s">
        <v>606</v>
      </c>
      <c r="D5937" s="105"/>
      <c r="E5937" s="106"/>
      <c r="F5937" s="107"/>
      <c r="G5937" s="306"/>
    </row>
    <row r="5938" spans="1:7" s="238" customFormat="1" ht="24" customHeight="1" x14ac:dyDescent="0.2">
      <c r="A5938" s="235" t="str">
        <f t="shared" ref="A5938:A5946" si="1783">IFERROR(VLOOKUP(C5938,Tabla_Insumos,4,FALSE),"")</f>
        <v/>
      </c>
      <c r="B5938" s="233" t="str">
        <f t="shared" ref="B5938:B5946" si="1784">IFERROR(VLOOKUP(C5938,Tabla_Insumos,5,FALSE),"")</f>
        <v/>
      </c>
      <c r="C5938" s="234"/>
      <c r="D5938" s="235" t="str">
        <f t="shared" ref="D5938:D5946" si="1785">IFERROR(VLOOKUP(C5938,Tabla_Insumos,2,FALSE),"")</f>
        <v/>
      </c>
      <c r="E5938" s="236"/>
      <c r="F5938" s="237">
        <f t="shared" ref="F5938:F5946" si="1786">IFERROR(VLOOKUP(C5938,Tabla_Insumos,3,FALSE),0)</f>
        <v>0</v>
      </c>
      <c r="G5938" s="303">
        <f t="shared" ref="G5938:G5946" si="1787">ROUND(E5938*F5938,2)</f>
        <v>0</v>
      </c>
    </row>
    <row r="5939" spans="1:7" s="238" customFormat="1" ht="24" customHeight="1" x14ac:dyDescent="0.2">
      <c r="A5939" s="235" t="str">
        <f t="shared" si="1783"/>
        <v/>
      </c>
      <c r="B5939" s="233" t="str">
        <f t="shared" si="1784"/>
        <v/>
      </c>
      <c r="C5939" s="234"/>
      <c r="D5939" s="235" t="str">
        <f t="shared" si="1785"/>
        <v/>
      </c>
      <c r="E5939" s="236"/>
      <c r="F5939" s="237">
        <f t="shared" si="1786"/>
        <v>0</v>
      </c>
      <c r="G5939" s="303">
        <f t="shared" si="1787"/>
        <v>0</v>
      </c>
    </row>
    <row r="5940" spans="1:7" s="238" customFormat="1" ht="24" customHeight="1" x14ac:dyDescent="0.2">
      <c r="A5940" s="235" t="str">
        <f t="shared" si="1783"/>
        <v/>
      </c>
      <c r="B5940" s="233" t="str">
        <f t="shared" si="1784"/>
        <v/>
      </c>
      <c r="C5940" s="234"/>
      <c r="D5940" s="235" t="str">
        <f t="shared" si="1785"/>
        <v/>
      </c>
      <c r="E5940" s="236"/>
      <c r="F5940" s="237">
        <f t="shared" si="1786"/>
        <v>0</v>
      </c>
      <c r="G5940" s="303">
        <f t="shared" si="1787"/>
        <v>0</v>
      </c>
    </row>
    <row r="5941" spans="1:7" s="238" customFormat="1" ht="24" customHeight="1" x14ac:dyDescent="0.2">
      <c r="A5941" s="235" t="str">
        <f t="shared" si="1783"/>
        <v/>
      </c>
      <c r="B5941" s="233" t="str">
        <f t="shared" si="1784"/>
        <v/>
      </c>
      <c r="C5941" s="234"/>
      <c r="D5941" s="235" t="str">
        <f t="shared" si="1785"/>
        <v/>
      </c>
      <c r="E5941" s="236"/>
      <c r="F5941" s="237">
        <f t="shared" si="1786"/>
        <v>0</v>
      </c>
      <c r="G5941" s="303">
        <f t="shared" si="1787"/>
        <v>0</v>
      </c>
    </row>
    <row r="5942" spans="1:7" s="238" customFormat="1" ht="24" customHeight="1" x14ac:dyDescent="0.2">
      <c r="A5942" s="235" t="str">
        <f t="shared" si="1783"/>
        <v/>
      </c>
      <c r="B5942" s="233" t="str">
        <f t="shared" si="1784"/>
        <v/>
      </c>
      <c r="C5942" s="234"/>
      <c r="D5942" s="235" t="str">
        <f t="shared" si="1785"/>
        <v/>
      </c>
      <c r="E5942" s="236"/>
      <c r="F5942" s="237">
        <f t="shared" si="1786"/>
        <v>0</v>
      </c>
      <c r="G5942" s="303">
        <f t="shared" si="1787"/>
        <v>0</v>
      </c>
    </row>
    <row r="5943" spans="1:7" s="238" customFormat="1" ht="24" customHeight="1" x14ac:dyDescent="0.2">
      <c r="A5943" s="235" t="str">
        <f t="shared" si="1783"/>
        <v/>
      </c>
      <c r="B5943" s="233" t="str">
        <f t="shared" si="1784"/>
        <v/>
      </c>
      <c r="C5943" s="234"/>
      <c r="D5943" s="235" t="str">
        <f t="shared" si="1785"/>
        <v/>
      </c>
      <c r="E5943" s="236"/>
      <c r="F5943" s="237">
        <f t="shared" si="1786"/>
        <v>0</v>
      </c>
      <c r="G5943" s="303">
        <f t="shared" si="1787"/>
        <v>0</v>
      </c>
    </row>
    <row r="5944" spans="1:7" s="238" customFormat="1" ht="24" customHeight="1" x14ac:dyDescent="0.2">
      <c r="A5944" s="235" t="str">
        <f t="shared" si="1783"/>
        <v/>
      </c>
      <c r="B5944" s="233" t="str">
        <f t="shared" si="1784"/>
        <v/>
      </c>
      <c r="C5944" s="234"/>
      <c r="D5944" s="235" t="str">
        <f t="shared" si="1785"/>
        <v/>
      </c>
      <c r="E5944" s="236"/>
      <c r="F5944" s="237">
        <f t="shared" si="1786"/>
        <v>0</v>
      </c>
      <c r="G5944" s="303">
        <f t="shared" si="1787"/>
        <v>0</v>
      </c>
    </row>
    <row r="5945" spans="1:7" s="238" customFormat="1" ht="24" customHeight="1" x14ac:dyDescent="0.2">
      <c r="A5945" s="235" t="str">
        <f t="shared" si="1783"/>
        <v/>
      </c>
      <c r="B5945" s="233" t="str">
        <f t="shared" si="1784"/>
        <v/>
      </c>
      <c r="C5945" s="234"/>
      <c r="D5945" s="235" t="str">
        <f t="shared" si="1785"/>
        <v/>
      </c>
      <c r="E5945" s="236"/>
      <c r="F5945" s="237">
        <f t="shared" si="1786"/>
        <v>0</v>
      </c>
      <c r="G5945" s="303">
        <f t="shared" si="1787"/>
        <v>0</v>
      </c>
    </row>
    <row r="5946" spans="1:7" s="238" customFormat="1" ht="24" customHeight="1" x14ac:dyDescent="0.2">
      <c r="A5946" s="235" t="str">
        <f t="shared" si="1783"/>
        <v/>
      </c>
      <c r="B5946" s="233" t="str">
        <f t="shared" si="1784"/>
        <v/>
      </c>
      <c r="C5946" s="234"/>
      <c r="D5946" s="235" t="str">
        <f t="shared" si="1785"/>
        <v/>
      </c>
      <c r="E5946" s="236"/>
      <c r="F5946" s="237">
        <f t="shared" si="1786"/>
        <v>0</v>
      </c>
      <c r="G5946" s="303">
        <f t="shared" si="1787"/>
        <v>0</v>
      </c>
    </row>
    <row r="5947" spans="1:7" ht="24" customHeight="1" x14ac:dyDescent="0.2">
      <c r="A5947" s="307"/>
      <c r="B5947" s="105"/>
      <c r="C5947" s="99"/>
      <c r="D5947" s="105"/>
      <c r="E5947" s="106"/>
      <c r="F5947" s="377" t="s">
        <v>33</v>
      </c>
      <c r="G5947" s="305">
        <f>SUBTOTAL(9,G5938:G5946)</f>
        <v>0</v>
      </c>
    </row>
    <row r="5948" spans="1:7" ht="24" customHeight="1" x14ac:dyDescent="0.2">
      <c r="A5948" s="308"/>
      <c r="B5948" s="105"/>
      <c r="C5948" s="99"/>
      <c r="D5948" s="105"/>
      <c r="E5948" s="106"/>
      <c r="F5948" s="107"/>
      <c r="G5948" s="306"/>
    </row>
    <row r="5949" spans="1:7" ht="24" customHeight="1" x14ac:dyDescent="0.2">
      <c r="A5949" s="309" t="str">
        <f>B5907</f>
        <v/>
      </c>
      <c r="B5949" s="310" t="str">
        <f>C5907</f>
        <v/>
      </c>
      <c r="C5949" s="113"/>
      <c r="D5949" s="113" t="s">
        <v>34</v>
      </c>
      <c r="E5949" s="114"/>
      <c r="F5949" s="312" t="s">
        <v>35</v>
      </c>
      <c r="G5949" s="311">
        <f>SUBTOTAL(9,G5912:G5948)</f>
        <v>0</v>
      </c>
    </row>
    <row r="5951" spans="1:7" ht="24" customHeight="1" x14ac:dyDescent="0.2">
      <c r="A5951" s="291" t="s">
        <v>37</v>
      </c>
      <c r="B5951" s="292"/>
      <c r="C5951" s="292"/>
      <c r="D5951" s="292"/>
      <c r="E5951" s="292"/>
      <c r="F5951" s="292"/>
      <c r="G5951" s="293"/>
    </row>
    <row r="5952" spans="1:7" ht="24" customHeight="1" x14ac:dyDescent="0.2">
      <c r="A5952" s="294" t="s">
        <v>602</v>
      </c>
      <c r="B5952" s="101" t="str">
        <f>Comitente</f>
        <v>DIRECCION PROVINCIAL DE REDES DE GAS</v>
      </c>
      <c r="C5952" s="96"/>
      <c r="D5952" s="102"/>
      <c r="E5952" s="102"/>
      <c r="F5952" s="103"/>
      <c r="G5952" s="295"/>
    </row>
    <row r="5953" spans="1:123" ht="24" customHeight="1" x14ac:dyDescent="0.2">
      <c r="A5953" s="294" t="s">
        <v>603</v>
      </c>
      <c r="B5953" s="101">
        <f>Contratista</f>
        <v>0</v>
      </c>
      <c r="C5953" s="97"/>
      <c r="D5953" s="97"/>
      <c r="E5953" s="97"/>
      <c r="F5953" s="104"/>
      <c r="G5953" s="296"/>
    </row>
    <row r="5954" spans="1:123" ht="24" customHeight="1" x14ac:dyDescent="0.2">
      <c r="A5954" s="294" t="s">
        <v>24</v>
      </c>
      <c r="B5954" s="101" t="str">
        <f>Obra</f>
        <v>RED DE MEDIA PRESIÓN BARRIO TALACASTO</v>
      </c>
      <c r="C5954" s="97"/>
      <c r="D5954" s="97"/>
      <c r="E5954" s="97"/>
      <c r="F5954" s="104" t="s">
        <v>38</v>
      </c>
      <c r="G5954" s="297">
        <f>Fecha_Base</f>
        <v>0</v>
      </c>
    </row>
    <row r="5955" spans="1:123" ht="24" customHeight="1" x14ac:dyDescent="0.2">
      <c r="A5955" s="298" t="s">
        <v>601</v>
      </c>
      <c r="B5955" s="98" t="str">
        <f>Ubicación</f>
        <v>Departamento Chimbas</v>
      </c>
      <c r="C5955" s="98"/>
      <c r="D5955" s="105"/>
      <c r="E5955" s="106"/>
      <c r="F5955" s="107"/>
      <c r="G5955" s="299"/>
    </row>
    <row r="5956" spans="1:123" ht="24" customHeight="1" x14ac:dyDescent="0.2">
      <c r="A5956" s="298" t="s">
        <v>39</v>
      </c>
      <c r="B5956" s="108" t="str">
        <f>IFERROR(VALUE(LEFT(B5957,FIND(".",B5957)-1)),"")</f>
        <v/>
      </c>
      <c r="C5956" s="99" t="str">
        <f>IFERROR(VLOOKUP(B5956,Tabla_CyP,2,FALSE),"")</f>
        <v/>
      </c>
      <c r="D5956" s="99"/>
      <c r="E5956" s="106"/>
      <c r="F5956" s="107"/>
      <c r="G5956" s="299"/>
    </row>
    <row r="5957" spans="1:123" ht="24" customHeight="1" x14ac:dyDescent="0.2">
      <c r="A5957" s="298" t="s">
        <v>25</v>
      </c>
      <c r="B5957" s="109" t="str">
        <f>IFERROR(VLOOKUP(COUNTIF($A$1:A5957,"ANALISIS DE PRECIOS"),Tabla_NumeroItem,2,FALSE),"")</f>
        <v/>
      </c>
      <c r="C5957" s="99" t="str">
        <f>IFERROR(VLOOKUP(B5957,Tabla_CyP,2,FALSE),"")</f>
        <v/>
      </c>
      <c r="D5957" s="105"/>
      <c r="E5957" s="106"/>
      <c r="F5957" s="104" t="s">
        <v>26</v>
      </c>
      <c r="G5957" s="300" t="str">
        <f>IFERROR(VLOOKUP(B5957,Tabla_CyP,4,FALSE),"")</f>
        <v/>
      </c>
    </row>
    <row r="5958" spans="1:123" ht="24" customHeight="1" x14ac:dyDescent="0.2">
      <c r="A5958" s="298"/>
      <c r="B5958" s="98"/>
      <c r="C5958" s="99"/>
      <c r="D5958" s="105"/>
      <c r="E5958" s="106"/>
      <c r="F5958" s="107"/>
      <c r="G5958" s="299"/>
    </row>
    <row r="5959" spans="1:123" ht="24" customHeight="1" x14ac:dyDescent="0.2">
      <c r="A5959" s="431" t="s">
        <v>507</v>
      </c>
      <c r="B5959" s="432"/>
      <c r="C5959" s="425" t="s">
        <v>0</v>
      </c>
      <c r="D5959" s="425" t="s">
        <v>27</v>
      </c>
      <c r="E5959" s="427" t="s">
        <v>28</v>
      </c>
      <c r="F5959" s="429" t="s">
        <v>29</v>
      </c>
      <c r="G5959" s="429" t="s">
        <v>30</v>
      </c>
    </row>
    <row r="5960" spans="1:123" s="111" customFormat="1" ht="24" customHeight="1" x14ac:dyDescent="0.2">
      <c r="A5960" s="110" t="s">
        <v>508</v>
      </c>
      <c r="B5960" s="110" t="s">
        <v>509</v>
      </c>
      <c r="C5960" s="426"/>
      <c r="D5960" s="426"/>
      <c r="E5960" s="428"/>
      <c r="F5960" s="430"/>
      <c r="G5960" s="430"/>
      <c r="H5960" s="239"/>
      <c r="I5960" s="239"/>
      <c r="J5960" s="239"/>
      <c r="K5960" s="239"/>
      <c r="L5960" s="239"/>
      <c r="M5960" s="239"/>
      <c r="N5960" s="239"/>
      <c r="O5960" s="239"/>
      <c r="P5960" s="239"/>
      <c r="Q5960" s="239"/>
      <c r="R5960" s="239"/>
      <c r="S5960" s="239"/>
      <c r="T5960" s="239"/>
      <c r="U5960" s="239"/>
      <c r="V5960" s="239"/>
      <c r="W5960" s="239"/>
      <c r="X5960" s="239"/>
      <c r="Y5960" s="239"/>
      <c r="Z5960" s="239"/>
      <c r="AA5960" s="239"/>
      <c r="AB5960" s="239"/>
      <c r="AC5960" s="239"/>
      <c r="AD5960" s="239"/>
      <c r="AE5960" s="239"/>
      <c r="AF5960" s="239"/>
      <c r="AG5960" s="239"/>
      <c r="AH5960" s="239"/>
      <c r="AI5960" s="239"/>
      <c r="AJ5960" s="239"/>
      <c r="AK5960" s="239"/>
      <c r="AL5960" s="239"/>
      <c r="AM5960" s="239"/>
      <c r="AN5960" s="239"/>
      <c r="AO5960" s="239"/>
      <c r="AP5960" s="239"/>
      <c r="AQ5960" s="239"/>
      <c r="AR5960" s="239"/>
      <c r="AS5960" s="239"/>
      <c r="AT5960" s="239"/>
      <c r="AU5960" s="239"/>
      <c r="AV5960" s="239"/>
      <c r="AW5960" s="239"/>
      <c r="AX5960" s="239"/>
      <c r="AY5960" s="239"/>
      <c r="AZ5960" s="239"/>
      <c r="BA5960" s="239"/>
      <c r="BB5960" s="239"/>
      <c r="BC5960" s="239"/>
      <c r="BD5960" s="239"/>
      <c r="BE5960" s="239"/>
      <c r="BF5960" s="239"/>
      <c r="BG5960" s="239"/>
      <c r="BH5960" s="239"/>
      <c r="BI5960" s="239"/>
      <c r="BJ5960" s="239"/>
      <c r="BK5960" s="239"/>
      <c r="BL5960" s="239"/>
      <c r="BM5960" s="239"/>
      <c r="BN5960" s="239"/>
      <c r="BO5960" s="239"/>
      <c r="BP5960" s="239"/>
      <c r="BQ5960" s="239"/>
      <c r="BR5960" s="239"/>
      <c r="BS5960" s="239"/>
      <c r="BT5960" s="239"/>
      <c r="BU5960" s="239"/>
      <c r="BV5960" s="239"/>
      <c r="BW5960" s="239"/>
      <c r="BX5960" s="239"/>
      <c r="BY5960" s="239"/>
      <c r="BZ5960" s="239"/>
      <c r="CA5960" s="239"/>
      <c r="CB5960" s="239"/>
      <c r="CC5960" s="239"/>
      <c r="CD5960" s="239"/>
      <c r="CE5960" s="239"/>
      <c r="CF5960" s="239"/>
      <c r="CG5960" s="239"/>
      <c r="CH5960" s="239"/>
      <c r="CI5960" s="239"/>
      <c r="CJ5960" s="239"/>
      <c r="CK5960" s="239"/>
      <c r="CL5960" s="239"/>
      <c r="CM5960" s="239"/>
      <c r="CN5960" s="239"/>
      <c r="CO5960" s="239"/>
      <c r="CP5960" s="239"/>
      <c r="CQ5960" s="239"/>
      <c r="CR5960" s="239"/>
      <c r="CS5960" s="239"/>
      <c r="CT5960" s="239"/>
      <c r="CU5960" s="239"/>
      <c r="CV5960" s="239"/>
      <c r="CW5960" s="239"/>
      <c r="CX5960" s="239"/>
      <c r="CY5960" s="239"/>
      <c r="CZ5960" s="239"/>
      <c r="DA5960" s="239"/>
      <c r="DB5960" s="239"/>
      <c r="DC5960" s="239"/>
      <c r="DD5960" s="239"/>
      <c r="DE5960" s="239"/>
      <c r="DF5960" s="239"/>
      <c r="DG5960" s="239"/>
      <c r="DH5960" s="239"/>
      <c r="DI5960" s="239"/>
      <c r="DJ5960" s="239"/>
      <c r="DK5960" s="239"/>
      <c r="DL5960" s="239"/>
      <c r="DM5960" s="239"/>
      <c r="DN5960" s="239"/>
      <c r="DO5960" s="239"/>
      <c r="DP5960" s="239"/>
      <c r="DQ5960" s="239"/>
      <c r="DR5960" s="239"/>
      <c r="DS5960" s="239"/>
    </row>
    <row r="5961" spans="1:123" ht="24" customHeight="1" x14ac:dyDescent="0.2">
      <c r="A5961" s="378"/>
      <c r="B5961" s="112"/>
      <c r="C5961" s="376" t="s">
        <v>604</v>
      </c>
      <c r="D5961" s="113"/>
      <c r="E5961" s="114"/>
      <c r="F5961" s="115"/>
      <c r="G5961" s="302"/>
    </row>
    <row r="5962" spans="1:123" s="238" customFormat="1" ht="24" customHeight="1" x14ac:dyDescent="0.2">
      <c r="A5962" s="235" t="str">
        <f t="shared" ref="A5962:A5975" si="1788">IFERROR(VLOOKUP(C5962,Tabla_Insumos,4,FALSE),"")</f>
        <v/>
      </c>
      <c r="B5962" s="233" t="str">
        <f t="shared" ref="B5962:B5975" si="1789">IFERROR(VLOOKUP(C5962,Tabla_Insumos,5,FALSE),"")</f>
        <v/>
      </c>
      <c r="C5962" s="234"/>
      <c r="D5962" s="235" t="str">
        <f t="shared" ref="D5962:D5975" si="1790">IFERROR(VLOOKUP(C5962,Tabla_Insumos,2,FALSE),"")</f>
        <v/>
      </c>
      <c r="E5962" s="236"/>
      <c r="F5962" s="237">
        <f t="shared" ref="F5962:F5975" si="1791">IFERROR(VLOOKUP(C5962,Tabla_Insumos,3,FALSE),0)</f>
        <v>0</v>
      </c>
      <c r="G5962" s="303">
        <f>ROUND(E5962*F5962,2)</f>
        <v>0</v>
      </c>
    </row>
    <row r="5963" spans="1:123" s="238" customFormat="1" ht="24" customHeight="1" x14ac:dyDescent="0.2">
      <c r="A5963" s="235" t="str">
        <f t="shared" si="1788"/>
        <v/>
      </c>
      <c r="B5963" s="233" t="str">
        <f t="shared" si="1789"/>
        <v/>
      </c>
      <c r="C5963" s="234"/>
      <c r="D5963" s="235" t="str">
        <f t="shared" si="1790"/>
        <v/>
      </c>
      <c r="E5963" s="236"/>
      <c r="F5963" s="237">
        <f t="shared" si="1791"/>
        <v>0</v>
      </c>
      <c r="G5963" s="303">
        <f t="shared" ref="G5963:G5975" si="1792">ROUND(E5963*F5963,2)</f>
        <v>0</v>
      </c>
    </row>
    <row r="5964" spans="1:123" s="238" customFormat="1" ht="24" customHeight="1" x14ac:dyDescent="0.2">
      <c r="A5964" s="235" t="str">
        <f t="shared" si="1788"/>
        <v/>
      </c>
      <c r="B5964" s="233" t="str">
        <f t="shared" si="1789"/>
        <v/>
      </c>
      <c r="C5964" s="234"/>
      <c r="D5964" s="235" t="str">
        <f t="shared" si="1790"/>
        <v/>
      </c>
      <c r="E5964" s="236"/>
      <c r="F5964" s="237">
        <f t="shared" si="1791"/>
        <v>0</v>
      </c>
      <c r="G5964" s="303">
        <f t="shared" si="1792"/>
        <v>0</v>
      </c>
    </row>
    <row r="5965" spans="1:123" s="238" customFormat="1" ht="24" customHeight="1" x14ac:dyDescent="0.2">
      <c r="A5965" s="235" t="str">
        <f t="shared" si="1788"/>
        <v/>
      </c>
      <c r="B5965" s="233" t="str">
        <f t="shared" si="1789"/>
        <v/>
      </c>
      <c r="C5965" s="234"/>
      <c r="D5965" s="235" t="str">
        <f t="shared" si="1790"/>
        <v/>
      </c>
      <c r="E5965" s="236"/>
      <c r="F5965" s="237">
        <f t="shared" si="1791"/>
        <v>0</v>
      </c>
      <c r="G5965" s="303">
        <f t="shared" si="1792"/>
        <v>0</v>
      </c>
    </row>
    <row r="5966" spans="1:123" s="238" customFormat="1" ht="24" customHeight="1" x14ac:dyDescent="0.2">
      <c r="A5966" s="235" t="str">
        <f t="shared" si="1788"/>
        <v/>
      </c>
      <c r="B5966" s="233" t="str">
        <f t="shared" si="1789"/>
        <v/>
      </c>
      <c r="C5966" s="234"/>
      <c r="D5966" s="235" t="str">
        <f t="shared" si="1790"/>
        <v/>
      </c>
      <c r="E5966" s="236"/>
      <c r="F5966" s="237">
        <f t="shared" si="1791"/>
        <v>0</v>
      </c>
      <c r="G5966" s="303">
        <f t="shared" si="1792"/>
        <v>0</v>
      </c>
    </row>
    <row r="5967" spans="1:123" s="238" customFormat="1" ht="24" customHeight="1" x14ac:dyDescent="0.2">
      <c r="A5967" s="235" t="str">
        <f t="shared" si="1788"/>
        <v/>
      </c>
      <c r="B5967" s="233" t="str">
        <f t="shared" si="1789"/>
        <v/>
      </c>
      <c r="C5967" s="234"/>
      <c r="D5967" s="235" t="str">
        <f t="shared" si="1790"/>
        <v/>
      </c>
      <c r="E5967" s="236"/>
      <c r="F5967" s="237">
        <f t="shared" si="1791"/>
        <v>0</v>
      </c>
      <c r="G5967" s="303">
        <f t="shared" si="1792"/>
        <v>0</v>
      </c>
    </row>
    <row r="5968" spans="1:123" s="238" customFormat="1" ht="24" customHeight="1" x14ac:dyDescent="0.2">
      <c r="A5968" s="235" t="str">
        <f t="shared" si="1788"/>
        <v/>
      </c>
      <c r="B5968" s="233" t="str">
        <f t="shared" si="1789"/>
        <v/>
      </c>
      <c r="C5968" s="234"/>
      <c r="D5968" s="235" t="str">
        <f t="shared" si="1790"/>
        <v/>
      </c>
      <c r="E5968" s="236"/>
      <c r="F5968" s="237">
        <f t="shared" si="1791"/>
        <v>0</v>
      </c>
      <c r="G5968" s="303">
        <f t="shared" si="1792"/>
        <v>0</v>
      </c>
    </row>
    <row r="5969" spans="1:7" s="238" customFormat="1" ht="24" customHeight="1" x14ac:dyDescent="0.2">
      <c r="A5969" s="235" t="str">
        <f t="shared" si="1788"/>
        <v/>
      </c>
      <c r="B5969" s="233" t="str">
        <f t="shared" si="1789"/>
        <v/>
      </c>
      <c r="C5969" s="234"/>
      <c r="D5969" s="235" t="str">
        <f t="shared" si="1790"/>
        <v/>
      </c>
      <c r="E5969" s="236"/>
      <c r="F5969" s="237">
        <f t="shared" si="1791"/>
        <v>0</v>
      </c>
      <c r="G5969" s="303">
        <f t="shared" si="1792"/>
        <v>0</v>
      </c>
    </row>
    <row r="5970" spans="1:7" s="238" customFormat="1" ht="24" customHeight="1" x14ac:dyDescent="0.2">
      <c r="A5970" s="235" t="str">
        <f t="shared" si="1788"/>
        <v/>
      </c>
      <c r="B5970" s="233" t="str">
        <f t="shared" si="1789"/>
        <v/>
      </c>
      <c r="C5970" s="234"/>
      <c r="D5970" s="235" t="str">
        <f t="shared" si="1790"/>
        <v/>
      </c>
      <c r="E5970" s="236"/>
      <c r="F5970" s="237">
        <f t="shared" si="1791"/>
        <v>0</v>
      </c>
      <c r="G5970" s="303">
        <f t="shared" si="1792"/>
        <v>0</v>
      </c>
    </row>
    <row r="5971" spans="1:7" s="238" customFormat="1" ht="24" customHeight="1" x14ac:dyDescent="0.2">
      <c r="A5971" s="235" t="str">
        <f t="shared" si="1788"/>
        <v/>
      </c>
      <c r="B5971" s="233" t="str">
        <f t="shared" si="1789"/>
        <v/>
      </c>
      <c r="C5971" s="234"/>
      <c r="D5971" s="235" t="str">
        <f t="shared" si="1790"/>
        <v/>
      </c>
      <c r="E5971" s="236"/>
      <c r="F5971" s="237">
        <f t="shared" si="1791"/>
        <v>0</v>
      </c>
      <c r="G5971" s="303">
        <f t="shared" si="1792"/>
        <v>0</v>
      </c>
    </row>
    <row r="5972" spans="1:7" s="238" customFormat="1" ht="24" customHeight="1" x14ac:dyDescent="0.2">
      <c r="A5972" s="235" t="str">
        <f t="shared" si="1788"/>
        <v/>
      </c>
      <c r="B5972" s="233" t="str">
        <f t="shared" si="1789"/>
        <v/>
      </c>
      <c r="C5972" s="234"/>
      <c r="D5972" s="235" t="str">
        <f t="shared" si="1790"/>
        <v/>
      </c>
      <c r="E5972" s="236"/>
      <c r="F5972" s="237">
        <f t="shared" si="1791"/>
        <v>0</v>
      </c>
      <c r="G5972" s="303">
        <f t="shared" si="1792"/>
        <v>0</v>
      </c>
    </row>
    <row r="5973" spans="1:7" s="238" customFormat="1" ht="24" customHeight="1" x14ac:dyDescent="0.2">
      <c r="A5973" s="235" t="str">
        <f t="shared" si="1788"/>
        <v/>
      </c>
      <c r="B5973" s="233" t="str">
        <f t="shared" si="1789"/>
        <v/>
      </c>
      <c r="C5973" s="234"/>
      <c r="D5973" s="235" t="str">
        <f t="shared" si="1790"/>
        <v/>
      </c>
      <c r="E5973" s="236"/>
      <c r="F5973" s="237">
        <f t="shared" si="1791"/>
        <v>0</v>
      </c>
      <c r="G5973" s="303">
        <f t="shared" si="1792"/>
        <v>0</v>
      </c>
    </row>
    <row r="5974" spans="1:7" s="238" customFormat="1" ht="24" customHeight="1" x14ac:dyDescent="0.2">
      <c r="A5974" s="235" t="str">
        <f t="shared" si="1788"/>
        <v/>
      </c>
      <c r="B5974" s="233" t="str">
        <f t="shared" si="1789"/>
        <v/>
      </c>
      <c r="C5974" s="234"/>
      <c r="D5974" s="235" t="str">
        <f t="shared" si="1790"/>
        <v/>
      </c>
      <c r="E5974" s="236"/>
      <c r="F5974" s="237">
        <f t="shared" si="1791"/>
        <v>0</v>
      </c>
      <c r="G5974" s="303">
        <f t="shared" si="1792"/>
        <v>0</v>
      </c>
    </row>
    <row r="5975" spans="1:7" s="238" customFormat="1" ht="24" customHeight="1" x14ac:dyDescent="0.2">
      <c r="A5975" s="235" t="str">
        <f t="shared" si="1788"/>
        <v/>
      </c>
      <c r="B5975" s="233" t="str">
        <f t="shared" si="1789"/>
        <v/>
      </c>
      <c r="C5975" s="234"/>
      <c r="D5975" s="235" t="str">
        <f t="shared" si="1790"/>
        <v/>
      </c>
      <c r="E5975" s="236"/>
      <c r="F5975" s="237">
        <f t="shared" si="1791"/>
        <v>0</v>
      </c>
      <c r="G5975" s="303">
        <f t="shared" si="1792"/>
        <v>0</v>
      </c>
    </row>
    <row r="5976" spans="1:7" ht="24" customHeight="1" x14ac:dyDescent="0.2">
      <c r="A5976" s="304"/>
      <c r="B5976" s="99"/>
      <c r="C5976" s="99"/>
      <c r="D5976" s="105"/>
      <c r="E5976" s="106"/>
      <c r="F5976" s="377" t="s">
        <v>31</v>
      </c>
      <c r="G5976" s="305">
        <f>SUBTOTAL(9,G5962:G5975)</f>
        <v>0</v>
      </c>
    </row>
    <row r="5977" spans="1:7" ht="24" customHeight="1" x14ac:dyDescent="0.2">
      <c r="A5977" s="304"/>
      <c r="B5977" s="99"/>
      <c r="C5977" s="375" t="s">
        <v>605</v>
      </c>
      <c r="D5977" s="105"/>
      <c r="E5977" s="106"/>
      <c r="F5977" s="107"/>
      <c r="G5977" s="306"/>
    </row>
    <row r="5978" spans="1:7" s="238" customFormat="1" ht="24" customHeight="1" x14ac:dyDescent="0.2">
      <c r="A5978" s="235" t="str">
        <f t="shared" ref="A5978:A5985" si="1793">IFERROR(VLOOKUP(C5978,Tabla_Insumos,4,FALSE),"")</f>
        <v/>
      </c>
      <c r="B5978" s="233">
        <f t="shared" ref="B5978:B5985" si="1794">IFERROR(VLOOKUP(A5978,Tabla_Indices,5,FALSE),"")</f>
        <v>0</v>
      </c>
      <c r="C5978" s="234"/>
      <c r="D5978" s="235" t="str">
        <f t="shared" ref="D5978:D5985" si="1795">IFERROR(VLOOKUP(C5978,Tabla_Insumos,2,FALSE),"")</f>
        <v/>
      </c>
      <c r="E5978" s="236"/>
      <c r="F5978" s="237">
        <f t="shared" ref="F5978:F5985" si="1796">IFERROR(VLOOKUP(C5978,Tabla_Insumos,3,FALSE),0)</f>
        <v>0</v>
      </c>
      <c r="G5978" s="303">
        <f>ROUND(E5978*F5978,2)</f>
        <v>0</v>
      </c>
    </row>
    <row r="5979" spans="1:7" s="238" customFormat="1" ht="24" customHeight="1" x14ac:dyDescent="0.2">
      <c r="A5979" s="235" t="str">
        <f t="shared" si="1793"/>
        <v/>
      </c>
      <c r="B5979" s="233">
        <f t="shared" si="1794"/>
        <v>0</v>
      </c>
      <c r="C5979" s="234"/>
      <c r="D5979" s="235" t="str">
        <f t="shared" si="1795"/>
        <v/>
      </c>
      <c r="E5979" s="236"/>
      <c r="F5979" s="237">
        <f t="shared" si="1796"/>
        <v>0</v>
      </c>
      <c r="G5979" s="303">
        <f>ROUND(E5979*F5979,2)</f>
        <v>0</v>
      </c>
    </row>
    <row r="5980" spans="1:7" s="238" customFormat="1" ht="24" customHeight="1" x14ac:dyDescent="0.2">
      <c r="A5980" s="235" t="str">
        <f t="shared" si="1793"/>
        <v/>
      </c>
      <c r="B5980" s="233">
        <f t="shared" si="1794"/>
        <v>0</v>
      </c>
      <c r="C5980" s="234"/>
      <c r="D5980" s="235" t="str">
        <f t="shared" si="1795"/>
        <v/>
      </c>
      <c r="E5980" s="236"/>
      <c r="F5980" s="237">
        <f t="shared" si="1796"/>
        <v>0</v>
      </c>
      <c r="G5980" s="303">
        <f t="shared" ref="G5980:G5985" si="1797">ROUND(E5980*F5980,2)</f>
        <v>0</v>
      </c>
    </row>
    <row r="5981" spans="1:7" s="238" customFormat="1" ht="24" customHeight="1" x14ac:dyDescent="0.2">
      <c r="A5981" s="235" t="str">
        <f t="shared" si="1793"/>
        <v/>
      </c>
      <c r="B5981" s="233">
        <f t="shared" si="1794"/>
        <v>0</v>
      </c>
      <c r="C5981" s="234"/>
      <c r="D5981" s="235" t="str">
        <f t="shared" si="1795"/>
        <v/>
      </c>
      <c r="E5981" s="236"/>
      <c r="F5981" s="237">
        <f t="shared" si="1796"/>
        <v>0</v>
      </c>
      <c r="G5981" s="303">
        <f t="shared" si="1797"/>
        <v>0</v>
      </c>
    </row>
    <row r="5982" spans="1:7" s="238" customFormat="1" ht="24" customHeight="1" x14ac:dyDescent="0.2">
      <c r="A5982" s="235" t="str">
        <f t="shared" si="1793"/>
        <v/>
      </c>
      <c r="B5982" s="233">
        <f t="shared" si="1794"/>
        <v>0</v>
      </c>
      <c r="C5982" s="234"/>
      <c r="D5982" s="235" t="str">
        <f t="shared" si="1795"/>
        <v/>
      </c>
      <c r="E5982" s="236"/>
      <c r="F5982" s="237">
        <f t="shared" si="1796"/>
        <v>0</v>
      </c>
      <c r="G5982" s="303">
        <f t="shared" si="1797"/>
        <v>0</v>
      </c>
    </row>
    <row r="5983" spans="1:7" s="238" customFormat="1" ht="24" customHeight="1" x14ac:dyDescent="0.2">
      <c r="A5983" s="235" t="str">
        <f t="shared" si="1793"/>
        <v/>
      </c>
      <c r="B5983" s="233">
        <f t="shared" si="1794"/>
        <v>0</v>
      </c>
      <c r="C5983" s="234"/>
      <c r="D5983" s="235" t="str">
        <f t="shared" si="1795"/>
        <v/>
      </c>
      <c r="E5983" s="236"/>
      <c r="F5983" s="237">
        <f t="shared" si="1796"/>
        <v>0</v>
      </c>
      <c r="G5983" s="303">
        <f t="shared" si="1797"/>
        <v>0</v>
      </c>
    </row>
    <row r="5984" spans="1:7" s="238" customFormat="1" ht="24" customHeight="1" x14ac:dyDescent="0.2">
      <c r="A5984" s="235" t="str">
        <f t="shared" si="1793"/>
        <v/>
      </c>
      <c r="B5984" s="233">
        <f t="shared" si="1794"/>
        <v>0</v>
      </c>
      <c r="C5984" s="234"/>
      <c r="D5984" s="235" t="str">
        <f t="shared" si="1795"/>
        <v/>
      </c>
      <c r="E5984" s="236"/>
      <c r="F5984" s="237">
        <f t="shared" si="1796"/>
        <v>0</v>
      </c>
      <c r="G5984" s="303">
        <f t="shared" si="1797"/>
        <v>0</v>
      </c>
    </row>
    <row r="5985" spans="1:7" s="238" customFormat="1" ht="24" customHeight="1" x14ac:dyDescent="0.2">
      <c r="A5985" s="235" t="str">
        <f t="shared" si="1793"/>
        <v/>
      </c>
      <c r="B5985" s="233">
        <f t="shared" si="1794"/>
        <v>0</v>
      </c>
      <c r="C5985" s="234"/>
      <c r="D5985" s="235" t="str">
        <f t="shared" si="1795"/>
        <v/>
      </c>
      <c r="E5985" s="236"/>
      <c r="F5985" s="237">
        <f t="shared" si="1796"/>
        <v>0</v>
      </c>
      <c r="G5985" s="303">
        <f t="shared" si="1797"/>
        <v>0</v>
      </c>
    </row>
    <row r="5986" spans="1:7" ht="24" customHeight="1" x14ac:dyDescent="0.2">
      <c r="A5986" s="304"/>
      <c r="B5986" s="99"/>
      <c r="C5986" s="99"/>
      <c r="D5986" s="105"/>
      <c r="E5986" s="106"/>
      <c r="F5986" s="377" t="s">
        <v>32</v>
      </c>
      <c r="G5986" s="305">
        <f>SUBTOTAL(9,G5978:G5985)</f>
        <v>0</v>
      </c>
    </row>
    <row r="5987" spans="1:7" ht="24" customHeight="1" x14ac:dyDescent="0.2">
      <c r="A5987" s="304"/>
      <c r="B5987" s="99"/>
      <c r="C5987" s="375" t="s">
        <v>606</v>
      </c>
      <c r="D5987" s="105"/>
      <c r="E5987" s="106"/>
      <c r="F5987" s="107"/>
      <c r="G5987" s="306"/>
    </row>
    <row r="5988" spans="1:7" s="238" customFormat="1" ht="24" customHeight="1" x14ac:dyDescent="0.2">
      <c r="A5988" s="235" t="str">
        <f t="shared" ref="A5988:A5996" si="1798">IFERROR(VLOOKUP(C5988,Tabla_Insumos,4,FALSE),"")</f>
        <v/>
      </c>
      <c r="B5988" s="233" t="str">
        <f t="shared" ref="B5988:B5996" si="1799">IFERROR(VLOOKUP(C5988,Tabla_Insumos,5,FALSE),"")</f>
        <v/>
      </c>
      <c r="C5988" s="234"/>
      <c r="D5988" s="235" t="str">
        <f t="shared" ref="D5988:D5996" si="1800">IFERROR(VLOOKUP(C5988,Tabla_Insumos,2,FALSE),"")</f>
        <v/>
      </c>
      <c r="E5988" s="236"/>
      <c r="F5988" s="237">
        <f t="shared" ref="F5988:F5996" si="1801">IFERROR(VLOOKUP(C5988,Tabla_Insumos,3,FALSE),0)</f>
        <v>0</v>
      </c>
      <c r="G5988" s="303">
        <f t="shared" ref="G5988:G5996" si="1802">ROUND(E5988*F5988,2)</f>
        <v>0</v>
      </c>
    </row>
    <row r="5989" spans="1:7" s="238" customFormat="1" ht="24" customHeight="1" x14ac:dyDescent="0.2">
      <c r="A5989" s="235" t="str">
        <f t="shared" si="1798"/>
        <v/>
      </c>
      <c r="B5989" s="233" t="str">
        <f t="shared" si="1799"/>
        <v/>
      </c>
      <c r="C5989" s="234"/>
      <c r="D5989" s="235" t="str">
        <f t="shared" si="1800"/>
        <v/>
      </c>
      <c r="E5989" s="236"/>
      <c r="F5989" s="237">
        <f t="shared" si="1801"/>
        <v>0</v>
      </c>
      <c r="G5989" s="303">
        <f t="shared" si="1802"/>
        <v>0</v>
      </c>
    </row>
    <row r="5990" spans="1:7" s="238" customFormat="1" ht="24" customHeight="1" x14ac:dyDescent="0.2">
      <c r="A5990" s="235" t="str">
        <f t="shared" si="1798"/>
        <v/>
      </c>
      <c r="B5990" s="233" t="str">
        <f t="shared" si="1799"/>
        <v/>
      </c>
      <c r="C5990" s="234"/>
      <c r="D5990" s="235" t="str">
        <f t="shared" si="1800"/>
        <v/>
      </c>
      <c r="E5990" s="236"/>
      <c r="F5990" s="237">
        <f t="shared" si="1801"/>
        <v>0</v>
      </c>
      <c r="G5990" s="303">
        <f t="shared" si="1802"/>
        <v>0</v>
      </c>
    </row>
    <row r="5991" spans="1:7" s="238" customFormat="1" ht="24" customHeight="1" x14ac:dyDescent="0.2">
      <c r="A5991" s="235" t="str">
        <f t="shared" si="1798"/>
        <v/>
      </c>
      <c r="B5991" s="233" t="str">
        <f t="shared" si="1799"/>
        <v/>
      </c>
      <c r="C5991" s="234"/>
      <c r="D5991" s="235" t="str">
        <f t="shared" si="1800"/>
        <v/>
      </c>
      <c r="E5991" s="236"/>
      <c r="F5991" s="237">
        <f t="shared" si="1801"/>
        <v>0</v>
      </c>
      <c r="G5991" s="303">
        <f t="shared" si="1802"/>
        <v>0</v>
      </c>
    </row>
    <row r="5992" spans="1:7" s="238" customFormat="1" ht="24" customHeight="1" x14ac:dyDescent="0.2">
      <c r="A5992" s="235" t="str">
        <f t="shared" si="1798"/>
        <v/>
      </c>
      <c r="B5992" s="233" t="str">
        <f t="shared" si="1799"/>
        <v/>
      </c>
      <c r="C5992" s="234"/>
      <c r="D5992" s="235" t="str">
        <f t="shared" si="1800"/>
        <v/>
      </c>
      <c r="E5992" s="236"/>
      <c r="F5992" s="237">
        <f t="shared" si="1801"/>
        <v>0</v>
      </c>
      <c r="G5992" s="303">
        <f t="shared" si="1802"/>
        <v>0</v>
      </c>
    </row>
    <row r="5993" spans="1:7" s="238" customFormat="1" ht="24" customHeight="1" x14ac:dyDescent="0.2">
      <c r="A5993" s="235" t="str">
        <f t="shared" si="1798"/>
        <v/>
      </c>
      <c r="B5993" s="233" t="str">
        <f t="shared" si="1799"/>
        <v/>
      </c>
      <c r="C5993" s="234"/>
      <c r="D5993" s="235" t="str">
        <f t="shared" si="1800"/>
        <v/>
      </c>
      <c r="E5993" s="236"/>
      <c r="F5993" s="237">
        <f t="shared" si="1801"/>
        <v>0</v>
      </c>
      <c r="G5993" s="303">
        <f t="shared" si="1802"/>
        <v>0</v>
      </c>
    </row>
    <row r="5994" spans="1:7" s="238" customFormat="1" ht="24" customHeight="1" x14ac:dyDescent="0.2">
      <c r="A5994" s="235" t="str">
        <f t="shared" si="1798"/>
        <v/>
      </c>
      <c r="B5994" s="233" t="str">
        <f t="shared" si="1799"/>
        <v/>
      </c>
      <c r="C5994" s="234"/>
      <c r="D5994" s="235" t="str">
        <f t="shared" si="1800"/>
        <v/>
      </c>
      <c r="E5994" s="236"/>
      <c r="F5994" s="237">
        <f t="shared" si="1801"/>
        <v>0</v>
      </c>
      <c r="G5994" s="303">
        <f t="shared" si="1802"/>
        <v>0</v>
      </c>
    </row>
    <row r="5995" spans="1:7" s="238" customFormat="1" ht="24" customHeight="1" x14ac:dyDescent="0.2">
      <c r="A5995" s="235" t="str">
        <f t="shared" si="1798"/>
        <v/>
      </c>
      <c r="B5995" s="233" t="str">
        <f t="shared" si="1799"/>
        <v/>
      </c>
      <c r="C5995" s="234"/>
      <c r="D5995" s="235" t="str">
        <f t="shared" si="1800"/>
        <v/>
      </c>
      <c r="E5995" s="236"/>
      <c r="F5995" s="237">
        <f t="shared" si="1801"/>
        <v>0</v>
      </c>
      <c r="G5995" s="303">
        <f t="shared" si="1802"/>
        <v>0</v>
      </c>
    </row>
    <row r="5996" spans="1:7" s="238" customFormat="1" ht="24" customHeight="1" x14ac:dyDescent="0.2">
      <c r="A5996" s="235" t="str">
        <f t="shared" si="1798"/>
        <v/>
      </c>
      <c r="B5996" s="233" t="str">
        <f t="shared" si="1799"/>
        <v/>
      </c>
      <c r="C5996" s="234"/>
      <c r="D5996" s="235" t="str">
        <f t="shared" si="1800"/>
        <v/>
      </c>
      <c r="E5996" s="236"/>
      <c r="F5996" s="237">
        <f t="shared" si="1801"/>
        <v>0</v>
      </c>
      <c r="G5996" s="303">
        <f t="shared" si="1802"/>
        <v>0</v>
      </c>
    </row>
    <row r="5997" spans="1:7" ht="24" customHeight="1" x14ac:dyDescent="0.2">
      <c r="A5997" s="307"/>
      <c r="B5997" s="105"/>
      <c r="C5997" s="99"/>
      <c r="D5997" s="105"/>
      <c r="E5997" s="106"/>
      <c r="F5997" s="377" t="s">
        <v>33</v>
      </c>
      <c r="G5997" s="305">
        <f>SUBTOTAL(9,G5988:G5996)</f>
        <v>0</v>
      </c>
    </row>
    <row r="5998" spans="1:7" ht="24" customHeight="1" x14ac:dyDescent="0.2">
      <c r="A5998" s="308"/>
      <c r="B5998" s="105"/>
      <c r="C5998" s="99"/>
      <c r="D5998" s="105"/>
      <c r="E5998" s="106"/>
      <c r="F5998" s="107"/>
      <c r="G5998" s="306"/>
    </row>
    <row r="5999" spans="1:7" ht="24" customHeight="1" x14ac:dyDescent="0.2">
      <c r="A5999" s="309" t="str">
        <f>B5957</f>
        <v/>
      </c>
      <c r="B5999" s="310" t="str">
        <f>C5957</f>
        <v/>
      </c>
      <c r="C5999" s="113"/>
      <c r="D5999" s="113" t="s">
        <v>34</v>
      </c>
      <c r="E5999" s="114"/>
      <c r="F5999" s="312" t="s">
        <v>35</v>
      </c>
      <c r="G5999" s="311">
        <f>SUBTOTAL(9,G5962:G5998)</f>
        <v>0</v>
      </c>
    </row>
    <row r="6001" spans="1:123" ht="24" customHeight="1" x14ac:dyDescent="0.2">
      <c r="A6001" s="291" t="s">
        <v>37</v>
      </c>
      <c r="B6001" s="292"/>
      <c r="C6001" s="292"/>
      <c r="D6001" s="292"/>
      <c r="E6001" s="292"/>
      <c r="F6001" s="292"/>
      <c r="G6001" s="293"/>
    </row>
    <row r="6002" spans="1:123" ht="24" customHeight="1" x14ac:dyDescent="0.2">
      <c r="A6002" s="294" t="s">
        <v>602</v>
      </c>
      <c r="B6002" s="101" t="str">
        <f>Comitente</f>
        <v>DIRECCION PROVINCIAL DE REDES DE GAS</v>
      </c>
      <c r="C6002" s="96"/>
      <c r="D6002" s="102"/>
      <c r="E6002" s="102"/>
      <c r="F6002" s="103"/>
      <c r="G6002" s="295"/>
    </row>
    <row r="6003" spans="1:123" ht="24" customHeight="1" x14ac:dyDescent="0.2">
      <c r="A6003" s="294" t="s">
        <v>603</v>
      </c>
      <c r="B6003" s="101">
        <f>Contratista</f>
        <v>0</v>
      </c>
      <c r="C6003" s="97"/>
      <c r="D6003" s="97"/>
      <c r="E6003" s="97"/>
      <c r="F6003" s="104"/>
      <c r="G6003" s="296"/>
    </row>
    <row r="6004" spans="1:123" ht="24" customHeight="1" x14ac:dyDescent="0.2">
      <c r="A6004" s="294" t="s">
        <v>24</v>
      </c>
      <c r="B6004" s="101" t="str">
        <f>Obra</f>
        <v>RED DE MEDIA PRESIÓN BARRIO TALACASTO</v>
      </c>
      <c r="C6004" s="97"/>
      <c r="D6004" s="97"/>
      <c r="E6004" s="97"/>
      <c r="F6004" s="104" t="s">
        <v>38</v>
      </c>
      <c r="G6004" s="297">
        <f>Fecha_Base</f>
        <v>0</v>
      </c>
    </row>
    <row r="6005" spans="1:123" ht="24" customHeight="1" x14ac:dyDescent="0.2">
      <c r="A6005" s="298" t="s">
        <v>601</v>
      </c>
      <c r="B6005" s="98" t="str">
        <f>Ubicación</f>
        <v>Departamento Chimbas</v>
      </c>
      <c r="C6005" s="98"/>
      <c r="D6005" s="105"/>
      <c r="E6005" s="106"/>
      <c r="F6005" s="107"/>
      <c r="G6005" s="299"/>
    </row>
    <row r="6006" spans="1:123" ht="24" customHeight="1" x14ac:dyDescent="0.2">
      <c r="A6006" s="298" t="s">
        <v>39</v>
      </c>
      <c r="B6006" s="108" t="str">
        <f>IFERROR(VALUE(LEFT(B6007,FIND(".",B6007)-1)),"")</f>
        <v/>
      </c>
      <c r="C6006" s="99" t="str">
        <f>IFERROR(VLOOKUP(B6006,Tabla_CyP,2,FALSE),"")</f>
        <v/>
      </c>
      <c r="D6006" s="99"/>
      <c r="E6006" s="106"/>
      <c r="F6006" s="107"/>
      <c r="G6006" s="299"/>
    </row>
    <row r="6007" spans="1:123" ht="24" customHeight="1" x14ac:dyDescent="0.2">
      <c r="A6007" s="298" t="s">
        <v>25</v>
      </c>
      <c r="B6007" s="109" t="str">
        <f>IFERROR(VLOOKUP(COUNTIF($A$1:A6007,"ANALISIS DE PRECIOS"),Tabla_NumeroItem,2,FALSE),"")</f>
        <v/>
      </c>
      <c r="C6007" s="99" t="str">
        <f>IFERROR(VLOOKUP(B6007,Tabla_CyP,2,FALSE),"")</f>
        <v/>
      </c>
      <c r="D6007" s="105"/>
      <c r="E6007" s="106"/>
      <c r="F6007" s="104" t="s">
        <v>26</v>
      </c>
      <c r="G6007" s="300" t="str">
        <f>IFERROR(VLOOKUP(B6007,Tabla_CyP,4,FALSE),"")</f>
        <v/>
      </c>
    </row>
    <row r="6008" spans="1:123" ht="24" customHeight="1" x14ac:dyDescent="0.2">
      <c r="A6008" s="298"/>
      <c r="B6008" s="98"/>
      <c r="C6008" s="99"/>
      <c r="D6008" s="105"/>
      <c r="E6008" s="106"/>
      <c r="F6008" s="107"/>
      <c r="G6008" s="299"/>
    </row>
    <row r="6009" spans="1:123" ht="24" customHeight="1" x14ac:dyDescent="0.2">
      <c r="A6009" s="431" t="s">
        <v>507</v>
      </c>
      <c r="B6009" s="432"/>
      <c r="C6009" s="425" t="s">
        <v>0</v>
      </c>
      <c r="D6009" s="425" t="s">
        <v>27</v>
      </c>
      <c r="E6009" s="427" t="s">
        <v>28</v>
      </c>
      <c r="F6009" s="429" t="s">
        <v>29</v>
      </c>
      <c r="G6009" s="429" t="s">
        <v>30</v>
      </c>
    </row>
    <row r="6010" spans="1:123" s="111" customFormat="1" ht="24" customHeight="1" x14ac:dyDescent="0.2">
      <c r="A6010" s="110" t="s">
        <v>508</v>
      </c>
      <c r="B6010" s="110" t="s">
        <v>509</v>
      </c>
      <c r="C6010" s="426"/>
      <c r="D6010" s="426"/>
      <c r="E6010" s="428"/>
      <c r="F6010" s="430"/>
      <c r="G6010" s="430"/>
      <c r="H6010" s="239"/>
      <c r="I6010" s="239"/>
      <c r="J6010" s="239"/>
      <c r="K6010" s="239"/>
      <c r="L6010" s="239"/>
      <c r="M6010" s="239"/>
      <c r="N6010" s="239"/>
      <c r="O6010" s="239"/>
      <c r="P6010" s="239"/>
      <c r="Q6010" s="239"/>
      <c r="R6010" s="239"/>
      <c r="S6010" s="239"/>
      <c r="T6010" s="239"/>
      <c r="U6010" s="239"/>
      <c r="V6010" s="239"/>
      <c r="W6010" s="239"/>
      <c r="X6010" s="239"/>
      <c r="Y6010" s="239"/>
      <c r="Z6010" s="239"/>
      <c r="AA6010" s="239"/>
      <c r="AB6010" s="239"/>
      <c r="AC6010" s="239"/>
      <c r="AD6010" s="239"/>
      <c r="AE6010" s="239"/>
      <c r="AF6010" s="239"/>
      <c r="AG6010" s="239"/>
      <c r="AH6010" s="239"/>
      <c r="AI6010" s="239"/>
      <c r="AJ6010" s="239"/>
      <c r="AK6010" s="239"/>
      <c r="AL6010" s="239"/>
      <c r="AM6010" s="239"/>
      <c r="AN6010" s="239"/>
      <c r="AO6010" s="239"/>
      <c r="AP6010" s="239"/>
      <c r="AQ6010" s="239"/>
      <c r="AR6010" s="239"/>
      <c r="AS6010" s="239"/>
      <c r="AT6010" s="239"/>
      <c r="AU6010" s="239"/>
      <c r="AV6010" s="239"/>
      <c r="AW6010" s="239"/>
      <c r="AX6010" s="239"/>
      <c r="AY6010" s="239"/>
      <c r="AZ6010" s="239"/>
      <c r="BA6010" s="239"/>
      <c r="BB6010" s="239"/>
      <c r="BC6010" s="239"/>
      <c r="BD6010" s="239"/>
      <c r="BE6010" s="239"/>
      <c r="BF6010" s="239"/>
      <c r="BG6010" s="239"/>
      <c r="BH6010" s="239"/>
      <c r="BI6010" s="239"/>
      <c r="BJ6010" s="239"/>
      <c r="BK6010" s="239"/>
      <c r="BL6010" s="239"/>
      <c r="BM6010" s="239"/>
      <c r="BN6010" s="239"/>
      <c r="BO6010" s="239"/>
      <c r="BP6010" s="239"/>
      <c r="BQ6010" s="239"/>
      <c r="BR6010" s="239"/>
      <c r="BS6010" s="239"/>
      <c r="BT6010" s="239"/>
      <c r="BU6010" s="239"/>
      <c r="BV6010" s="239"/>
      <c r="BW6010" s="239"/>
      <c r="BX6010" s="239"/>
      <c r="BY6010" s="239"/>
      <c r="BZ6010" s="239"/>
      <c r="CA6010" s="239"/>
      <c r="CB6010" s="239"/>
      <c r="CC6010" s="239"/>
      <c r="CD6010" s="239"/>
      <c r="CE6010" s="239"/>
      <c r="CF6010" s="239"/>
      <c r="CG6010" s="239"/>
      <c r="CH6010" s="239"/>
      <c r="CI6010" s="239"/>
      <c r="CJ6010" s="239"/>
      <c r="CK6010" s="239"/>
      <c r="CL6010" s="239"/>
      <c r="CM6010" s="239"/>
      <c r="CN6010" s="239"/>
      <c r="CO6010" s="239"/>
      <c r="CP6010" s="239"/>
      <c r="CQ6010" s="239"/>
      <c r="CR6010" s="239"/>
      <c r="CS6010" s="239"/>
      <c r="CT6010" s="239"/>
      <c r="CU6010" s="239"/>
      <c r="CV6010" s="239"/>
      <c r="CW6010" s="239"/>
      <c r="CX6010" s="239"/>
      <c r="CY6010" s="239"/>
      <c r="CZ6010" s="239"/>
      <c r="DA6010" s="239"/>
      <c r="DB6010" s="239"/>
      <c r="DC6010" s="239"/>
      <c r="DD6010" s="239"/>
      <c r="DE6010" s="239"/>
      <c r="DF6010" s="239"/>
      <c r="DG6010" s="239"/>
      <c r="DH6010" s="239"/>
      <c r="DI6010" s="239"/>
      <c r="DJ6010" s="239"/>
      <c r="DK6010" s="239"/>
      <c r="DL6010" s="239"/>
      <c r="DM6010" s="239"/>
      <c r="DN6010" s="239"/>
      <c r="DO6010" s="239"/>
      <c r="DP6010" s="239"/>
      <c r="DQ6010" s="239"/>
      <c r="DR6010" s="239"/>
      <c r="DS6010" s="239"/>
    </row>
    <row r="6011" spans="1:123" ht="24" customHeight="1" x14ac:dyDescent="0.2">
      <c r="A6011" s="378"/>
      <c r="B6011" s="112"/>
      <c r="C6011" s="376" t="s">
        <v>604</v>
      </c>
      <c r="D6011" s="113"/>
      <c r="E6011" s="114"/>
      <c r="F6011" s="115"/>
      <c r="G6011" s="302"/>
    </row>
    <row r="6012" spans="1:123" s="238" customFormat="1" ht="24" customHeight="1" x14ac:dyDescent="0.2">
      <c r="A6012" s="235" t="str">
        <f t="shared" ref="A6012:A6025" si="1803">IFERROR(VLOOKUP(C6012,Tabla_Insumos,4,FALSE),"")</f>
        <v/>
      </c>
      <c r="B6012" s="233" t="str">
        <f t="shared" ref="B6012:B6025" si="1804">IFERROR(VLOOKUP(C6012,Tabla_Insumos,5,FALSE),"")</f>
        <v/>
      </c>
      <c r="C6012" s="234"/>
      <c r="D6012" s="235" t="str">
        <f t="shared" ref="D6012:D6025" si="1805">IFERROR(VLOOKUP(C6012,Tabla_Insumos,2,FALSE),"")</f>
        <v/>
      </c>
      <c r="E6012" s="236"/>
      <c r="F6012" s="237">
        <f t="shared" ref="F6012:F6025" si="1806">IFERROR(VLOOKUP(C6012,Tabla_Insumos,3,FALSE),0)</f>
        <v>0</v>
      </c>
      <c r="G6012" s="303">
        <f>ROUND(E6012*F6012,2)</f>
        <v>0</v>
      </c>
    </row>
    <row r="6013" spans="1:123" s="238" customFormat="1" ht="24" customHeight="1" x14ac:dyDescent="0.2">
      <c r="A6013" s="235" t="str">
        <f t="shared" si="1803"/>
        <v/>
      </c>
      <c r="B6013" s="233" t="str">
        <f t="shared" si="1804"/>
        <v/>
      </c>
      <c r="C6013" s="234"/>
      <c r="D6013" s="235" t="str">
        <f t="shared" si="1805"/>
        <v/>
      </c>
      <c r="E6013" s="236"/>
      <c r="F6013" s="237">
        <f t="shared" si="1806"/>
        <v>0</v>
      </c>
      <c r="G6013" s="303">
        <f t="shared" ref="G6013:G6025" si="1807">ROUND(E6013*F6013,2)</f>
        <v>0</v>
      </c>
    </row>
    <row r="6014" spans="1:123" s="238" customFormat="1" ht="24" customHeight="1" x14ac:dyDescent="0.2">
      <c r="A6014" s="235" t="str">
        <f t="shared" si="1803"/>
        <v/>
      </c>
      <c r="B6014" s="233" t="str">
        <f t="shared" si="1804"/>
        <v/>
      </c>
      <c r="C6014" s="234"/>
      <c r="D6014" s="235" t="str">
        <f t="shared" si="1805"/>
        <v/>
      </c>
      <c r="E6014" s="236"/>
      <c r="F6014" s="237">
        <f t="shared" si="1806"/>
        <v>0</v>
      </c>
      <c r="G6014" s="303">
        <f t="shared" si="1807"/>
        <v>0</v>
      </c>
    </row>
    <row r="6015" spans="1:123" s="238" customFormat="1" ht="24" customHeight="1" x14ac:dyDescent="0.2">
      <c r="A6015" s="235" t="str">
        <f t="shared" si="1803"/>
        <v/>
      </c>
      <c r="B6015" s="233" t="str">
        <f t="shared" si="1804"/>
        <v/>
      </c>
      <c r="C6015" s="234"/>
      <c r="D6015" s="235" t="str">
        <f t="shared" si="1805"/>
        <v/>
      </c>
      <c r="E6015" s="236"/>
      <c r="F6015" s="237">
        <f t="shared" si="1806"/>
        <v>0</v>
      </c>
      <c r="G6015" s="303">
        <f t="shared" si="1807"/>
        <v>0</v>
      </c>
    </row>
    <row r="6016" spans="1:123" s="238" customFormat="1" ht="24" customHeight="1" x14ac:dyDescent="0.2">
      <c r="A6016" s="235" t="str">
        <f t="shared" si="1803"/>
        <v/>
      </c>
      <c r="B6016" s="233" t="str">
        <f t="shared" si="1804"/>
        <v/>
      </c>
      <c r="C6016" s="234"/>
      <c r="D6016" s="235" t="str">
        <f t="shared" si="1805"/>
        <v/>
      </c>
      <c r="E6016" s="236"/>
      <c r="F6016" s="237">
        <f t="shared" si="1806"/>
        <v>0</v>
      </c>
      <c r="G6016" s="303">
        <f t="shared" si="1807"/>
        <v>0</v>
      </c>
    </row>
    <row r="6017" spans="1:7" s="238" customFormat="1" ht="24" customHeight="1" x14ac:dyDescent="0.2">
      <c r="A6017" s="235" t="str">
        <f t="shared" si="1803"/>
        <v/>
      </c>
      <c r="B6017" s="233" t="str">
        <f t="shared" si="1804"/>
        <v/>
      </c>
      <c r="C6017" s="234"/>
      <c r="D6017" s="235" t="str">
        <f t="shared" si="1805"/>
        <v/>
      </c>
      <c r="E6017" s="236"/>
      <c r="F6017" s="237">
        <f t="shared" si="1806"/>
        <v>0</v>
      </c>
      <c r="G6017" s="303">
        <f t="shared" si="1807"/>
        <v>0</v>
      </c>
    </row>
    <row r="6018" spans="1:7" s="238" customFormat="1" ht="24" customHeight="1" x14ac:dyDescent="0.2">
      <c r="A6018" s="235" t="str">
        <f t="shared" si="1803"/>
        <v/>
      </c>
      <c r="B6018" s="233" t="str">
        <f t="shared" si="1804"/>
        <v/>
      </c>
      <c r="C6018" s="234"/>
      <c r="D6018" s="235" t="str">
        <f t="shared" si="1805"/>
        <v/>
      </c>
      <c r="E6018" s="236"/>
      <c r="F6018" s="237">
        <f t="shared" si="1806"/>
        <v>0</v>
      </c>
      <c r="G6018" s="303">
        <f t="shared" si="1807"/>
        <v>0</v>
      </c>
    </row>
    <row r="6019" spans="1:7" s="238" customFormat="1" ht="24" customHeight="1" x14ac:dyDescent="0.2">
      <c r="A6019" s="235" t="str">
        <f t="shared" si="1803"/>
        <v/>
      </c>
      <c r="B6019" s="233" t="str">
        <f t="shared" si="1804"/>
        <v/>
      </c>
      <c r="C6019" s="234"/>
      <c r="D6019" s="235" t="str">
        <f t="shared" si="1805"/>
        <v/>
      </c>
      <c r="E6019" s="236"/>
      <c r="F6019" s="237">
        <f t="shared" si="1806"/>
        <v>0</v>
      </c>
      <c r="G6019" s="303">
        <f t="shared" si="1807"/>
        <v>0</v>
      </c>
    </row>
    <row r="6020" spans="1:7" s="238" customFormat="1" ht="24" customHeight="1" x14ac:dyDescent="0.2">
      <c r="A6020" s="235" t="str">
        <f t="shared" si="1803"/>
        <v/>
      </c>
      <c r="B6020" s="233" t="str">
        <f t="shared" si="1804"/>
        <v/>
      </c>
      <c r="C6020" s="234"/>
      <c r="D6020" s="235" t="str">
        <f t="shared" si="1805"/>
        <v/>
      </c>
      <c r="E6020" s="236"/>
      <c r="F6020" s="237">
        <f t="shared" si="1806"/>
        <v>0</v>
      </c>
      <c r="G6020" s="303">
        <f t="shared" si="1807"/>
        <v>0</v>
      </c>
    </row>
    <row r="6021" spans="1:7" s="238" customFormat="1" ht="24" customHeight="1" x14ac:dyDescent="0.2">
      <c r="A6021" s="235" t="str">
        <f t="shared" si="1803"/>
        <v/>
      </c>
      <c r="B6021" s="233" t="str">
        <f t="shared" si="1804"/>
        <v/>
      </c>
      <c r="C6021" s="234"/>
      <c r="D6021" s="235" t="str">
        <f t="shared" si="1805"/>
        <v/>
      </c>
      <c r="E6021" s="236"/>
      <c r="F6021" s="237">
        <f t="shared" si="1806"/>
        <v>0</v>
      </c>
      <c r="G6021" s="303">
        <f t="shared" si="1807"/>
        <v>0</v>
      </c>
    </row>
    <row r="6022" spans="1:7" s="238" customFormat="1" ht="24" customHeight="1" x14ac:dyDescent="0.2">
      <c r="A6022" s="235" t="str">
        <f t="shared" si="1803"/>
        <v/>
      </c>
      <c r="B6022" s="233" t="str">
        <f t="shared" si="1804"/>
        <v/>
      </c>
      <c r="C6022" s="234"/>
      <c r="D6022" s="235" t="str">
        <f t="shared" si="1805"/>
        <v/>
      </c>
      <c r="E6022" s="236"/>
      <c r="F6022" s="237">
        <f t="shared" si="1806"/>
        <v>0</v>
      </c>
      <c r="G6022" s="303">
        <f t="shared" si="1807"/>
        <v>0</v>
      </c>
    </row>
    <row r="6023" spans="1:7" s="238" customFormat="1" ht="24" customHeight="1" x14ac:dyDescent="0.2">
      <c r="A6023" s="235" t="str">
        <f t="shared" si="1803"/>
        <v/>
      </c>
      <c r="B6023" s="233" t="str">
        <f t="shared" si="1804"/>
        <v/>
      </c>
      <c r="C6023" s="234"/>
      <c r="D6023" s="235" t="str">
        <f t="shared" si="1805"/>
        <v/>
      </c>
      <c r="E6023" s="236"/>
      <c r="F6023" s="237">
        <f t="shared" si="1806"/>
        <v>0</v>
      </c>
      <c r="G6023" s="303">
        <f t="shared" si="1807"/>
        <v>0</v>
      </c>
    </row>
    <row r="6024" spans="1:7" s="238" customFormat="1" ht="24" customHeight="1" x14ac:dyDescent="0.2">
      <c r="A6024" s="235" t="str">
        <f t="shared" si="1803"/>
        <v/>
      </c>
      <c r="B6024" s="233" t="str">
        <f t="shared" si="1804"/>
        <v/>
      </c>
      <c r="C6024" s="234"/>
      <c r="D6024" s="235" t="str">
        <f t="shared" si="1805"/>
        <v/>
      </c>
      <c r="E6024" s="236"/>
      <c r="F6024" s="237">
        <f t="shared" si="1806"/>
        <v>0</v>
      </c>
      <c r="G6024" s="303">
        <f t="shared" si="1807"/>
        <v>0</v>
      </c>
    </row>
    <row r="6025" spans="1:7" s="238" customFormat="1" ht="24" customHeight="1" x14ac:dyDescent="0.2">
      <c r="A6025" s="235" t="str">
        <f t="shared" si="1803"/>
        <v/>
      </c>
      <c r="B6025" s="233" t="str">
        <f t="shared" si="1804"/>
        <v/>
      </c>
      <c r="C6025" s="234"/>
      <c r="D6025" s="235" t="str">
        <f t="shared" si="1805"/>
        <v/>
      </c>
      <c r="E6025" s="236"/>
      <c r="F6025" s="237">
        <f t="shared" si="1806"/>
        <v>0</v>
      </c>
      <c r="G6025" s="303">
        <f t="shared" si="1807"/>
        <v>0</v>
      </c>
    </row>
    <row r="6026" spans="1:7" ht="24" customHeight="1" x14ac:dyDescent="0.2">
      <c r="A6026" s="304"/>
      <c r="B6026" s="99"/>
      <c r="C6026" s="99"/>
      <c r="D6026" s="105"/>
      <c r="E6026" s="106"/>
      <c r="F6026" s="377" t="s">
        <v>31</v>
      </c>
      <c r="G6026" s="305">
        <f>SUBTOTAL(9,G6012:G6025)</f>
        <v>0</v>
      </c>
    </row>
    <row r="6027" spans="1:7" ht="24" customHeight="1" x14ac:dyDescent="0.2">
      <c r="A6027" s="304"/>
      <c r="B6027" s="99"/>
      <c r="C6027" s="375" t="s">
        <v>605</v>
      </c>
      <c r="D6027" s="105"/>
      <c r="E6027" s="106"/>
      <c r="F6027" s="107"/>
      <c r="G6027" s="306"/>
    </row>
    <row r="6028" spans="1:7" s="238" customFormat="1" ht="24" customHeight="1" x14ac:dyDescent="0.2">
      <c r="A6028" s="235" t="str">
        <f t="shared" ref="A6028:A6035" si="1808">IFERROR(VLOOKUP(C6028,Tabla_Insumos,4,FALSE),"")</f>
        <v/>
      </c>
      <c r="B6028" s="233">
        <f t="shared" ref="B6028:B6035" si="1809">IFERROR(VLOOKUP(A6028,Tabla_Indices,5,FALSE),"")</f>
        <v>0</v>
      </c>
      <c r="C6028" s="234"/>
      <c r="D6028" s="235" t="str">
        <f t="shared" ref="D6028:D6035" si="1810">IFERROR(VLOOKUP(C6028,Tabla_Insumos,2,FALSE),"")</f>
        <v/>
      </c>
      <c r="E6028" s="236"/>
      <c r="F6028" s="237">
        <f t="shared" ref="F6028:F6035" si="1811">IFERROR(VLOOKUP(C6028,Tabla_Insumos,3,FALSE),0)</f>
        <v>0</v>
      </c>
      <c r="G6028" s="303">
        <f>ROUND(E6028*F6028,2)</f>
        <v>0</v>
      </c>
    </row>
    <row r="6029" spans="1:7" s="238" customFormat="1" ht="24" customHeight="1" x14ac:dyDescent="0.2">
      <c r="A6029" s="235" t="str">
        <f t="shared" si="1808"/>
        <v/>
      </c>
      <c r="B6029" s="233">
        <f t="shared" si="1809"/>
        <v>0</v>
      </c>
      <c r="C6029" s="234"/>
      <c r="D6029" s="235" t="str">
        <f t="shared" si="1810"/>
        <v/>
      </c>
      <c r="E6029" s="236"/>
      <c r="F6029" s="237">
        <f t="shared" si="1811"/>
        <v>0</v>
      </c>
      <c r="G6029" s="303">
        <f>ROUND(E6029*F6029,2)</f>
        <v>0</v>
      </c>
    </row>
    <row r="6030" spans="1:7" s="238" customFormat="1" ht="24" customHeight="1" x14ac:dyDescent="0.2">
      <c r="A6030" s="235" t="str">
        <f t="shared" si="1808"/>
        <v/>
      </c>
      <c r="B6030" s="233">
        <f t="shared" si="1809"/>
        <v>0</v>
      </c>
      <c r="C6030" s="234"/>
      <c r="D6030" s="235" t="str">
        <f t="shared" si="1810"/>
        <v/>
      </c>
      <c r="E6030" s="236"/>
      <c r="F6030" s="237">
        <f t="shared" si="1811"/>
        <v>0</v>
      </c>
      <c r="G6030" s="303">
        <f t="shared" ref="G6030:G6035" si="1812">ROUND(E6030*F6030,2)</f>
        <v>0</v>
      </c>
    </row>
    <row r="6031" spans="1:7" s="238" customFormat="1" ht="24" customHeight="1" x14ac:dyDescent="0.2">
      <c r="A6031" s="235" t="str">
        <f t="shared" si="1808"/>
        <v/>
      </c>
      <c r="B6031" s="233">
        <f t="shared" si="1809"/>
        <v>0</v>
      </c>
      <c r="C6031" s="234"/>
      <c r="D6031" s="235" t="str">
        <f t="shared" si="1810"/>
        <v/>
      </c>
      <c r="E6031" s="236"/>
      <c r="F6031" s="237">
        <f t="shared" si="1811"/>
        <v>0</v>
      </c>
      <c r="G6031" s="303">
        <f t="shared" si="1812"/>
        <v>0</v>
      </c>
    </row>
    <row r="6032" spans="1:7" s="238" customFormat="1" ht="24" customHeight="1" x14ac:dyDescent="0.2">
      <c r="A6032" s="235" t="str">
        <f t="shared" si="1808"/>
        <v/>
      </c>
      <c r="B6032" s="233">
        <f t="shared" si="1809"/>
        <v>0</v>
      </c>
      <c r="C6032" s="234"/>
      <c r="D6032" s="235" t="str">
        <f t="shared" si="1810"/>
        <v/>
      </c>
      <c r="E6032" s="236"/>
      <c r="F6032" s="237">
        <f t="shared" si="1811"/>
        <v>0</v>
      </c>
      <c r="G6032" s="303">
        <f t="shared" si="1812"/>
        <v>0</v>
      </c>
    </row>
    <row r="6033" spans="1:7" s="238" customFormat="1" ht="24" customHeight="1" x14ac:dyDescent="0.2">
      <c r="A6033" s="235" t="str">
        <f t="shared" si="1808"/>
        <v/>
      </c>
      <c r="B6033" s="233">
        <f t="shared" si="1809"/>
        <v>0</v>
      </c>
      <c r="C6033" s="234"/>
      <c r="D6033" s="235" t="str">
        <f t="shared" si="1810"/>
        <v/>
      </c>
      <c r="E6033" s="236"/>
      <c r="F6033" s="237">
        <f t="shared" si="1811"/>
        <v>0</v>
      </c>
      <c r="G6033" s="303">
        <f t="shared" si="1812"/>
        <v>0</v>
      </c>
    </row>
    <row r="6034" spans="1:7" s="238" customFormat="1" ht="24" customHeight="1" x14ac:dyDescent="0.2">
      <c r="A6034" s="235" t="str">
        <f t="shared" si="1808"/>
        <v/>
      </c>
      <c r="B6034" s="233">
        <f t="shared" si="1809"/>
        <v>0</v>
      </c>
      <c r="C6034" s="234"/>
      <c r="D6034" s="235" t="str">
        <f t="shared" si="1810"/>
        <v/>
      </c>
      <c r="E6034" s="236"/>
      <c r="F6034" s="237">
        <f t="shared" si="1811"/>
        <v>0</v>
      </c>
      <c r="G6034" s="303">
        <f t="shared" si="1812"/>
        <v>0</v>
      </c>
    </row>
    <row r="6035" spans="1:7" s="238" customFormat="1" ht="24" customHeight="1" x14ac:dyDescent="0.2">
      <c r="A6035" s="235" t="str">
        <f t="shared" si="1808"/>
        <v/>
      </c>
      <c r="B6035" s="233">
        <f t="shared" si="1809"/>
        <v>0</v>
      </c>
      <c r="C6035" s="234"/>
      <c r="D6035" s="235" t="str">
        <f t="shared" si="1810"/>
        <v/>
      </c>
      <c r="E6035" s="236"/>
      <c r="F6035" s="237">
        <f t="shared" si="1811"/>
        <v>0</v>
      </c>
      <c r="G6035" s="303">
        <f t="shared" si="1812"/>
        <v>0</v>
      </c>
    </row>
    <row r="6036" spans="1:7" ht="24" customHeight="1" x14ac:dyDescent="0.2">
      <c r="A6036" s="304"/>
      <c r="B6036" s="99"/>
      <c r="C6036" s="99"/>
      <c r="D6036" s="105"/>
      <c r="E6036" s="106"/>
      <c r="F6036" s="377" t="s">
        <v>32</v>
      </c>
      <c r="G6036" s="305">
        <f>SUBTOTAL(9,G6028:G6035)</f>
        <v>0</v>
      </c>
    </row>
    <row r="6037" spans="1:7" ht="24" customHeight="1" x14ac:dyDescent="0.2">
      <c r="A6037" s="304"/>
      <c r="B6037" s="99"/>
      <c r="C6037" s="375" t="s">
        <v>606</v>
      </c>
      <c r="D6037" s="105"/>
      <c r="E6037" s="106"/>
      <c r="F6037" s="107"/>
      <c r="G6037" s="306"/>
    </row>
    <row r="6038" spans="1:7" s="238" customFormat="1" ht="24" customHeight="1" x14ac:dyDescent="0.2">
      <c r="A6038" s="235" t="str">
        <f t="shared" ref="A6038:A6046" si="1813">IFERROR(VLOOKUP(C6038,Tabla_Insumos,4,FALSE),"")</f>
        <v/>
      </c>
      <c r="B6038" s="233" t="str">
        <f t="shared" ref="B6038:B6046" si="1814">IFERROR(VLOOKUP(C6038,Tabla_Insumos,5,FALSE),"")</f>
        <v/>
      </c>
      <c r="C6038" s="234"/>
      <c r="D6038" s="235" t="str">
        <f t="shared" ref="D6038:D6046" si="1815">IFERROR(VLOOKUP(C6038,Tabla_Insumos,2,FALSE),"")</f>
        <v/>
      </c>
      <c r="E6038" s="236"/>
      <c r="F6038" s="237">
        <f t="shared" ref="F6038:F6046" si="1816">IFERROR(VLOOKUP(C6038,Tabla_Insumos,3,FALSE),0)</f>
        <v>0</v>
      </c>
      <c r="G6038" s="303">
        <f t="shared" ref="G6038:G6046" si="1817">ROUND(E6038*F6038,2)</f>
        <v>0</v>
      </c>
    </row>
    <row r="6039" spans="1:7" s="238" customFormat="1" ht="24" customHeight="1" x14ac:dyDescent="0.2">
      <c r="A6039" s="235" t="str">
        <f t="shared" si="1813"/>
        <v/>
      </c>
      <c r="B6039" s="233" t="str">
        <f t="shared" si="1814"/>
        <v/>
      </c>
      <c r="C6039" s="234"/>
      <c r="D6039" s="235" t="str">
        <f t="shared" si="1815"/>
        <v/>
      </c>
      <c r="E6039" s="236"/>
      <c r="F6039" s="237">
        <f t="shared" si="1816"/>
        <v>0</v>
      </c>
      <c r="G6039" s="303">
        <f t="shared" si="1817"/>
        <v>0</v>
      </c>
    </row>
    <row r="6040" spans="1:7" s="238" customFormat="1" ht="24" customHeight="1" x14ac:dyDescent="0.2">
      <c r="A6040" s="235" t="str">
        <f t="shared" si="1813"/>
        <v/>
      </c>
      <c r="B6040" s="233" t="str">
        <f t="shared" si="1814"/>
        <v/>
      </c>
      <c r="C6040" s="234"/>
      <c r="D6040" s="235" t="str">
        <f t="shared" si="1815"/>
        <v/>
      </c>
      <c r="E6040" s="236"/>
      <c r="F6040" s="237">
        <f t="shared" si="1816"/>
        <v>0</v>
      </c>
      <c r="G6040" s="303">
        <f t="shared" si="1817"/>
        <v>0</v>
      </c>
    </row>
    <row r="6041" spans="1:7" s="238" customFormat="1" ht="24" customHeight="1" x14ac:dyDescent="0.2">
      <c r="A6041" s="235" t="str">
        <f t="shared" si="1813"/>
        <v/>
      </c>
      <c r="B6041" s="233" t="str">
        <f t="shared" si="1814"/>
        <v/>
      </c>
      <c r="C6041" s="234"/>
      <c r="D6041" s="235" t="str">
        <f t="shared" si="1815"/>
        <v/>
      </c>
      <c r="E6041" s="236"/>
      <c r="F6041" s="237">
        <f t="shared" si="1816"/>
        <v>0</v>
      </c>
      <c r="G6041" s="303">
        <f t="shared" si="1817"/>
        <v>0</v>
      </c>
    </row>
    <row r="6042" spans="1:7" s="238" customFormat="1" ht="24" customHeight="1" x14ac:dyDescent="0.2">
      <c r="A6042" s="235" t="str">
        <f t="shared" si="1813"/>
        <v/>
      </c>
      <c r="B6042" s="233" t="str">
        <f t="shared" si="1814"/>
        <v/>
      </c>
      <c r="C6042" s="234"/>
      <c r="D6042" s="235" t="str">
        <f t="shared" si="1815"/>
        <v/>
      </c>
      <c r="E6042" s="236"/>
      <c r="F6042" s="237">
        <f t="shared" si="1816"/>
        <v>0</v>
      </c>
      <c r="G6042" s="303">
        <f t="shared" si="1817"/>
        <v>0</v>
      </c>
    </row>
    <row r="6043" spans="1:7" s="238" customFormat="1" ht="24" customHeight="1" x14ac:dyDescent="0.2">
      <c r="A6043" s="235" t="str">
        <f t="shared" si="1813"/>
        <v/>
      </c>
      <c r="B6043" s="233" t="str">
        <f t="shared" si="1814"/>
        <v/>
      </c>
      <c r="C6043" s="234"/>
      <c r="D6043" s="235" t="str">
        <f t="shared" si="1815"/>
        <v/>
      </c>
      <c r="E6043" s="236"/>
      <c r="F6043" s="237">
        <f t="shared" si="1816"/>
        <v>0</v>
      </c>
      <c r="G6043" s="303">
        <f t="shared" si="1817"/>
        <v>0</v>
      </c>
    </row>
    <row r="6044" spans="1:7" s="238" customFormat="1" ht="24" customHeight="1" x14ac:dyDescent="0.2">
      <c r="A6044" s="235" t="str">
        <f t="shared" si="1813"/>
        <v/>
      </c>
      <c r="B6044" s="233" t="str">
        <f t="shared" si="1814"/>
        <v/>
      </c>
      <c r="C6044" s="234"/>
      <c r="D6044" s="235" t="str">
        <f t="shared" si="1815"/>
        <v/>
      </c>
      <c r="E6044" s="236"/>
      <c r="F6044" s="237">
        <f t="shared" si="1816"/>
        <v>0</v>
      </c>
      <c r="G6044" s="303">
        <f t="shared" si="1817"/>
        <v>0</v>
      </c>
    </row>
    <row r="6045" spans="1:7" s="238" customFormat="1" ht="24" customHeight="1" x14ac:dyDescent="0.2">
      <c r="A6045" s="235" t="str">
        <f t="shared" si="1813"/>
        <v/>
      </c>
      <c r="B6045" s="233" t="str">
        <f t="shared" si="1814"/>
        <v/>
      </c>
      <c r="C6045" s="234"/>
      <c r="D6045" s="235" t="str">
        <f t="shared" si="1815"/>
        <v/>
      </c>
      <c r="E6045" s="236"/>
      <c r="F6045" s="237">
        <f t="shared" si="1816"/>
        <v>0</v>
      </c>
      <c r="G6045" s="303">
        <f t="shared" si="1817"/>
        <v>0</v>
      </c>
    </row>
    <row r="6046" spans="1:7" s="238" customFormat="1" ht="24" customHeight="1" x14ac:dyDescent="0.2">
      <c r="A6046" s="235" t="str">
        <f t="shared" si="1813"/>
        <v/>
      </c>
      <c r="B6046" s="233" t="str">
        <f t="shared" si="1814"/>
        <v/>
      </c>
      <c r="C6046" s="234"/>
      <c r="D6046" s="235" t="str">
        <f t="shared" si="1815"/>
        <v/>
      </c>
      <c r="E6046" s="236"/>
      <c r="F6046" s="237">
        <f t="shared" si="1816"/>
        <v>0</v>
      </c>
      <c r="G6046" s="303">
        <f t="shared" si="1817"/>
        <v>0</v>
      </c>
    </row>
    <row r="6047" spans="1:7" ht="24" customHeight="1" x14ac:dyDescent="0.2">
      <c r="A6047" s="307"/>
      <c r="B6047" s="105"/>
      <c r="C6047" s="99"/>
      <c r="D6047" s="105"/>
      <c r="E6047" s="106"/>
      <c r="F6047" s="377" t="s">
        <v>33</v>
      </c>
      <c r="G6047" s="305">
        <f>SUBTOTAL(9,G6038:G6046)</f>
        <v>0</v>
      </c>
    </row>
    <row r="6048" spans="1:7" ht="24" customHeight="1" x14ac:dyDescent="0.2">
      <c r="A6048" s="308"/>
      <c r="B6048" s="105"/>
      <c r="C6048" s="99"/>
      <c r="D6048" s="105"/>
      <c r="E6048" s="106"/>
      <c r="F6048" s="107"/>
      <c r="G6048" s="306"/>
    </row>
    <row r="6049" spans="1:123" ht="24" customHeight="1" x14ac:dyDescent="0.2">
      <c r="A6049" s="309" t="str">
        <f>B6007</f>
        <v/>
      </c>
      <c r="B6049" s="310" t="str">
        <f>C6007</f>
        <v/>
      </c>
      <c r="C6049" s="113"/>
      <c r="D6049" s="113" t="s">
        <v>34</v>
      </c>
      <c r="E6049" s="114"/>
      <c r="F6049" s="312" t="s">
        <v>35</v>
      </c>
      <c r="G6049" s="311">
        <f>SUBTOTAL(9,G6012:G6048)</f>
        <v>0</v>
      </c>
    </row>
    <row r="6051" spans="1:123" ht="24" customHeight="1" x14ac:dyDescent="0.2">
      <c r="A6051" s="291" t="s">
        <v>37</v>
      </c>
      <c r="B6051" s="292"/>
      <c r="C6051" s="292"/>
      <c r="D6051" s="292"/>
      <c r="E6051" s="292"/>
      <c r="F6051" s="292"/>
      <c r="G6051" s="293"/>
    </row>
    <row r="6052" spans="1:123" ht="24" customHeight="1" x14ac:dyDescent="0.2">
      <c r="A6052" s="294" t="s">
        <v>602</v>
      </c>
      <c r="B6052" s="101" t="str">
        <f>Comitente</f>
        <v>DIRECCION PROVINCIAL DE REDES DE GAS</v>
      </c>
      <c r="C6052" s="96"/>
      <c r="D6052" s="102"/>
      <c r="E6052" s="102"/>
      <c r="F6052" s="103"/>
      <c r="G6052" s="295"/>
    </row>
    <row r="6053" spans="1:123" ht="24" customHeight="1" x14ac:dyDescent="0.2">
      <c r="A6053" s="294" t="s">
        <v>603</v>
      </c>
      <c r="B6053" s="101">
        <f>Contratista</f>
        <v>0</v>
      </c>
      <c r="C6053" s="97"/>
      <c r="D6053" s="97"/>
      <c r="E6053" s="97"/>
      <c r="F6053" s="104"/>
      <c r="G6053" s="296"/>
    </row>
    <row r="6054" spans="1:123" ht="24" customHeight="1" x14ac:dyDescent="0.2">
      <c r="A6054" s="294" t="s">
        <v>24</v>
      </c>
      <c r="B6054" s="101" t="str">
        <f>Obra</f>
        <v>RED DE MEDIA PRESIÓN BARRIO TALACASTO</v>
      </c>
      <c r="C6054" s="97"/>
      <c r="D6054" s="97"/>
      <c r="E6054" s="97"/>
      <c r="F6054" s="104" t="s">
        <v>38</v>
      </c>
      <c r="G6054" s="297">
        <f>Fecha_Base</f>
        <v>0</v>
      </c>
    </row>
    <row r="6055" spans="1:123" ht="24" customHeight="1" x14ac:dyDescent="0.2">
      <c r="A6055" s="298" t="s">
        <v>601</v>
      </c>
      <c r="B6055" s="98" t="str">
        <f>Ubicación</f>
        <v>Departamento Chimbas</v>
      </c>
      <c r="C6055" s="98"/>
      <c r="D6055" s="105"/>
      <c r="E6055" s="106"/>
      <c r="F6055" s="107"/>
      <c r="G6055" s="299"/>
    </row>
    <row r="6056" spans="1:123" ht="24" customHeight="1" x14ac:dyDescent="0.2">
      <c r="A6056" s="298" t="s">
        <v>39</v>
      </c>
      <c r="B6056" s="108" t="str">
        <f>IFERROR(VALUE(LEFT(B6057,FIND(".",B6057)-1)),"")</f>
        <v/>
      </c>
      <c r="C6056" s="99" t="str">
        <f>IFERROR(VLOOKUP(B6056,Tabla_CyP,2,FALSE),"")</f>
        <v/>
      </c>
      <c r="D6056" s="99"/>
      <c r="E6056" s="106"/>
      <c r="F6056" s="107"/>
      <c r="G6056" s="299"/>
    </row>
    <row r="6057" spans="1:123" ht="24" customHeight="1" x14ac:dyDescent="0.2">
      <c r="A6057" s="298" t="s">
        <v>25</v>
      </c>
      <c r="B6057" s="109" t="str">
        <f>IFERROR(VLOOKUP(COUNTIF($A$1:A6057,"ANALISIS DE PRECIOS"),Tabla_NumeroItem,2,FALSE),"")</f>
        <v/>
      </c>
      <c r="C6057" s="99" t="str">
        <f>IFERROR(VLOOKUP(B6057,Tabla_CyP,2,FALSE),"")</f>
        <v/>
      </c>
      <c r="D6057" s="105"/>
      <c r="E6057" s="106"/>
      <c r="F6057" s="104" t="s">
        <v>26</v>
      </c>
      <c r="G6057" s="300" t="str">
        <f>IFERROR(VLOOKUP(B6057,Tabla_CyP,4,FALSE),"")</f>
        <v/>
      </c>
    </row>
    <row r="6058" spans="1:123" ht="24" customHeight="1" x14ac:dyDescent="0.2">
      <c r="A6058" s="298"/>
      <c r="B6058" s="98"/>
      <c r="C6058" s="99"/>
      <c r="D6058" s="105"/>
      <c r="E6058" s="106"/>
      <c r="F6058" s="107"/>
      <c r="G6058" s="299"/>
    </row>
    <row r="6059" spans="1:123" ht="24" customHeight="1" x14ac:dyDescent="0.2">
      <c r="A6059" s="431" t="s">
        <v>507</v>
      </c>
      <c r="B6059" s="432"/>
      <c r="C6059" s="425" t="s">
        <v>0</v>
      </c>
      <c r="D6059" s="425" t="s">
        <v>27</v>
      </c>
      <c r="E6059" s="427" t="s">
        <v>28</v>
      </c>
      <c r="F6059" s="429" t="s">
        <v>29</v>
      </c>
      <c r="G6059" s="429" t="s">
        <v>30</v>
      </c>
    </row>
    <row r="6060" spans="1:123" s="111" customFormat="1" ht="24" customHeight="1" x14ac:dyDescent="0.2">
      <c r="A6060" s="110" t="s">
        <v>508</v>
      </c>
      <c r="B6060" s="110" t="s">
        <v>509</v>
      </c>
      <c r="C6060" s="426"/>
      <c r="D6060" s="426"/>
      <c r="E6060" s="428"/>
      <c r="F6060" s="430"/>
      <c r="G6060" s="430"/>
      <c r="H6060" s="239"/>
      <c r="I6060" s="239"/>
      <c r="J6060" s="239"/>
      <c r="K6060" s="239"/>
      <c r="L6060" s="239"/>
      <c r="M6060" s="239"/>
      <c r="N6060" s="239"/>
      <c r="O6060" s="239"/>
      <c r="P6060" s="239"/>
      <c r="Q6060" s="239"/>
      <c r="R6060" s="239"/>
      <c r="S6060" s="239"/>
      <c r="T6060" s="239"/>
      <c r="U6060" s="239"/>
      <c r="V6060" s="239"/>
      <c r="W6060" s="239"/>
      <c r="X6060" s="239"/>
      <c r="Y6060" s="239"/>
      <c r="Z6060" s="239"/>
      <c r="AA6060" s="239"/>
      <c r="AB6060" s="239"/>
      <c r="AC6060" s="239"/>
      <c r="AD6060" s="239"/>
      <c r="AE6060" s="239"/>
      <c r="AF6060" s="239"/>
      <c r="AG6060" s="239"/>
      <c r="AH6060" s="239"/>
      <c r="AI6060" s="239"/>
      <c r="AJ6060" s="239"/>
      <c r="AK6060" s="239"/>
      <c r="AL6060" s="239"/>
      <c r="AM6060" s="239"/>
      <c r="AN6060" s="239"/>
      <c r="AO6060" s="239"/>
      <c r="AP6060" s="239"/>
      <c r="AQ6060" s="239"/>
      <c r="AR6060" s="239"/>
      <c r="AS6060" s="239"/>
      <c r="AT6060" s="239"/>
      <c r="AU6060" s="239"/>
      <c r="AV6060" s="239"/>
      <c r="AW6060" s="239"/>
      <c r="AX6060" s="239"/>
      <c r="AY6060" s="239"/>
      <c r="AZ6060" s="239"/>
      <c r="BA6060" s="239"/>
      <c r="BB6060" s="239"/>
      <c r="BC6060" s="239"/>
      <c r="BD6060" s="239"/>
      <c r="BE6060" s="239"/>
      <c r="BF6060" s="239"/>
      <c r="BG6060" s="239"/>
      <c r="BH6060" s="239"/>
      <c r="BI6060" s="239"/>
      <c r="BJ6060" s="239"/>
      <c r="BK6060" s="239"/>
      <c r="BL6060" s="239"/>
      <c r="BM6060" s="239"/>
      <c r="BN6060" s="239"/>
      <c r="BO6060" s="239"/>
      <c r="BP6060" s="239"/>
      <c r="BQ6060" s="239"/>
      <c r="BR6060" s="239"/>
      <c r="BS6060" s="239"/>
      <c r="BT6060" s="239"/>
      <c r="BU6060" s="239"/>
      <c r="BV6060" s="239"/>
      <c r="BW6060" s="239"/>
      <c r="BX6060" s="239"/>
      <c r="BY6060" s="239"/>
      <c r="BZ6060" s="239"/>
      <c r="CA6060" s="239"/>
      <c r="CB6060" s="239"/>
      <c r="CC6060" s="239"/>
      <c r="CD6060" s="239"/>
      <c r="CE6060" s="239"/>
      <c r="CF6060" s="239"/>
      <c r="CG6060" s="239"/>
      <c r="CH6060" s="239"/>
      <c r="CI6060" s="239"/>
      <c r="CJ6060" s="239"/>
      <c r="CK6060" s="239"/>
      <c r="CL6060" s="239"/>
      <c r="CM6060" s="239"/>
      <c r="CN6060" s="239"/>
      <c r="CO6060" s="239"/>
      <c r="CP6060" s="239"/>
      <c r="CQ6060" s="239"/>
      <c r="CR6060" s="239"/>
      <c r="CS6060" s="239"/>
      <c r="CT6060" s="239"/>
      <c r="CU6060" s="239"/>
      <c r="CV6060" s="239"/>
      <c r="CW6060" s="239"/>
      <c r="CX6060" s="239"/>
      <c r="CY6060" s="239"/>
      <c r="CZ6060" s="239"/>
      <c r="DA6060" s="239"/>
      <c r="DB6060" s="239"/>
      <c r="DC6060" s="239"/>
      <c r="DD6060" s="239"/>
      <c r="DE6060" s="239"/>
      <c r="DF6060" s="239"/>
      <c r="DG6060" s="239"/>
      <c r="DH6060" s="239"/>
      <c r="DI6060" s="239"/>
      <c r="DJ6060" s="239"/>
      <c r="DK6060" s="239"/>
      <c r="DL6060" s="239"/>
      <c r="DM6060" s="239"/>
      <c r="DN6060" s="239"/>
      <c r="DO6060" s="239"/>
      <c r="DP6060" s="239"/>
      <c r="DQ6060" s="239"/>
      <c r="DR6060" s="239"/>
      <c r="DS6060" s="239"/>
    </row>
    <row r="6061" spans="1:123" ht="24" customHeight="1" x14ac:dyDescent="0.2">
      <c r="A6061" s="378"/>
      <c r="B6061" s="112"/>
      <c r="C6061" s="376" t="s">
        <v>604</v>
      </c>
      <c r="D6061" s="113"/>
      <c r="E6061" s="114"/>
      <c r="F6061" s="115"/>
      <c r="G6061" s="302"/>
    </row>
    <row r="6062" spans="1:123" s="238" customFormat="1" ht="24" customHeight="1" x14ac:dyDescent="0.2">
      <c r="A6062" s="235" t="str">
        <f t="shared" ref="A6062:A6075" si="1818">IFERROR(VLOOKUP(C6062,Tabla_Insumos,4,FALSE),"")</f>
        <v/>
      </c>
      <c r="B6062" s="233" t="str">
        <f t="shared" ref="B6062:B6075" si="1819">IFERROR(VLOOKUP(C6062,Tabla_Insumos,5,FALSE),"")</f>
        <v/>
      </c>
      <c r="C6062" s="234"/>
      <c r="D6062" s="235" t="str">
        <f t="shared" ref="D6062:D6075" si="1820">IFERROR(VLOOKUP(C6062,Tabla_Insumos,2,FALSE),"")</f>
        <v/>
      </c>
      <c r="E6062" s="236"/>
      <c r="F6062" s="237">
        <f t="shared" ref="F6062:F6075" si="1821">IFERROR(VLOOKUP(C6062,Tabla_Insumos,3,FALSE),0)</f>
        <v>0</v>
      </c>
      <c r="G6062" s="303">
        <f>ROUND(E6062*F6062,2)</f>
        <v>0</v>
      </c>
    </row>
    <row r="6063" spans="1:123" s="238" customFormat="1" ht="24" customHeight="1" x14ac:dyDescent="0.2">
      <c r="A6063" s="235" t="str">
        <f t="shared" si="1818"/>
        <v/>
      </c>
      <c r="B6063" s="233" t="str">
        <f t="shared" si="1819"/>
        <v/>
      </c>
      <c r="C6063" s="234"/>
      <c r="D6063" s="235" t="str">
        <f t="shared" si="1820"/>
        <v/>
      </c>
      <c r="E6063" s="236"/>
      <c r="F6063" s="237">
        <f t="shared" si="1821"/>
        <v>0</v>
      </c>
      <c r="G6063" s="303">
        <f t="shared" ref="G6063:G6075" si="1822">ROUND(E6063*F6063,2)</f>
        <v>0</v>
      </c>
    </row>
    <row r="6064" spans="1:123" s="238" customFormat="1" ht="24" customHeight="1" x14ac:dyDescent="0.2">
      <c r="A6064" s="235" t="str">
        <f t="shared" si="1818"/>
        <v/>
      </c>
      <c r="B6064" s="233" t="str">
        <f t="shared" si="1819"/>
        <v/>
      </c>
      <c r="C6064" s="234"/>
      <c r="D6064" s="235" t="str">
        <f t="shared" si="1820"/>
        <v/>
      </c>
      <c r="E6064" s="236"/>
      <c r="F6064" s="237">
        <f t="shared" si="1821"/>
        <v>0</v>
      </c>
      <c r="G6064" s="303">
        <f t="shared" si="1822"/>
        <v>0</v>
      </c>
    </row>
    <row r="6065" spans="1:7" s="238" customFormat="1" ht="24" customHeight="1" x14ac:dyDescent="0.2">
      <c r="A6065" s="235" t="str">
        <f t="shared" si="1818"/>
        <v/>
      </c>
      <c r="B6065" s="233" t="str">
        <f t="shared" si="1819"/>
        <v/>
      </c>
      <c r="C6065" s="234"/>
      <c r="D6065" s="235" t="str">
        <f t="shared" si="1820"/>
        <v/>
      </c>
      <c r="E6065" s="236"/>
      <c r="F6065" s="237">
        <f t="shared" si="1821"/>
        <v>0</v>
      </c>
      <c r="G6065" s="303">
        <f t="shared" si="1822"/>
        <v>0</v>
      </c>
    </row>
    <row r="6066" spans="1:7" s="238" customFormat="1" ht="24" customHeight="1" x14ac:dyDescent="0.2">
      <c r="A6066" s="235" t="str">
        <f t="shared" si="1818"/>
        <v/>
      </c>
      <c r="B6066" s="233" t="str">
        <f t="shared" si="1819"/>
        <v/>
      </c>
      <c r="C6066" s="234"/>
      <c r="D6066" s="235" t="str">
        <f t="shared" si="1820"/>
        <v/>
      </c>
      <c r="E6066" s="236"/>
      <c r="F6066" s="237">
        <f t="shared" si="1821"/>
        <v>0</v>
      </c>
      <c r="G6066" s="303">
        <f t="shared" si="1822"/>
        <v>0</v>
      </c>
    </row>
    <row r="6067" spans="1:7" s="238" customFormat="1" ht="24" customHeight="1" x14ac:dyDescent="0.2">
      <c r="A6067" s="235" t="str">
        <f t="shared" si="1818"/>
        <v/>
      </c>
      <c r="B6067" s="233" t="str">
        <f t="shared" si="1819"/>
        <v/>
      </c>
      <c r="C6067" s="234"/>
      <c r="D6067" s="235" t="str">
        <f t="shared" si="1820"/>
        <v/>
      </c>
      <c r="E6067" s="236"/>
      <c r="F6067" s="237">
        <f t="shared" si="1821"/>
        <v>0</v>
      </c>
      <c r="G6067" s="303">
        <f t="shared" si="1822"/>
        <v>0</v>
      </c>
    </row>
    <row r="6068" spans="1:7" s="238" customFormat="1" ht="24" customHeight="1" x14ac:dyDescent="0.2">
      <c r="A6068" s="235" t="str">
        <f t="shared" si="1818"/>
        <v/>
      </c>
      <c r="B6068" s="233" t="str">
        <f t="shared" si="1819"/>
        <v/>
      </c>
      <c r="C6068" s="234"/>
      <c r="D6068" s="235" t="str">
        <f t="shared" si="1820"/>
        <v/>
      </c>
      <c r="E6068" s="236"/>
      <c r="F6068" s="237">
        <f t="shared" si="1821"/>
        <v>0</v>
      </c>
      <c r="G6068" s="303">
        <f t="shared" si="1822"/>
        <v>0</v>
      </c>
    </row>
    <row r="6069" spans="1:7" s="238" customFormat="1" ht="24" customHeight="1" x14ac:dyDescent="0.2">
      <c r="A6069" s="235" t="str">
        <f t="shared" si="1818"/>
        <v/>
      </c>
      <c r="B6069" s="233" t="str">
        <f t="shared" si="1819"/>
        <v/>
      </c>
      <c r="C6069" s="234"/>
      <c r="D6069" s="235" t="str">
        <f t="shared" si="1820"/>
        <v/>
      </c>
      <c r="E6069" s="236"/>
      <c r="F6069" s="237">
        <f t="shared" si="1821"/>
        <v>0</v>
      </c>
      <c r="G6069" s="303">
        <f t="shared" si="1822"/>
        <v>0</v>
      </c>
    </row>
    <row r="6070" spans="1:7" s="238" customFormat="1" ht="24" customHeight="1" x14ac:dyDescent="0.2">
      <c r="A6070" s="235" t="str">
        <f t="shared" si="1818"/>
        <v/>
      </c>
      <c r="B6070" s="233" t="str">
        <f t="shared" si="1819"/>
        <v/>
      </c>
      <c r="C6070" s="234"/>
      <c r="D6070" s="235" t="str">
        <f t="shared" si="1820"/>
        <v/>
      </c>
      <c r="E6070" s="236"/>
      <c r="F6070" s="237">
        <f t="shared" si="1821"/>
        <v>0</v>
      </c>
      <c r="G6070" s="303">
        <f t="shared" si="1822"/>
        <v>0</v>
      </c>
    </row>
    <row r="6071" spans="1:7" s="238" customFormat="1" ht="24" customHeight="1" x14ac:dyDescent="0.2">
      <c r="A6071" s="235" t="str">
        <f t="shared" si="1818"/>
        <v/>
      </c>
      <c r="B6071" s="233" t="str">
        <f t="shared" si="1819"/>
        <v/>
      </c>
      <c r="C6071" s="234"/>
      <c r="D6071" s="235" t="str">
        <f t="shared" si="1820"/>
        <v/>
      </c>
      <c r="E6071" s="236"/>
      <c r="F6071" s="237">
        <f t="shared" si="1821"/>
        <v>0</v>
      </c>
      <c r="G6071" s="303">
        <f t="shared" si="1822"/>
        <v>0</v>
      </c>
    </row>
    <row r="6072" spans="1:7" s="238" customFormat="1" ht="24" customHeight="1" x14ac:dyDescent="0.2">
      <c r="A6072" s="235" t="str">
        <f t="shared" si="1818"/>
        <v/>
      </c>
      <c r="B6072" s="233" t="str">
        <f t="shared" si="1819"/>
        <v/>
      </c>
      <c r="C6072" s="234"/>
      <c r="D6072" s="235" t="str">
        <f t="shared" si="1820"/>
        <v/>
      </c>
      <c r="E6072" s="236"/>
      <c r="F6072" s="237">
        <f t="shared" si="1821"/>
        <v>0</v>
      </c>
      <c r="G6072" s="303">
        <f t="shared" si="1822"/>
        <v>0</v>
      </c>
    </row>
    <row r="6073" spans="1:7" s="238" customFormat="1" ht="24" customHeight="1" x14ac:dyDescent="0.2">
      <c r="A6073" s="235" t="str">
        <f t="shared" si="1818"/>
        <v/>
      </c>
      <c r="B6073" s="233" t="str">
        <f t="shared" si="1819"/>
        <v/>
      </c>
      <c r="C6073" s="234"/>
      <c r="D6073" s="235" t="str">
        <f t="shared" si="1820"/>
        <v/>
      </c>
      <c r="E6073" s="236"/>
      <c r="F6073" s="237">
        <f t="shared" si="1821"/>
        <v>0</v>
      </c>
      <c r="G6073" s="303">
        <f t="shared" si="1822"/>
        <v>0</v>
      </c>
    </row>
    <row r="6074" spans="1:7" s="238" customFormat="1" ht="24" customHeight="1" x14ac:dyDescent="0.2">
      <c r="A6074" s="235" t="str">
        <f t="shared" si="1818"/>
        <v/>
      </c>
      <c r="B6074" s="233" t="str">
        <f t="shared" si="1819"/>
        <v/>
      </c>
      <c r="C6074" s="234"/>
      <c r="D6074" s="235" t="str">
        <f t="shared" si="1820"/>
        <v/>
      </c>
      <c r="E6074" s="236"/>
      <c r="F6074" s="237">
        <f t="shared" si="1821"/>
        <v>0</v>
      </c>
      <c r="G6074" s="303">
        <f t="shared" si="1822"/>
        <v>0</v>
      </c>
    </row>
    <row r="6075" spans="1:7" s="238" customFormat="1" ht="24" customHeight="1" x14ac:dyDescent="0.2">
      <c r="A6075" s="235" t="str">
        <f t="shared" si="1818"/>
        <v/>
      </c>
      <c r="B6075" s="233" t="str">
        <f t="shared" si="1819"/>
        <v/>
      </c>
      <c r="C6075" s="234"/>
      <c r="D6075" s="235" t="str">
        <f t="shared" si="1820"/>
        <v/>
      </c>
      <c r="E6075" s="236"/>
      <c r="F6075" s="237">
        <f t="shared" si="1821"/>
        <v>0</v>
      </c>
      <c r="G6075" s="303">
        <f t="shared" si="1822"/>
        <v>0</v>
      </c>
    </row>
    <row r="6076" spans="1:7" ht="24" customHeight="1" x14ac:dyDescent="0.2">
      <c r="A6076" s="304"/>
      <c r="B6076" s="99"/>
      <c r="C6076" s="99"/>
      <c r="D6076" s="105"/>
      <c r="E6076" s="106"/>
      <c r="F6076" s="377" t="s">
        <v>31</v>
      </c>
      <c r="G6076" s="305">
        <f>SUBTOTAL(9,G6062:G6075)</f>
        <v>0</v>
      </c>
    </row>
    <row r="6077" spans="1:7" ht="24" customHeight="1" x14ac:dyDescent="0.2">
      <c r="A6077" s="304"/>
      <c r="B6077" s="99"/>
      <c r="C6077" s="375" t="s">
        <v>605</v>
      </c>
      <c r="D6077" s="105"/>
      <c r="E6077" s="106"/>
      <c r="F6077" s="107"/>
      <c r="G6077" s="306"/>
    </row>
    <row r="6078" spans="1:7" s="238" customFormat="1" ht="24" customHeight="1" x14ac:dyDescent="0.2">
      <c r="A6078" s="235" t="str">
        <f t="shared" ref="A6078:A6085" si="1823">IFERROR(VLOOKUP(C6078,Tabla_Insumos,4,FALSE),"")</f>
        <v/>
      </c>
      <c r="B6078" s="233">
        <f t="shared" ref="B6078:B6085" si="1824">IFERROR(VLOOKUP(A6078,Tabla_Indices,5,FALSE),"")</f>
        <v>0</v>
      </c>
      <c r="C6078" s="234"/>
      <c r="D6078" s="235" t="str">
        <f t="shared" ref="D6078:D6085" si="1825">IFERROR(VLOOKUP(C6078,Tabla_Insumos,2,FALSE),"")</f>
        <v/>
      </c>
      <c r="E6078" s="236"/>
      <c r="F6078" s="237">
        <f t="shared" ref="F6078:F6085" si="1826">IFERROR(VLOOKUP(C6078,Tabla_Insumos,3,FALSE),0)</f>
        <v>0</v>
      </c>
      <c r="G6078" s="303">
        <f>ROUND(E6078*F6078,2)</f>
        <v>0</v>
      </c>
    </row>
    <row r="6079" spans="1:7" s="238" customFormat="1" ht="24" customHeight="1" x14ac:dyDescent="0.2">
      <c r="A6079" s="235" t="str">
        <f t="shared" si="1823"/>
        <v/>
      </c>
      <c r="B6079" s="233">
        <f t="shared" si="1824"/>
        <v>0</v>
      </c>
      <c r="C6079" s="234"/>
      <c r="D6079" s="235" t="str">
        <f t="shared" si="1825"/>
        <v/>
      </c>
      <c r="E6079" s="236"/>
      <c r="F6079" s="237">
        <f t="shared" si="1826"/>
        <v>0</v>
      </c>
      <c r="G6079" s="303">
        <f>ROUND(E6079*F6079,2)</f>
        <v>0</v>
      </c>
    </row>
    <row r="6080" spans="1:7" s="238" customFormat="1" ht="24" customHeight="1" x14ac:dyDescent="0.2">
      <c r="A6080" s="235" t="str">
        <f t="shared" si="1823"/>
        <v/>
      </c>
      <c r="B6080" s="233">
        <f t="shared" si="1824"/>
        <v>0</v>
      </c>
      <c r="C6080" s="234"/>
      <c r="D6080" s="235" t="str">
        <f t="shared" si="1825"/>
        <v/>
      </c>
      <c r="E6080" s="236"/>
      <c r="F6080" s="237">
        <f t="shared" si="1826"/>
        <v>0</v>
      </c>
      <c r="G6080" s="303">
        <f t="shared" ref="G6080:G6085" si="1827">ROUND(E6080*F6080,2)</f>
        <v>0</v>
      </c>
    </row>
    <row r="6081" spans="1:7" s="238" customFormat="1" ht="24" customHeight="1" x14ac:dyDescent="0.2">
      <c r="A6081" s="235" t="str">
        <f t="shared" si="1823"/>
        <v/>
      </c>
      <c r="B6081" s="233">
        <f t="shared" si="1824"/>
        <v>0</v>
      </c>
      <c r="C6081" s="234"/>
      <c r="D6081" s="235" t="str">
        <f t="shared" si="1825"/>
        <v/>
      </c>
      <c r="E6081" s="236"/>
      <c r="F6081" s="237">
        <f t="shared" si="1826"/>
        <v>0</v>
      </c>
      <c r="G6081" s="303">
        <f t="shared" si="1827"/>
        <v>0</v>
      </c>
    </row>
    <row r="6082" spans="1:7" s="238" customFormat="1" ht="24" customHeight="1" x14ac:dyDescent="0.2">
      <c r="A6082" s="235" t="str">
        <f t="shared" si="1823"/>
        <v/>
      </c>
      <c r="B6082" s="233">
        <f t="shared" si="1824"/>
        <v>0</v>
      </c>
      <c r="C6082" s="234"/>
      <c r="D6082" s="235" t="str">
        <f t="shared" si="1825"/>
        <v/>
      </c>
      <c r="E6082" s="236"/>
      <c r="F6082" s="237">
        <f t="shared" si="1826"/>
        <v>0</v>
      </c>
      <c r="G6082" s="303">
        <f t="shared" si="1827"/>
        <v>0</v>
      </c>
    </row>
    <row r="6083" spans="1:7" s="238" customFormat="1" ht="24" customHeight="1" x14ac:dyDescent="0.2">
      <c r="A6083" s="235" t="str">
        <f t="shared" si="1823"/>
        <v/>
      </c>
      <c r="B6083" s="233">
        <f t="shared" si="1824"/>
        <v>0</v>
      </c>
      <c r="C6083" s="234"/>
      <c r="D6083" s="235" t="str">
        <f t="shared" si="1825"/>
        <v/>
      </c>
      <c r="E6083" s="236"/>
      <c r="F6083" s="237">
        <f t="shared" si="1826"/>
        <v>0</v>
      </c>
      <c r="G6083" s="303">
        <f t="shared" si="1827"/>
        <v>0</v>
      </c>
    </row>
    <row r="6084" spans="1:7" s="238" customFormat="1" ht="24" customHeight="1" x14ac:dyDescent="0.2">
      <c r="A6084" s="235" t="str">
        <f t="shared" si="1823"/>
        <v/>
      </c>
      <c r="B6084" s="233">
        <f t="shared" si="1824"/>
        <v>0</v>
      </c>
      <c r="C6084" s="234"/>
      <c r="D6084" s="235" t="str">
        <f t="shared" si="1825"/>
        <v/>
      </c>
      <c r="E6084" s="236"/>
      <c r="F6084" s="237">
        <f t="shared" si="1826"/>
        <v>0</v>
      </c>
      <c r="G6084" s="303">
        <f t="shared" si="1827"/>
        <v>0</v>
      </c>
    </row>
    <row r="6085" spans="1:7" s="238" customFormat="1" ht="24" customHeight="1" x14ac:dyDescent="0.2">
      <c r="A6085" s="235" t="str">
        <f t="shared" si="1823"/>
        <v/>
      </c>
      <c r="B6085" s="233">
        <f t="shared" si="1824"/>
        <v>0</v>
      </c>
      <c r="C6085" s="234"/>
      <c r="D6085" s="235" t="str">
        <f t="shared" si="1825"/>
        <v/>
      </c>
      <c r="E6085" s="236"/>
      <c r="F6085" s="237">
        <f t="shared" si="1826"/>
        <v>0</v>
      </c>
      <c r="G6085" s="303">
        <f t="shared" si="1827"/>
        <v>0</v>
      </c>
    </row>
    <row r="6086" spans="1:7" ht="24" customHeight="1" x14ac:dyDescent="0.2">
      <c r="A6086" s="304"/>
      <c r="B6086" s="99"/>
      <c r="C6086" s="99"/>
      <c r="D6086" s="105"/>
      <c r="E6086" s="106"/>
      <c r="F6086" s="377" t="s">
        <v>32</v>
      </c>
      <c r="G6086" s="305">
        <f>SUBTOTAL(9,G6078:G6085)</f>
        <v>0</v>
      </c>
    </row>
    <row r="6087" spans="1:7" ht="24" customHeight="1" x14ac:dyDescent="0.2">
      <c r="A6087" s="304"/>
      <c r="B6087" s="99"/>
      <c r="C6087" s="375" t="s">
        <v>606</v>
      </c>
      <c r="D6087" s="105"/>
      <c r="E6087" s="106"/>
      <c r="F6087" s="107"/>
      <c r="G6087" s="306"/>
    </row>
    <row r="6088" spans="1:7" s="238" customFormat="1" ht="24" customHeight="1" x14ac:dyDescent="0.2">
      <c r="A6088" s="235" t="str">
        <f t="shared" ref="A6088:A6096" si="1828">IFERROR(VLOOKUP(C6088,Tabla_Insumos,4,FALSE),"")</f>
        <v/>
      </c>
      <c r="B6088" s="233" t="str">
        <f t="shared" ref="B6088:B6096" si="1829">IFERROR(VLOOKUP(C6088,Tabla_Insumos,5,FALSE),"")</f>
        <v/>
      </c>
      <c r="C6088" s="234"/>
      <c r="D6088" s="235" t="str">
        <f t="shared" ref="D6088:D6096" si="1830">IFERROR(VLOOKUP(C6088,Tabla_Insumos,2,FALSE),"")</f>
        <v/>
      </c>
      <c r="E6088" s="236"/>
      <c r="F6088" s="237">
        <f t="shared" ref="F6088:F6096" si="1831">IFERROR(VLOOKUP(C6088,Tabla_Insumos,3,FALSE),0)</f>
        <v>0</v>
      </c>
      <c r="G6088" s="303">
        <f t="shared" ref="G6088:G6096" si="1832">ROUND(E6088*F6088,2)</f>
        <v>0</v>
      </c>
    </row>
    <row r="6089" spans="1:7" s="238" customFormat="1" ht="24" customHeight="1" x14ac:dyDescent="0.2">
      <c r="A6089" s="235" t="str">
        <f t="shared" si="1828"/>
        <v/>
      </c>
      <c r="B6089" s="233" t="str">
        <f t="shared" si="1829"/>
        <v/>
      </c>
      <c r="C6089" s="234"/>
      <c r="D6089" s="235" t="str">
        <f t="shared" si="1830"/>
        <v/>
      </c>
      <c r="E6089" s="236"/>
      <c r="F6089" s="237">
        <f t="shared" si="1831"/>
        <v>0</v>
      </c>
      <c r="G6089" s="303">
        <f t="shared" si="1832"/>
        <v>0</v>
      </c>
    </row>
    <row r="6090" spans="1:7" s="238" customFormat="1" ht="24" customHeight="1" x14ac:dyDescent="0.2">
      <c r="A6090" s="235" t="str">
        <f t="shared" si="1828"/>
        <v/>
      </c>
      <c r="B6090" s="233" t="str">
        <f t="shared" si="1829"/>
        <v/>
      </c>
      <c r="C6090" s="234"/>
      <c r="D6090" s="235" t="str">
        <f t="shared" si="1830"/>
        <v/>
      </c>
      <c r="E6090" s="236"/>
      <c r="F6090" s="237">
        <f t="shared" si="1831"/>
        <v>0</v>
      </c>
      <c r="G6090" s="303">
        <f t="shared" si="1832"/>
        <v>0</v>
      </c>
    </row>
    <row r="6091" spans="1:7" s="238" customFormat="1" ht="24" customHeight="1" x14ac:dyDescent="0.2">
      <c r="A6091" s="235" t="str">
        <f t="shared" si="1828"/>
        <v/>
      </c>
      <c r="B6091" s="233" t="str">
        <f t="shared" si="1829"/>
        <v/>
      </c>
      <c r="C6091" s="234"/>
      <c r="D6091" s="235" t="str">
        <f t="shared" si="1830"/>
        <v/>
      </c>
      <c r="E6091" s="236"/>
      <c r="F6091" s="237">
        <f t="shared" si="1831"/>
        <v>0</v>
      </c>
      <c r="G6091" s="303">
        <f t="shared" si="1832"/>
        <v>0</v>
      </c>
    </row>
    <row r="6092" spans="1:7" s="238" customFormat="1" ht="24" customHeight="1" x14ac:dyDescent="0.2">
      <c r="A6092" s="235" t="str">
        <f t="shared" si="1828"/>
        <v/>
      </c>
      <c r="B6092" s="233" t="str">
        <f t="shared" si="1829"/>
        <v/>
      </c>
      <c r="C6092" s="234"/>
      <c r="D6092" s="235" t="str">
        <f t="shared" si="1830"/>
        <v/>
      </c>
      <c r="E6092" s="236"/>
      <c r="F6092" s="237">
        <f t="shared" si="1831"/>
        <v>0</v>
      </c>
      <c r="G6092" s="303">
        <f t="shared" si="1832"/>
        <v>0</v>
      </c>
    </row>
    <row r="6093" spans="1:7" s="238" customFormat="1" ht="24" customHeight="1" x14ac:dyDescent="0.2">
      <c r="A6093" s="235" t="str">
        <f t="shared" si="1828"/>
        <v/>
      </c>
      <c r="B6093" s="233" t="str">
        <f t="shared" si="1829"/>
        <v/>
      </c>
      <c r="C6093" s="234"/>
      <c r="D6093" s="235" t="str">
        <f t="shared" si="1830"/>
        <v/>
      </c>
      <c r="E6093" s="236"/>
      <c r="F6093" s="237">
        <f t="shared" si="1831"/>
        <v>0</v>
      </c>
      <c r="G6093" s="303">
        <f t="shared" si="1832"/>
        <v>0</v>
      </c>
    </row>
    <row r="6094" spans="1:7" s="238" customFormat="1" ht="24" customHeight="1" x14ac:dyDescent="0.2">
      <c r="A6094" s="235" t="str">
        <f t="shared" si="1828"/>
        <v/>
      </c>
      <c r="B6094" s="233" t="str">
        <f t="shared" si="1829"/>
        <v/>
      </c>
      <c r="C6094" s="234"/>
      <c r="D6094" s="235" t="str">
        <f t="shared" si="1830"/>
        <v/>
      </c>
      <c r="E6094" s="236"/>
      <c r="F6094" s="237">
        <f t="shared" si="1831"/>
        <v>0</v>
      </c>
      <c r="G6094" s="303">
        <f t="shared" si="1832"/>
        <v>0</v>
      </c>
    </row>
    <row r="6095" spans="1:7" s="238" customFormat="1" ht="24" customHeight="1" x14ac:dyDescent="0.2">
      <c r="A6095" s="235" t="str">
        <f t="shared" si="1828"/>
        <v/>
      </c>
      <c r="B6095" s="233" t="str">
        <f t="shared" si="1829"/>
        <v/>
      </c>
      <c r="C6095" s="234"/>
      <c r="D6095" s="235" t="str">
        <f t="shared" si="1830"/>
        <v/>
      </c>
      <c r="E6095" s="236"/>
      <c r="F6095" s="237">
        <f t="shared" si="1831"/>
        <v>0</v>
      </c>
      <c r="G6095" s="303">
        <f t="shared" si="1832"/>
        <v>0</v>
      </c>
    </row>
    <row r="6096" spans="1:7" s="238" customFormat="1" ht="24" customHeight="1" x14ac:dyDescent="0.2">
      <c r="A6096" s="235" t="str">
        <f t="shared" si="1828"/>
        <v/>
      </c>
      <c r="B6096" s="233" t="str">
        <f t="shared" si="1829"/>
        <v/>
      </c>
      <c r="C6096" s="234"/>
      <c r="D6096" s="235" t="str">
        <f t="shared" si="1830"/>
        <v/>
      </c>
      <c r="E6096" s="236"/>
      <c r="F6096" s="237">
        <f t="shared" si="1831"/>
        <v>0</v>
      </c>
      <c r="G6096" s="303">
        <f t="shared" si="1832"/>
        <v>0</v>
      </c>
    </row>
    <row r="6097" spans="1:123" ht="24" customHeight="1" x14ac:dyDescent="0.2">
      <c r="A6097" s="307"/>
      <c r="B6097" s="105"/>
      <c r="C6097" s="99"/>
      <c r="D6097" s="105"/>
      <c r="E6097" s="106"/>
      <c r="F6097" s="377" t="s">
        <v>33</v>
      </c>
      <c r="G6097" s="305">
        <f>SUBTOTAL(9,G6088:G6096)</f>
        <v>0</v>
      </c>
    </row>
    <row r="6098" spans="1:123" ht="24" customHeight="1" x14ac:dyDescent="0.2">
      <c r="A6098" s="308"/>
      <c r="B6098" s="105"/>
      <c r="C6098" s="99"/>
      <c r="D6098" s="105"/>
      <c r="E6098" s="106"/>
      <c r="F6098" s="107"/>
      <c r="G6098" s="306"/>
    </row>
    <row r="6099" spans="1:123" ht="24" customHeight="1" x14ac:dyDescent="0.2">
      <c r="A6099" s="309" t="str">
        <f>B6057</f>
        <v/>
      </c>
      <c r="B6099" s="310" t="str">
        <f>C6057</f>
        <v/>
      </c>
      <c r="C6099" s="113"/>
      <c r="D6099" s="113" t="s">
        <v>34</v>
      </c>
      <c r="E6099" s="114"/>
      <c r="F6099" s="312" t="s">
        <v>35</v>
      </c>
      <c r="G6099" s="311">
        <f>SUBTOTAL(9,G6062:G6098)</f>
        <v>0</v>
      </c>
    </row>
    <row r="6101" spans="1:123" ht="24" customHeight="1" x14ac:dyDescent="0.2">
      <c r="A6101" s="291" t="s">
        <v>37</v>
      </c>
      <c r="B6101" s="292"/>
      <c r="C6101" s="292"/>
      <c r="D6101" s="292"/>
      <c r="E6101" s="292"/>
      <c r="F6101" s="292"/>
      <c r="G6101" s="293"/>
    </row>
    <row r="6102" spans="1:123" ht="24" customHeight="1" x14ac:dyDescent="0.2">
      <c r="A6102" s="294" t="s">
        <v>602</v>
      </c>
      <c r="B6102" s="101" t="str">
        <f>Comitente</f>
        <v>DIRECCION PROVINCIAL DE REDES DE GAS</v>
      </c>
      <c r="C6102" s="96"/>
      <c r="D6102" s="102"/>
      <c r="E6102" s="102"/>
      <c r="F6102" s="103"/>
      <c r="G6102" s="295"/>
    </row>
    <row r="6103" spans="1:123" ht="24" customHeight="1" x14ac:dyDescent="0.2">
      <c r="A6103" s="294" t="s">
        <v>603</v>
      </c>
      <c r="B6103" s="101">
        <f>Contratista</f>
        <v>0</v>
      </c>
      <c r="C6103" s="97"/>
      <c r="D6103" s="97"/>
      <c r="E6103" s="97"/>
      <c r="F6103" s="104"/>
      <c r="G6103" s="296"/>
    </row>
    <row r="6104" spans="1:123" ht="24" customHeight="1" x14ac:dyDescent="0.2">
      <c r="A6104" s="294" t="s">
        <v>24</v>
      </c>
      <c r="B6104" s="101" t="str">
        <f>Obra</f>
        <v>RED DE MEDIA PRESIÓN BARRIO TALACASTO</v>
      </c>
      <c r="C6104" s="97"/>
      <c r="D6104" s="97"/>
      <c r="E6104" s="97"/>
      <c r="F6104" s="104" t="s">
        <v>38</v>
      </c>
      <c r="G6104" s="297">
        <f>Fecha_Base</f>
        <v>0</v>
      </c>
    </row>
    <row r="6105" spans="1:123" ht="24" customHeight="1" x14ac:dyDescent="0.2">
      <c r="A6105" s="298" t="s">
        <v>601</v>
      </c>
      <c r="B6105" s="98" t="str">
        <f>Ubicación</f>
        <v>Departamento Chimbas</v>
      </c>
      <c r="C6105" s="98"/>
      <c r="D6105" s="105"/>
      <c r="E6105" s="106"/>
      <c r="F6105" s="107"/>
      <c r="G6105" s="299"/>
    </row>
    <row r="6106" spans="1:123" ht="24" customHeight="1" x14ac:dyDescent="0.2">
      <c r="A6106" s="298" t="s">
        <v>39</v>
      </c>
      <c r="B6106" s="108" t="str">
        <f>IFERROR(VALUE(LEFT(B6107,FIND(".",B6107)-1)),"")</f>
        <v/>
      </c>
      <c r="C6106" s="99" t="str">
        <f>IFERROR(VLOOKUP(B6106,Tabla_CyP,2,FALSE),"")</f>
        <v/>
      </c>
      <c r="D6106" s="99"/>
      <c r="E6106" s="106"/>
      <c r="F6106" s="107"/>
      <c r="G6106" s="299"/>
    </row>
    <row r="6107" spans="1:123" ht="24" customHeight="1" x14ac:dyDescent="0.2">
      <c r="A6107" s="298" t="s">
        <v>25</v>
      </c>
      <c r="B6107" s="109" t="str">
        <f>IFERROR(VLOOKUP(COUNTIF($A$1:A6107,"ANALISIS DE PRECIOS"),Tabla_NumeroItem,2,FALSE),"")</f>
        <v/>
      </c>
      <c r="C6107" s="99" t="str">
        <f>IFERROR(VLOOKUP(B6107,Tabla_CyP,2,FALSE),"")</f>
        <v/>
      </c>
      <c r="D6107" s="105"/>
      <c r="E6107" s="106"/>
      <c r="F6107" s="104" t="s">
        <v>26</v>
      </c>
      <c r="G6107" s="300" t="str">
        <f>IFERROR(VLOOKUP(B6107,Tabla_CyP,4,FALSE),"")</f>
        <v/>
      </c>
    </row>
    <row r="6108" spans="1:123" ht="24" customHeight="1" x14ac:dyDescent="0.2">
      <c r="A6108" s="298"/>
      <c r="B6108" s="98"/>
      <c r="C6108" s="99"/>
      <c r="D6108" s="105"/>
      <c r="E6108" s="106"/>
      <c r="F6108" s="107"/>
      <c r="G6108" s="299"/>
    </row>
    <row r="6109" spans="1:123" ht="24" customHeight="1" x14ac:dyDescent="0.2">
      <c r="A6109" s="431" t="s">
        <v>507</v>
      </c>
      <c r="B6109" s="432"/>
      <c r="C6109" s="425" t="s">
        <v>0</v>
      </c>
      <c r="D6109" s="425" t="s">
        <v>27</v>
      </c>
      <c r="E6109" s="427" t="s">
        <v>28</v>
      </c>
      <c r="F6109" s="429" t="s">
        <v>29</v>
      </c>
      <c r="G6109" s="429" t="s">
        <v>30</v>
      </c>
    </row>
    <row r="6110" spans="1:123" s="111" customFormat="1" ht="24" customHeight="1" x14ac:dyDescent="0.2">
      <c r="A6110" s="110" t="s">
        <v>508</v>
      </c>
      <c r="B6110" s="110" t="s">
        <v>509</v>
      </c>
      <c r="C6110" s="426"/>
      <c r="D6110" s="426"/>
      <c r="E6110" s="428"/>
      <c r="F6110" s="430"/>
      <c r="G6110" s="430"/>
      <c r="H6110" s="239"/>
      <c r="I6110" s="239"/>
      <c r="J6110" s="239"/>
      <c r="K6110" s="239"/>
      <c r="L6110" s="239"/>
      <c r="M6110" s="239"/>
      <c r="N6110" s="239"/>
      <c r="O6110" s="239"/>
      <c r="P6110" s="239"/>
      <c r="Q6110" s="239"/>
      <c r="R6110" s="239"/>
      <c r="S6110" s="239"/>
      <c r="T6110" s="239"/>
      <c r="U6110" s="239"/>
      <c r="V6110" s="239"/>
      <c r="W6110" s="239"/>
      <c r="X6110" s="239"/>
      <c r="Y6110" s="239"/>
      <c r="Z6110" s="239"/>
      <c r="AA6110" s="239"/>
      <c r="AB6110" s="239"/>
      <c r="AC6110" s="239"/>
      <c r="AD6110" s="239"/>
      <c r="AE6110" s="239"/>
      <c r="AF6110" s="239"/>
      <c r="AG6110" s="239"/>
      <c r="AH6110" s="239"/>
      <c r="AI6110" s="239"/>
      <c r="AJ6110" s="239"/>
      <c r="AK6110" s="239"/>
      <c r="AL6110" s="239"/>
      <c r="AM6110" s="239"/>
      <c r="AN6110" s="239"/>
      <c r="AO6110" s="239"/>
      <c r="AP6110" s="239"/>
      <c r="AQ6110" s="239"/>
      <c r="AR6110" s="239"/>
      <c r="AS6110" s="239"/>
      <c r="AT6110" s="239"/>
      <c r="AU6110" s="239"/>
      <c r="AV6110" s="239"/>
      <c r="AW6110" s="239"/>
      <c r="AX6110" s="239"/>
      <c r="AY6110" s="239"/>
      <c r="AZ6110" s="239"/>
      <c r="BA6110" s="239"/>
      <c r="BB6110" s="239"/>
      <c r="BC6110" s="239"/>
      <c r="BD6110" s="239"/>
      <c r="BE6110" s="239"/>
      <c r="BF6110" s="239"/>
      <c r="BG6110" s="239"/>
      <c r="BH6110" s="239"/>
      <c r="BI6110" s="239"/>
      <c r="BJ6110" s="239"/>
      <c r="BK6110" s="239"/>
      <c r="BL6110" s="239"/>
      <c r="BM6110" s="239"/>
      <c r="BN6110" s="239"/>
      <c r="BO6110" s="239"/>
      <c r="BP6110" s="239"/>
      <c r="BQ6110" s="239"/>
      <c r="BR6110" s="239"/>
      <c r="BS6110" s="239"/>
      <c r="BT6110" s="239"/>
      <c r="BU6110" s="239"/>
      <c r="BV6110" s="239"/>
      <c r="BW6110" s="239"/>
      <c r="BX6110" s="239"/>
      <c r="BY6110" s="239"/>
      <c r="BZ6110" s="239"/>
      <c r="CA6110" s="239"/>
      <c r="CB6110" s="239"/>
      <c r="CC6110" s="239"/>
      <c r="CD6110" s="239"/>
      <c r="CE6110" s="239"/>
      <c r="CF6110" s="239"/>
      <c r="CG6110" s="239"/>
      <c r="CH6110" s="239"/>
      <c r="CI6110" s="239"/>
      <c r="CJ6110" s="239"/>
      <c r="CK6110" s="239"/>
      <c r="CL6110" s="239"/>
      <c r="CM6110" s="239"/>
      <c r="CN6110" s="239"/>
      <c r="CO6110" s="239"/>
      <c r="CP6110" s="239"/>
      <c r="CQ6110" s="239"/>
      <c r="CR6110" s="239"/>
      <c r="CS6110" s="239"/>
      <c r="CT6110" s="239"/>
      <c r="CU6110" s="239"/>
      <c r="CV6110" s="239"/>
      <c r="CW6110" s="239"/>
      <c r="CX6110" s="239"/>
      <c r="CY6110" s="239"/>
      <c r="CZ6110" s="239"/>
      <c r="DA6110" s="239"/>
      <c r="DB6110" s="239"/>
      <c r="DC6110" s="239"/>
      <c r="DD6110" s="239"/>
      <c r="DE6110" s="239"/>
      <c r="DF6110" s="239"/>
      <c r="DG6110" s="239"/>
      <c r="DH6110" s="239"/>
      <c r="DI6110" s="239"/>
      <c r="DJ6110" s="239"/>
      <c r="DK6110" s="239"/>
      <c r="DL6110" s="239"/>
      <c r="DM6110" s="239"/>
      <c r="DN6110" s="239"/>
      <c r="DO6110" s="239"/>
      <c r="DP6110" s="239"/>
      <c r="DQ6110" s="239"/>
      <c r="DR6110" s="239"/>
      <c r="DS6110" s="239"/>
    </row>
    <row r="6111" spans="1:123" ht="24" customHeight="1" x14ac:dyDescent="0.2">
      <c r="A6111" s="378"/>
      <c r="B6111" s="112"/>
      <c r="C6111" s="376" t="s">
        <v>604</v>
      </c>
      <c r="D6111" s="113"/>
      <c r="E6111" s="114"/>
      <c r="F6111" s="115"/>
      <c r="G6111" s="302"/>
    </row>
    <row r="6112" spans="1:123" s="238" customFormat="1" ht="24" customHeight="1" x14ac:dyDescent="0.2">
      <c r="A6112" s="235" t="str">
        <f t="shared" ref="A6112:A6125" si="1833">IFERROR(VLOOKUP(C6112,Tabla_Insumos,4,FALSE),"")</f>
        <v/>
      </c>
      <c r="B6112" s="233" t="str">
        <f t="shared" ref="B6112:B6125" si="1834">IFERROR(VLOOKUP(C6112,Tabla_Insumos,5,FALSE),"")</f>
        <v/>
      </c>
      <c r="C6112" s="234"/>
      <c r="D6112" s="235" t="str">
        <f t="shared" ref="D6112:D6125" si="1835">IFERROR(VLOOKUP(C6112,Tabla_Insumos,2,FALSE),"")</f>
        <v/>
      </c>
      <c r="E6112" s="236"/>
      <c r="F6112" s="237">
        <f t="shared" ref="F6112:F6125" si="1836">IFERROR(VLOOKUP(C6112,Tabla_Insumos,3,FALSE),0)</f>
        <v>0</v>
      </c>
      <c r="G6112" s="303">
        <f>ROUND(E6112*F6112,2)</f>
        <v>0</v>
      </c>
    </row>
    <row r="6113" spans="1:7" s="238" customFormat="1" ht="24" customHeight="1" x14ac:dyDescent="0.2">
      <c r="A6113" s="235" t="str">
        <f t="shared" si="1833"/>
        <v/>
      </c>
      <c r="B6113" s="233" t="str">
        <f t="shared" si="1834"/>
        <v/>
      </c>
      <c r="C6113" s="234"/>
      <c r="D6113" s="235" t="str">
        <f t="shared" si="1835"/>
        <v/>
      </c>
      <c r="E6113" s="236"/>
      <c r="F6113" s="237">
        <f t="shared" si="1836"/>
        <v>0</v>
      </c>
      <c r="G6113" s="303">
        <f t="shared" ref="G6113:G6125" si="1837">ROUND(E6113*F6113,2)</f>
        <v>0</v>
      </c>
    </row>
    <row r="6114" spans="1:7" s="238" customFormat="1" ht="24" customHeight="1" x14ac:dyDescent="0.2">
      <c r="A6114" s="235" t="str">
        <f t="shared" si="1833"/>
        <v/>
      </c>
      <c r="B6114" s="233" t="str">
        <f t="shared" si="1834"/>
        <v/>
      </c>
      <c r="C6114" s="234"/>
      <c r="D6114" s="235" t="str">
        <f t="shared" si="1835"/>
        <v/>
      </c>
      <c r="E6114" s="236"/>
      <c r="F6114" s="237">
        <f t="shared" si="1836"/>
        <v>0</v>
      </c>
      <c r="G6114" s="303">
        <f t="shared" si="1837"/>
        <v>0</v>
      </c>
    </row>
    <row r="6115" spans="1:7" s="238" customFormat="1" ht="24" customHeight="1" x14ac:dyDescent="0.2">
      <c r="A6115" s="235" t="str">
        <f t="shared" si="1833"/>
        <v/>
      </c>
      <c r="B6115" s="233" t="str">
        <f t="shared" si="1834"/>
        <v/>
      </c>
      <c r="C6115" s="234"/>
      <c r="D6115" s="235" t="str">
        <f t="shared" si="1835"/>
        <v/>
      </c>
      <c r="E6115" s="236"/>
      <c r="F6115" s="237">
        <f t="shared" si="1836"/>
        <v>0</v>
      </c>
      <c r="G6115" s="303">
        <f t="shared" si="1837"/>
        <v>0</v>
      </c>
    </row>
    <row r="6116" spans="1:7" s="238" customFormat="1" ht="24" customHeight="1" x14ac:dyDescent="0.2">
      <c r="A6116" s="235" t="str">
        <f t="shared" si="1833"/>
        <v/>
      </c>
      <c r="B6116" s="233" t="str">
        <f t="shared" si="1834"/>
        <v/>
      </c>
      <c r="C6116" s="234"/>
      <c r="D6116" s="235" t="str">
        <f t="shared" si="1835"/>
        <v/>
      </c>
      <c r="E6116" s="236"/>
      <c r="F6116" s="237">
        <f t="shared" si="1836"/>
        <v>0</v>
      </c>
      <c r="G6116" s="303">
        <f t="shared" si="1837"/>
        <v>0</v>
      </c>
    </row>
    <row r="6117" spans="1:7" s="238" customFormat="1" ht="24" customHeight="1" x14ac:dyDescent="0.2">
      <c r="A6117" s="235" t="str">
        <f t="shared" si="1833"/>
        <v/>
      </c>
      <c r="B6117" s="233" t="str">
        <f t="shared" si="1834"/>
        <v/>
      </c>
      <c r="C6117" s="234"/>
      <c r="D6117" s="235" t="str">
        <f t="shared" si="1835"/>
        <v/>
      </c>
      <c r="E6117" s="236"/>
      <c r="F6117" s="237">
        <f t="shared" si="1836"/>
        <v>0</v>
      </c>
      <c r="G6117" s="303">
        <f t="shared" si="1837"/>
        <v>0</v>
      </c>
    </row>
    <row r="6118" spans="1:7" s="238" customFormat="1" ht="24" customHeight="1" x14ac:dyDescent="0.2">
      <c r="A6118" s="235" t="str">
        <f t="shared" si="1833"/>
        <v/>
      </c>
      <c r="B6118" s="233" t="str">
        <f t="shared" si="1834"/>
        <v/>
      </c>
      <c r="C6118" s="234"/>
      <c r="D6118" s="235" t="str">
        <f t="shared" si="1835"/>
        <v/>
      </c>
      <c r="E6118" s="236"/>
      <c r="F6118" s="237">
        <f t="shared" si="1836"/>
        <v>0</v>
      </c>
      <c r="G6118" s="303">
        <f t="shared" si="1837"/>
        <v>0</v>
      </c>
    </row>
    <row r="6119" spans="1:7" s="238" customFormat="1" ht="24" customHeight="1" x14ac:dyDescent="0.2">
      <c r="A6119" s="235" t="str">
        <f t="shared" si="1833"/>
        <v/>
      </c>
      <c r="B6119" s="233" t="str">
        <f t="shared" si="1834"/>
        <v/>
      </c>
      <c r="C6119" s="234"/>
      <c r="D6119" s="235" t="str">
        <f t="shared" si="1835"/>
        <v/>
      </c>
      <c r="E6119" s="236"/>
      <c r="F6119" s="237">
        <f t="shared" si="1836"/>
        <v>0</v>
      </c>
      <c r="G6119" s="303">
        <f t="shared" si="1837"/>
        <v>0</v>
      </c>
    </row>
    <row r="6120" spans="1:7" s="238" customFormat="1" ht="24" customHeight="1" x14ac:dyDescent="0.2">
      <c r="A6120" s="235" t="str">
        <f t="shared" si="1833"/>
        <v/>
      </c>
      <c r="B6120" s="233" t="str">
        <f t="shared" si="1834"/>
        <v/>
      </c>
      <c r="C6120" s="234"/>
      <c r="D6120" s="235" t="str">
        <f t="shared" si="1835"/>
        <v/>
      </c>
      <c r="E6120" s="236"/>
      <c r="F6120" s="237">
        <f t="shared" si="1836"/>
        <v>0</v>
      </c>
      <c r="G6120" s="303">
        <f t="shared" si="1837"/>
        <v>0</v>
      </c>
    </row>
    <row r="6121" spans="1:7" s="238" customFormat="1" ht="24" customHeight="1" x14ac:dyDescent="0.2">
      <c r="A6121" s="235" t="str">
        <f t="shared" si="1833"/>
        <v/>
      </c>
      <c r="B6121" s="233" t="str">
        <f t="shared" si="1834"/>
        <v/>
      </c>
      <c r="C6121" s="234"/>
      <c r="D6121" s="235" t="str">
        <f t="shared" si="1835"/>
        <v/>
      </c>
      <c r="E6121" s="236"/>
      <c r="F6121" s="237">
        <f t="shared" si="1836"/>
        <v>0</v>
      </c>
      <c r="G6121" s="303">
        <f t="shared" si="1837"/>
        <v>0</v>
      </c>
    </row>
    <row r="6122" spans="1:7" s="238" customFormat="1" ht="24" customHeight="1" x14ac:dyDescent="0.2">
      <c r="A6122" s="235" t="str">
        <f t="shared" si="1833"/>
        <v/>
      </c>
      <c r="B6122" s="233" t="str">
        <f t="shared" si="1834"/>
        <v/>
      </c>
      <c r="C6122" s="234"/>
      <c r="D6122" s="235" t="str">
        <f t="shared" si="1835"/>
        <v/>
      </c>
      <c r="E6122" s="236"/>
      <c r="F6122" s="237">
        <f t="shared" si="1836"/>
        <v>0</v>
      </c>
      <c r="G6122" s="303">
        <f t="shared" si="1837"/>
        <v>0</v>
      </c>
    </row>
    <row r="6123" spans="1:7" s="238" customFormat="1" ht="24" customHeight="1" x14ac:dyDescent="0.2">
      <c r="A6123" s="235" t="str">
        <f t="shared" si="1833"/>
        <v/>
      </c>
      <c r="B6123" s="233" t="str">
        <f t="shared" si="1834"/>
        <v/>
      </c>
      <c r="C6123" s="234"/>
      <c r="D6123" s="235" t="str">
        <f t="shared" si="1835"/>
        <v/>
      </c>
      <c r="E6123" s="236"/>
      <c r="F6123" s="237">
        <f t="shared" si="1836"/>
        <v>0</v>
      </c>
      <c r="G6123" s="303">
        <f t="shared" si="1837"/>
        <v>0</v>
      </c>
    </row>
    <row r="6124" spans="1:7" s="238" customFormat="1" ht="24" customHeight="1" x14ac:dyDescent="0.2">
      <c r="A6124" s="235" t="str">
        <f t="shared" si="1833"/>
        <v/>
      </c>
      <c r="B6124" s="233" t="str">
        <f t="shared" si="1834"/>
        <v/>
      </c>
      <c r="C6124" s="234"/>
      <c r="D6124" s="235" t="str">
        <f t="shared" si="1835"/>
        <v/>
      </c>
      <c r="E6124" s="236"/>
      <c r="F6124" s="237">
        <f t="shared" si="1836"/>
        <v>0</v>
      </c>
      <c r="G6124" s="303">
        <f t="shared" si="1837"/>
        <v>0</v>
      </c>
    </row>
    <row r="6125" spans="1:7" s="238" customFormat="1" ht="24" customHeight="1" x14ac:dyDescent="0.2">
      <c r="A6125" s="235" t="str">
        <f t="shared" si="1833"/>
        <v/>
      </c>
      <c r="B6125" s="233" t="str">
        <f t="shared" si="1834"/>
        <v/>
      </c>
      <c r="C6125" s="234"/>
      <c r="D6125" s="235" t="str">
        <f t="shared" si="1835"/>
        <v/>
      </c>
      <c r="E6125" s="236"/>
      <c r="F6125" s="237">
        <f t="shared" si="1836"/>
        <v>0</v>
      </c>
      <c r="G6125" s="303">
        <f t="shared" si="1837"/>
        <v>0</v>
      </c>
    </row>
    <row r="6126" spans="1:7" ht="24" customHeight="1" x14ac:dyDescent="0.2">
      <c r="A6126" s="304"/>
      <c r="B6126" s="99"/>
      <c r="C6126" s="99"/>
      <c r="D6126" s="105"/>
      <c r="E6126" s="106"/>
      <c r="F6126" s="377" t="s">
        <v>31</v>
      </c>
      <c r="G6126" s="305">
        <f>SUBTOTAL(9,G6112:G6125)</f>
        <v>0</v>
      </c>
    </row>
    <row r="6127" spans="1:7" ht="24" customHeight="1" x14ac:dyDescent="0.2">
      <c r="A6127" s="304"/>
      <c r="B6127" s="99"/>
      <c r="C6127" s="375" t="s">
        <v>605</v>
      </c>
      <c r="D6127" s="105"/>
      <c r="E6127" s="106"/>
      <c r="F6127" s="107"/>
      <c r="G6127" s="306"/>
    </row>
    <row r="6128" spans="1:7" s="238" customFormat="1" ht="24" customHeight="1" x14ac:dyDescent="0.2">
      <c r="A6128" s="235" t="str">
        <f t="shared" ref="A6128:A6135" si="1838">IFERROR(VLOOKUP(C6128,Tabla_Insumos,4,FALSE),"")</f>
        <v/>
      </c>
      <c r="B6128" s="233">
        <f t="shared" ref="B6128:B6135" si="1839">IFERROR(VLOOKUP(A6128,Tabla_Indices,5,FALSE),"")</f>
        <v>0</v>
      </c>
      <c r="C6128" s="234"/>
      <c r="D6128" s="235" t="str">
        <f t="shared" ref="D6128:D6135" si="1840">IFERROR(VLOOKUP(C6128,Tabla_Insumos,2,FALSE),"")</f>
        <v/>
      </c>
      <c r="E6128" s="236"/>
      <c r="F6128" s="237">
        <f t="shared" ref="F6128:F6135" si="1841">IFERROR(VLOOKUP(C6128,Tabla_Insumos,3,FALSE),0)</f>
        <v>0</v>
      </c>
      <c r="G6128" s="303">
        <f>ROUND(E6128*F6128,2)</f>
        <v>0</v>
      </c>
    </row>
    <row r="6129" spans="1:7" s="238" customFormat="1" ht="24" customHeight="1" x14ac:dyDescent="0.2">
      <c r="A6129" s="235" t="str">
        <f t="shared" si="1838"/>
        <v/>
      </c>
      <c r="B6129" s="233">
        <f t="shared" si="1839"/>
        <v>0</v>
      </c>
      <c r="C6129" s="234"/>
      <c r="D6129" s="235" t="str">
        <f t="shared" si="1840"/>
        <v/>
      </c>
      <c r="E6129" s="236"/>
      <c r="F6129" s="237">
        <f t="shared" si="1841"/>
        <v>0</v>
      </c>
      <c r="G6129" s="303">
        <f>ROUND(E6129*F6129,2)</f>
        <v>0</v>
      </c>
    </row>
    <row r="6130" spans="1:7" s="238" customFormat="1" ht="24" customHeight="1" x14ac:dyDescent="0.2">
      <c r="A6130" s="235" t="str">
        <f t="shared" si="1838"/>
        <v/>
      </c>
      <c r="B6130" s="233">
        <f t="shared" si="1839"/>
        <v>0</v>
      </c>
      <c r="C6130" s="234"/>
      <c r="D6130" s="235" t="str">
        <f t="shared" si="1840"/>
        <v/>
      </c>
      <c r="E6130" s="236"/>
      <c r="F6130" s="237">
        <f t="shared" si="1841"/>
        <v>0</v>
      </c>
      <c r="G6130" s="303">
        <f t="shared" ref="G6130:G6135" si="1842">ROUND(E6130*F6130,2)</f>
        <v>0</v>
      </c>
    </row>
    <row r="6131" spans="1:7" s="238" customFormat="1" ht="24" customHeight="1" x14ac:dyDescent="0.2">
      <c r="A6131" s="235" t="str">
        <f t="shared" si="1838"/>
        <v/>
      </c>
      <c r="B6131" s="233">
        <f t="shared" si="1839"/>
        <v>0</v>
      </c>
      <c r="C6131" s="234"/>
      <c r="D6131" s="235" t="str">
        <f t="shared" si="1840"/>
        <v/>
      </c>
      <c r="E6131" s="236"/>
      <c r="F6131" s="237">
        <f t="shared" si="1841"/>
        <v>0</v>
      </c>
      <c r="G6131" s="303">
        <f t="shared" si="1842"/>
        <v>0</v>
      </c>
    </row>
    <row r="6132" spans="1:7" s="238" customFormat="1" ht="24" customHeight="1" x14ac:dyDescent="0.2">
      <c r="A6132" s="235" t="str">
        <f t="shared" si="1838"/>
        <v/>
      </c>
      <c r="B6132" s="233">
        <f t="shared" si="1839"/>
        <v>0</v>
      </c>
      <c r="C6132" s="234"/>
      <c r="D6132" s="235" t="str">
        <f t="shared" si="1840"/>
        <v/>
      </c>
      <c r="E6132" s="236"/>
      <c r="F6132" s="237">
        <f t="shared" si="1841"/>
        <v>0</v>
      </c>
      <c r="G6132" s="303">
        <f t="shared" si="1842"/>
        <v>0</v>
      </c>
    </row>
    <row r="6133" spans="1:7" s="238" customFormat="1" ht="24" customHeight="1" x14ac:dyDescent="0.2">
      <c r="A6133" s="235" t="str">
        <f t="shared" si="1838"/>
        <v/>
      </c>
      <c r="B6133" s="233">
        <f t="shared" si="1839"/>
        <v>0</v>
      </c>
      <c r="C6133" s="234"/>
      <c r="D6133" s="235" t="str">
        <f t="shared" si="1840"/>
        <v/>
      </c>
      <c r="E6133" s="236"/>
      <c r="F6133" s="237">
        <f t="shared" si="1841"/>
        <v>0</v>
      </c>
      <c r="G6133" s="303">
        <f t="shared" si="1842"/>
        <v>0</v>
      </c>
    </row>
    <row r="6134" spans="1:7" s="238" customFormat="1" ht="24" customHeight="1" x14ac:dyDescent="0.2">
      <c r="A6134" s="235" t="str">
        <f t="shared" si="1838"/>
        <v/>
      </c>
      <c r="B6134" s="233">
        <f t="shared" si="1839"/>
        <v>0</v>
      </c>
      <c r="C6134" s="234"/>
      <c r="D6134" s="235" t="str">
        <f t="shared" si="1840"/>
        <v/>
      </c>
      <c r="E6134" s="236"/>
      <c r="F6134" s="237">
        <f t="shared" si="1841"/>
        <v>0</v>
      </c>
      <c r="G6134" s="303">
        <f t="shared" si="1842"/>
        <v>0</v>
      </c>
    </row>
    <row r="6135" spans="1:7" s="238" customFormat="1" ht="24" customHeight="1" x14ac:dyDescent="0.2">
      <c r="A6135" s="235" t="str">
        <f t="shared" si="1838"/>
        <v/>
      </c>
      <c r="B6135" s="233">
        <f t="shared" si="1839"/>
        <v>0</v>
      </c>
      <c r="C6135" s="234"/>
      <c r="D6135" s="235" t="str">
        <f t="shared" si="1840"/>
        <v/>
      </c>
      <c r="E6135" s="236"/>
      <c r="F6135" s="237">
        <f t="shared" si="1841"/>
        <v>0</v>
      </c>
      <c r="G6135" s="303">
        <f t="shared" si="1842"/>
        <v>0</v>
      </c>
    </row>
    <row r="6136" spans="1:7" ht="24" customHeight="1" x14ac:dyDescent="0.2">
      <c r="A6136" s="304"/>
      <c r="B6136" s="99"/>
      <c r="C6136" s="99"/>
      <c r="D6136" s="105"/>
      <c r="E6136" s="106"/>
      <c r="F6136" s="377" t="s">
        <v>32</v>
      </c>
      <c r="G6136" s="305">
        <f>SUBTOTAL(9,G6128:G6135)</f>
        <v>0</v>
      </c>
    </row>
    <row r="6137" spans="1:7" ht="24" customHeight="1" x14ac:dyDescent="0.2">
      <c r="A6137" s="304"/>
      <c r="B6137" s="99"/>
      <c r="C6137" s="375" t="s">
        <v>606</v>
      </c>
      <c r="D6137" s="105"/>
      <c r="E6137" s="106"/>
      <c r="F6137" s="107"/>
      <c r="G6137" s="306"/>
    </row>
    <row r="6138" spans="1:7" s="238" customFormat="1" ht="24" customHeight="1" x14ac:dyDescent="0.2">
      <c r="A6138" s="235" t="str">
        <f t="shared" ref="A6138:A6146" si="1843">IFERROR(VLOOKUP(C6138,Tabla_Insumos,4,FALSE),"")</f>
        <v/>
      </c>
      <c r="B6138" s="233" t="str">
        <f t="shared" ref="B6138:B6146" si="1844">IFERROR(VLOOKUP(C6138,Tabla_Insumos,5,FALSE),"")</f>
        <v/>
      </c>
      <c r="C6138" s="234"/>
      <c r="D6138" s="235" t="str">
        <f t="shared" ref="D6138:D6146" si="1845">IFERROR(VLOOKUP(C6138,Tabla_Insumos,2,FALSE),"")</f>
        <v/>
      </c>
      <c r="E6138" s="236"/>
      <c r="F6138" s="237">
        <f t="shared" ref="F6138:F6146" si="1846">IFERROR(VLOOKUP(C6138,Tabla_Insumos,3,FALSE),0)</f>
        <v>0</v>
      </c>
      <c r="G6138" s="303">
        <f t="shared" ref="G6138:G6146" si="1847">ROUND(E6138*F6138,2)</f>
        <v>0</v>
      </c>
    </row>
    <row r="6139" spans="1:7" s="238" customFormat="1" ht="24" customHeight="1" x14ac:dyDescent="0.2">
      <c r="A6139" s="235" t="str">
        <f t="shared" si="1843"/>
        <v/>
      </c>
      <c r="B6139" s="233" t="str">
        <f t="shared" si="1844"/>
        <v/>
      </c>
      <c r="C6139" s="234"/>
      <c r="D6139" s="235" t="str">
        <f t="shared" si="1845"/>
        <v/>
      </c>
      <c r="E6139" s="236"/>
      <c r="F6139" s="237">
        <f t="shared" si="1846"/>
        <v>0</v>
      </c>
      <c r="G6139" s="303">
        <f t="shared" si="1847"/>
        <v>0</v>
      </c>
    </row>
    <row r="6140" spans="1:7" s="238" customFormat="1" ht="24" customHeight="1" x14ac:dyDescent="0.2">
      <c r="A6140" s="235" t="str">
        <f t="shared" si="1843"/>
        <v/>
      </c>
      <c r="B6140" s="233" t="str">
        <f t="shared" si="1844"/>
        <v/>
      </c>
      <c r="C6140" s="234"/>
      <c r="D6140" s="235" t="str">
        <f t="shared" si="1845"/>
        <v/>
      </c>
      <c r="E6140" s="236"/>
      <c r="F6140" s="237">
        <f t="shared" si="1846"/>
        <v>0</v>
      </c>
      <c r="G6140" s="303">
        <f t="shared" si="1847"/>
        <v>0</v>
      </c>
    </row>
    <row r="6141" spans="1:7" s="238" customFormat="1" ht="24" customHeight="1" x14ac:dyDescent="0.2">
      <c r="A6141" s="235" t="str">
        <f t="shared" si="1843"/>
        <v/>
      </c>
      <c r="B6141" s="233" t="str">
        <f t="shared" si="1844"/>
        <v/>
      </c>
      <c r="C6141" s="234"/>
      <c r="D6141" s="235" t="str">
        <f t="shared" si="1845"/>
        <v/>
      </c>
      <c r="E6141" s="236"/>
      <c r="F6141" s="237">
        <f t="shared" si="1846"/>
        <v>0</v>
      </c>
      <c r="G6141" s="303">
        <f t="shared" si="1847"/>
        <v>0</v>
      </c>
    </row>
    <row r="6142" spans="1:7" s="238" customFormat="1" ht="24" customHeight="1" x14ac:dyDescent="0.2">
      <c r="A6142" s="235" t="str">
        <f t="shared" si="1843"/>
        <v/>
      </c>
      <c r="B6142" s="233" t="str">
        <f t="shared" si="1844"/>
        <v/>
      </c>
      <c r="C6142" s="234"/>
      <c r="D6142" s="235" t="str">
        <f t="shared" si="1845"/>
        <v/>
      </c>
      <c r="E6142" s="236"/>
      <c r="F6142" s="237">
        <f t="shared" si="1846"/>
        <v>0</v>
      </c>
      <c r="G6142" s="303">
        <f t="shared" si="1847"/>
        <v>0</v>
      </c>
    </row>
    <row r="6143" spans="1:7" s="238" customFormat="1" ht="24" customHeight="1" x14ac:dyDescent="0.2">
      <c r="A6143" s="235" t="str">
        <f t="shared" si="1843"/>
        <v/>
      </c>
      <c r="B6143" s="233" t="str">
        <f t="shared" si="1844"/>
        <v/>
      </c>
      <c r="C6143" s="234"/>
      <c r="D6143" s="235" t="str">
        <f t="shared" si="1845"/>
        <v/>
      </c>
      <c r="E6143" s="236"/>
      <c r="F6143" s="237">
        <f t="shared" si="1846"/>
        <v>0</v>
      </c>
      <c r="G6143" s="303">
        <f t="shared" si="1847"/>
        <v>0</v>
      </c>
    </row>
    <row r="6144" spans="1:7" s="238" customFormat="1" ht="24" customHeight="1" x14ac:dyDescent="0.2">
      <c r="A6144" s="235" t="str">
        <f t="shared" si="1843"/>
        <v/>
      </c>
      <c r="B6144" s="233" t="str">
        <f t="shared" si="1844"/>
        <v/>
      </c>
      <c r="C6144" s="234"/>
      <c r="D6144" s="235" t="str">
        <f t="shared" si="1845"/>
        <v/>
      </c>
      <c r="E6144" s="236"/>
      <c r="F6144" s="237">
        <f t="shared" si="1846"/>
        <v>0</v>
      </c>
      <c r="G6144" s="303">
        <f t="shared" si="1847"/>
        <v>0</v>
      </c>
    </row>
    <row r="6145" spans="1:123" s="238" customFormat="1" ht="24" customHeight="1" x14ac:dyDescent="0.2">
      <c r="A6145" s="235" t="str">
        <f t="shared" si="1843"/>
        <v/>
      </c>
      <c r="B6145" s="233" t="str">
        <f t="shared" si="1844"/>
        <v/>
      </c>
      <c r="C6145" s="234"/>
      <c r="D6145" s="235" t="str">
        <f t="shared" si="1845"/>
        <v/>
      </c>
      <c r="E6145" s="236"/>
      <c r="F6145" s="237">
        <f t="shared" si="1846"/>
        <v>0</v>
      </c>
      <c r="G6145" s="303">
        <f t="shared" si="1847"/>
        <v>0</v>
      </c>
    </row>
    <row r="6146" spans="1:123" s="238" customFormat="1" ht="24" customHeight="1" x14ac:dyDescent="0.2">
      <c r="A6146" s="235" t="str">
        <f t="shared" si="1843"/>
        <v/>
      </c>
      <c r="B6146" s="233" t="str">
        <f t="shared" si="1844"/>
        <v/>
      </c>
      <c r="C6146" s="234"/>
      <c r="D6146" s="235" t="str">
        <f t="shared" si="1845"/>
        <v/>
      </c>
      <c r="E6146" s="236"/>
      <c r="F6146" s="237">
        <f t="shared" si="1846"/>
        <v>0</v>
      </c>
      <c r="G6146" s="303">
        <f t="shared" si="1847"/>
        <v>0</v>
      </c>
    </row>
    <row r="6147" spans="1:123" ht="24" customHeight="1" x14ac:dyDescent="0.2">
      <c r="A6147" s="307"/>
      <c r="B6147" s="105"/>
      <c r="C6147" s="99"/>
      <c r="D6147" s="105"/>
      <c r="E6147" s="106"/>
      <c r="F6147" s="377" t="s">
        <v>33</v>
      </c>
      <c r="G6147" s="305">
        <f>SUBTOTAL(9,G6138:G6146)</f>
        <v>0</v>
      </c>
    </row>
    <row r="6148" spans="1:123" ht="24" customHeight="1" x14ac:dyDescent="0.2">
      <c r="A6148" s="308"/>
      <c r="B6148" s="105"/>
      <c r="C6148" s="99"/>
      <c r="D6148" s="105"/>
      <c r="E6148" s="106"/>
      <c r="F6148" s="107"/>
      <c r="G6148" s="306"/>
    </row>
    <row r="6149" spans="1:123" ht="24" customHeight="1" x14ac:dyDescent="0.2">
      <c r="A6149" s="309" t="str">
        <f>B6107</f>
        <v/>
      </c>
      <c r="B6149" s="310" t="str">
        <f>C6107</f>
        <v/>
      </c>
      <c r="C6149" s="113"/>
      <c r="D6149" s="113" t="s">
        <v>34</v>
      </c>
      <c r="E6149" s="114"/>
      <c r="F6149" s="312" t="s">
        <v>35</v>
      </c>
      <c r="G6149" s="311">
        <f>SUBTOTAL(9,G6112:G6148)</f>
        <v>0</v>
      </c>
    </row>
    <row r="6151" spans="1:123" ht="24" customHeight="1" x14ac:dyDescent="0.2">
      <c r="A6151" s="291" t="s">
        <v>37</v>
      </c>
      <c r="B6151" s="292"/>
      <c r="C6151" s="292"/>
      <c r="D6151" s="292"/>
      <c r="E6151" s="292"/>
      <c r="F6151" s="292"/>
      <c r="G6151" s="293"/>
    </row>
    <row r="6152" spans="1:123" ht="24" customHeight="1" x14ac:dyDescent="0.2">
      <c r="A6152" s="294" t="s">
        <v>602</v>
      </c>
      <c r="B6152" s="101" t="str">
        <f>Comitente</f>
        <v>DIRECCION PROVINCIAL DE REDES DE GAS</v>
      </c>
      <c r="C6152" s="96"/>
      <c r="D6152" s="102"/>
      <c r="E6152" s="102"/>
      <c r="F6152" s="103"/>
      <c r="G6152" s="295"/>
    </row>
    <row r="6153" spans="1:123" ht="24" customHeight="1" x14ac:dyDescent="0.2">
      <c r="A6153" s="294" t="s">
        <v>603</v>
      </c>
      <c r="B6153" s="101">
        <f>Contratista</f>
        <v>0</v>
      </c>
      <c r="C6153" s="97"/>
      <c r="D6153" s="97"/>
      <c r="E6153" s="97"/>
      <c r="F6153" s="104"/>
      <c r="G6153" s="296"/>
    </row>
    <row r="6154" spans="1:123" ht="24" customHeight="1" x14ac:dyDescent="0.2">
      <c r="A6154" s="294" t="s">
        <v>24</v>
      </c>
      <c r="B6154" s="101" t="str">
        <f>Obra</f>
        <v>RED DE MEDIA PRESIÓN BARRIO TALACASTO</v>
      </c>
      <c r="C6154" s="97"/>
      <c r="D6154" s="97"/>
      <c r="E6154" s="97"/>
      <c r="F6154" s="104" t="s">
        <v>38</v>
      </c>
      <c r="G6154" s="297">
        <f>Fecha_Base</f>
        <v>0</v>
      </c>
    </row>
    <row r="6155" spans="1:123" ht="24" customHeight="1" x14ac:dyDescent="0.2">
      <c r="A6155" s="298" t="s">
        <v>601</v>
      </c>
      <c r="B6155" s="98" t="str">
        <f>Ubicación</f>
        <v>Departamento Chimbas</v>
      </c>
      <c r="C6155" s="98"/>
      <c r="D6155" s="105"/>
      <c r="E6155" s="106"/>
      <c r="F6155" s="107"/>
      <c r="G6155" s="299"/>
    </row>
    <row r="6156" spans="1:123" ht="24" customHeight="1" x14ac:dyDescent="0.2">
      <c r="A6156" s="298" t="s">
        <v>39</v>
      </c>
      <c r="B6156" s="108" t="str">
        <f>IFERROR(VALUE(LEFT(B6157,FIND(".",B6157)-1)),"")</f>
        <v/>
      </c>
      <c r="C6156" s="99" t="str">
        <f>IFERROR(VLOOKUP(B6156,Tabla_CyP,2,FALSE),"")</f>
        <v/>
      </c>
      <c r="D6156" s="99"/>
      <c r="E6156" s="106"/>
      <c r="F6156" s="107"/>
      <c r="G6156" s="299"/>
    </row>
    <row r="6157" spans="1:123" ht="24" customHeight="1" x14ac:dyDescent="0.2">
      <c r="A6157" s="298" t="s">
        <v>25</v>
      </c>
      <c r="B6157" s="109" t="str">
        <f>IFERROR(VLOOKUP(COUNTIF($A$1:A6157,"ANALISIS DE PRECIOS"),Tabla_NumeroItem,2,FALSE),"")</f>
        <v/>
      </c>
      <c r="C6157" s="99" t="str">
        <f>IFERROR(VLOOKUP(B6157,Tabla_CyP,2,FALSE),"")</f>
        <v/>
      </c>
      <c r="D6157" s="105"/>
      <c r="E6157" s="106"/>
      <c r="F6157" s="104" t="s">
        <v>26</v>
      </c>
      <c r="G6157" s="300" t="str">
        <f>IFERROR(VLOOKUP(B6157,Tabla_CyP,4,FALSE),"")</f>
        <v/>
      </c>
    </row>
    <row r="6158" spans="1:123" ht="24" customHeight="1" x14ac:dyDescent="0.2">
      <c r="A6158" s="298"/>
      <c r="B6158" s="98"/>
      <c r="C6158" s="99"/>
      <c r="D6158" s="105"/>
      <c r="E6158" s="106"/>
      <c r="F6158" s="107"/>
      <c r="G6158" s="299"/>
    </row>
    <row r="6159" spans="1:123" ht="24" customHeight="1" x14ac:dyDescent="0.2">
      <c r="A6159" s="431" t="s">
        <v>507</v>
      </c>
      <c r="B6159" s="432"/>
      <c r="C6159" s="425" t="s">
        <v>0</v>
      </c>
      <c r="D6159" s="425" t="s">
        <v>27</v>
      </c>
      <c r="E6159" s="427" t="s">
        <v>28</v>
      </c>
      <c r="F6159" s="429" t="s">
        <v>29</v>
      </c>
      <c r="G6159" s="429" t="s">
        <v>30</v>
      </c>
    </row>
    <row r="6160" spans="1:123" s="111" customFormat="1" ht="24" customHeight="1" x14ac:dyDescent="0.2">
      <c r="A6160" s="110" t="s">
        <v>508</v>
      </c>
      <c r="B6160" s="110" t="s">
        <v>509</v>
      </c>
      <c r="C6160" s="426"/>
      <c r="D6160" s="426"/>
      <c r="E6160" s="428"/>
      <c r="F6160" s="430"/>
      <c r="G6160" s="430"/>
      <c r="H6160" s="239"/>
      <c r="I6160" s="239"/>
      <c r="J6160" s="239"/>
      <c r="K6160" s="239"/>
      <c r="L6160" s="239"/>
      <c r="M6160" s="239"/>
      <c r="N6160" s="239"/>
      <c r="O6160" s="239"/>
      <c r="P6160" s="239"/>
      <c r="Q6160" s="239"/>
      <c r="R6160" s="239"/>
      <c r="S6160" s="239"/>
      <c r="T6160" s="239"/>
      <c r="U6160" s="239"/>
      <c r="V6160" s="239"/>
      <c r="W6160" s="239"/>
      <c r="X6160" s="239"/>
      <c r="Y6160" s="239"/>
      <c r="Z6160" s="239"/>
      <c r="AA6160" s="239"/>
      <c r="AB6160" s="239"/>
      <c r="AC6160" s="239"/>
      <c r="AD6160" s="239"/>
      <c r="AE6160" s="239"/>
      <c r="AF6160" s="239"/>
      <c r="AG6160" s="239"/>
      <c r="AH6160" s="239"/>
      <c r="AI6160" s="239"/>
      <c r="AJ6160" s="239"/>
      <c r="AK6160" s="239"/>
      <c r="AL6160" s="239"/>
      <c r="AM6160" s="239"/>
      <c r="AN6160" s="239"/>
      <c r="AO6160" s="239"/>
      <c r="AP6160" s="239"/>
      <c r="AQ6160" s="239"/>
      <c r="AR6160" s="239"/>
      <c r="AS6160" s="239"/>
      <c r="AT6160" s="239"/>
      <c r="AU6160" s="239"/>
      <c r="AV6160" s="239"/>
      <c r="AW6160" s="239"/>
      <c r="AX6160" s="239"/>
      <c r="AY6160" s="239"/>
      <c r="AZ6160" s="239"/>
      <c r="BA6160" s="239"/>
      <c r="BB6160" s="239"/>
      <c r="BC6160" s="239"/>
      <c r="BD6160" s="239"/>
      <c r="BE6160" s="239"/>
      <c r="BF6160" s="239"/>
      <c r="BG6160" s="239"/>
      <c r="BH6160" s="239"/>
      <c r="BI6160" s="239"/>
      <c r="BJ6160" s="239"/>
      <c r="BK6160" s="239"/>
      <c r="BL6160" s="239"/>
      <c r="BM6160" s="239"/>
      <c r="BN6160" s="239"/>
      <c r="BO6160" s="239"/>
      <c r="BP6160" s="239"/>
      <c r="BQ6160" s="239"/>
      <c r="BR6160" s="239"/>
      <c r="BS6160" s="239"/>
      <c r="BT6160" s="239"/>
      <c r="BU6160" s="239"/>
      <c r="BV6160" s="239"/>
      <c r="BW6160" s="239"/>
      <c r="BX6160" s="239"/>
      <c r="BY6160" s="239"/>
      <c r="BZ6160" s="239"/>
      <c r="CA6160" s="239"/>
      <c r="CB6160" s="239"/>
      <c r="CC6160" s="239"/>
      <c r="CD6160" s="239"/>
      <c r="CE6160" s="239"/>
      <c r="CF6160" s="239"/>
      <c r="CG6160" s="239"/>
      <c r="CH6160" s="239"/>
      <c r="CI6160" s="239"/>
      <c r="CJ6160" s="239"/>
      <c r="CK6160" s="239"/>
      <c r="CL6160" s="239"/>
      <c r="CM6160" s="239"/>
      <c r="CN6160" s="239"/>
      <c r="CO6160" s="239"/>
      <c r="CP6160" s="239"/>
      <c r="CQ6160" s="239"/>
      <c r="CR6160" s="239"/>
      <c r="CS6160" s="239"/>
      <c r="CT6160" s="239"/>
      <c r="CU6160" s="239"/>
      <c r="CV6160" s="239"/>
      <c r="CW6160" s="239"/>
      <c r="CX6160" s="239"/>
      <c r="CY6160" s="239"/>
      <c r="CZ6160" s="239"/>
      <c r="DA6160" s="239"/>
      <c r="DB6160" s="239"/>
      <c r="DC6160" s="239"/>
      <c r="DD6160" s="239"/>
      <c r="DE6160" s="239"/>
      <c r="DF6160" s="239"/>
      <c r="DG6160" s="239"/>
      <c r="DH6160" s="239"/>
      <c r="DI6160" s="239"/>
      <c r="DJ6160" s="239"/>
      <c r="DK6160" s="239"/>
      <c r="DL6160" s="239"/>
      <c r="DM6160" s="239"/>
      <c r="DN6160" s="239"/>
      <c r="DO6160" s="239"/>
      <c r="DP6160" s="239"/>
      <c r="DQ6160" s="239"/>
      <c r="DR6160" s="239"/>
      <c r="DS6160" s="239"/>
    </row>
    <row r="6161" spans="1:7" ht="24" customHeight="1" x14ac:dyDescent="0.2">
      <c r="A6161" s="378"/>
      <c r="B6161" s="112"/>
      <c r="C6161" s="376" t="s">
        <v>604</v>
      </c>
      <c r="D6161" s="113"/>
      <c r="E6161" s="114"/>
      <c r="F6161" s="115"/>
      <c r="G6161" s="302"/>
    </row>
    <row r="6162" spans="1:7" s="238" customFormat="1" ht="24" customHeight="1" x14ac:dyDescent="0.2">
      <c r="A6162" s="235" t="str">
        <f t="shared" ref="A6162:A6175" si="1848">IFERROR(VLOOKUP(C6162,Tabla_Insumos,4,FALSE),"")</f>
        <v/>
      </c>
      <c r="B6162" s="233" t="str">
        <f t="shared" ref="B6162:B6175" si="1849">IFERROR(VLOOKUP(C6162,Tabla_Insumos,5,FALSE),"")</f>
        <v/>
      </c>
      <c r="C6162" s="234"/>
      <c r="D6162" s="235" t="str">
        <f t="shared" ref="D6162:D6175" si="1850">IFERROR(VLOOKUP(C6162,Tabla_Insumos,2,FALSE),"")</f>
        <v/>
      </c>
      <c r="E6162" s="236"/>
      <c r="F6162" s="237">
        <f t="shared" ref="F6162:F6175" si="1851">IFERROR(VLOOKUP(C6162,Tabla_Insumos,3,FALSE),0)</f>
        <v>0</v>
      </c>
      <c r="G6162" s="303">
        <f>ROUND(E6162*F6162,2)</f>
        <v>0</v>
      </c>
    </row>
    <row r="6163" spans="1:7" s="238" customFormat="1" ht="24" customHeight="1" x14ac:dyDescent="0.2">
      <c r="A6163" s="235" t="str">
        <f t="shared" si="1848"/>
        <v/>
      </c>
      <c r="B6163" s="233" t="str">
        <f t="shared" si="1849"/>
        <v/>
      </c>
      <c r="C6163" s="234"/>
      <c r="D6163" s="235" t="str">
        <f t="shared" si="1850"/>
        <v/>
      </c>
      <c r="E6163" s="236"/>
      <c r="F6163" s="237">
        <f t="shared" si="1851"/>
        <v>0</v>
      </c>
      <c r="G6163" s="303">
        <f t="shared" ref="G6163:G6175" si="1852">ROUND(E6163*F6163,2)</f>
        <v>0</v>
      </c>
    </row>
    <row r="6164" spans="1:7" s="238" customFormat="1" ht="24" customHeight="1" x14ac:dyDescent="0.2">
      <c r="A6164" s="235" t="str">
        <f t="shared" si="1848"/>
        <v/>
      </c>
      <c r="B6164" s="233" t="str">
        <f t="shared" si="1849"/>
        <v/>
      </c>
      <c r="C6164" s="234"/>
      <c r="D6164" s="235" t="str">
        <f t="shared" si="1850"/>
        <v/>
      </c>
      <c r="E6164" s="236"/>
      <c r="F6164" s="237">
        <f t="shared" si="1851"/>
        <v>0</v>
      </c>
      <c r="G6164" s="303">
        <f t="shared" si="1852"/>
        <v>0</v>
      </c>
    </row>
    <row r="6165" spans="1:7" s="238" customFormat="1" ht="24" customHeight="1" x14ac:dyDescent="0.2">
      <c r="A6165" s="235" t="str">
        <f t="shared" si="1848"/>
        <v/>
      </c>
      <c r="B6165" s="233" t="str">
        <f t="shared" si="1849"/>
        <v/>
      </c>
      <c r="C6165" s="234"/>
      <c r="D6165" s="235" t="str">
        <f t="shared" si="1850"/>
        <v/>
      </c>
      <c r="E6165" s="236"/>
      <c r="F6165" s="237">
        <f t="shared" si="1851"/>
        <v>0</v>
      </c>
      <c r="G6165" s="303">
        <f t="shared" si="1852"/>
        <v>0</v>
      </c>
    </row>
    <row r="6166" spans="1:7" s="238" customFormat="1" ht="24" customHeight="1" x14ac:dyDescent="0.2">
      <c r="A6166" s="235" t="str">
        <f t="shared" si="1848"/>
        <v/>
      </c>
      <c r="B6166" s="233" t="str">
        <f t="shared" si="1849"/>
        <v/>
      </c>
      <c r="C6166" s="234"/>
      <c r="D6166" s="235" t="str">
        <f t="shared" si="1850"/>
        <v/>
      </c>
      <c r="E6166" s="236"/>
      <c r="F6166" s="237">
        <f t="shared" si="1851"/>
        <v>0</v>
      </c>
      <c r="G6166" s="303">
        <f t="shared" si="1852"/>
        <v>0</v>
      </c>
    </row>
    <row r="6167" spans="1:7" s="238" customFormat="1" ht="24" customHeight="1" x14ac:dyDescent="0.2">
      <c r="A6167" s="235" t="str">
        <f t="shared" si="1848"/>
        <v/>
      </c>
      <c r="B6167" s="233" t="str">
        <f t="shared" si="1849"/>
        <v/>
      </c>
      <c r="C6167" s="234"/>
      <c r="D6167" s="235" t="str">
        <f t="shared" si="1850"/>
        <v/>
      </c>
      <c r="E6167" s="236"/>
      <c r="F6167" s="237">
        <f t="shared" si="1851"/>
        <v>0</v>
      </c>
      <c r="G6167" s="303">
        <f t="shared" si="1852"/>
        <v>0</v>
      </c>
    </row>
    <row r="6168" spans="1:7" s="238" customFormat="1" ht="24" customHeight="1" x14ac:dyDescent="0.2">
      <c r="A6168" s="235" t="str">
        <f t="shared" si="1848"/>
        <v/>
      </c>
      <c r="B6168" s="233" t="str">
        <f t="shared" si="1849"/>
        <v/>
      </c>
      <c r="C6168" s="234"/>
      <c r="D6168" s="235" t="str">
        <f t="shared" si="1850"/>
        <v/>
      </c>
      <c r="E6168" s="236"/>
      <c r="F6168" s="237">
        <f t="shared" si="1851"/>
        <v>0</v>
      </c>
      <c r="G6168" s="303">
        <f t="shared" si="1852"/>
        <v>0</v>
      </c>
    </row>
    <row r="6169" spans="1:7" s="238" customFormat="1" ht="24" customHeight="1" x14ac:dyDescent="0.2">
      <c r="A6169" s="235" t="str">
        <f t="shared" si="1848"/>
        <v/>
      </c>
      <c r="B6169" s="233" t="str">
        <f t="shared" si="1849"/>
        <v/>
      </c>
      <c r="C6169" s="234"/>
      <c r="D6169" s="235" t="str">
        <f t="shared" si="1850"/>
        <v/>
      </c>
      <c r="E6169" s="236"/>
      <c r="F6169" s="237">
        <f t="shared" si="1851"/>
        <v>0</v>
      </c>
      <c r="G6169" s="303">
        <f t="shared" si="1852"/>
        <v>0</v>
      </c>
    </row>
    <row r="6170" spans="1:7" s="238" customFormat="1" ht="24" customHeight="1" x14ac:dyDescent="0.2">
      <c r="A6170" s="235" t="str">
        <f t="shared" si="1848"/>
        <v/>
      </c>
      <c r="B6170" s="233" t="str">
        <f t="shared" si="1849"/>
        <v/>
      </c>
      <c r="C6170" s="234"/>
      <c r="D6170" s="235" t="str">
        <f t="shared" si="1850"/>
        <v/>
      </c>
      <c r="E6170" s="236"/>
      <c r="F6170" s="237">
        <f t="shared" si="1851"/>
        <v>0</v>
      </c>
      <c r="G6170" s="303">
        <f t="shared" si="1852"/>
        <v>0</v>
      </c>
    </row>
    <row r="6171" spans="1:7" s="238" customFormat="1" ht="24" customHeight="1" x14ac:dyDescent="0.2">
      <c r="A6171" s="235" t="str">
        <f t="shared" si="1848"/>
        <v/>
      </c>
      <c r="B6171" s="233" t="str">
        <f t="shared" si="1849"/>
        <v/>
      </c>
      <c r="C6171" s="234"/>
      <c r="D6171" s="235" t="str">
        <f t="shared" si="1850"/>
        <v/>
      </c>
      <c r="E6171" s="236"/>
      <c r="F6171" s="237">
        <f t="shared" si="1851"/>
        <v>0</v>
      </c>
      <c r="G6171" s="303">
        <f t="shared" si="1852"/>
        <v>0</v>
      </c>
    </row>
    <row r="6172" spans="1:7" s="238" customFormat="1" ht="24" customHeight="1" x14ac:dyDescent="0.2">
      <c r="A6172" s="235" t="str">
        <f t="shared" si="1848"/>
        <v/>
      </c>
      <c r="B6172" s="233" t="str">
        <f t="shared" si="1849"/>
        <v/>
      </c>
      <c r="C6172" s="234"/>
      <c r="D6172" s="235" t="str">
        <f t="shared" si="1850"/>
        <v/>
      </c>
      <c r="E6172" s="236"/>
      <c r="F6172" s="237">
        <f t="shared" si="1851"/>
        <v>0</v>
      </c>
      <c r="G6172" s="303">
        <f t="shared" si="1852"/>
        <v>0</v>
      </c>
    </row>
    <row r="6173" spans="1:7" s="238" customFormat="1" ht="24" customHeight="1" x14ac:dyDescent="0.2">
      <c r="A6173" s="235" t="str">
        <f t="shared" si="1848"/>
        <v/>
      </c>
      <c r="B6173" s="233" t="str">
        <f t="shared" si="1849"/>
        <v/>
      </c>
      <c r="C6173" s="234"/>
      <c r="D6173" s="235" t="str">
        <f t="shared" si="1850"/>
        <v/>
      </c>
      <c r="E6173" s="236"/>
      <c r="F6173" s="237">
        <f t="shared" si="1851"/>
        <v>0</v>
      </c>
      <c r="G6173" s="303">
        <f t="shared" si="1852"/>
        <v>0</v>
      </c>
    </row>
    <row r="6174" spans="1:7" s="238" customFormat="1" ht="24" customHeight="1" x14ac:dyDescent="0.2">
      <c r="A6174" s="235" t="str">
        <f t="shared" si="1848"/>
        <v/>
      </c>
      <c r="B6174" s="233" t="str">
        <f t="shared" si="1849"/>
        <v/>
      </c>
      <c r="C6174" s="234"/>
      <c r="D6174" s="235" t="str">
        <f t="shared" si="1850"/>
        <v/>
      </c>
      <c r="E6174" s="236"/>
      <c r="F6174" s="237">
        <f t="shared" si="1851"/>
        <v>0</v>
      </c>
      <c r="G6174" s="303">
        <f t="shared" si="1852"/>
        <v>0</v>
      </c>
    </row>
    <row r="6175" spans="1:7" s="238" customFormat="1" ht="24" customHeight="1" x14ac:dyDescent="0.2">
      <c r="A6175" s="235" t="str">
        <f t="shared" si="1848"/>
        <v/>
      </c>
      <c r="B6175" s="233" t="str">
        <f t="shared" si="1849"/>
        <v/>
      </c>
      <c r="C6175" s="234"/>
      <c r="D6175" s="235" t="str">
        <f t="shared" si="1850"/>
        <v/>
      </c>
      <c r="E6175" s="236"/>
      <c r="F6175" s="237">
        <f t="shared" si="1851"/>
        <v>0</v>
      </c>
      <c r="G6175" s="303">
        <f t="shared" si="1852"/>
        <v>0</v>
      </c>
    </row>
    <row r="6176" spans="1:7" ht="24" customHeight="1" x14ac:dyDescent="0.2">
      <c r="A6176" s="304"/>
      <c r="B6176" s="99"/>
      <c r="C6176" s="99"/>
      <c r="D6176" s="105"/>
      <c r="E6176" s="106"/>
      <c r="F6176" s="377" t="s">
        <v>31</v>
      </c>
      <c r="G6176" s="305">
        <f>SUBTOTAL(9,G6162:G6175)</f>
        <v>0</v>
      </c>
    </row>
    <row r="6177" spans="1:7" ht="24" customHeight="1" x14ac:dyDescent="0.2">
      <c r="A6177" s="304"/>
      <c r="B6177" s="99"/>
      <c r="C6177" s="375" t="s">
        <v>605</v>
      </c>
      <c r="D6177" s="105"/>
      <c r="E6177" s="106"/>
      <c r="F6177" s="107"/>
      <c r="G6177" s="306"/>
    </row>
    <row r="6178" spans="1:7" s="238" customFormat="1" ht="24" customHeight="1" x14ac:dyDescent="0.2">
      <c r="A6178" s="235" t="str">
        <f t="shared" ref="A6178:A6185" si="1853">IFERROR(VLOOKUP(C6178,Tabla_Insumos,4,FALSE),"")</f>
        <v/>
      </c>
      <c r="B6178" s="233">
        <f t="shared" ref="B6178:B6185" si="1854">IFERROR(VLOOKUP(A6178,Tabla_Indices,5,FALSE),"")</f>
        <v>0</v>
      </c>
      <c r="C6178" s="234"/>
      <c r="D6178" s="235" t="str">
        <f t="shared" ref="D6178:D6185" si="1855">IFERROR(VLOOKUP(C6178,Tabla_Insumos,2,FALSE),"")</f>
        <v/>
      </c>
      <c r="E6178" s="236"/>
      <c r="F6178" s="237">
        <f t="shared" ref="F6178:F6185" si="1856">IFERROR(VLOOKUP(C6178,Tabla_Insumos,3,FALSE),0)</f>
        <v>0</v>
      </c>
      <c r="G6178" s="303">
        <f>ROUND(E6178*F6178,2)</f>
        <v>0</v>
      </c>
    </row>
    <row r="6179" spans="1:7" s="238" customFormat="1" ht="24" customHeight="1" x14ac:dyDescent="0.2">
      <c r="A6179" s="235" t="str">
        <f t="shared" si="1853"/>
        <v/>
      </c>
      <c r="B6179" s="233">
        <f t="shared" si="1854"/>
        <v>0</v>
      </c>
      <c r="C6179" s="234"/>
      <c r="D6179" s="235" t="str">
        <f t="shared" si="1855"/>
        <v/>
      </c>
      <c r="E6179" s="236"/>
      <c r="F6179" s="237">
        <f t="shared" si="1856"/>
        <v>0</v>
      </c>
      <c r="G6179" s="303">
        <f>ROUND(E6179*F6179,2)</f>
        <v>0</v>
      </c>
    </row>
    <row r="6180" spans="1:7" s="238" customFormat="1" ht="24" customHeight="1" x14ac:dyDescent="0.2">
      <c r="A6180" s="235" t="str">
        <f t="shared" si="1853"/>
        <v/>
      </c>
      <c r="B6180" s="233">
        <f t="shared" si="1854"/>
        <v>0</v>
      </c>
      <c r="C6180" s="234"/>
      <c r="D6180" s="235" t="str">
        <f t="shared" si="1855"/>
        <v/>
      </c>
      <c r="E6180" s="236"/>
      <c r="F6180" s="237">
        <f t="shared" si="1856"/>
        <v>0</v>
      </c>
      <c r="G6180" s="303">
        <f t="shared" ref="G6180:G6185" si="1857">ROUND(E6180*F6180,2)</f>
        <v>0</v>
      </c>
    </row>
    <row r="6181" spans="1:7" s="238" customFormat="1" ht="24" customHeight="1" x14ac:dyDescent="0.2">
      <c r="A6181" s="235" t="str">
        <f t="shared" si="1853"/>
        <v/>
      </c>
      <c r="B6181" s="233">
        <f t="shared" si="1854"/>
        <v>0</v>
      </c>
      <c r="C6181" s="234"/>
      <c r="D6181" s="235" t="str">
        <f t="shared" si="1855"/>
        <v/>
      </c>
      <c r="E6181" s="236"/>
      <c r="F6181" s="237">
        <f t="shared" si="1856"/>
        <v>0</v>
      </c>
      <c r="G6181" s="303">
        <f t="shared" si="1857"/>
        <v>0</v>
      </c>
    </row>
    <row r="6182" spans="1:7" s="238" customFormat="1" ht="24" customHeight="1" x14ac:dyDescent="0.2">
      <c r="A6182" s="235" t="str">
        <f t="shared" si="1853"/>
        <v/>
      </c>
      <c r="B6182" s="233">
        <f t="shared" si="1854"/>
        <v>0</v>
      </c>
      <c r="C6182" s="234"/>
      <c r="D6182" s="235" t="str">
        <f t="shared" si="1855"/>
        <v/>
      </c>
      <c r="E6182" s="236"/>
      <c r="F6182" s="237">
        <f t="shared" si="1856"/>
        <v>0</v>
      </c>
      <c r="G6182" s="303">
        <f t="shared" si="1857"/>
        <v>0</v>
      </c>
    </row>
    <row r="6183" spans="1:7" s="238" customFormat="1" ht="24" customHeight="1" x14ac:dyDescent="0.2">
      <c r="A6183" s="235" t="str">
        <f t="shared" si="1853"/>
        <v/>
      </c>
      <c r="B6183" s="233">
        <f t="shared" si="1854"/>
        <v>0</v>
      </c>
      <c r="C6183" s="234"/>
      <c r="D6183" s="235" t="str">
        <f t="shared" si="1855"/>
        <v/>
      </c>
      <c r="E6183" s="236"/>
      <c r="F6183" s="237">
        <f t="shared" si="1856"/>
        <v>0</v>
      </c>
      <c r="G6183" s="303">
        <f t="shared" si="1857"/>
        <v>0</v>
      </c>
    </row>
    <row r="6184" spans="1:7" s="238" customFormat="1" ht="24" customHeight="1" x14ac:dyDescent="0.2">
      <c r="A6184" s="235" t="str">
        <f t="shared" si="1853"/>
        <v/>
      </c>
      <c r="B6184" s="233">
        <f t="shared" si="1854"/>
        <v>0</v>
      </c>
      <c r="C6184" s="234"/>
      <c r="D6184" s="235" t="str">
        <f t="shared" si="1855"/>
        <v/>
      </c>
      <c r="E6184" s="236"/>
      <c r="F6184" s="237">
        <f t="shared" si="1856"/>
        <v>0</v>
      </c>
      <c r="G6184" s="303">
        <f t="shared" si="1857"/>
        <v>0</v>
      </c>
    </row>
    <row r="6185" spans="1:7" s="238" customFormat="1" ht="24" customHeight="1" x14ac:dyDescent="0.2">
      <c r="A6185" s="235" t="str">
        <f t="shared" si="1853"/>
        <v/>
      </c>
      <c r="B6185" s="233">
        <f t="shared" si="1854"/>
        <v>0</v>
      </c>
      <c r="C6185" s="234"/>
      <c r="D6185" s="235" t="str">
        <f t="shared" si="1855"/>
        <v/>
      </c>
      <c r="E6185" s="236"/>
      <c r="F6185" s="237">
        <f t="shared" si="1856"/>
        <v>0</v>
      </c>
      <c r="G6185" s="303">
        <f t="shared" si="1857"/>
        <v>0</v>
      </c>
    </row>
    <row r="6186" spans="1:7" ht="24" customHeight="1" x14ac:dyDescent="0.2">
      <c r="A6186" s="304"/>
      <c r="B6186" s="99"/>
      <c r="C6186" s="99"/>
      <c r="D6186" s="105"/>
      <c r="E6186" s="106"/>
      <c r="F6186" s="377" t="s">
        <v>32</v>
      </c>
      <c r="G6186" s="305">
        <f>SUBTOTAL(9,G6178:G6185)</f>
        <v>0</v>
      </c>
    </row>
    <row r="6187" spans="1:7" ht="24" customHeight="1" x14ac:dyDescent="0.2">
      <c r="A6187" s="304"/>
      <c r="B6187" s="99"/>
      <c r="C6187" s="375" t="s">
        <v>606</v>
      </c>
      <c r="D6187" s="105"/>
      <c r="E6187" s="106"/>
      <c r="F6187" s="107"/>
      <c r="G6187" s="306"/>
    </row>
    <row r="6188" spans="1:7" s="238" customFormat="1" ht="24" customHeight="1" x14ac:dyDescent="0.2">
      <c r="A6188" s="235" t="str">
        <f t="shared" ref="A6188:A6196" si="1858">IFERROR(VLOOKUP(C6188,Tabla_Insumos,4,FALSE),"")</f>
        <v/>
      </c>
      <c r="B6188" s="233" t="str">
        <f t="shared" ref="B6188:B6196" si="1859">IFERROR(VLOOKUP(C6188,Tabla_Insumos,5,FALSE),"")</f>
        <v/>
      </c>
      <c r="C6188" s="234"/>
      <c r="D6188" s="235" t="str">
        <f t="shared" ref="D6188:D6196" si="1860">IFERROR(VLOOKUP(C6188,Tabla_Insumos,2,FALSE),"")</f>
        <v/>
      </c>
      <c r="E6188" s="236"/>
      <c r="F6188" s="237">
        <f t="shared" ref="F6188:F6196" si="1861">IFERROR(VLOOKUP(C6188,Tabla_Insumos,3,FALSE),0)</f>
        <v>0</v>
      </c>
      <c r="G6188" s="303">
        <f t="shared" ref="G6188:G6196" si="1862">ROUND(E6188*F6188,2)</f>
        <v>0</v>
      </c>
    </row>
    <row r="6189" spans="1:7" s="238" customFormat="1" ht="24" customHeight="1" x14ac:dyDescent="0.2">
      <c r="A6189" s="235" t="str">
        <f t="shared" si="1858"/>
        <v/>
      </c>
      <c r="B6189" s="233" t="str">
        <f t="shared" si="1859"/>
        <v/>
      </c>
      <c r="C6189" s="234"/>
      <c r="D6189" s="235" t="str">
        <f t="shared" si="1860"/>
        <v/>
      </c>
      <c r="E6189" s="236"/>
      <c r="F6189" s="237">
        <f t="shared" si="1861"/>
        <v>0</v>
      </c>
      <c r="G6189" s="303">
        <f t="shared" si="1862"/>
        <v>0</v>
      </c>
    </row>
    <row r="6190" spans="1:7" s="238" customFormat="1" ht="24" customHeight="1" x14ac:dyDescent="0.2">
      <c r="A6190" s="235" t="str">
        <f t="shared" si="1858"/>
        <v/>
      </c>
      <c r="B6190" s="233" t="str">
        <f t="shared" si="1859"/>
        <v/>
      </c>
      <c r="C6190" s="234"/>
      <c r="D6190" s="235" t="str">
        <f t="shared" si="1860"/>
        <v/>
      </c>
      <c r="E6190" s="236"/>
      <c r="F6190" s="237">
        <f t="shared" si="1861"/>
        <v>0</v>
      </c>
      <c r="G6190" s="303">
        <f t="shared" si="1862"/>
        <v>0</v>
      </c>
    </row>
    <row r="6191" spans="1:7" s="238" customFormat="1" ht="24" customHeight="1" x14ac:dyDescent="0.2">
      <c r="A6191" s="235" t="str">
        <f t="shared" si="1858"/>
        <v/>
      </c>
      <c r="B6191" s="233" t="str">
        <f t="shared" si="1859"/>
        <v/>
      </c>
      <c r="C6191" s="234"/>
      <c r="D6191" s="235" t="str">
        <f t="shared" si="1860"/>
        <v/>
      </c>
      <c r="E6191" s="236"/>
      <c r="F6191" s="237">
        <f t="shared" si="1861"/>
        <v>0</v>
      </c>
      <c r="G6191" s="303">
        <f t="shared" si="1862"/>
        <v>0</v>
      </c>
    </row>
    <row r="6192" spans="1:7" s="238" customFormat="1" ht="24" customHeight="1" x14ac:dyDescent="0.2">
      <c r="A6192" s="235" t="str">
        <f t="shared" si="1858"/>
        <v/>
      </c>
      <c r="B6192" s="233" t="str">
        <f t="shared" si="1859"/>
        <v/>
      </c>
      <c r="C6192" s="234"/>
      <c r="D6192" s="235" t="str">
        <f t="shared" si="1860"/>
        <v/>
      </c>
      <c r="E6192" s="236"/>
      <c r="F6192" s="237">
        <f t="shared" si="1861"/>
        <v>0</v>
      </c>
      <c r="G6192" s="303">
        <f t="shared" si="1862"/>
        <v>0</v>
      </c>
    </row>
    <row r="6193" spans="1:7" s="238" customFormat="1" ht="24" customHeight="1" x14ac:dyDescent="0.2">
      <c r="A6193" s="235" t="str">
        <f t="shared" si="1858"/>
        <v/>
      </c>
      <c r="B6193" s="233" t="str">
        <f t="shared" si="1859"/>
        <v/>
      </c>
      <c r="C6193" s="234"/>
      <c r="D6193" s="235" t="str">
        <f t="shared" si="1860"/>
        <v/>
      </c>
      <c r="E6193" s="236"/>
      <c r="F6193" s="237">
        <f t="shared" si="1861"/>
        <v>0</v>
      </c>
      <c r="G6193" s="303">
        <f t="shared" si="1862"/>
        <v>0</v>
      </c>
    </row>
    <row r="6194" spans="1:7" s="238" customFormat="1" ht="24" customHeight="1" x14ac:dyDescent="0.2">
      <c r="A6194" s="235" t="str">
        <f t="shared" si="1858"/>
        <v/>
      </c>
      <c r="B6194" s="233" t="str">
        <f t="shared" si="1859"/>
        <v/>
      </c>
      <c r="C6194" s="234"/>
      <c r="D6194" s="235" t="str">
        <f t="shared" si="1860"/>
        <v/>
      </c>
      <c r="E6194" s="236"/>
      <c r="F6194" s="237">
        <f t="shared" si="1861"/>
        <v>0</v>
      </c>
      <c r="G6194" s="303">
        <f t="shared" si="1862"/>
        <v>0</v>
      </c>
    </row>
    <row r="6195" spans="1:7" s="238" customFormat="1" ht="24" customHeight="1" x14ac:dyDescent="0.2">
      <c r="A6195" s="235" t="str">
        <f t="shared" si="1858"/>
        <v/>
      </c>
      <c r="B6195" s="233" t="str">
        <f t="shared" si="1859"/>
        <v/>
      </c>
      <c r="C6195" s="234"/>
      <c r="D6195" s="235" t="str">
        <f t="shared" si="1860"/>
        <v/>
      </c>
      <c r="E6195" s="236"/>
      <c r="F6195" s="237">
        <f t="shared" si="1861"/>
        <v>0</v>
      </c>
      <c r="G6195" s="303">
        <f t="shared" si="1862"/>
        <v>0</v>
      </c>
    </row>
    <row r="6196" spans="1:7" s="238" customFormat="1" ht="24" customHeight="1" x14ac:dyDescent="0.2">
      <c r="A6196" s="235" t="str">
        <f t="shared" si="1858"/>
        <v/>
      </c>
      <c r="B6196" s="233" t="str">
        <f t="shared" si="1859"/>
        <v/>
      </c>
      <c r="C6196" s="234"/>
      <c r="D6196" s="235" t="str">
        <f t="shared" si="1860"/>
        <v/>
      </c>
      <c r="E6196" s="236"/>
      <c r="F6196" s="237">
        <f t="shared" si="1861"/>
        <v>0</v>
      </c>
      <c r="G6196" s="303">
        <f t="shared" si="1862"/>
        <v>0</v>
      </c>
    </row>
    <row r="6197" spans="1:7" ht="24" customHeight="1" x14ac:dyDescent="0.2">
      <c r="A6197" s="307"/>
      <c r="B6197" s="105"/>
      <c r="C6197" s="99"/>
      <c r="D6197" s="105"/>
      <c r="E6197" s="106"/>
      <c r="F6197" s="377" t="s">
        <v>33</v>
      </c>
      <c r="G6197" s="305">
        <f>SUBTOTAL(9,G6188:G6196)</f>
        <v>0</v>
      </c>
    </row>
    <row r="6198" spans="1:7" ht="24" customHeight="1" x14ac:dyDescent="0.2">
      <c r="A6198" s="308"/>
      <c r="B6198" s="105"/>
      <c r="C6198" s="99"/>
      <c r="D6198" s="105"/>
      <c r="E6198" s="106"/>
      <c r="F6198" s="107"/>
      <c r="G6198" s="306"/>
    </row>
    <row r="6199" spans="1:7" ht="24" customHeight="1" x14ac:dyDescent="0.2">
      <c r="A6199" s="309" t="str">
        <f>B6157</f>
        <v/>
      </c>
      <c r="B6199" s="310" t="str">
        <f>C6157</f>
        <v/>
      </c>
      <c r="C6199" s="113"/>
      <c r="D6199" s="113" t="s">
        <v>34</v>
      </c>
      <c r="E6199" s="114"/>
      <c r="F6199" s="312" t="s">
        <v>35</v>
      </c>
      <c r="G6199" s="311">
        <f>SUBTOTAL(9,G6162:G6198)</f>
        <v>0</v>
      </c>
    </row>
    <row r="6201" spans="1:7" ht="24" customHeight="1" x14ac:dyDescent="0.2">
      <c r="A6201" s="291" t="s">
        <v>37</v>
      </c>
      <c r="B6201" s="292"/>
      <c r="C6201" s="292"/>
      <c r="D6201" s="292"/>
      <c r="E6201" s="292"/>
      <c r="F6201" s="292"/>
      <c r="G6201" s="293"/>
    </row>
    <row r="6202" spans="1:7" ht="24" customHeight="1" x14ac:dyDescent="0.2">
      <c r="A6202" s="294" t="s">
        <v>602</v>
      </c>
      <c r="B6202" s="101" t="str">
        <f>Comitente</f>
        <v>DIRECCION PROVINCIAL DE REDES DE GAS</v>
      </c>
      <c r="C6202" s="96"/>
      <c r="D6202" s="102"/>
      <c r="E6202" s="102"/>
      <c r="F6202" s="103"/>
      <c r="G6202" s="295"/>
    </row>
    <row r="6203" spans="1:7" ht="24" customHeight="1" x14ac:dyDescent="0.2">
      <c r="A6203" s="294" t="s">
        <v>603</v>
      </c>
      <c r="B6203" s="101">
        <f>Contratista</f>
        <v>0</v>
      </c>
      <c r="C6203" s="97"/>
      <c r="D6203" s="97"/>
      <c r="E6203" s="97"/>
      <c r="F6203" s="104"/>
      <c r="G6203" s="296"/>
    </row>
    <row r="6204" spans="1:7" ht="24" customHeight="1" x14ac:dyDescent="0.2">
      <c r="A6204" s="294" t="s">
        <v>24</v>
      </c>
      <c r="B6204" s="101" t="str">
        <f>Obra</f>
        <v>RED DE MEDIA PRESIÓN BARRIO TALACASTO</v>
      </c>
      <c r="C6204" s="97"/>
      <c r="D6204" s="97"/>
      <c r="E6204" s="97"/>
      <c r="F6204" s="104" t="s">
        <v>38</v>
      </c>
      <c r="G6204" s="297">
        <f>Fecha_Base</f>
        <v>0</v>
      </c>
    </row>
    <row r="6205" spans="1:7" ht="24" customHeight="1" x14ac:dyDescent="0.2">
      <c r="A6205" s="298" t="s">
        <v>601</v>
      </c>
      <c r="B6205" s="98" t="str">
        <f>Ubicación</f>
        <v>Departamento Chimbas</v>
      </c>
      <c r="C6205" s="98"/>
      <c r="D6205" s="105"/>
      <c r="E6205" s="106"/>
      <c r="F6205" s="107"/>
      <c r="G6205" s="299"/>
    </row>
    <row r="6206" spans="1:7" ht="24" customHeight="1" x14ac:dyDescent="0.2">
      <c r="A6206" s="298" t="s">
        <v>39</v>
      </c>
      <c r="B6206" s="108" t="str">
        <f>IFERROR(VALUE(LEFT(B6207,FIND(".",B6207)-1)),"")</f>
        <v/>
      </c>
      <c r="C6206" s="99" t="str">
        <f>IFERROR(VLOOKUP(B6206,Tabla_CyP,2,FALSE),"")</f>
        <v/>
      </c>
      <c r="D6206" s="99"/>
      <c r="E6206" s="106"/>
      <c r="F6206" s="107"/>
      <c r="G6206" s="299"/>
    </row>
    <row r="6207" spans="1:7" ht="24" customHeight="1" x14ac:dyDescent="0.2">
      <c r="A6207" s="298" t="s">
        <v>25</v>
      </c>
      <c r="B6207" s="109" t="str">
        <f>IFERROR(VLOOKUP(COUNTIF($A$1:A6207,"ANALISIS DE PRECIOS"),Tabla_NumeroItem,2,FALSE),"")</f>
        <v/>
      </c>
      <c r="C6207" s="99" t="str">
        <f>IFERROR(VLOOKUP(B6207,Tabla_CyP,2,FALSE),"")</f>
        <v/>
      </c>
      <c r="D6207" s="105"/>
      <c r="E6207" s="106"/>
      <c r="F6207" s="104" t="s">
        <v>26</v>
      </c>
      <c r="G6207" s="300" t="str">
        <f>IFERROR(VLOOKUP(B6207,Tabla_CyP,4,FALSE),"")</f>
        <v/>
      </c>
    </row>
    <row r="6208" spans="1:7" ht="24" customHeight="1" x14ac:dyDescent="0.2">
      <c r="A6208" s="298"/>
      <c r="B6208" s="98"/>
      <c r="C6208" s="99"/>
      <c r="D6208" s="105"/>
      <c r="E6208" s="106"/>
      <c r="F6208" s="107"/>
      <c r="G6208" s="299"/>
    </row>
    <row r="6209" spans="1:123" ht="24" customHeight="1" x14ac:dyDescent="0.2">
      <c r="A6209" s="431" t="s">
        <v>507</v>
      </c>
      <c r="B6209" s="432"/>
      <c r="C6209" s="425" t="s">
        <v>0</v>
      </c>
      <c r="D6209" s="425" t="s">
        <v>27</v>
      </c>
      <c r="E6209" s="427" t="s">
        <v>28</v>
      </c>
      <c r="F6209" s="429" t="s">
        <v>29</v>
      </c>
      <c r="G6209" s="429" t="s">
        <v>30</v>
      </c>
    </row>
    <row r="6210" spans="1:123" s="111" customFormat="1" ht="24" customHeight="1" x14ac:dyDescent="0.2">
      <c r="A6210" s="110" t="s">
        <v>508</v>
      </c>
      <c r="B6210" s="110" t="s">
        <v>509</v>
      </c>
      <c r="C6210" s="426"/>
      <c r="D6210" s="426"/>
      <c r="E6210" s="428"/>
      <c r="F6210" s="430"/>
      <c r="G6210" s="430"/>
      <c r="H6210" s="239"/>
      <c r="I6210" s="239"/>
      <c r="J6210" s="239"/>
      <c r="K6210" s="239"/>
      <c r="L6210" s="239"/>
      <c r="M6210" s="239"/>
      <c r="N6210" s="239"/>
      <c r="O6210" s="239"/>
      <c r="P6210" s="239"/>
      <c r="Q6210" s="239"/>
      <c r="R6210" s="239"/>
      <c r="S6210" s="239"/>
      <c r="T6210" s="239"/>
      <c r="U6210" s="239"/>
      <c r="V6210" s="239"/>
      <c r="W6210" s="239"/>
      <c r="X6210" s="239"/>
      <c r="Y6210" s="239"/>
      <c r="Z6210" s="239"/>
      <c r="AA6210" s="239"/>
      <c r="AB6210" s="239"/>
      <c r="AC6210" s="239"/>
      <c r="AD6210" s="239"/>
      <c r="AE6210" s="239"/>
      <c r="AF6210" s="239"/>
      <c r="AG6210" s="239"/>
      <c r="AH6210" s="239"/>
      <c r="AI6210" s="239"/>
      <c r="AJ6210" s="239"/>
      <c r="AK6210" s="239"/>
      <c r="AL6210" s="239"/>
      <c r="AM6210" s="239"/>
      <c r="AN6210" s="239"/>
      <c r="AO6210" s="239"/>
      <c r="AP6210" s="239"/>
      <c r="AQ6210" s="239"/>
      <c r="AR6210" s="239"/>
      <c r="AS6210" s="239"/>
      <c r="AT6210" s="239"/>
      <c r="AU6210" s="239"/>
      <c r="AV6210" s="239"/>
      <c r="AW6210" s="239"/>
      <c r="AX6210" s="239"/>
      <c r="AY6210" s="239"/>
      <c r="AZ6210" s="239"/>
      <c r="BA6210" s="239"/>
      <c r="BB6210" s="239"/>
      <c r="BC6210" s="239"/>
      <c r="BD6210" s="239"/>
      <c r="BE6210" s="239"/>
      <c r="BF6210" s="239"/>
      <c r="BG6210" s="239"/>
      <c r="BH6210" s="239"/>
      <c r="BI6210" s="239"/>
      <c r="BJ6210" s="239"/>
      <c r="BK6210" s="239"/>
      <c r="BL6210" s="239"/>
      <c r="BM6210" s="239"/>
      <c r="BN6210" s="239"/>
      <c r="BO6210" s="239"/>
      <c r="BP6210" s="239"/>
      <c r="BQ6210" s="239"/>
      <c r="BR6210" s="239"/>
      <c r="BS6210" s="239"/>
      <c r="BT6210" s="239"/>
      <c r="BU6210" s="239"/>
      <c r="BV6210" s="239"/>
      <c r="BW6210" s="239"/>
      <c r="BX6210" s="239"/>
      <c r="BY6210" s="239"/>
      <c r="BZ6210" s="239"/>
      <c r="CA6210" s="239"/>
      <c r="CB6210" s="239"/>
      <c r="CC6210" s="239"/>
      <c r="CD6210" s="239"/>
      <c r="CE6210" s="239"/>
      <c r="CF6210" s="239"/>
      <c r="CG6210" s="239"/>
      <c r="CH6210" s="239"/>
      <c r="CI6210" s="239"/>
      <c r="CJ6210" s="239"/>
      <c r="CK6210" s="239"/>
      <c r="CL6210" s="239"/>
      <c r="CM6210" s="239"/>
      <c r="CN6210" s="239"/>
      <c r="CO6210" s="239"/>
      <c r="CP6210" s="239"/>
      <c r="CQ6210" s="239"/>
      <c r="CR6210" s="239"/>
      <c r="CS6210" s="239"/>
      <c r="CT6210" s="239"/>
      <c r="CU6210" s="239"/>
      <c r="CV6210" s="239"/>
      <c r="CW6210" s="239"/>
      <c r="CX6210" s="239"/>
      <c r="CY6210" s="239"/>
      <c r="CZ6210" s="239"/>
      <c r="DA6210" s="239"/>
      <c r="DB6210" s="239"/>
      <c r="DC6210" s="239"/>
      <c r="DD6210" s="239"/>
      <c r="DE6210" s="239"/>
      <c r="DF6210" s="239"/>
      <c r="DG6210" s="239"/>
      <c r="DH6210" s="239"/>
      <c r="DI6210" s="239"/>
      <c r="DJ6210" s="239"/>
      <c r="DK6210" s="239"/>
      <c r="DL6210" s="239"/>
      <c r="DM6210" s="239"/>
      <c r="DN6210" s="239"/>
      <c r="DO6210" s="239"/>
      <c r="DP6210" s="239"/>
      <c r="DQ6210" s="239"/>
      <c r="DR6210" s="239"/>
      <c r="DS6210" s="239"/>
    </row>
    <row r="6211" spans="1:123" ht="24" customHeight="1" x14ac:dyDescent="0.2">
      <c r="A6211" s="378"/>
      <c r="B6211" s="112"/>
      <c r="C6211" s="376" t="s">
        <v>604</v>
      </c>
      <c r="D6211" s="113"/>
      <c r="E6211" s="114"/>
      <c r="F6211" s="115"/>
      <c r="G6211" s="302"/>
    </row>
    <row r="6212" spans="1:123" s="238" customFormat="1" ht="24" customHeight="1" x14ac:dyDescent="0.2">
      <c r="A6212" s="235" t="str">
        <f t="shared" ref="A6212:A6225" si="1863">IFERROR(VLOOKUP(C6212,Tabla_Insumos,4,FALSE),"")</f>
        <v/>
      </c>
      <c r="B6212" s="233" t="str">
        <f t="shared" ref="B6212:B6225" si="1864">IFERROR(VLOOKUP(C6212,Tabla_Insumos,5,FALSE),"")</f>
        <v/>
      </c>
      <c r="C6212" s="234"/>
      <c r="D6212" s="235" t="str">
        <f t="shared" ref="D6212:D6225" si="1865">IFERROR(VLOOKUP(C6212,Tabla_Insumos,2,FALSE),"")</f>
        <v/>
      </c>
      <c r="E6212" s="236"/>
      <c r="F6212" s="237">
        <f t="shared" ref="F6212:F6225" si="1866">IFERROR(VLOOKUP(C6212,Tabla_Insumos,3,FALSE),0)</f>
        <v>0</v>
      </c>
      <c r="G6212" s="303">
        <f>ROUND(E6212*F6212,2)</f>
        <v>0</v>
      </c>
    </row>
    <row r="6213" spans="1:123" s="238" customFormat="1" ht="24" customHeight="1" x14ac:dyDescent="0.2">
      <c r="A6213" s="235" t="str">
        <f t="shared" si="1863"/>
        <v/>
      </c>
      <c r="B6213" s="233" t="str">
        <f t="shared" si="1864"/>
        <v/>
      </c>
      <c r="C6213" s="234"/>
      <c r="D6213" s="235" t="str">
        <f t="shared" si="1865"/>
        <v/>
      </c>
      <c r="E6213" s="236"/>
      <c r="F6213" s="237">
        <f t="shared" si="1866"/>
        <v>0</v>
      </c>
      <c r="G6213" s="303">
        <f t="shared" ref="G6213:G6225" si="1867">ROUND(E6213*F6213,2)</f>
        <v>0</v>
      </c>
    </row>
    <row r="6214" spans="1:123" s="238" customFormat="1" ht="24" customHeight="1" x14ac:dyDescent="0.2">
      <c r="A6214" s="235" t="str">
        <f t="shared" si="1863"/>
        <v/>
      </c>
      <c r="B6214" s="233" t="str">
        <f t="shared" si="1864"/>
        <v/>
      </c>
      <c r="C6214" s="234"/>
      <c r="D6214" s="235" t="str">
        <f t="shared" si="1865"/>
        <v/>
      </c>
      <c r="E6214" s="236"/>
      <c r="F6214" s="237">
        <f t="shared" si="1866"/>
        <v>0</v>
      </c>
      <c r="G6214" s="303">
        <f t="shared" si="1867"/>
        <v>0</v>
      </c>
    </row>
    <row r="6215" spans="1:123" s="238" customFormat="1" ht="24" customHeight="1" x14ac:dyDescent="0.2">
      <c r="A6215" s="235" t="str">
        <f t="shared" si="1863"/>
        <v/>
      </c>
      <c r="B6215" s="233" t="str">
        <f t="shared" si="1864"/>
        <v/>
      </c>
      <c r="C6215" s="234"/>
      <c r="D6215" s="235" t="str">
        <f t="shared" si="1865"/>
        <v/>
      </c>
      <c r="E6215" s="236"/>
      <c r="F6215" s="237">
        <f t="shared" si="1866"/>
        <v>0</v>
      </c>
      <c r="G6215" s="303">
        <f t="shared" si="1867"/>
        <v>0</v>
      </c>
    </row>
    <row r="6216" spans="1:123" s="238" customFormat="1" ht="24" customHeight="1" x14ac:dyDescent="0.2">
      <c r="A6216" s="235" t="str">
        <f t="shared" si="1863"/>
        <v/>
      </c>
      <c r="B6216" s="233" t="str">
        <f t="shared" si="1864"/>
        <v/>
      </c>
      <c r="C6216" s="234"/>
      <c r="D6216" s="235" t="str">
        <f t="shared" si="1865"/>
        <v/>
      </c>
      <c r="E6216" s="236"/>
      <c r="F6216" s="237">
        <f t="shared" si="1866"/>
        <v>0</v>
      </c>
      <c r="G6216" s="303">
        <f t="shared" si="1867"/>
        <v>0</v>
      </c>
    </row>
    <row r="6217" spans="1:123" s="238" customFormat="1" ht="24" customHeight="1" x14ac:dyDescent="0.2">
      <c r="A6217" s="235" t="str">
        <f t="shared" si="1863"/>
        <v/>
      </c>
      <c r="B6217" s="233" t="str">
        <f t="shared" si="1864"/>
        <v/>
      </c>
      <c r="C6217" s="234"/>
      <c r="D6217" s="235" t="str">
        <f t="shared" si="1865"/>
        <v/>
      </c>
      <c r="E6217" s="236"/>
      <c r="F6217" s="237">
        <f t="shared" si="1866"/>
        <v>0</v>
      </c>
      <c r="G6217" s="303">
        <f t="shared" si="1867"/>
        <v>0</v>
      </c>
    </row>
    <row r="6218" spans="1:123" s="238" customFormat="1" ht="24" customHeight="1" x14ac:dyDescent="0.2">
      <c r="A6218" s="235" t="str">
        <f t="shared" si="1863"/>
        <v/>
      </c>
      <c r="B6218" s="233" t="str">
        <f t="shared" si="1864"/>
        <v/>
      </c>
      <c r="C6218" s="234"/>
      <c r="D6218" s="235" t="str">
        <f t="shared" si="1865"/>
        <v/>
      </c>
      <c r="E6218" s="236"/>
      <c r="F6218" s="237">
        <f t="shared" si="1866"/>
        <v>0</v>
      </c>
      <c r="G6218" s="303">
        <f t="shared" si="1867"/>
        <v>0</v>
      </c>
    </row>
    <row r="6219" spans="1:123" s="238" customFormat="1" ht="24" customHeight="1" x14ac:dyDescent="0.2">
      <c r="A6219" s="235" t="str">
        <f t="shared" si="1863"/>
        <v/>
      </c>
      <c r="B6219" s="233" t="str">
        <f t="shared" si="1864"/>
        <v/>
      </c>
      <c r="C6219" s="234"/>
      <c r="D6219" s="235" t="str">
        <f t="shared" si="1865"/>
        <v/>
      </c>
      <c r="E6219" s="236"/>
      <c r="F6219" s="237">
        <f t="shared" si="1866"/>
        <v>0</v>
      </c>
      <c r="G6219" s="303">
        <f t="shared" si="1867"/>
        <v>0</v>
      </c>
    </row>
    <row r="6220" spans="1:123" s="238" customFormat="1" ht="24" customHeight="1" x14ac:dyDescent="0.2">
      <c r="A6220" s="235" t="str">
        <f t="shared" si="1863"/>
        <v/>
      </c>
      <c r="B6220" s="233" t="str">
        <f t="shared" si="1864"/>
        <v/>
      </c>
      <c r="C6220" s="234"/>
      <c r="D6220" s="235" t="str">
        <f t="shared" si="1865"/>
        <v/>
      </c>
      <c r="E6220" s="236"/>
      <c r="F6220" s="237">
        <f t="shared" si="1866"/>
        <v>0</v>
      </c>
      <c r="G6220" s="303">
        <f t="shared" si="1867"/>
        <v>0</v>
      </c>
    </row>
    <row r="6221" spans="1:123" s="238" customFormat="1" ht="24" customHeight="1" x14ac:dyDescent="0.2">
      <c r="A6221" s="235" t="str">
        <f t="shared" si="1863"/>
        <v/>
      </c>
      <c r="B6221" s="233" t="str">
        <f t="shared" si="1864"/>
        <v/>
      </c>
      <c r="C6221" s="234"/>
      <c r="D6221" s="235" t="str">
        <f t="shared" si="1865"/>
        <v/>
      </c>
      <c r="E6221" s="236"/>
      <c r="F6221" s="237">
        <f t="shared" si="1866"/>
        <v>0</v>
      </c>
      <c r="G6221" s="303">
        <f t="shared" si="1867"/>
        <v>0</v>
      </c>
    </row>
    <row r="6222" spans="1:123" s="238" customFormat="1" ht="24" customHeight="1" x14ac:dyDescent="0.2">
      <c r="A6222" s="235" t="str">
        <f t="shared" si="1863"/>
        <v/>
      </c>
      <c r="B6222" s="233" t="str">
        <f t="shared" si="1864"/>
        <v/>
      </c>
      <c r="C6222" s="234"/>
      <c r="D6222" s="235" t="str">
        <f t="shared" si="1865"/>
        <v/>
      </c>
      <c r="E6222" s="236"/>
      <c r="F6222" s="237">
        <f t="shared" si="1866"/>
        <v>0</v>
      </c>
      <c r="G6222" s="303">
        <f t="shared" si="1867"/>
        <v>0</v>
      </c>
    </row>
    <row r="6223" spans="1:123" s="238" customFormat="1" ht="24" customHeight="1" x14ac:dyDescent="0.2">
      <c r="A6223" s="235" t="str">
        <f t="shared" si="1863"/>
        <v/>
      </c>
      <c r="B6223" s="233" t="str">
        <f t="shared" si="1864"/>
        <v/>
      </c>
      <c r="C6223" s="234"/>
      <c r="D6223" s="235" t="str">
        <f t="shared" si="1865"/>
        <v/>
      </c>
      <c r="E6223" s="236"/>
      <c r="F6223" s="237">
        <f t="shared" si="1866"/>
        <v>0</v>
      </c>
      <c r="G6223" s="303">
        <f t="shared" si="1867"/>
        <v>0</v>
      </c>
    </row>
    <row r="6224" spans="1:123" s="238" customFormat="1" ht="24" customHeight="1" x14ac:dyDescent="0.2">
      <c r="A6224" s="235" t="str">
        <f t="shared" si="1863"/>
        <v/>
      </c>
      <c r="B6224" s="233" t="str">
        <f t="shared" si="1864"/>
        <v/>
      </c>
      <c r="C6224" s="234"/>
      <c r="D6224" s="235" t="str">
        <f t="shared" si="1865"/>
        <v/>
      </c>
      <c r="E6224" s="236"/>
      <c r="F6224" s="237">
        <f t="shared" si="1866"/>
        <v>0</v>
      </c>
      <c r="G6224" s="303">
        <f t="shared" si="1867"/>
        <v>0</v>
      </c>
    </row>
    <row r="6225" spans="1:7" s="238" customFormat="1" ht="24" customHeight="1" x14ac:dyDescent="0.2">
      <c r="A6225" s="235" t="str">
        <f t="shared" si="1863"/>
        <v/>
      </c>
      <c r="B6225" s="233" t="str">
        <f t="shared" si="1864"/>
        <v/>
      </c>
      <c r="C6225" s="234"/>
      <c r="D6225" s="235" t="str">
        <f t="shared" si="1865"/>
        <v/>
      </c>
      <c r="E6225" s="236"/>
      <c r="F6225" s="237">
        <f t="shared" si="1866"/>
        <v>0</v>
      </c>
      <c r="G6225" s="303">
        <f t="shared" si="1867"/>
        <v>0</v>
      </c>
    </row>
    <row r="6226" spans="1:7" ht="24" customHeight="1" x14ac:dyDescent="0.2">
      <c r="A6226" s="304"/>
      <c r="B6226" s="99"/>
      <c r="C6226" s="99"/>
      <c r="D6226" s="105"/>
      <c r="E6226" s="106"/>
      <c r="F6226" s="377" t="s">
        <v>31</v>
      </c>
      <c r="G6226" s="305">
        <f>SUBTOTAL(9,G6212:G6225)</f>
        <v>0</v>
      </c>
    </row>
    <row r="6227" spans="1:7" ht="24" customHeight="1" x14ac:dyDescent="0.2">
      <c r="A6227" s="304"/>
      <c r="B6227" s="99"/>
      <c r="C6227" s="375" t="s">
        <v>605</v>
      </c>
      <c r="D6227" s="105"/>
      <c r="E6227" s="106"/>
      <c r="F6227" s="107"/>
      <c r="G6227" s="306"/>
    </row>
    <row r="6228" spans="1:7" s="238" customFormat="1" ht="24" customHeight="1" x14ac:dyDescent="0.2">
      <c r="A6228" s="235" t="str">
        <f t="shared" ref="A6228:A6235" si="1868">IFERROR(VLOOKUP(C6228,Tabla_Insumos,4,FALSE),"")</f>
        <v/>
      </c>
      <c r="B6228" s="233">
        <f t="shared" ref="B6228:B6235" si="1869">IFERROR(VLOOKUP(A6228,Tabla_Indices,5,FALSE),"")</f>
        <v>0</v>
      </c>
      <c r="C6228" s="234"/>
      <c r="D6228" s="235" t="str">
        <f t="shared" ref="D6228:D6235" si="1870">IFERROR(VLOOKUP(C6228,Tabla_Insumos,2,FALSE),"")</f>
        <v/>
      </c>
      <c r="E6228" s="236"/>
      <c r="F6228" s="237">
        <f t="shared" ref="F6228:F6235" si="1871">IFERROR(VLOOKUP(C6228,Tabla_Insumos,3,FALSE),0)</f>
        <v>0</v>
      </c>
      <c r="G6228" s="303">
        <f>ROUND(E6228*F6228,2)</f>
        <v>0</v>
      </c>
    </row>
    <row r="6229" spans="1:7" s="238" customFormat="1" ht="24" customHeight="1" x14ac:dyDescent="0.2">
      <c r="A6229" s="235" t="str">
        <f t="shared" si="1868"/>
        <v/>
      </c>
      <c r="B6229" s="233">
        <f t="shared" si="1869"/>
        <v>0</v>
      </c>
      <c r="C6229" s="234"/>
      <c r="D6229" s="235" t="str">
        <f t="shared" si="1870"/>
        <v/>
      </c>
      <c r="E6229" s="236"/>
      <c r="F6229" s="237">
        <f t="shared" si="1871"/>
        <v>0</v>
      </c>
      <c r="G6229" s="303">
        <f>ROUND(E6229*F6229,2)</f>
        <v>0</v>
      </c>
    </row>
    <row r="6230" spans="1:7" s="238" customFormat="1" ht="24" customHeight="1" x14ac:dyDescent="0.2">
      <c r="A6230" s="235" t="str">
        <f t="shared" si="1868"/>
        <v/>
      </c>
      <c r="B6230" s="233">
        <f t="shared" si="1869"/>
        <v>0</v>
      </c>
      <c r="C6230" s="234"/>
      <c r="D6230" s="235" t="str">
        <f t="shared" si="1870"/>
        <v/>
      </c>
      <c r="E6230" s="236"/>
      <c r="F6230" s="237">
        <f t="shared" si="1871"/>
        <v>0</v>
      </c>
      <c r="G6230" s="303">
        <f t="shared" ref="G6230:G6235" si="1872">ROUND(E6230*F6230,2)</f>
        <v>0</v>
      </c>
    </row>
    <row r="6231" spans="1:7" s="238" customFormat="1" ht="24" customHeight="1" x14ac:dyDescent="0.2">
      <c r="A6231" s="235" t="str">
        <f t="shared" si="1868"/>
        <v/>
      </c>
      <c r="B6231" s="233">
        <f t="shared" si="1869"/>
        <v>0</v>
      </c>
      <c r="C6231" s="234"/>
      <c r="D6231" s="235" t="str">
        <f t="shared" si="1870"/>
        <v/>
      </c>
      <c r="E6231" s="236"/>
      <c r="F6231" s="237">
        <f t="shared" si="1871"/>
        <v>0</v>
      </c>
      <c r="G6231" s="303">
        <f t="shared" si="1872"/>
        <v>0</v>
      </c>
    </row>
    <row r="6232" spans="1:7" s="238" customFormat="1" ht="24" customHeight="1" x14ac:dyDescent="0.2">
      <c r="A6232" s="235" t="str">
        <f t="shared" si="1868"/>
        <v/>
      </c>
      <c r="B6232" s="233">
        <f t="shared" si="1869"/>
        <v>0</v>
      </c>
      <c r="C6232" s="234"/>
      <c r="D6232" s="235" t="str">
        <f t="shared" si="1870"/>
        <v/>
      </c>
      <c r="E6232" s="236"/>
      <c r="F6232" s="237">
        <f t="shared" si="1871"/>
        <v>0</v>
      </c>
      <c r="G6232" s="303">
        <f t="shared" si="1872"/>
        <v>0</v>
      </c>
    </row>
    <row r="6233" spans="1:7" s="238" customFormat="1" ht="24" customHeight="1" x14ac:dyDescent="0.2">
      <c r="A6233" s="235" t="str">
        <f t="shared" si="1868"/>
        <v/>
      </c>
      <c r="B6233" s="233">
        <f t="shared" si="1869"/>
        <v>0</v>
      </c>
      <c r="C6233" s="234"/>
      <c r="D6233" s="235" t="str">
        <f t="shared" si="1870"/>
        <v/>
      </c>
      <c r="E6233" s="236"/>
      <c r="F6233" s="237">
        <f t="shared" si="1871"/>
        <v>0</v>
      </c>
      <c r="G6233" s="303">
        <f t="shared" si="1872"/>
        <v>0</v>
      </c>
    </row>
    <row r="6234" spans="1:7" s="238" customFormat="1" ht="24" customHeight="1" x14ac:dyDescent="0.2">
      <c r="A6234" s="235" t="str">
        <f t="shared" si="1868"/>
        <v/>
      </c>
      <c r="B6234" s="233">
        <f t="shared" si="1869"/>
        <v>0</v>
      </c>
      <c r="C6234" s="234"/>
      <c r="D6234" s="235" t="str">
        <f t="shared" si="1870"/>
        <v/>
      </c>
      <c r="E6234" s="236"/>
      <c r="F6234" s="237">
        <f t="shared" si="1871"/>
        <v>0</v>
      </c>
      <c r="G6234" s="303">
        <f t="shared" si="1872"/>
        <v>0</v>
      </c>
    </row>
    <row r="6235" spans="1:7" s="238" customFormat="1" ht="24" customHeight="1" x14ac:dyDescent="0.2">
      <c r="A6235" s="235" t="str">
        <f t="shared" si="1868"/>
        <v/>
      </c>
      <c r="B6235" s="233">
        <f t="shared" si="1869"/>
        <v>0</v>
      </c>
      <c r="C6235" s="234"/>
      <c r="D6235" s="235" t="str">
        <f t="shared" si="1870"/>
        <v/>
      </c>
      <c r="E6235" s="236"/>
      <c r="F6235" s="237">
        <f t="shared" si="1871"/>
        <v>0</v>
      </c>
      <c r="G6235" s="303">
        <f t="shared" si="1872"/>
        <v>0</v>
      </c>
    </row>
    <row r="6236" spans="1:7" ht="24" customHeight="1" x14ac:dyDescent="0.2">
      <c r="A6236" s="304"/>
      <c r="B6236" s="99"/>
      <c r="C6236" s="99"/>
      <c r="D6236" s="105"/>
      <c r="E6236" s="106"/>
      <c r="F6236" s="377" t="s">
        <v>32</v>
      </c>
      <c r="G6236" s="305">
        <f>SUBTOTAL(9,G6228:G6235)</f>
        <v>0</v>
      </c>
    </row>
    <row r="6237" spans="1:7" ht="24" customHeight="1" x14ac:dyDescent="0.2">
      <c r="A6237" s="304"/>
      <c r="B6237" s="99"/>
      <c r="C6237" s="375" t="s">
        <v>606</v>
      </c>
      <c r="D6237" s="105"/>
      <c r="E6237" s="106"/>
      <c r="F6237" s="107"/>
      <c r="G6237" s="306"/>
    </row>
    <row r="6238" spans="1:7" s="238" customFormat="1" ht="24" customHeight="1" x14ac:dyDescent="0.2">
      <c r="A6238" s="235" t="str">
        <f t="shared" ref="A6238:A6246" si="1873">IFERROR(VLOOKUP(C6238,Tabla_Insumos,4,FALSE),"")</f>
        <v/>
      </c>
      <c r="B6238" s="233" t="str">
        <f t="shared" ref="B6238:B6246" si="1874">IFERROR(VLOOKUP(C6238,Tabla_Insumos,5,FALSE),"")</f>
        <v/>
      </c>
      <c r="C6238" s="234"/>
      <c r="D6238" s="235" t="str">
        <f t="shared" ref="D6238:D6246" si="1875">IFERROR(VLOOKUP(C6238,Tabla_Insumos,2,FALSE),"")</f>
        <v/>
      </c>
      <c r="E6238" s="236"/>
      <c r="F6238" s="237">
        <f t="shared" ref="F6238:F6246" si="1876">IFERROR(VLOOKUP(C6238,Tabla_Insumos,3,FALSE),0)</f>
        <v>0</v>
      </c>
      <c r="G6238" s="303">
        <f t="shared" ref="G6238:G6246" si="1877">ROUND(E6238*F6238,2)</f>
        <v>0</v>
      </c>
    </row>
    <row r="6239" spans="1:7" s="238" customFormat="1" ht="24" customHeight="1" x14ac:dyDescent="0.2">
      <c r="A6239" s="235" t="str">
        <f t="shared" si="1873"/>
        <v/>
      </c>
      <c r="B6239" s="233" t="str">
        <f t="shared" si="1874"/>
        <v/>
      </c>
      <c r="C6239" s="234"/>
      <c r="D6239" s="235" t="str">
        <f t="shared" si="1875"/>
        <v/>
      </c>
      <c r="E6239" s="236"/>
      <c r="F6239" s="237">
        <f t="shared" si="1876"/>
        <v>0</v>
      </c>
      <c r="G6239" s="303">
        <f t="shared" si="1877"/>
        <v>0</v>
      </c>
    </row>
    <row r="6240" spans="1:7" s="238" customFormat="1" ht="24" customHeight="1" x14ac:dyDescent="0.2">
      <c r="A6240" s="235" t="str">
        <f t="shared" si="1873"/>
        <v/>
      </c>
      <c r="B6240" s="233" t="str">
        <f t="shared" si="1874"/>
        <v/>
      </c>
      <c r="C6240" s="234"/>
      <c r="D6240" s="235" t="str">
        <f t="shared" si="1875"/>
        <v/>
      </c>
      <c r="E6240" s="236"/>
      <c r="F6240" s="237">
        <f t="shared" si="1876"/>
        <v>0</v>
      </c>
      <c r="G6240" s="303">
        <f t="shared" si="1877"/>
        <v>0</v>
      </c>
    </row>
    <row r="6241" spans="1:7" s="238" customFormat="1" ht="24" customHeight="1" x14ac:dyDescent="0.2">
      <c r="A6241" s="235" t="str">
        <f t="shared" si="1873"/>
        <v/>
      </c>
      <c r="B6241" s="233" t="str">
        <f t="shared" si="1874"/>
        <v/>
      </c>
      <c r="C6241" s="234"/>
      <c r="D6241" s="235" t="str">
        <f t="shared" si="1875"/>
        <v/>
      </c>
      <c r="E6241" s="236"/>
      <c r="F6241" s="237">
        <f t="shared" si="1876"/>
        <v>0</v>
      </c>
      <c r="G6241" s="303">
        <f t="shared" si="1877"/>
        <v>0</v>
      </c>
    </row>
    <row r="6242" spans="1:7" s="238" customFormat="1" ht="24" customHeight="1" x14ac:dyDescent="0.2">
      <c r="A6242" s="235" t="str">
        <f t="shared" si="1873"/>
        <v/>
      </c>
      <c r="B6242" s="233" t="str">
        <f t="shared" si="1874"/>
        <v/>
      </c>
      <c r="C6242" s="234"/>
      <c r="D6242" s="235" t="str">
        <f t="shared" si="1875"/>
        <v/>
      </c>
      <c r="E6242" s="236"/>
      <c r="F6242" s="237">
        <f t="shared" si="1876"/>
        <v>0</v>
      </c>
      <c r="G6242" s="303">
        <f t="shared" si="1877"/>
        <v>0</v>
      </c>
    </row>
    <row r="6243" spans="1:7" s="238" customFormat="1" ht="24" customHeight="1" x14ac:dyDescent="0.2">
      <c r="A6243" s="235" t="str">
        <f t="shared" si="1873"/>
        <v/>
      </c>
      <c r="B6243" s="233" t="str">
        <f t="shared" si="1874"/>
        <v/>
      </c>
      <c r="C6243" s="234"/>
      <c r="D6243" s="235" t="str">
        <f t="shared" si="1875"/>
        <v/>
      </c>
      <c r="E6243" s="236"/>
      <c r="F6243" s="237">
        <f t="shared" si="1876"/>
        <v>0</v>
      </c>
      <c r="G6243" s="303">
        <f t="shared" si="1877"/>
        <v>0</v>
      </c>
    </row>
    <row r="6244" spans="1:7" s="238" customFormat="1" ht="24" customHeight="1" x14ac:dyDescent="0.2">
      <c r="A6244" s="235" t="str">
        <f t="shared" si="1873"/>
        <v/>
      </c>
      <c r="B6244" s="233" t="str">
        <f t="shared" si="1874"/>
        <v/>
      </c>
      <c r="C6244" s="234"/>
      <c r="D6244" s="235" t="str">
        <f t="shared" si="1875"/>
        <v/>
      </c>
      <c r="E6244" s="236"/>
      <c r="F6244" s="237">
        <f t="shared" si="1876"/>
        <v>0</v>
      </c>
      <c r="G6244" s="303">
        <f t="shared" si="1877"/>
        <v>0</v>
      </c>
    </row>
    <row r="6245" spans="1:7" s="238" customFormat="1" ht="24" customHeight="1" x14ac:dyDescent="0.2">
      <c r="A6245" s="235" t="str">
        <f t="shared" si="1873"/>
        <v/>
      </c>
      <c r="B6245" s="233" t="str">
        <f t="shared" si="1874"/>
        <v/>
      </c>
      <c r="C6245" s="234"/>
      <c r="D6245" s="235" t="str">
        <f t="shared" si="1875"/>
        <v/>
      </c>
      <c r="E6245" s="236"/>
      <c r="F6245" s="237">
        <f t="shared" si="1876"/>
        <v>0</v>
      </c>
      <c r="G6245" s="303">
        <f t="shared" si="1877"/>
        <v>0</v>
      </c>
    </row>
    <row r="6246" spans="1:7" s="238" customFormat="1" ht="24" customHeight="1" x14ac:dyDescent="0.2">
      <c r="A6246" s="235" t="str">
        <f t="shared" si="1873"/>
        <v/>
      </c>
      <c r="B6246" s="233" t="str">
        <f t="shared" si="1874"/>
        <v/>
      </c>
      <c r="C6246" s="234"/>
      <c r="D6246" s="235" t="str">
        <f t="shared" si="1875"/>
        <v/>
      </c>
      <c r="E6246" s="236"/>
      <c r="F6246" s="237">
        <f t="shared" si="1876"/>
        <v>0</v>
      </c>
      <c r="G6246" s="303">
        <f t="shared" si="1877"/>
        <v>0</v>
      </c>
    </row>
    <row r="6247" spans="1:7" ht="24" customHeight="1" x14ac:dyDescent="0.2">
      <c r="A6247" s="307"/>
      <c r="B6247" s="105"/>
      <c r="C6247" s="99"/>
      <c r="D6247" s="105"/>
      <c r="E6247" s="106"/>
      <c r="F6247" s="377" t="s">
        <v>33</v>
      </c>
      <c r="G6247" s="305">
        <f>SUBTOTAL(9,G6238:G6246)</f>
        <v>0</v>
      </c>
    </row>
    <row r="6248" spans="1:7" ht="24" customHeight="1" x14ac:dyDescent="0.2">
      <c r="A6248" s="308"/>
      <c r="B6248" s="105"/>
      <c r="C6248" s="99"/>
      <c r="D6248" s="105"/>
      <c r="E6248" s="106"/>
      <c r="F6248" s="107"/>
      <c r="G6248" s="306"/>
    </row>
    <row r="6249" spans="1:7" ht="24" customHeight="1" x14ac:dyDescent="0.2">
      <c r="A6249" s="309" t="str">
        <f>B6207</f>
        <v/>
      </c>
      <c r="B6249" s="310" t="str">
        <f>C6207</f>
        <v/>
      </c>
      <c r="C6249" s="113"/>
      <c r="D6249" s="113" t="s">
        <v>34</v>
      </c>
      <c r="E6249" s="114"/>
      <c r="F6249" s="312" t="s">
        <v>35</v>
      </c>
      <c r="G6249" s="311">
        <f>SUBTOTAL(9,G6212:G6248)</f>
        <v>0</v>
      </c>
    </row>
    <row r="6251" spans="1:7" ht="24" customHeight="1" x14ac:dyDescent="0.2">
      <c r="A6251" s="291" t="s">
        <v>37</v>
      </c>
      <c r="B6251" s="292"/>
      <c r="C6251" s="292"/>
      <c r="D6251" s="292"/>
      <c r="E6251" s="292"/>
      <c r="F6251" s="292"/>
      <c r="G6251" s="293"/>
    </row>
    <row r="6252" spans="1:7" ht="24" customHeight="1" x14ac:dyDescent="0.2">
      <c r="A6252" s="294" t="s">
        <v>602</v>
      </c>
      <c r="B6252" s="101" t="str">
        <f>Comitente</f>
        <v>DIRECCION PROVINCIAL DE REDES DE GAS</v>
      </c>
      <c r="C6252" s="96"/>
      <c r="D6252" s="102"/>
      <c r="E6252" s="102"/>
      <c r="F6252" s="103"/>
      <c r="G6252" s="295"/>
    </row>
    <row r="6253" spans="1:7" ht="24" customHeight="1" x14ac:dyDescent="0.2">
      <c r="A6253" s="294" t="s">
        <v>603</v>
      </c>
      <c r="B6253" s="101">
        <f>Contratista</f>
        <v>0</v>
      </c>
      <c r="C6253" s="97"/>
      <c r="D6253" s="97"/>
      <c r="E6253" s="97"/>
      <c r="F6253" s="104"/>
      <c r="G6253" s="296"/>
    </row>
    <row r="6254" spans="1:7" ht="24" customHeight="1" x14ac:dyDescent="0.2">
      <c r="A6254" s="294" t="s">
        <v>24</v>
      </c>
      <c r="B6254" s="101" t="str">
        <f>Obra</f>
        <v>RED DE MEDIA PRESIÓN BARRIO TALACASTO</v>
      </c>
      <c r="C6254" s="97"/>
      <c r="D6254" s="97"/>
      <c r="E6254" s="97"/>
      <c r="F6254" s="104" t="s">
        <v>38</v>
      </c>
      <c r="G6254" s="297">
        <f>Fecha_Base</f>
        <v>0</v>
      </c>
    </row>
    <row r="6255" spans="1:7" ht="24" customHeight="1" x14ac:dyDescent="0.2">
      <c r="A6255" s="298" t="s">
        <v>601</v>
      </c>
      <c r="B6255" s="98" t="str">
        <f>Ubicación</f>
        <v>Departamento Chimbas</v>
      </c>
      <c r="C6255" s="98"/>
      <c r="D6255" s="105"/>
      <c r="E6255" s="106"/>
      <c r="F6255" s="107"/>
      <c r="G6255" s="299"/>
    </row>
    <row r="6256" spans="1:7" ht="24" customHeight="1" x14ac:dyDescent="0.2">
      <c r="A6256" s="298" t="s">
        <v>39</v>
      </c>
      <c r="B6256" s="108" t="str">
        <f>IFERROR(VALUE(LEFT(B6257,FIND(".",B6257)-1)),"")</f>
        <v/>
      </c>
      <c r="C6256" s="99" t="str">
        <f>IFERROR(VLOOKUP(B6256,Tabla_CyP,2,FALSE),"")</f>
        <v/>
      </c>
      <c r="D6256" s="99"/>
      <c r="E6256" s="106"/>
      <c r="F6256" s="107"/>
      <c r="G6256" s="299"/>
    </row>
    <row r="6257" spans="1:123" ht="24" customHeight="1" x14ac:dyDescent="0.2">
      <c r="A6257" s="298" t="s">
        <v>25</v>
      </c>
      <c r="B6257" s="109" t="str">
        <f>IFERROR(VLOOKUP(COUNTIF($A$1:A6257,"ANALISIS DE PRECIOS"),Tabla_NumeroItem,2,FALSE),"")</f>
        <v/>
      </c>
      <c r="C6257" s="99" t="str">
        <f>IFERROR(VLOOKUP(B6257,Tabla_CyP,2,FALSE),"")</f>
        <v/>
      </c>
      <c r="D6257" s="105"/>
      <c r="E6257" s="106"/>
      <c r="F6257" s="104" t="s">
        <v>26</v>
      </c>
      <c r="G6257" s="300" t="str">
        <f>IFERROR(VLOOKUP(B6257,Tabla_CyP,4,FALSE),"")</f>
        <v/>
      </c>
    </row>
    <row r="6258" spans="1:123" ht="24" customHeight="1" x14ac:dyDescent="0.2">
      <c r="A6258" s="298"/>
      <c r="B6258" s="98"/>
      <c r="C6258" s="99"/>
      <c r="D6258" s="105"/>
      <c r="E6258" s="106"/>
      <c r="F6258" s="107"/>
      <c r="G6258" s="299"/>
    </row>
    <row r="6259" spans="1:123" ht="24" customHeight="1" x14ac:dyDescent="0.2">
      <c r="A6259" s="431" t="s">
        <v>507</v>
      </c>
      <c r="B6259" s="432"/>
      <c r="C6259" s="425" t="s">
        <v>0</v>
      </c>
      <c r="D6259" s="425" t="s">
        <v>27</v>
      </c>
      <c r="E6259" s="427" t="s">
        <v>28</v>
      </c>
      <c r="F6259" s="429" t="s">
        <v>29</v>
      </c>
      <c r="G6259" s="429" t="s">
        <v>30</v>
      </c>
    </row>
    <row r="6260" spans="1:123" s="111" customFormat="1" ht="24" customHeight="1" x14ac:dyDescent="0.2">
      <c r="A6260" s="110" t="s">
        <v>508</v>
      </c>
      <c r="B6260" s="110" t="s">
        <v>509</v>
      </c>
      <c r="C6260" s="426"/>
      <c r="D6260" s="426"/>
      <c r="E6260" s="428"/>
      <c r="F6260" s="430"/>
      <c r="G6260" s="430"/>
      <c r="H6260" s="239"/>
      <c r="I6260" s="239"/>
      <c r="J6260" s="239"/>
      <c r="K6260" s="239"/>
      <c r="L6260" s="239"/>
      <c r="M6260" s="239"/>
      <c r="N6260" s="239"/>
      <c r="O6260" s="239"/>
      <c r="P6260" s="239"/>
      <c r="Q6260" s="239"/>
      <c r="R6260" s="239"/>
      <c r="S6260" s="239"/>
      <c r="T6260" s="239"/>
      <c r="U6260" s="239"/>
      <c r="V6260" s="239"/>
      <c r="W6260" s="239"/>
      <c r="X6260" s="239"/>
      <c r="Y6260" s="239"/>
      <c r="Z6260" s="239"/>
      <c r="AA6260" s="239"/>
      <c r="AB6260" s="239"/>
      <c r="AC6260" s="239"/>
      <c r="AD6260" s="239"/>
      <c r="AE6260" s="239"/>
      <c r="AF6260" s="239"/>
      <c r="AG6260" s="239"/>
      <c r="AH6260" s="239"/>
      <c r="AI6260" s="239"/>
      <c r="AJ6260" s="239"/>
      <c r="AK6260" s="239"/>
      <c r="AL6260" s="239"/>
      <c r="AM6260" s="239"/>
      <c r="AN6260" s="239"/>
      <c r="AO6260" s="239"/>
      <c r="AP6260" s="239"/>
      <c r="AQ6260" s="239"/>
      <c r="AR6260" s="239"/>
      <c r="AS6260" s="239"/>
      <c r="AT6260" s="239"/>
      <c r="AU6260" s="239"/>
      <c r="AV6260" s="239"/>
      <c r="AW6260" s="239"/>
      <c r="AX6260" s="239"/>
      <c r="AY6260" s="239"/>
      <c r="AZ6260" s="239"/>
      <c r="BA6260" s="239"/>
      <c r="BB6260" s="239"/>
      <c r="BC6260" s="239"/>
      <c r="BD6260" s="239"/>
      <c r="BE6260" s="239"/>
      <c r="BF6260" s="239"/>
      <c r="BG6260" s="239"/>
      <c r="BH6260" s="239"/>
      <c r="BI6260" s="239"/>
      <c r="BJ6260" s="239"/>
      <c r="BK6260" s="239"/>
      <c r="BL6260" s="239"/>
      <c r="BM6260" s="239"/>
      <c r="BN6260" s="239"/>
      <c r="BO6260" s="239"/>
      <c r="BP6260" s="239"/>
      <c r="BQ6260" s="239"/>
      <c r="BR6260" s="239"/>
      <c r="BS6260" s="239"/>
      <c r="BT6260" s="239"/>
      <c r="BU6260" s="239"/>
      <c r="BV6260" s="239"/>
      <c r="BW6260" s="239"/>
      <c r="BX6260" s="239"/>
      <c r="BY6260" s="239"/>
      <c r="BZ6260" s="239"/>
      <c r="CA6260" s="239"/>
      <c r="CB6260" s="239"/>
      <c r="CC6260" s="239"/>
      <c r="CD6260" s="239"/>
      <c r="CE6260" s="239"/>
      <c r="CF6260" s="239"/>
      <c r="CG6260" s="239"/>
      <c r="CH6260" s="239"/>
      <c r="CI6260" s="239"/>
      <c r="CJ6260" s="239"/>
      <c r="CK6260" s="239"/>
      <c r="CL6260" s="239"/>
      <c r="CM6260" s="239"/>
      <c r="CN6260" s="239"/>
      <c r="CO6260" s="239"/>
      <c r="CP6260" s="239"/>
      <c r="CQ6260" s="239"/>
      <c r="CR6260" s="239"/>
      <c r="CS6260" s="239"/>
      <c r="CT6260" s="239"/>
      <c r="CU6260" s="239"/>
      <c r="CV6260" s="239"/>
      <c r="CW6260" s="239"/>
      <c r="CX6260" s="239"/>
      <c r="CY6260" s="239"/>
      <c r="CZ6260" s="239"/>
      <c r="DA6260" s="239"/>
      <c r="DB6260" s="239"/>
      <c r="DC6260" s="239"/>
      <c r="DD6260" s="239"/>
      <c r="DE6260" s="239"/>
      <c r="DF6260" s="239"/>
      <c r="DG6260" s="239"/>
      <c r="DH6260" s="239"/>
      <c r="DI6260" s="239"/>
      <c r="DJ6260" s="239"/>
      <c r="DK6260" s="239"/>
      <c r="DL6260" s="239"/>
      <c r="DM6260" s="239"/>
      <c r="DN6260" s="239"/>
      <c r="DO6260" s="239"/>
      <c r="DP6260" s="239"/>
      <c r="DQ6260" s="239"/>
      <c r="DR6260" s="239"/>
      <c r="DS6260" s="239"/>
    </row>
    <row r="6261" spans="1:123" ht="24" customHeight="1" x14ac:dyDescent="0.2">
      <c r="A6261" s="378"/>
      <c r="B6261" s="112"/>
      <c r="C6261" s="376" t="s">
        <v>604</v>
      </c>
      <c r="D6261" s="113"/>
      <c r="E6261" s="114"/>
      <c r="F6261" s="115"/>
      <c r="G6261" s="302"/>
    </row>
    <row r="6262" spans="1:123" s="238" customFormat="1" ht="24" customHeight="1" x14ac:dyDescent="0.2">
      <c r="A6262" s="235" t="str">
        <f t="shared" ref="A6262:A6275" si="1878">IFERROR(VLOOKUP(C6262,Tabla_Insumos,4,FALSE),"")</f>
        <v/>
      </c>
      <c r="B6262" s="233" t="str">
        <f t="shared" ref="B6262:B6275" si="1879">IFERROR(VLOOKUP(C6262,Tabla_Insumos,5,FALSE),"")</f>
        <v/>
      </c>
      <c r="C6262" s="234"/>
      <c r="D6262" s="235" t="str">
        <f t="shared" ref="D6262:D6275" si="1880">IFERROR(VLOOKUP(C6262,Tabla_Insumos,2,FALSE),"")</f>
        <v/>
      </c>
      <c r="E6262" s="236"/>
      <c r="F6262" s="237">
        <f t="shared" ref="F6262:F6275" si="1881">IFERROR(VLOOKUP(C6262,Tabla_Insumos,3,FALSE),0)</f>
        <v>0</v>
      </c>
      <c r="G6262" s="303">
        <f>ROUND(E6262*F6262,2)</f>
        <v>0</v>
      </c>
    </row>
    <row r="6263" spans="1:123" s="238" customFormat="1" ht="24" customHeight="1" x14ac:dyDescent="0.2">
      <c r="A6263" s="235" t="str">
        <f t="shared" si="1878"/>
        <v/>
      </c>
      <c r="B6263" s="233" t="str">
        <f t="shared" si="1879"/>
        <v/>
      </c>
      <c r="C6263" s="234"/>
      <c r="D6263" s="235" t="str">
        <f t="shared" si="1880"/>
        <v/>
      </c>
      <c r="E6263" s="236"/>
      <c r="F6263" s="237">
        <f t="shared" si="1881"/>
        <v>0</v>
      </c>
      <c r="G6263" s="303">
        <f t="shared" ref="G6263:G6275" si="1882">ROUND(E6263*F6263,2)</f>
        <v>0</v>
      </c>
    </row>
    <row r="6264" spans="1:123" s="238" customFormat="1" ht="24" customHeight="1" x14ac:dyDescent="0.2">
      <c r="A6264" s="235" t="str">
        <f t="shared" si="1878"/>
        <v/>
      </c>
      <c r="B6264" s="233" t="str">
        <f t="shared" si="1879"/>
        <v/>
      </c>
      <c r="C6264" s="234"/>
      <c r="D6264" s="235" t="str">
        <f t="shared" si="1880"/>
        <v/>
      </c>
      <c r="E6264" s="236"/>
      <c r="F6264" s="237">
        <f t="shared" si="1881"/>
        <v>0</v>
      </c>
      <c r="G6264" s="303">
        <f t="shared" si="1882"/>
        <v>0</v>
      </c>
    </row>
    <row r="6265" spans="1:123" s="238" customFormat="1" ht="24" customHeight="1" x14ac:dyDescent="0.2">
      <c r="A6265" s="235" t="str">
        <f t="shared" si="1878"/>
        <v/>
      </c>
      <c r="B6265" s="233" t="str">
        <f t="shared" si="1879"/>
        <v/>
      </c>
      <c r="C6265" s="234"/>
      <c r="D6265" s="235" t="str">
        <f t="shared" si="1880"/>
        <v/>
      </c>
      <c r="E6265" s="236"/>
      <c r="F6265" s="237">
        <f t="shared" si="1881"/>
        <v>0</v>
      </c>
      <c r="G6265" s="303">
        <f t="shared" si="1882"/>
        <v>0</v>
      </c>
    </row>
    <row r="6266" spans="1:123" s="238" customFormat="1" ht="24" customHeight="1" x14ac:dyDescent="0.2">
      <c r="A6266" s="235" t="str">
        <f t="shared" si="1878"/>
        <v/>
      </c>
      <c r="B6266" s="233" t="str">
        <f t="shared" si="1879"/>
        <v/>
      </c>
      <c r="C6266" s="234"/>
      <c r="D6266" s="235" t="str">
        <f t="shared" si="1880"/>
        <v/>
      </c>
      <c r="E6266" s="236"/>
      <c r="F6266" s="237">
        <f t="shared" si="1881"/>
        <v>0</v>
      </c>
      <c r="G6266" s="303">
        <f t="shared" si="1882"/>
        <v>0</v>
      </c>
    </row>
    <row r="6267" spans="1:123" s="238" customFormat="1" ht="24" customHeight="1" x14ac:dyDescent="0.2">
      <c r="A6267" s="235" t="str">
        <f t="shared" si="1878"/>
        <v/>
      </c>
      <c r="B6267" s="233" t="str">
        <f t="shared" si="1879"/>
        <v/>
      </c>
      <c r="C6267" s="234"/>
      <c r="D6267" s="235" t="str">
        <f t="shared" si="1880"/>
        <v/>
      </c>
      <c r="E6267" s="236"/>
      <c r="F6267" s="237">
        <f t="shared" si="1881"/>
        <v>0</v>
      </c>
      <c r="G6267" s="303">
        <f t="shared" si="1882"/>
        <v>0</v>
      </c>
    </row>
    <row r="6268" spans="1:123" s="238" customFormat="1" ht="24" customHeight="1" x14ac:dyDescent="0.2">
      <c r="A6268" s="235" t="str">
        <f t="shared" si="1878"/>
        <v/>
      </c>
      <c r="B6268" s="233" t="str">
        <f t="shared" si="1879"/>
        <v/>
      </c>
      <c r="C6268" s="234"/>
      <c r="D6268" s="235" t="str">
        <f t="shared" si="1880"/>
        <v/>
      </c>
      <c r="E6268" s="236"/>
      <c r="F6268" s="237">
        <f t="shared" si="1881"/>
        <v>0</v>
      </c>
      <c r="G6268" s="303">
        <f t="shared" si="1882"/>
        <v>0</v>
      </c>
    </row>
    <row r="6269" spans="1:123" s="238" customFormat="1" ht="24" customHeight="1" x14ac:dyDescent="0.2">
      <c r="A6269" s="235" t="str">
        <f t="shared" si="1878"/>
        <v/>
      </c>
      <c r="B6269" s="233" t="str">
        <f t="shared" si="1879"/>
        <v/>
      </c>
      <c r="C6269" s="234"/>
      <c r="D6269" s="235" t="str">
        <f t="shared" si="1880"/>
        <v/>
      </c>
      <c r="E6269" s="236"/>
      <c r="F6269" s="237">
        <f t="shared" si="1881"/>
        <v>0</v>
      </c>
      <c r="G6269" s="303">
        <f t="shared" si="1882"/>
        <v>0</v>
      </c>
    </row>
    <row r="6270" spans="1:123" s="238" customFormat="1" ht="24" customHeight="1" x14ac:dyDescent="0.2">
      <c r="A6270" s="235" t="str">
        <f t="shared" si="1878"/>
        <v/>
      </c>
      <c r="B6270" s="233" t="str">
        <f t="shared" si="1879"/>
        <v/>
      </c>
      <c r="C6270" s="234"/>
      <c r="D6270" s="235" t="str">
        <f t="shared" si="1880"/>
        <v/>
      </c>
      <c r="E6270" s="236"/>
      <c r="F6270" s="237">
        <f t="shared" si="1881"/>
        <v>0</v>
      </c>
      <c r="G6270" s="303">
        <f t="shared" si="1882"/>
        <v>0</v>
      </c>
    </row>
    <row r="6271" spans="1:123" s="238" customFormat="1" ht="24" customHeight="1" x14ac:dyDescent="0.2">
      <c r="A6271" s="235" t="str">
        <f t="shared" si="1878"/>
        <v/>
      </c>
      <c r="B6271" s="233" t="str">
        <f t="shared" si="1879"/>
        <v/>
      </c>
      <c r="C6271" s="234"/>
      <c r="D6271" s="235" t="str">
        <f t="shared" si="1880"/>
        <v/>
      </c>
      <c r="E6271" s="236"/>
      <c r="F6271" s="237">
        <f t="shared" si="1881"/>
        <v>0</v>
      </c>
      <c r="G6271" s="303">
        <f t="shared" si="1882"/>
        <v>0</v>
      </c>
    </row>
    <row r="6272" spans="1:123" s="238" customFormat="1" ht="24" customHeight="1" x14ac:dyDescent="0.2">
      <c r="A6272" s="235" t="str">
        <f t="shared" si="1878"/>
        <v/>
      </c>
      <c r="B6272" s="233" t="str">
        <f t="shared" si="1879"/>
        <v/>
      </c>
      <c r="C6272" s="234"/>
      <c r="D6272" s="235" t="str">
        <f t="shared" si="1880"/>
        <v/>
      </c>
      <c r="E6272" s="236"/>
      <c r="F6272" s="237">
        <f t="shared" si="1881"/>
        <v>0</v>
      </c>
      <c r="G6272" s="303">
        <f t="shared" si="1882"/>
        <v>0</v>
      </c>
    </row>
    <row r="6273" spans="1:7" s="238" customFormat="1" ht="24" customHeight="1" x14ac:dyDescent="0.2">
      <c r="A6273" s="235" t="str">
        <f t="shared" si="1878"/>
        <v/>
      </c>
      <c r="B6273" s="233" t="str">
        <f t="shared" si="1879"/>
        <v/>
      </c>
      <c r="C6273" s="234"/>
      <c r="D6273" s="235" t="str">
        <f t="shared" si="1880"/>
        <v/>
      </c>
      <c r="E6273" s="236"/>
      <c r="F6273" s="237">
        <f t="shared" si="1881"/>
        <v>0</v>
      </c>
      <c r="G6273" s="303">
        <f t="shared" si="1882"/>
        <v>0</v>
      </c>
    </row>
    <row r="6274" spans="1:7" s="238" customFormat="1" ht="24" customHeight="1" x14ac:dyDescent="0.2">
      <c r="A6274" s="235" t="str">
        <f t="shared" si="1878"/>
        <v/>
      </c>
      <c r="B6274" s="233" t="str">
        <f t="shared" si="1879"/>
        <v/>
      </c>
      <c r="C6274" s="234"/>
      <c r="D6274" s="235" t="str">
        <f t="shared" si="1880"/>
        <v/>
      </c>
      <c r="E6274" s="236"/>
      <c r="F6274" s="237">
        <f t="shared" si="1881"/>
        <v>0</v>
      </c>
      <c r="G6274" s="303">
        <f t="shared" si="1882"/>
        <v>0</v>
      </c>
    </row>
    <row r="6275" spans="1:7" s="238" customFormat="1" ht="24" customHeight="1" x14ac:dyDescent="0.2">
      <c r="A6275" s="235" t="str">
        <f t="shared" si="1878"/>
        <v/>
      </c>
      <c r="B6275" s="233" t="str">
        <f t="shared" si="1879"/>
        <v/>
      </c>
      <c r="C6275" s="234"/>
      <c r="D6275" s="235" t="str">
        <f t="shared" si="1880"/>
        <v/>
      </c>
      <c r="E6275" s="236"/>
      <c r="F6275" s="237">
        <f t="shared" si="1881"/>
        <v>0</v>
      </c>
      <c r="G6275" s="303">
        <f t="shared" si="1882"/>
        <v>0</v>
      </c>
    </row>
    <row r="6276" spans="1:7" ht="24" customHeight="1" x14ac:dyDescent="0.2">
      <c r="A6276" s="304"/>
      <c r="B6276" s="99"/>
      <c r="C6276" s="99"/>
      <c r="D6276" s="105"/>
      <c r="E6276" s="106"/>
      <c r="F6276" s="377" t="s">
        <v>31</v>
      </c>
      <c r="G6276" s="305">
        <f>SUBTOTAL(9,G6262:G6275)</f>
        <v>0</v>
      </c>
    </row>
    <row r="6277" spans="1:7" ht="24" customHeight="1" x14ac:dyDescent="0.2">
      <c r="A6277" s="304"/>
      <c r="B6277" s="99"/>
      <c r="C6277" s="375" t="s">
        <v>605</v>
      </c>
      <c r="D6277" s="105"/>
      <c r="E6277" s="106"/>
      <c r="F6277" s="107"/>
      <c r="G6277" s="306"/>
    </row>
    <row r="6278" spans="1:7" s="238" customFormat="1" ht="24" customHeight="1" x14ac:dyDescent="0.2">
      <c r="A6278" s="235" t="str">
        <f t="shared" ref="A6278:A6285" si="1883">IFERROR(VLOOKUP(C6278,Tabla_Insumos,4,FALSE),"")</f>
        <v/>
      </c>
      <c r="B6278" s="233">
        <f t="shared" ref="B6278:B6285" si="1884">IFERROR(VLOOKUP(A6278,Tabla_Indices,5,FALSE),"")</f>
        <v>0</v>
      </c>
      <c r="C6278" s="234"/>
      <c r="D6278" s="235" t="str">
        <f t="shared" ref="D6278:D6285" si="1885">IFERROR(VLOOKUP(C6278,Tabla_Insumos,2,FALSE),"")</f>
        <v/>
      </c>
      <c r="E6278" s="236"/>
      <c r="F6278" s="237">
        <f t="shared" ref="F6278:F6285" si="1886">IFERROR(VLOOKUP(C6278,Tabla_Insumos,3,FALSE),0)</f>
        <v>0</v>
      </c>
      <c r="G6278" s="303">
        <f>ROUND(E6278*F6278,2)</f>
        <v>0</v>
      </c>
    </row>
    <row r="6279" spans="1:7" s="238" customFormat="1" ht="24" customHeight="1" x14ac:dyDescent="0.2">
      <c r="A6279" s="235" t="str">
        <f t="shared" si="1883"/>
        <v/>
      </c>
      <c r="B6279" s="233">
        <f t="shared" si="1884"/>
        <v>0</v>
      </c>
      <c r="C6279" s="234"/>
      <c r="D6279" s="235" t="str">
        <f t="shared" si="1885"/>
        <v/>
      </c>
      <c r="E6279" s="236"/>
      <c r="F6279" s="237">
        <f t="shared" si="1886"/>
        <v>0</v>
      </c>
      <c r="G6279" s="303">
        <f>ROUND(E6279*F6279,2)</f>
        <v>0</v>
      </c>
    </row>
    <row r="6280" spans="1:7" s="238" customFormat="1" ht="24" customHeight="1" x14ac:dyDescent="0.2">
      <c r="A6280" s="235" t="str">
        <f t="shared" si="1883"/>
        <v/>
      </c>
      <c r="B6280" s="233">
        <f t="shared" si="1884"/>
        <v>0</v>
      </c>
      <c r="C6280" s="234"/>
      <c r="D6280" s="235" t="str">
        <f t="shared" si="1885"/>
        <v/>
      </c>
      <c r="E6280" s="236"/>
      <c r="F6280" s="237">
        <f t="shared" si="1886"/>
        <v>0</v>
      </c>
      <c r="G6280" s="303">
        <f t="shared" ref="G6280:G6285" si="1887">ROUND(E6280*F6280,2)</f>
        <v>0</v>
      </c>
    </row>
    <row r="6281" spans="1:7" s="238" customFormat="1" ht="24" customHeight="1" x14ac:dyDescent="0.2">
      <c r="A6281" s="235" t="str">
        <f t="shared" si="1883"/>
        <v/>
      </c>
      <c r="B6281" s="233">
        <f t="shared" si="1884"/>
        <v>0</v>
      </c>
      <c r="C6281" s="234"/>
      <c r="D6281" s="235" t="str">
        <f t="shared" si="1885"/>
        <v/>
      </c>
      <c r="E6281" s="236"/>
      <c r="F6281" s="237">
        <f t="shared" si="1886"/>
        <v>0</v>
      </c>
      <c r="G6281" s="303">
        <f t="shared" si="1887"/>
        <v>0</v>
      </c>
    </row>
    <row r="6282" spans="1:7" s="238" customFormat="1" ht="24" customHeight="1" x14ac:dyDescent="0.2">
      <c r="A6282" s="235" t="str">
        <f t="shared" si="1883"/>
        <v/>
      </c>
      <c r="B6282" s="233">
        <f t="shared" si="1884"/>
        <v>0</v>
      </c>
      <c r="C6282" s="234"/>
      <c r="D6282" s="235" t="str">
        <f t="shared" si="1885"/>
        <v/>
      </c>
      <c r="E6282" s="236"/>
      <c r="F6282" s="237">
        <f t="shared" si="1886"/>
        <v>0</v>
      </c>
      <c r="G6282" s="303">
        <f t="shared" si="1887"/>
        <v>0</v>
      </c>
    </row>
    <row r="6283" spans="1:7" s="238" customFormat="1" ht="24" customHeight="1" x14ac:dyDescent="0.2">
      <c r="A6283" s="235" t="str">
        <f t="shared" si="1883"/>
        <v/>
      </c>
      <c r="B6283" s="233">
        <f t="shared" si="1884"/>
        <v>0</v>
      </c>
      <c r="C6283" s="234"/>
      <c r="D6283" s="235" t="str">
        <f t="shared" si="1885"/>
        <v/>
      </c>
      <c r="E6283" s="236"/>
      <c r="F6283" s="237">
        <f t="shared" si="1886"/>
        <v>0</v>
      </c>
      <c r="G6283" s="303">
        <f t="shared" si="1887"/>
        <v>0</v>
      </c>
    </row>
    <row r="6284" spans="1:7" s="238" customFormat="1" ht="24" customHeight="1" x14ac:dyDescent="0.2">
      <c r="A6284" s="235" t="str">
        <f t="shared" si="1883"/>
        <v/>
      </c>
      <c r="B6284" s="233">
        <f t="shared" si="1884"/>
        <v>0</v>
      </c>
      <c r="C6284" s="234"/>
      <c r="D6284" s="235" t="str">
        <f t="shared" si="1885"/>
        <v/>
      </c>
      <c r="E6284" s="236"/>
      <c r="F6284" s="237">
        <f t="shared" si="1886"/>
        <v>0</v>
      </c>
      <c r="G6284" s="303">
        <f t="shared" si="1887"/>
        <v>0</v>
      </c>
    </row>
    <row r="6285" spans="1:7" s="238" customFormat="1" ht="24" customHeight="1" x14ac:dyDescent="0.2">
      <c r="A6285" s="235" t="str">
        <f t="shared" si="1883"/>
        <v/>
      </c>
      <c r="B6285" s="233">
        <f t="shared" si="1884"/>
        <v>0</v>
      </c>
      <c r="C6285" s="234"/>
      <c r="D6285" s="235" t="str">
        <f t="shared" si="1885"/>
        <v/>
      </c>
      <c r="E6285" s="236"/>
      <c r="F6285" s="237">
        <f t="shared" si="1886"/>
        <v>0</v>
      </c>
      <c r="G6285" s="303">
        <f t="shared" si="1887"/>
        <v>0</v>
      </c>
    </row>
    <row r="6286" spans="1:7" ht="24" customHeight="1" x14ac:dyDescent="0.2">
      <c r="A6286" s="304"/>
      <c r="B6286" s="99"/>
      <c r="C6286" s="99"/>
      <c r="D6286" s="105"/>
      <c r="E6286" s="106"/>
      <c r="F6286" s="377" t="s">
        <v>32</v>
      </c>
      <c r="G6286" s="305">
        <f>SUBTOTAL(9,G6278:G6285)</f>
        <v>0</v>
      </c>
    </row>
    <row r="6287" spans="1:7" ht="24" customHeight="1" x14ac:dyDescent="0.2">
      <c r="A6287" s="304"/>
      <c r="B6287" s="99"/>
      <c r="C6287" s="375" t="s">
        <v>606</v>
      </c>
      <c r="D6287" s="105"/>
      <c r="E6287" s="106"/>
      <c r="F6287" s="107"/>
      <c r="G6287" s="306"/>
    </row>
    <row r="6288" spans="1:7" s="238" customFormat="1" ht="24" customHeight="1" x14ac:dyDescent="0.2">
      <c r="A6288" s="235" t="str">
        <f t="shared" ref="A6288:A6296" si="1888">IFERROR(VLOOKUP(C6288,Tabla_Insumos,4,FALSE),"")</f>
        <v/>
      </c>
      <c r="B6288" s="233" t="str">
        <f t="shared" ref="B6288:B6296" si="1889">IFERROR(VLOOKUP(C6288,Tabla_Insumos,5,FALSE),"")</f>
        <v/>
      </c>
      <c r="C6288" s="234"/>
      <c r="D6288" s="235" t="str">
        <f t="shared" ref="D6288:D6296" si="1890">IFERROR(VLOOKUP(C6288,Tabla_Insumos,2,FALSE),"")</f>
        <v/>
      </c>
      <c r="E6288" s="236"/>
      <c r="F6288" s="237">
        <f t="shared" ref="F6288:F6296" si="1891">IFERROR(VLOOKUP(C6288,Tabla_Insumos,3,FALSE),0)</f>
        <v>0</v>
      </c>
      <c r="G6288" s="303">
        <f t="shared" ref="G6288:G6296" si="1892">ROUND(E6288*F6288,2)</f>
        <v>0</v>
      </c>
    </row>
    <row r="6289" spans="1:7" s="238" customFormat="1" ht="24" customHeight="1" x14ac:dyDescent="0.2">
      <c r="A6289" s="235" t="str">
        <f t="shared" si="1888"/>
        <v/>
      </c>
      <c r="B6289" s="233" t="str">
        <f t="shared" si="1889"/>
        <v/>
      </c>
      <c r="C6289" s="234"/>
      <c r="D6289" s="235" t="str">
        <f t="shared" si="1890"/>
        <v/>
      </c>
      <c r="E6289" s="236"/>
      <c r="F6289" s="237">
        <f t="shared" si="1891"/>
        <v>0</v>
      </c>
      <c r="G6289" s="303">
        <f t="shared" si="1892"/>
        <v>0</v>
      </c>
    </row>
    <row r="6290" spans="1:7" s="238" customFormat="1" ht="24" customHeight="1" x14ac:dyDescent="0.2">
      <c r="A6290" s="235" t="str">
        <f t="shared" si="1888"/>
        <v/>
      </c>
      <c r="B6290" s="233" t="str">
        <f t="shared" si="1889"/>
        <v/>
      </c>
      <c r="C6290" s="234"/>
      <c r="D6290" s="235" t="str">
        <f t="shared" si="1890"/>
        <v/>
      </c>
      <c r="E6290" s="236"/>
      <c r="F6290" s="237">
        <f t="shared" si="1891"/>
        <v>0</v>
      </c>
      <c r="G6290" s="303">
        <f t="shared" si="1892"/>
        <v>0</v>
      </c>
    </row>
    <row r="6291" spans="1:7" s="238" customFormat="1" ht="24" customHeight="1" x14ac:dyDescent="0.2">
      <c r="A6291" s="235" t="str">
        <f t="shared" si="1888"/>
        <v/>
      </c>
      <c r="B6291" s="233" t="str">
        <f t="shared" si="1889"/>
        <v/>
      </c>
      <c r="C6291" s="234"/>
      <c r="D6291" s="235" t="str">
        <f t="shared" si="1890"/>
        <v/>
      </c>
      <c r="E6291" s="236"/>
      <c r="F6291" s="237">
        <f t="shared" si="1891"/>
        <v>0</v>
      </c>
      <c r="G6291" s="303">
        <f t="shared" si="1892"/>
        <v>0</v>
      </c>
    </row>
    <row r="6292" spans="1:7" s="238" customFormat="1" ht="24" customHeight="1" x14ac:dyDescent="0.2">
      <c r="A6292" s="235" t="str">
        <f t="shared" si="1888"/>
        <v/>
      </c>
      <c r="B6292" s="233" t="str">
        <f t="shared" si="1889"/>
        <v/>
      </c>
      <c r="C6292" s="234"/>
      <c r="D6292" s="235" t="str">
        <f t="shared" si="1890"/>
        <v/>
      </c>
      <c r="E6292" s="236"/>
      <c r="F6292" s="237">
        <f t="shared" si="1891"/>
        <v>0</v>
      </c>
      <c r="G6292" s="303">
        <f t="shared" si="1892"/>
        <v>0</v>
      </c>
    </row>
    <row r="6293" spans="1:7" s="238" customFormat="1" ht="24" customHeight="1" x14ac:dyDescent="0.2">
      <c r="A6293" s="235" t="str">
        <f t="shared" si="1888"/>
        <v/>
      </c>
      <c r="B6293" s="233" t="str">
        <f t="shared" si="1889"/>
        <v/>
      </c>
      <c r="C6293" s="234"/>
      <c r="D6293" s="235" t="str">
        <f t="shared" si="1890"/>
        <v/>
      </c>
      <c r="E6293" s="236"/>
      <c r="F6293" s="237">
        <f t="shared" si="1891"/>
        <v>0</v>
      </c>
      <c r="G6293" s="303">
        <f t="shared" si="1892"/>
        <v>0</v>
      </c>
    </row>
    <row r="6294" spans="1:7" s="238" customFormat="1" ht="24" customHeight="1" x14ac:dyDescent="0.2">
      <c r="A6294" s="235" t="str">
        <f t="shared" si="1888"/>
        <v/>
      </c>
      <c r="B6294" s="233" t="str">
        <f t="shared" si="1889"/>
        <v/>
      </c>
      <c r="C6294" s="234"/>
      <c r="D6294" s="235" t="str">
        <f t="shared" si="1890"/>
        <v/>
      </c>
      <c r="E6294" s="236"/>
      <c r="F6294" s="237">
        <f t="shared" si="1891"/>
        <v>0</v>
      </c>
      <c r="G6294" s="303">
        <f t="shared" si="1892"/>
        <v>0</v>
      </c>
    </row>
    <row r="6295" spans="1:7" s="238" customFormat="1" ht="24" customHeight="1" x14ac:dyDescent="0.2">
      <c r="A6295" s="235" t="str">
        <f t="shared" si="1888"/>
        <v/>
      </c>
      <c r="B6295" s="233" t="str">
        <f t="shared" si="1889"/>
        <v/>
      </c>
      <c r="C6295" s="234"/>
      <c r="D6295" s="235" t="str">
        <f t="shared" si="1890"/>
        <v/>
      </c>
      <c r="E6295" s="236"/>
      <c r="F6295" s="237">
        <f t="shared" si="1891"/>
        <v>0</v>
      </c>
      <c r="G6295" s="303">
        <f t="shared" si="1892"/>
        <v>0</v>
      </c>
    </row>
    <row r="6296" spans="1:7" s="238" customFormat="1" ht="24" customHeight="1" x14ac:dyDescent="0.2">
      <c r="A6296" s="235" t="str">
        <f t="shared" si="1888"/>
        <v/>
      </c>
      <c r="B6296" s="233" t="str">
        <f t="shared" si="1889"/>
        <v/>
      </c>
      <c r="C6296" s="234"/>
      <c r="D6296" s="235" t="str">
        <f t="shared" si="1890"/>
        <v/>
      </c>
      <c r="E6296" s="236"/>
      <c r="F6296" s="237">
        <f t="shared" si="1891"/>
        <v>0</v>
      </c>
      <c r="G6296" s="303">
        <f t="shared" si="1892"/>
        <v>0</v>
      </c>
    </row>
    <row r="6297" spans="1:7" ht="24" customHeight="1" x14ac:dyDescent="0.2">
      <c r="A6297" s="307"/>
      <c r="B6297" s="105"/>
      <c r="C6297" s="99"/>
      <c r="D6297" s="105"/>
      <c r="E6297" s="106"/>
      <c r="F6297" s="377" t="s">
        <v>33</v>
      </c>
      <c r="G6297" s="305">
        <f>SUBTOTAL(9,G6288:G6296)</f>
        <v>0</v>
      </c>
    </row>
    <row r="6298" spans="1:7" ht="24" customHeight="1" x14ac:dyDescent="0.2">
      <c r="A6298" s="308"/>
      <c r="B6298" s="105"/>
      <c r="C6298" s="99"/>
      <c r="D6298" s="105"/>
      <c r="E6298" s="106"/>
      <c r="F6298" s="107"/>
      <c r="G6298" s="306"/>
    </row>
    <row r="6299" spans="1:7" ht="24" customHeight="1" x14ac:dyDescent="0.2">
      <c r="A6299" s="309" t="str">
        <f>B6257</f>
        <v/>
      </c>
      <c r="B6299" s="310" t="str">
        <f>C6257</f>
        <v/>
      </c>
      <c r="C6299" s="113"/>
      <c r="D6299" s="113" t="s">
        <v>34</v>
      </c>
      <c r="E6299" s="114"/>
      <c r="F6299" s="312" t="s">
        <v>35</v>
      </c>
      <c r="G6299" s="311">
        <f>SUBTOTAL(9,G6262:G6298)</f>
        <v>0</v>
      </c>
    </row>
    <row r="6301" spans="1:7" ht="24" customHeight="1" x14ac:dyDescent="0.2">
      <c r="A6301" s="291" t="s">
        <v>37</v>
      </c>
      <c r="B6301" s="292"/>
      <c r="C6301" s="292"/>
      <c r="D6301" s="292"/>
      <c r="E6301" s="292"/>
      <c r="F6301" s="292"/>
      <c r="G6301" s="293"/>
    </row>
    <row r="6302" spans="1:7" ht="24" customHeight="1" x14ac:dyDescent="0.2">
      <c r="A6302" s="294" t="s">
        <v>602</v>
      </c>
      <c r="B6302" s="101" t="str">
        <f>Comitente</f>
        <v>DIRECCION PROVINCIAL DE REDES DE GAS</v>
      </c>
      <c r="C6302" s="96"/>
      <c r="D6302" s="102"/>
      <c r="E6302" s="102"/>
      <c r="F6302" s="103"/>
      <c r="G6302" s="295"/>
    </row>
    <row r="6303" spans="1:7" ht="24" customHeight="1" x14ac:dyDescent="0.2">
      <c r="A6303" s="294" t="s">
        <v>603</v>
      </c>
      <c r="B6303" s="101">
        <f>Contratista</f>
        <v>0</v>
      </c>
      <c r="C6303" s="97"/>
      <c r="D6303" s="97"/>
      <c r="E6303" s="97"/>
      <c r="F6303" s="104"/>
      <c r="G6303" s="296"/>
    </row>
    <row r="6304" spans="1:7" ht="24" customHeight="1" x14ac:dyDescent="0.2">
      <c r="A6304" s="294" t="s">
        <v>24</v>
      </c>
      <c r="B6304" s="101" t="str">
        <f>Obra</f>
        <v>RED DE MEDIA PRESIÓN BARRIO TALACASTO</v>
      </c>
      <c r="C6304" s="97"/>
      <c r="D6304" s="97"/>
      <c r="E6304" s="97"/>
      <c r="F6304" s="104" t="s">
        <v>38</v>
      </c>
      <c r="G6304" s="297">
        <f>Fecha_Base</f>
        <v>0</v>
      </c>
    </row>
    <row r="6305" spans="1:123" ht="24" customHeight="1" x14ac:dyDescent="0.2">
      <c r="A6305" s="298" t="s">
        <v>601</v>
      </c>
      <c r="B6305" s="98" t="str">
        <f>Ubicación</f>
        <v>Departamento Chimbas</v>
      </c>
      <c r="C6305" s="98"/>
      <c r="D6305" s="105"/>
      <c r="E6305" s="106"/>
      <c r="F6305" s="107"/>
      <c r="G6305" s="299"/>
    </row>
    <row r="6306" spans="1:123" ht="24" customHeight="1" x14ac:dyDescent="0.2">
      <c r="A6306" s="298" t="s">
        <v>39</v>
      </c>
      <c r="B6306" s="108" t="str">
        <f>IFERROR(VALUE(LEFT(B6307,FIND(".",B6307)-1)),"")</f>
        <v/>
      </c>
      <c r="C6306" s="99" t="str">
        <f>IFERROR(VLOOKUP(B6306,Tabla_CyP,2,FALSE),"")</f>
        <v/>
      </c>
      <c r="D6306" s="99"/>
      <c r="E6306" s="106"/>
      <c r="F6306" s="107"/>
      <c r="G6306" s="299"/>
    </row>
    <row r="6307" spans="1:123" ht="24" customHeight="1" x14ac:dyDescent="0.2">
      <c r="A6307" s="298" t="s">
        <v>25</v>
      </c>
      <c r="B6307" s="109" t="str">
        <f>IFERROR(VLOOKUP(COUNTIF($A$1:A6307,"ANALISIS DE PRECIOS"),Tabla_NumeroItem,2,FALSE),"")</f>
        <v/>
      </c>
      <c r="C6307" s="99" t="str">
        <f>IFERROR(VLOOKUP(B6307,Tabla_CyP,2,FALSE),"")</f>
        <v/>
      </c>
      <c r="D6307" s="105"/>
      <c r="E6307" s="106"/>
      <c r="F6307" s="104" t="s">
        <v>26</v>
      </c>
      <c r="G6307" s="300" t="str">
        <f>IFERROR(VLOOKUP(B6307,Tabla_CyP,4,FALSE),"")</f>
        <v/>
      </c>
    </row>
    <row r="6308" spans="1:123" ht="24" customHeight="1" x14ac:dyDescent="0.2">
      <c r="A6308" s="298"/>
      <c r="B6308" s="98"/>
      <c r="C6308" s="99"/>
      <c r="D6308" s="105"/>
      <c r="E6308" s="106"/>
      <c r="F6308" s="107"/>
      <c r="G6308" s="299"/>
    </row>
    <row r="6309" spans="1:123" ht="24" customHeight="1" x14ac:dyDescent="0.2">
      <c r="A6309" s="431" t="s">
        <v>507</v>
      </c>
      <c r="B6309" s="432"/>
      <c r="C6309" s="425" t="s">
        <v>0</v>
      </c>
      <c r="D6309" s="425" t="s">
        <v>27</v>
      </c>
      <c r="E6309" s="427" t="s">
        <v>28</v>
      </c>
      <c r="F6309" s="429" t="s">
        <v>29</v>
      </c>
      <c r="G6309" s="429" t="s">
        <v>30</v>
      </c>
    </row>
    <row r="6310" spans="1:123" s="111" customFormat="1" ht="24" customHeight="1" x14ac:dyDescent="0.2">
      <c r="A6310" s="110" t="s">
        <v>508</v>
      </c>
      <c r="B6310" s="110" t="s">
        <v>509</v>
      </c>
      <c r="C6310" s="426"/>
      <c r="D6310" s="426"/>
      <c r="E6310" s="428"/>
      <c r="F6310" s="430"/>
      <c r="G6310" s="430"/>
      <c r="H6310" s="239"/>
      <c r="I6310" s="239"/>
      <c r="J6310" s="239"/>
      <c r="K6310" s="239"/>
      <c r="L6310" s="239"/>
      <c r="M6310" s="239"/>
      <c r="N6310" s="239"/>
      <c r="O6310" s="239"/>
      <c r="P6310" s="239"/>
      <c r="Q6310" s="239"/>
      <c r="R6310" s="239"/>
      <c r="S6310" s="239"/>
      <c r="T6310" s="239"/>
      <c r="U6310" s="239"/>
      <c r="V6310" s="239"/>
      <c r="W6310" s="239"/>
      <c r="X6310" s="239"/>
      <c r="Y6310" s="239"/>
      <c r="Z6310" s="239"/>
      <c r="AA6310" s="239"/>
      <c r="AB6310" s="239"/>
      <c r="AC6310" s="239"/>
      <c r="AD6310" s="239"/>
      <c r="AE6310" s="239"/>
      <c r="AF6310" s="239"/>
      <c r="AG6310" s="239"/>
      <c r="AH6310" s="239"/>
      <c r="AI6310" s="239"/>
      <c r="AJ6310" s="239"/>
      <c r="AK6310" s="239"/>
      <c r="AL6310" s="239"/>
      <c r="AM6310" s="239"/>
      <c r="AN6310" s="239"/>
      <c r="AO6310" s="239"/>
      <c r="AP6310" s="239"/>
      <c r="AQ6310" s="239"/>
      <c r="AR6310" s="239"/>
      <c r="AS6310" s="239"/>
      <c r="AT6310" s="239"/>
      <c r="AU6310" s="239"/>
      <c r="AV6310" s="239"/>
      <c r="AW6310" s="239"/>
      <c r="AX6310" s="239"/>
      <c r="AY6310" s="239"/>
      <c r="AZ6310" s="239"/>
      <c r="BA6310" s="239"/>
      <c r="BB6310" s="239"/>
      <c r="BC6310" s="239"/>
      <c r="BD6310" s="239"/>
      <c r="BE6310" s="239"/>
      <c r="BF6310" s="239"/>
      <c r="BG6310" s="239"/>
      <c r="BH6310" s="239"/>
      <c r="BI6310" s="239"/>
      <c r="BJ6310" s="239"/>
      <c r="BK6310" s="239"/>
      <c r="BL6310" s="239"/>
      <c r="BM6310" s="239"/>
      <c r="BN6310" s="239"/>
      <c r="BO6310" s="239"/>
      <c r="BP6310" s="239"/>
      <c r="BQ6310" s="239"/>
      <c r="BR6310" s="239"/>
      <c r="BS6310" s="239"/>
      <c r="BT6310" s="239"/>
      <c r="BU6310" s="239"/>
      <c r="BV6310" s="239"/>
      <c r="BW6310" s="239"/>
      <c r="BX6310" s="239"/>
      <c r="BY6310" s="239"/>
      <c r="BZ6310" s="239"/>
      <c r="CA6310" s="239"/>
      <c r="CB6310" s="239"/>
      <c r="CC6310" s="239"/>
      <c r="CD6310" s="239"/>
      <c r="CE6310" s="239"/>
      <c r="CF6310" s="239"/>
      <c r="CG6310" s="239"/>
      <c r="CH6310" s="239"/>
      <c r="CI6310" s="239"/>
      <c r="CJ6310" s="239"/>
      <c r="CK6310" s="239"/>
      <c r="CL6310" s="239"/>
      <c r="CM6310" s="239"/>
      <c r="CN6310" s="239"/>
      <c r="CO6310" s="239"/>
      <c r="CP6310" s="239"/>
      <c r="CQ6310" s="239"/>
      <c r="CR6310" s="239"/>
      <c r="CS6310" s="239"/>
      <c r="CT6310" s="239"/>
      <c r="CU6310" s="239"/>
      <c r="CV6310" s="239"/>
      <c r="CW6310" s="239"/>
      <c r="CX6310" s="239"/>
      <c r="CY6310" s="239"/>
      <c r="CZ6310" s="239"/>
      <c r="DA6310" s="239"/>
      <c r="DB6310" s="239"/>
      <c r="DC6310" s="239"/>
      <c r="DD6310" s="239"/>
      <c r="DE6310" s="239"/>
      <c r="DF6310" s="239"/>
      <c r="DG6310" s="239"/>
      <c r="DH6310" s="239"/>
      <c r="DI6310" s="239"/>
      <c r="DJ6310" s="239"/>
      <c r="DK6310" s="239"/>
      <c r="DL6310" s="239"/>
      <c r="DM6310" s="239"/>
      <c r="DN6310" s="239"/>
      <c r="DO6310" s="239"/>
      <c r="DP6310" s="239"/>
      <c r="DQ6310" s="239"/>
      <c r="DR6310" s="239"/>
      <c r="DS6310" s="239"/>
    </row>
    <row r="6311" spans="1:123" ht="24" customHeight="1" x14ac:dyDescent="0.2">
      <c r="A6311" s="378"/>
      <c r="B6311" s="112"/>
      <c r="C6311" s="376" t="s">
        <v>604</v>
      </c>
      <c r="D6311" s="113"/>
      <c r="E6311" s="114"/>
      <c r="F6311" s="115"/>
      <c r="G6311" s="302"/>
    </row>
    <row r="6312" spans="1:123" s="238" customFormat="1" ht="24" customHeight="1" x14ac:dyDescent="0.2">
      <c r="A6312" s="235" t="str">
        <f t="shared" ref="A6312:A6325" si="1893">IFERROR(VLOOKUP(C6312,Tabla_Insumos,4,FALSE),"")</f>
        <v/>
      </c>
      <c r="B6312" s="233" t="str">
        <f t="shared" ref="B6312:B6325" si="1894">IFERROR(VLOOKUP(C6312,Tabla_Insumos,5,FALSE),"")</f>
        <v/>
      </c>
      <c r="C6312" s="234"/>
      <c r="D6312" s="235" t="str">
        <f t="shared" ref="D6312:D6325" si="1895">IFERROR(VLOOKUP(C6312,Tabla_Insumos,2,FALSE),"")</f>
        <v/>
      </c>
      <c r="E6312" s="236"/>
      <c r="F6312" s="237">
        <f t="shared" ref="F6312:F6325" si="1896">IFERROR(VLOOKUP(C6312,Tabla_Insumos,3,FALSE),0)</f>
        <v>0</v>
      </c>
      <c r="G6312" s="303">
        <f>ROUND(E6312*F6312,2)</f>
        <v>0</v>
      </c>
    </row>
    <row r="6313" spans="1:123" s="238" customFormat="1" ht="24" customHeight="1" x14ac:dyDescent="0.2">
      <c r="A6313" s="235" t="str">
        <f t="shared" si="1893"/>
        <v/>
      </c>
      <c r="B6313" s="233" t="str">
        <f t="shared" si="1894"/>
        <v/>
      </c>
      <c r="C6313" s="234"/>
      <c r="D6313" s="235" t="str">
        <f t="shared" si="1895"/>
        <v/>
      </c>
      <c r="E6313" s="236"/>
      <c r="F6313" s="237">
        <f t="shared" si="1896"/>
        <v>0</v>
      </c>
      <c r="G6313" s="303">
        <f t="shared" ref="G6313:G6325" si="1897">ROUND(E6313*F6313,2)</f>
        <v>0</v>
      </c>
    </row>
    <row r="6314" spans="1:123" s="238" customFormat="1" ht="24" customHeight="1" x14ac:dyDescent="0.2">
      <c r="A6314" s="235" t="str">
        <f t="shared" si="1893"/>
        <v/>
      </c>
      <c r="B6314" s="233" t="str">
        <f t="shared" si="1894"/>
        <v/>
      </c>
      <c r="C6314" s="234"/>
      <c r="D6314" s="235" t="str">
        <f t="shared" si="1895"/>
        <v/>
      </c>
      <c r="E6314" s="236"/>
      <c r="F6314" s="237">
        <f t="shared" si="1896"/>
        <v>0</v>
      </c>
      <c r="G6314" s="303">
        <f t="shared" si="1897"/>
        <v>0</v>
      </c>
    </row>
    <row r="6315" spans="1:123" s="238" customFormat="1" ht="24" customHeight="1" x14ac:dyDescent="0.2">
      <c r="A6315" s="235" t="str">
        <f t="shared" si="1893"/>
        <v/>
      </c>
      <c r="B6315" s="233" t="str">
        <f t="shared" si="1894"/>
        <v/>
      </c>
      <c r="C6315" s="234"/>
      <c r="D6315" s="235" t="str">
        <f t="shared" si="1895"/>
        <v/>
      </c>
      <c r="E6315" s="236"/>
      <c r="F6315" s="237">
        <f t="shared" si="1896"/>
        <v>0</v>
      </c>
      <c r="G6315" s="303">
        <f t="shared" si="1897"/>
        <v>0</v>
      </c>
    </row>
    <row r="6316" spans="1:123" s="238" customFormat="1" ht="24" customHeight="1" x14ac:dyDescent="0.2">
      <c r="A6316" s="235" t="str">
        <f t="shared" si="1893"/>
        <v/>
      </c>
      <c r="B6316" s="233" t="str">
        <f t="shared" si="1894"/>
        <v/>
      </c>
      <c r="C6316" s="234"/>
      <c r="D6316" s="235" t="str">
        <f t="shared" si="1895"/>
        <v/>
      </c>
      <c r="E6316" s="236"/>
      <c r="F6316" s="237">
        <f t="shared" si="1896"/>
        <v>0</v>
      </c>
      <c r="G6316" s="303">
        <f t="shared" si="1897"/>
        <v>0</v>
      </c>
    </row>
    <row r="6317" spans="1:123" s="238" customFormat="1" ht="24" customHeight="1" x14ac:dyDescent="0.2">
      <c r="A6317" s="235" t="str">
        <f t="shared" si="1893"/>
        <v/>
      </c>
      <c r="B6317" s="233" t="str">
        <f t="shared" si="1894"/>
        <v/>
      </c>
      <c r="C6317" s="234"/>
      <c r="D6317" s="235" t="str">
        <f t="shared" si="1895"/>
        <v/>
      </c>
      <c r="E6317" s="236"/>
      <c r="F6317" s="237">
        <f t="shared" si="1896"/>
        <v>0</v>
      </c>
      <c r="G6317" s="303">
        <f t="shared" si="1897"/>
        <v>0</v>
      </c>
    </row>
    <row r="6318" spans="1:123" s="238" customFormat="1" ht="24" customHeight="1" x14ac:dyDescent="0.2">
      <c r="A6318" s="235" t="str">
        <f t="shared" si="1893"/>
        <v/>
      </c>
      <c r="B6318" s="233" t="str">
        <f t="shared" si="1894"/>
        <v/>
      </c>
      <c r="C6318" s="234"/>
      <c r="D6318" s="235" t="str">
        <f t="shared" si="1895"/>
        <v/>
      </c>
      <c r="E6318" s="236"/>
      <c r="F6318" s="237">
        <f t="shared" si="1896"/>
        <v>0</v>
      </c>
      <c r="G6318" s="303">
        <f t="shared" si="1897"/>
        <v>0</v>
      </c>
    </row>
    <row r="6319" spans="1:123" s="238" customFormat="1" ht="24" customHeight="1" x14ac:dyDescent="0.2">
      <c r="A6319" s="235" t="str">
        <f t="shared" si="1893"/>
        <v/>
      </c>
      <c r="B6319" s="233" t="str">
        <f t="shared" si="1894"/>
        <v/>
      </c>
      <c r="C6319" s="234"/>
      <c r="D6319" s="235" t="str">
        <f t="shared" si="1895"/>
        <v/>
      </c>
      <c r="E6319" s="236"/>
      <c r="F6319" s="237">
        <f t="shared" si="1896"/>
        <v>0</v>
      </c>
      <c r="G6319" s="303">
        <f t="shared" si="1897"/>
        <v>0</v>
      </c>
    </row>
    <row r="6320" spans="1:123" s="238" customFormat="1" ht="24" customHeight="1" x14ac:dyDescent="0.2">
      <c r="A6320" s="235" t="str">
        <f t="shared" si="1893"/>
        <v/>
      </c>
      <c r="B6320" s="233" t="str">
        <f t="shared" si="1894"/>
        <v/>
      </c>
      <c r="C6320" s="234"/>
      <c r="D6320" s="235" t="str">
        <f t="shared" si="1895"/>
        <v/>
      </c>
      <c r="E6320" s="236"/>
      <c r="F6320" s="237">
        <f t="shared" si="1896"/>
        <v>0</v>
      </c>
      <c r="G6320" s="303">
        <f t="shared" si="1897"/>
        <v>0</v>
      </c>
    </row>
    <row r="6321" spans="1:7" s="238" customFormat="1" ht="24" customHeight="1" x14ac:dyDescent="0.2">
      <c r="A6321" s="235" t="str">
        <f t="shared" si="1893"/>
        <v/>
      </c>
      <c r="B6321" s="233" t="str">
        <f t="shared" si="1894"/>
        <v/>
      </c>
      <c r="C6321" s="234"/>
      <c r="D6321" s="235" t="str">
        <f t="shared" si="1895"/>
        <v/>
      </c>
      <c r="E6321" s="236"/>
      <c r="F6321" s="237">
        <f t="shared" si="1896"/>
        <v>0</v>
      </c>
      <c r="G6321" s="303">
        <f t="shared" si="1897"/>
        <v>0</v>
      </c>
    </row>
    <row r="6322" spans="1:7" s="238" customFormat="1" ht="24" customHeight="1" x14ac:dyDescent="0.2">
      <c r="A6322" s="235" t="str">
        <f t="shared" si="1893"/>
        <v/>
      </c>
      <c r="B6322" s="233" t="str">
        <f t="shared" si="1894"/>
        <v/>
      </c>
      <c r="C6322" s="234"/>
      <c r="D6322" s="235" t="str">
        <f t="shared" si="1895"/>
        <v/>
      </c>
      <c r="E6322" s="236"/>
      <c r="F6322" s="237">
        <f t="shared" si="1896"/>
        <v>0</v>
      </c>
      <c r="G6322" s="303">
        <f t="shared" si="1897"/>
        <v>0</v>
      </c>
    </row>
    <row r="6323" spans="1:7" s="238" customFormat="1" ht="24" customHeight="1" x14ac:dyDescent="0.2">
      <c r="A6323" s="235" t="str">
        <f t="shared" si="1893"/>
        <v/>
      </c>
      <c r="B6323" s="233" t="str">
        <f t="shared" si="1894"/>
        <v/>
      </c>
      <c r="C6323" s="234"/>
      <c r="D6323" s="235" t="str">
        <f t="shared" si="1895"/>
        <v/>
      </c>
      <c r="E6323" s="236"/>
      <c r="F6323" s="237">
        <f t="shared" si="1896"/>
        <v>0</v>
      </c>
      <c r="G6323" s="303">
        <f t="shared" si="1897"/>
        <v>0</v>
      </c>
    </row>
    <row r="6324" spans="1:7" s="238" customFormat="1" ht="24" customHeight="1" x14ac:dyDescent="0.2">
      <c r="A6324" s="235" t="str">
        <f t="shared" si="1893"/>
        <v/>
      </c>
      <c r="B6324" s="233" t="str">
        <f t="shared" si="1894"/>
        <v/>
      </c>
      <c r="C6324" s="234"/>
      <c r="D6324" s="235" t="str">
        <f t="shared" si="1895"/>
        <v/>
      </c>
      <c r="E6324" s="236"/>
      <c r="F6324" s="237">
        <f t="shared" si="1896"/>
        <v>0</v>
      </c>
      <c r="G6324" s="303">
        <f t="shared" si="1897"/>
        <v>0</v>
      </c>
    </row>
    <row r="6325" spans="1:7" s="238" customFormat="1" ht="24" customHeight="1" x14ac:dyDescent="0.2">
      <c r="A6325" s="235" t="str">
        <f t="shared" si="1893"/>
        <v/>
      </c>
      <c r="B6325" s="233" t="str">
        <f t="shared" si="1894"/>
        <v/>
      </c>
      <c r="C6325" s="234"/>
      <c r="D6325" s="235" t="str">
        <f t="shared" si="1895"/>
        <v/>
      </c>
      <c r="E6325" s="236"/>
      <c r="F6325" s="237">
        <f t="shared" si="1896"/>
        <v>0</v>
      </c>
      <c r="G6325" s="303">
        <f t="shared" si="1897"/>
        <v>0</v>
      </c>
    </row>
    <row r="6326" spans="1:7" ht="24" customHeight="1" x14ac:dyDescent="0.2">
      <c r="A6326" s="304"/>
      <c r="B6326" s="99"/>
      <c r="C6326" s="99"/>
      <c r="D6326" s="105"/>
      <c r="E6326" s="106"/>
      <c r="F6326" s="377" t="s">
        <v>31</v>
      </c>
      <c r="G6326" s="305">
        <f>SUBTOTAL(9,G6312:G6325)</f>
        <v>0</v>
      </c>
    </row>
    <row r="6327" spans="1:7" ht="24" customHeight="1" x14ac:dyDescent="0.2">
      <c r="A6327" s="304"/>
      <c r="B6327" s="99"/>
      <c r="C6327" s="375" t="s">
        <v>605</v>
      </c>
      <c r="D6327" s="105"/>
      <c r="E6327" s="106"/>
      <c r="F6327" s="107"/>
      <c r="G6327" s="306"/>
    </row>
    <row r="6328" spans="1:7" s="238" customFormat="1" ht="24" customHeight="1" x14ac:dyDescent="0.2">
      <c r="A6328" s="235" t="str">
        <f t="shared" ref="A6328:A6335" si="1898">IFERROR(VLOOKUP(C6328,Tabla_Insumos,4,FALSE),"")</f>
        <v/>
      </c>
      <c r="B6328" s="233">
        <f t="shared" ref="B6328:B6335" si="1899">IFERROR(VLOOKUP(A6328,Tabla_Indices,5,FALSE),"")</f>
        <v>0</v>
      </c>
      <c r="C6328" s="234"/>
      <c r="D6328" s="235" t="str">
        <f t="shared" ref="D6328:D6335" si="1900">IFERROR(VLOOKUP(C6328,Tabla_Insumos,2,FALSE),"")</f>
        <v/>
      </c>
      <c r="E6328" s="236"/>
      <c r="F6328" s="237">
        <f t="shared" ref="F6328:F6335" si="1901">IFERROR(VLOOKUP(C6328,Tabla_Insumos,3,FALSE),0)</f>
        <v>0</v>
      </c>
      <c r="G6328" s="303">
        <f>ROUND(E6328*F6328,2)</f>
        <v>0</v>
      </c>
    </row>
    <row r="6329" spans="1:7" s="238" customFormat="1" ht="24" customHeight="1" x14ac:dyDescent="0.2">
      <c r="A6329" s="235" t="str">
        <f t="shared" si="1898"/>
        <v/>
      </c>
      <c r="B6329" s="233">
        <f t="shared" si="1899"/>
        <v>0</v>
      </c>
      <c r="C6329" s="234"/>
      <c r="D6329" s="235" t="str">
        <f t="shared" si="1900"/>
        <v/>
      </c>
      <c r="E6329" s="236"/>
      <c r="F6329" s="237">
        <f t="shared" si="1901"/>
        <v>0</v>
      </c>
      <c r="G6329" s="303">
        <f>ROUND(E6329*F6329,2)</f>
        <v>0</v>
      </c>
    </row>
    <row r="6330" spans="1:7" s="238" customFormat="1" ht="24" customHeight="1" x14ac:dyDescent="0.2">
      <c r="A6330" s="235" t="str">
        <f t="shared" si="1898"/>
        <v/>
      </c>
      <c r="B6330" s="233">
        <f t="shared" si="1899"/>
        <v>0</v>
      </c>
      <c r="C6330" s="234"/>
      <c r="D6330" s="235" t="str">
        <f t="shared" si="1900"/>
        <v/>
      </c>
      <c r="E6330" s="236"/>
      <c r="F6330" s="237">
        <f t="shared" si="1901"/>
        <v>0</v>
      </c>
      <c r="G6330" s="303">
        <f t="shared" ref="G6330:G6335" si="1902">ROUND(E6330*F6330,2)</f>
        <v>0</v>
      </c>
    </row>
    <row r="6331" spans="1:7" s="238" customFormat="1" ht="24" customHeight="1" x14ac:dyDescent="0.2">
      <c r="A6331" s="235" t="str">
        <f t="shared" si="1898"/>
        <v/>
      </c>
      <c r="B6331" s="233">
        <f t="shared" si="1899"/>
        <v>0</v>
      </c>
      <c r="C6331" s="234"/>
      <c r="D6331" s="235" t="str">
        <f t="shared" si="1900"/>
        <v/>
      </c>
      <c r="E6331" s="236"/>
      <c r="F6331" s="237">
        <f t="shared" si="1901"/>
        <v>0</v>
      </c>
      <c r="G6331" s="303">
        <f t="shared" si="1902"/>
        <v>0</v>
      </c>
    </row>
    <row r="6332" spans="1:7" s="238" customFormat="1" ht="24" customHeight="1" x14ac:dyDescent="0.2">
      <c r="A6332" s="235" t="str">
        <f t="shared" si="1898"/>
        <v/>
      </c>
      <c r="B6332" s="233">
        <f t="shared" si="1899"/>
        <v>0</v>
      </c>
      <c r="C6332" s="234"/>
      <c r="D6332" s="235" t="str">
        <f t="shared" si="1900"/>
        <v/>
      </c>
      <c r="E6332" s="236"/>
      <c r="F6332" s="237">
        <f t="shared" si="1901"/>
        <v>0</v>
      </c>
      <c r="G6332" s="303">
        <f t="shared" si="1902"/>
        <v>0</v>
      </c>
    </row>
    <row r="6333" spans="1:7" s="238" customFormat="1" ht="24" customHeight="1" x14ac:dyDescent="0.2">
      <c r="A6333" s="235" t="str">
        <f t="shared" si="1898"/>
        <v/>
      </c>
      <c r="B6333" s="233">
        <f t="shared" si="1899"/>
        <v>0</v>
      </c>
      <c r="C6333" s="234"/>
      <c r="D6333" s="235" t="str">
        <f t="shared" si="1900"/>
        <v/>
      </c>
      <c r="E6333" s="236"/>
      <c r="F6333" s="237">
        <f t="shared" si="1901"/>
        <v>0</v>
      </c>
      <c r="G6333" s="303">
        <f t="shared" si="1902"/>
        <v>0</v>
      </c>
    </row>
    <row r="6334" spans="1:7" s="238" customFormat="1" ht="24" customHeight="1" x14ac:dyDescent="0.2">
      <c r="A6334" s="235" t="str">
        <f t="shared" si="1898"/>
        <v/>
      </c>
      <c r="B6334" s="233">
        <f t="shared" si="1899"/>
        <v>0</v>
      </c>
      <c r="C6334" s="234"/>
      <c r="D6334" s="235" t="str">
        <f t="shared" si="1900"/>
        <v/>
      </c>
      <c r="E6334" s="236"/>
      <c r="F6334" s="237">
        <f t="shared" si="1901"/>
        <v>0</v>
      </c>
      <c r="G6334" s="303">
        <f t="shared" si="1902"/>
        <v>0</v>
      </c>
    </row>
    <row r="6335" spans="1:7" s="238" customFormat="1" ht="24" customHeight="1" x14ac:dyDescent="0.2">
      <c r="A6335" s="235" t="str">
        <f t="shared" si="1898"/>
        <v/>
      </c>
      <c r="B6335" s="233">
        <f t="shared" si="1899"/>
        <v>0</v>
      </c>
      <c r="C6335" s="234"/>
      <c r="D6335" s="235" t="str">
        <f t="shared" si="1900"/>
        <v/>
      </c>
      <c r="E6335" s="236"/>
      <c r="F6335" s="237">
        <f t="shared" si="1901"/>
        <v>0</v>
      </c>
      <c r="G6335" s="303">
        <f t="shared" si="1902"/>
        <v>0</v>
      </c>
    </row>
    <row r="6336" spans="1:7" ht="24" customHeight="1" x14ac:dyDescent="0.2">
      <c r="A6336" s="304"/>
      <c r="B6336" s="99"/>
      <c r="C6336" s="99"/>
      <c r="D6336" s="105"/>
      <c r="E6336" s="106"/>
      <c r="F6336" s="377" t="s">
        <v>32</v>
      </c>
      <c r="G6336" s="305">
        <f>SUBTOTAL(9,G6328:G6335)</f>
        <v>0</v>
      </c>
    </row>
    <row r="6337" spans="1:7" ht="24" customHeight="1" x14ac:dyDescent="0.2">
      <c r="A6337" s="304"/>
      <c r="B6337" s="99"/>
      <c r="C6337" s="375" t="s">
        <v>606</v>
      </c>
      <c r="D6337" s="105"/>
      <c r="E6337" s="106"/>
      <c r="F6337" s="107"/>
      <c r="G6337" s="306"/>
    </row>
    <row r="6338" spans="1:7" s="238" customFormat="1" ht="24" customHeight="1" x14ac:dyDescent="0.2">
      <c r="A6338" s="235" t="str">
        <f t="shared" ref="A6338:A6346" si="1903">IFERROR(VLOOKUP(C6338,Tabla_Insumos,4,FALSE),"")</f>
        <v/>
      </c>
      <c r="B6338" s="233" t="str">
        <f t="shared" ref="B6338:B6346" si="1904">IFERROR(VLOOKUP(C6338,Tabla_Insumos,5,FALSE),"")</f>
        <v/>
      </c>
      <c r="C6338" s="234"/>
      <c r="D6338" s="235" t="str">
        <f t="shared" ref="D6338:D6346" si="1905">IFERROR(VLOOKUP(C6338,Tabla_Insumos,2,FALSE),"")</f>
        <v/>
      </c>
      <c r="E6338" s="236"/>
      <c r="F6338" s="237">
        <f t="shared" ref="F6338:F6346" si="1906">IFERROR(VLOOKUP(C6338,Tabla_Insumos,3,FALSE),0)</f>
        <v>0</v>
      </c>
      <c r="G6338" s="303">
        <f t="shared" ref="G6338:G6346" si="1907">ROUND(E6338*F6338,2)</f>
        <v>0</v>
      </c>
    </row>
    <row r="6339" spans="1:7" s="238" customFormat="1" ht="24" customHeight="1" x14ac:dyDescent="0.2">
      <c r="A6339" s="235" t="str">
        <f t="shared" si="1903"/>
        <v/>
      </c>
      <c r="B6339" s="233" t="str">
        <f t="shared" si="1904"/>
        <v/>
      </c>
      <c r="C6339" s="234"/>
      <c r="D6339" s="235" t="str">
        <f t="shared" si="1905"/>
        <v/>
      </c>
      <c r="E6339" s="236"/>
      <c r="F6339" s="237">
        <f t="shared" si="1906"/>
        <v>0</v>
      </c>
      <c r="G6339" s="303">
        <f t="shared" si="1907"/>
        <v>0</v>
      </c>
    </row>
    <row r="6340" spans="1:7" s="238" customFormat="1" ht="24" customHeight="1" x14ac:dyDescent="0.2">
      <c r="A6340" s="235" t="str">
        <f t="shared" si="1903"/>
        <v/>
      </c>
      <c r="B6340" s="233" t="str">
        <f t="shared" si="1904"/>
        <v/>
      </c>
      <c r="C6340" s="234"/>
      <c r="D6340" s="235" t="str">
        <f t="shared" si="1905"/>
        <v/>
      </c>
      <c r="E6340" s="236"/>
      <c r="F6340" s="237">
        <f t="shared" si="1906"/>
        <v>0</v>
      </c>
      <c r="G6340" s="303">
        <f t="shared" si="1907"/>
        <v>0</v>
      </c>
    </row>
    <row r="6341" spans="1:7" s="238" customFormat="1" ht="24" customHeight="1" x14ac:dyDescent="0.2">
      <c r="A6341" s="235" t="str">
        <f t="shared" si="1903"/>
        <v/>
      </c>
      <c r="B6341" s="233" t="str">
        <f t="shared" si="1904"/>
        <v/>
      </c>
      <c r="C6341" s="234"/>
      <c r="D6341" s="235" t="str">
        <f t="shared" si="1905"/>
        <v/>
      </c>
      <c r="E6341" s="236"/>
      <c r="F6341" s="237">
        <f t="shared" si="1906"/>
        <v>0</v>
      </c>
      <c r="G6341" s="303">
        <f t="shared" si="1907"/>
        <v>0</v>
      </c>
    </row>
    <row r="6342" spans="1:7" s="238" customFormat="1" ht="24" customHeight="1" x14ac:dyDescent="0.2">
      <c r="A6342" s="235" t="str">
        <f t="shared" si="1903"/>
        <v/>
      </c>
      <c r="B6342" s="233" t="str">
        <f t="shared" si="1904"/>
        <v/>
      </c>
      <c r="C6342" s="234"/>
      <c r="D6342" s="235" t="str">
        <f t="shared" si="1905"/>
        <v/>
      </c>
      <c r="E6342" s="236"/>
      <c r="F6342" s="237">
        <f t="shared" si="1906"/>
        <v>0</v>
      </c>
      <c r="G6342" s="303">
        <f t="shared" si="1907"/>
        <v>0</v>
      </c>
    </row>
    <row r="6343" spans="1:7" s="238" customFormat="1" ht="24" customHeight="1" x14ac:dyDescent="0.2">
      <c r="A6343" s="235" t="str">
        <f t="shared" si="1903"/>
        <v/>
      </c>
      <c r="B6343" s="233" t="str">
        <f t="shared" si="1904"/>
        <v/>
      </c>
      <c r="C6343" s="234"/>
      <c r="D6343" s="235" t="str">
        <f t="shared" si="1905"/>
        <v/>
      </c>
      <c r="E6343" s="236"/>
      <c r="F6343" s="237">
        <f t="shared" si="1906"/>
        <v>0</v>
      </c>
      <c r="G6343" s="303">
        <f t="shared" si="1907"/>
        <v>0</v>
      </c>
    </row>
    <row r="6344" spans="1:7" s="238" customFormat="1" ht="24" customHeight="1" x14ac:dyDescent="0.2">
      <c r="A6344" s="235" t="str">
        <f t="shared" si="1903"/>
        <v/>
      </c>
      <c r="B6344" s="233" t="str">
        <f t="shared" si="1904"/>
        <v/>
      </c>
      <c r="C6344" s="234"/>
      <c r="D6344" s="235" t="str">
        <f t="shared" si="1905"/>
        <v/>
      </c>
      <c r="E6344" s="236"/>
      <c r="F6344" s="237">
        <f t="shared" si="1906"/>
        <v>0</v>
      </c>
      <c r="G6344" s="303">
        <f t="shared" si="1907"/>
        <v>0</v>
      </c>
    </row>
    <row r="6345" spans="1:7" s="238" customFormat="1" ht="24" customHeight="1" x14ac:dyDescent="0.2">
      <c r="A6345" s="235" t="str">
        <f t="shared" si="1903"/>
        <v/>
      </c>
      <c r="B6345" s="233" t="str">
        <f t="shared" si="1904"/>
        <v/>
      </c>
      <c r="C6345" s="234"/>
      <c r="D6345" s="235" t="str">
        <f t="shared" si="1905"/>
        <v/>
      </c>
      <c r="E6345" s="236"/>
      <c r="F6345" s="237">
        <f t="shared" si="1906"/>
        <v>0</v>
      </c>
      <c r="G6345" s="303">
        <f t="shared" si="1907"/>
        <v>0</v>
      </c>
    </row>
    <row r="6346" spans="1:7" s="238" customFormat="1" ht="24" customHeight="1" x14ac:dyDescent="0.2">
      <c r="A6346" s="235" t="str">
        <f t="shared" si="1903"/>
        <v/>
      </c>
      <c r="B6346" s="233" t="str">
        <f t="shared" si="1904"/>
        <v/>
      </c>
      <c r="C6346" s="234"/>
      <c r="D6346" s="235" t="str">
        <f t="shared" si="1905"/>
        <v/>
      </c>
      <c r="E6346" s="236"/>
      <c r="F6346" s="237">
        <f t="shared" si="1906"/>
        <v>0</v>
      </c>
      <c r="G6346" s="303">
        <f t="shared" si="1907"/>
        <v>0</v>
      </c>
    </row>
    <row r="6347" spans="1:7" ht="24" customHeight="1" x14ac:dyDescent="0.2">
      <c r="A6347" s="307"/>
      <c r="B6347" s="105"/>
      <c r="C6347" s="99"/>
      <c r="D6347" s="105"/>
      <c r="E6347" s="106"/>
      <c r="F6347" s="377" t="s">
        <v>33</v>
      </c>
      <c r="G6347" s="305">
        <f>SUBTOTAL(9,G6338:G6346)</f>
        <v>0</v>
      </c>
    </row>
    <row r="6348" spans="1:7" ht="24" customHeight="1" x14ac:dyDescent="0.2">
      <c r="A6348" s="308"/>
      <c r="B6348" s="105"/>
      <c r="C6348" s="99"/>
      <c r="D6348" s="105"/>
      <c r="E6348" s="106"/>
      <c r="F6348" s="107"/>
      <c r="G6348" s="306"/>
    </row>
    <row r="6349" spans="1:7" ht="24" customHeight="1" x14ac:dyDescent="0.2">
      <c r="A6349" s="309" t="str">
        <f>B6307</f>
        <v/>
      </c>
      <c r="B6349" s="310" t="str">
        <f>C6307</f>
        <v/>
      </c>
      <c r="C6349" s="113"/>
      <c r="D6349" s="113" t="s">
        <v>34</v>
      </c>
      <c r="E6349" s="114"/>
      <c r="F6349" s="312" t="s">
        <v>35</v>
      </c>
      <c r="G6349" s="311">
        <f>SUBTOTAL(9,G6312:G6348)</f>
        <v>0</v>
      </c>
    </row>
    <row r="6351" spans="1:7" ht="24" customHeight="1" x14ac:dyDescent="0.2">
      <c r="A6351" s="291" t="s">
        <v>37</v>
      </c>
      <c r="B6351" s="292"/>
      <c r="C6351" s="292"/>
      <c r="D6351" s="292"/>
      <c r="E6351" s="292"/>
      <c r="F6351" s="292"/>
      <c r="G6351" s="293"/>
    </row>
    <row r="6352" spans="1:7" ht="24" customHeight="1" x14ac:dyDescent="0.2">
      <c r="A6352" s="294" t="s">
        <v>602</v>
      </c>
      <c r="B6352" s="101" t="str">
        <f>Comitente</f>
        <v>DIRECCION PROVINCIAL DE REDES DE GAS</v>
      </c>
      <c r="C6352" s="96"/>
      <c r="D6352" s="102"/>
      <c r="E6352" s="102"/>
      <c r="F6352" s="103"/>
      <c r="G6352" s="295"/>
    </row>
    <row r="6353" spans="1:123" ht="24" customHeight="1" x14ac:dyDescent="0.2">
      <c r="A6353" s="294" t="s">
        <v>603</v>
      </c>
      <c r="B6353" s="101">
        <f>Contratista</f>
        <v>0</v>
      </c>
      <c r="C6353" s="97"/>
      <c r="D6353" s="97"/>
      <c r="E6353" s="97"/>
      <c r="F6353" s="104"/>
      <c r="G6353" s="296"/>
    </row>
    <row r="6354" spans="1:123" ht="24" customHeight="1" x14ac:dyDescent="0.2">
      <c r="A6354" s="294" t="s">
        <v>24</v>
      </c>
      <c r="B6354" s="101" t="str">
        <f>Obra</f>
        <v>RED DE MEDIA PRESIÓN BARRIO TALACASTO</v>
      </c>
      <c r="C6354" s="97"/>
      <c r="D6354" s="97"/>
      <c r="E6354" s="97"/>
      <c r="F6354" s="104" t="s">
        <v>38</v>
      </c>
      <c r="G6354" s="297">
        <f>Fecha_Base</f>
        <v>0</v>
      </c>
    </row>
    <row r="6355" spans="1:123" ht="24" customHeight="1" x14ac:dyDescent="0.2">
      <c r="A6355" s="298" t="s">
        <v>601</v>
      </c>
      <c r="B6355" s="98" t="str">
        <f>Ubicación</f>
        <v>Departamento Chimbas</v>
      </c>
      <c r="C6355" s="98"/>
      <c r="D6355" s="105"/>
      <c r="E6355" s="106"/>
      <c r="F6355" s="107"/>
      <c r="G6355" s="299"/>
    </row>
    <row r="6356" spans="1:123" ht="24" customHeight="1" x14ac:dyDescent="0.2">
      <c r="A6356" s="298" t="s">
        <v>39</v>
      </c>
      <c r="B6356" s="108" t="str">
        <f>IFERROR(VALUE(LEFT(B6357,FIND(".",B6357)-1)),"")</f>
        <v/>
      </c>
      <c r="C6356" s="99" t="str">
        <f>IFERROR(VLOOKUP(B6356,Tabla_CyP,2,FALSE),"")</f>
        <v/>
      </c>
      <c r="D6356" s="99"/>
      <c r="E6356" s="106"/>
      <c r="F6356" s="107"/>
      <c r="G6356" s="299"/>
    </row>
    <row r="6357" spans="1:123" ht="24" customHeight="1" x14ac:dyDescent="0.2">
      <c r="A6357" s="298" t="s">
        <v>25</v>
      </c>
      <c r="B6357" s="109" t="str">
        <f>IFERROR(VLOOKUP(COUNTIF($A$1:A6357,"ANALISIS DE PRECIOS"),Tabla_NumeroItem,2,FALSE),"")</f>
        <v/>
      </c>
      <c r="C6357" s="99" t="str">
        <f>IFERROR(VLOOKUP(B6357,Tabla_CyP,2,FALSE),"")</f>
        <v/>
      </c>
      <c r="D6357" s="105"/>
      <c r="E6357" s="106"/>
      <c r="F6357" s="104" t="s">
        <v>26</v>
      </c>
      <c r="G6357" s="300" t="str">
        <f>IFERROR(VLOOKUP(B6357,Tabla_CyP,4,FALSE),"")</f>
        <v/>
      </c>
    </row>
    <row r="6358" spans="1:123" ht="24" customHeight="1" x14ac:dyDescent="0.2">
      <c r="A6358" s="298"/>
      <c r="B6358" s="98"/>
      <c r="C6358" s="99"/>
      <c r="D6358" s="105"/>
      <c r="E6358" s="106"/>
      <c r="F6358" s="107"/>
      <c r="G6358" s="299"/>
    </row>
    <row r="6359" spans="1:123" ht="24" customHeight="1" x14ac:dyDescent="0.2">
      <c r="A6359" s="431" t="s">
        <v>507</v>
      </c>
      <c r="B6359" s="432"/>
      <c r="C6359" s="425" t="s">
        <v>0</v>
      </c>
      <c r="D6359" s="425" t="s">
        <v>27</v>
      </c>
      <c r="E6359" s="427" t="s">
        <v>28</v>
      </c>
      <c r="F6359" s="429" t="s">
        <v>29</v>
      </c>
      <c r="G6359" s="429" t="s">
        <v>30</v>
      </c>
    </row>
    <row r="6360" spans="1:123" s="111" customFormat="1" ht="24" customHeight="1" x14ac:dyDescent="0.2">
      <c r="A6360" s="110" t="s">
        <v>508</v>
      </c>
      <c r="B6360" s="110" t="s">
        <v>509</v>
      </c>
      <c r="C6360" s="426"/>
      <c r="D6360" s="426"/>
      <c r="E6360" s="428"/>
      <c r="F6360" s="430"/>
      <c r="G6360" s="430"/>
      <c r="H6360" s="239"/>
      <c r="I6360" s="239"/>
      <c r="J6360" s="239"/>
      <c r="K6360" s="239"/>
      <c r="L6360" s="239"/>
      <c r="M6360" s="239"/>
      <c r="N6360" s="239"/>
      <c r="O6360" s="239"/>
      <c r="P6360" s="239"/>
      <c r="Q6360" s="239"/>
      <c r="R6360" s="239"/>
      <c r="S6360" s="239"/>
      <c r="T6360" s="239"/>
      <c r="U6360" s="239"/>
      <c r="V6360" s="239"/>
      <c r="W6360" s="239"/>
      <c r="X6360" s="239"/>
      <c r="Y6360" s="239"/>
      <c r="Z6360" s="239"/>
      <c r="AA6360" s="239"/>
      <c r="AB6360" s="239"/>
      <c r="AC6360" s="239"/>
      <c r="AD6360" s="239"/>
      <c r="AE6360" s="239"/>
      <c r="AF6360" s="239"/>
      <c r="AG6360" s="239"/>
      <c r="AH6360" s="239"/>
      <c r="AI6360" s="239"/>
      <c r="AJ6360" s="239"/>
      <c r="AK6360" s="239"/>
      <c r="AL6360" s="239"/>
      <c r="AM6360" s="239"/>
      <c r="AN6360" s="239"/>
      <c r="AO6360" s="239"/>
      <c r="AP6360" s="239"/>
      <c r="AQ6360" s="239"/>
      <c r="AR6360" s="239"/>
      <c r="AS6360" s="239"/>
      <c r="AT6360" s="239"/>
      <c r="AU6360" s="239"/>
      <c r="AV6360" s="239"/>
      <c r="AW6360" s="239"/>
      <c r="AX6360" s="239"/>
      <c r="AY6360" s="239"/>
      <c r="AZ6360" s="239"/>
      <c r="BA6360" s="239"/>
      <c r="BB6360" s="239"/>
      <c r="BC6360" s="239"/>
      <c r="BD6360" s="239"/>
      <c r="BE6360" s="239"/>
      <c r="BF6360" s="239"/>
      <c r="BG6360" s="239"/>
      <c r="BH6360" s="239"/>
      <c r="BI6360" s="239"/>
      <c r="BJ6360" s="239"/>
      <c r="BK6360" s="239"/>
      <c r="BL6360" s="239"/>
      <c r="BM6360" s="239"/>
      <c r="BN6360" s="239"/>
      <c r="BO6360" s="239"/>
      <c r="BP6360" s="239"/>
      <c r="BQ6360" s="239"/>
      <c r="BR6360" s="239"/>
      <c r="BS6360" s="239"/>
      <c r="BT6360" s="239"/>
      <c r="BU6360" s="239"/>
      <c r="BV6360" s="239"/>
      <c r="BW6360" s="239"/>
      <c r="BX6360" s="239"/>
      <c r="BY6360" s="239"/>
      <c r="BZ6360" s="239"/>
      <c r="CA6360" s="239"/>
      <c r="CB6360" s="239"/>
      <c r="CC6360" s="239"/>
      <c r="CD6360" s="239"/>
      <c r="CE6360" s="239"/>
      <c r="CF6360" s="239"/>
      <c r="CG6360" s="239"/>
      <c r="CH6360" s="239"/>
      <c r="CI6360" s="239"/>
      <c r="CJ6360" s="239"/>
      <c r="CK6360" s="239"/>
      <c r="CL6360" s="239"/>
      <c r="CM6360" s="239"/>
      <c r="CN6360" s="239"/>
      <c r="CO6360" s="239"/>
      <c r="CP6360" s="239"/>
      <c r="CQ6360" s="239"/>
      <c r="CR6360" s="239"/>
      <c r="CS6360" s="239"/>
      <c r="CT6360" s="239"/>
      <c r="CU6360" s="239"/>
      <c r="CV6360" s="239"/>
      <c r="CW6360" s="239"/>
      <c r="CX6360" s="239"/>
      <c r="CY6360" s="239"/>
      <c r="CZ6360" s="239"/>
      <c r="DA6360" s="239"/>
      <c r="DB6360" s="239"/>
      <c r="DC6360" s="239"/>
      <c r="DD6360" s="239"/>
      <c r="DE6360" s="239"/>
      <c r="DF6360" s="239"/>
      <c r="DG6360" s="239"/>
      <c r="DH6360" s="239"/>
      <c r="DI6360" s="239"/>
      <c r="DJ6360" s="239"/>
      <c r="DK6360" s="239"/>
      <c r="DL6360" s="239"/>
      <c r="DM6360" s="239"/>
      <c r="DN6360" s="239"/>
      <c r="DO6360" s="239"/>
      <c r="DP6360" s="239"/>
      <c r="DQ6360" s="239"/>
      <c r="DR6360" s="239"/>
      <c r="DS6360" s="239"/>
    </row>
    <row r="6361" spans="1:123" ht="24" customHeight="1" x14ac:dyDescent="0.2">
      <c r="A6361" s="378"/>
      <c r="B6361" s="112"/>
      <c r="C6361" s="376" t="s">
        <v>604</v>
      </c>
      <c r="D6361" s="113"/>
      <c r="E6361" s="114"/>
      <c r="F6361" s="115"/>
      <c r="G6361" s="302"/>
    </row>
    <row r="6362" spans="1:123" s="238" customFormat="1" ht="24" customHeight="1" x14ac:dyDescent="0.2">
      <c r="A6362" s="235" t="str">
        <f t="shared" ref="A6362:A6375" si="1908">IFERROR(VLOOKUP(C6362,Tabla_Insumos,4,FALSE),"")</f>
        <v/>
      </c>
      <c r="B6362" s="233" t="str">
        <f t="shared" ref="B6362:B6375" si="1909">IFERROR(VLOOKUP(C6362,Tabla_Insumos,5,FALSE),"")</f>
        <v/>
      </c>
      <c r="C6362" s="234"/>
      <c r="D6362" s="235" t="str">
        <f t="shared" ref="D6362:D6375" si="1910">IFERROR(VLOOKUP(C6362,Tabla_Insumos,2,FALSE),"")</f>
        <v/>
      </c>
      <c r="E6362" s="236"/>
      <c r="F6362" s="237">
        <f t="shared" ref="F6362:F6375" si="1911">IFERROR(VLOOKUP(C6362,Tabla_Insumos,3,FALSE),0)</f>
        <v>0</v>
      </c>
      <c r="G6362" s="303">
        <f>ROUND(E6362*F6362,2)</f>
        <v>0</v>
      </c>
    </row>
    <row r="6363" spans="1:123" s="238" customFormat="1" ht="24" customHeight="1" x14ac:dyDescent="0.2">
      <c r="A6363" s="235" t="str">
        <f t="shared" si="1908"/>
        <v/>
      </c>
      <c r="B6363" s="233" t="str">
        <f t="shared" si="1909"/>
        <v/>
      </c>
      <c r="C6363" s="234"/>
      <c r="D6363" s="235" t="str">
        <f t="shared" si="1910"/>
        <v/>
      </c>
      <c r="E6363" s="236"/>
      <c r="F6363" s="237">
        <f t="shared" si="1911"/>
        <v>0</v>
      </c>
      <c r="G6363" s="303">
        <f t="shared" ref="G6363:G6375" si="1912">ROUND(E6363*F6363,2)</f>
        <v>0</v>
      </c>
    </row>
    <row r="6364" spans="1:123" s="238" customFormat="1" ht="24" customHeight="1" x14ac:dyDescent="0.2">
      <c r="A6364" s="235" t="str">
        <f t="shared" si="1908"/>
        <v/>
      </c>
      <c r="B6364" s="233" t="str">
        <f t="shared" si="1909"/>
        <v/>
      </c>
      <c r="C6364" s="234"/>
      <c r="D6364" s="235" t="str">
        <f t="shared" si="1910"/>
        <v/>
      </c>
      <c r="E6364" s="236"/>
      <c r="F6364" s="237">
        <f t="shared" si="1911"/>
        <v>0</v>
      </c>
      <c r="G6364" s="303">
        <f t="shared" si="1912"/>
        <v>0</v>
      </c>
    </row>
    <row r="6365" spans="1:123" s="238" customFormat="1" ht="24" customHeight="1" x14ac:dyDescent="0.2">
      <c r="A6365" s="235" t="str">
        <f t="shared" si="1908"/>
        <v/>
      </c>
      <c r="B6365" s="233" t="str">
        <f t="shared" si="1909"/>
        <v/>
      </c>
      <c r="C6365" s="234"/>
      <c r="D6365" s="235" t="str">
        <f t="shared" si="1910"/>
        <v/>
      </c>
      <c r="E6365" s="236"/>
      <c r="F6365" s="237">
        <f t="shared" si="1911"/>
        <v>0</v>
      </c>
      <c r="G6365" s="303">
        <f t="shared" si="1912"/>
        <v>0</v>
      </c>
    </row>
    <row r="6366" spans="1:123" s="238" customFormat="1" ht="24" customHeight="1" x14ac:dyDescent="0.2">
      <c r="A6366" s="235" t="str">
        <f t="shared" si="1908"/>
        <v/>
      </c>
      <c r="B6366" s="233" t="str">
        <f t="shared" si="1909"/>
        <v/>
      </c>
      <c r="C6366" s="234"/>
      <c r="D6366" s="235" t="str">
        <f t="shared" si="1910"/>
        <v/>
      </c>
      <c r="E6366" s="236"/>
      <c r="F6366" s="237">
        <f t="shared" si="1911"/>
        <v>0</v>
      </c>
      <c r="G6366" s="303">
        <f t="shared" si="1912"/>
        <v>0</v>
      </c>
    </row>
    <row r="6367" spans="1:123" s="238" customFormat="1" ht="24" customHeight="1" x14ac:dyDescent="0.2">
      <c r="A6367" s="235" t="str">
        <f t="shared" si="1908"/>
        <v/>
      </c>
      <c r="B6367" s="233" t="str">
        <f t="shared" si="1909"/>
        <v/>
      </c>
      <c r="C6367" s="234"/>
      <c r="D6367" s="235" t="str">
        <f t="shared" si="1910"/>
        <v/>
      </c>
      <c r="E6367" s="236"/>
      <c r="F6367" s="237">
        <f t="shared" si="1911"/>
        <v>0</v>
      </c>
      <c r="G6367" s="303">
        <f t="shared" si="1912"/>
        <v>0</v>
      </c>
    </row>
    <row r="6368" spans="1:123" s="238" customFormat="1" ht="24" customHeight="1" x14ac:dyDescent="0.2">
      <c r="A6368" s="235" t="str">
        <f t="shared" si="1908"/>
        <v/>
      </c>
      <c r="B6368" s="233" t="str">
        <f t="shared" si="1909"/>
        <v/>
      </c>
      <c r="C6368" s="234"/>
      <c r="D6368" s="235" t="str">
        <f t="shared" si="1910"/>
        <v/>
      </c>
      <c r="E6368" s="236"/>
      <c r="F6368" s="237">
        <f t="shared" si="1911"/>
        <v>0</v>
      </c>
      <c r="G6368" s="303">
        <f t="shared" si="1912"/>
        <v>0</v>
      </c>
    </row>
    <row r="6369" spans="1:7" s="238" customFormat="1" ht="24" customHeight="1" x14ac:dyDescent="0.2">
      <c r="A6369" s="235" t="str">
        <f t="shared" si="1908"/>
        <v/>
      </c>
      <c r="B6369" s="233" t="str">
        <f t="shared" si="1909"/>
        <v/>
      </c>
      <c r="C6369" s="234"/>
      <c r="D6369" s="235" t="str">
        <f t="shared" si="1910"/>
        <v/>
      </c>
      <c r="E6369" s="236"/>
      <c r="F6369" s="237">
        <f t="shared" si="1911"/>
        <v>0</v>
      </c>
      <c r="G6369" s="303">
        <f t="shared" si="1912"/>
        <v>0</v>
      </c>
    </row>
    <row r="6370" spans="1:7" s="238" customFormat="1" ht="24" customHeight="1" x14ac:dyDescent="0.2">
      <c r="A6370" s="235" t="str">
        <f t="shared" si="1908"/>
        <v/>
      </c>
      <c r="B6370" s="233" t="str">
        <f t="shared" si="1909"/>
        <v/>
      </c>
      <c r="C6370" s="234"/>
      <c r="D6370" s="235" t="str">
        <f t="shared" si="1910"/>
        <v/>
      </c>
      <c r="E6370" s="236"/>
      <c r="F6370" s="237">
        <f t="shared" si="1911"/>
        <v>0</v>
      </c>
      <c r="G6370" s="303">
        <f t="shared" si="1912"/>
        <v>0</v>
      </c>
    </row>
    <row r="6371" spans="1:7" s="238" customFormat="1" ht="24" customHeight="1" x14ac:dyDescent="0.2">
      <c r="A6371" s="235" t="str">
        <f t="shared" si="1908"/>
        <v/>
      </c>
      <c r="B6371" s="233" t="str">
        <f t="shared" si="1909"/>
        <v/>
      </c>
      <c r="C6371" s="234"/>
      <c r="D6371" s="235" t="str">
        <f t="shared" si="1910"/>
        <v/>
      </c>
      <c r="E6371" s="236"/>
      <c r="F6371" s="237">
        <f t="shared" si="1911"/>
        <v>0</v>
      </c>
      <c r="G6371" s="303">
        <f t="shared" si="1912"/>
        <v>0</v>
      </c>
    </row>
    <row r="6372" spans="1:7" s="238" customFormat="1" ht="24" customHeight="1" x14ac:dyDescent="0.2">
      <c r="A6372" s="235" t="str">
        <f t="shared" si="1908"/>
        <v/>
      </c>
      <c r="B6372" s="233" t="str">
        <f t="shared" si="1909"/>
        <v/>
      </c>
      <c r="C6372" s="234"/>
      <c r="D6372" s="235" t="str">
        <f t="shared" si="1910"/>
        <v/>
      </c>
      <c r="E6372" s="236"/>
      <c r="F6372" s="237">
        <f t="shared" si="1911"/>
        <v>0</v>
      </c>
      <c r="G6372" s="303">
        <f t="shared" si="1912"/>
        <v>0</v>
      </c>
    </row>
    <row r="6373" spans="1:7" s="238" customFormat="1" ht="24" customHeight="1" x14ac:dyDescent="0.2">
      <c r="A6373" s="235" t="str">
        <f t="shared" si="1908"/>
        <v/>
      </c>
      <c r="B6373" s="233" t="str">
        <f t="shared" si="1909"/>
        <v/>
      </c>
      <c r="C6373" s="234"/>
      <c r="D6373" s="235" t="str">
        <f t="shared" si="1910"/>
        <v/>
      </c>
      <c r="E6373" s="236"/>
      <c r="F6373" s="237">
        <f t="shared" si="1911"/>
        <v>0</v>
      </c>
      <c r="G6373" s="303">
        <f t="shared" si="1912"/>
        <v>0</v>
      </c>
    </row>
    <row r="6374" spans="1:7" s="238" customFormat="1" ht="24" customHeight="1" x14ac:dyDescent="0.2">
      <c r="A6374" s="235" t="str">
        <f t="shared" si="1908"/>
        <v/>
      </c>
      <c r="B6374" s="233" t="str">
        <f t="shared" si="1909"/>
        <v/>
      </c>
      <c r="C6374" s="234"/>
      <c r="D6374" s="235" t="str">
        <f t="shared" si="1910"/>
        <v/>
      </c>
      <c r="E6374" s="236"/>
      <c r="F6374" s="237">
        <f t="shared" si="1911"/>
        <v>0</v>
      </c>
      <c r="G6374" s="303">
        <f t="shared" si="1912"/>
        <v>0</v>
      </c>
    </row>
    <row r="6375" spans="1:7" s="238" customFormat="1" ht="24" customHeight="1" x14ac:dyDescent="0.2">
      <c r="A6375" s="235" t="str">
        <f t="shared" si="1908"/>
        <v/>
      </c>
      <c r="B6375" s="233" t="str">
        <f t="shared" si="1909"/>
        <v/>
      </c>
      <c r="C6375" s="234"/>
      <c r="D6375" s="235" t="str">
        <f t="shared" si="1910"/>
        <v/>
      </c>
      <c r="E6375" s="236"/>
      <c r="F6375" s="237">
        <f t="shared" si="1911"/>
        <v>0</v>
      </c>
      <c r="G6375" s="303">
        <f t="shared" si="1912"/>
        <v>0</v>
      </c>
    </row>
    <row r="6376" spans="1:7" ht="24" customHeight="1" x14ac:dyDescent="0.2">
      <c r="A6376" s="304"/>
      <c r="B6376" s="99"/>
      <c r="C6376" s="99"/>
      <c r="D6376" s="105"/>
      <c r="E6376" s="106"/>
      <c r="F6376" s="377" t="s">
        <v>31</v>
      </c>
      <c r="G6376" s="305">
        <f>SUBTOTAL(9,G6362:G6375)</f>
        <v>0</v>
      </c>
    </row>
    <row r="6377" spans="1:7" ht="24" customHeight="1" x14ac:dyDescent="0.2">
      <c r="A6377" s="304"/>
      <c r="B6377" s="99"/>
      <c r="C6377" s="375" t="s">
        <v>605</v>
      </c>
      <c r="D6377" s="105"/>
      <c r="E6377" s="106"/>
      <c r="F6377" s="107"/>
      <c r="G6377" s="306"/>
    </row>
    <row r="6378" spans="1:7" s="238" customFormat="1" ht="24" customHeight="1" x14ac:dyDescent="0.2">
      <c r="A6378" s="235" t="str">
        <f t="shared" ref="A6378:A6385" si="1913">IFERROR(VLOOKUP(C6378,Tabla_Insumos,4,FALSE),"")</f>
        <v/>
      </c>
      <c r="B6378" s="233">
        <f t="shared" ref="B6378:B6385" si="1914">IFERROR(VLOOKUP(A6378,Tabla_Indices,5,FALSE),"")</f>
        <v>0</v>
      </c>
      <c r="C6378" s="234"/>
      <c r="D6378" s="235" t="str">
        <f t="shared" ref="D6378:D6385" si="1915">IFERROR(VLOOKUP(C6378,Tabla_Insumos,2,FALSE),"")</f>
        <v/>
      </c>
      <c r="E6378" s="236"/>
      <c r="F6378" s="237">
        <f t="shared" ref="F6378:F6385" si="1916">IFERROR(VLOOKUP(C6378,Tabla_Insumos,3,FALSE),0)</f>
        <v>0</v>
      </c>
      <c r="G6378" s="303">
        <f>ROUND(E6378*F6378,2)</f>
        <v>0</v>
      </c>
    </row>
    <row r="6379" spans="1:7" s="238" customFormat="1" ht="24" customHeight="1" x14ac:dyDescent="0.2">
      <c r="A6379" s="235" t="str">
        <f t="shared" si="1913"/>
        <v/>
      </c>
      <c r="B6379" s="233">
        <f t="shared" si="1914"/>
        <v>0</v>
      </c>
      <c r="C6379" s="234"/>
      <c r="D6379" s="235" t="str">
        <f t="shared" si="1915"/>
        <v/>
      </c>
      <c r="E6379" s="236"/>
      <c r="F6379" s="237">
        <f t="shared" si="1916"/>
        <v>0</v>
      </c>
      <c r="G6379" s="303">
        <f>ROUND(E6379*F6379,2)</f>
        <v>0</v>
      </c>
    </row>
    <row r="6380" spans="1:7" s="238" customFormat="1" ht="24" customHeight="1" x14ac:dyDescent="0.2">
      <c r="A6380" s="235" t="str">
        <f t="shared" si="1913"/>
        <v/>
      </c>
      <c r="B6380" s="233">
        <f t="shared" si="1914"/>
        <v>0</v>
      </c>
      <c r="C6380" s="234"/>
      <c r="D6380" s="235" t="str">
        <f t="shared" si="1915"/>
        <v/>
      </c>
      <c r="E6380" s="236"/>
      <c r="F6380" s="237">
        <f t="shared" si="1916"/>
        <v>0</v>
      </c>
      <c r="G6380" s="303">
        <f t="shared" ref="G6380:G6385" si="1917">ROUND(E6380*F6380,2)</f>
        <v>0</v>
      </c>
    </row>
    <row r="6381" spans="1:7" s="238" customFormat="1" ht="24" customHeight="1" x14ac:dyDescent="0.2">
      <c r="A6381" s="235" t="str">
        <f t="shared" si="1913"/>
        <v/>
      </c>
      <c r="B6381" s="233">
        <f t="shared" si="1914"/>
        <v>0</v>
      </c>
      <c r="C6381" s="234"/>
      <c r="D6381" s="235" t="str">
        <f t="shared" si="1915"/>
        <v/>
      </c>
      <c r="E6381" s="236"/>
      <c r="F6381" s="237">
        <f t="shared" si="1916"/>
        <v>0</v>
      </c>
      <c r="G6381" s="303">
        <f t="shared" si="1917"/>
        <v>0</v>
      </c>
    </row>
    <row r="6382" spans="1:7" s="238" customFormat="1" ht="24" customHeight="1" x14ac:dyDescent="0.2">
      <c r="A6382" s="235" t="str">
        <f t="shared" si="1913"/>
        <v/>
      </c>
      <c r="B6382" s="233">
        <f t="shared" si="1914"/>
        <v>0</v>
      </c>
      <c r="C6382" s="234"/>
      <c r="D6382" s="235" t="str">
        <f t="shared" si="1915"/>
        <v/>
      </c>
      <c r="E6382" s="236"/>
      <c r="F6382" s="237">
        <f t="shared" si="1916"/>
        <v>0</v>
      </c>
      <c r="G6382" s="303">
        <f t="shared" si="1917"/>
        <v>0</v>
      </c>
    </row>
    <row r="6383" spans="1:7" s="238" customFormat="1" ht="24" customHeight="1" x14ac:dyDescent="0.2">
      <c r="A6383" s="235" t="str">
        <f t="shared" si="1913"/>
        <v/>
      </c>
      <c r="B6383" s="233">
        <f t="shared" si="1914"/>
        <v>0</v>
      </c>
      <c r="C6383" s="234"/>
      <c r="D6383" s="235" t="str">
        <f t="shared" si="1915"/>
        <v/>
      </c>
      <c r="E6383" s="236"/>
      <c r="F6383" s="237">
        <f t="shared" si="1916"/>
        <v>0</v>
      </c>
      <c r="G6383" s="303">
        <f t="shared" si="1917"/>
        <v>0</v>
      </c>
    </row>
    <row r="6384" spans="1:7" s="238" customFormat="1" ht="24" customHeight="1" x14ac:dyDescent="0.2">
      <c r="A6384" s="235" t="str">
        <f t="shared" si="1913"/>
        <v/>
      </c>
      <c r="B6384" s="233">
        <f t="shared" si="1914"/>
        <v>0</v>
      </c>
      <c r="C6384" s="234"/>
      <c r="D6384" s="235" t="str">
        <f t="shared" si="1915"/>
        <v/>
      </c>
      <c r="E6384" s="236"/>
      <c r="F6384" s="237">
        <f t="shared" si="1916"/>
        <v>0</v>
      </c>
      <c r="G6384" s="303">
        <f t="shared" si="1917"/>
        <v>0</v>
      </c>
    </row>
    <row r="6385" spans="1:7" s="238" customFormat="1" ht="24" customHeight="1" x14ac:dyDescent="0.2">
      <c r="A6385" s="235" t="str">
        <f t="shared" si="1913"/>
        <v/>
      </c>
      <c r="B6385" s="233">
        <f t="shared" si="1914"/>
        <v>0</v>
      </c>
      <c r="C6385" s="234"/>
      <c r="D6385" s="235" t="str">
        <f t="shared" si="1915"/>
        <v/>
      </c>
      <c r="E6385" s="236"/>
      <c r="F6385" s="237">
        <f t="shared" si="1916"/>
        <v>0</v>
      </c>
      <c r="G6385" s="303">
        <f t="shared" si="1917"/>
        <v>0</v>
      </c>
    </row>
    <row r="6386" spans="1:7" ht="24" customHeight="1" x14ac:dyDescent="0.2">
      <c r="A6386" s="304"/>
      <c r="B6386" s="99"/>
      <c r="C6386" s="99"/>
      <c r="D6386" s="105"/>
      <c r="E6386" s="106"/>
      <c r="F6386" s="377" t="s">
        <v>32</v>
      </c>
      <c r="G6386" s="305">
        <f>SUBTOTAL(9,G6378:G6385)</f>
        <v>0</v>
      </c>
    </row>
    <row r="6387" spans="1:7" ht="24" customHeight="1" x14ac:dyDescent="0.2">
      <c r="A6387" s="304"/>
      <c r="B6387" s="99"/>
      <c r="C6387" s="375" t="s">
        <v>606</v>
      </c>
      <c r="D6387" s="105"/>
      <c r="E6387" s="106"/>
      <c r="F6387" s="107"/>
      <c r="G6387" s="306"/>
    </row>
    <row r="6388" spans="1:7" s="238" customFormat="1" ht="24" customHeight="1" x14ac:dyDescent="0.2">
      <c r="A6388" s="235" t="str">
        <f t="shared" ref="A6388:A6396" si="1918">IFERROR(VLOOKUP(C6388,Tabla_Insumos,4,FALSE),"")</f>
        <v/>
      </c>
      <c r="B6388" s="233" t="str">
        <f t="shared" ref="B6388:B6396" si="1919">IFERROR(VLOOKUP(C6388,Tabla_Insumos,5,FALSE),"")</f>
        <v/>
      </c>
      <c r="C6388" s="234"/>
      <c r="D6388" s="235" t="str">
        <f t="shared" ref="D6388:D6396" si="1920">IFERROR(VLOOKUP(C6388,Tabla_Insumos,2,FALSE),"")</f>
        <v/>
      </c>
      <c r="E6388" s="236"/>
      <c r="F6388" s="237">
        <f t="shared" ref="F6388:F6396" si="1921">IFERROR(VLOOKUP(C6388,Tabla_Insumos,3,FALSE),0)</f>
        <v>0</v>
      </c>
      <c r="G6388" s="303">
        <f t="shared" ref="G6388:G6396" si="1922">ROUND(E6388*F6388,2)</f>
        <v>0</v>
      </c>
    </row>
    <row r="6389" spans="1:7" s="238" customFormat="1" ht="24" customHeight="1" x14ac:dyDescent="0.2">
      <c r="A6389" s="235" t="str">
        <f t="shared" si="1918"/>
        <v/>
      </c>
      <c r="B6389" s="233" t="str">
        <f t="shared" si="1919"/>
        <v/>
      </c>
      <c r="C6389" s="234"/>
      <c r="D6389" s="235" t="str">
        <f t="shared" si="1920"/>
        <v/>
      </c>
      <c r="E6389" s="236"/>
      <c r="F6389" s="237">
        <f t="shared" si="1921"/>
        <v>0</v>
      </c>
      <c r="G6389" s="303">
        <f t="shared" si="1922"/>
        <v>0</v>
      </c>
    </row>
    <row r="6390" spans="1:7" s="238" customFormat="1" ht="24" customHeight="1" x14ac:dyDescent="0.2">
      <c r="A6390" s="235" t="str">
        <f t="shared" si="1918"/>
        <v/>
      </c>
      <c r="B6390" s="233" t="str">
        <f t="shared" si="1919"/>
        <v/>
      </c>
      <c r="C6390" s="234"/>
      <c r="D6390" s="235" t="str">
        <f t="shared" si="1920"/>
        <v/>
      </c>
      <c r="E6390" s="236"/>
      <c r="F6390" s="237">
        <f t="shared" si="1921"/>
        <v>0</v>
      </c>
      <c r="G6390" s="303">
        <f t="shared" si="1922"/>
        <v>0</v>
      </c>
    </row>
    <row r="6391" spans="1:7" s="238" customFormat="1" ht="24" customHeight="1" x14ac:dyDescent="0.2">
      <c r="A6391" s="235" t="str">
        <f t="shared" si="1918"/>
        <v/>
      </c>
      <c r="B6391" s="233" t="str">
        <f t="shared" si="1919"/>
        <v/>
      </c>
      <c r="C6391" s="234"/>
      <c r="D6391" s="235" t="str">
        <f t="shared" si="1920"/>
        <v/>
      </c>
      <c r="E6391" s="236"/>
      <c r="F6391" s="237">
        <f t="shared" si="1921"/>
        <v>0</v>
      </c>
      <c r="G6391" s="303">
        <f t="shared" si="1922"/>
        <v>0</v>
      </c>
    </row>
    <row r="6392" spans="1:7" s="238" customFormat="1" ht="24" customHeight="1" x14ac:dyDescent="0.2">
      <c r="A6392" s="235" t="str">
        <f t="shared" si="1918"/>
        <v/>
      </c>
      <c r="B6392" s="233" t="str">
        <f t="shared" si="1919"/>
        <v/>
      </c>
      <c r="C6392" s="234"/>
      <c r="D6392" s="235" t="str">
        <f t="shared" si="1920"/>
        <v/>
      </c>
      <c r="E6392" s="236"/>
      <c r="F6392" s="237">
        <f t="shared" si="1921"/>
        <v>0</v>
      </c>
      <c r="G6392" s="303">
        <f t="shared" si="1922"/>
        <v>0</v>
      </c>
    </row>
    <row r="6393" spans="1:7" s="238" customFormat="1" ht="24" customHeight="1" x14ac:dyDescent="0.2">
      <c r="A6393" s="235" t="str">
        <f t="shared" si="1918"/>
        <v/>
      </c>
      <c r="B6393" s="233" t="str">
        <f t="shared" si="1919"/>
        <v/>
      </c>
      <c r="C6393" s="234"/>
      <c r="D6393" s="235" t="str">
        <f t="shared" si="1920"/>
        <v/>
      </c>
      <c r="E6393" s="236"/>
      <c r="F6393" s="237">
        <f t="shared" si="1921"/>
        <v>0</v>
      </c>
      <c r="G6393" s="303">
        <f t="shared" si="1922"/>
        <v>0</v>
      </c>
    </row>
    <row r="6394" spans="1:7" s="238" customFormat="1" ht="24" customHeight="1" x14ac:dyDescent="0.2">
      <c r="A6394" s="235" t="str">
        <f t="shared" si="1918"/>
        <v/>
      </c>
      <c r="B6394" s="233" t="str">
        <f t="shared" si="1919"/>
        <v/>
      </c>
      <c r="C6394" s="234"/>
      <c r="D6394" s="235" t="str">
        <f t="shared" si="1920"/>
        <v/>
      </c>
      <c r="E6394" s="236"/>
      <c r="F6394" s="237">
        <f t="shared" si="1921"/>
        <v>0</v>
      </c>
      <c r="G6394" s="303">
        <f t="shared" si="1922"/>
        <v>0</v>
      </c>
    </row>
    <row r="6395" spans="1:7" s="238" customFormat="1" ht="24" customHeight="1" x14ac:dyDescent="0.2">
      <c r="A6395" s="235" t="str">
        <f t="shared" si="1918"/>
        <v/>
      </c>
      <c r="B6395" s="233" t="str">
        <f t="shared" si="1919"/>
        <v/>
      </c>
      <c r="C6395" s="234"/>
      <c r="D6395" s="235" t="str">
        <f t="shared" si="1920"/>
        <v/>
      </c>
      <c r="E6395" s="236"/>
      <c r="F6395" s="237">
        <f t="shared" si="1921"/>
        <v>0</v>
      </c>
      <c r="G6395" s="303">
        <f t="shared" si="1922"/>
        <v>0</v>
      </c>
    </row>
    <row r="6396" spans="1:7" s="238" customFormat="1" ht="24" customHeight="1" x14ac:dyDescent="0.2">
      <c r="A6396" s="235" t="str">
        <f t="shared" si="1918"/>
        <v/>
      </c>
      <c r="B6396" s="233" t="str">
        <f t="shared" si="1919"/>
        <v/>
      </c>
      <c r="C6396" s="234"/>
      <c r="D6396" s="235" t="str">
        <f t="shared" si="1920"/>
        <v/>
      </c>
      <c r="E6396" s="236"/>
      <c r="F6396" s="237">
        <f t="shared" si="1921"/>
        <v>0</v>
      </c>
      <c r="G6396" s="303">
        <f t="shared" si="1922"/>
        <v>0</v>
      </c>
    </row>
    <row r="6397" spans="1:7" ht="24" customHeight="1" x14ac:dyDescent="0.2">
      <c r="A6397" s="307"/>
      <c r="B6397" s="105"/>
      <c r="C6397" s="99"/>
      <c r="D6397" s="105"/>
      <c r="E6397" s="106"/>
      <c r="F6397" s="377" t="s">
        <v>33</v>
      </c>
      <c r="G6397" s="305">
        <f>SUBTOTAL(9,G6388:G6396)</f>
        <v>0</v>
      </c>
    </row>
    <row r="6398" spans="1:7" ht="24" customHeight="1" x14ac:dyDescent="0.2">
      <c r="A6398" s="308"/>
      <c r="B6398" s="105"/>
      <c r="C6398" s="99"/>
      <c r="D6398" s="105"/>
      <c r="E6398" s="106"/>
      <c r="F6398" s="107"/>
      <c r="G6398" s="306"/>
    </row>
    <row r="6399" spans="1:7" ht="24" customHeight="1" x14ac:dyDescent="0.2">
      <c r="A6399" s="309" t="str">
        <f>B6357</f>
        <v/>
      </c>
      <c r="B6399" s="310" t="str">
        <f>C6357</f>
        <v/>
      </c>
      <c r="C6399" s="113"/>
      <c r="D6399" s="113" t="s">
        <v>34</v>
      </c>
      <c r="E6399" s="114"/>
      <c r="F6399" s="312" t="s">
        <v>35</v>
      </c>
      <c r="G6399" s="311">
        <f>SUBTOTAL(9,G6362:G6398)</f>
        <v>0</v>
      </c>
    </row>
    <row r="6401" spans="1:123" ht="24" customHeight="1" x14ac:dyDescent="0.2">
      <c r="A6401" s="291" t="s">
        <v>37</v>
      </c>
      <c r="B6401" s="292"/>
      <c r="C6401" s="292"/>
      <c r="D6401" s="292"/>
      <c r="E6401" s="292"/>
      <c r="F6401" s="292"/>
      <c r="G6401" s="293"/>
    </row>
    <row r="6402" spans="1:123" ht="24" customHeight="1" x14ac:dyDescent="0.2">
      <c r="A6402" s="294" t="s">
        <v>602</v>
      </c>
      <c r="B6402" s="101" t="str">
        <f>Comitente</f>
        <v>DIRECCION PROVINCIAL DE REDES DE GAS</v>
      </c>
      <c r="C6402" s="96"/>
      <c r="D6402" s="102"/>
      <c r="E6402" s="102"/>
      <c r="F6402" s="103"/>
      <c r="G6402" s="295"/>
    </row>
    <row r="6403" spans="1:123" ht="24" customHeight="1" x14ac:dyDescent="0.2">
      <c r="A6403" s="294" t="s">
        <v>603</v>
      </c>
      <c r="B6403" s="101">
        <f>Contratista</f>
        <v>0</v>
      </c>
      <c r="C6403" s="97"/>
      <c r="D6403" s="97"/>
      <c r="E6403" s="97"/>
      <c r="F6403" s="104"/>
      <c r="G6403" s="296"/>
    </row>
    <row r="6404" spans="1:123" ht="24" customHeight="1" x14ac:dyDescent="0.2">
      <c r="A6404" s="294" t="s">
        <v>24</v>
      </c>
      <c r="B6404" s="101" t="str">
        <f>Obra</f>
        <v>RED DE MEDIA PRESIÓN BARRIO TALACASTO</v>
      </c>
      <c r="C6404" s="97"/>
      <c r="D6404" s="97"/>
      <c r="E6404" s="97"/>
      <c r="F6404" s="104" t="s">
        <v>38</v>
      </c>
      <c r="G6404" s="297">
        <f>Fecha_Base</f>
        <v>0</v>
      </c>
    </row>
    <row r="6405" spans="1:123" ht="24" customHeight="1" x14ac:dyDescent="0.2">
      <c r="A6405" s="298" t="s">
        <v>601</v>
      </c>
      <c r="B6405" s="98" t="str">
        <f>Ubicación</f>
        <v>Departamento Chimbas</v>
      </c>
      <c r="C6405" s="98"/>
      <c r="D6405" s="105"/>
      <c r="E6405" s="106"/>
      <c r="F6405" s="107"/>
      <c r="G6405" s="299"/>
    </row>
    <row r="6406" spans="1:123" ht="24" customHeight="1" x14ac:dyDescent="0.2">
      <c r="A6406" s="298" t="s">
        <v>39</v>
      </c>
      <c r="B6406" s="108" t="str">
        <f>IFERROR(VALUE(LEFT(B6407,FIND(".",B6407)-1)),"")</f>
        <v/>
      </c>
      <c r="C6406" s="99" t="str">
        <f>IFERROR(VLOOKUP(B6406,Tabla_CyP,2,FALSE),"")</f>
        <v/>
      </c>
      <c r="D6406" s="99"/>
      <c r="E6406" s="106"/>
      <c r="F6406" s="107"/>
      <c r="G6406" s="299"/>
    </row>
    <row r="6407" spans="1:123" ht="24" customHeight="1" x14ac:dyDescent="0.2">
      <c r="A6407" s="298" t="s">
        <v>25</v>
      </c>
      <c r="B6407" s="109" t="str">
        <f>IFERROR(VLOOKUP(COUNTIF($A$1:A6407,"ANALISIS DE PRECIOS"),Tabla_NumeroItem,2,FALSE),"")</f>
        <v/>
      </c>
      <c r="C6407" s="99" t="str">
        <f>IFERROR(VLOOKUP(B6407,Tabla_CyP,2,FALSE),"")</f>
        <v/>
      </c>
      <c r="D6407" s="105"/>
      <c r="E6407" s="106"/>
      <c r="F6407" s="104" t="s">
        <v>26</v>
      </c>
      <c r="G6407" s="300" t="str">
        <f>IFERROR(VLOOKUP(B6407,Tabla_CyP,4,FALSE),"")</f>
        <v/>
      </c>
    </row>
    <row r="6408" spans="1:123" ht="24" customHeight="1" x14ac:dyDescent="0.2">
      <c r="A6408" s="298"/>
      <c r="B6408" s="98"/>
      <c r="C6408" s="99"/>
      <c r="D6408" s="105"/>
      <c r="E6408" s="106"/>
      <c r="F6408" s="107"/>
      <c r="G6408" s="299"/>
    </row>
    <row r="6409" spans="1:123" ht="24" customHeight="1" x14ac:dyDescent="0.2">
      <c r="A6409" s="431" t="s">
        <v>507</v>
      </c>
      <c r="B6409" s="432"/>
      <c r="C6409" s="425" t="s">
        <v>0</v>
      </c>
      <c r="D6409" s="425" t="s">
        <v>27</v>
      </c>
      <c r="E6409" s="427" t="s">
        <v>28</v>
      </c>
      <c r="F6409" s="429" t="s">
        <v>29</v>
      </c>
      <c r="G6409" s="429" t="s">
        <v>30</v>
      </c>
    </row>
    <row r="6410" spans="1:123" s="111" customFormat="1" ht="24" customHeight="1" x14ac:dyDescent="0.2">
      <c r="A6410" s="110" t="s">
        <v>508</v>
      </c>
      <c r="B6410" s="110" t="s">
        <v>509</v>
      </c>
      <c r="C6410" s="426"/>
      <c r="D6410" s="426"/>
      <c r="E6410" s="428"/>
      <c r="F6410" s="430"/>
      <c r="G6410" s="430"/>
      <c r="H6410" s="239"/>
      <c r="I6410" s="239"/>
      <c r="J6410" s="239"/>
      <c r="K6410" s="239"/>
      <c r="L6410" s="239"/>
      <c r="M6410" s="239"/>
      <c r="N6410" s="239"/>
      <c r="O6410" s="239"/>
      <c r="P6410" s="239"/>
      <c r="Q6410" s="239"/>
      <c r="R6410" s="239"/>
      <c r="S6410" s="239"/>
      <c r="T6410" s="239"/>
      <c r="U6410" s="239"/>
      <c r="V6410" s="239"/>
      <c r="W6410" s="239"/>
      <c r="X6410" s="239"/>
      <c r="Y6410" s="239"/>
      <c r="Z6410" s="239"/>
      <c r="AA6410" s="239"/>
      <c r="AB6410" s="239"/>
      <c r="AC6410" s="239"/>
      <c r="AD6410" s="239"/>
      <c r="AE6410" s="239"/>
      <c r="AF6410" s="239"/>
      <c r="AG6410" s="239"/>
      <c r="AH6410" s="239"/>
      <c r="AI6410" s="239"/>
      <c r="AJ6410" s="239"/>
      <c r="AK6410" s="239"/>
      <c r="AL6410" s="239"/>
      <c r="AM6410" s="239"/>
      <c r="AN6410" s="239"/>
      <c r="AO6410" s="239"/>
      <c r="AP6410" s="239"/>
      <c r="AQ6410" s="239"/>
      <c r="AR6410" s="239"/>
      <c r="AS6410" s="239"/>
      <c r="AT6410" s="239"/>
      <c r="AU6410" s="239"/>
      <c r="AV6410" s="239"/>
      <c r="AW6410" s="239"/>
      <c r="AX6410" s="239"/>
      <c r="AY6410" s="239"/>
      <c r="AZ6410" s="239"/>
      <c r="BA6410" s="239"/>
      <c r="BB6410" s="239"/>
      <c r="BC6410" s="239"/>
      <c r="BD6410" s="239"/>
      <c r="BE6410" s="239"/>
      <c r="BF6410" s="239"/>
      <c r="BG6410" s="239"/>
      <c r="BH6410" s="239"/>
      <c r="BI6410" s="239"/>
      <c r="BJ6410" s="239"/>
      <c r="BK6410" s="239"/>
      <c r="BL6410" s="239"/>
      <c r="BM6410" s="239"/>
      <c r="BN6410" s="239"/>
      <c r="BO6410" s="239"/>
      <c r="BP6410" s="239"/>
      <c r="BQ6410" s="239"/>
      <c r="BR6410" s="239"/>
      <c r="BS6410" s="239"/>
      <c r="BT6410" s="239"/>
      <c r="BU6410" s="239"/>
      <c r="BV6410" s="239"/>
      <c r="BW6410" s="239"/>
      <c r="BX6410" s="239"/>
      <c r="BY6410" s="239"/>
      <c r="BZ6410" s="239"/>
      <c r="CA6410" s="239"/>
      <c r="CB6410" s="239"/>
      <c r="CC6410" s="239"/>
      <c r="CD6410" s="239"/>
      <c r="CE6410" s="239"/>
      <c r="CF6410" s="239"/>
      <c r="CG6410" s="239"/>
      <c r="CH6410" s="239"/>
      <c r="CI6410" s="239"/>
      <c r="CJ6410" s="239"/>
      <c r="CK6410" s="239"/>
      <c r="CL6410" s="239"/>
      <c r="CM6410" s="239"/>
      <c r="CN6410" s="239"/>
      <c r="CO6410" s="239"/>
      <c r="CP6410" s="239"/>
      <c r="CQ6410" s="239"/>
      <c r="CR6410" s="239"/>
      <c r="CS6410" s="239"/>
      <c r="CT6410" s="239"/>
      <c r="CU6410" s="239"/>
      <c r="CV6410" s="239"/>
      <c r="CW6410" s="239"/>
      <c r="CX6410" s="239"/>
      <c r="CY6410" s="239"/>
      <c r="CZ6410" s="239"/>
      <c r="DA6410" s="239"/>
      <c r="DB6410" s="239"/>
      <c r="DC6410" s="239"/>
      <c r="DD6410" s="239"/>
      <c r="DE6410" s="239"/>
      <c r="DF6410" s="239"/>
      <c r="DG6410" s="239"/>
      <c r="DH6410" s="239"/>
      <c r="DI6410" s="239"/>
      <c r="DJ6410" s="239"/>
      <c r="DK6410" s="239"/>
      <c r="DL6410" s="239"/>
      <c r="DM6410" s="239"/>
      <c r="DN6410" s="239"/>
      <c r="DO6410" s="239"/>
      <c r="DP6410" s="239"/>
      <c r="DQ6410" s="239"/>
      <c r="DR6410" s="239"/>
      <c r="DS6410" s="239"/>
    </row>
    <row r="6411" spans="1:123" ht="24" customHeight="1" x14ac:dyDescent="0.2">
      <c r="A6411" s="378"/>
      <c r="B6411" s="112"/>
      <c r="C6411" s="376" t="s">
        <v>604</v>
      </c>
      <c r="D6411" s="113"/>
      <c r="E6411" s="114"/>
      <c r="F6411" s="115"/>
      <c r="G6411" s="302"/>
    </row>
    <row r="6412" spans="1:123" s="238" customFormat="1" ht="24" customHeight="1" x14ac:dyDescent="0.2">
      <c r="A6412" s="235" t="str">
        <f t="shared" ref="A6412:A6425" si="1923">IFERROR(VLOOKUP(C6412,Tabla_Insumos,4,FALSE),"")</f>
        <v/>
      </c>
      <c r="B6412" s="233" t="str">
        <f t="shared" ref="B6412:B6425" si="1924">IFERROR(VLOOKUP(C6412,Tabla_Insumos,5,FALSE),"")</f>
        <v/>
      </c>
      <c r="C6412" s="234"/>
      <c r="D6412" s="235" t="str">
        <f t="shared" ref="D6412:D6425" si="1925">IFERROR(VLOOKUP(C6412,Tabla_Insumos,2,FALSE),"")</f>
        <v/>
      </c>
      <c r="E6412" s="236"/>
      <c r="F6412" s="237">
        <f t="shared" ref="F6412:F6425" si="1926">IFERROR(VLOOKUP(C6412,Tabla_Insumos,3,FALSE),0)</f>
        <v>0</v>
      </c>
      <c r="G6412" s="303">
        <f>ROUND(E6412*F6412,2)</f>
        <v>0</v>
      </c>
    </row>
    <row r="6413" spans="1:123" s="238" customFormat="1" ht="24" customHeight="1" x14ac:dyDescent="0.2">
      <c r="A6413" s="235" t="str">
        <f t="shared" si="1923"/>
        <v/>
      </c>
      <c r="B6413" s="233" t="str">
        <f t="shared" si="1924"/>
        <v/>
      </c>
      <c r="C6413" s="234"/>
      <c r="D6413" s="235" t="str">
        <f t="shared" si="1925"/>
        <v/>
      </c>
      <c r="E6413" s="236"/>
      <c r="F6413" s="237">
        <f t="shared" si="1926"/>
        <v>0</v>
      </c>
      <c r="G6413" s="303">
        <f t="shared" ref="G6413:G6425" si="1927">ROUND(E6413*F6413,2)</f>
        <v>0</v>
      </c>
    </row>
    <row r="6414" spans="1:123" s="238" customFormat="1" ht="24" customHeight="1" x14ac:dyDescent="0.2">
      <c r="A6414" s="235" t="str">
        <f t="shared" si="1923"/>
        <v/>
      </c>
      <c r="B6414" s="233" t="str">
        <f t="shared" si="1924"/>
        <v/>
      </c>
      <c r="C6414" s="234"/>
      <c r="D6414" s="235" t="str">
        <f t="shared" si="1925"/>
        <v/>
      </c>
      <c r="E6414" s="236"/>
      <c r="F6414" s="237">
        <f t="shared" si="1926"/>
        <v>0</v>
      </c>
      <c r="G6414" s="303">
        <f t="shared" si="1927"/>
        <v>0</v>
      </c>
    </row>
    <row r="6415" spans="1:123" s="238" customFormat="1" ht="24" customHeight="1" x14ac:dyDescent="0.2">
      <c r="A6415" s="235" t="str">
        <f t="shared" si="1923"/>
        <v/>
      </c>
      <c r="B6415" s="233" t="str">
        <f t="shared" si="1924"/>
        <v/>
      </c>
      <c r="C6415" s="234"/>
      <c r="D6415" s="235" t="str">
        <f t="shared" si="1925"/>
        <v/>
      </c>
      <c r="E6415" s="236"/>
      <c r="F6415" s="237">
        <f t="shared" si="1926"/>
        <v>0</v>
      </c>
      <c r="G6415" s="303">
        <f t="shared" si="1927"/>
        <v>0</v>
      </c>
    </row>
    <row r="6416" spans="1:123" s="238" customFormat="1" ht="24" customHeight="1" x14ac:dyDescent="0.2">
      <c r="A6416" s="235" t="str">
        <f t="shared" si="1923"/>
        <v/>
      </c>
      <c r="B6416" s="233" t="str">
        <f t="shared" si="1924"/>
        <v/>
      </c>
      <c r="C6416" s="234"/>
      <c r="D6416" s="235" t="str">
        <f t="shared" si="1925"/>
        <v/>
      </c>
      <c r="E6416" s="236"/>
      <c r="F6416" s="237">
        <f t="shared" si="1926"/>
        <v>0</v>
      </c>
      <c r="G6416" s="303">
        <f t="shared" si="1927"/>
        <v>0</v>
      </c>
    </row>
    <row r="6417" spans="1:7" s="238" customFormat="1" ht="24" customHeight="1" x14ac:dyDescent="0.2">
      <c r="A6417" s="235" t="str">
        <f t="shared" si="1923"/>
        <v/>
      </c>
      <c r="B6417" s="233" t="str">
        <f t="shared" si="1924"/>
        <v/>
      </c>
      <c r="C6417" s="234"/>
      <c r="D6417" s="235" t="str">
        <f t="shared" si="1925"/>
        <v/>
      </c>
      <c r="E6417" s="236"/>
      <c r="F6417" s="237">
        <f t="shared" si="1926"/>
        <v>0</v>
      </c>
      <c r="G6417" s="303">
        <f t="shared" si="1927"/>
        <v>0</v>
      </c>
    </row>
    <row r="6418" spans="1:7" s="238" customFormat="1" ht="24" customHeight="1" x14ac:dyDescent="0.2">
      <c r="A6418" s="235" t="str">
        <f t="shared" si="1923"/>
        <v/>
      </c>
      <c r="B6418" s="233" t="str">
        <f t="shared" si="1924"/>
        <v/>
      </c>
      <c r="C6418" s="234"/>
      <c r="D6418" s="235" t="str">
        <f t="shared" si="1925"/>
        <v/>
      </c>
      <c r="E6418" s="236"/>
      <c r="F6418" s="237">
        <f t="shared" si="1926"/>
        <v>0</v>
      </c>
      <c r="G6418" s="303">
        <f t="shared" si="1927"/>
        <v>0</v>
      </c>
    </row>
    <row r="6419" spans="1:7" s="238" customFormat="1" ht="24" customHeight="1" x14ac:dyDescent="0.2">
      <c r="A6419" s="235" t="str">
        <f t="shared" si="1923"/>
        <v/>
      </c>
      <c r="B6419" s="233" t="str">
        <f t="shared" si="1924"/>
        <v/>
      </c>
      <c r="C6419" s="234"/>
      <c r="D6419" s="235" t="str">
        <f t="shared" si="1925"/>
        <v/>
      </c>
      <c r="E6419" s="236"/>
      <c r="F6419" s="237">
        <f t="shared" si="1926"/>
        <v>0</v>
      </c>
      <c r="G6419" s="303">
        <f t="shared" si="1927"/>
        <v>0</v>
      </c>
    </row>
    <row r="6420" spans="1:7" s="238" customFormat="1" ht="24" customHeight="1" x14ac:dyDescent="0.2">
      <c r="A6420" s="235" t="str">
        <f t="shared" si="1923"/>
        <v/>
      </c>
      <c r="B6420" s="233" t="str">
        <f t="shared" si="1924"/>
        <v/>
      </c>
      <c r="C6420" s="234"/>
      <c r="D6420" s="235" t="str">
        <f t="shared" si="1925"/>
        <v/>
      </c>
      <c r="E6420" s="236"/>
      <c r="F6420" s="237">
        <f t="shared" si="1926"/>
        <v>0</v>
      </c>
      <c r="G6420" s="303">
        <f t="shared" si="1927"/>
        <v>0</v>
      </c>
    </row>
    <row r="6421" spans="1:7" s="238" customFormat="1" ht="24" customHeight="1" x14ac:dyDescent="0.2">
      <c r="A6421" s="235" t="str">
        <f t="shared" si="1923"/>
        <v/>
      </c>
      <c r="B6421" s="233" t="str">
        <f t="shared" si="1924"/>
        <v/>
      </c>
      <c r="C6421" s="234"/>
      <c r="D6421" s="235" t="str">
        <f t="shared" si="1925"/>
        <v/>
      </c>
      <c r="E6421" s="236"/>
      <c r="F6421" s="237">
        <f t="shared" si="1926"/>
        <v>0</v>
      </c>
      <c r="G6421" s="303">
        <f t="shared" si="1927"/>
        <v>0</v>
      </c>
    </row>
    <row r="6422" spans="1:7" s="238" customFormat="1" ht="24" customHeight="1" x14ac:dyDescent="0.2">
      <c r="A6422" s="235" t="str">
        <f t="shared" si="1923"/>
        <v/>
      </c>
      <c r="B6422" s="233" t="str">
        <f t="shared" si="1924"/>
        <v/>
      </c>
      <c r="C6422" s="234"/>
      <c r="D6422" s="235" t="str">
        <f t="shared" si="1925"/>
        <v/>
      </c>
      <c r="E6422" s="236"/>
      <c r="F6422" s="237">
        <f t="shared" si="1926"/>
        <v>0</v>
      </c>
      <c r="G6422" s="303">
        <f t="shared" si="1927"/>
        <v>0</v>
      </c>
    </row>
    <row r="6423" spans="1:7" s="238" customFormat="1" ht="24" customHeight="1" x14ac:dyDescent="0.2">
      <c r="A6423" s="235" t="str">
        <f t="shared" si="1923"/>
        <v/>
      </c>
      <c r="B6423" s="233" t="str">
        <f t="shared" si="1924"/>
        <v/>
      </c>
      <c r="C6423" s="234"/>
      <c r="D6423" s="235" t="str">
        <f t="shared" si="1925"/>
        <v/>
      </c>
      <c r="E6423" s="236"/>
      <c r="F6423" s="237">
        <f t="shared" si="1926"/>
        <v>0</v>
      </c>
      <c r="G6423" s="303">
        <f t="shared" si="1927"/>
        <v>0</v>
      </c>
    </row>
    <row r="6424" spans="1:7" s="238" customFormat="1" ht="24" customHeight="1" x14ac:dyDescent="0.2">
      <c r="A6424" s="235" t="str">
        <f t="shared" si="1923"/>
        <v/>
      </c>
      <c r="B6424" s="233" t="str">
        <f t="shared" si="1924"/>
        <v/>
      </c>
      <c r="C6424" s="234"/>
      <c r="D6424" s="235" t="str">
        <f t="shared" si="1925"/>
        <v/>
      </c>
      <c r="E6424" s="236"/>
      <c r="F6424" s="237">
        <f t="shared" si="1926"/>
        <v>0</v>
      </c>
      <c r="G6424" s="303">
        <f t="shared" si="1927"/>
        <v>0</v>
      </c>
    </row>
    <row r="6425" spans="1:7" s="238" customFormat="1" ht="24" customHeight="1" x14ac:dyDescent="0.2">
      <c r="A6425" s="235" t="str">
        <f t="shared" si="1923"/>
        <v/>
      </c>
      <c r="B6425" s="233" t="str">
        <f t="shared" si="1924"/>
        <v/>
      </c>
      <c r="C6425" s="234"/>
      <c r="D6425" s="235" t="str">
        <f t="shared" si="1925"/>
        <v/>
      </c>
      <c r="E6425" s="236"/>
      <c r="F6425" s="237">
        <f t="shared" si="1926"/>
        <v>0</v>
      </c>
      <c r="G6425" s="303">
        <f t="shared" si="1927"/>
        <v>0</v>
      </c>
    </row>
    <row r="6426" spans="1:7" ht="24" customHeight="1" x14ac:dyDescent="0.2">
      <c r="A6426" s="304"/>
      <c r="B6426" s="99"/>
      <c r="C6426" s="99"/>
      <c r="D6426" s="105"/>
      <c r="E6426" s="106"/>
      <c r="F6426" s="377" t="s">
        <v>31</v>
      </c>
      <c r="G6426" s="305">
        <f>SUBTOTAL(9,G6412:G6425)</f>
        <v>0</v>
      </c>
    </row>
    <row r="6427" spans="1:7" ht="24" customHeight="1" x14ac:dyDescent="0.2">
      <c r="A6427" s="304"/>
      <c r="B6427" s="99"/>
      <c r="C6427" s="375" t="s">
        <v>605</v>
      </c>
      <c r="D6427" s="105"/>
      <c r="E6427" s="106"/>
      <c r="F6427" s="107"/>
      <c r="G6427" s="306"/>
    </row>
    <row r="6428" spans="1:7" s="238" customFormat="1" ht="24" customHeight="1" x14ac:dyDescent="0.2">
      <c r="A6428" s="235" t="str">
        <f t="shared" ref="A6428:A6435" si="1928">IFERROR(VLOOKUP(C6428,Tabla_Insumos,4,FALSE),"")</f>
        <v/>
      </c>
      <c r="B6428" s="233">
        <f t="shared" ref="B6428:B6435" si="1929">IFERROR(VLOOKUP(A6428,Tabla_Indices,5,FALSE),"")</f>
        <v>0</v>
      </c>
      <c r="C6428" s="234"/>
      <c r="D6428" s="235" t="str">
        <f t="shared" ref="D6428:D6435" si="1930">IFERROR(VLOOKUP(C6428,Tabla_Insumos,2,FALSE),"")</f>
        <v/>
      </c>
      <c r="E6428" s="236"/>
      <c r="F6428" s="237">
        <f t="shared" ref="F6428:F6435" si="1931">IFERROR(VLOOKUP(C6428,Tabla_Insumos,3,FALSE),0)</f>
        <v>0</v>
      </c>
      <c r="G6428" s="303">
        <f>ROUND(E6428*F6428,2)</f>
        <v>0</v>
      </c>
    </row>
    <row r="6429" spans="1:7" s="238" customFormat="1" ht="24" customHeight="1" x14ac:dyDescent="0.2">
      <c r="A6429" s="235" t="str">
        <f t="shared" si="1928"/>
        <v/>
      </c>
      <c r="B6429" s="233">
        <f t="shared" si="1929"/>
        <v>0</v>
      </c>
      <c r="C6429" s="234"/>
      <c r="D6429" s="235" t="str">
        <f t="shared" si="1930"/>
        <v/>
      </c>
      <c r="E6429" s="236"/>
      <c r="F6429" s="237">
        <f t="shared" si="1931"/>
        <v>0</v>
      </c>
      <c r="G6429" s="303">
        <f>ROUND(E6429*F6429,2)</f>
        <v>0</v>
      </c>
    </row>
    <row r="6430" spans="1:7" s="238" customFormat="1" ht="24" customHeight="1" x14ac:dyDescent="0.2">
      <c r="A6430" s="235" t="str">
        <f t="shared" si="1928"/>
        <v/>
      </c>
      <c r="B6430" s="233">
        <f t="shared" si="1929"/>
        <v>0</v>
      </c>
      <c r="C6430" s="234"/>
      <c r="D6430" s="235" t="str">
        <f t="shared" si="1930"/>
        <v/>
      </c>
      <c r="E6430" s="236"/>
      <c r="F6430" s="237">
        <f t="shared" si="1931"/>
        <v>0</v>
      </c>
      <c r="G6430" s="303">
        <f t="shared" ref="G6430:G6435" si="1932">ROUND(E6430*F6430,2)</f>
        <v>0</v>
      </c>
    </row>
    <row r="6431" spans="1:7" s="238" customFormat="1" ht="24" customHeight="1" x14ac:dyDescent="0.2">
      <c r="A6431" s="235" t="str">
        <f t="shared" si="1928"/>
        <v/>
      </c>
      <c r="B6431" s="233">
        <f t="shared" si="1929"/>
        <v>0</v>
      </c>
      <c r="C6431" s="234"/>
      <c r="D6431" s="235" t="str">
        <f t="shared" si="1930"/>
        <v/>
      </c>
      <c r="E6431" s="236"/>
      <c r="F6431" s="237">
        <f t="shared" si="1931"/>
        <v>0</v>
      </c>
      <c r="G6431" s="303">
        <f t="shared" si="1932"/>
        <v>0</v>
      </c>
    </row>
    <row r="6432" spans="1:7" s="238" customFormat="1" ht="24" customHeight="1" x14ac:dyDescent="0.2">
      <c r="A6432" s="235" t="str">
        <f t="shared" si="1928"/>
        <v/>
      </c>
      <c r="B6432" s="233">
        <f t="shared" si="1929"/>
        <v>0</v>
      </c>
      <c r="C6432" s="234"/>
      <c r="D6432" s="235" t="str">
        <f t="shared" si="1930"/>
        <v/>
      </c>
      <c r="E6432" s="236"/>
      <c r="F6432" s="237">
        <f t="shared" si="1931"/>
        <v>0</v>
      </c>
      <c r="G6432" s="303">
        <f t="shared" si="1932"/>
        <v>0</v>
      </c>
    </row>
    <row r="6433" spans="1:7" s="238" customFormat="1" ht="24" customHeight="1" x14ac:dyDescent="0.2">
      <c r="A6433" s="235" t="str">
        <f t="shared" si="1928"/>
        <v/>
      </c>
      <c r="B6433" s="233">
        <f t="shared" si="1929"/>
        <v>0</v>
      </c>
      <c r="C6433" s="234"/>
      <c r="D6433" s="235" t="str">
        <f t="shared" si="1930"/>
        <v/>
      </c>
      <c r="E6433" s="236"/>
      <c r="F6433" s="237">
        <f t="shared" si="1931"/>
        <v>0</v>
      </c>
      <c r="G6433" s="303">
        <f t="shared" si="1932"/>
        <v>0</v>
      </c>
    </row>
    <row r="6434" spans="1:7" s="238" customFormat="1" ht="24" customHeight="1" x14ac:dyDescent="0.2">
      <c r="A6434" s="235" t="str">
        <f t="shared" si="1928"/>
        <v/>
      </c>
      <c r="B6434" s="233">
        <f t="shared" si="1929"/>
        <v>0</v>
      </c>
      <c r="C6434" s="234"/>
      <c r="D6434" s="235" t="str">
        <f t="shared" si="1930"/>
        <v/>
      </c>
      <c r="E6434" s="236"/>
      <c r="F6434" s="237">
        <f t="shared" si="1931"/>
        <v>0</v>
      </c>
      <c r="G6434" s="303">
        <f t="shared" si="1932"/>
        <v>0</v>
      </c>
    </row>
    <row r="6435" spans="1:7" s="238" customFormat="1" ht="24" customHeight="1" x14ac:dyDescent="0.2">
      <c r="A6435" s="235" t="str">
        <f t="shared" si="1928"/>
        <v/>
      </c>
      <c r="B6435" s="233">
        <f t="shared" si="1929"/>
        <v>0</v>
      </c>
      <c r="C6435" s="234"/>
      <c r="D6435" s="235" t="str">
        <f t="shared" si="1930"/>
        <v/>
      </c>
      <c r="E6435" s="236"/>
      <c r="F6435" s="237">
        <f t="shared" si="1931"/>
        <v>0</v>
      </c>
      <c r="G6435" s="303">
        <f t="shared" si="1932"/>
        <v>0</v>
      </c>
    </row>
    <row r="6436" spans="1:7" ht="24" customHeight="1" x14ac:dyDescent="0.2">
      <c r="A6436" s="304"/>
      <c r="B6436" s="99"/>
      <c r="C6436" s="99"/>
      <c r="D6436" s="105"/>
      <c r="E6436" s="106"/>
      <c r="F6436" s="377" t="s">
        <v>32</v>
      </c>
      <c r="G6436" s="305">
        <f>SUBTOTAL(9,G6428:G6435)</f>
        <v>0</v>
      </c>
    </row>
    <row r="6437" spans="1:7" ht="24" customHeight="1" x14ac:dyDescent="0.2">
      <c r="A6437" s="304"/>
      <c r="B6437" s="99"/>
      <c r="C6437" s="375" t="s">
        <v>606</v>
      </c>
      <c r="D6437" s="105"/>
      <c r="E6437" s="106"/>
      <c r="F6437" s="107"/>
      <c r="G6437" s="306"/>
    </row>
    <row r="6438" spans="1:7" s="238" customFormat="1" ht="24" customHeight="1" x14ac:dyDescent="0.2">
      <c r="A6438" s="235" t="str">
        <f t="shared" ref="A6438:A6446" si="1933">IFERROR(VLOOKUP(C6438,Tabla_Insumos,4,FALSE),"")</f>
        <v/>
      </c>
      <c r="B6438" s="233" t="str">
        <f t="shared" ref="B6438:B6446" si="1934">IFERROR(VLOOKUP(C6438,Tabla_Insumos,5,FALSE),"")</f>
        <v/>
      </c>
      <c r="C6438" s="234"/>
      <c r="D6438" s="235" t="str">
        <f t="shared" ref="D6438:D6446" si="1935">IFERROR(VLOOKUP(C6438,Tabla_Insumos,2,FALSE),"")</f>
        <v/>
      </c>
      <c r="E6438" s="236"/>
      <c r="F6438" s="237">
        <f t="shared" ref="F6438:F6446" si="1936">IFERROR(VLOOKUP(C6438,Tabla_Insumos,3,FALSE),0)</f>
        <v>0</v>
      </c>
      <c r="G6438" s="303">
        <f t="shared" ref="G6438:G6446" si="1937">ROUND(E6438*F6438,2)</f>
        <v>0</v>
      </c>
    </row>
    <row r="6439" spans="1:7" s="238" customFormat="1" ht="24" customHeight="1" x14ac:dyDescent="0.2">
      <c r="A6439" s="235" t="str">
        <f t="shared" si="1933"/>
        <v/>
      </c>
      <c r="B6439" s="233" t="str">
        <f t="shared" si="1934"/>
        <v/>
      </c>
      <c r="C6439" s="234"/>
      <c r="D6439" s="235" t="str">
        <f t="shared" si="1935"/>
        <v/>
      </c>
      <c r="E6439" s="236"/>
      <c r="F6439" s="237">
        <f t="shared" si="1936"/>
        <v>0</v>
      </c>
      <c r="G6439" s="303">
        <f t="shared" si="1937"/>
        <v>0</v>
      </c>
    </row>
    <row r="6440" spans="1:7" s="238" customFormat="1" ht="24" customHeight="1" x14ac:dyDescent="0.2">
      <c r="A6440" s="235" t="str">
        <f t="shared" si="1933"/>
        <v/>
      </c>
      <c r="B6440" s="233" t="str">
        <f t="shared" si="1934"/>
        <v/>
      </c>
      <c r="C6440" s="234"/>
      <c r="D6440" s="235" t="str">
        <f t="shared" si="1935"/>
        <v/>
      </c>
      <c r="E6440" s="236"/>
      <c r="F6440" s="237">
        <f t="shared" si="1936"/>
        <v>0</v>
      </c>
      <c r="G6440" s="303">
        <f t="shared" si="1937"/>
        <v>0</v>
      </c>
    </row>
    <row r="6441" spans="1:7" s="238" customFormat="1" ht="24" customHeight="1" x14ac:dyDescent="0.2">
      <c r="A6441" s="235" t="str">
        <f t="shared" si="1933"/>
        <v/>
      </c>
      <c r="B6441" s="233" t="str">
        <f t="shared" si="1934"/>
        <v/>
      </c>
      <c r="C6441" s="234"/>
      <c r="D6441" s="235" t="str">
        <f t="shared" si="1935"/>
        <v/>
      </c>
      <c r="E6441" s="236"/>
      <c r="F6441" s="237">
        <f t="shared" si="1936"/>
        <v>0</v>
      </c>
      <c r="G6441" s="303">
        <f t="shared" si="1937"/>
        <v>0</v>
      </c>
    </row>
    <row r="6442" spans="1:7" s="238" customFormat="1" ht="24" customHeight="1" x14ac:dyDescent="0.2">
      <c r="A6442" s="235" t="str">
        <f t="shared" si="1933"/>
        <v/>
      </c>
      <c r="B6442" s="233" t="str">
        <f t="shared" si="1934"/>
        <v/>
      </c>
      <c r="C6442" s="234"/>
      <c r="D6442" s="235" t="str">
        <f t="shared" si="1935"/>
        <v/>
      </c>
      <c r="E6442" s="236"/>
      <c r="F6442" s="237">
        <f t="shared" si="1936"/>
        <v>0</v>
      </c>
      <c r="G6442" s="303">
        <f t="shared" si="1937"/>
        <v>0</v>
      </c>
    </row>
    <row r="6443" spans="1:7" s="238" customFormat="1" ht="24" customHeight="1" x14ac:dyDescent="0.2">
      <c r="A6443" s="235" t="str">
        <f t="shared" si="1933"/>
        <v/>
      </c>
      <c r="B6443" s="233" t="str">
        <f t="shared" si="1934"/>
        <v/>
      </c>
      <c r="C6443" s="234"/>
      <c r="D6443" s="235" t="str">
        <f t="shared" si="1935"/>
        <v/>
      </c>
      <c r="E6443" s="236"/>
      <c r="F6443" s="237">
        <f t="shared" si="1936"/>
        <v>0</v>
      </c>
      <c r="G6443" s="303">
        <f t="shared" si="1937"/>
        <v>0</v>
      </c>
    </row>
    <row r="6444" spans="1:7" s="238" customFormat="1" ht="24" customHeight="1" x14ac:dyDescent="0.2">
      <c r="A6444" s="235" t="str">
        <f t="shared" si="1933"/>
        <v/>
      </c>
      <c r="B6444" s="233" t="str">
        <f t="shared" si="1934"/>
        <v/>
      </c>
      <c r="C6444" s="234"/>
      <c r="D6444" s="235" t="str">
        <f t="shared" si="1935"/>
        <v/>
      </c>
      <c r="E6444" s="236"/>
      <c r="F6444" s="237">
        <f t="shared" si="1936"/>
        <v>0</v>
      </c>
      <c r="G6444" s="303">
        <f t="shared" si="1937"/>
        <v>0</v>
      </c>
    </row>
    <row r="6445" spans="1:7" s="238" customFormat="1" ht="24" customHeight="1" x14ac:dyDescent="0.2">
      <c r="A6445" s="235" t="str">
        <f t="shared" si="1933"/>
        <v/>
      </c>
      <c r="B6445" s="233" t="str">
        <f t="shared" si="1934"/>
        <v/>
      </c>
      <c r="C6445" s="234"/>
      <c r="D6445" s="235" t="str">
        <f t="shared" si="1935"/>
        <v/>
      </c>
      <c r="E6445" s="236"/>
      <c r="F6445" s="237">
        <f t="shared" si="1936"/>
        <v>0</v>
      </c>
      <c r="G6445" s="303">
        <f t="shared" si="1937"/>
        <v>0</v>
      </c>
    </row>
    <row r="6446" spans="1:7" s="238" customFormat="1" ht="24" customHeight="1" x14ac:dyDescent="0.2">
      <c r="A6446" s="235" t="str">
        <f t="shared" si="1933"/>
        <v/>
      </c>
      <c r="B6446" s="233" t="str">
        <f t="shared" si="1934"/>
        <v/>
      </c>
      <c r="C6446" s="234"/>
      <c r="D6446" s="235" t="str">
        <f t="shared" si="1935"/>
        <v/>
      </c>
      <c r="E6446" s="236"/>
      <c r="F6446" s="237">
        <f t="shared" si="1936"/>
        <v>0</v>
      </c>
      <c r="G6446" s="303">
        <f t="shared" si="1937"/>
        <v>0</v>
      </c>
    </row>
    <row r="6447" spans="1:7" ht="24" customHeight="1" x14ac:dyDescent="0.2">
      <c r="A6447" s="307"/>
      <c r="B6447" s="105"/>
      <c r="C6447" s="99"/>
      <c r="D6447" s="105"/>
      <c r="E6447" s="106"/>
      <c r="F6447" s="377" t="s">
        <v>33</v>
      </c>
      <c r="G6447" s="305">
        <f>SUBTOTAL(9,G6438:G6446)</f>
        <v>0</v>
      </c>
    </row>
    <row r="6448" spans="1:7" ht="24" customHeight="1" x14ac:dyDescent="0.2">
      <c r="A6448" s="308"/>
      <c r="B6448" s="105"/>
      <c r="C6448" s="99"/>
      <c r="D6448" s="105"/>
      <c r="E6448" s="106"/>
      <c r="F6448" s="107"/>
      <c r="G6448" s="306"/>
    </row>
    <row r="6449" spans="1:123" ht="24" customHeight="1" x14ac:dyDescent="0.2">
      <c r="A6449" s="309" t="str">
        <f>B6407</f>
        <v/>
      </c>
      <c r="B6449" s="310" t="str">
        <f>C6407</f>
        <v/>
      </c>
      <c r="C6449" s="113"/>
      <c r="D6449" s="113" t="s">
        <v>34</v>
      </c>
      <c r="E6449" s="114"/>
      <c r="F6449" s="312" t="s">
        <v>35</v>
      </c>
      <c r="G6449" s="311">
        <f>SUBTOTAL(9,G6412:G6448)</f>
        <v>0</v>
      </c>
    </row>
    <row r="6451" spans="1:123" ht="24" customHeight="1" x14ac:dyDescent="0.2">
      <c r="A6451" s="291" t="s">
        <v>37</v>
      </c>
      <c r="B6451" s="292"/>
      <c r="C6451" s="292"/>
      <c r="D6451" s="292"/>
      <c r="E6451" s="292"/>
      <c r="F6451" s="292"/>
      <c r="G6451" s="293"/>
    </row>
    <row r="6452" spans="1:123" ht="24" customHeight="1" x14ac:dyDescent="0.2">
      <c r="A6452" s="294" t="s">
        <v>602</v>
      </c>
      <c r="B6452" s="101" t="str">
        <f>Comitente</f>
        <v>DIRECCION PROVINCIAL DE REDES DE GAS</v>
      </c>
      <c r="C6452" s="96"/>
      <c r="D6452" s="102"/>
      <c r="E6452" s="102"/>
      <c r="F6452" s="103"/>
      <c r="G6452" s="295"/>
    </row>
    <row r="6453" spans="1:123" ht="24" customHeight="1" x14ac:dyDescent="0.2">
      <c r="A6453" s="294" t="s">
        <v>603</v>
      </c>
      <c r="B6453" s="101">
        <f>Contratista</f>
        <v>0</v>
      </c>
      <c r="C6453" s="97"/>
      <c r="D6453" s="97"/>
      <c r="E6453" s="97"/>
      <c r="F6453" s="104"/>
      <c r="G6453" s="296"/>
    </row>
    <row r="6454" spans="1:123" ht="24" customHeight="1" x14ac:dyDescent="0.2">
      <c r="A6454" s="294" t="s">
        <v>24</v>
      </c>
      <c r="B6454" s="101" t="str">
        <f>Obra</f>
        <v>RED DE MEDIA PRESIÓN BARRIO TALACASTO</v>
      </c>
      <c r="C6454" s="97"/>
      <c r="D6454" s="97"/>
      <c r="E6454" s="97"/>
      <c r="F6454" s="104" t="s">
        <v>38</v>
      </c>
      <c r="G6454" s="297">
        <f>Fecha_Base</f>
        <v>0</v>
      </c>
    </row>
    <row r="6455" spans="1:123" ht="24" customHeight="1" x14ac:dyDescent="0.2">
      <c r="A6455" s="298" t="s">
        <v>601</v>
      </c>
      <c r="B6455" s="98" t="str">
        <f>Ubicación</f>
        <v>Departamento Chimbas</v>
      </c>
      <c r="C6455" s="98"/>
      <c r="D6455" s="105"/>
      <c r="E6455" s="106"/>
      <c r="F6455" s="107"/>
      <c r="G6455" s="299"/>
    </row>
    <row r="6456" spans="1:123" ht="24" customHeight="1" x14ac:dyDescent="0.2">
      <c r="A6456" s="298" t="s">
        <v>39</v>
      </c>
      <c r="B6456" s="108" t="str">
        <f>IFERROR(VALUE(LEFT(B6457,FIND(".",B6457)-1)),"")</f>
        <v/>
      </c>
      <c r="C6456" s="99" t="str">
        <f>IFERROR(VLOOKUP(B6456,Tabla_CyP,2,FALSE),"")</f>
        <v/>
      </c>
      <c r="D6456" s="99"/>
      <c r="E6456" s="106"/>
      <c r="F6456" s="107"/>
      <c r="G6456" s="299"/>
    </row>
    <row r="6457" spans="1:123" ht="24" customHeight="1" x14ac:dyDescent="0.2">
      <c r="A6457" s="298" t="s">
        <v>25</v>
      </c>
      <c r="B6457" s="109" t="str">
        <f>IFERROR(VLOOKUP(COUNTIF($A$1:A6457,"ANALISIS DE PRECIOS"),Tabla_NumeroItem,2,FALSE),"")</f>
        <v/>
      </c>
      <c r="C6457" s="99" t="str">
        <f>IFERROR(VLOOKUP(B6457,Tabla_CyP,2,FALSE),"")</f>
        <v/>
      </c>
      <c r="D6457" s="105"/>
      <c r="E6457" s="106"/>
      <c r="F6457" s="104" t="s">
        <v>26</v>
      </c>
      <c r="G6457" s="300" t="str">
        <f>IFERROR(VLOOKUP(B6457,Tabla_CyP,4,FALSE),"")</f>
        <v/>
      </c>
    </row>
    <row r="6458" spans="1:123" ht="24" customHeight="1" x14ac:dyDescent="0.2">
      <c r="A6458" s="298"/>
      <c r="B6458" s="98"/>
      <c r="C6458" s="99"/>
      <c r="D6458" s="105"/>
      <c r="E6458" s="106"/>
      <c r="F6458" s="107"/>
      <c r="G6458" s="299"/>
    </row>
    <row r="6459" spans="1:123" ht="24" customHeight="1" x14ac:dyDescent="0.2">
      <c r="A6459" s="431" t="s">
        <v>507</v>
      </c>
      <c r="B6459" s="432"/>
      <c r="C6459" s="425" t="s">
        <v>0</v>
      </c>
      <c r="D6459" s="425" t="s">
        <v>27</v>
      </c>
      <c r="E6459" s="427" t="s">
        <v>28</v>
      </c>
      <c r="F6459" s="429" t="s">
        <v>29</v>
      </c>
      <c r="G6459" s="429" t="s">
        <v>30</v>
      </c>
    </row>
    <row r="6460" spans="1:123" s="111" customFormat="1" ht="24" customHeight="1" x14ac:dyDescent="0.2">
      <c r="A6460" s="110" t="s">
        <v>508</v>
      </c>
      <c r="B6460" s="110" t="s">
        <v>509</v>
      </c>
      <c r="C6460" s="426"/>
      <c r="D6460" s="426"/>
      <c r="E6460" s="428"/>
      <c r="F6460" s="430"/>
      <c r="G6460" s="430"/>
      <c r="H6460" s="239"/>
      <c r="I6460" s="239"/>
      <c r="J6460" s="239"/>
      <c r="K6460" s="239"/>
      <c r="L6460" s="239"/>
      <c r="M6460" s="239"/>
      <c r="N6460" s="239"/>
      <c r="O6460" s="239"/>
      <c r="P6460" s="239"/>
      <c r="Q6460" s="239"/>
      <c r="R6460" s="239"/>
      <c r="S6460" s="239"/>
      <c r="T6460" s="239"/>
      <c r="U6460" s="239"/>
      <c r="V6460" s="239"/>
      <c r="W6460" s="239"/>
      <c r="X6460" s="239"/>
      <c r="Y6460" s="239"/>
      <c r="Z6460" s="239"/>
      <c r="AA6460" s="239"/>
      <c r="AB6460" s="239"/>
      <c r="AC6460" s="239"/>
      <c r="AD6460" s="239"/>
      <c r="AE6460" s="239"/>
      <c r="AF6460" s="239"/>
      <c r="AG6460" s="239"/>
      <c r="AH6460" s="239"/>
      <c r="AI6460" s="239"/>
      <c r="AJ6460" s="239"/>
      <c r="AK6460" s="239"/>
      <c r="AL6460" s="239"/>
      <c r="AM6460" s="239"/>
      <c r="AN6460" s="239"/>
      <c r="AO6460" s="239"/>
      <c r="AP6460" s="239"/>
      <c r="AQ6460" s="239"/>
      <c r="AR6460" s="239"/>
      <c r="AS6460" s="239"/>
      <c r="AT6460" s="239"/>
      <c r="AU6460" s="239"/>
      <c r="AV6460" s="239"/>
      <c r="AW6460" s="239"/>
      <c r="AX6460" s="239"/>
      <c r="AY6460" s="239"/>
      <c r="AZ6460" s="239"/>
      <c r="BA6460" s="239"/>
      <c r="BB6460" s="239"/>
      <c r="BC6460" s="239"/>
      <c r="BD6460" s="239"/>
      <c r="BE6460" s="239"/>
      <c r="BF6460" s="239"/>
      <c r="BG6460" s="239"/>
      <c r="BH6460" s="239"/>
      <c r="BI6460" s="239"/>
      <c r="BJ6460" s="239"/>
      <c r="BK6460" s="239"/>
      <c r="BL6460" s="239"/>
      <c r="BM6460" s="239"/>
      <c r="BN6460" s="239"/>
      <c r="BO6460" s="239"/>
      <c r="BP6460" s="239"/>
      <c r="BQ6460" s="239"/>
      <c r="BR6460" s="239"/>
      <c r="BS6460" s="239"/>
      <c r="BT6460" s="239"/>
      <c r="BU6460" s="239"/>
      <c r="BV6460" s="239"/>
      <c r="BW6460" s="239"/>
      <c r="BX6460" s="239"/>
      <c r="BY6460" s="239"/>
      <c r="BZ6460" s="239"/>
      <c r="CA6460" s="239"/>
      <c r="CB6460" s="239"/>
      <c r="CC6460" s="239"/>
      <c r="CD6460" s="239"/>
      <c r="CE6460" s="239"/>
      <c r="CF6460" s="239"/>
      <c r="CG6460" s="239"/>
      <c r="CH6460" s="239"/>
      <c r="CI6460" s="239"/>
      <c r="CJ6460" s="239"/>
      <c r="CK6460" s="239"/>
      <c r="CL6460" s="239"/>
      <c r="CM6460" s="239"/>
      <c r="CN6460" s="239"/>
      <c r="CO6460" s="239"/>
      <c r="CP6460" s="239"/>
      <c r="CQ6460" s="239"/>
      <c r="CR6460" s="239"/>
      <c r="CS6460" s="239"/>
      <c r="CT6460" s="239"/>
      <c r="CU6460" s="239"/>
      <c r="CV6460" s="239"/>
      <c r="CW6460" s="239"/>
      <c r="CX6460" s="239"/>
      <c r="CY6460" s="239"/>
      <c r="CZ6460" s="239"/>
      <c r="DA6460" s="239"/>
      <c r="DB6460" s="239"/>
      <c r="DC6460" s="239"/>
      <c r="DD6460" s="239"/>
      <c r="DE6460" s="239"/>
      <c r="DF6460" s="239"/>
      <c r="DG6460" s="239"/>
      <c r="DH6460" s="239"/>
      <c r="DI6460" s="239"/>
      <c r="DJ6460" s="239"/>
      <c r="DK6460" s="239"/>
      <c r="DL6460" s="239"/>
      <c r="DM6460" s="239"/>
      <c r="DN6460" s="239"/>
      <c r="DO6460" s="239"/>
      <c r="DP6460" s="239"/>
      <c r="DQ6460" s="239"/>
      <c r="DR6460" s="239"/>
      <c r="DS6460" s="239"/>
    </row>
    <row r="6461" spans="1:123" ht="24" customHeight="1" x14ac:dyDescent="0.2">
      <c r="A6461" s="378"/>
      <c r="B6461" s="112"/>
      <c r="C6461" s="376" t="s">
        <v>604</v>
      </c>
      <c r="D6461" s="113"/>
      <c r="E6461" s="114"/>
      <c r="F6461" s="115"/>
      <c r="G6461" s="302"/>
    </row>
    <row r="6462" spans="1:123" s="238" customFormat="1" ht="24" customHeight="1" x14ac:dyDescent="0.2">
      <c r="A6462" s="235" t="str">
        <f t="shared" ref="A6462:A6475" si="1938">IFERROR(VLOOKUP(C6462,Tabla_Insumos,4,FALSE),"")</f>
        <v/>
      </c>
      <c r="B6462" s="233" t="str">
        <f t="shared" ref="B6462:B6475" si="1939">IFERROR(VLOOKUP(C6462,Tabla_Insumos,5,FALSE),"")</f>
        <v/>
      </c>
      <c r="C6462" s="234"/>
      <c r="D6462" s="235" t="str">
        <f t="shared" ref="D6462:D6475" si="1940">IFERROR(VLOOKUP(C6462,Tabla_Insumos,2,FALSE),"")</f>
        <v/>
      </c>
      <c r="E6462" s="236"/>
      <c r="F6462" s="237">
        <f t="shared" ref="F6462:F6475" si="1941">IFERROR(VLOOKUP(C6462,Tabla_Insumos,3,FALSE),0)</f>
        <v>0</v>
      </c>
      <c r="G6462" s="303">
        <f>ROUND(E6462*F6462,2)</f>
        <v>0</v>
      </c>
    </row>
    <row r="6463" spans="1:123" s="238" customFormat="1" ht="24" customHeight="1" x14ac:dyDescent="0.2">
      <c r="A6463" s="235" t="str">
        <f t="shared" si="1938"/>
        <v/>
      </c>
      <c r="B6463" s="233" t="str">
        <f t="shared" si="1939"/>
        <v/>
      </c>
      <c r="C6463" s="234"/>
      <c r="D6463" s="235" t="str">
        <f t="shared" si="1940"/>
        <v/>
      </c>
      <c r="E6463" s="236"/>
      <c r="F6463" s="237">
        <f t="shared" si="1941"/>
        <v>0</v>
      </c>
      <c r="G6463" s="303">
        <f t="shared" ref="G6463:G6475" si="1942">ROUND(E6463*F6463,2)</f>
        <v>0</v>
      </c>
    </row>
    <row r="6464" spans="1:123" s="238" customFormat="1" ht="24" customHeight="1" x14ac:dyDescent="0.2">
      <c r="A6464" s="235" t="str">
        <f t="shared" si="1938"/>
        <v/>
      </c>
      <c r="B6464" s="233" t="str">
        <f t="shared" si="1939"/>
        <v/>
      </c>
      <c r="C6464" s="234"/>
      <c r="D6464" s="235" t="str">
        <f t="shared" si="1940"/>
        <v/>
      </c>
      <c r="E6464" s="236"/>
      <c r="F6464" s="237">
        <f t="shared" si="1941"/>
        <v>0</v>
      </c>
      <c r="G6464" s="303">
        <f t="shared" si="1942"/>
        <v>0</v>
      </c>
    </row>
    <row r="6465" spans="1:7" s="238" customFormat="1" ht="24" customHeight="1" x14ac:dyDescent="0.2">
      <c r="A6465" s="235" t="str">
        <f t="shared" si="1938"/>
        <v/>
      </c>
      <c r="B6465" s="233" t="str">
        <f t="shared" si="1939"/>
        <v/>
      </c>
      <c r="C6465" s="234"/>
      <c r="D6465" s="235" t="str">
        <f t="shared" si="1940"/>
        <v/>
      </c>
      <c r="E6465" s="236"/>
      <c r="F6465" s="237">
        <f t="shared" si="1941"/>
        <v>0</v>
      </c>
      <c r="G6465" s="303">
        <f t="shared" si="1942"/>
        <v>0</v>
      </c>
    </row>
    <row r="6466" spans="1:7" s="238" customFormat="1" ht="24" customHeight="1" x14ac:dyDescent="0.2">
      <c r="A6466" s="235" t="str">
        <f t="shared" si="1938"/>
        <v/>
      </c>
      <c r="B6466" s="233" t="str">
        <f t="shared" si="1939"/>
        <v/>
      </c>
      <c r="C6466" s="234"/>
      <c r="D6466" s="235" t="str">
        <f t="shared" si="1940"/>
        <v/>
      </c>
      <c r="E6466" s="236"/>
      <c r="F6466" s="237">
        <f t="shared" si="1941"/>
        <v>0</v>
      </c>
      <c r="G6466" s="303">
        <f t="shared" si="1942"/>
        <v>0</v>
      </c>
    </row>
    <row r="6467" spans="1:7" s="238" customFormat="1" ht="24" customHeight="1" x14ac:dyDescent="0.2">
      <c r="A6467" s="235" t="str">
        <f t="shared" si="1938"/>
        <v/>
      </c>
      <c r="B6467" s="233" t="str">
        <f t="shared" si="1939"/>
        <v/>
      </c>
      <c r="C6467" s="234"/>
      <c r="D6467" s="235" t="str">
        <f t="shared" si="1940"/>
        <v/>
      </c>
      <c r="E6467" s="236"/>
      <c r="F6467" s="237">
        <f t="shared" si="1941"/>
        <v>0</v>
      </c>
      <c r="G6467" s="303">
        <f t="shared" si="1942"/>
        <v>0</v>
      </c>
    </row>
    <row r="6468" spans="1:7" s="238" customFormat="1" ht="24" customHeight="1" x14ac:dyDescent="0.2">
      <c r="A6468" s="235" t="str">
        <f t="shared" si="1938"/>
        <v/>
      </c>
      <c r="B6468" s="233" t="str">
        <f t="shared" si="1939"/>
        <v/>
      </c>
      <c r="C6468" s="234"/>
      <c r="D6468" s="235" t="str">
        <f t="shared" si="1940"/>
        <v/>
      </c>
      <c r="E6468" s="236"/>
      <c r="F6468" s="237">
        <f t="shared" si="1941"/>
        <v>0</v>
      </c>
      <c r="G6468" s="303">
        <f t="shared" si="1942"/>
        <v>0</v>
      </c>
    </row>
    <row r="6469" spans="1:7" s="238" customFormat="1" ht="24" customHeight="1" x14ac:dyDescent="0.2">
      <c r="A6469" s="235" t="str">
        <f t="shared" si="1938"/>
        <v/>
      </c>
      <c r="B6469" s="233" t="str">
        <f t="shared" si="1939"/>
        <v/>
      </c>
      <c r="C6469" s="234"/>
      <c r="D6469" s="235" t="str">
        <f t="shared" si="1940"/>
        <v/>
      </c>
      <c r="E6469" s="236"/>
      <c r="F6469" s="237">
        <f t="shared" si="1941"/>
        <v>0</v>
      </c>
      <c r="G6469" s="303">
        <f t="shared" si="1942"/>
        <v>0</v>
      </c>
    </row>
    <row r="6470" spans="1:7" s="238" customFormat="1" ht="24" customHeight="1" x14ac:dyDescent="0.2">
      <c r="A6470" s="235" t="str">
        <f t="shared" si="1938"/>
        <v/>
      </c>
      <c r="B6470" s="233" t="str">
        <f t="shared" si="1939"/>
        <v/>
      </c>
      <c r="C6470" s="234"/>
      <c r="D6470" s="235" t="str">
        <f t="shared" si="1940"/>
        <v/>
      </c>
      <c r="E6470" s="236"/>
      <c r="F6470" s="237">
        <f t="shared" si="1941"/>
        <v>0</v>
      </c>
      <c r="G6470" s="303">
        <f t="shared" si="1942"/>
        <v>0</v>
      </c>
    </row>
    <row r="6471" spans="1:7" s="238" customFormat="1" ht="24" customHeight="1" x14ac:dyDescent="0.2">
      <c r="A6471" s="235" t="str">
        <f t="shared" si="1938"/>
        <v/>
      </c>
      <c r="B6471" s="233" t="str">
        <f t="shared" si="1939"/>
        <v/>
      </c>
      <c r="C6471" s="234"/>
      <c r="D6471" s="235" t="str">
        <f t="shared" si="1940"/>
        <v/>
      </c>
      <c r="E6471" s="236"/>
      <c r="F6471" s="237">
        <f t="shared" si="1941"/>
        <v>0</v>
      </c>
      <c r="G6471" s="303">
        <f t="shared" si="1942"/>
        <v>0</v>
      </c>
    </row>
    <row r="6472" spans="1:7" s="238" customFormat="1" ht="24" customHeight="1" x14ac:dyDescent="0.2">
      <c r="A6472" s="235" t="str">
        <f t="shared" si="1938"/>
        <v/>
      </c>
      <c r="B6472" s="233" t="str">
        <f t="shared" si="1939"/>
        <v/>
      </c>
      <c r="C6472" s="234"/>
      <c r="D6472" s="235" t="str">
        <f t="shared" si="1940"/>
        <v/>
      </c>
      <c r="E6472" s="236"/>
      <c r="F6472" s="237">
        <f t="shared" si="1941"/>
        <v>0</v>
      </c>
      <c r="G6472" s="303">
        <f t="shared" si="1942"/>
        <v>0</v>
      </c>
    </row>
    <row r="6473" spans="1:7" s="238" customFormat="1" ht="24" customHeight="1" x14ac:dyDescent="0.2">
      <c r="A6473" s="235" t="str">
        <f t="shared" si="1938"/>
        <v/>
      </c>
      <c r="B6473" s="233" t="str">
        <f t="shared" si="1939"/>
        <v/>
      </c>
      <c r="C6473" s="234"/>
      <c r="D6473" s="235" t="str">
        <f t="shared" si="1940"/>
        <v/>
      </c>
      <c r="E6473" s="236"/>
      <c r="F6473" s="237">
        <f t="shared" si="1941"/>
        <v>0</v>
      </c>
      <c r="G6473" s="303">
        <f t="shared" si="1942"/>
        <v>0</v>
      </c>
    </row>
    <row r="6474" spans="1:7" s="238" customFormat="1" ht="24" customHeight="1" x14ac:dyDescent="0.2">
      <c r="A6474" s="235" t="str">
        <f t="shared" si="1938"/>
        <v/>
      </c>
      <c r="B6474" s="233" t="str">
        <f t="shared" si="1939"/>
        <v/>
      </c>
      <c r="C6474" s="234"/>
      <c r="D6474" s="235" t="str">
        <f t="shared" si="1940"/>
        <v/>
      </c>
      <c r="E6474" s="236"/>
      <c r="F6474" s="237">
        <f t="shared" si="1941"/>
        <v>0</v>
      </c>
      <c r="G6474" s="303">
        <f t="shared" si="1942"/>
        <v>0</v>
      </c>
    </row>
    <row r="6475" spans="1:7" s="238" customFormat="1" ht="24" customHeight="1" x14ac:dyDescent="0.2">
      <c r="A6475" s="235" t="str">
        <f t="shared" si="1938"/>
        <v/>
      </c>
      <c r="B6475" s="233" t="str">
        <f t="shared" si="1939"/>
        <v/>
      </c>
      <c r="C6475" s="234"/>
      <c r="D6475" s="235" t="str">
        <f t="shared" si="1940"/>
        <v/>
      </c>
      <c r="E6475" s="236"/>
      <c r="F6475" s="237">
        <f t="shared" si="1941"/>
        <v>0</v>
      </c>
      <c r="G6475" s="303">
        <f t="shared" si="1942"/>
        <v>0</v>
      </c>
    </row>
    <row r="6476" spans="1:7" ht="24" customHeight="1" x14ac:dyDescent="0.2">
      <c r="A6476" s="304"/>
      <c r="B6476" s="99"/>
      <c r="C6476" s="99"/>
      <c r="D6476" s="105"/>
      <c r="E6476" s="106"/>
      <c r="F6476" s="377" t="s">
        <v>31</v>
      </c>
      <c r="G6476" s="305">
        <f>SUBTOTAL(9,G6462:G6475)</f>
        <v>0</v>
      </c>
    </row>
    <row r="6477" spans="1:7" ht="24" customHeight="1" x14ac:dyDescent="0.2">
      <c r="A6477" s="304"/>
      <c r="B6477" s="99"/>
      <c r="C6477" s="375" t="s">
        <v>605</v>
      </c>
      <c r="D6477" s="105"/>
      <c r="E6477" s="106"/>
      <c r="F6477" s="107"/>
      <c r="G6477" s="306"/>
    </row>
    <row r="6478" spans="1:7" s="238" customFormat="1" ht="24" customHeight="1" x14ac:dyDescent="0.2">
      <c r="A6478" s="235" t="str">
        <f t="shared" ref="A6478:A6485" si="1943">IFERROR(VLOOKUP(C6478,Tabla_Insumos,4,FALSE),"")</f>
        <v/>
      </c>
      <c r="B6478" s="233">
        <f t="shared" ref="B6478:B6485" si="1944">IFERROR(VLOOKUP(A6478,Tabla_Indices,5,FALSE),"")</f>
        <v>0</v>
      </c>
      <c r="C6478" s="234"/>
      <c r="D6478" s="235" t="str">
        <f t="shared" ref="D6478:D6485" si="1945">IFERROR(VLOOKUP(C6478,Tabla_Insumos,2,FALSE),"")</f>
        <v/>
      </c>
      <c r="E6478" s="236"/>
      <c r="F6478" s="237">
        <f t="shared" ref="F6478:F6485" si="1946">IFERROR(VLOOKUP(C6478,Tabla_Insumos,3,FALSE),0)</f>
        <v>0</v>
      </c>
      <c r="G6478" s="303">
        <f>ROUND(E6478*F6478,2)</f>
        <v>0</v>
      </c>
    </row>
    <row r="6479" spans="1:7" s="238" customFormat="1" ht="24" customHeight="1" x14ac:dyDescent="0.2">
      <c r="A6479" s="235" t="str">
        <f t="shared" si="1943"/>
        <v/>
      </c>
      <c r="B6479" s="233">
        <f t="shared" si="1944"/>
        <v>0</v>
      </c>
      <c r="C6479" s="234"/>
      <c r="D6479" s="235" t="str">
        <f t="shared" si="1945"/>
        <v/>
      </c>
      <c r="E6479" s="236"/>
      <c r="F6479" s="237">
        <f t="shared" si="1946"/>
        <v>0</v>
      </c>
      <c r="G6479" s="303">
        <f>ROUND(E6479*F6479,2)</f>
        <v>0</v>
      </c>
    </row>
    <row r="6480" spans="1:7" s="238" customFormat="1" ht="24" customHeight="1" x14ac:dyDescent="0.2">
      <c r="A6480" s="235" t="str">
        <f t="shared" si="1943"/>
        <v/>
      </c>
      <c r="B6480" s="233">
        <f t="shared" si="1944"/>
        <v>0</v>
      </c>
      <c r="C6480" s="234"/>
      <c r="D6480" s="235" t="str">
        <f t="shared" si="1945"/>
        <v/>
      </c>
      <c r="E6480" s="236"/>
      <c r="F6480" s="237">
        <f t="shared" si="1946"/>
        <v>0</v>
      </c>
      <c r="G6480" s="303">
        <f t="shared" ref="G6480:G6485" si="1947">ROUND(E6480*F6480,2)</f>
        <v>0</v>
      </c>
    </row>
    <row r="6481" spans="1:7" s="238" customFormat="1" ht="24" customHeight="1" x14ac:dyDescent="0.2">
      <c r="A6481" s="235" t="str">
        <f t="shared" si="1943"/>
        <v/>
      </c>
      <c r="B6481" s="233">
        <f t="shared" si="1944"/>
        <v>0</v>
      </c>
      <c r="C6481" s="234"/>
      <c r="D6481" s="235" t="str">
        <f t="shared" si="1945"/>
        <v/>
      </c>
      <c r="E6481" s="236"/>
      <c r="F6481" s="237">
        <f t="shared" si="1946"/>
        <v>0</v>
      </c>
      <c r="G6481" s="303">
        <f t="shared" si="1947"/>
        <v>0</v>
      </c>
    </row>
    <row r="6482" spans="1:7" s="238" customFormat="1" ht="24" customHeight="1" x14ac:dyDescent="0.2">
      <c r="A6482" s="235" t="str">
        <f t="shared" si="1943"/>
        <v/>
      </c>
      <c r="B6482" s="233">
        <f t="shared" si="1944"/>
        <v>0</v>
      </c>
      <c r="C6482" s="234"/>
      <c r="D6482" s="235" t="str">
        <f t="shared" si="1945"/>
        <v/>
      </c>
      <c r="E6482" s="236"/>
      <c r="F6482" s="237">
        <f t="shared" si="1946"/>
        <v>0</v>
      </c>
      <c r="G6482" s="303">
        <f t="shared" si="1947"/>
        <v>0</v>
      </c>
    </row>
    <row r="6483" spans="1:7" s="238" customFormat="1" ht="24" customHeight="1" x14ac:dyDescent="0.2">
      <c r="A6483" s="235" t="str">
        <f t="shared" si="1943"/>
        <v/>
      </c>
      <c r="B6483" s="233">
        <f t="shared" si="1944"/>
        <v>0</v>
      </c>
      <c r="C6483" s="234"/>
      <c r="D6483" s="235" t="str">
        <f t="shared" si="1945"/>
        <v/>
      </c>
      <c r="E6483" s="236"/>
      <c r="F6483" s="237">
        <f t="shared" si="1946"/>
        <v>0</v>
      </c>
      <c r="G6483" s="303">
        <f t="shared" si="1947"/>
        <v>0</v>
      </c>
    </row>
    <row r="6484" spans="1:7" s="238" customFormat="1" ht="24" customHeight="1" x14ac:dyDescent="0.2">
      <c r="A6484" s="235" t="str">
        <f t="shared" si="1943"/>
        <v/>
      </c>
      <c r="B6484" s="233">
        <f t="shared" si="1944"/>
        <v>0</v>
      </c>
      <c r="C6484" s="234"/>
      <c r="D6484" s="235" t="str">
        <f t="shared" si="1945"/>
        <v/>
      </c>
      <c r="E6484" s="236"/>
      <c r="F6484" s="237">
        <f t="shared" si="1946"/>
        <v>0</v>
      </c>
      <c r="G6484" s="303">
        <f t="shared" si="1947"/>
        <v>0</v>
      </c>
    </row>
    <row r="6485" spans="1:7" s="238" customFormat="1" ht="24" customHeight="1" x14ac:dyDescent="0.2">
      <c r="A6485" s="235" t="str">
        <f t="shared" si="1943"/>
        <v/>
      </c>
      <c r="B6485" s="233">
        <f t="shared" si="1944"/>
        <v>0</v>
      </c>
      <c r="C6485" s="234"/>
      <c r="D6485" s="235" t="str">
        <f t="shared" si="1945"/>
        <v/>
      </c>
      <c r="E6485" s="236"/>
      <c r="F6485" s="237">
        <f t="shared" si="1946"/>
        <v>0</v>
      </c>
      <c r="G6485" s="303">
        <f t="shared" si="1947"/>
        <v>0</v>
      </c>
    </row>
    <row r="6486" spans="1:7" ht="24" customHeight="1" x14ac:dyDescent="0.2">
      <c r="A6486" s="304"/>
      <c r="B6486" s="99"/>
      <c r="C6486" s="99"/>
      <c r="D6486" s="105"/>
      <c r="E6486" s="106"/>
      <c r="F6486" s="377" t="s">
        <v>32</v>
      </c>
      <c r="G6486" s="305">
        <f>SUBTOTAL(9,G6478:G6485)</f>
        <v>0</v>
      </c>
    </row>
    <row r="6487" spans="1:7" ht="24" customHeight="1" x14ac:dyDescent="0.2">
      <c r="A6487" s="304"/>
      <c r="B6487" s="99"/>
      <c r="C6487" s="375" t="s">
        <v>606</v>
      </c>
      <c r="D6487" s="105"/>
      <c r="E6487" s="106"/>
      <c r="F6487" s="107"/>
      <c r="G6487" s="306"/>
    </row>
    <row r="6488" spans="1:7" s="238" customFormat="1" ht="24" customHeight="1" x14ac:dyDescent="0.2">
      <c r="A6488" s="235" t="str">
        <f t="shared" ref="A6488:A6496" si="1948">IFERROR(VLOOKUP(C6488,Tabla_Insumos,4,FALSE),"")</f>
        <v/>
      </c>
      <c r="B6488" s="233" t="str">
        <f t="shared" ref="B6488:B6496" si="1949">IFERROR(VLOOKUP(C6488,Tabla_Insumos,5,FALSE),"")</f>
        <v/>
      </c>
      <c r="C6488" s="234"/>
      <c r="D6488" s="235" t="str">
        <f t="shared" ref="D6488:D6496" si="1950">IFERROR(VLOOKUP(C6488,Tabla_Insumos,2,FALSE),"")</f>
        <v/>
      </c>
      <c r="E6488" s="236"/>
      <c r="F6488" s="237">
        <f t="shared" ref="F6488:F6496" si="1951">IFERROR(VLOOKUP(C6488,Tabla_Insumos,3,FALSE),0)</f>
        <v>0</v>
      </c>
      <c r="G6488" s="303">
        <f t="shared" ref="G6488:G6496" si="1952">ROUND(E6488*F6488,2)</f>
        <v>0</v>
      </c>
    </row>
    <row r="6489" spans="1:7" s="238" customFormat="1" ht="24" customHeight="1" x14ac:dyDescent="0.2">
      <c r="A6489" s="235" t="str">
        <f t="shared" si="1948"/>
        <v/>
      </c>
      <c r="B6489" s="233" t="str">
        <f t="shared" si="1949"/>
        <v/>
      </c>
      <c r="C6489" s="234"/>
      <c r="D6489" s="235" t="str">
        <f t="shared" si="1950"/>
        <v/>
      </c>
      <c r="E6489" s="236"/>
      <c r="F6489" s="237">
        <f t="shared" si="1951"/>
        <v>0</v>
      </c>
      <c r="G6489" s="303">
        <f t="shared" si="1952"/>
        <v>0</v>
      </c>
    </row>
    <row r="6490" spans="1:7" s="238" customFormat="1" ht="24" customHeight="1" x14ac:dyDescent="0.2">
      <c r="A6490" s="235" t="str">
        <f t="shared" si="1948"/>
        <v/>
      </c>
      <c r="B6490" s="233" t="str">
        <f t="shared" si="1949"/>
        <v/>
      </c>
      <c r="C6490" s="234"/>
      <c r="D6490" s="235" t="str">
        <f t="shared" si="1950"/>
        <v/>
      </c>
      <c r="E6490" s="236"/>
      <c r="F6490" s="237">
        <f t="shared" si="1951"/>
        <v>0</v>
      </c>
      <c r="G6490" s="303">
        <f t="shared" si="1952"/>
        <v>0</v>
      </c>
    </row>
    <row r="6491" spans="1:7" s="238" customFormat="1" ht="24" customHeight="1" x14ac:dyDescent="0.2">
      <c r="A6491" s="235" t="str">
        <f t="shared" si="1948"/>
        <v/>
      </c>
      <c r="B6491" s="233" t="str">
        <f t="shared" si="1949"/>
        <v/>
      </c>
      <c r="C6491" s="234"/>
      <c r="D6491" s="235" t="str">
        <f t="shared" si="1950"/>
        <v/>
      </c>
      <c r="E6491" s="236"/>
      <c r="F6491" s="237">
        <f t="shared" si="1951"/>
        <v>0</v>
      </c>
      <c r="G6491" s="303">
        <f t="shared" si="1952"/>
        <v>0</v>
      </c>
    </row>
    <row r="6492" spans="1:7" s="238" customFormat="1" ht="24" customHeight="1" x14ac:dyDescent="0.2">
      <c r="A6492" s="235" t="str">
        <f t="shared" si="1948"/>
        <v/>
      </c>
      <c r="B6492" s="233" t="str">
        <f t="shared" si="1949"/>
        <v/>
      </c>
      <c r="C6492" s="234"/>
      <c r="D6492" s="235" t="str">
        <f t="shared" si="1950"/>
        <v/>
      </c>
      <c r="E6492" s="236"/>
      <c r="F6492" s="237">
        <f t="shared" si="1951"/>
        <v>0</v>
      </c>
      <c r="G6492" s="303">
        <f t="shared" si="1952"/>
        <v>0</v>
      </c>
    </row>
    <row r="6493" spans="1:7" s="238" customFormat="1" ht="24" customHeight="1" x14ac:dyDescent="0.2">
      <c r="A6493" s="235" t="str">
        <f t="shared" si="1948"/>
        <v/>
      </c>
      <c r="B6493" s="233" t="str">
        <f t="shared" si="1949"/>
        <v/>
      </c>
      <c r="C6493" s="234"/>
      <c r="D6493" s="235" t="str">
        <f t="shared" si="1950"/>
        <v/>
      </c>
      <c r="E6493" s="236"/>
      <c r="F6493" s="237">
        <f t="shared" si="1951"/>
        <v>0</v>
      </c>
      <c r="G6493" s="303">
        <f t="shared" si="1952"/>
        <v>0</v>
      </c>
    </row>
    <row r="6494" spans="1:7" s="238" customFormat="1" ht="24" customHeight="1" x14ac:dyDescent="0.2">
      <c r="A6494" s="235" t="str">
        <f t="shared" si="1948"/>
        <v/>
      </c>
      <c r="B6494" s="233" t="str">
        <f t="shared" si="1949"/>
        <v/>
      </c>
      <c r="C6494" s="234"/>
      <c r="D6494" s="235" t="str">
        <f t="shared" si="1950"/>
        <v/>
      </c>
      <c r="E6494" s="236"/>
      <c r="F6494" s="237">
        <f t="shared" si="1951"/>
        <v>0</v>
      </c>
      <c r="G6494" s="303">
        <f t="shared" si="1952"/>
        <v>0</v>
      </c>
    </row>
    <row r="6495" spans="1:7" s="238" customFormat="1" ht="24" customHeight="1" x14ac:dyDescent="0.2">
      <c r="A6495" s="235" t="str">
        <f t="shared" si="1948"/>
        <v/>
      </c>
      <c r="B6495" s="233" t="str">
        <f t="shared" si="1949"/>
        <v/>
      </c>
      <c r="C6495" s="234"/>
      <c r="D6495" s="235" t="str">
        <f t="shared" si="1950"/>
        <v/>
      </c>
      <c r="E6495" s="236"/>
      <c r="F6495" s="237">
        <f t="shared" si="1951"/>
        <v>0</v>
      </c>
      <c r="G6495" s="303">
        <f t="shared" si="1952"/>
        <v>0</v>
      </c>
    </row>
    <row r="6496" spans="1:7" s="238" customFormat="1" ht="24" customHeight="1" x14ac:dyDescent="0.2">
      <c r="A6496" s="235" t="str">
        <f t="shared" si="1948"/>
        <v/>
      </c>
      <c r="B6496" s="233" t="str">
        <f t="shared" si="1949"/>
        <v/>
      </c>
      <c r="C6496" s="234"/>
      <c r="D6496" s="235" t="str">
        <f t="shared" si="1950"/>
        <v/>
      </c>
      <c r="E6496" s="236"/>
      <c r="F6496" s="237">
        <f t="shared" si="1951"/>
        <v>0</v>
      </c>
      <c r="G6496" s="303">
        <f t="shared" si="1952"/>
        <v>0</v>
      </c>
    </row>
    <row r="6497" spans="1:123" ht="24" customHeight="1" x14ac:dyDescent="0.2">
      <c r="A6497" s="307"/>
      <c r="B6497" s="105"/>
      <c r="C6497" s="99"/>
      <c r="D6497" s="105"/>
      <c r="E6497" s="106"/>
      <c r="F6497" s="377" t="s">
        <v>33</v>
      </c>
      <c r="G6497" s="305">
        <f>SUBTOTAL(9,G6488:G6496)</f>
        <v>0</v>
      </c>
    </row>
    <row r="6498" spans="1:123" ht="24" customHeight="1" x14ac:dyDescent="0.2">
      <c r="A6498" s="308"/>
      <c r="B6498" s="105"/>
      <c r="C6498" s="99"/>
      <c r="D6498" s="105"/>
      <c r="E6498" s="106"/>
      <c r="F6498" s="107"/>
      <c r="G6498" s="306"/>
    </row>
    <row r="6499" spans="1:123" ht="24" customHeight="1" x14ac:dyDescent="0.2">
      <c r="A6499" s="309" t="str">
        <f>B6457</f>
        <v/>
      </c>
      <c r="B6499" s="310" t="str">
        <f>C6457</f>
        <v/>
      </c>
      <c r="C6499" s="113"/>
      <c r="D6499" s="113" t="s">
        <v>34</v>
      </c>
      <c r="E6499" s="114"/>
      <c r="F6499" s="312" t="s">
        <v>35</v>
      </c>
      <c r="G6499" s="311">
        <f>SUBTOTAL(9,G6462:G6498)</f>
        <v>0</v>
      </c>
    </row>
    <row r="6501" spans="1:123" ht="24" customHeight="1" x14ac:dyDescent="0.2">
      <c r="A6501" s="291" t="s">
        <v>37</v>
      </c>
      <c r="B6501" s="292"/>
      <c r="C6501" s="292"/>
      <c r="D6501" s="292"/>
      <c r="E6501" s="292"/>
      <c r="F6501" s="292"/>
      <c r="G6501" s="293"/>
    </row>
    <row r="6502" spans="1:123" ht="24" customHeight="1" x14ac:dyDescent="0.2">
      <c r="A6502" s="294" t="s">
        <v>602</v>
      </c>
      <c r="B6502" s="101" t="str">
        <f>Comitente</f>
        <v>DIRECCION PROVINCIAL DE REDES DE GAS</v>
      </c>
      <c r="C6502" s="96"/>
      <c r="D6502" s="102"/>
      <c r="E6502" s="102"/>
      <c r="F6502" s="103"/>
      <c r="G6502" s="295"/>
    </row>
    <row r="6503" spans="1:123" ht="24" customHeight="1" x14ac:dyDescent="0.2">
      <c r="A6503" s="294" t="s">
        <v>603</v>
      </c>
      <c r="B6503" s="101">
        <f>Contratista</f>
        <v>0</v>
      </c>
      <c r="C6503" s="97"/>
      <c r="D6503" s="97"/>
      <c r="E6503" s="97"/>
      <c r="F6503" s="104"/>
      <c r="G6503" s="296"/>
    </row>
    <row r="6504" spans="1:123" ht="24" customHeight="1" x14ac:dyDescent="0.2">
      <c r="A6504" s="294" t="s">
        <v>24</v>
      </c>
      <c r="B6504" s="101" t="str">
        <f>Obra</f>
        <v>RED DE MEDIA PRESIÓN BARRIO TALACASTO</v>
      </c>
      <c r="C6504" s="97"/>
      <c r="D6504" s="97"/>
      <c r="E6504" s="97"/>
      <c r="F6504" s="104" t="s">
        <v>38</v>
      </c>
      <c r="G6504" s="297">
        <f>Fecha_Base</f>
        <v>0</v>
      </c>
    </row>
    <row r="6505" spans="1:123" ht="24" customHeight="1" x14ac:dyDescent="0.2">
      <c r="A6505" s="298" t="s">
        <v>601</v>
      </c>
      <c r="B6505" s="98" t="str">
        <f>Ubicación</f>
        <v>Departamento Chimbas</v>
      </c>
      <c r="C6505" s="98"/>
      <c r="D6505" s="105"/>
      <c r="E6505" s="106"/>
      <c r="F6505" s="107"/>
      <c r="G6505" s="299"/>
    </row>
    <row r="6506" spans="1:123" ht="24" customHeight="1" x14ac:dyDescent="0.2">
      <c r="A6506" s="298" t="s">
        <v>39</v>
      </c>
      <c r="B6506" s="108" t="str">
        <f>IFERROR(VALUE(LEFT(B6507,FIND(".",B6507)-1)),"")</f>
        <v/>
      </c>
      <c r="C6506" s="99" t="str">
        <f>IFERROR(VLOOKUP(B6506,Tabla_CyP,2,FALSE),"")</f>
        <v/>
      </c>
      <c r="D6506" s="99"/>
      <c r="E6506" s="106"/>
      <c r="F6506" s="107"/>
      <c r="G6506" s="299"/>
    </row>
    <row r="6507" spans="1:123" ht="24" customHeight="1" x14ac:dyDescent="0.2">
      <c r="A6507" s="298" t="s">
        <v>25</v>
      </c>
      <c r="B6507" s="109" t="str">
        <f>IFERROR(VLOOKUP(COUNTIF($A$1:A6507,"ANALISIS DE PRECIOS"),Tabla_NumeroItem,2,FALSE),"")</f>
        <v/>
      </c>
      <c r="C6507" s="99" t="str">
        <f>IFERROR(VLOOKUP(B6507,Tabla_CyP,2,FALSE),"")</f>
        <v/>
      </c>
      <c r="D6507" s="105"/>
      <c r="E6507" s="106"/>
      <c r="F6507" s="104" t="s">
        <v>26</v>
      </c>
      <c r="G6507" s="300" t="str">
        <f>IFERROR(VLOOKUP(B6507,Tabla_CyP,4,FALSE),"")</f>
        <v/>
      </c>
    </row>
    <row r="6508" spans="1:123" ht="24" customHeight="1" x14ac:dyDescent="0.2">
      <c r="A6508" s="298"/>
      <c r="B6508" s="98"/>
      <c r="C6508" s="99"/>
      <c r="D6508" s="105"/>
      <c r="E6508" s="106"/>
      <c r="F6508" s="107"/>
      <c r="G6508" s="299"/>
    </row>
    <row r="6509" spans="1:123" ht="24" customHeight="1" x14ac:dyDescent="0.2">
      <c r="A6509" s="431" t="s">
        <v>507</v>
      </c>
      <c r="B6509" s="432"/>
      <c r="C6509" s="425" t="s">
        <v>0</v>
      </c>
      <c r="D6509" s="425" t="s">
        <v>27</v>
      </c>
      <c r="E6509" s="427" t="s">
        <v>28</v>
      </c>
      <c r="F6509" s="429" t="s">
        <v>29</v>
      </c>
      <c r="G6509" s="429" t="s">
        <v>30</v>
      </c>
    </row>
    <row r="6510" spans="1:123" s="111" customFormat="1" ht="24" customHeight="1" x14ac:dyDescent="0.2">
      <c r="A6510" s="110" t="s">
        <v>508</v>
      </c>
      <c r="B6510" s="110" t="s">
        <v>509</v>
      </c>
      <c r="C6510" s="426"/>
      <c r="D6510" s="426"/>
      <c r="E6510" s="428"/>
      <c r="F6510" s="430"/>
      <c r="G6510" s="430"/>
      <c r="H6510" s="239"/>
      <c r="I6510" s="239"/>
      <c r="J6510" s="239"/>
      <c r="K6510" s="239"/>
      <c r="L6510" s="239"/>
      <c r="M6510" s="239"/>
      <c r="N6510" s="239"/>
      <c r="O6510" s="239"/>
      <c r="P6510" s="239"/>
      <c r="Q6510" s="239"/>
      <c r="R6510" s="239"/>
      <c r="S6510" s="239"/>
      <c r="T6510" s="239"/>
      <c r="U6510" s="239"/>
      <c r="V6510" s="239"/>
      <c r="W6510" s="239"/>
      <c r="X6510" s="239"/>
      <c r="Y6510" s="239"/>
      <c r="Z6510" s="239"/>
      <c r="AA6510" s="239"/>
      <c r="AB6510" s="239"/>
      <c r="AC6510" s="239"/>
      <c r="AD6510" s="239"/>
      <c r="AE6510" s="239"/>
      <c r="AF6510" s="239"/>
      <c r="AG6510" s="239"/>
      <c r="AH6510" s="239"/>
      <c r="AI6510" s="239"/>
      <c r="AJ6510" s="239"/>
      <c r="AK6510" s="239"/>
      <c r="AL6510" s="239"/>
      <c r="AM6510" s="239"/>
      <c r="AN6510" s="239"/>
      <c r="AO6510" s="239"/>
      <c r="AP6510" s="239"/>
      <c r="AQ6510" s="239"/>
      <c r="AR6510" s="239"/>
      <c r="AS6510" s="239"/>
      <c r="AT6510" s="239"/>
      <c r="AU6510" s="239"/>
      <c r="AV6510" s="239"/>
      <c r="AW6510" s="239"/>
      <c r="AX6510" s="239"/>
      <c r="AY6510" s="239"/>
      <c r="AZ6510" s="239"/>
      <c r="BA6510" s="239"/>
      <c r="BB6510" s="239"/>
      <c r="BC6510" s="239"/>
      <c r="BD6510" s="239"/>
      <c r="BE6510" s="239"/>
      <c r="BF6510" s="239"/>
      <c r="BG6510" s="239"/>
      <c r="BH6510" s="239"/>
      <c r="BI6510" s="239"/>
      <c r="BJ6510" s="239"/>
      <c r="BK6510" s="239"/>
      <c r="BL6510" s="239"/>
      <c r="BM6510" s="239"/>
      <c r="BN6510" s="239"/>
      <c r="BO6510" s="239"/>
      <c r="BP6510" s="239"/>
      <c r="BQ6510" s="239"/>
      <c r="BR6510" s="239"/>
      <c r="BS6510" s="239"/>
      <c r="BT6510" s="239"/>
      <c r="BU6510" s="239"/>
      <c r="BV6510" s="239"/>
      <c r="BW6510" s="239"/>
      <c r="BX6510" s="239"/>
      <c r="BY6510" s="239"/>
      <c r="BZ6510" s="239"/>
      <c r="CA6510" s="239"/>
      <c r="CB6510" s="239"/>
      <c r="CC6510" s="239"/>
      <c r="CD6510" s="239"/>
      <c r="CE6510" s="239"/>
      <c r="CF6510" s="239"/>
      <c r="CG6510" s="239"/>
      <c r="CH6510" s="239"/>
      <c r="CI6510" s="239"/>
      <c r="CJ6510" s="239"/>
      <c r="CK6510" s="239"/>
      <c r="CL6510" s="239"/>
      <c r="CM6510" s="239"/>
      <c r="CN6510" s="239"/>
      <c r="CO6510" s="239"/>
      <c r="CP6510" s="239"/>
      <c r="CQ6510" s="239"/>
      <c r="CR6510" s="239"/>
      <c r="CS6510" s="239"/>
      <c r="CT6510" s="239"/>
      <c r="CU6510" s="239"/>
      <c r="CV6510" s="239"/>
      <c r="CW6510" s="239"/>
      <c r="CX6510" s="239"/>
      <c r="CY6510" s="239"/>
      <c r="CZ6510" s="239"/>
      <c r="DA6510" s="239"/>
      <c r="DB6510" s="239"/>
      <c r="DC6510" s="239"/>
      <c r="DD6510" s="239"/>
      <c r="DE6510" s="239"/>
      <c r="DF6510" s="239"/>
      <c r="DG6510" s="239"/>
      <c r="DH6510" s="239"/>
      <c r="DI6510" s="239"/>
      <c r="DJ6510" s="239"/>
      <c r="DK6510" s="239"/>
      <c r="DL6510" s="239"/>
      <c r="DM6510" s="239"/>
      <c r="DN6510" s="239"/>
      <c r="DO6510" s="239"/>
      <c r="DP6510" s="239"/>
      <c r="DQ6510" s="239"/>
      <c r="DR6510" s="239"/>
      <c r="DS6510" s="239"/>
    </row>
    <row r="6511" spans="1:123" ht="24" customHeight="1" x14ac:dyDescent="0.2">
      <c r="A6511" s="378"/>
      <c r="B6511" s="112"/>
      <c r="C6511" s="376" t="s">
        <v>604</v>
      </c>
      <c r="D6511" s="113"/>
      <c r="E6511" s="114"/>
      <c r="F6511" s="115"/>
      <c r="G6511" s="302"/>
    </row>
    <row r="6512" spans="1:123" s="238" customFormat="1" ht="24" customHeight="1" x14ac:dyDescent="0.2">
      <c r="A6512" s="235" t="str">
        <f t="shared" ref="A6512:A6525" si="1953">IFERROR(VLOOKUP(C6512,Tabla_Insumos,4,FALSE),"")</f>
        <v/>
      </c>
      <c r="B6512" s="233" t="str">
        <f t="shared" ref="B6512:B6525" si="1954">IFERROR(VLOOKUP(C6512,Tabla_Insumos,5,FALSE),"")</f>
        <v/>
      </c>
      <c r="C6512" s="234"/>
      <c r="D6512" s="235" t="str">
        <f t="shared" ref="D6512:D6525" si="1955">IFERROR(VLOOKUP(C6512,Tabla_Insumos,2,FALSE),"")</f>
        <v/>
      </c>
      <c r="E6512" s="236"/>
      <c r="F6512" s="237">
        <f t="shared" ref="F6512:F6525" si="1956">IFERROR(VLOOKUP(C6512,Tabla_Insumos,3,FALSE),0)</f>
        <v>0</v>
      </c>
      <c r="G6512" s="303">
        <f>ROUND(E6512*F6512,2)</f>
        <v>0</v>
      </c>
    </row>
    <row r="6513" spans="1:7" s="238" customFormat="1" ht="24" customHeight="1" x14ac:dyDescent="0.2">
      <c r="A6513" s="235" t="str">
        <f t="shared" si="1953"/>
        <v/>
      </c>
      <c r="B6513" s="233" t="str">
        <f t="shared" si="1954"/>
        <v/>
      </c>
      <c r="C6513" s="234"/>
      <c r="D6513" s="235" t="str">
        <f t="shared" si="1955"/>
        <v/>
      </c>
      <c r="E6513" s="236"/>
      <c r="F6513" s="237">
        <f t="shared" si="1956"/>
        <v>0</v>
      </c>
      <c r="G6513" s="303">
        <f t="shared" ref="G6513:G6525" si="1957">ROUND(E6513*F6513,2)</f>
        <v>0</v>
      </c>
    </row>
    <row r="6514" spans="1:7" s="238" customFormat="1" ht="24" customHeight="1" x14ac:dyDescent="0.2">
      <c r="A6514" s="235" t="str">
        <f t="shared" si="1953"/>
        <v/>
      </c>
      <c r="B6514" s="233" t="str">
        <f t="shared" si="1954"/>
        <v/>
      </c>
      <c r="C6514" s="234"/>
      <c r="D6514" s="235" t="str">
        <f t="shared" si="1955"/>
        <v/>
      </c>
      <c r="E6514" s="236"/>
      <c r="F6514" s="237">
        <f t="shared" si="1956"/>
        <v>0</v>
      </c>
      <c r="G6514" s="303">
        <f t="shared" si="1957"/>
        <v>0</v>
      </c>
    </row>
    <row r="6515" spans="1:7" s="238" customFormat="1" ht="24" customHeight="1" x14ac:dyDescent="0.2">
      <c r="A6515" s="235" t="str">
        <f t="shared" si="1953"/>
        <v/>
      </c>
      <c r="B6515" s="233" t="str">
        <f t="shared" si="1954"/>
        <v/>
      </c>
      <c r="C6515" s="234"/>
      <c r="D6515" s="235" t="str">
        <f t="shared" si="1955"/>
        <v/>
      </c>
      <c r="E6515" s="236"/>
      <c r="F6515" s="237">
        <f t="shared" si="1956"/>
        <v>0</v>
      </c>
      <c r="G6515" s="303">
        <f t="shared" si="1957"/>
        <v>0</v>
      </c>
    </row>
    <row r="6516" spans="1:7" s="238" customFormat="1" ht="24" customHeight="1" x14ac:dyDescent="0.2">
      <c r="A6516" s="235" t="str">
        <f t="shared" si="1953"/>
        <v/>
      </c>
      <c r="B6516" s="233" t="str">
        <f t="shared" si="1954"/>
        <v/>
      </c>
      <c r="C6516" s="234"/>
      <c r="D6516" s="235" t="str">
        <f t="shared" si="1955"/>
        <v/>
      </c>
      <c r="E6516" s="236"/>
      <c r="F6516" s="237">
        <f t="shared" si="1956"/>
        <v>0</v>
      </c>
      <c r="G6516" s="303">
        <f t="shared" si="1957"/>
        <v>0</v>
      </c>
    </row>
    <row r="6517" spans="1:7" s="238" customFormat="1" ht="24" customHeight="1" x14ac:dyDescent="0.2">
      <c r="A6517" s="235" t="str">
        <f t="shared" si="1953"/>
        <v/>
      </c>
      <c r="B6517" s="233" t="str">
        <f t="shared" si="1954"/>
        <v/>
      </c>
      <c r="C6517" s="234"/>
      <c r="D6517" s="235" t="str">
        <f t="shared" si="1955"/>
        <v/>
      </c>
      <c r="E6517" s="236"/>
      <c r="F6517" s="237">
        <f t="shared" si="1956"/>
        <v>0</v>
      </c>
      <c r="G6517" s="303">
        <f t="shared" si="1957"/>
        <v>0</v>
      </c>
    </row>
    <row r="6518" spans="1:7" s="238" customFormat="1" ht="24" customHeight="1" x14ac:dyDescent="0.2">
      <c r="A6518" s="235" t="str">
        <f t="shared" si="1953"/>
        <v/>
      </c>
      <c r="B6518" s="233" t="str">
        <f t="shared" si="1954"/>
        <v/>
      </c>
      <c r="C6518" s="234"/>
      <c r="D6518" s="235" t="str">
        <f t="shared" si="1955"/>
        <v/>
      </c>
      <c r="E6518" s="236"/>
      <c r="F6518" s="237">
        <f t="shared" si="1956"/>
        <v>0</v>
      </c>
      <c r="G6518" s="303">
        <f t="shared" si="1957"/>
        <v>0</v>
      </c>
    </row>
    <row r="6519" spans="1:7" s="238" customFormat="1" ht="24" customHeight="1" x14ac:dyDescent="0.2">
      <c r="A6519" s="235" t="str">
        <f t="shared" si="1953"/>
        <v/>
      </c>
      <c r="B6519" s="233" t="str">
        <f t="shared" si="1954"/>
        <v/>
      </c>
      <c r="C6519" s="234"/>
      <c r="D6519" s="235" t="str">
        <f t="shared" si="1955"/>
        <v/>
      </c>
      <c r="E6519" s="236"/>
      <c r="F6519" s="237">
        <f t="shared" si="1956"/>
        <v>0</v>
      </c>
      <c r="G6519" s="303">
        <f t="shared" si="1957"/>
        <v>0</v>
      </c>
    </row>
    <row r="6520" spans="1:7" s="238" customFormat="1" ht="24" customHeight="1" x14ac:dyDescent="0.2">
      <c r="A6520" s="235" t="str">
        <f t="shared" si="1953"/>
        <v/>
      </c>
      <c r="B6520" s="233" t="str">
        <f t="shared" si="1954"/>
        <v/>
      </c>
      <c r="C6520" s="234"/>
      <c r="D6520" s="235" t="str">
        <f t="shared" si="1955"/>
        <v/>
      </c>
      <c r="E6520" s="236"/>
      <c r="F6520" s="237">
        <f t="shared" si="1956"/>
        <v>0</v>
      </c>
      <c r="G6520" s="303">
        <f t="shared" si="1957"/>
        <v>0</v>
      </c>
    </row>
    <row r="6521" spans="1:7" s="238" customFormat="1" ht="24" customHeight="1" x14ac:dyDescent="0.2">
      <c r="A6521" s="235" t="str">
        <f t="shared" si="1953"/>
        <v/>
      </c>
      <c r="B6521" s="233" t="str">
        <f t="shared" si="1954"/>
        <v/>
      </c>
      <c r="C6521" s="234"/>
      <c r="D6521" s="235" t="str">
        <f t="shared" si="1955"/>
        <v/>
      </c>
      <c r="E6521" s="236"/>
      <c r="F6521" s="237">
        <f t="shared" si="1956"/>
        <v>0</v>
      </c>
      <c r="G6521" s="303">
        <f t="shared" si="1957"/>
        <v>0</v>
      </c>
    </row>
    <row r="6522" spans="1:7" s="238" customFormat="1" ht="24" customHeight="1" x14ac:dyDescent="0.2">
      <c r="A6522" s="235" t="str">
        <f t="shared" si="1953"/>
        <v/>
      </c>
      <c r="B6522" s="233" t="str">
        <f t="shared" si="1954"/>
        <v/>
      </c>
      <c r="C6522" s="234"/>
      <c r="D6522" s="235" t="str">
        <f t="shared" si="1955"/>
        <v/>
      </c>
      <c r="E6522" s="236"/>
      <c r="F6522" s="237">
        <f t="shared" si="1956"/>
        <v>0</v>
      </c>
      <c r="G6522" s="303">
        <f t="shared" si="1957"/>
        <v>0</v>
      </c>
    </row>
    <row r="6523" spans="1:7" s="238" customFormat="1" ht="24" customHeight="1" x14ac:dyDescent="0.2">
      <c r="A6523" s="235" t="str">
        <f t="shared" si="1953"/>
        <v/>
      </c>
      <c r="B6523" s="233" t="str">
        <f t="shared" si="1954"/>
        <v/>
      </c>
      <c r="C6523" s="234"/>
      <c r="D6523" s="235" t="str">
        <f t="shared" si="1955"/>
        <v/>
      </c>
      <c r="E6523" s="236"/>
      <c r="F6523" s="237">
        <f t="shared" si="1956"/>
        <v>0</v>
      </c>
      <c r="G6523" s="303">
        <f t="shared" si="1957"/>
        <v>0</v>
      </c>
    </row>
    <row r="6524" spans="1:7" s="238" customFormat="1" ht="24" customHeight="1" x14ac:dyDescent="0.2">
      <c r="A6524" s="235" t="str">
        <f t="shared" si="1953"/>
        <v/>
      </c>
      <c r="B6524" s="233" t="str">
        <f t="shared" si="1954"/>
        <v/>
      </c>
      <c r="C6524" s="234"/>
      <c r="D6524" s="235" t="str">
        <f t="shared" si="1955"/>
        <v/>
      </c>
      <c r="E6524" s="236"/>
      <c r="F6524" s="237">
        <f t="shared" si="1956"/>
        <v>0</v>
      </c>
      <c r="G6524" s="303">
        <f t="shared" si="1957"/>
        <v>0</v>
      </c>
    </row>
    <row r="6525" spans="1:7" s="238" customFormat="1" ht="24" customHeight="1" x14ac:dyDescent="0.2">
      <c r="A6525" s="235" t="str">
        <f t="shared" si="1953"/>
        <v/>
      </c>
      <c r="B6525" s="233" t="str">
        <f t="shared" si="1954"/>
        <v/>
      </c>
      <c r="C6525" s="234"/>
      <c r="D6525" s="235" t="str">
        <f t="shared" si="1955"/>
        <v/>
      </c>
      <c r="E6525" s="236"/>
      <c r="F6525" s="237">
        <f t="shared" si="1956"/>
        <v>0</v>
      </c>
      <c r="G6525" s="303">
        <f t="shared" si="1957"/>
        <v>0</v>
      </c>
    </row>
    <row r="6526" spans="1:7" ht="24" customHeight="1" x14ac:dyDescent="0.2">
      <c r="A6526" s="304"/>
      <c r="B6526" s="99"/>
      <c r="C6526" s="99"/>
      <c r="D6526" s="105"/>
      <c r="E6526" s="106"/>
      <c r="F6526" s="377" t="s">
        <v>31</v>
      </c>
      <c r="G6526" s="305">
        <f>SUBTOTAL(9,G6512:G6525)</f>
        <v>0</v>
      </c>
    </row>
    <row r="6527" spans="1:7" ht="24" customHeight="1" x14ac:dyDescent="0.2">
      <c r="A6527" s="304"/>
      <c r="B6527" s="99"/>
      <c r="C6527" s="375" t="s">
        <v>605</v>
      </c>
      <c r="D6527" s="105"/>
      <c r="E6527" s="106"/>
      <c r="F6527" s="107"/>
      <c r="G6527" s="306"/>
    </row>
    <row r="6528" spans="1:7" s="238" customFormat="1" ht="24" customHeight="1" x14ac:dyDescent="0.2">
      <c r="A6528" s="235" t="str">
        <f t="shared" ref="A6528:A6535" si="1958">IFERROR(VLOOKUP(C6528,Tabla_Insumos,4,FALSE),"")</f>
        <v/>
      </c>
      <c r="B6528" s="233">
        <f t="shared" ref="B6528:B6535" si="1959">IFERROR(VLOOKUP(A6528,Tabla_Indices,5,FALSE),"")</f>
        <v>0</v>
      </c>
      <c r="C6528" s="234"/>
      <c r="D6528" s="235" t="str">
        <f t="shared" ref="D6528:D6535" si="1960">IFERROR(VLOOKUP(C6528,Tabla_Insumos,2,FALSE),"")</f>
        <v/>
      </c>
      <c r="E6528" s="236"/>
      <c r="F6528" s="237">
        <f t="shared" ref="F6528:F6535" si="1961">IFERROR(VLOOKUP(C6528,Tabla_Insumos,3,FALSE),0)</f>
        <v>0</v>
      </c>
      <c r="G6528" s="303">
        <f>ROUND(E6528*F6528,2)</f>
        <v>0</v>
      </c>
    </row>
    <row r="6529" spans="1:7" s="238" customFormat="1" ht="24" customHeight="1" x14ac:dyDescent="0.2">
      <c r="A6529" s="235" t="str">
        <f t="shared" si="1958"/>
        <v/>
      </c>
      <c r="B6529" s="233">
        <f t="shared" si="1959"/>
        <v>0</v>
      </c>
      <c r="C6529" s="234"/>
      <c r="D6529" s="235" t="str">
        <f t="shared" si="1960"/>
        <v/>
      </c>
      <c r="E6529" s="236"/>
      <c r="F6529" s="237">
        <f t="shared" si="1961"/>
        <v>0</v>
      </c>
      <c r="G6529" s="303">
        <f>ROUND(E6529*F6529,2)</f>
        <v>0</v>
      </c>
    </row>
    <row r="6530" spans="1:7" s="238" customFormat="1" ht="24" customHeight="1" x14ac:dyDescent="0.2">
      <c r="A6530" s="235" t="str">
        <f t="shared" si="1958"/>
        <v/>
      </c>
      <c r="B6530" s="233">
        <f t="shared" si="1959"/>
        <v>0</v>
      </c>
      <c r="C6530" s="234"/>
      <c r="D6530" s="235" t="str">
        <f t="shared" si="1960"/>
        <v/>
      </c>
      <c r="E6530" s="236"/>
      <c r="F6530" s="237">
        <f t="shared" si="1961"/>
        <v>0</v>
      </c>
      <c r="G6530" s="303">
        <f t="shared" ref="G6530:G6535" si="1962">ROUND(E6530*F6530,2)</f>
        <v>0</v>
      </c>
    </row>
    <row r="6531" spans="1:7" s="238" customFormat="1" ht="24" customHeight="1" x14ac:dyDescent="0.2">
      <c r="A6531" s="235" t="str">
        <f t="shared" si="1958"/>
        <v/>
      </c>
      <c r="B6531" s="233">
        <f t="shared" si="1959"/>
        <v>0</v>
      </c>
      <c r="C6531" s="234"/>
      <c r="D6531" s="235" t="str">
        <f t="shared" si="1960"/>
        <v/>
      </c>
      <c r="E6531" s="236"/>
      <c r="F6531" s="237">
        <f t="shared" si="1961"/>
        <v>0</v>
      </c>
      <c r="G6531" s="303">
        <f t="shared" si="1962"/>
        <v>0</v>
      </c>
    </row>
    <row r="6532" spans="1:7" s="238" customFormat="1" ht="24" customHeight="1" x14ac:dyDescent="0.2">
      <c r="A6532" s="235" t="str">
        <f t="shared" si="1958"/>
        <v/>
      </c>
      <c r="B6532" s="233">
        <f t="shared" si="1959"/>
        <v>0</v>
      </c>
      <c r="C6532" s="234"/>
      <c r="D6532" s="235" t="str">
        <f t="shared" si="1960"/>
        <v/>
      </c>
      <c r="E6532" s="236"/>
      <c r="F6532" s="237">
        <f t="shared" si="1961"/>
        <v>0</v>
      </c>
      <c r="G6532" s="303">
        <f t="shared" si="1962"/>
        <v>0</v>
      </c>
    </row>
    <row r="6533" spans="1:7" s="238" customFormat="1" ht="24" customHeight="1" x14ac:dyDescent="0.2">
      <c r="A6533" s="235" t="str">
        <f t="shared" si="1958"/>
        <v/>
      </c>
      <c r="B6533" s="233">
        <f t="shared" si="1959"/>
        <v>0</v>
      </c>
      <c r="C6533" s="234"/>
      <c r="D6533" s="235" t="str">
        <f t="shared" si="1960"/>
        <v/>
      </c>
      <c r="E6533" s="236"/>
      <c r="F6533" s="237">
        <f t="shared" si="1961"/>
        <v>0</v>
      </c>
      <c r="G6533" s="303">
        <f t="shared" si="1962"/>
        <v>0</v>
      </c>
    </row>
    <row r="6534" spans="1:7" s="238" customFormat="1" ht="24" customHeight="1" x14ac:dyDescent="0.2">
      <c r="A6534" s="235" t="str">
        <f t="shared" si="1958"/>
        <v/>
      </c>
      <c r="B6534" s="233">
        <f t="shared" si="1959"/>
        <v>0</v>
      </c>
      <c r="C6534" s="234"/>
      <c r="D6534" s="235" t="str">
        <f t="shared" si="1960"/>
        <v/>
      </c>
      <c r="E6534" s="236"/>
      <c r="F6534" s="237">
        <f t="shared" si="1961"/>
        <v>0</v>
      </c>
      <c r="G6534" s="303">
        <f t="shared" si="1962"/>
        <v>0</v>
      </c>
    </row>
    <row r="6535" spans="1:7" s="238" customFormat="1" ht="24" customHeight="1" x14ac:dyDescent="0.2">
      <c r="A6535" s="235" t="str">
        <f t="shared" si="1958"/>
        <v/>
      </c>
      <c r="B6535" s="233">
        <f t="shared" si="1959"/>
        <v>0</v>
      </c>
      <c r="C6535" s="234"/>
      <c r="D6535" s="235" t="str">
        <f t="shared" si="1960"/>
        <v/>
      </c>
      <c r="E6535" s="236"/>
      <c r="F6535" s="237">
        <f t="shared" si="1961"/>
        <v>0</v>
      </c>
      <c r="G6535" s="303">
        <f t="shared" si="1962"/>
        <v>0</v>
      </c>
    </row>
    <row r="6536" spans="1:7" ht="24" customHeight="1" x14ac:dyDescent="0.2">
      <c r="A6536" s="304"/>
      <c r="B6536" s="99"/>
      <c r="C6536" s="99"/>
      <c r="D6536" s="105"/>
      <c r="E6536" s="106"/>
      <c r="F6536" s="377" t="s">
        <v>32</v>
      </c>
      <c r="G6536" s="305">
        <f>SUBTOTAL(9,G6528:G6535)</f>
        <v>0</v>
      </c>
    </row>
    <row r="6537" spans="1:7" ht="24" customHeight="1" x14ac:dyDescent="0.2">
      <c r="A6537" s="304"/>
      <c r="B6537" s="99"/>
      <c r="C6537" s="375" t="s">
        <v>606</v>
      </c>
      <c r="D6537" s="105"/>
      <c r="E6537" s="106"/>
      <c r="F6537" s="107"/>
      <c r="G6537" s="306"/>
    </row>
    <row r="6538" spans="1:7" s="238" customFormat="1" ht="24" customHeight="1" x14ac:dyDescent="0.2">
      <c r="A6538" s="235" t="str">
        <f t="shared" ref="A6538:A6546" si="1963">IFERROR(VLOOKUP(C6538,Tabla_Insumos,4,FALSE),"")</f>
        <v/>
      </c>
      <c r="B6538" s="233" t="str">
        <f t="shared" ref="B6538:B6546" si="1964">IFERROR(VLOOKUP(C6538,Tabla_Insumos,5,FALSE),"")</f>
        <v/>
      </c>
      <c r="C6538" s="234"/>
      <c r="D6538" s="235" t="str">
        <f t="shared" ref="D6538:D6546" si="1965">IFERROR(VLOOKUP(C6538,Tabla_Insumos,2,FALSE),"")</f>
        <v/>
      </c>
      <c r="E6538" s="236"/>
      <c r="F6538" s="237">
        <f t="shared" ref="F6538:F6546" si="1966">IFERROR(VLOOKUP(C6538,Tabla_Insumos,3,FALSE),0)</f>
        <v>0</v>
      </c>
      <c r="G6538" s="303">
        <f t="shared" ref="G6538:G6546" si="1967">ROUND(E6538*F6538,2)</f>
        <v>0</v>
      </c>
    </row>
    <row r="6539" spans="1:7" s="238" customFormat="1" ht="24" customHeight="1" x14ac:dyDescent="0.2">
      <c r="A6539" s="235" t="str">
        <f t="shared" si="1963"/>
        <v/>
      </c>
      <c r="B6539" s="233" t="str">
        <f t="shared" si="1964"/>
        <v/>
      </c>
      <c r="C6539" s="234"/>
      <c r="D6539" s="235" t="str">
        <f t="shared" si="1965"/>
        <v/>
      </c>
      <c r="E6539" s="236"/>
      <c r="F6539" s="237">
        <f t="shared" si="1966"/>
        <v>0</v>
      </c>
      <c r="G6539" s="303">
        <f t="shared" si="1967"/>
        <v>0</v>
      </c>
    </row>
    <row r="6540" spans="1:7" s="238" customFormat="1" ht="24" customHeight="1" x14ac:dyDescent="0.2">
      <c r="A6540" s="235" t="str">
        <f t="shared" si="1963"/>
        <v/>
      </c>
      <c r="B6540" s="233" t="str">
        <f t="shared" si="1964"/>
        <v/>
      </c>
      <c r="C6540" s="234"/>
      <c r="D6540" s="235" t="str">
        <f t="shared" si="1965"/>
        <v/>
      </c>
      <c r="E6540" s="236"/>
      <c r="F6540" s="237">
        <f t="shared" si="1966"/>
        <v>0</v>
      </c>
      <c r="G6540" s="303">
        <f t="shared" si="1967"/>
        <v>0</v>
      </c>
    </row>
    <row r="6541" spans="1:7" s="238" customFormat="1" ht="24" customHeight="1" x14ac:dyDescent="0.2">
      <c r="A6541" s="235" t="str">
        <f t="shared" si="1963"/>
        <v/>
      </c>
      <c r="B6541" s="233" t="str">
        <f t="shared" si="1964"/>
        <v/>
      </c>
      <c r="C6541" s="234"/>
      <c r="D6541" s="235" t="str">
        <f t="shared" si="1965"/>
        <v/>
      </c>
      <c r="E6541" s="236"/>
      <c r="F6541" s="237">
        <f t="shared" si="1966"/>
        <v>0</v>
      </c>
      <c r="G6541" s="303">
        <f t="shared" si="1967"/>
        <v>0</v>
      </c>
    </row>
    <row r="6542" spans="1:7" s="238" customFormat="1" ht="24" customHeight="1" x14ac:dyDescent="0.2">
      <c r="A6542" s="235" t="str">
        <f t="shared" si="1963"/>
        <v/>
      </c>
      <c r="B6542" s="233" t="str">
        <f t="shared" si="1964"/>
        <v/>
      </c>
      <c r="C6542" s="234"/>
      <c r="D6542" s="235" t="str">
        <f t="shared" si="1965"/>
        <v/>
      </c>
      <c r="E6542" s="236"/>
      <c r="F6542" s="237">
        <f t="shared" si="1966"/>
        <v>0</v>
      </c>
      <c r="G6542" s="303">
        <f t="shared" si="1967"/>
        <v>0</v>
      </c>
    </row>
    <row r="6543" spans="1:7" s="238" customFormat="1" ht="24" customHeight="1" x14ac:dyDescent="0.2">
      <c r="A6543" s="235" t="str">
        <f t="shared" si="1963"/>
        <v/>
      </c>
      <c r="B6543" s="233" t="str">
        <f t="shared" si="1964"/>
        <v/>
      </c>
      <c r="C6543" s="234"/>
      <c r="D6543" s="235" t="str">
        <f t="shared" si="1965"/>
        <v/>
      </c>
      <c r="E6543" s="236"/>
      <c r="F6543" s="237">
        <f t="shared" si="1966"/>
        <v>0</v>
      </c>
      <c r="G6543" s="303">
        <f t="shared" si="1967"/>
        <v>0</v>
      </c>
    </row>
    <row r="6544" spans="1:7" s="238" customFormat="1" ht="24" customHeight="1" x14ac:dyDescent="0.2">
      <c r="A6544" s="235" t="str">
        <f t="shared" si="1963"/>
        <v/>
      </c>
      <c r="B6544" s="233" t="str">
        <f t="shared" si="1964"/>
        <v/>
      </c>
      <c r="C6544" s="234"/>
      <c r="D6544" s="235" t="str">
        <f t="shared" si="1965"/>
        <v/>
      </c>
      <c r="E6544" s="236"/>
      <c r="F6544" s="237">
        <f t="shared" si="1966"/>
        <v>0</v>
      </c>
      <c r="G6544" s="303">
        <f t="shared" si="1967"/>
        <v>0</v>
      </c>
    </row>
    <row r="6545" spans="1:123" s="238" customFormat="1" ht="24" customHeight="1" x14ac:dyDescent="0.2">
      <c r="A6545" s="235" t="str">
        <f t="shared" si="1963"/>
        <v/>
      </c>
      <c r="B6545" s="233" t="str">
        <f t="shared" si="1964"/>
        <v/>
      </c>
      <c r="C6545" s="234"/>
      <c r="D6545" s="235" t="str">
        <f t="shared" si="1965"/>
        <v/>
      </c>
      <c r="E6545" s="236"/>
      <c r="F6545" s="237">
        <f t="shared" si="1966"/>
        <v>0</v>
      </c>
      <c r="G6545" s="303">
        <f t="shared" si="1967"/>
        <v>0</v>
      </c>
    </row>
    <row r="6546" spans="1:123" s="238" customFormat="1" ht="24" customHeight="1" x14ac:dyDescent="0.2">
      <c r="A6546" s="235" t="str">
        <f t="shared" si="1963"/>
        <v/>
      </c>
      <c r="B6546" s="233" t="str">
        <f t="shared" si="1964"/>
        <v/>
      </c>
      <c r="C6546" s="234"/>
      <c r="D6546" s="235" t="str">
        <f t="shared" si="1965"/>
        <v/>
      </c>
      <c r="E6546" s="236"/>
      <c r="F6546" s="237">
        <f t="shared" si="1966"/>
        <v>0</v>
      </c>
      <c r="G6546" s="303">
        <f t="shared" si="1967"/>
        <v>0</v>
      </c>
    </row>
    <row r="6547" spans="1:123" ht="24" customHeight="1" x14ac:dyDescent="0.2">
      <c r="A6547" s="307"/>
      <c r="B6547" s="105"/>
      <c r="C6547" s="99"/>
      <c r="D6547" s="105"/>
      <c r="E6547" s="106"/>
      <c r="F6547" s="377" t="s">
        <v>33</v>
      </c>
      <c r="G6547" s="305">
        <f>SUBTOTAL(9,G6538:G6546)</f>
        <v>0</v>
      </c>
    </row>
    <row r="6548" spans="1:123" ht="24" customHeight="1" x14ac:dyDescent="0.2">
      <c r="A6548" s="308"/>
      <c r="B6548" s="105"/>
      <c r="C6548" s="99"/>
      <c r="D6548" s="105"/>
      <c r="E6548" s="106"/>
      <c r="F6548" s="107"/>
      <c r="G6548" s="306"/>
    </row>
    <row r="6549" spans="1:123" ht="24" customHeight="1" x14ac:dyDescent="0.2">
      <c r="A6549" s="309" t="str">
        <f>B6507</f>
        <v/>
      </c>
      <c r="B6549" s="310" t="str">
        <f>C6507</f>
        <v/>
      </c>
      <c r="C6549" s="113"/>
      <c r="D6549" s="113" t="s">
        <v>34</v>
      </c>
      <c r="E6549" s="114"/>
      <c r="F6549" s="312" t="s">
        <v>35</v>
      </c>
      <c r="G6549" s="311">
        <f>SUBTOTAL(9,G6512:G6548)</f>
        <v>0</v>
      </c>
    </row>
    <row r="6551" spans="1:123" ht="24" customHeight="1" x14ac:dyDescent="0.2">
      <c r="A6551" s="291" t="s">
        <v>37</v>
      </c>
      <c r="B6551" s="292"/>
      <c r="C6551" s="292"/>
      <c r="D6551" s="292"/>
      <c r="E6551" s="292"/>
      <c r="F6551" s="292"/>
      <c r="G6551" s="293"/>
    </row>
    <row r="6552" spans="1:123" ht="24" customHeight="1" x14ac:dyDescent="0.2">
      <c r="A6552" s="294" t="s">
        <v>602</v>
      </c>
      <c r="B6552" s="101" t="str">
        <f>Comitente</f>
        <v>DIRECCION PROVINCIAL DE REDES DE GAS</v>
      </c>
      <c r="C6552" s="96"/>
      <c r="D6552" s="102"/>
      <c r="E6552" s="102"/>
      <c r="F6552" s="103"/>
      <c r="G6552" s="295"/>
    </row>
    <row r="6553" spans="1:123" ht="24" customHeight="1" x14ac:dyDescent="0.2">
      <c r="A6553" s="294" t="s">
        <v>603</v>
      </c>
      <c r="B6553" s="101">
        <f>Contratista</f>
        <v>0</v>
      </c>
      <c r="C6553" s="97"/>
      <c r="D6553" s="97"/>
      <c r="E6553" s="97"/>
      <c r="F6553" s="104"/>
      <c r="G6553" s="296"/>
    </row>
    <row r="6554" spans="1:123" ht="24" customHeight="1" x14ac:dyDescent="0.2">
      <c r="A6554" s="294" t="s">
        <v>24</v>
      </c>
      <c r="B6554" s="101" t="str">
        <f>Obra</f>
        <v>RED DE MEDIA PRESIÓN BARRIO TALACASTO</v>
      </c>
      <c r="C6554" s="97"/>
      <c r="D6554" s="97"/>
      <c r="E6554" s="97"/>
      <c r="F6554" s="104" t="s">
        <v>38</v>
      </c>
      <c r="G6554" s="297">
        <f>Fecha_Base</f>
        <v>0</v>
      </c>
    </row>
    <row r="6555" spans="1:123" ht="24" customHeight="1" x14ac:dyDescent="0.2">
      <c r="A6555" s="298" t="s">
        <v>601</v>
      </c>
      <c r="B6555" s="98" t="str">
        <f>Ubicación</f>
        <v>Departamento Chimbas</v>
      </c>
      <c r="C6555" s="98"/>
      <c r="D6555" s="105"/>
      <c r="E6555" s="106"/>
      <c r="F6555" s="107"/>
      <c r="G6555" s="299"/>
    </row>
    <row r="6556" spans="1:123" ht="24" customHeight="1" x14ac:dyDescent="0.2">
      <c r="A6556" s="298" t="s">
        <v>39</v>
      </c>
      <c r="B6556" s="108" t="str">
        <f>IFERROR(VALUE(LEFT(B6557,FIND(".",B6557)-1)),"")</f>
        <v/>
      </c>
      <c r="C6556" s="99" t="str">
        <f>IFERROR(VLOOKUP(B6556,Tabla_CyP,2,FALSE),"")</f>
        <v/>
      </c>
      <c r="D6556" s="99"/>
      <c r="E6556" s="106"/>
      <c r="F6556" s="107"/>
      <c r="G6556" s="299"/>
    </row>
    <row r="6557" spans="1:123" ht="24" customHeight="1" x14ac:dyDescent="0.2">
      <c r="A6557" s="298" t="s">
        <v>25</v>
      </c>
      <c r="B6557" s="109" t="str">
        <f>IFERROR(VLOOKUP(COUNTIF($A$1:A6557,"ANALISIS DE PRECIOS"),Tabla_NumeroItem,2,FALSE),"")</f>
        <v/>
      </c>
      <c r="C6557" s="99" t="str">
        <f>IFERROR(VLOOKUP(B6557,Tabla_CyP,2,FALSE),"")</f>
        <v/>
      </c>
      <c r="D6557" s="105"/>
      <c r="E6557" s="106"/>
      <c r="F6557" s="104" t="s">
        <v>26</v>
      </c>
      <c r="G6557" s="300" t="str">
        <f>IFERROR(VLOOKUP(B6557,Tabla_CyP,4,FALSE),"")</f>
        <v/>
      </c>
    </row>
    <row r="6558" spans="1:123" ht="24" customHeight="1" x14ac:dyDescent="0.2">
      <c r="A6558" s="298"/>
      <c r="B6558" s="98"/>
      <c r="C6558" s="99"/>
      <c r="D6558" s="105"/>
      <c r="E6558" s="106"/>
      <c r="F6558" s="107"/>
      <c r="G6558" s="299"/>
    </row>
    <row r="6559" spans="1:123" ht="24" customHeight="1" x14ac:dyDescent="0.2">
      <c r="A6559" s="431" t="s">
        <v>507</v>
      </c>
      <c r="B6559" s="432"/>
      <c r="C6559" s="425" t="s">
        <v>0</v>
      </c>
      <c r="D6559" s="425" t="s">
        <v>27</v>
      </c>
      <c r="E6559" s="427" t="s">
        <v>28</v>
      </c>
      <c r="F6559" s="429" t="s">
        <v>29</v>
      </c>
      <c r="G6559" s="429" t="s">
        <v>30</v>
      </c>
    </row>
    <row r="6560" spans="1:123" s="111" customFormat="1" ht="24" customHeight="1" x14ac:dyDescent="0.2">
      <c r="A6560" s="110" t="s">
        <v>508</v>
      </c>
      <c r="B6560" s="110" t="s">
        <v>509</v>
      </c>
      <c r="C6560" s="426"/>
      <c r="D6560" s="426"/>
      <c r="E6560" s="428"/>
      <c r="F6560" s="430"/>
      <c r="G6560" s="430"/>
      <c r="H6560" s="239"/>
      <c r="I6560" s="239"/>
      <c r="J6560" s="239"/>
      <c r="K6560" s="239"/>
      <c r="L6560" s="239"/>
      <c r="M6560" s="239"/>
      <c r="N6560" s="239"/>
      <c r="O6560" s="239"/>
      <c r="P6560" s="239"/>
      <c r="Q6560" s="239"/>
      <c r="R6560" s="239"/>
      <c r="S6560" s="239"/>
      <c r="T6560" s="239"/>
      <c r="U6560" s="239"/>
      <c r="V6560" s="239"/>
      <c r="W6560" s="239"/>
      <c r="X6560" s="239"/>
      <c r="Y6560" s="239"/>
      <c r="Z6560" s="239"/>
      <c r="AA6560" s="239"/>
      <c r="AB6560" s="239"/>
      <c r="AC6560" s="239"/>
      <c r="AD6560" s="239"/>
      <c r="AE6560" s="239"/>
      <c r="AF6560" s="239"/>
      <c r="AG6560" s="239"/>
      <c r="AH6560" s="239"/>
      <c r="AI6560" s="239"/>
      <c r="AJ6560" s="239"/>
      <c r="AK6560" s="239"/>
      <c r="AL6560" s="239"/>
      <c r="AM6560" s="239"/>
      <c r="AN6560" s="239"/>
      <c r="AO6560" s="239"/>
      <c r="AP6560" s="239"/>
      <c r="AQ6560" s="239"/>
      <c r="AR6560" s="239"/>
      <c r="AS6560" s="239"/>
      <c r="AT6560" s="239"/>
      <c r="AU6560" s="239"/>
      <c r="AV6560" s="239"/>
      <c r="AW6560" s="239"/>
      <c r="AX6560" s="239"/>
      <c r="AY6560" s="239"/>
      <c r="AZ6560" s="239"/>
      <c r="BA6560" s="239"/>
      <c r="BB6560" s="239"/>
      <c r="BC6560" s="239"/>
      <c r="BD6560" s="239"/>
      <c r="BE6560" s="239"/>
      <c r="BF6560" s="239"/>
      <c r="BG6560" s="239"/>
      <c r="BH6560" s="239"/>
      <c r="BI6560" s="239"/>
      <c r="BJ6560" s="239"/>
      <c r="BK6560" s="239"/>
      <c r="BL6560" s="239"/>
      <c r="BM6560" s="239"/>
      <c r="BN6560" s="239"/>
      <c r="BO6560" s="239"/>
      <c r="BP6560" s="239"/>
      <c r="BQ6560" s="239"/>
      <c r="BR6560" s="239"/>
      <c r="BS6560" s="239"/>
      <c r="BT6560" s="239"/>
      <c r="BU6560" s="239"/>
      <c r="BV6560" s="239"/>
      <c r="BW6560" s="239"/>
      <c r="BX6560" s="239"/>
      <c r="BY6560" s="239"/>
      <c r="BZ6560" s="239"/>
      <c r="CA6560" s="239"/>
      <c r="CB6560" s="239"/>
      <c r="CC6560" s="239"/>
      <c r="CD6560" s="239"/>
      <c r="CE6560" s="239"/>
      <c r="CF6560" s="239"/>
      <c r="CG6560" s="239"/>
      <c r="CH6560" s="239"/>
      <c r="CI6560" s="239"/>
      <c r="CJ6560" s="239"/>
      <c r="CK6560" s="239"/>
      <c r="CL6560" s="239"/>
      <c r="CM6560" s="239"/>
      <c r="CN6560" s="239"/>
      <c r="CO6560" s="239"/>
      <c r="CP6560" s="239"/>
      <c r="CQ6560" s="239"/>
      <c r="CR6560" s="239"/>
      <c r="CS6560" s="239"/>
      <c r="CT6560" s="239"/>
      <c r="CU6560" s="239"/>
      <c r="CV6560" s="239"/>
      <c r="CW6560" s="239"/>
      <c r="CX6560" s="239"/>
      <c r="CY6560" s="239"/>
      <c r="CZ6560" s="239"/>
      <c r="DA6560" s="239"/>
      <c r="DB6560" s="239"/>
      <c r="DC6560" s="239"/>
      <c r="DD6560" s="239"/>
      <c r="DE6560" s="239"/>
      <c r="DF6560" s="239"/>
      <c r="DG6560" s="239"/>
      <c r="DH6560" s="239"/>
      <c r="DI6560" s="239"/>
      <c r="DJ6560" s="239"/>
      <c r="DK6560" s="239"/>
      <c r="DL6560" s="239"/>
      <c r="DM6560" s="239"/>
      <c r="DN6560" s="239"/>
      <c r="DO6560" s="239"/>
      <c r="DP6560" s="239"/>
      <c r="DQ6560" s="239"/>
      <c r="DR6560" s="239"/>
      <c r="DS6560" s="239"/>
    </row>
    <row r="6561" spans="1:7" ht="24" customHeight="1" x14ac:dyDescent="0.2">
      <c r="A6561" s="378"/>
      <c r="B6561" s="112"/>
      <c r="C6561" s="376" t="s">
        <v>604</v>
      </c>
      <c r="D6561" s="113"/>
      <c r="E6561" s="114"/>
      <c r="F6561" s="115"/>
      <c r="G6561" s="302"/>
    </row>
    <row r="6562" spans="1:7" s="238" customFormat="1" ht="24" customHeight="1" x14ac:dyDescent="0.2">
      <c r="A6562" s="235" t="str">
        <f t="shared" ref="A6562:A6575" si="1968">IFERROR(VLOOKUP(C6562,Tabla_Insumos,4,FALSE),"")</f>
        <v/>
      </c>
      <c r="B6562" s="233" t="str">
        <f t="shared" ref="B6562:B6575" si="1969">IFERROR(VLOOKUP(C6562,Tabla_Insumos,5,FALSE),"")</f>
        <v/>
      </c>
      <c r="C6562" s="234"/>
      <c r="D6562" s="235" t="str">
        <f t="shared" ref="D6562:D6575" si="1970">IFERROR(VLOOKUP(C6562,Tabla_Insumos,2,FALSE),"")</f>
        <v/>
      </c>
      <c r="E6562" s="236"/>
      <c r="F6562" s="237">
        <f t="shared" ref="F6562:F6575" si="1971">IFERROR(VLOOKUP(C6562,Tabla_Insumos,3,FALSE),0)</f>
        <v>0</v>
      </c>
      <c r="G6562" s="303">
        <f>ROUND(E6562*F6562,2)</f>
        <v>0</v>
      </c>
    </row>
    <row r="6563" spans="1:7" s="238" customFormat="1" ht="24" customHeight="1" x14ac:dyDescent="0.2">
      <c r="A6563" s="235" t="str">
        <f t="shared" si="1968"/>
        <v/>
      </c>
      <c r="B6563" s="233" t="str">
        <f t="shared" si="1969"/>
        <v/>
      </c>
      <c r="C6563" s="234"/>
      <c r="D6563" s="235" t="str">
        <f t="shared" si="1970"/>
        <v/>
      </c>
      <c r="E6563" s="236"/>
      <c r="F6563" s="237">
        <f t="shared" si="1971"/>
        <v>0</v>
      </c>
      <c r="G6563" s="303">
        <f t="shared" ref="G6563:G6575" si="1972">ROUND(E6563*F6563,2)</f>
        <v>0</v>
      </c>
    </row>
    <row r="6564" spans="1:7" s="238" customFormat="1" ht="24" customHeight="1" x14ac:dyDescent="0.2">
      <c r="A6564" s="235" t="str">
        <f t="shared" si="1968"/>
        <v/>
      </c>
      <c r="B6564" s="233" t="str">
        <f t="shared" si="1969"/>
        <v/>
      </c>
      <c r="C6564" s="234"/>
      <c r="D6564" s="235" t="str">
        <f t="shared" si="1970"/>
        <v/>
      </c>
      <c r="E6564" s="236"/>
      <c r="F6564" s="237">
        <f t="shared" si="1971"/>
        <v>0</v>
      </c>
      <c r="G6564" s="303">
        <f t="shared" si="1972"/>
        <v>0</v>
      </c>
    </row>
    <row r="6565" spans="1:7" s="238" customFormat="1" ht="24" customHeight="1" x14ac:dyDescent="0.2">
      <c r="A6565" s="235" t="str">
        <f t="shared" si="1968"/>
        <v/>
      </c>
      <c r="B6565" s="233" t="str">
        <f t="shared" si="1969"/>
        <v/>
      </c>
      <c r="C6565" s="234"/>
      <c r="D6565" s="235" t="str">
        <f t="shared" si="1970"/>
        <v/>
      </c>
      <c r="E6565" s="236"/>
      <c r="F6565" s="237">
        <f t="shared" si="1971"/>
        <v>0</v>
      </c>
      <c r="G6565" s="303">
        <f t="shared" si="1972"/>
        <v>0</v>
      </c>
    </row>
    <row r="6566" spans="1:7" s="238" customFormat="1" ht="24" customHeight="1" x14ac:dyDescent="0.2">
      <c r="A6566" s="235" t="str">
        <f t="shared" si="1968"/>
        <v/>
      </c>
      <c r="B6566" s="233" t="str">
        <f t="shared" si="1969"/>
        <v/>
      </c>
      <c r="C6566" s="234"/>
      <c r="D6566" s="235" t="str">
        <f t="shared" si="1970"/>
        <v/>
      </c>
      <c r="E6566" s="236"/>
      <c r="F6566" s="237">
        <f t="shared" si="1971"/>
        <v>0</v>
      </c>
      <c r="G6566" s="303">
        <f t="shared" si="1972"/>
        <v>0</v>
      </c>
    </row>
    <row r="6567" spans="1:7" s="238" customFormat="1" ht="24" customHeight="1" x14ac:dyDescent="0.2">
      <c r="A6567" s="235" t="str">
        <f t="shared" si="1968"/>
        <v/>
      </c>
      <c r="B6567" s="233" t="str">
        <f t="shared" si="1969"/>
        <v/>
      </c>
      <c r="C6567" s="234"/>
      <c r="D6567" s="235" t="str">
        <f t="shared" si="1970"/>
        <v/>
      </c>
      <c r="E6567" s="236"/>
      <c r="F6567" s="237">
        <f t="shared" si="1971"/>
        <v>0</v>
      </c>
      <c r="G6567" s="303">
        <f t="shared" si="1972"/>
        <v>0</v>
      </c>
    </row>
    <row r="6568" spans="1:7" s="238" customFormat="1" ht="24" customHeight="1" x14ac:dyDescent="0.2">
      <c r="A6568" s="235" t="str">
        <f t="shared" si="1968"/>
        <v/>
      </c>
      <c r="B6568" s="233" t="str">
        <f t="shared" si="1969"/>
        <v/>
      </c>
      <c r="C6568" s="234"/>
      <c r="D6568" s="235" t="str">
        <f t="shared" si="1970"/>
        <v/>
      </c>
      <c r="E6568" s="236"/>
      <c r="F6568" s="237">
        <f t="shared" si="1971"/>
        <v>0</v>
      </c>
      <c r="G6568" s="303">
        <f t="shared" si="1972"/>
        <v>0</v>
      </c>
    </row>
    <row r="6569" spans="1:7" s="238" customFormat="1" ht="24" customHeight="1" x14ac:dyDescent="0.2">
      <c r="A6569" s="235" t="str">
        <f t="shared" si="1968"/>
        <v/>
      </c>
      <c r="B6569" s="233" t="str">
        <f t="shared" si="1969"/>
        <v/>
      </c>
      <c r="C6569" s="234"/>
      <c r="D6569" s="235" t="str">
        <f t="shared" si="1970"/>
        <v/>
      </c>
      <c r="E6569" s="236"/>
      <c r="F6569" s="237">
        <f t="shared" si="1971"/>
        <v>0</v>
      </c>
      <c r="G6569" s="303">
        <f t="shared" si="1972"/>
        <v>0</v>
      </c>
    </row>
    <row r="6570" spans="1:7" s="238" customFormat="1" ht="24" customHeight="1" x14ac:dyDescent="0.2">
      <c r="A6570" s="235" t="str">
        <f t="shared" si="1968"/>
        <v/>
      </c>
      <c r="B6570" s="233" t="str">
        <f t="shared" si="1969"/>
        <v/>
      </c>
      <c r="C6570" s="234"/>
      <c r="D6570" s="235" t="str">
        <f t="shared" si="1970"/>
        <v/>
      </c>
      <c r="E6570" s="236"/>
      <c r="F6570" s="237">
        <f t="shared" si="1971"/>
        <v>0</v>
      </c>
      <c r="G6570" s="303">
        <f t="shared" si="1972"/>
        <v>0</v>
      </c>
    </row>
    <row r="6571" spans="1:7" s="238" customFormat="1" ht="24" customHeight="1" x14ac:dyDescent="0.2">
      <c r="A6571" s="235" t="str">
        <f t="shared" si="1968"/>
        <v/>
      </c>
      <c r="B6571" s="233" t="str">
        <f t="shared" si="1969"/>
        <v/>
      </c>
      <c r="C6571" s="234"/>
      <c r="D6571" s="235" t="str">
        <f t="shared" si="1970"/>
        <v/>
      </c>
      <c r="E6571" s="236"/>
      <c r="F6571" s="237">
        <f t="shared" si="1971"/>
        <v>0</v>
      </c>
      <c r="G6571" s="303">
        <f t="shared" si="1972"/>
        <v>0</v>
      </c>
    </row>
    <row r="6572" spans="1:7" s="238" customFormat="1" ht="24" customHeight="1" x14ac:dyDescent="0.2">
      <c r="A6572" s="235" t="str">
        <f t="shared" si="1968"/>
        <v/>
      </c>
      <c r="B6572" s="233" t="str">
        <f t="shared" si="1969"/>
        <v/>
      </c>
      <c r="C6572" s="234"/>
      <c r="D6572" s="235" t="str">
        <f t="shared" si="1970"/>
        <v/>
      </c>
      <c r="E6572" s="236"/>
      <c r="F6572" s="237">
        <f t="shared" si="1971"/>
        <v>0</v>
      </c>
      <c r="G6572" s="303">
        <f t="shared" si="1972"/>
        <v>0</v>
      </c>
    </row>
    <row r="6573" spans="1:7" s="238" customFormat="1" ht="24" customHeight="1" x14ac:dyDescent="0.2">
      <c r="A6573" s="235" t="str">
        <f t="shared" si="1968"/>
        <v/>
      </c>
      <c r="B6573" s="233" t="str">
        <f t="shared" si="1969"/>
        <v/>
      </c>
      <c r="C6573" s="234"/>
      <c r="D6573" s="235" t="str">
        <f t="shared" si="1970"/>
        <v/>
      </c>
      <c r="E6573" s="236"/>
      <c r="F6573" s="237">
        <f t="shared" si="1971"/>
        <v>0</v>
      </c>
      <c r="G6573" s="303">
        <f t="shared" si="1972"/>
        <v>0</v>
      </c>
    </row>
    <row r="6574" spans="1:7" s="238" customFormat="1" ht="24" customHeight="1" x14ac:dyDescent="0.2">
      <c r="A6574" s="235" t="str">
        <f t="shared" si="1968"/>
        <v/>
      </c>
      <c r="B6574" s="233" t="str">
        <f t="shared" si="1969"/>
        <v/>
      </c>
      <c r="C6574" s="234"/>
      <c r="D6574" s="235" t="str">
        <f t="shared" si="1970"/>
        <v/>
      </c>
      <c r="E6574" s="236"/>
      <c r="F6574" s="237">
        <f t="shared" si="1971"/>
        <v>0</v>
      </c>
      <c r="G6574" s="303">
        <f t="shared" si="1972"/>
        <v>0</v>
      </c>
    </row>
    <row r="6575" spans="1:7" s="238" customFormat="1" ht="24" customHeight="1" x14ac:dyDescent="0.2">
      <c r="A6575" s="235" t="str">
        <f t="shared" si="1968"/>
        <v/>
      </c>
      <c r="B6575" s="233" t="str">
        <f t="shared" si="1969"/>
        <v/>
      </c>
      <c r="C6575" s="234"/>
      <c r="D6575" s="235" t="str">
        <f t="shared" si="1970"/>
        <v/>
      </c>
      <c r="E6575" s="236"/>
      <c r="F6575" s="237">
        <f t="shared" si="1971"/>
        <v>0</v>
      </c>
      <c r="G6575" s="303">
        <f t="shared" si="1972"/>
        <v>0</v>
      </c>
    </row>
    <row r="6576" spans="1:7" ht="24" customHeight="1" x14ac:dyDescent="0.2">
      <c r="A6576" s="304"/>
      <c r="B6576" s="99"/>
      <c r="C6576" s="99"/>
      <c r="D6576" s="105"/>
      <c r="E6576" s="106"/>
      <c r="F6576" s="377" t="s">
        <v>31</v>
      </c>
      <c r="G6576" s="305">
        <f>SUBTOTAL(9,G6562:G6575)</f>
        <v>0</v>
      </c>
    </row>
    <row r="6577" spans="1:7" ht="24" customHeight="1" x14ac:dyDescent="0.2">
      <c r="A6577" s="304"/>
      <c r="B6577" s="99"/>
      <c r="C6577" s="375" t="s">
        <v>605</v>
      </c>
      <c r="D6577" s="105"/>
      <c r="E6577" s="106"/>
      <c r="F6577" s="107"/>
      <c r="G6577" s="306"/>
    </row>
    <row r="6578" spans="1:7" s="238" customFormat="1" ht="24" customHeight="1" x14ac:dyDescent="0.2">
      <c r="A6578" s="235" t="str">
        <f t="shared" ref="A6578:A6585" si="1973">IFERROR(VLOOKUP(C6578,Tabla_Insumos,4,FALSE),"")</f>
        <v/>
      </c>
      <c r="B6578" s="233">
        <f t="shared" ref="B6578:B6585" si="1974">IFERROR(VLOOKUP(A6578,Tabla_Indices,5,FALSE),"")</f>
        <v>0</v>
      </c>
      <c r="C6578" s="234"/>
      <c r="D6578" s="235" t="str">
        <f t="shared" ref="D6578:D6585" si="1975">IFERROR(VLOOKUP(C6578,Tabla_Insumos,2,FALSE),"")</f>
        <v/>
      </c>
      <c r="E6578" s="236"/>
      <c r="F6578" s="237">
        <f t="shared" ref="F6578:F6585" si="1976">IFERROR(VLOOKUP(C6578,Tabla_Insumos,3,FALSE),0)</f>
        <v>0</v>
      </c>
      <c r="G6578" s="303">
        <f>ROUND(E6578*F6578,2)</f>
        <v>0</v>
      </c>
    </row>
    <row r="6579" spans="1:7" s="238" customFormat="1" ht="24" customHeight="1" x14ac:dyDescent="0.2">
      <c r="A6579" s="235" t="str">
        <f t="shared" si="1973"/>
        <v/>
      </c>
      <c r="B6579" s="233">
        <f t="shared" si="1974"/>
        <v>0</v>
      </c>
      <c r="C6579" s="234"/>
      <c r="D6579" s="235" t="str">
        <f t="shared" si="1975"/>
        <v/>
      </c>
      <c r="E6579" s="236"/>
      <c r="F6579" s="237">
        <f t="shared" si="1976"/>
        <v>0</v>
      </c>
      <c r="G6579" s="303">
        <f>ROUND(E6579*F6579,2)</f>
        <v>0</v>
      </c>
    </row>
    <row r="6580" spans="1:7" s="238" customFormat="1" ht="24" customHeight="1" x14ac:dyDescent="0.2">
      <c r="A6580" s="235" t="str">
        <f t="shared" si="1973"/>
        <v/>
      </c>
      <c r="B6580" s="233">
        <f t="shared" si="1974"/>
        <v>0</v>
      </c>
      <c r="C6580" s="234"/>
      <c r="D6580" s="235" t="str">
        <f t="shared" si="1975"/>
        <v/>
      </c>
      <c r="E6580" s="236"/>
      <c r="F6580" s="237">
        <f t="shared" si="1976"/>
        <v>0</v>
      </c>
      <c r="G6580" s="303">
        <f t="shared" ref="G6580:G6585" si="1977">ROUND(E6580*F6580,2)</f>
        <v>0</v>
      </c>
    </row>
    <row r="6581" spans="1:7" s="238" customFormat="1" ht="24" customHeight="1" x14ac:dyDescent="0.2">
      <c r="A6581" s="235" t="str">
        <f t="shared" si="1973"/>
        <v/>
      </c>
      <c r="B6581" s="233">
        <f t="shared" si="1974"/>
        <v>0</v>
      </c>
      <c r="C6581" s="234"/>
      <c r="D6581" s="235" t="str">
        <f t="shared" si="1975"/>
        <v/>
      </c>
      <c r="E6581" s="236"/>
      <c r="F6581" s="237">
        <f t="shared" si="1976"/>
        <v>0</v>
      </c>
      <c r="G6581" s="303">
        <f t="shared" si="1977"/>
        <v>0</v>
      </c>
    </row>
    <row r="6582" spans="1:7" s="238" customFormat="1" ht="24" customHeight="1" x14ac:dyDescent="0.2">
      <c r="A6582" s="235" t="str">
        <f t="shared" si="1973"/>
        <v/>
      </c>
      <c r="B6582" s="233">
        <f t="shared" si="1974"/>
        <v>0</v>
      </c>
      <c r="C6582" s="234"/>
      <c r="D6582" s="235" t="str">
        <f t="shared" si="1975"/>
        <v/>
      </c>
      <c r="E6582" s="236"/>
      <c r="F6582" s="237">
        <f t="shared" si="1976"/>
        <v>0</v>
      </c>
      <c r="G6582" s="303">
        <f t="shared" si="1977"/>
        <v>0</v>
      </c>
    </row>
    <row r="6583" spans="1:7" s="238" customFormat="1" ht="24" customHeight="1" x14ac:dyDescent="0.2">
      <c r="A6583" s="235" t="str">
        <f t="shared" si="1973"/>
        <v/>
      </c>
      <c r="B6583" s="233">
        <f t="shared" si="1974"/>
        <v>0</v>
      </c>
      <c r="C6583" s="234"/>
      <c r="D6583" s="235" t="str">
        <f t="shared" si="1975"/>
        <v/>
      </c>
      <c r="E6583" s="236"/>
      <c r="F6583" s="237">
        <f t="shared" si="1976"/>
        <v>0</v>
      </c>
      <c r="G6583" s="303">
        <f t="shared" si="1977"/>
        <v>0</v>
      </c>
    </row>
    <row r="6584" spans="1:7" s="238" customFormat="1" ht="24" customHeight="1" x14ac:dyDescent="0.2">
      <c r="A6584" s="235" t="str">
        <f t="shared" si="1973"/>
        <v/>
      </c>
      <c r="B6584" s="233">
        <f t="shared" si="1974"/>
        <v>0</v>
      </c>
      <c r="C6584" s="234"/>
      <c r="D6584" s="235" t="str">
        <f t="shared" si="1975"/>
        <v/>
      </c>
      <c r="E6584" s="236"/>
      <c r="F6584" s="237">
        <f t="shared" si="1976"/>
        <v>0</v>
      </c>
      <c r="G6584" s="303">
        <f t="shared" si="1977"/>
        <v>0</v>
      </c>
    </row>
    <row r="6585" spans="1:7" s="238" customFormat="1" ht="24" customHeight="1" x14ac:dyDescent="0.2">
      <c r="A6585" s="235" t="str">
        <f t="shared" si="1973"/>
        <v/>
      </c>
      <c r="B6585" s="233">
        <f t="shared" si="1974"/>
        <v>0</v>
      </c>
      <c r="C6585" s="234"/>
      <c r="D6585" s="235" t="str">
        <f t="shared" si="1975"/>
        <v/>
      </c>
      <c r="E6585" s="236"/>
      <c r="F6585" s="237">
        <f t="shared" si="1976"/>
        <v>0</v>
      </c>
      <c r="G6585" s="303">
        <f t="shared" si="1977"/>
        <v>0</v>
      </c>
    </row>
    <row r="6586" spans="1:7" ht="24" customHeight="1" x14ac:dyDescent="0.2">
      <c r="A6586" s="304"/>
      <c r="B6586" s="99"/>
      <c r="C6586" s="99"/>
      <c r="D6586" s="105"/>
      <c r="E6586" s="106"/>
      <c r="F6586" s="377" t="s">
        <v>32</v>
      </c>
      <c r="G6586" s="305">
        <f>SUBTOTAL(9,G6578:G6585)</f>
        <v>0</v>
      </c>
    </row>
    <row r="6587" spans="1:7" ht="24" customHeight="1" x14ac:dyDescent="0.2">
      <c r="A6587" s="304"/>
      <c r="B6587" s="99"/>
      <c r="C6587" s="375" t="s">
        <v>606</v>
      </c>
      <c r="D6587" s="105"/>
      <c r="E6587" s="106"/>
      <c r="F6587" s="107"/>
      <c r="G6587" s="306"/>
    </row>
    <row r="6588" spans="1:7" s="238" customFormat="1" ht="24" customHeight="1" x14ac:dyDescent="0.2">
      <c r="A6588" s="235" t="str">
        <f t="shared" ref="A6588:A6596" si="1978">IFERROR(VLOOKUP(C6588,Tabla_Insumos,4,FALSE),"")</f>
        <v/>
      </c>
      <c r="B6588" s="233" t="str">
        <f t="shared" ref="B6588:B6596" si="1979">IFERROR(VLOOKUP(C6588,Tabla_Insumos,5,FALSE),"")</f>
        <v/>
      </c>
      <c r="C6588" s="234"/>
      <c r="D6588" s="235" t="str">
        <f t="shared" ref="D6588:D6596" si="1980">IFERROR(VLOOKUP(C6588,Tabla_Insumos,2,FALSE),"")</f>
        <v/>
      </c>
      <c r="E6588" s="236"/>
      <c r="F6588" s="237">
        <f t="shared" ref="F6588:F6596" si="1981">IFERROR(VLOOKUP(C6588,Tabla_Insumos,3,FALSE),0)</f>
        <v>0</v>
      </c>
      <c r="G6588" s="303">
        <f t="shared" ref="G6588:G6596" si="1982">ROUND(E6588*F6588,2)</f>
        <v>0</v>
      </c>
    </row>
    <row r="6589" spans="1:7" s="238" customFormat="1" ht="24" customHeight="1" x14ac:dyDescent="0.2">
      <c r="A6589" s="235" t="str">
        <f t="shared" si="1978"/>
        <v/>
      </c>
      <c r="B6589" s="233" t="str">
        <f t="shared" si="1979"/>
        <v/>
      </c>
      <c r="C6589" s="234"/>
      <c r="D6589" s="235" t="str">
        <f t="shared" si="1980"/>
        <v/>
      </c>
      <c r="E6589" s="236"/>
      <c r="F6589" s="237">
        <f t="shared" si="1981"/>
        <v>0</v>
      </c>
      <c r="G6589" s="303">
        <f t="shared" si="1982"/>
        <v>0</v>
      </c>
    </row>
    <row r="6590" spans="1:7" s="238" customFormat="1" ht="24" customHeight="1" x14ac:dyDescent="0.2">
      <c r="A6590" s="235" t="str">
        <f t="shared" si="1978"/>
        <v/>
      </c>
      <c r="B6590" s="233" t="str">
        <f t="shared" si="1979"/>
        <v/>
      </c>
      <c r="C6590" s="234"/>
      <c r="D6590" s="235" t="str">
        <f t="shared" si="1980"/>
        <v/>
      </c>
      <c r="E6590" s="236"/>
      <c r="F6590" s="237">
        <f t="shared" si="1981"/>
        <v>0</v>
      </c>
      <c r="G6590" s="303">
        <f t="shared" si="1982"/>
        <v>0</v>
      </c>
    </row>
    <row r="6591" spans="1:7" s="238" customFormat="1" ht="24" customHeight="1" x14ac:dyDescent="0.2">
      <c r="A6591" s="235" t="str">
        <f t="shared" si="1978"/>
        <v/>
      </c>
      <c r="B6591" s="233" t="str">
        <f t="shared" si="1979"/>
        <v/>
      </c>
      <c r="C6591" s="234"/>
      <c r="D6591" s="235" t="str">
        <f t="shared" si="1980"/>
        <v/>
      </c>
      <c r="E6591" s="236"/>
      <c r="F6591" s="237">
        <f t="shared" si="1981"/>
        <v>0</v>
      </c>
      <c r="G6591" s="303">
        <f t="shared" si="1982"/>
        <v>0</v>
      </c>
    </row>
    <row r="6592" spans="1:7" s="238" customFormat="1" ht="24" customHeight="1" x14ac:dyDescent="0.2">
      <c r="A6592" s="235" t="str">
        <f t="shared" si="1978"/>
        <v/>
      </c>
      <c r="B6592" s="233" t="str">
        <f t="shared" si="1979"/>
        <v/>
      </c>
      <c r="C6592" s="234"/>
      <c r="D6592" s="235" t="str">
        <f t="shared" si="1980"/>
        <v/>
      </c>
      <c r="E6592" s="236"/>
      <c r="F6592" s="237">
        <f t="shared" si="1981"/>
        <v>0</v>
      </c>
      <c r="G6592" s="303">
        <f t="shared" si="1982"/>
        <v>0</v>
      </c>
    </row>
    <row r="6593" spans="1:7" s="238" customFormat="1" ht="24" customHeight="1" x14ac:dyDescent="0.2">
      <c r="A6593" s="235" t="str">
        <f t="shared" si="1978"/>
        <v/>
      </c>
      <c r="B6593" s="233" t="str">
        <f t="shared" si="1979"/>
        <v/>
      </c>
      <c r="C6593" s="234"/>
      <c r="D6593" s="235" t="str">
        <f t="shared" si="1980"/>
        <v/>
      </c>
      <c r="E6593" s="236"/>
      <c r="F6593" s="237">
        <f t="shared" si="1981"/>
        <v>0</v>
      </c>
      <c r="G6593" s="303">
        <f t="shared" si="1982"/>
        <v>0</v>
      </c>
    </row>
    <row r="6594" spans="1:7" s="238" customFormat="1" ht="24" customHeight="1" x14ac:dyDescent="0.2">
      <c r="A6594" s="235" t="str">
        <f t="shared" si="1978"/>
        <v/>
      </c>
      <c r="B6594" s="233" t="str">
        <f t="shared" si="1979"/>
        <v/>
      </c>
      <c r="C6594" s="234"/>
      <c r="D6594" s="235" t="str">
        <f t="shared" si="1980"/>
        <v/>
      </c>
      <c r="E6594" s="236"/>
      <c r="F6594" s="237">
        <f t="shared" si="1981"/>
        <v>0</v>
      </c>
      <c r="G6594" s="303">
        <f t="shared" si="1982"/>
        <v>0</v>
      </c>
    </row>
    <row r="6595" spans="1:7" s="238" customFormat="1" ht="24" customHeight="1" x14ac:dyDescent="0.2">
      <c r="A6595" s="235" t="str">
        <f t="shared" si="1978"/>
        <v/>
      </c>
      <c r="B6595" s="233" t="str">
        <f t="shared" si="1979"/>
        <v/>
      </c>
      <c r="C6595" s="234"/>
      <c r="D6595" s="235" t="str">
        <f t="shared" si="1980"/>
        <v/>
      </c>
      <c r="E6595" s="236"/>
      <c r="F6595" s="237">
        <f t="shared" si="1981"/>
        <v>0</v>
      </c>
      <c r="G6595" s="303">
        <f t="shared" si="1982"/>
        <v>0</v>
      </c>
    </row>
    <row r="6596" spans="1:7" s="238" customFormat="1" ht="24" customHeight="1" x14ac:dyDescent="0.2">
      <c r="A6596" s="235" t="str">
        <f t="shared" si="1978"/>
        <v/>
      </c>
      <c r="B6596" s="233" t="str">
        <f t="shared" si="1979"/>
        <v/>
      </c>
      <c r="C6596" s="234"/>
      <c r="D6596" s="235" t="str">
        <f t="shared" si="1980"/>
        <v/>
      </c>
      <c r="E6596" s="236"/>
      <c r="F6596" s="237">
        <f t="shared" si="1981"/>
        <v>0</v>
      </c>
      <c r="G6596" s="303">
        <f t="shared" si="1982"/>
        <v>0</v>
      </c>
    </row>
    <row r="6597" spans="1:7" ht="24" customHeight="1" x14ac:dyDescent="0.2">
      <c r="A6597" s="307"/>
      <c r="B6597" s="105"/>
      <c r="C6597" s="99"/>
      <c r="D6597" s="105"/>
      <c r="E6597" s="106"/>
      <c r="F6597" s="377" t="s">
        <v>33</v>
      </c>
      <c r="G6597" s="305">
        <f>SUBTOTAL(9,G6588:G6596)</f>
        <v>0</v>
      </c>
    </row>
    <row r="6598" spans="1:7" ht="24" customHeight="1" x14ac:dyDescent="0.2">
      <c r="A6598" s="308"/>
      <c r="B6598" s="105"/>
      <c r="C6598" s="99"/>
      <c r="D6598" s="105"/>
      <c r="E6598" s="106"/>
      <c r="F6598" s="107"/>
      <c r="G6598" s="306"/>
    </row>
    <row r="6599" spans="1:7" ht="24" customHeight="1" x14ac:dyDescent="0.2">
      <c r="A6599" s="309" t="str">
        <f>B6557</f>
        <v/>
      </c>
      <c r="B6599" s="310" t="str">
        <f>C6557</f>
        <v/>
      </c>
      <c r="C6599" s="113"/>
      <c r="D6599" s="113" t="s">
        <v>34</v>
      </c>
      <c r="E6599" s="114"/>
      <c r="F6599" s="312" t="s">
        <v>35</v>
      </c>
      <c r="G6599" s="311">
        <f>SUBTOTAL(9,G6562:G6598)</f>
        <v>0</v>
      </c>
    </row>
    <row r="6601" spans="1:7" ht="24" customHeight="1" x14ac:dyDescent="0.2">
      <c r="A6601" s="291" t="s">
        <v>37</v>
      </c>
      <c r="B6601" s="292"/>
      <c r="C6601" s="292"/>
      <c r="D6601" s="292"/>
      <c r="E6601" s="292"/>
      <c r="F6601" s="292"/>
      <c r="G6601" s="293"/>
    </row>
    <row r="6602" spans="1:7" ht="24" customHeight="1" x14ac:dyDescent="0.2">
      <c r="A6602" s="294" t="s">
        <v>602</v>
      </c>
      <c r="B6602" s="101" t="str">
        <f>Comitente</f>
        <v>DIRECCION PROVINCIAL DE REDES DE GAS</v>
      </c>
      <c r="C6602" s="96"/>
      <c r="D6602" s="102"/>
      <c r="E6602" s="102"/>
      <c r="F6602" s="103"/>
      <c r="G6602" s="295"/>
    </row>
    <row r="6603" spans="1:7" ht="24" customHeight="1" x14ac:dyDescent="0.2">
      <c r="A6603" s="294" t="s">
        <v>603</v>
      </c>
      <c r="B6603" s="101">
        <f>Contratista</f>
        <v>0</v>
      </c>
      <c r="C6603" s="97"/>
      <c r="D6603" s="97"/>
      <c r="E6603" s="97"/>
      <c r="F6603" s="104"/>
      <c r="G6603" s="296"/>
    </row>
    <row r="6604" spans="1:7" ht="24" customHeight="1" x14ac:dyDescent="0.2">
      <c r="A6604" s="294" t="s">
        <v>24</v>
      </c>
      <c r="B6604" s="101" t="str">
        <f>Obra</f>
        <v>RED DE MEDIA PRESIÓN BARRIO TALACASTO</v>
      </c>
      <c r="C6604" s="97"/>
      <c r="D6604" s="97"/>
      <c r="E6604" s="97"/>
      <c r="F6604" s="104" t="s">
        <v>38</v>
      </c>
      <c r="G6604" s="297">
        <f>Fecha_Base</f>
        <v>0</v>
      </c>
    </row>
    <row r="6605" spans="1:7" ht="24" customHeight="1" x14ac:dyDescent="0.2">
      <c r="A6605" s="298" t="s">
        <v>601</v>
      </c>
      <c r="B6605" s="98" t="str">
        <f>Ubicación</f>
        <v>Departamento Chimbas</v>
      </c>
      <c r="C6605" s="98"/>
      <c r="D6605" s="105"/>
      <c r="E6605" s="106"/>
      <c r="F6605" s="107"/>
      <c r="G6605" s="299"/>
    </row>
    <row r="6606" spans="1:7" ht="24" customHeight="1" x14ac:dyDescent="0.2">
      <c r="A6606" s="298" t="s">
        <v>39</v>
      </c>
      <c r="B6606" s="108" t="str">
        <f>IFERROR(VALUE(LEFT(B6607,FIND(".",B6607)-1)),"")</f>
        <v/>
      </c>
      <c r="C6606" s="99" t="str">
        <f>IFERROR(VLOOKUP(B6606,Tabla_CyP,2,FALSE),"")</f>
        <v/>
      </c>
      <c r="D6606" s="99"/>
      <c r="E6606" s="106"/>
      <c r="F6606" s="107"/>
      <c r="G6606" s="299"/>
    </row>
    <row r="6607" spans="1:7" ht="24" customHeight="1" x14ac:dyDescent="0.2">
      <c r="A6607" s="298" t="s">
        <v>25</v>
      </c>
      <c r="B6607" s="109" t="str">
        <f>IFERROR(VLOOKUP(COUNTIF($A$1:A6607,"ANALISIS DE PRECIOS"),Tabla_NumeroItem,2,FALSE),"")</f>
        <v/>
      </c>
      <c r="C6607" s="99" t="str">
        <f>IFERROR(VLOOKUP(B6607,Tabla_CyP,2,FALSE),"")</f>
        <v/>
      </c>
      <c r="D6607" s="105"/>
      <c r="E6607" s="106"/>
      <c r="F6607" s="104" t="s">
        <v>26</v>
      </c>
      <c r="G6607" s="300" t="str">
        <f>IFERROR(VLOOKUP(B6607,Tabla_CyP,4,FALSE),"")</f>
        <v/>
      </c>
    </row>
    <row r="6608" spans="1:7" ht="24" customHeight="1" x14ac:dyDescent="0.2">
      <c r="A6608" s="298"/>
      <c r="B6608" s="98"/>
      <c r="C6608" s="99"/>
      <c r="D6608" s="105"/>
      <c r="E6608" s="106"/>
      <c r="F6608" s="107"/>
      <c r="G6608" s="299"/>
    </row>
    <row r="6609" spans="1:123" ht="24" customHeight="1" x14ac:dyDescent="0.2">
      <c r="A6609" s="431" t="s">
        <v>507</v>
      </c>
      <c r="B6609" s="432"/>
      <c r="C6609" s="425" t="s">
        <v>0</v>
      </c>
      <c r="D6609" s="425" t="s">
        <v>27</v>
      </c>
      <c r="E6609" s="427" t="s">
        <v>28</v>
      </c>
      <c r="F6609" s="429" t="s">
        <v>29</v>
      </c>
      <c r="G6609" s="429" t="s">
        <v>30</v>
      </c>
    </row>
    <row r="6610" spans="1:123" s="111" customFormat="1" ht="24" customHeight="1" x14ac:dyDescent="0.2">
      <c r="A6610" s="110" t="s">
        <v>508</v>
      </c>
      <c r="B6610" s="110" t="s">
        <v>509</v>
      </c>
      <c r="C6610" s="426"/>
      <c r="D6610" s="426"/>
      <c r="E6610" s="428"/>
      <c r="F6610" s="430"/>
      <c r="G6610" s="430"/>
      <c r="H6610" s="239"/>
      <c r="I6610" s="239"/>
      <c r="J6610" s="239"/>
      <c r="K6610" s="239"/>
      <c r="L6610" s="239"/>
      <c r="M6610" s="239"/>
      <c r="N6610" s="239"/>
      <c r="O6610" s="239"/>
      <c r="P6610" s="239"/>
      <c r="Q6610" s="239"/>
      <c r="R6610" s="239"/>
      <c r="S6610" s="239"/>
      <c r="T6610" s="239"/>
      <c r="U6610" s="239"/>
      <c r="V6610" s="239"/>
      <c r="W6610" s="239"/>
      <c r="X6610" s="239"/>
      <c r="Y6610" s="239"/>
      <c r="Z6610" s="239"/>
      <c r="AA6610" s="239"/>
      <c r="AB6610" s="239"/>
      <c r="AC6610" s="239"/>
      <c r="AD6610" s="239"/>
      <c r="AE6610" s="239"/>
      <c r="AF6610" s="239"/>
      <c r="AG6610" s="239"/>
      <c r="AH6610" s="239"/>
      <c r="AI6610" s="239"/>
      <c r="AJ6610" s="239"/>
      <c r="AK6610" s="239"/>
      <c r="AL6610" s="239"/>
      <c r="AM6610" s="239"/>
      <c r="AN6610" s="239"/>
      <c r="AO6610" s="239"/>
      <c r="AP6610" s="239"/>
      <c r="AQ6610" s="239"/>
      <c r="AR6610" s="239"/>
      <c r="AS6610" s="239"/>
      <c r="AT6610" s="239"/>
      <c r="AU6610" s="239"/>
      <c r="AV6610" s="239"/>
      <c r="AW6610" s="239"/>
      <c r="AX6610" s="239"/>
      <c r="AY6610" s="239"/>
      <c r="AZ6610" s="239"/>
      <c r="BA6610" s="239"/>
      <c r="BB6610" s="239"/>
      <c r="BC6610" s="239"/>
      <c r="BD6610" s="239"/>
      <c r="BE6610" s="239"/>
      <c r="BF6610" s="239"/>
      <c r="BG6610" s="239"/>
      <c r="BH6610" s="239"/>
      <c r="BI6610" s="239"/>
      <c r="BJ6610" s="239"/>
      <c r="BK6610" s="239"/>
      <c r="BL6610" s="239"/>
      <c r="BM6610" s="239"/>
      <c r="BN6610" s="239"/>
      <c r="BO6610" s="239"/>
      <c r="BP6610" s="239"/>
      <c r="BQ6610" s="239"/>
      <c r="BR6610" s="239"/>
      <c r="BS6610" s="239"/>
      <c r="BT6610" s="239"/>
      <c r="BU6610" s="239"/>
      <c r="BV6610" s="239"/>
      <c r="BW6610" s="239"/>
      <c r="BX6610" s="239"/>
      <c r="BY6610" s="239"/>
      <c r="BZ6610" s="239"/>
      <c r="CA6610" s="239"/>
      <c r="CB6610" s="239"/>
      <c r="CC6610" s="239"/>
      <c r="CD6610" s="239"/>
      <c r="CE6610" s="239"/>
      <c r="CF6610" s="239"/>
      <c r="CG6610" s="239"/>
      <c r="CH6610" s="239"/>
      <c r="CI6610" s="239"/>
      <c r="CJ6610" s="239"/>
      <c r="CK6610" s="239"/>
      <c r="CL6610" s="239"/>
      <c r="CM6610" s="239"/>
      <c r="CN6610" s="239"/>
      <c r="CO6610" s="239"/>
      <c r="CP6610" s="239"/>
      <c r="CQ6610" s="239"/>
      <c r="CR6610" s="239"/>
      <c r="CS6610" s="239"/>
      <c r="CT6610" s="239"/>
      <c r="CU6610" s="239"/>
      <c r="CV6610" s="239"/>
      <c r="CW6610" s="239"/>
      <c r="CX6610" s="239"/>
      <c r="CY6610" s="239"/>
      <c r="CZ6610" s="239"/>
      <c r="DA6610" s="239"/>
      <c r="DB6610" s="239"/>
      <c r="DC6610" s="239"/>
      <c r="DD6610" s="239"/>
      <c r="DE6610" s="239"/>
      <c r="DF6610" s="239"/>
      <c r="DG6610" s="239"/>
      <c r="DH6610" s="239"/>
      <c r="DI6610" s="239"/>
      <c r="DJ6610" s="239"/>
      <c r="DK6610" s="239"/>
      <c r="DL6610" s="239"/>
      <c r="DM6610" s="239"/>
      <c r="DN6610" s="239"/>
      <c r="DO6610" s="239"/>
      <c r="DP6610" s="239"/>
      <c r="DQ6610" s="239"/>
      <c r="DR6610" s="239"/>
      <c r="DS6610" s="239"/>
    </row>
    <row r="6611" spans="1:123" ht="24" customHeight="1" x14ac:dyDescent="0.2">
      <c r="A6611" s="378"/>
      <c r="B6611" s="112"/>
      <c r="C6611" s="376" t="s">
        <v>604</v>
      </c>
      <c r="D6611" s="113"/>
      <c r="E6611" s="114"/>
      <c r="F6611" s="115"/>
      <c r="G6611" s="302"/>
    </row>
    <row r="6612" spans="1:123" s="238" customFormat="1" ht="24" customHeight="1" x14ac:dyDescent="0.2">
      <c r="A6612" s="235" t="str">
        <f t="shared" ref="A6612:A6625" si="1983">IFERROR(VLOOKUP(C6612,Tabla_Insumos,4,FALSE),"")</f>
        <v/>
      </c>
      <c r="B6612" s="233" t="str">
        <f t="shared" ref="B6612:B6625" si="1984">IFERROR(VLOOKUP(C6612,Tabla_Insumos,5,FALSE),"")</f>
        <v/>
      </c>
      <c r="C6612" s="234"/>
      <c r="D6612" s="235" t="str">
        <f t="shared" ref="D6612:D6625" si="1985">IFERROR(VLOOKUP(C6612,Tabla_Insumos,2,FALSE),"")</f>
        <v/>
      </c>
      <c r="E6612" s="236"/>
      <c r="F6612" s="237">
        <f t="shared" ref="F6612:F6625" si="1986">IFERROR(VLOOKUP(C6612,Tabla_Insumos,3,FALSE),0)</f>
        <v>0</v>
      </c>
      <c r="G6612" s="303">
        <f>ROUND(E6612*F6612,2)</f>
        <v>0</v>
      </c>
    </row>
    <row r="6613" spans="1:123" s="238" customFormat="1" ht="24" customHeight="1" x14ac:dyDescent="0.2">
      <c r="A6613" s="235" t="str">
        <f t="shared" si="1983"/>
        <v/>
      </c>
      <c r="B6613" s="233" t="str">
        <f t="shared" si="1984"/>
        <v/>
      </c>
      <c r="C6613" s="234"/>
      <c r="D6613" s="235" t="str">
        <f t="shared" si="1985"/>
        <v/>
      </c>
      <c r="E6613" s="236"/>
      <c r="F6613" s="237">
        <f t="shared" si="1986"/>
        <v>0</v>
      </c>
      <c r="G6613" s="303">
        <f t="shared" ref="G6613:G6625" si="1987">ROUND(E6613*F6613,2)</f>
        <v>0</v>
      </c>
    </row>
    <row r="6614" spans="1:123" s="238" customFormat="1" ht="24" customHeight="1" x14ac:dyDescent="0.2">
      <c r="A6614" s="235" t="str">
        <f t="shared" si="1983"/>
        <v/>
      </c>
      <c r="B6614" s="233" t="str">
        <f t="shared" si="1984"/>
        <v/>
      </c>
      <c r="C6614" s="234"/>
      <c r="D6614" s="235" t="str">
        <f t="shared" si="1985"/>
        <v/>
      </c>
      <c r="E6614" s="236"/>
      <c r="F6614" s="237">
        <f t="shared" si="1986"/>
        <v>0</v>
      </c>
      <c r="G6614" s="303">
        <f t="shared" si="1987"/>
        <v>0</v>
      </c>
    </row>
    <row r="6615" spans="1:123" s="238" customFormat="1" ht="24" customHeight="1" x14ac:dyDescent="0.2">
      <c r="A6615" s="235" t="str">
        <f t="shared" si="1983"/>
        <v/>
      </c>
      <c r="B6615" s="233" t="str">
        <f t="shared" si="1984"/>
        <v/>
      </c>
      <c r="C6615" s="234"/>
      <c r="D6615" s="235" t="str">
        <f t="shared" si="1985"/>
        <v/>
      </c>
      <c r="E6615" s="236"/>
      <c r="F6615" s="237">
        <f t="shared" si="1986"/>
        <v>0</v>
      </c>
      <c r="G6615" s="303">
        <f t="shared" si="1987"/>
        <v>0</v>
      </c>
    </row>
    <row r="6616" spans="1:123" s="238" customFormat="1" ht="24" customHeight="1" x14ac:dyDescent="0.2">
      <c r="A6616" s="235" t="str">
        <f t="shared" si="1983"/>
        <v/>
      </c>
      <c r="B6616" s="233" t="str">
        <f t="shared" si="1984"/>
        <v/>
      </c>
      <c r="C6616" s="234"/>
      <c r="D6616" s="235" t="str">
        <f t="shared" si="1985"/>
        <v/>
      </c>
      <c r="E6616" s="236"/>
      <c r="F6616" s="237">
        <f t="shared" si="1986"/>
        <v>0</v>
      </c>
      <c r="G6616" s="303">
        <f t="shared" si="1987"/>
        <v>0</v>
      </c>
    </row>
    <row r="6617" spans="1:123" s="238" customFormat="1" ht="24" customHeight="1" x14ac:dyDescent="0.2">
      <c r="A6617" s="235" t="str">
        <f t="shared" si="1983"/>
        <v/>
      </c>
      <c r="B6617" s="233" t="str">
        <f t="shared" si="1984"/>
        <v/>
      </c>
      <c r="C6617" s="234"/>
      <c r="D6617" s="235" t="str">
        <f t="shared" si="1985"/>
        <v/>
      </c>
      <c r="E6617" s="236"/>
      <c r="F6617" s="237">
        <f t="shared" si="1986"/>
        <v>0</v>
      </c>
      <c r="G6617" s="303">
        <f t="shared" si="1987"/>
        <v>0</v>
      </c>
    </row>
    <row r="6618" spans="1:123" s="238" customFormat="1" ht="24" customHeight="1" x14ac:dyDescent="0.2">
      <c r="A6618" s="235" t="str">
        <f t="shared" si="1983"/>
        <v/>
      </c>
      <c r="B6618" s="233" t="str">
        <f t="shared" si="1984"/>
        <v/>
      </c>
      <c r="C6618" s="234"/>
      <c r="D6618" s="235" t="str">
        <f t="shared" si="1985"/>
        <v/>
      </c>
      <c r="E6618" s="236"/>
      <c r="F6618" s="237">
        <f t="shared" si="1986"/>
        <v>0</v>
      </c>
      <c r="G6618" s="303">
        <f t="shared" si="1987"/>
        <v>0</v>
      </c>
    </row>
    <row r="6619" spans="1:123" s="238" customFormat="1" ht="24" customHeight="1" x14ac:dyDescent="0.2">
      <c r="A6619" s="235" t="str">
        <f t="shared" si="1983"/>
        <v/>
      </c>
      <c r="B6619" s="233" t="str">
        <f t="shared" si="1984"/>
        <v/>
      </c>
      <c r="C6619" s="234"/>
      <c r="D6619" s="235" t="str">
        <f t="shared" si="1985"/>
        <v/>
      </c>
      <c r="E6619" s="236"/>
      <c r="F6619" s="237">
        <f t="shared" si="1986"/>
        <v>0</v>
      </c>
      <c r="G6619" s="303">
        <f t="shared" si="1987"/>
        <v>0</v>
      </c>
    </row>
    <row r="6620" spans="1:123" s="238" customFormat="1" ht="24" customHeight="1" x14ac:dyDescent="0.2">
      <c r="A6620" s="235" t="str">
        <f t="shared" si="1983"/>
        <v/>
      </c>
      <c r="B6620" s="233" t="str">
        <f t="shared" si="1984"/>
        <v/>
      </c>
      <c r="C6620" s="234"/>
      <c r="D6620" s="235" t="str">
        <f t="shared" si="1985"/>
        <v/>
      </c>
      <c r="E6620" s="236"/>
      <c r="F6620" s="237">
        <f t="shared" si="1986"/>
        <v>0</v>
      </c>
      <c r="G6620" s="303">
        <f t="shared" si="1987"/>
        <v>0</v>
      </c>
    </row>
    <row r="6621" spans="1:123" s="238" customFormat="1" ht="24" customHeight="1" x14ac:dyDescent="0.2">
      <c r="A6621" s="235" t="str">
        <f t="shared" si="1983"/>
        <v/>
      </c>
      <c r="B6621" s="233" t="str">
        <f t="shared" si="1984"/>
        <v/>
      </c>
      <c r="C6621" s="234"/>
      <c r="D6621" s="235" t="str">
        <f t="shared" si="1985"/>
        <v/>
      </c>
      <c r="E6621" s="236"/>
      <c r="F6621" s="237">
        <f t="shared" si="1986"/>
        <v>0</v>
      </c>
      <c r="G6621" s="303">
        <f t="shared" si="1987"/>
        <v>0</v>
      </c>
    </row>
    <row r="6622" spans="1:123" s="238" customFormat="1" ht="24" customHeight="1" x14ac:dyDescent="0.2">
      <c r="A6622" s="235" t="str">
        <f t="shared" si="1983"/>
        <v/>
      </c>
      <c r="B6622" s="233" t="str">
        <f t="shared" si="1984"/>
        <v/>
      </c>
      <c r="C6622" s="234"/>
      <c r="D6622" s="235" t="str">
        <f t="shared" si="1985"/>
        <v/>
      </c>
      <c r="E6622" s="236"/>
      <c r="F6622" s="237">
        <f t="shared" si="1986"/>
        <v>0</v>
      </c>
      <c r="G6622" s="303">
        <f t="shared" si="1987"/>
        <v>0</v>
      </c>
    </row>
    <row r="6623" spans="1:123" s="238" customFormat="1" ht="24" customHeight="1" x14ac:dyDescent="0.2">
      <c r="A6623" s="235" t="str">
        <f t="shared" si="1983"/>
        <v/>
      </c>
      <c r="B6623" s="233" t="str">
        <f t="shared" si="1984"/>
        <v/>
      </c>
      <c r="C6623" s="234"/>
      <c r="D6623" s="235" t="str">
        <f t="shared" si="1985"/>
        <v/>
      </c>
      <c r="E6623" s="236"/>
      <c r="F6623" s="237">
        <f t="shared" si="1986"/>
        <v>0</v>
      </c>
      <c r="G6623" s="303">
        <f t="shared" si="1987"/>
        <v>0</v>
      </c>
    </row>
    <row r="6624" spans="1:123" s="238" customFormat="1" ht="24" customHeight="1" x14ac:dyDescent="0.2">
      <c r="A6624" s="235" t="str">
        <f t="shared" si="1983"/>
        <v/>
      </c>
      <c r="B6624" s="233" t="str">
        <f t="shared" si="1984"/>
        <v/>
      </c>
      <c r="C6624" s="234"/>
      <c r="D6624" s="235" t="str">
        <f t="shared" si="1985"/>
        <v/>
      </c>
      <c r="E6624" s="236"/>
      <c r="F6624" s="237">
        <f t="shared" si="1986"/>
        <v>0</v>
      </c>
      <c r="G6624" s="303">
        <f t="shared" si="1987"/>
        <v>0</v>
      </c>
    </row>
    <row r="6625" spans="1:7" s="238" customFormat="1" ht="24" customHeight="1" x14ac:dyDescent="0.2">
      <c r="A6625" s="235" t="str">
        <f t="shared" si="1983"/>
        <v/>
      </c>
      <c r="B6625" s="233" t="str">
        <f t="shared" si="1984"/>
        <v/>
      </c>
      <c r="C6625" s="234"/>
      <c r="D6625" s="235" t="str">
        <f t="shared" si="1985"/>
        <v/>
      </c>
      <c r="E6625" s="236"/>
      <c r="F6625" s="237">
        <f t="shared" si="1986"/>
        <v>0</v>
      </c>
      <c r="G6625" s="303">
        <f t="shared" si="1987"/>
        <v>0</v>
      </c>
    </row>
    <row r="6626" spans="1:7" ht="24" customHeight="1" x14ac:dyDescent="0.2">
      <c r="A6626" s="304"/>
      <c r="B6626" s="99"/>
      <c r="C6626" s="99"/>
      <c r="D6626" s="105"/>
      <c r="E6626" s="106"/>
      <c r="F6626" s="377" t="s">
        <v>31</v>
      </c>
      <c r="G6626" s="305">
        <f>SUBTOTAL(9,G6612:G6625)</f>
        <v>0</v>
      </c>
    </row>
    <row r="6627" spans="1:7" ht="24" customHeight="1" x14ac:dyDescent="0.2">
      <c r="A6627" s="304"/>
      <c r="B6627" s="99"/>
      <c r="C6627" s="375" t="s">
        <v>605</v>
      </c>
      <c r="D6627" s="105"/>
      <c r="E6627" s="106"/>
      <c r="F6627" s="107"/>
      <c r="G6627" s="306"/>
    </row>
    <row r="6628" spans="1:7" s="238" customFormat="1" ht="24" customHeight="1" x14ac:dyDescent="0.2">
      <c r="A6628" s="235" t="str">
        <f t="shared" ref="A6628:A6635" si="1988">IFERROR(VLOOKUP(C6628,Tabla_Insumos,4,FALSE),"")</f>
        <v/>
      </c>
      <c r="B6628" s="233">
        <f t="shared" ref="B6628:B6635" si="1989">IFERROR(VLOOKUP(A6628,Tabla_Indices,5,FALSE),"")</f>
        <v>0</v>
      </c>
      <c r="C6628" s="234"/>
      <c r="D6628" s="235" t="str">
        <f t="shared" ref="D6628:D6635" si="1990">IFERROR(VLOOKUP(C6628,Tabla_Insumos,2,FALSE),"")</f>
        <v/>
      </c>
      <c r="E6628" s="236"/>
      <c r="F6628" s="237">
        <f t="shared" ref="F6628:F6635" si="1991">IFERROR(VLOOKUP(C6628,Tabla_Insumos,3,FALSE),0)</f>
        <v>0</v>
      </c>
      <c r="G6628" s="303">
        <f>ROUND(E6628*F6628,2)</f>
        <v>0</v>
      </c>
    </row>
    <row r="6629" spans="1:7" s="238" customFormat="1" ht="24" customHeight="1" x14ac:dyDescent="0.2">
      <c r="A6629" s="235" t="str">
        <f t="shared" si="1988"/>
        <v/>
      </c>
      <c r="B6629" s="233">
        <f t="shared" si="1989"/>
        <v>0</v>
      </c>
      <c r="C6629" s="234"/>
      <c r="D6629" s="235" t="str">
        <f t="shared" si="1990"/>
        <v/>
      </c>
      <c r="E6629" s="236"/>
      <c r="F6629" s="237">
        <f t="shared" si="1991"/>
        <v>0</v>
      </c>
      <c r="G6629" s="303">
        <f>ROUND(E6629*F6629,2)</f>
        <v>0</v>
      </c>
    </row>
    <row r="6630" spans="1:7" s="238" customFormat="1" ht="24" customHeight="1" x14ac:dyDescent="0.2">
      <c r="A6630" s="235" t="str">
        <f t="shared" si="1988"/>
        <v/>
      </c>
      <c r="B6630" s="233">
        <f t="shared" si="1989"/>
        <v>0</v>
      </c>
      <c r="C6630" s="234"/>
      <c r="D6630" s="235" t="str">
        <f t="shared" si="1990"/>
        <v/>
      </c>
      <c r="E6630" s="236"/>
      <c r="F6630" s="237">
        <f t="shared" si="1991"/>
        <v>0</v>
      </c>
      <c r="G6630" s="303">
        <f t="shared" ref="G6630:G6635" si="1992">ROUND(E6630*F6630,2)</f>
        <v>0</v>
      </c>
    </row>
    <row r="6631" spans="1:7" s="238" customFormat="1" ht="24" customHeight="1" x14ac:dyDescent="0.2">
      <c r="A6631" s="235" t="str">
        <f t="shared" si="1988"/>
        <v/>
      </c>
      <c r="B6631" s="233">
        <f t="shared" si="1989"/>
        <v>0</v>
      </c>
      <c r="C6631" s="234"/>
      <c r="D6631" s="235" t="str">
        <f t="shared" si="1990"/>
        <v/>
      </c>
      <c r="E6631" s="236"/>
      <c r="F6631" s="237">
        <f t="shared" si="1991"/>
        <v>0</v>
      </c>
      <c r="G6631" s="303">
        <f t="shared" si="1992"/>
        <v>0</v>
      </c>
    </row>
    <row r="6632" spans="1:7" s="238" customFormat="1" ht="24" customHeight="1" x14ac:dyDescent="0.2">
      <c r="A6632" s="235" t="str">
        <f t="shared" si="1988"/>
        <v/>
      </c>
      <c r="B6632" s="233">
        <f t="shared" si="1989"/>
        <v>0</v>
      </c>
      <c r="C6632" s="234"/>
      <c r="D6632" s="235" t="str">
        <f t="shared" si="1990"/>
        <v/>
      </c>
      <c r="E6632" s="236"/>
      <c r="F6632" s="237">
        <f t="shared" si="1991"/>
        <v>0</v>
      </c>
      <c r="G6632" s="303">
        <f t="shared" si="1992"/>
        <v>0</v>
      </c>
    </row>
    <row r="6633" spans="1:7" s="238" customFormat="1" ht="24" customHeight="1" x14ac:dyDescent="0.2">
      <c r="A6633" s="235" t="str">
        <f t="shared" si="1988"/>
        <v/>
      </c>
      <c r="B6633" s="233">
        <f t="shared" si="1989"/>
        <v>0</v>
      </c>
      <c r="C6633" s="234"/>
      <c r="D6633" s="235" t="str">
        <f t="shared" si="1990"/>
        <v/>
      </c>
      <c r="E6633" s="236"/>
      <c r="F6633" s="237">
        <f t="shared" si="1991"/>
        <v>0</v>
      </c>
      <c r="G6633" s="303">
        <f t="shared" si="1992"/>
        <v>0</v>
      </c>
    </row>
    <row r="6634" spans="1:7" s="238" customFormat="1" ht="24" customHeight="1" x14ac:dyDescent="0.2">
      <c r="A6634" s="235" t="str">
        <f t="shared" si="1988"/>
        <v/>
      </c>
      <c r="B6634" s="233">
        <f t="shared" si="1989"/>
        <v>0</v>
      </c>
      <c r="C6634" s="234"/>
      <c r="D6634" s="235" t="str">
        <f t="shared" si="1990"/>
        <v/>
      </c>
      <c r="E6634" s="236"/>
      <c r="F6634" s="237">
        <f t="shared" si="1991"/>
        <v>0</v>
      </c>
      <c r="G6634" s="303">
        <f t="shared" si="1992"/>
        <v>0</v>
      </c>
    </row>
    <row r="6635" spans="1:7" s="238" customFormat="1" ht="24" customHeight="1" x14ac:dyDescent="0.2">
      <c r="A6635" s="235" t="str">
        <f t="shared" si="1988"/>
        <v/>
      </c>
      <c r="B6635" s="233">
        <f t="shared" si="1989"/>
        <v>0</v>
      </c>
      <c r="C6635" s="234"/>
      <c r="D6635" s="235" t="str">
        <f t="shared" si="1990"/>
        <v/>
      </c>
      <c r="E6635" s="236"/>
      <c r="F6635" s="237">
        <f t="shared" si="1991"/>
        <v>0</v>
      </c>
      <c r="G6635" s="303">
        <f t="shared" si="1992"/>
        <v>0</v>
      </c>
    </row>
    <row r="6636" spans="1:7" ht="24" customHeight="1" x14ac:dyDescent="0.2">
      <c r="A6636" s="304"/>
      <c r="B6636" s="99"/>
      <c r="C6636" s="99"/>
      <c r="D6636" s="105"/>
      <c r="E6636" s="106"/>
      <c r="F6636" s="377" t="s">
        <v>32</v>
      </c>
      <c r="G6636" s="305">
        <f>SUBTOTAL(9,G6628:G6635)</f>
        <v>0</v>
      </c>
    </row>
    <row r="6637" spans="1:7" ht="24" customHeight="1" x14ac:dyDescent="0.2">
      <c r="A6637" s="304"/>
      <c r="B6637" s="99"/>
      <c r="C6637" s="375" t="s">
        <v>606</v>
      </c>
      <c r="D6637" s="105"/>
      <c r="E6637" s="106"/>
      <c r="F6637" s="107"/>
      <c r="G6637" s="306"/>
    </row>
    <row r="6638" spans="1:7" s="238" customFormat="1" ht="24" customHeight="1" x14ac:dyDescent="0.2">
      <c r="A6638" s="235" t="str">
        <f t="shared" ref="A6638:A6646" si="1993">IFERROR(VLOOKUP(C6638,Tabla_Insumos,4,FALSE),"")</f>
        <v/>
      </c>
      <c r="B6638" s="233" t="str">
        <f t="shared" ref="B6638:B6646" si="1994">IFERROR(VLOOKUP(C6638,Tabla_Insumos,5,FALSE),"")</f>
        <v/>
      </c>
      <c r="C6638" s="234"/>
      <c r="D6638" s="235" t="str">
        <f t="shared" ref="D6638:D6646" si="1995">IFERROR(VLOOKUP(C6638,Tabla_Insumos,2,FALSE),"")</f>
        <v/>
      </c>
      <c r="E6638" s="236"/>
      <c r="F6638" s="237">
        <f t="shared" ref="F6638:F6646" si="1996">IFERROR(VLOOKUP(C6638,Tabla_Insumos,3,FALSE),0)</f>
        <v>0</v>
      </c>
      <c r="G6638" s="303">
        <f t="shared" ref="G6638:G6646" si="1997">ROUND(E6638*F6638,2)</f>
        <v>0</v>
      </c>
    </row>
    <row r="6639" spans="1:7" s="238" customFormat="1" ht="24" customHeight="1" x14ac:dyDescent="0.2">
      <c r="A6639" s="235" t="str">
        <f t="shared" si="1993"/>
        <v/>
      </c>
      <c r="B6639" s="233" t="str">
        <f t="shared" si="1994"/>
        <v/>
      </c>
      <c r="C6639" s="234"/>
      <c r="D6639" s="235" t="str">
        <f t="shared" si="1995"/>
        <v/>
      </c>
      <c r="E6639" s="236"/>
      <c r="F6639" s="237">
        <f t="shared" si="1996"/>
        <v>0</v>
      </c>
      <c r="G6639" s="303">
        <f t="shared" si="1997"/>
        <v>0</v>
      </c>
    </row>
    <row r="6640" spans="1:7" s="238" customFormat="1" ht="24" customHeight="1" x14ac:dyDescent="0.2">
      <c r="A6640" s="235" t="str">
        <f t="shared" si="1993"/>
        <v/>
      </c>
      <c r="B6640" s="233" t="str">
        <f t="shared" si="1994"/>
        <v/>
      </c>
      <c r="C6640" s="234"/>
      <c r="D6640" s="235" t="str">
        <f t="shared" si="1995"/>
        <v/>
      </c>
      <c r="E6640" s="236"/>
      <c r="F6640" s="237">
        <f t="shared" si="1996"/>
        <v>0</v>
      </c>
      <c r="G6640" s="303">
        <f t="shared" si="1997"/>
        <v>0</v>
      </c>
    </row>
    <row r="6641" spans="1:7" s="238" customFormat="1" ht="24" customHeight="1" x14ac:dyDescent="0.2">
      <c r="A6641" s="235" t="str">
        <f t="shared" si="1993"/>
        <v/>
      </c>
      <c r="B6641" s="233" t="str">
        <f t="shared" si="1994"/>
        <v/>
      </c>
      <c r="C6641" s="234"/>
      <c r="D6641" s="235" t="str">
        <f t="shared" si="1995"/>
        <v/>
      </c>
      <c r="E6641" s="236"/>
      <c r="F6641" s="237">
        <f t="shared" si="1996"/>
        <v>0</v>
      </c>
      <c r="G6641" s="303">
        <f t="shared" si="1997"/>
        <v>0</v>
      </c>
    </row>
    <row r="6642" spans="1:7" s="238" customFormat="1" ht="24" customHeight="1" x14ac:dyDescent="0.2">
      <c r="A6642" s="235" t="str">
        <f t="shared" si="1993"/>
        <v/>
      </c>
      <c r="B6642" s="233" t="str">
        <f t="shared" si="1994"/>
        <v/>
      </c>
      <c r="C6642" s="234"/>
      <c r="D6642" s="235" t="str">
        <f t="shared" si="1995"/>
        <v/>
      </c>
      <c r="E6642" s="236"/>
      <c r="F6642" s="237">
        <f t="shared" si="1996"/>
        <v>0</v>
      </c>
      <c r="G6642" s="303">
        <f t="shared" si="1997"/>
        <v>0</v>
      </c>
    </row>
    <row r="6643" spans="1:7" s="238" customFormat="1" ht="24" customHeight="1" x14ac:dyDescent="0.2">
      <c r="A6643" s="235" t="str">
        <f t="shared" si="1993"/>
        <v/>
      </c>
      <c r="B6643" s="233" t="str">
        <f t="shared" si="1994"/>
        <v/>
      </c>
      <c r="C6643" s="234"/>
      <c r="D6643" s="235" t="str">
        <f t="shared" si="1995"/>
        <v/>
      </c>
      <c r="E6643" s="236"/>
      <c r="F6643" s="237">
        <f t="shared" si="1996"/>
        <v>0</v>
      </c>
      <c r="G6643" s="303">
        <f t="shared" si="1997"/>
        <v>0</v>
      </c>
    </row>
    <row r="6644" spans="1:7" s="238" customFormat="1" ht="24" customHeight="1" x14ac:dyDescent="0.2">
      <c r="A6644" s="235" t="str">
        <f t="shared" si="1993"/>
        <v/>
      </c>
      <c r="B6644" s="233" t="str">
        <f t="shared" si="1994"/>
        <v/>
      </c>
      <c r="C6644" s="234"/>
      <c r="D6644" s="235" t="str">
        <f t="shared" si="1995"/>
        <v/>
      </c>
      <c r="E6644" s="236"/>
      <c r="F6644" s="237">
        <f t="shared" si="1996"/>
        <v>0</v>
      </c>
      <c r="G6644" s="303">
        <f t="shared" si="1997"/>
        <v>0</v>
      </c>
    </row>
    <row r="6645" spans="1:7" s="238" customFormat="1" ht="24" customHeight="1" x14ac:dyDescent="0.2">
      <c r="A6645" s="235" t="str">
        <f t="shared" si="1993"/>
        <v/>
      </c>
      <c r="B6645" s="233" t="str">
        <f t="shared" si="1994"/>
        <v/>
      </c>
      <c r="C6645" s="234"/>
      <c r="D6645" s="235" t="str">
        <f t="shared" si="1995"/>
        <v/>
      </c>
      <c r="E6645" s="236"/>
      <c r="F6645" s="237">
        <f t="shared" si="1996"/>
        <v>0</v>
      </c>
      <c r="G6645" s="303">
        <f t="shared" si="1997"/>
        <v>0</v>
      </c>
    </row>
    <row r="6646" spans="1:7" s="238" customFormat="1" ht="24" customHeight="1" x14ac:dyDescent="0.2">
      <c r="A6646" s="235" t="str">
        <f t="shared" si="1993"/>
        <v/>
      </c>
      <c r="B6646" s="233" t="str">
        <f t="shared" si="1994"/>
        <v/>
      </c>
      <c r="C6646" s="234"/>
      <c r="D6646" s="235" t="str">
        <f t="shared" si="1995"/>
        <v/>
      </c>
      <c r="E6646" s="236"/>
      <c r="F6646" s="237">
        <f t="shared" si="1996"/>
        <v>0</v>
      </c>
      <c r="G6646" s="303">
        <f t="shared" si="1997"/>
        <v>0</v>
      </c>
    </row>
    <row r="6647" spans="1:7" ht="24" customHeight="1" x14ac:dyDescent="0.2">
      <c r="A6647" s="307"/>
      <c r="B6647" s="105"/>
      <c r="C6647" s="99"/>
      <c r="D6647" s="105"/>
      <c r="E6647" s="106"/>
      <c r="F6647" s="377" t="s">
        <v>33</v>
      </c>
      <c r="G6647" s="305">
        <f>SUBTOTAL(9,G6638:G6646)</f>
        <v>0</v>
      </c>
    </row>
    <row r="6648" spans="1:7" ht="24" customHeight="1" x14ac:dyDescent="0.2">
      <c r="A6648" s="308"/>
      <c r="B6648" s="105"/>
      <c r="C6648" s="99"/>
      <c r="D6648" s="105"/>
      <c r="E6648" s="106"/>
      <c r="F6648" s="107"/>
      <c r="G6648" s="306"/>
    </row>
    <row r="6649" spans="1:7" ht="24" customHeight="1" x14ac:dyDescent="0.2">
      <c r="A6649" s="309" t="str">
        <f>B6607</f>
        <v/>
      </c>
      <c r="B6649" s="310" t="str">
        <f>C6607</f>
        <v/>
      </c>
      <c r="C6649" s="113"/>
      <c r="D6649" s="113" t="s">
        <v>34</v>
      </c>
      <c r="E6649" s="114"/>
      <c r="F6649" s="312" t="s">
        <v>35</v>
      </c>
      <c r="G6649" s="311">
        <f>SUBTOTAL(9,G6612:G6648)</f>
        <v>0</v>
      </c>
    </row>
    <row r="6651" spans="1:7" ht="24" customHeight="1" x14ac:dyDescent="0.2">
      <c r="A6651" s="291" t="s">
        <v>37</v>
      </c>
      <c r="B6651" s="292"/>
      <c r="C6651" s="292"/>
      <c r="D6651" s="292"/>
      <c r="E6651" s="292"/>
      <c r="F6651" s="292"/>
      <c r="G6651" s="293"/>
    </row>
    <row r="6652" spans="1:7" ht="24" customHeight="1" x14ac:dyDescent="0.2">
      <c r="A6652" s="294" t="s">
        <v>602</v>
      </c>
      <c r="B6652" s="101" t="str">
        <f>Comitente</f>
        <v>DIRECCION PROVINCIAL DE REDES DE GAS</v>
      </c>
      <c r="C6652" s="96"/>
      <c r="D6652" s="102"/>
      <c r="E6652" s="102"/>
      <c r="F6652" s="103"/>
      <c r="G6652" s="295"/>
    </row>
    <row r="6653" spans="1:7" ht="24" customHeight="1" x14ac:dyDescent="0.2">
      <c r="A6653" s="294" t="s">
        <v>603</v>
      </c>
      <c r="B6653" s="101">
        <f>Contratista</f>
        <v>0</v>
      </c>
      <c r="C6653" s="97"/>
      <c r="D6653" s="97"/>
      <c r="E6653" s="97"/>
      <c r="F6653" s="104"/>
      <c r="G6653" s="296"/>
    </row>
    <row r="6654" spans="1:7" ht="24" customHeight="1" x14ac:dyDescent="0.2">
      <c r="A6654" s="294" t="s">
        <v>24</v>
      </c>
      <c r="B6654" s="101" t="str">
        <f>Obra</f>
        <v>RED DE MEDIA PRESIÓN BARRIO TALACASTO</v>
      </c>
      <c r="C6654" s="97"/>
      <c r="D6654" s="97"/>
      <c r="E6654" s="97"/>
      <c r="F6654" s="104" t="s">
        <v>38</v>
      </c>
      <c r="G6654" s="297">
        <f>Fecha_Base</f>
        <v>0</v>
      </c>
    </row>
    <row r="6655" spans="1:7" ht="24" customHeight="1" x14ac:dyDescent="0.2">
      <c r="A6655" s="298" t="s">
        <v>601</v>
      </c>
      <c r="B6655" s="98" t="str">
        <f>Ubicación</f>
        <v>Departamento Chimbas</v>
      </c>
      <c r="C6655" s="98"/>
      <c r="D6655" s="105"/>
      <c r="E6655" s="106"/>
      <c r="F6655" s="107"/>
      <c r="G6655" s="299"/>
    </row>
    <row r="6656" spans="1:7" ht="24" customHeight="1" x14ac:dyDescent="0.2">
      <c r="A6656" s="298" t="s">
        <v>39</v>
      </c>
      <c r="B6656" s="108" t="str">
        <f>IFERROR(VALUE(LEFT(B6657,FIND(".",B6657)-1)),"")</f>
        <v/>
      </c>
      <c r="C6656" s="99" t="str">
        <f>IFERROR(VLOOKUP(B6656,Tabla_CyP,2,FALSE),"")</f>
        <v/>
      </c>
      <c r="D6656" s="99"/>
      <c r="E6656" s="106"/>
      <c r="F6656" s="107"/>
      <c r="G6656" s="299"/>
    </row>
    <row r="6657" spans="1:123" ht="24" customHeight="1" x14ac:dyDescent="0.2">
      <c r="A6657" s="298" t="s">
        <v>25</v>
      </c>
      <c r="B6657" s="109" t="str">
        <f>IFERROR(VLOOKUP(COUNTIF($A$1:A6657,"ANALISIS DE PRECIOS"),Tabla_NumeroItem,2,FALSE),"")</f>
        <v/>
      </c>
      <c r="C6657" s="99" t="str">
        <f>IFERROR(VLOOKUP(B6657,Tabla_CyP,2,FALSE),"")</f>
        <v/>
      </c>
      <c r="D6657" s="105"/>
      <c r="E6657" s="106"/>
      <c r="F6657" s="104" t="s">
        <v>26</v>
      </c>
      <c r="G6657" s="300" t="str">
        <f>IFERROR(VLOOKUP(B6657,Tabla_CyP,4,FALSE),"")</f>
        <v/>
      </c>
    </row>
    <row r="6658" spans="1:123" ht="24" customHeight="1" x14ac:dyDescent="0.2">
      <c r="A6658" s="298"/>
      <c r="B6658" s="98"/>
      <c r="C6658" s="99"/>
      <c r="D6658" s="105"/>
      <c r="E6658" s="106"/>
      <c r="F6658" s="107"/>
      <c r="G6658" s="299"/>
    </row>
    <row r="6659" spans="1:123" ht="24" customHeight="1" x14ac:dyDescent="0.2">
      <c r="A6659" s="431" t="s">
        <v>507</v>
      </c>
      <c r="B6659" s="432"/>
      <c r="C6659" s="425" t="s">
        <v>0</v>
      </c>
      <c r="D6659" s="425" t="s">
        <v>27</v>
      </c>
      <c r="E6659" s="427" t="s">
        <v>28</v>
      </c>
      <c r="F6659" s="429" t="s">
        <v>29</v>
      </c>
      <c r="G6659" s="429" t="s">
        <v>30</v>
      </c>
    </row>
    <row r="6660" spans="1:123" s="111" customFormat="1" ht="24" customHeight="1" x14ac:dyDescent="0.2">
      <c r="A6660" s="110" t="s">
        <v>508</v>
      </c>
      <c r="B6660" s="110" t="s">
        <v>509</v>
      </c>
      <c r="C6660" s="426"/>
      <c r="D6660" s="426"/>
      <c r="E6660" s="428"/>
      <c r="F6660" s="430"/>
      <c r="G6660" s="430"/>
      <c r="H6660" s="239"/>
      <c r="I6660" s="239"/>
      <c r="J6660" s="239"/>
      <c r="K6660" s="239"/>
      <c r="L6660" s="239"/>
      <c r="M6660" s="239"/>
      <c r="N6660" s="239"/>
      <c r="O6660" s="239"/>
      <c r="P6660" s="239"/>
      <c r="Q6660" s="239"/>
      <c r="R6660" s="239"/>
      <c r="S6660" s="239"/>
      <c r="T6660" s="239"/>
      <c r="U6660" s="239"/>
      <c r="V6660" s="239"/>
      <c r="W6660" s="239"/>
      <c r="X6660" s="239"/>
      <c r="Y6660" s="239"/>
      <c r="Z6660" s="239"/>
      <c r="AA6660" s="239"/>
      <c r="AB6660" s="239"/>
      <c r="AC6660" s="239"/>
      <c r="AD6660" s="239"/>
      <c r="AE6660" s="239"/>
      <c r="AF6660" s="239"/>
      <c r="AG6660" s="239"/>
      <c r="AH6660" s="239"/>
      <c r="AI6660" s="239"/>
      <c r="AJ6660" s="239"/>
      <c r="AK6660" s="239"/>
      <c r="AL6660" s="239"/>
      <c r="AM6660" s="239"/>
      <c r="AN6660" s="239"/>
      <c r="AO6660" s="239"/>
      <c r="AP6660" s="239"/>
      <c r="AQ6660" s="239"/>
      <c r="AR6660" s="239"/>
      <c r="AS6660" s="239"/>
      <c r="AT6660" s="239"/>
      <c r="AU6660" s="239"/>
      <c r="AV6660" s="239"/>
      <c r="AW6660" s="239"/>
      <c r="AX6660" s="239"/>
      <c r="AY6660" s="239"/>
      <c r="AZ6660" s="239"/>
      <c r="BA6660" s="239"/>
      <c r="BB6660" s="239"/>
      <c r="BC6660" s="239"/>
      <c r="BD6660" s="239"/>
      <c r="BE6660" s="239"/>
      <c r="BF6660" s="239"/>
      <c r="BG6660" s="239"/>
      <c r="BH6660" s="239"/>
      <c r="BI6660" s="239"/>
      <c r="BJ6660" s="239"/>
      <c r="BK6660" s="239"/>
      <c r="BL6660" s="239"/>
      <c r="BM6660" s="239"/>
      <c r="BN6660" s="239"/>
      <c r="BO6660" s="239"/>
      <c r="BP6660" s="239"/>
      <c r="BQ6660" s="239"/>
      <c r="BR6660" s="239"/>
      <c r="BS6660" s="239"/>
      <c r="BT6660" s="239"/>
      <c r="BU6660" s="239"/>
      <c r="BV6660" s="239"/>
      <c r="BW6660" s="239"/>
      <c r="BX6660" s="239"/>
      <c r="BY6660" s="239"/>
      <c r="BZ6660" s="239"/>
      <c r="CA6660" s="239"/>
      <c r="CB6660" s="239"/>
      <c r="CC6660" s="239"/>
      <c r="CD6660" s="239"/>
      <c r="CE6660" s="239"/>
      <c r="CF6660" s="239"/>
      <c r="CG6660" s="239"/>
      <c r="CH6660" s="239"/>
      <c r="CI6660" s="239"/>
      <c r="CJ6660" s="239"/>
      <c r="CK6660" s="239"/>
      <c r="CL6660" s="239"/>
      <c r="CM6660" s="239"/>
      <c r="CN6660" s="239"/>
      <c r="CO6660" s="239"/>
      <c r="CP6660" s="239"/>
      <c r="CQ6660" s="239"/>
      <c r="CR6660" s="239"/>
      <c r="CS6660" s="239"/>
      <c r="CT6660" s="239"/>
      <c r="CU6660" s="239"/>
      <c r="CV6660" s="239"/>
      <c r="CW6660" s="239"/>
      <c r="CX6660" s="239"/>
      <c r="CY6660" s="239"/>
      <c r="CZ6660" s="239"/>
      <c r="DA6660" s="239"/>
      <c r="DB6660" s="239"/>
      <c r="DC6660" s="239"/>
      <c r="DD6660" s="239"/>
      <c r="DE6660" s="239"/>
      <c r="DF6660" s="239"/>
      <c r="DG6660" s="239"/>
      <c r="DH6660" s="239"/>
      <c r="DI6660" s="239"/>
      <c r="DJ6660" s="239"/>
      <c r="DK6660" s="239"/>
      <c r="DL6660" s="239"/>
      <c r="DM6660" s="239"/>
      <c r="DN6660" s="239"/>
      <c r="DO6660" s="239"/>
      <c r="DP6660" s="239"/>
      <c r="DQ6660" s="239"/>
      <c r="DR6660" s="239"/>
      <c r="DS6660" s="239"/>
    </row>
    <row r="6661" spans="1:123" ht="24" customHeight="1" x14ac:dyDescent="0.2">
      <c r="A6661" s="378"/>
      <c r="B6661" s="112"/>
      <c r="C6661" s="376" t="s">
        <v>604</v>
      </c>
      <c r="D6661" s="113"/>
      <c r="E6661" s="114"/>
      <c r="F6661" s="115"/>
      <c r="G6661" s="302"/>
    </row>
    <row r="6662" spans="1:123" s="238" customFormat="1" ht="24" customHeight="1" x14ac:dyDescent="0.2">
      <c r="A6662" s="235" t="str">
        <f t="shared" ref="A6662:A6675" si="1998">IFERROR(VLOOKUP(C6662,Tabla_Insumos,4,FALSE),"")</f>
        <v/>
      </c>
      <c r="B6662" s="233" t="str">
        <f t="shared" ref="B6662:B6675" si="1999">IFERROR(VLOOKUP(C6662,Tabla_Insumos,5,FALSE),"")</f>
        <v/>
      </c>
      <c r="C6662" s="234"/>
      <c r="D6662" s="235" t="str">
        <f t="shared" ref="D6662:D6675" si="2000">IFERROR(VLOOKUP(C6662,Tabla_Insumos,2,FALSE),"")</f>
        <v/>
      </c>
      <c r="E6662" s="236"/>
      <c r="F6662" s="237">
        <f t="shared" ref="F6662:F6675" si="2001">IFERROR(VLOOKUP(C6662,Tabla_Insumos,3,FALSE),0)</f>
        <v>0</v>
      </c>
      <c r="G6662" s="303">
        <f>ROUND(E6662*F6662,2)</f>
        <v>0</v>
      </c>
    </row>
    <row r="6663" spans="1:123" s="238" customFormat="1" ht="24" customHeight="1" x14ac:dyDescent="0.2">
      <c r="A6663" s="235" t="str">
        <f t="shared" si="1998"/>
        <v/>
      </c>
      <c r="B6663" s="233" t="str">
        <f t="shared" si="1999"/>
        <v/>
      </c>
      <c r="C6663" s="234"/>
      <c r="D6663" s="235" t="str">
        <f t="shared" si="2000"/>
        <v/>
      </c>
      <c r="E6663" s="236"/>
      <c r="F6663" s="237">
        <f t="shared" si="2001"/>
        <v>0</v>
      </c>
      <c r="G6663" s="303">
        <f t="shared" ref="G6663:G6675" si="2002">ROUND(E6663*F6663,2)</f>
        <v>0</v>
      </c>
    </row>
    <row r="6664" spans="1:123" s="238" customFormat="1" ht="24" customHeight="1" x14ac:dyDescent="0.2">
      <c r="A6664" s="235" t="str">
        <f t="shared" si="1998"/>
        <v/>
      </c>
      <c r="B6664" s="233" t="str">
        <f t="shared" si="1999"/>
        <v/>
      </c>
      <c r="C6664" s="234"/>
      <c r="D6664" s="235" t="str">
        <f t="shared" si="2000"/>
        <v/>
      </c>
      <c r="E6664" s="236"/>
      <c r="F6664" s="237">
        <f t="shared" si="2001"/>
        <v>0</v>
      </c>
      <c r="G6664" s="303">
        <f t="shared" si="2002"/>
        <v>0</v>
      </c>
    </row>
    <row r="6665" spans="1:123" s="238" customFormat="1" ht="24" customHeight="1" x14ac:dyDescent="0.2">
      <c r="A6665" s="235" t="str">
        <f t="shared" si="1998"/>
        <v/>
      </c>
      <c r="B6665" s="233" t="str">
        <f t="shared" si="1999"/>
        <v/>
      </c>
      <c r="C6665" s="234"/>
      <c r="D6665" s="235" t="str">
        <f t="shared" si="2000"/>
        <v/>
      </c>
      <c r="E6665" s="236"/>
      <c r="F6665" s="237">
        <f t="shared" si="2001"/>
        <v>0</v>
      </c>
      <c r="G6665" s="303">
        <f t="shared" si="2002"/>
        <v>0</v>
      </c>
    </row>
    <row r="6666" spans="1:123" s="238" customFormat="1" ht="24" customHeight="1" x14ac:dyDescent="0.2">
      <c r="A6666" s="235" t="str">
        <f t="shared" si="1998"/>
        <v/>
      </c>
      <c r="B6666" s="233" t="str">
        <f t="shared" si="1999"/>
        <v/>
      </c>
      <c r="C6666" s="234"/>
      <c r="D6666" s="235" t="str">
        <f t="shared" si="2000"/>
        <v/>
      </c>
      <c r="E6666" s="236"/>
      <c r="F6666" s="237">
        <f t="shared" si="2001"/>
        <v>0</v>
      </c>
      <c r="G6666" s="303">
        <f t="shared" si="2002"/>
        <v>0</v>
      </c>
    </row>
    <row r="6667" spans="1:123" s="238" customFormat="1" ht="24" customHeight="1" x14ac:dyDescent="0.2">
      <c r="A6667" s="235" t="str">
        <f t="shared" si="1998"/>
        <v/>
      </c>
      <c r="B6667" s="233" t="str">
        <f t="shared" si="1999"/>
        <v/>
      </c>
      <c r="C6667" s="234"/>
      <c r="D6667" s="235" t="str">
        <f t="shared" si="2000"/>
        <v/>
      </c>
      <c r="E6667" s="236"/>
      <c r="F6667" s="237">
        <f t="shared" si="2001"/>
        <v>0</v>
      </c>
      <c r="G6667" s="303">
        <f t="shared" si="2002"/>
        <v>0</v>
      </c>
    </row>
    <row r="6668" spans="1:123" s="238" customFormat="1" ht="24" customHeight="1" x14ac:dyDescent="0.2">
      <c r="A6668" s="235" t="str">
        <f t="shared" si="1998"/>
        <v/>
      </c>
      <c r="B6668" s="233" t="str">
        <f t="shared" si="1999"/>
        <v/>
      </c>
      <c r="C6668" s="234"/>
      <c r="D6668" s="235" t="str">
        <f t="shared" si="2000"/>
        <v/>
      </c>
      <c r="E6668" s="236"/>
      <c r="F6668" s="237">
        <f t="shared" si="2001"/>
        <v>0</v>
      </c>
      <c r="G6668" s="303">
        <f t="shared" si="2002"/>
        <v>0</v>
      </c>
    </row>
    <row r="6669" spans="1:123" s="238" customFormat="1" ht="24" customHeight="1" x14ac:dyDescent="0.2">
      <c r="A6669" s="235" t="str">
        <f t="shared" si="1998"/>
        <v/>
      </c>
      <c r="B6669" s="233" t="str">
        <f t="shared" si="1999"/>
        <v/>
      </c>
      <c r="C6669" s="234"/>
      <c r="D6669" s="235" t="str">
        <f t="shared" si="2000"/>
        <v/>
      </c>
      <c r="E6669" s="236"/>
      <c r="F6669" s="237">
        <f t="shared" si="2001"/>
        <v>0</v>
      </c>
      <c r="G6669" s="303">
        <f t="shared" si="2002"/>
        <v>0</v>
      </c>
    </row>
    <row r="6670" spans="1:123" s="238" customFormat="1" ht="24" customHeight="1" x14ac:dyDescent="0.2">
      <c r="A6670" s="235" t="str">
        <f t="shared" si="1998"/>
        <v/>
      </c>
      <c r="B6670" s="233" t="str">
        <f t="shared" si="1999"/>
        <v/>
      </c>
      <c r="C6670" s="234"/>
      <c r="D6670" s="235" t="str">
        <f t="shared" si="2000"/>
        <v/>
      </c>
      <c r="E6670" s="236"/>
      <c r="F6670" s="237">
        <f t="shared" si="2001"/>
        <v>0</v>
      </c>
      <c r="G6670" s="303">
        <f t="shared" si="2002"/>
        <v>0</v>
      </c>
    </row>
    <row r="6671" spans="1:123" s="238" customFormat="1" ht="24" customHeight="1" x14ac:dyDescent="0.2">
      <c r="A6671" s="235" t="str">
        <f t="shared" si="1998"/>
        <v/>
      </c>
      <c r="B6671" s="233" t="str">
        <f t="shared" si="1999"/>
        <v/>
      </c>
      <c r="C6671" s="234"/>
      <c r="D6671" s="235" t="str">
        <f t="shared" si="2000"/>
        <v/>
      </c>
      <c r="E6671" s="236"/>
      <c r="F6671" s="237">
        <f t="shared" si="2001"/>
        <v>0</v>
      </c>
      <c r="G6671" s="303">
        <f t="shared" si="2002"/>
        <v>0</v>
      </c>
    </row>
    <row r="6672" spans="1:123" s="238" customFormat="1" ht="24" customHeight="1" x14ac:dyDescent="0.2">
      <c r="A6672" s="235" t="str">
        <f t="shared" si="1998"/>
        <v/>
      </c>
      <c r="B6672" s="233" t="str">
        <f t="shared" si="1999"/>
        <v/>
      </c>
      <c r="C6672" s="234"/>
      <c r="D6672" s="235" t="str">
        <f t="shared" si="2000"/>
        <v/>
      </c>
      <c r="E6672" s="236"/>
      <c r="F6672" s="237">
        <f t="shared" si="2001"/>
        <v>0</v>
      </c>
      <c r="G6672" s="303">
        <f t="shared" si="2002"/>
        <v>0</v>
      </c>
    </row>
    <row r="6673" spans="1:7" s="238" customFormat="1" ht="24" customHeight="1" x14ac:dyDescent="0.2">
      <c r="A6673" s="235" t="str">
        <f t="shared" si="1998"/>
        <v/>
      </c>
      <c r="B6673" s="233" t="str">
        <f t="shared" si="1999"/>
        <v/>
      </c>
      <c r="C6673" s="234"/>
      <c r="D6673" s="235" t="str">
        <f t="shared" si="2000"/>
        <v/>
      </c>
      <c r="E6673" s="236"/>
      <c r="F6673" s="237">
        <f t="shared" si="2001"/>
        <v>0</v>
      </c>
      <c r="G6673" s="303">
        <f t="shared" si="2002"/>
        <v>0</v>
      </c>
    </row>
    <row r="6674" spans="1:7" s="238" customFormat="1" ht="24" customHeight="1" x14ac:dyDescent="0.2">
      <c r="A6674" s="235" t="str">
        <f t="shared" si="1998"/>
        <v/>
      </c>
      <c r="B6674" s="233" t="str">
        <f t="shared" si="1999"/>
        <v/>
      </c>
      <c r="C6674" s="234"/>
      <c r="D6674" s="235" t="str">
        <f t="shared" si="2000"/>
        <v/>
      </c>
      <c r="E6674" s="236"/>
      <c r="F6674" s="237">
        <f t="shared" si="2001"/>
        <v>0</v>
      </c>
      <c r="G6674" s="303">
        <f t="shared" si="2002"/>
        <v>0</v>
      </c>
    </row>
    <row r="6675" spans="1:7" s="238" customFormat="1" ht="24" customHeight="1" x14ac:dyDescent="0.2">
      <c r="A6675" s="235" t="str">
        <f t="shared" si="1998"/>
        <v/>
      </c>
      <c r="B6675" s="233" t="str">
        <f t="shared" si="1999"/>
        <v/>
      </c>
      <c r="C6675" s="234"/>
      <c r="D6675" s="235" t="str">
        <f t="shared" si="2000"/>
        <v/>
      </c>
      <c r="E6675" s="236"/>
      <c r="F6675" s="237">
        <f t="shared" si="2001"/>
        <v>0</v>
      </c>
      <c r="G6675" s="303">
        <f t="shared" si="2002"/>
        <v>0</v>
      </c>
    </row>
    <row r="6676" spans="1:7" ht="24" customHeight="1" x14ac:dyDescent="0.2">
      <c r="A6676" s="304"/>
      <c r="B6676" s="99"/>
      <c r="C6676" s="99"/>
      <c r="D6676" s="105"/>
      <c r="E6676" s="106"/>
      <c r="F6676" s="377" t="s">
        <v>31</v>
      </c>
      <c r="G6676" s="305">
        <f>SUBTOTAL(9,G6662:G6675)</f>
        <v>0</v>
      </c>
    </row>
    <row r="6677" spans="1:7" ht="24" customHeight="1" x14ac:dyDescent="0.2">
      <c r="A6677" s="304"/>
      <c r="B6677" s="99"/>
      <c r="C6677" s="375" t="s">
        <v>605</v>
      </c>
      <c r="D6677" s="105"/>
      <c r="E6677" s="106"/>
      <c r="F6677" s="107"/>
      <c r="G6677" s="306"/>
    </row>
    <row r="6678" spans="1:7" s="238" customFormat="1" ht="24" customHeight="1" x14ac:dyDescent="0.2">
      <c r="A6678" s="235" t="str">
        <f t="shared" ref="A6678:A6685" si="2003">IFERROR(VLOOKUP(C6678,Tabla_Insumos,4,FALSE),"")</f>
        <v/>
      </c>
      <c r="B6678" s="233">
        <f t="shared" ref="B6678:B6685" si="2004">IFERROR(VLOOKUP(A6678,Tabla_Indices,5,FALSE),"")</f>
        <v>0</v>
      </c>
      <c r="C6678" s="234"/>
      <c r="D6678" s="235" t="str">
        <f t="shared" ref="D6678:D6685" si="2005">IFERROR(VLOOKUP(C6678,Tabla_Insumos,2,FALSE),"")</f>
        <v/>
      </c>
      <c r="E6678" s="236"/>
      <c r="F6678" s="237">
        <f t="shared" ref="F6678:F6685" si="2006">IFERROR(VLOOKUP(C6678,Tabla_Insumos,3,FALSE),0)</f>
        <v>0</v>
      </c>
      <c r="G6678" s="303">
        <f>ROUND(E6678*F6678,2)</f>
        <v>0</v>
      </c>
    </row>
    <row r="6679" spans="1:7" s="238" customFormat="1" ht="24" customHeight="1" x14ac:dyDescent="0.2">
      <c r="A6679" s="235" t="str">
        <f t="shared" si="2003"/>
        <v/>
      </c>
      <c r="B6679" s="233">
        <f t="shared" si="2004"/>
        <v>0</v>
      </c>
      <c r="C6679" s="234"/>
      <c r="D6679" s="235" t="str">
        <f t="shared" si="2005"/>
        <v/>
      </c>
      <c r="E6679" s="236"/>
      <c r="F6679" s="237">
        <f t="shared" si="2006"/>
        <v>0</v>
      </c>
      <c r="G6679" s="303">
        <f>ROUND(E6679*F6679,2)</f>
        <v>0</v>
      </c>
    </row>
    <row r="6680" spans="1:7" s="238" customFormat="1" ht="24" customHeight="1" x14ac:dyDescent="0.2">
      <c r="A6680" s="235" t="str">
        <f t="shared" si="2003"/>
        <v/>
      </c>
      <c r="B6680" s="233">
        <f t="shared" si="2004"/>
        <v>0</v>
      </c>
      <c r="C6680" s="234"/>
      <c r="D6680" s="235" t="str">
        <f t="shared" si="2005"/>
        <v/>
      </c>
      <c r="E6680" s="236"/>
      <c r="F6680" s="237">
        <f t="shared" si="2006"/>
        <v>0</v>
      </c>
      <c r="G6680" s="303">
        <f t="shared" ref="G6680:G6685" si="2007">ROUND(E6680*F6680,2)</f>
        <v>0</v>
      </c>
    </row>
    <row r="6681" spans="1:7" s="238" customFormat="1" ht="24" customHeight="1" x14ac:dyDescent="0.2">
      <c r="A6681" s="235" t="str">
        <f t="shared" si="2003"/>
        <v/>
      </c>
      <c r="B6681" s="233">
        <f t="shared" si="2004"/>
        <v>0</v>
      </c>
      <c r="C6681" s="234"/>
      <c r="D6681" s="235" t="str">
        <f t="shared" si="2005"/>
        <v/>
      </c>
      <c r="E6681" s="236"/>
      <c r="F6681" s="237">
        <f t="shared" si="2006"/>
        <v>0</v>
      </c>
      <c r="G6681" s="303">
        <f t="shared" si="2007"/>
        <v>0</v>
      </c>
    </row>
    <row r="6682" spans="1:7" s="238" customFormat="1" ht="24" customHeight="1" x14ac:dyDescent="0.2">
      <c r="A6682" s="235" t="str">
        <f t="shared" si="2003"/>
        <v/>
      </c>
      <c r="B6682" s="233">
        <f t="shared" si="2004"/>
        <v>0</v>
      </c>
      <c r="C6682" s="234"/>
      <c r="D6682" s="235" t="str">
        <f t="shared" si="2005"/>
        <v/>
      </c>
      <c r="E6682" s="236"/>
      <c r="F6682" s="237">
        <f t="shared" si="2006"/>
        <v>0</v>
      </c>
      <c r="G6682" s="303">
        <f t="shared" si="2007"/>
        <v>0</v>
      </c>
    </row>
    <row r="6683" spans="1:7" s="238" customFormat="1" ht="24" customHeight="1" x14ac:dyDescent="0.2">
      <c r="A6683" s="235" t="str">
        <f t="shared" si="2003"/>
        <v/>
      </c>
      <c r="B6683" s="233">
        <f t="shared" si="2004"/>
        <v>0</v>
      </c>
      <c r="C6683" s="234"/>
      <c r="D6683" s="235" t="str">
        <f t="shared" si="2005"/>
        <v/>
      </c>
      <c r="E6683" s="236"/>
      <c r="F6683" s="237">
        <f t="shared" si="2006"/>
        <v>0</v>
      </c>
      <c r="G6683" s="303">
        <f t="shared" si="2007"/>
        <v>0</v>
      </c>
    </row>
    <row r="6684" spans="1:7" s="238" customFormat="1" ht="24" customHeight="1" x14ac:dyDescent="0.2">
      <c r="A6684" s="235" t="str">
        <f t="shared" si="2003"/>
        <v/>
      </c>
      <c r="B6684" s="233">
        <f t="shared" si="2004"/>
        <v>0</v>
      </c>
      <c r="C6684" s="234"/>
      <c r="D6684" s="235" t="str">
        <f t="shared" si="2005"/>
        <v/>
      </c>
      <c r="E6684" s="236"/>
      <c r="F6684" s="237">
        <f t="shared" si="2006"/>
        <v>0</v>
      </c>
      <c r="G6684" s="303">
        <f t="shared" si="2007"/>
        <v>0</v>
      </c>
    </row>
    <row r="6685" spans="1:7" s="238" customFormat="1" ht="24" customHeight="1" x14ac:dyDescent="0.2">
      <c r="A6685" s="235" t="str">
        <f t="shared" si="2003"/>
        <v/>
      </c>
      <c r="B6685" s="233">
        <f t="shared" si="2004"/>
        <v>0</v>
      </c>
      <c r="C6685" s="234"/>
      <c r="D6685" s="235" t="str">
        <f t="shared" si="2005"/>
        <v/>
      </c>
      <c r="E6685" s="236"/>
      <c r="F6685" s="237">
        <f t="shared" si="2006"/>
        <v>0</v>
      </c>
      <c r="G6685" s="303">
        <f t="shared" si="2007"/>
        <v>0</v>
      </c>
    </row>
    <row r="6686" spans="1:7" ht="24" customHeight="1" x14ac:dyDescent="0.2">
      <c r="A6686" s="304"/>
      <c r="B6686" s="99"/>
      <c r="C6686" s="99"/>
      <c r="D6686" s="105"/>
      <c r="E6686" s="106"/>
      <c r="F6686" s="377" t="s">
        <v>32</v>
      </c>
      <c r="G6686" s="305">
        <f>SUBTOTAL(9,G6678:G6685)</f>
        <v>0</v>
      </c>
    </row>
    <row r="6687" spans="1:7" ht="24" customHeight="1" x14ac:dyDescent="0.2">
      <c r="A6687" s="304"/>
      <c r="B6687" s="99"/>
      <c r="C6687" s="375" t="s">
        <v>606</v>
      </c>
      <c r="D6687" s="105"/>
      <c r="E6687" s="106"/>
      <c r="F6687" s="107"/>
      <c r="G6687" s="306"/>
    </row>
    <row r="6688" spans="1:7" s="238" customFormat="1" ht="24" customHeight="1" x14ac:dyDescent="0.2">
      <c r="A6688" s="235" t="str">
        <f t="shared" ref="A6688:A6696" si="2008">IFERROR(VLOOKUP(C6688,Tabla_Insumos,4,FALSE),"")</f>
        <v/>
      </c>
      <c r="B6688" s="233" t="str">
        <f t="shared" ref="B6688:B6696" si="2009">IFERROR(VLOOKUP(C6688,Tabla_Insumos,5,FALSE),"")</f>
        <v/>
      </c>
      <c r="C6688" s="234"/>
      <c r="D6688" s="235" t="str">
        <f t="shared" ref="D6688:D6696" si="2010">IFERROR(VLOOKUP(C6688,Tabla_Insumos,2,FALSE),"")</f>
        <v/>
      </c>
      <c r="E6688" s="236"/>
      <c r="F6688" s="237">
        <f t="shared" ref="F6688:F6696" si="2011">IFERROR(VLOOKUP(C6688,Tabla_Insumos,3,FALSE),0)</f>
        <v>0</v>
      </c>
      <c r="G6688" s="303">
        <f t="shared" ref="G6688:G6696" si="2012">ROUND(E6688*F6688,2)</f>
        <v>0</v>
      </c>
    </row>
    <row r="6689" spans="1:7" s="238" customFormat="1" ht="24" customHeight="1" x14ac:dyDescent="0.2">
      <c r="A6689" s="235" t="str">
        <f t="shared" si="2008"/>
        <v/>
      </c>
      <c r="B6689" s="233" t="str">
        <f t="shared" si="2009"/>
        <v/>
      </c>
      <c r="C6689" s="234"/>
      <c r="D6689" s="235" t="str">
        <f t="shared" si="2010"/>
        <v/>
      </c>
      <c r="E6689" s="236"/>
      <c r="F6689" s="237">
        <f t="shared" si="2011"/>
        <v>0</v>
      </c>
      <c r="G6689" s="303">
        <f t="shared" si="2012"/>
        <v>0</v>
      </c>
    </row>
    <row r="6690" spans="1:7" s="238" customFormat="1" ht="24" customHeight="1" x14ac:dyDescent="0.2">
      <c r="A6690" s="235" t="str">
        <f t="shared" si="2008"/>
        <v/>
      </c>
      <c r="B6690" s="233" t="str">
        <f t="shared" si="2009"/>
        <v/>
      </c>
      <c r="C6690" s="234"/>
      <c r="D6690" s="235" t="str">
        <f t="shared" si="2010"/>
        <v/>
      </c>
      <c r="E6690" s="236"/>
      <c r="F6690" s="237">
        <f t="shared" si="2011"/>
        <v>0</v>
      </c>
      <c r="G6690" s="303">
        <f t="shared" si="2012"/>
        <v>0</v>
      </c>
    </row>
    <row r="6691" spans="1:7" s="238" customFormat="1" ht="24" customHeight="1" x14ac:dyDescent="0.2">
      <c r="A6691" s="235" t="str">
        <f t="shared" si="2008"/>
        <v/>
      </c>
      <c r="B6691" s="233" t="str">
        <f t="shared" si="2009"/>
        <v/>
      </c>
      <c r="C6691" s="234"/>
      <c r="D6691" s="235" t="str">
        <f t="shared" si="2010"/>
        <v/>
      </c>
      <c r="E6691" s="236"/>
      <c r="F6691" s="237">
        <f t="shared" si="2011"/>
        <v>0</v>
      </c>
      <c r="G6691" s="303">
        <f t="shared" si="2012"/>
        <v>0</v>
      </c>
    </row>
    <row r="6692" spans="1:7" s="238" customFormat="1" ht="24" customHeight="1" x14ac:dyDescent="0.2">
      <c r="A6692" s="235" t="str">
        <f t="shared" si="2008"/>
        <v/>
      </c>
      <c r="B6692" s="233" t="str">
        <f t="shared" si="2009"/>
        <v/>
      </c>
      <c r="C6692" s="234"/>
      <c r="D6692" s="235" t="str">
        <f t="shared" si="2010"/>
        <v/>
      </c>
      <c r="E6692" s="236"/>
      <c r="F6692" s="237">
        <f t="shared" si="2011"/>
        <v>0</v>
      </c>
      <c r="G6692" s="303">
        <f t="shared" si="2012"/>
        <v>0</v>
      </c>
    </row>
    <row r="6693" spans="1:7" s="238" customFormat="1" ht="24" customHeight="1" x14ac:dyDescent="0.2">
      <c r="A6693" s="235" t="str">
        <f t="shared" si="2008"/>
        <v/>
      </c>
      <c r="B6693" s="233" t="str">
        <f t="shared" si="2009"/>
        <v/>
      </c>
      <c r="C6693" s="234"/>
      <c r="D6693" s="235" t="str">
        <f t="shared" si="2010"/>
        <v/>
      </c>
      <c r="E6693" s="236"/>
      <c r="F6693" s="237">
        <f t="shared" si="2011"/>
        <v>0</v>
      </c>
      <c r="G6693" s="303">
        <f t="shared" si="2012"/>
        <v>0</v>
      </c>
    </row>
    <row r="6694" spans="1:7" s="238" customFormat="1" ht="24" customHeight="1" x14ac:dyDescent="0.2">
      <c r="A6694" s="235" t="str">
        <f t="shared" si="2008"/>
        <v/>
      </c>
      <c r="B6694" s="233" t="str">
        <f t="shared" si="2009"/>
        <v/>
      </c>
      <c r="C6694" s="234"/>
      <c r="D6694" s="235" t="str">
        <f t="shared" si="2010"/>
        <v/>
      </c>
      <c r="E6694" s="236"/>
      <c r="F6694" s="237">
        <f t="shared" si="2011"/>
        <v>0</v>
      </c>
      <c r="G6694" s="303">
        <f t="shared" si="2012"/>
        <v>0</v>
      </c>
    </row>
    <row r="6695" spans="1:7" s="238" customFormat="1" ht="24" customHeight="1" x14ac:dyDescent="0.2">
      <c r="A6695" s="235" t="str">
        <f t="shared" si="2008"/>
        <v/>
      </c>
      <c r="B6695" s="233" t="str">
        <f t="shared" si="2009"/>
        <v/>
      </c>
      <c r="C6695" s="234"/>
      <c r="D6695" s="235" t="str">
        <f t="shared" si="2010"/>
        <v/>
      </c>
      <c r="E6695" s="236"/>
      <c r="F6695" s="237">
        <f t="shared" si="2011"/>
        <v>0</v>
      </c>
      <c r="G6695" s="303">
        <f t="shared" si="2012"/>
        <v>0</v>
      </c>
    </row>
    <row r="6696" spans="1:7" s="238" customFormat="1" ht="24" customHeight="1" x14ac:dyDescent="0.2">
      <c r="A6696" s="235" t="str">
        <f t="shared" si="2008"/>
        <v/>
      </c>
      <c r="B6696" s="233" t="str">
        <f t="shared" si="2009"/>
        <v/>
      </c>
      <c r="C6696" s="234"/>
      <c r="D6696" s="235" t="str">
        <f t="shared" si="2010"/>
        <v/>
      </c>
      <c r="E6696" s="236"/>
      <c r="F6696" s="237">
        <f t="shared" si="2011"/>
        <v>0</v>
      </c>
      <c r="G6696" s="303">
        <f t="shared" si="2012"/>
        <v>0</v>
      </c>
    </row>
    <row r="6697" spans="1:7" ht="24" customHeight="1" x14ac:dyDescent="0.2">
      <c r="A6697" s="307"/>
      <c r="B6697" s="105"/>
      <c r="C6697" s="99"/>
      <c r="D6697" s="105"/>
      <c r="E6697" s="106"/>
      <c r="F6697" s="377" t="s">
        <v>33</v>
      </c>
      <c r="G6697" s="305">
        <f>SUBTOTAL(9,G6688:G6696)</f>
        <v>0</v>
      </c>
    </row>
    <row r="6698" spans="1:7" ht="24" customHeight="1" x14ac:dyDescent="0.2">
      <c r="A6698" s="308"/>
      <c r="B6698" s="105"/>
      <c r="C6698" s="99"/>
      <c r="D6698" s="105"/>
      <c r="E6698" s="106"/>
      <c r="F6698" s="107"/>
      <c r="G6698" s="306"/>
    </row>
    <row r="6699" spans="1:7" ht="24" customHeight="1" x14ac:dyDescent="0.2">
      <c r="A6699" s="309" t="str">
        <f>B6657</f>
        <v/>
      </c>
      <c r="B6699" s="310" t="str">
        <f>C6657</f>
        <v/>
      </c>
      <c r="C6699" s="113"/>
      <c r="D6699" s="113" t="s">
        <v>34</v>
      </c>
      <c r="E6699" s="114"/>
      <c r="F6699" s="312" t="s">
        <v>35</v>
      </c>
      <c r="G6699" s="311">
        <f>SUBTOTAL(9,G6662:G6698)</f>
        <v>0</v>
      </c>
    </row>
    <row r="6701" spans="1:7" ht="24" customHeight="1" x14ac:dyDescent="0.2">
      <c r="A6701" s="291" t="s">
        <v>37</v>
      </c>
      <c r="B6701" s="292"/>
      <c r="C6701" s="292"/>
      <c r="D6701" s="292"/>
      <c r="E6701" s="292"/>
      <c r="F6701" s="292"/>
      <c r="G6701" s="293"/>
    </row>
    <row r="6702" spans="1:7" ht="24" customHeight="1" x14ac:dyDescent="0.2">
      <c r="A6702" s="294" t="s">
        <v>602</v>
      </c>
      <c r="B6702" s="101" t="str">
        <f>Comitente</f>
        <v>DIRECCION PROVINCIAL DE REDES DE GAS</v>
      </c>
      <c r="C6702" s="96"/>
      <c r="D6702" s="102"/>
      <c r="E6702" s="102"/>
      <c r="F6702" s="103"/>
      <c r="G6702" s="295"/>
    </row>
    <row r="6703" spans="1:7" ht="24" customHeight="1" x14ac:dyDescent="0.2">
      <c r="A6703" s="294" t="s">
        <v>603</v>
      </c>
      <c r="B6703" s="101">
        <f>Contratista</f>
        <v>0</v>
      </c>
      <c r="C6703" s="97"/>
      <c r="D6703" s="97"/>
      <c r="E6703" s="97"/>
      <c r="F6703" s="104"/>
      <c r="G6703" s="296"/>
    </row>
    <row r="6704" spans="1:7" ht="24" customHeight="1" x14ac:dyDescent="0.2">
      <c r="A6704" s="294" t="s">
        <v>24</v>
      </c>
      <c r="B6704" s="101" t="str">
        <f>Obra</f>
        <v>RED DE MEDIA PRESIÓN BARRIO TALACASTO</v>
      </c>
      <c r="C6704" s="97"/>
      <c r="D6704" s="97"/>
      <c r="E6704" s="97"/>
      <c r="F6704" s="104" t="s">
        <v>38</v>
      </c>
      <c r="G6704" s="297">
        <f>Fecha_Base</f>
        <v>0</v>
      </c>
    </row>
    <row r="6705" spans="1:123" ht="24" customHeight="1" x14ac:dyDescent="0.2">
      <c r="A6705" s="298" t="s">
        <v>601</v>
      </c>
      <c r="B6705" s="98" t="str">
        <f>Ubicación</f>
        <v>Departamento Chimbas</v>
      </c>
      <c r="C6705" s="98"/>
      <c r="D6705" s="105"/>
      <c r="E6705" s="106"/>
      <c r="F6705" s="107"/>
      <c r="G6705" s="299"/>
    </row>
    <row r="6706" spans="1:123" ht="24" customHeight="1" x14ac:dyDescent="0.2">
      <c r="A6706" s="298" t="s">
        <v>39</v>
      </c>
      <c r="B6706" s="108" t="str">
        <f>IFERROR(VALUE(LEFT(B6707,FIND(".",B6707)-1)),"")</f>
        <v/>
      </c>
      <c r="C6706" s="99" t="str">
        <f>IFERROR(VLOOKUP(B6706,Tabla_CyP,2,FALSE),"")</f>
        <v/>
      </c>
      <c r="D6706" s="99"/>
      <c r="E6706" s="106"/>
      <c r="F6706" s="107"/>
      <c r="G6706" s="299"/>
    </row>
    <row r="6707" spans="1:123" ht="24" customHeight="1" x14ac:dyDescent="0.2">
      <c r="A6707" s="298" t="s">
        <v>25</v>
      </c>
      <c r="B6707" s="109" t="str">
        <f>IFERROR(VLOOKUP(COUNTIF($A$1:A6707,"ANALISIS DE PRECIOS"),Tabla_NumeroItem,2,FALSE),"")</f>
        <v/>
      </c>
      <c r="C6707" s="99" t="str">
        <f>IFERROR(VLOOKUP(B6707,Tabla_CyP,2,FALSE),"")</f>
        <v/>
      </c>
      <c r="D6707" s="105"/>
      <c r="E6707" s="106"/>
      <c r="F6707" s="104" t="s">
        <v>26</v>
      </c>
      <c r="G6707" s="300" t="str">
        <f>IFERROR(VLOOKUP(B6707,Tabla_CyP,4,FALSE),"")</f>
        <v/>
      </c>
    </row>
    <row r="6708" spans="1:123" ht="24" customHeight="1" x14ac:dyDescent="0.2">
      <c r="A6708" s="298"/>
      <c r="B6708" s="98"/>
      <c r="C6708" s="99"/>
      <c r="D6708" s="105"/>
      <c r="E6708" s="106"/>
      <c r="F6708" s="107"/>
      <c r="G6708" s="299"/>
    </row>
    <row r="6709" spans="1:123" ht="24" customHeight="1" x14ac:dyDescent="0.2">
      <c r="A6709" s="431" t="s">
        <v>507</v>
      </c>
      <c r="B6709" s="432"/>
      <c r="C6709" s="425" t="s">
        <v>0</v>
      </c>
      <c r="D6709" s="425" t="s">
        <v>27</v>
      </c>
      <c r="E6709" s="427" t="s">
        <v>28</v>
      </c>
      <c r="F6709" s="429" t="s">
        <v>29</v>
      </c>
      <c r="G6709" s="429" t="s">
        <v>30</v>
      </c>
    </row>
    <row r="6710" spans="1:123" s="111" customFormat="1" ht="24" customHeight="1" x14ac:dyDescent="0.2">
      <c r="A6710" s="110" t="s">
        <v>508</v>
      </c>
      <c r="B6710" s="110" t="s">
        <v>509</v>
      </c>
      <c r="C6710" s="426"/>
      <c r="D6710" s="426"/>
      <c r="E6710" s="428"/>
      <c r="F6710" s="430"/>
      <c r="G6710" s="430"/>
      <c r="H6710" s="239"/>
      <c r="I6710" s="239"/>
      <c r="J6710" s="239"/>
      <c r="K6710" s="239"/>
      <c r="L6710" s="239"/>
      <c r="M6710" s="239"/>
      <c r="N6710" s="239"/>
      <c r="O6710" s="239"/>
      <c r="P6710" s="239"/>
      <c r="Q6710" s="239"/>
      <c r="R6710" s="239"/>
      <c r="S6710" s="239"/>
      <c r="T6710" s="239"/>
      <c r="U6710" s="239"/>
      <c r="V6710" s="239"/>
      <c r="W6710" s="239"/>
      <c r="X6710" s="239"/>
      <c r="Y6710" s="239"/>
      <c r="Z6710" s="239"/>
      <c r="AA6710" s="239"/>
      <c r="AB6710" s="239"/>
      <c r="AC6710" s="239"/>
      <c r="AD6710" s="239"/>
      <c r="AE6710" s="239"/>
      <c r="AF6710" s="239"/>
      <c r="AG6710" s="239"/>
      <c r="AH6710" s="239"/>
      <c r="AI6710" s="239"/>
      <c r="AJ6710" s="239"/>
      <c r="AK6710" s="239"/>
      <c r="AL6710" s="239"/>
      <c r="AM6710" s="239"/>
      <c r="AN6710" s="239"/>
      <c r="AO6710" s="239"/>
      <c r="AP6710" s="239"/>
      <c r="AQ6710" s="239"/>
      <c r="AR6710" s="239"/>
      <c r="AS6710" s="239"/>
      <c r="AT6710" s="239"/>
      <c r="AU6710" s="239"/>
      <c r="AV6710" s="239"/>
      <c r="AW6710" s="239"/>
      <c r="AX6710" s="239"/>
      <c r="AY6710" s="239"/>
      <c r="AZ6710" s="239"/>
      <c r="BA6710" s="239"/>
      <c r="BB6710" s="239"/>
      <c r="BC6710" s="239"/>
      <c r="BD6710" s="239"/>
      <c r="BE6710" s="239"/>
      <c r="BF6710" s="239"/>
      <c r="BG6710" s="239"/>
      <c r="BH6710" s="239"/>
      <c r="BI6710" s="239"/>
      <c r="BJ6710" s="239"/>
      <c r="BK6710" s="239"/>
      <c r="BL6710" s="239"/>
      <c r="BM6710" s="239"/>
      <c r="BN6710" s="239"/>
      <c r="BO6710" s="239"/>
      <c r="BP6710" s="239"/>
      <c r="BQ6710" s="239"/>
      <c r="BR6710" s="239"/>
      <c r="BS6710" s="239"/>
      <c r="BT6710" s="239"/>
      <c r="BU6710" s="239"/>
      <c r="BV6710" s="239"/>
      <c r="BW6710" s="239"/>
      <c r="BX6710" s="239"/>
      <c r="BY6710" s="239"/>
      <c r="BZ6710" s="239"/>
      <c r="CA6710" s="239"/>
      <c r="CB6710" s="239"/>
      <c r="CC6710" s="239"/>
      <c r="CD6710" s="239"/>
      <c r="CE6710" s="239"/>
      <c r="CF6710" s="239"/>
      <c r="CG6710" s="239"/>
      <c r="CH6710" s="239"/>
      <c r="CI6710" s="239"/>
      <c r="CJ6710" s="239"/>
      <c r="CK6710" s="239"/>
      <c r="CL6710" s="239"/>
      <c r="CM6710" s="239"/>
      <c r="CN6710" s="239"/>
      <c r="CO6710" s="239"/>
      <c r="CP6710" s="239"/>
      <c r="CQ6710" s="239"/>
      <c r="CR6710" s="239"/>
      <c r="CS6710" s="239"/>
      <c r="CT6710" s="239"/>
      <c r="CU6710" s="239"/>
      <c r="CV6710" s="239"/>
      <c r="CW6710" s="239"/>
      <c r="CX6710" s="239"/>
      <c r="CY6710" s="239"/>
      <c r="CZ6710" s="239"/>
      <c r="DA6710" s="239"/>
      <c r="DB6710" s="239"/>
      <c r="DC6710" s="239"/>
      <c r="DD6710" s="239"/>
      <c r="DE6710" s="239"/>
      <c r="DF6710" s="239"/>
      <c r="DG6710" s="239"/>
      <c r="DH6710" s="239"/>
      <c r="DI6710" s="239"/>
      <c r="DJ6710" s="239"/>
      <c r="DK6710" s="239"/>
      <c r="DL6710" s="239"/>
      <c r="DM6710" s="239"/>
      <c r="DN6710" s="239"/>
      <c r="DO6710" s="239"/>
      <c r="DP6710" s="239"/>
      <c r="DQ6710" s="239"/>
      <c r="DR6710" s="239"/>
      <c r="DS6710" s="239"/>
    </row>
    <row r="6711" spans="1:123" ht="24" customHeight="1" x14ac:dyDescent="0.2">
      <c r="A6711" s="378"/>
      <c r="B6711" s="112"/>
      <c r="C6711" s="376" t="s">
        <v>604</v>
      </c>
      <c r="D6711" s="113"/>
      <c r="E6711" s="114"/>
      <c r="F6711" s="115"/>
      <c r="G6711" s="302"/>
    </row>
    <row r="6712" spans="1:123" s="238" customFormat="1" ht="24" customHeight="1" x14ac:dyDescent="0.2">
      <c r="A6712" s="235" t="str">
        <f t="shared" ref="A6712:A6725" si="2013">IFERROR(VLOOKUP(C6712,Tabla_Insumos,4,FALSE),"")</f>
        <v/>
      </c>
      <c r="B6712" s="233" t="str">
        <f t="shared" ref="B6712:B6725" si="2014">IFERROR(VLOOKUP(C6712,Tabla_Insumos,5,FALSE),"")</f>
        <v/>
      </c>
      <c r="C6712" s="234"/>
      <c r="D6712" s="235" t="str">
        <f t="shared" ref="D6712:D6725" si="2015">IFERROR(VLOOKUP(C6712,Tabla_Insumos,2,FALSE),"")</f>
        <v/>
      </c>
      <c r="E6712" s="236"/>
      <c r="F6712" s="237">
        <f t="shared" ref="F6712:F6725" si="2016">IFERROR(VLOOKUP(C6712,Tabla_Insumos,3,FALSE),0)</f>
        <v>0</v>
      </c>
      <c r="G6712" s="303">
        <f>ROUND(E6712*F6712,2)</f>
        <v>0</v>
      </c>
    </row>
    <row r="6713" spans="1:123" s="238" customFormat="1" ht="24" customHeight="1" x14ac:dyDescent="0.2">
      <c r="A6713" s="235" t="str">
        <f t="shared" si="2013"/>
        <v/>
      </c>
      <c r="B6713" s="233" t="str">
        <f t="shared" si="2014"/>
        <v/>
      </c>
      <c r="C6713" s="234"/>
      <c r="D6713" s="235" t="str">
        <f t="shared" si="2015"/>
        <v/>
      </c>
      <c r="E6713" s="236"/>
      <c r="F6713" s="237">
        <f t="shared" si="2016"/>
        <v>0</v>
      </c>
      <c r="G6713" s="303">
        <f t="shared" ref="G6713:G6725" si="2017">ROUND(E6713*F6713,2)</f>
        <v>0</v>
      </c>
    </row>
    <row r="6714" spans="1:123" s="238" customFormat="1" ht="24" customHeight="1" x14ac:dyDescent="0.2">
      <c r="A6714" s="235" t="str">
        <f t="shared" si="2013"/>
        <v/>
      </c>
      <c r="B6714" s="233" t="str">
        <f t="shared" si="2014"/>
        <v/>
      </c>
      <c r="C6714" s="234"/>
      <c r="D6714" s="235" t="str">
        <f t="shared" si="2015"/>
        <v/>
      </c>
      <c r="E6714" s="236"/>
      <c r="F6714" s="237">
        <f t="shared" si="2016"/>
        <v>0</v>
      </c>
      <c r="G6714" s="303">
        <f t="shared" si="2017"/>
        <v>0</v>
      </c>
    </row>
    <row r="6715" spans="1:123" s="238" customFormat="1" ht="24" customHeight="1" x14ac:dyDescent="0.2">
      <c r="A6715" s="235" t="str">
        <f t="shared" si="2013"/>
        <v/>
      </c>
      <c r="B6715" s="233" t="str">
        <f t="shared" si="2014"/>
        <v/>
      </c>
      <c r="C6715" s="234"/>
      <c r="D6715" s="235" t="str">
        <f t="shared" si="2015"/>
        <v/>
      </c>
      <c r="E6715" s="236"/>
      <c r="F6715" s="237">
        <f t="shared" si="2016"/>
        <v>0</v>
      </c>
      <c r="G6715" s="303">
        <f t="shared" si="2017"/>
        <v>0</v>
      </c>
    </row>
    <row r="6716" spans="1:123" s="238" customFormat="1" ht="24" customHeight="1" x14ac:dyDescent="0.2">
      <c r="A6716" s="235" t="str">
        <f t="shared" si="2013"/>
        <v/>
      </c>
      <c r="B6716" s="233" t="str">
        <f t="shared" si="2014"/>
        <v/>
      </c>
      <c r="C6716" s="234"/>
      <c r="D6716" s="235" t="str">
        <f t="shared" si="2015"/>
        <v/>
      </c>
      <c r="E6716" s="236"/>
      <c r="F6716" s="237">
        <f t="shared" si="2016"/>
        <v>0</v>
      </c>
      <c r="G6716" s="303">
        <f t="shared" si="2017"/>
        <v>0</v>
      </c>
    </row>
    <row r="6717" spans="1:123" s="238" customFormat="1" ht="24" customHeight="1" x14ac:dyDescent="0.2">
      <c r="A6717" s="235" t="str">
        <f t="shared" si="2013"/>
        <v/>
      </c>
      <c r="B6717" s="233" t="str">
        <f t="shared" si="2014"/>
        <v/>
      </c>
      <c r="C6717" s="234"/>
      <c r="D6717" s="235" t="str">
        <f t="shared" si="2015"/>
        <v/>
      </c>
      <c r="E6717" s="236"/>
      <c r="F6717" s="237">
        <f t="shared" si="2016"/>
        <v>0</v>
      </c>
      <c r="G6717" s="303">
        <f t="shared" si="2017"/>
        <v>0</v>
      </c>
    </row>
    <row r="6718" spans="1:123" s="238" customFormat="1" ht="24" customHeight="1" x14ac:dyDescent="0.2">
      <c r="A6718" s="235" t="str">
        <f t="shared" si="2013"/>
        <v/>
      </c>
      <c r="B6718" s="233" t="str">
        <f t="shared" si="2014"/>
        <v/>
      </c>
      <c r="C6718" s="234"/>
      <c r="D6718" s="235" t="str">
        <f t="shared" si="2015"/>
        <v/>
      </c>
      <c r="E6718" s="236"/>
      <c r="F6718" s="237">
        <f t="shared" si="2016"/>
        <v>0</v>
      </c>
      <c r="G6718" s="303">
        <f t="shared" si="2017"/>
        <v>0</v>
      </c>
    </row>
    <row r="6719" spans="1:123" s="238" customFormat="1" ht="24" customHeight="1" x14ac:dyDescent="0.2">
      <c r="A6719" s="235" t="str">
        <f t="shared" si="2013"/>
        <v/>
      </c>
      <c r="B6719" s="233" t="str">
        <f t="shared" si="2014"/>
        <v/>
      </c>
      <c r="C6719" s="234"/>
      <c r="D6719" s="235" t="str">
        <f t="shared" si="2015"/>
        <v/>
      </c>
      <c r="E6719" s="236"/>
      <c r="F6719" s="237">
        <f t="shared" si="2016"/>
        <v>0</v>
      </c>
      <c r="G6719" s="303">
        <f t="shared" si="2017"/>
        <v>0</v>
      </c>
    </row>
    <row r="6720" spans="1:123" s="238" customFormat="1" ht="24" customHeight="1" x14ac:dyDescent="0.2">
      <c r="A6720" s="235" t="str">
        <f t="shared" si="2013"/>
        <v/>
      </c>
      <c r="B6720" s="233" t="str">
        <f t="shared" si="2014"/>
        <v/>
      </c>
      <c r="C6720" s="234"/>
      <c r="D6720" s="235" t="str">
        <f t="shared" si="2015"/>
        <v/>
      </c>
      <c r="E6720" s="236"/>
      <c r="F6720" s="237">
        <f t="shared" si="2016"/>
        <v>0</v>
      </c>
      <c r="G6720" s="303">
        <f t="shared" si="2017"/>
        <v>0</v>
      </c>
    </row>
    <row r="6721" spans="1:7" s="238" customFormat="1" ht="24" customHeight="1" x14ac:dyDescent="0.2">
      <c r="A6721" s="235" t="str">
        <f t="shared" si="2013"/>
        <v/>
      </c>
      <c r="B6721" s="233" t="str">
        <f t="shared" si="2014"/>
        <v/>
      </c>
      <c r="C6721" s="234"/>
      <c r="D6721" s="235" t="str">
        <f t="shared" si="2015"/>
        <v/>
      </c>
      <c r="E6721" s="236"/>
      <c r="F6721" s="237">
        <f t="shared" si="2016"/>
        <v>0</v>
      </c>
      <c r="G6721" s="303">
        <f t="shared" si="2017"/>
        <v>0</v>
      </c>
    </row>
    <row r="6722" spans="1:7" s="238" customFormat="1" ht="24" customHeight="1" x14ac:dyDescent="0.2">
      <c r="A6722" s="235" t="str">
        <f t="shared" si="2013"/>
        <v/>
      </c>
      <c r="B6722" s="233" t="str">
        <f t="shared" si="2014"/>
        <v/>
      </c>
      <c r="C6722" s="234"/>
      <c r="D6722" s="235" t="str">
        <f t="shared" si="2015"/>
        <v/>
      </c>
      <c r="E6722" s="236"/>
      <c r="F6722" s="237">
        <f t="shared" si="2016"/>
        <v>0</v>
      </c>
      <c r="G6722" s="303">
        <f t="shared" si="2017"/>
        <v>0</v>
      </c>
    </row>
    <row r="6723" spans="1:7" s="238" customFormat="1" ht="24" customHeight="1" x14ac:dyDescent="0.2">
      <c r="A6723" s="235" t="str">
        <f t="shared" si="2013"/>
        <v/>
      </c>
      <c r="B6723" s="233" t="str">
        <f t="shared" si="2014"/>
        <v/>
      </c>
      <c r="C6723" s="234"/>
      <c r="D6723" s="235" t="str">
        <f t="shared" si="2015"/>
        <v/>
      </c>
      <c r="E6723" s="236"/>
      <c r="F6723" s="237">
        <f t="shared" si="2016"/>
        <v>0</v>
      </c>
      <c r="G6723" s="303">
        <f t="shared" si="2017"/>
        <v>0</v>
      </c>
    </row>
    <row r="6724" spans="1:7" s="238" customFormat="1" ht="24" customHeight="1" x14ac:dyDescent="0.2">
      <c r="A6724" s="235" t="str">
        <f t="shared" si="2013"/>
        <v/>
      </c>
      <c r="B6724" s="233" t="str">
        <f t="shared" si="2014"/>
        <v/>
      </c>
      <c r="C6724" s="234"/>
      <c r="D6724" s="235" t="str">
        <f t="shared" si="2015"/>
        <v/>
      </c>
      <c r="E6724" s="236"/>
      <c r="F6724" s="237">
        <f t="shared" si="2016"/>
        <v>0</v>
      </c>
      <c r="G6724" s="303">
        <f t="shared" si="2017"/>
        <v>0</v>
      </c>
    </row>
    <row r="6725" spans="1:7" s="238" customFormat="1" ht="24" customHeight="1" x14ac:dyDescent="0.2">
      <c r="A6725" s="235" t="str">
        <f t="shared" si="2013"/>
        <v/>
      </c>
      <c r="B6725" s="233" t="str">
        <f t="shared" si="2014"/>
        <v/>
      </c>
      <c r="C6725" s="234"/>
      <c r="D6725" s="235" t="str">
        <f t="shared" si="2015"/>
        <v/>
      </c>
      <c r="E6725" s="236"/>
      <c r="F6725" s="237">
        <f t="shared" si="2016"/>
        <v>0</v>
      </c>
      <c r="G6725" s="303">
        <f t="shared" si="2017"/>
        <v>0</v>
      </c>
    </row>
    <row r="6726" spans="1:7" ht="24" customHeight="1" x14ac:dyDescent="0.2">
      <c r="A6726" s="304"/>
      <c r="B6726" s="99"/>
      <c r="C6726" s="99"/>
      <c r="D6726" s="105"/>
      <c r="E6726" s="106"/>
      <c r="F6726" s="377" t="s">
        <v>31</v>
      </c>
      <c r="G6726" s="305">
        <f>SUBTOTAL(9,G6712:G6725)</f>
        <v>0</v>
      </c>
    </row>
    <row r="6727" spans="1:7" ht="24" customHeight="1" x14ac:dyDescent="0.2">
      <c r="A6727" s="304"/>
      <c r="B6727" s="99"/>
      <c r="C6727" s="375" t="s">
        <v>605</v>
      </c>
      <c r="D6727" s="105"/>
      <c r="E6727" s="106"/>
      <c r="F6727" s="107"/>
      <c r="G6727" s="306"/>
    </row>
    <row r="6728" spans="1:7" s="238" customFormat="1" ht="24" customHeight="1" x14ac:dyDescent="0.2">
      <c r="A6728" s="235" t="str">
        <f t="shared" ref="A6728:A6735" si="2018">IFERROR(VLOOKUP(C6728,Tabla_Insumos,4,FALSE),"")</f>
        <v/>
      </c>
      <c r="B6728" s="233">
        <f t="shared" ref="B6728:B6735" si="2019">IFERROR(VLOOKUP(A6728,Tabla_Indices,5,FALSE),"")</f>
        <v>0</v>
      </c>
      <c r="C6728" s="234"/>
      <c r="D6728" s="235" t="str">
        <f t="shared" ref="D6728:D6735" si="2020">IFERROR(VLOOKUP(C6728,Tabla_Insumos,2,FALSE),"")</f>
        <v/>
      </c>
      <c r="E6728" s="236"/>
      <c r="F6728" s="237">
        <f t="shared" ref="F6728:F6735" si="2021">IFERROR(VLOOKUP(C6728,Tabla_Insumos,3,FALSE),0)</f>
        <v>0</v>
      </c>
      <c r="G6728" s="303">
        <f>ROUND(E6728*F6728,2)</f>
        <v>0</v>
      </c>
    </row>
    <row r="6729" spans="1:7" s="238" customFormat="1" ht="24" customHeight="1" x14ac:dyDescent="0.2">
      <c r="A6729" s="235" t="str">
        <f t="shared" si="2018"/>
        <v/>
      </c>
      <c r="B6729" s="233">
        <f t="shared" si="2019"/>
        <v>0</v>
      </c>
      <c r="C6729" s="234"/>
      <c r="D6729" s="235" t="str">
        <f t="shared" si="2020"/>
        <v/>
      </c>
      <c r="E6729" s="236"/>
      <c r="F6729" s="237">
        <f t="shared" si="2021"/>
        <v>0</v>
      </c>
      <c r="G6729" s="303">
        <f>ROUND(E6729*F6729,2)</f>
        <v>0</v>
      </c>
    </row>
    <row r="6730" spans="1:7" s="238" customFormat="1" ht="24" customHeight="1" x14ac:dyDescent="0.2">
      <c r="A6730" s="235" t="str">
        <f t="shared" si="2018"/>
        <v/>
      </c>
      <c r="B6730" s="233">
        <f t="shared" si="2019"/>
        <v>0</v>
      </c>
      <c r="C6730" s="234"/>
      <c r="D6730" s="235" t="str">
        <f t="shared" si="2020"/>
        <v/>
      </c>
      <c r="E6730" s="236"/>
      <c r="F6730" s="237">
        <f t="shared" si="2021"/>
        <v>0</v>
      </c>
      <c r="G6730" s="303">
        <f t="shared" ref="G6730:G6735" si="2022">ROUND(E6730*F6730,2)</f>
        <v>0</v>
      </c>
    </row>
    <row r="6731" spans="1:7" s="238" customFormat="1" ht="24" customHeight="1" x14ac:dyDescent="0.2">
      <c r="A6731" s="235" t="str">
        <f t="shared" si="2018"/>
        <v/>
      </c>
      <c r="B6731" s="233">
        <f t="shared" si="2019"/>
        <v>0</v>
      </c>
      <c r="C6731" s="234"/>
      <c r="D6731" s="235" t="str">
        <f t="shared" si="2020"/>
        <v/>
      </c>
      <c r="E6731" s="236"/>
      <c r="F6731" s="237">
        <f t="shared" si="2021"/>
        <v>0</v>
      </c>
      <c r="G6731" s="303">
        <f t="shared" si="2022"/>
        <v>0</v>
      </c>
    </row>
    <row r="6732" spans="1:7" s="238" customFormat="1" ht="24" customHeight="1" x14ac:dyDescent="0.2">
      <c r="A6732" s="235" t="str">
        <f t="shared" si="2018"/>
        <v/>
      </c>
      <c r="B6732" s="233">
        <f t="shared" si="2019"/>
        <v>0</v>
      </c>
      <c r="C6732" s="234"/>
      <c r="D6732" s="235" t="str">
        <f t="shared" si="2020"/>
        <v/>
      </c>
      <c r="E6732" s="236"/>
      <c r="F6732" s="237">
        <f t="shared" si="2021"/>
        <v>0</v>
      </c>
      <c r="G6732" s="303">
        <f t="shared" si="2022"/>
        <v>0</v>
      </c>
    </row>
    <row r="6733" spans="1:7" s="238" customFormat="1" ht="24" customHeight="1" x14ac:dyDescent="0.2">
      <c r="A6733" s="235" t="str">
        <f t="shared" si="2018"/>
        <v/>
      </c>
      <c r="B6733" s="233">
        <f t="shared" si="2019"/>
        <v>0</v>
      </c>
      <c r="C6733" s="234"/>
      <c r="D6733" s="235" t="str">
        <f t="shared" si="2020"/>
        <v/>
      </c>
      <c r="E6733" s="236"/>
      <c r="F6733" s="237">
        <f t="shared" si="2021"/>
        <v>0</v>
      </c>
      <c r="G6733" s="303">
        <f t="shared" si="2022"/>
        <v>0</v>
      </c>
    </row>
    <row r="6734" spans="1:7" s="238" customFormat="1" ht="24" customHeight="1" x14ac:dyDescent="0.2">
      <c r="A6734" s="235" t="str">
        <f t="shared" si="2018"/>
        <v/>
      </c>
      <c r="B6734" s="233">
        <f t="shared" si="2019"/>
        <v>0</v>
      </c>
      <c r="C6734" s="234"/>
      <c r="D6734" s="235" t="str">
        <f t="shared" si="2020"/>
        <v/>
      </c>
      <c r="E6734" s="236"/>
      <c r="F6734" s="237">
        <f t="shared" si="2021"/>
        <v>0</v>
      </c>
      <c r="G6734" s="303">
        <f t="shared" si="2022"/>
        <v>0</v>
      </c>
    </row>
    <row r="6735" spans="1:7" s="238" customFormat="1" ht="24" customHeight="1" x14ac:dyDescent="0.2">
      <c r="A6735" s="235" t="str">
        <f t="shared" si="2018"/>
        <v/>
      </c>
      <c r="B6735" s="233">
        <f t="shared" si="2019"/>
        <v>0</v>
      </c>
      <c r="C6735" s="234"/>
      <c r="D6735" s="235" t="str">
        <f t="shared" si="2020"/>
        <v/>
      </c>
      <c r="E6735" s="236"/>
      <c r="F6735" s="237">
        <f t="shared" si="2021"/>
        <v>0</v>
      </c>
      <c r="G6735" s="303">
        <f t="shared" si="2022"/>
        <v>0</v>
      </c>
    </row>
    <row r="6736" spans="1:7" ht="24" customHeight="1" x14ac:dyDescent="0.2">
      <c r="A6736" s="304"/>
      <c r="B6736" s="99"/>
      <c r="C6736" s="99"/>
      <c r="D6736" s="105"/>
      <c r="E6736" s="106"/>
      <c r="F6736" s="377" t="s">
        <v>32</v>
      </c>
      <c r="G6736" s="305">
        <f>SUBTOTAL(9,G6728:G6735)</f>
        <v>0</v>
      </c>
    </row>
    <row r="6737" spans="1:7" ht="24" customHeight="1" x14ac:dyDescent="0.2">
      <c r="A6737" s="304"/>
      <c r="B6737" s="99"/>
      <c r="C6737" s="375" t="s">
        <v>606</v>
      </c>
      <c r="D6737" s="105"/>
      <c r="E6737" s="106"/>
      <c r="F6737" s="107"/>
      <c r="G6737" s="306"/>
    </row>
    <row r="6738" spans="1:7" s="238" customFormat="1" ht="24" customHeight="1" x14ac:dyDescent="0.2">
      <c r="A6738" s="235" t="str">
        <f t="shared" ref="A6738:A6746" si="2023">IFERROR(VLOOKUP(C6738,Tabla_Insumos,4,FALSE),"")</f>
        <v/>
      </c>
      <c r="B6738" s="233" t="str">
        <f t="shared" ref="B6738:B6746" si="2024">IFERROR(VLOOKUP(C6738,Tabla_Insumos,5,FALSE),"")</f>
        <v/>
      </c>
      <c r="C6738" s="234"/>
      <c r="D6738" s="235" t="str">
        <f t="shared" ref="D6738:D6746" si="2025">IFERROR(VLOOKUP(C6738,Tabla_Insumos,2,FALSE),"")</f>
        <v/>
      </c>
      <c r="E6738" s="236"/>
      <c r="F6738" s="237">
        <f t="shared" ref="F6738:F6746" si="2026">IFERROR(VLOOKUP(C6738,Tabla_Insumos,3,FALSE),0)</f>
        <v>0</v>
      </c>
      <c r="G6738" s="303">
        <f t="shared" ref="G6738:G6746" si="2027">ROUND(E6738*F6738,2)</f>
        <v>0</v>
      </c>
    </row>
    <row r="6739" spans="1:7" s="238" customFormat="1" ht="24" customHeight="1" x14ac:dyDescent="0.2">
      <c r="A6739" s="235" t="str">
        <f t="shared" si="2023"/>
        <v/>
      </c>
      <c r="B6739" s="233" t="str">
        <f t="shared" si="2024"/>
        <v/>
      </c>
      <c r="C6739" s="234"/>
      <c r="D6739" s="235" t="str">
        <f t="shared" si="2025"/>
        <v/>
      </c>
      <c r="E6739" s="236"/>
      <c r="F6739" s="237">
        <f t="shared" si="2026"/>
        <v>0</v>
      </c>
      <c r="G6739" s="303">
        <f t="shared" si="2027"/>
        <v>0</v>
      </c>
    </row>
    <row r="6740" spans="1:7" s="238" customFormat="1" ht="24" customHeight="1" x14ac:dyDescent="0.2">
      <c r="A6740" s="235" t="str">
        <f t="shared" si="2023"/>
        <v/>
      </c>
      <c r="B6740" s="233" t="str">
        <f t="shared" si="2024"/>
        <v/>
      </c>
      <c r="C6740" s="234"/>
      <c r="D6740" s="235" t="str">
        <f t="shared" si="2025"/>
        <v/>
      </c>
      <c r="E6740" s="236"/>
      <c r="F6740" s="237">
        <f t="shared" si="2026"/>
        <v>0</v>
      </c>
      <c r="G6740" s="303">
        <f t="shared" si="2027"/>
        <v>0</v>
      </c>
    </row>
    <row r="6741" spans="1:7" s="238" customFormat="1" ht="24" customHeight="1" x14ac:dyDescent="0.2">
      <c r="A6741" s="235" t="str">
        <f t="shared" si="2023"/>
        <v/>
      </c>
      <c r="B6741" s="233" t="str">
        <f t="shared" si="2024"/>
        <v/>
      </c>
      <c r="C6741" s="234"/>
      <c r="D6741" s="235" t="str">
        <f t="shared" si="2025"/>
        <v/>
      </c>
      <c r="E6741" s="236"/>
      <c r="F6741" s="237">
        <f t="shared" si="2026"/>
        <v>0</v>
      </c>
      <c r="G6741" s="303">
        <f t="shared" si="2027"/>
        <v>0</v>
      </c>
    </row>
    <row r="6742" spans="1:7" s="238" customFormat="1" ht="24" customHeight="1" x14ac:dyDescent="0.2">
      <c r="A6742" s="235" t="str">
        <f t="shared" si="2023"/>
        <v/>
      </c>
      <c r="B6742" s="233" t="str">
        <f t="shared" si="2024"/>
        <v/>
      </c>
      <c r="C6742" s="234"/>
      <c r="D6742" s="235" t="str">
        <f t="shared" si="2025"/>
        <v/>
      </c>
      <c r="E6742" s="236"/>
      <c r="F6742" s="237">
        <f t="shared" si="2026"/>
        <v>0</v>
      </c>
      <c r="G6742" s="303">
        <f t="shared" si="2027"/>
        <v>0</v>
      </c>
    </row>
    <row r="6743" spans="1:7" s="238" customFormat="1" ht="24" customHeight="1" x14ac:dyDescent="0.2">
      <c r="A6743" s="235" t="str">
        <f t="shared" si="2023"/>
        <v/>
      </c>
      <c r="B6743" s="233" t="str">
        <f t="shared" si="2024"/>
        <v/>
      </c>
      <c r="C6743" s="234"/>
      <c r="D6743" s="235" t="str">
        <f t="shared" si="2025"/>
        <v/>
      </c>
      <c r="E6743" s="236"/>
      <c r="F6743" s="237">
        <f t="shared" si="2026"/>
        <v>0</v>
      </c>
      <c r="G6743" s="303">
        <f t="shared" si="2027"/>
        <v>0</v>
      </c>
    </row>
    <row r="6744" spans="1:7" s="238" customFormat="1" ht="24" customHeight="1" x14ac:dyDescent="0.2">
      <c r="A6744" s="235" t="str">
        <f t="shared" si="2023"/>
        <v/>
      </c>
      <c r="B6744" s="233" t="str">
        <f t="shared" si="2024"/>
        <v/>
      </c>
      <c r="C6744" s="234"/>
      <c r="D6744" s="235" t="str">
        <f t="shared" si="2025"/>
        <v/>
      </c>
      <c r="E6744" s="236"/>
      <c r="F6744" s="237">
        <f t="shared" si="2026"/>
        <v>0</v>
      </c>
      <c r="G6744" s="303">
        <f t="shared" si="2027"/>
        <v>0</v>
      </c>
    </row>
    <row r="6745" spans="1:7" s="238" customFormat="1" ht="24" customHeight="1" x14ac:dyDescent="0.2">
      <c r="A6745" s="235" t="str">
        <f t="shared" si="2023"/>
        <v/>
      </c>
      <c r="B6745" s="233" t="str">
        <f t="shared" si="2024"/>
        <v/>
      </c>
      <c r="C6745" s="234"/>
      <c r="D6745" s="235" t="str">
        <f t="shared" si="2025"/>
        <v/>
      </c>
      <c r="E6745" s="236"/>
      <c r="F6745" s="237">
        <f t="shared" si="2026"/>
        <v>0</v>
      </c>
      <c r="G6745" s="303">
        <f t="shared" si="2027"/>
        <v>0</v>
      </c>
    </row>
    <row r="6746" spans="1:7" s="238" customFormat="1" ht="24" customHeight="1" x14ac:dyDescent="0.2">
      <c r="A6746" s="235" t="str">
        <f t="shared" si="2023"/>
        <v/>
      </c>
      <c r="B6746" s="233" t="str">
        <f t="shared" si="2024"/>
        <v/>
      </c>
      <c r="C6746" s="234"/>
      <c r="D6746" s="235" t="str">
        <f t="shared" si="2025"/>
        <v/>
      </c>
      <c r="E6746" s="236"/>
      <c r="F6746" s="237">
        <f t="shared" si="2026"/>
        <v>0</v>
      </c>
      <c r="G6746" s="303">
        <f t="shared" si="2027"/>
        <v>0</v>
      </c>
    </row>
    <row r="6747" spans="1:7" ht="24" customHeight="1" x14ac:dyDescent="0.2">
      <c r="A6747" s="307"/>
      <c r="B6747" s="105"/>
      <c r="C6747" s="99"/>
      <c r="D6747" s="105"/>
      <c r="E6747" s="106"/>
      <c r="F6747" s="377" t="s">
        <v>33</v>
      </c>
      <c r="G6747" s="305">
        <f>SUBTOTAL(9,G6738:G6746)</f>
        <v>0</v>
      </c>
    </row>
    <row r="6748" spans="1:7" ht="24" customHeight="1" x14ac:dyDescent="0.2">
      <c r="A6748" s="308"/>
      <c r="B6748" s="105"/>
      <c r="C6748" s="99"/>
      <c r="D6748" s="105"/>
      <c r="E6748" s="106"/>
      <c r="F6748" s="107"/>
      <c r="G6748" s="306"/>
    </row>
    <row r="6749" spans="1:7" ht="24" customHeight="1" x14ac:dyDescent="0.2">
      <c r="A6749" s="309" t="str">
        <f>B6707</f>
        <v/>
      </c>
      <c r="B6749" s="310" t="str">
        <f>C6707</f>
        <v/>
      </c>
      <c r="C6749" s="113"/>
      <c r="D6749" s="113" t="s">
        <v>34</v>
      </c>
      <c r="E6749" s="114"/>
      <c r="F6749" s="312" t="s">
        <v>35</v>
      </c>
      <c r="G6749" s="311">
        <f>SUBTOTAL(9,G6712:G6748)</f>
        <v>0</v>
      </c>
    </row>
    <row r="6751" spans="1:7" ht="24" customHeight="1" x14ac:dyDescent="0.2">
      <c r="A6751" s="291" t="s">
        <v>37</v>
      </c>
      <c r="B6751" s="292"/>
      <c r="C6751" s="292"/>
      <c r="D6751" s="292"/>
      <c r="E6751" s="292"/>
      <c r="F6751" s="292"/>
      <c r="G6751" s="293"/>
    </row>
    <row r="6752" spans="1:7" ht="24" customHeight="1" x14ac:dyDescent="0.2">
      <c r="A6752" s="294" t="s">
        <v>602</v>
      </c>
      <c r="B6752" s="101" t="str">
        <f>Comitente</f>
        <v>DIRECCION PROVINCIAL DE REDES DE GAS</v>
      </c>
      <c r="C6752" s="96"/>
      <c r="D6752" s="102"/>
      <c r="E6752" s="102"/>
      <c r="F6752" s="103"/>
      <c r="G6752" s="295"/>
    </row>
    <row r="6753" spans="1:123" ht="24" customHeight="1" x14ac:dyDescent="0.2">
      <c r="A6753" s="294" t="s">
        <v>603</v>
      </c>
      <c r="B6753" s="101">
        <f>Contratista</f>
        <v>0</v>
      </c>
      <c r="C6753" s="97"/>
      <c r="D6753" s="97"/>
      <c r="E6753" s="97"/>
      <c r="F6753" s="104"/>
      <c r="G6753" s="296"/>
    </row>
    <row r="6754" spans="1:123" ht="24" customHeight="1" x14ac:dyDescent="0.2">
      <c r="A6754" s="294" t="s">
        <v>24</v>
      </c>
      <c r="B6754" s="101" t="str">
        <f>Obra</f>
        <v>RED DE MEDIA PRESIÓN BARRIO TALACASTO</v>
      </c>
      <c r="C6754" s="97"/>
      <c r="D6754" s="97"/>
      <c r="E6754" s="97"/>
      <c r="F6754" s="104" t="s">
        <v>38</v>
      </c>
      <c r="G6754" s="297">
        <f>Fecha_Base</f>
        <v>0</v>
      </c>
    </row>
    <row r="6755" spans="1:123" ht="24" customHeight="1" x14ac:dyDescent="0.2">
      <c r="A6755" s="298" t="s">
        <v>601</v>
      </c>
      <c r="B6755" s="98" t="str">
        <f>Ubicación</f>
        <v>Departamento Chimbas</v>
      </c>
      <c r="C6755" s="98"/>
      <c r="D6755" s="105"/>
      <c r="E6755" s="106"/>
      <c r="F6755" s="107"/>
      <c r="G6755" s="299"/>
    </row>
    <row r="6756" spans="1:123" ht="24" customHeight="1" x14ac:dyDescent="0.2">
      <c r="A6756" s="298" t="s">
        <v>39</v>
      </c>
      <c r="B6756" s="108" t="str">
        <f>IFERROR(VALUE(LEFT(B6757,FIND(".",B6757)-1)),"")</f>
        <v/>
      </c>
      <c r="C6756" s="99" t="str">
        <f>IFERROR(VLOOKUP(B6756,Tabla_CyP,2,FALSE),"")</f>
        <v/>
      </c>
      <c r="D6756" s="99"/>
      <c r="E6756" s="106"/>
      <c r="F6756" s="107"/>
      <c r="G6756" s="299"/>
    </row>
    <row r="6757" spans="1:123" ht="24" customHeight="1" x14ac:dyDescent="0.2">
      <c r="A6757" s="298" t="s">
        <v>25</v>
      </c>
      <c r="B6757" s="109" t="str">
        <f>IFERROR(VLOOKUP(COUNTIF($A$1:A6757,"ANALISIS DE PRECIOS"),Tabla_NumeroItem,2,FALSE),"")</f>
        <v/>
      </c>
      <c r="C6757" s="99" t="str">
        <f>IFERROR(VLOOKUP(B6757,Tabla_CyP,2,FALSE),"")</f>
        <v/>
      </c>
      <c r="D6757" s="105"/>
      <c r="E6757" s="106"/>
      <c r="F6757" s="104" t="s">
        <v>26</v>
      </c>
      <c r="G6757" s="300" t="str">
        <f>IFERROR(VLOOKUP(B6757,Tabla_CyP,4,FALSE),"")</f>
        <v/>
      </c>
    </row>
    <row r="6758" spans="1:123" ht="24" customHeight="1" x14ac:dyDescent="0.2">
      <c r="A6758" s="298"/>
      <c r="B6758" s="98"/>
      <c r="C6758" s="99"/>
      <c r="D6758" s="105"/>
      <c r="E6758" s="106"/>
      <c r="F6758" s="107"/>
      <c r="G6758" s="299"/>
    </row>
    <row r="6759" spans="1:123" ht="24" customHeight="1" x14ac:dyDescent="0.2">
      <c r="A6759" s="431" t="s">
        <v>507</v>
      </c>
      <c r="B6759" s="432"/>
      <c r="C6759" s="425" t="s">
        <v>0</v>
      </c>
      <c r="D6759" s="425" t="s">
        <v>27</v>
      </c>
      <c r="E6759" s="427" t="s">
        <v>28</v>
      </c>
      <c r="F6759" s="429" t="s">
        <v>29</v>
      </c>
      <c r="G6759" s="429" t="s">
        <v>30</v>
      </c>
    </row>
    <row r="6760" spans="1:123" s="111" customFormat="1" ht="24" customHeight="1" x14ac:dyDescent="0.2">
      <c r="A6760" s="110" t="s">
        <v>508</v>
      </c>
      <c r="B6760" s="110" t="s">
        <v>509</v>
      </c>
      <c r="C6760" s="426"/>
      <c r="D6760" s="426"/>
      <c r="E6760" s="428"/>
      <c r="F6760" s="430"/>
      <c r="G6760" s="430"/>
      <c r="H6760" s="239"/>
      <c r="I6760" s="239"/>
      <c r="J6760" s="239"/>
      <c r="K6760" s="239"/>
      <c r="L6760" s="239"/>
      <c r="M6760" s="239"/>
      <c r="N6760" s="239"/>
      <c r="O6760" s="239"/>
      <c r="P6760" s="239"/>
      <c r="Q6760" s="239"/>
      <c r="R6760" s="239"/>
      <c r="S6760" s="239"/>
      <c r="T6760" s="239"/>
      <c r="U6760" s="239"/>
      <c r="V6760" s="239"/>
      <c r="W6760" s="239"/>
      <c r="X6760" s="239"/>
      <c r="Y6760" s="239"/>
      <c r="Z6760" s="239"/>
      <c r="AA6760" s="239"/>
      <c r="AB6760" s="239"/>
      <c r="AC6760" s="239"/>
      <c r="AD6760" s="239"/>
      <c r="AE6760" s="239"/>
      <c r="AF6760" s="239"/>
      <c r="AG6760" s="239"/>
      <c r="AH6760" s="239"/>
      <c r="AI6760" s="239"/>
      <c r="AJ6760" s="239"/>
      <c r="AK6760" s="239"/>
      <c r="AL6760" s="239"/>
      <c r="AM6760" s="239"/>
      <c r="AN6760" s="239"/>
      <c r="AO6760" s="239"/>
      <c r="AP6760" s="239"/>
      <c r="AQ6760" s="239"/>
      <c r="AR6760" s="239"/>
      <c r="AS6760" s="239"/>
      <c r="AT6760" s="239"/>
      <c r="AU6760" s="239"/>
      <c r="AV6760" s="239"/>
      <c r="AW6760" s="239"/>
      <c r="AX6760" s="239"/>
      <c r="AY6760" s="239"/>
      <c r="AZ6760" s="239"/>
      <c r="BA6760" s="239"/>
      <c r="BB6760" s="239"/>
      <c r="BC6760" s="239"/>
      <c r="BD6760" s="239"/>
      <c r="BE6760" s="239"/>
      <c r="BF6760" s="239"/>
      <c r="BG6760" s="239"/>
      <c r="BH6760" s="239"/>
      <c r="BI6760" s="239"/>
      <c r="BJ6760" s="239"/>
      <c r="BK6760" s="239"/>
      <c r="BL6760" s="239"/>
      <c r="BM6760" s="239"/>
      <c r="BN6760" s="239"/>
      <c r="BO6760" s="239"/>
      <c r="BP6760" s="239"/>
      <c r="BQ6760" s="239"/>
      <c r="BR6760" s="239"/>
      <c r="BS6760" s="239"/>
      <c r="BT6760" s="239"/>
      <c r="BU6760" s="239"/>
      <c r="BV6760" s="239"/>
      <c r="BW6760" s="239"/>
      <c r="BX6760" s="239"/>
      <c r="BY6760" s="239"/>
      <c r="BZ6760" s="239"/>
      <c r="CA6760" s="239"/>
      <c r="CB6760" s="239"/>
      <c r="CC6760" s="239"/>
      <c r="CD6760" s="239"/>
      <c r="CE6760" s="239"/>
      <c r="CF6760" s="239"/>
      <c r="CG6760" s="239"/>
      <c r="CH6760" s="239"/>
      <c r="CI6760" s="239"/>
      <c r="CJ6760" s="239"/>
      <c r="CK6760" s="239"/>
      <c r="CL6760" s="239"/>
      <c r="CM6760" s="239"/>
      <c r="CN6760" s="239"/>
      <c r="CO6760" s="239"/>
      <c r="CP6760" s="239"/>
      <c r="CQ6760" s="239"/>
      <c r="CR6760" s="239"/>
      <c r="CS6760" s="239"/>
      <c r="CT6760" s="239"/>
      <c r="CU6760" s="239"/>
      <c r="CV6760" s="239"/>
      <c r="CW6760" s="239"/>
      <c r="CX6760" s="239"/>
      <c r="CY6760" s="239"/>
      <c r="CZ6760" s="239"/>
      <c r="DA6760" s="239"/>
      <c r="DB6760" s="239"/>
      <c r="DC6760" s="239"/>
      <c r="DD6760" s="239"/>
      <c r="DE6760" s="239"/>
      <c r="DF6760" s="239"/>
      <c r="DG6760" s="239"/>
      <c r="DH6760" s="239"/>
      <c r="DI6760" s="239"/>
      <c r="DJ6760" s="239"/>
      <c r="DK6760" s="239"/>
      <c r="DL6760" s="239"/>
      <c r="DM6760" s="239"/>
      <c r="DN6760" s="239"/>
      <c r="DO6760" s="239"/>
      <c r="DP6760" s="239"/>
      <c r="DQ6760" s="239"/>
      <c r="DR6760" s="239"/>
      <c r="DS6760" s="239"/>
    </row>
    <row r="6761" spans="1:123" ht="24" customHeight="1" x14ac:dyDescent="0.2">
      <c r="A6761" s="378"/>
      <c r="B6761" s="112"/>
      <c r="C6761" s="376" t="s">
        <v>604</v>
      </c>
      <c r="D6761" s="113"/>
      <c r="E6761" s="114"/>
      <c r="F6761" s="115"/>
      <c r="G6761" s="302"/>
    </row>
    <row r="6762" spans="1:123" s="238" customFormat="1" ht="24" customHeight="1" x14ac:dyDescent="0.2">
      <c r="A6762" s="235" t="str">
        <f t="shared" ref="A6762:A6775" si="2028">IFERROR(VLOOKUP(C6762,Tabla_Insumos,4,FALSE),"")</f>
        <v/>
      </c>
      <c r="B6762" s="233" t="str">
        <f t="shared" ref="B6762:B6775" si="2029">IFERROR(VLOOKUP(C6762,Tabla_Insumos,5,FALSE),"")</f>
        <v/>
      </c>
      <c r="C6762" s="234"/>
      <c r="D6762" s="235" t="str">
        <f t="shared" ref="D6762:D6775" si="2030">IFERROR(VLOOKUP(C6762,Tabla_Insumos,2,FALSE),"")</f>
        <v/>
      </c>
      <c r="E6762" s="236"/>
      <c r="F6762" s="237">
        <f t="shared" ref="F6762:F6775" si="2031">IFERROR(VLOOKUP(C6762,Tabla_Insumos,3,FALSE),0)</f>
        <v>0</v>
      </c>
      <c r="G6762" s="303">
        <f>ROUND(E6762*F6762,2)</f>
        <v>0</v>
      </c>
    </row>
    <row r="6763" spans="1:123" s="238" customFormat="1" ht="24" customHeight="1" x14ac:dyDescent="0.2">
      <c r="A6763" s="235" t="str">
        <f t="shared" si="2028"/>
        <v/>
      </c>
      <c r="B6763" s="233" t="str">
        <f t="shared" si="2029"/>
        <v/>
      </c>
      <c r="C6763" s="234"/>
      <c r="D6763" s="235" t="str">
        <f t="shared" si="2030"/>
        <v/>
      </c>
      <c r="E6763" s="236"/>
      <c r="F6763" s="237">
        <f t="shared" si="2031"/>
        <v>0</v>
      </c>
      <c r="G6763" s="303">
        <f t="shared" ref="G6763:G6775" si="2032">ROUND(E6763*F6763,2)</f>
        <v>0</v>
      </c>
    </row>
    <row r="6764" spans="1:123" s="238" customFormat="1" ht="24" customHeight="1" x14ac:dyDescent="0.2">
      <c r="A6764" s="235" t="str">
        <f t="shared" si="2028"/>
        <v/>
      </c>
      <c r="B6764" s="233" t="str">
        <f t="shared" si="2029"/>
        <v/>
      </c>
      <c r="C6764" s="234"/>
      <c r="D6764" s="235" t="str">
        <f t="shared" si="2030"/>
        <v/>
      </c>
      <c r="E6764" s="236"/>
      <c r="F6764" s="237">
        <f t="shared" si="2031"/>
        <v>0</v>
      </c>
      <c r="G6764" s="303">
        <f t="shared" si="2032"/>
        <v>0</v>
      </c>
    </row>
    <row r="6765" spans="1:123" s="238" customFormat="1" ht="24" customHeight="1" x14ac:dyDescent="0.2">
      <c r="A6765" s="235" t="str">
        <f t="shared" si="2028"/>
        <v/>
      </c>
      <c r="B6765" s="233" t="str">
        <f t="shared" si="2029"/>
        <v/>
      </c>
      <c r="C6765" s="234"/>
      <c r="D6765" s="235" t="str">
        <f t="shared" si="2030"/>
        <v/>
      </c>
      <c r="E6765" s="236"/>
      <c r="F6765" s="237">
        <f t="shared" si="2031"/>
        <v>0</v>
      </c>
      <c r="G6765" s="303">
        <f t="shared" si="2032"/>
        <v>0</v>
      </c>
    </row>
    <row r="6766" spans="1:123" s="238" customFormat="1" ht="24" customHeight="1" x14ac:dyDescent="0.2">
      <c r="A6766" s="235" t="str">
        <f t="shared" si="2028"/>
        <v/>
      </c>
      <c r="B6766" s="233" t="str">
        <f t="shared" si="2029"/>
        <v/>
      </c>
      <c r="C6766" s="234"/>
      <c r="D6766" s="235" t="str">
        <f t="shared" si="2030"/>
        <v/>
      </c>
      <c r="E6766" s="236"/>
      <c r="F6766" s="237">
        <f t="shared" si="2031"/>
        <v>0</v>
      </c>
      <c r="G6766" s="303">
        <f t="shared" si="2032"/>
        <v>0</v>
      </c>
    </row>
    <row r="6767" spans="1:123" s="238" customFormat="1" ht="24" customHeight="1" x14ac:dyDescent="0.2">
      <c r="A6767" s="235" t="str">
        <f t="shared" si="2028"/>
        <v/>
      </c>
      <c r="B6767" s="233" t="str">
        <f t="shared" si="2029"/>
        <v/>
      </c>
      <c r="C6767" s="234"/>
      <c r="D6767" s="235" t="str">
        <f t="shared" si="2030"/>
        <v/>
      </c>
      <c r="E6767" s="236"/>
      <c r="F6767" s="237">
        <f t="shared" si="2031"/>
        <v>0</v>
      </c>
      <c r="G6767" s="303">
        <f t="shared" si="2032"/>
        <v>0</v>
      </c>
    </row>
    <row r="6768" spans="1:123" s="238" customFormat="1" ht="24" customHeight="1" x14ac:dyDescent="0.2">
      <c r="A6768" s="235" t="str">
        <f t="shared" si="2028"/>
        <v/>
      </c>
      <c r="B6768" s="233" t="str">
        <f t="shared" si="2029"/>
        <v/>
      </c>
      <c r="C6768" s="234"/>
      <c r="D6768" s="235" t="str">
        <f t="shared" si="2030"/>
        <v/>
      </c>
      <c r="E6768" s="236"/>
      <c r="F6768" s="237">
        <f t="shared" si="2031"/>
        <v>0</v>
      </c>
      <c r="G6768" s="303">
        <f t="shared" si="2032"/>
        <v>0</v>
      </c>
    </row>
    <row r="6769" spans="1:7" s="238" customFormat="1" ht="24" customHeight="1" x14ac:dyDescent="0.2">
      <c r="A6769" s="235" t="str">
        <f t="shared" si="2028"/>
        <v/>
      </c>
      <c r="B6769" s="233" t="str">
        <f t="shared" si="2029"/>
        <v/>
      </c>
      <c r="C6769" s="234"/>
      <c r="D6769" s="235" t="str">
        <f t="shared" si="2030"/>
        <v/>
      </c>
      <c r="E6769" s="236"/>
      <c r="F6769" s="237">
        <f t="shared" si="2031"/>
        <v>0</v>
      </c>
      <c r="G6769" s="303">
        <f t="shared" si="2032"/>
        <v>0</v>
      </c>
    </row>
    <row r="6770" spans="1:7" s="238" customFormat="1" ht="24" customHeight="1" x14ac:dyDescent="0.2">
      <c r="A6770" s="235" t="str">
        <f t="shared" si="2028"/>
        <v/>
      </c>
      <c r="B6770" s="233" t="str">
        <f t="shared" si="2029"/>
        <v/>
      </c>
      <c r="C6770" s="234"/>
      <c r="D6770" s="235" t="str">
        <f t="shared" si="2030"/>
        <v/>
      </c>
      <c r="E6770" s="236"/>
      <c r="F6770" s="237">
        <f t="shared" si="2031"/>
        <v>0</v>
      </c>
      <c r="G6770" s="303">
        <f t="shared" si="2032"/>
        <v>0</v>
      </c>
    </row>
    <row r="6771" spans="1:7" s="238" customFormat="1" ht="24" customHeight="1" x14ac:dyDescent="0.2">
      <c r="A6771" s="235" t="str">
        <f t="shared" si="2028"/>
        <v/>
      </c>
      <c r="B6771" s="233" t="str">
        <f t="shared" si="2029"/>
        <v/>
      </c>
      <c r="C6771" s="234"/>
      <c r="D6771" s="235" t="str">
        <f t="shared" si="2030"/>
        <v/>
      </c>
      <c r="E6771" s="236"/>
      <c r="F6771" s="237">
        <f t="shared" si="2031"/>
        <v>0</v>
      </c>
      <c r="G6771" s="303">
        <f t="shared" si="2032"/>
        <v>0</v>
      </c>
    </row>
    <row r="6772" spans="1:7" s="238" customFormat="1" ht="24" customHeight="1" x14ac:dyDescent="0.2">
      <c r="A6772" s="235" t="str">
        <f t="shared" si="2028"/>
        <v/>
      </c>
      <c r="B6772" s="233" t="str">
        <f t="shared" si="2029"/>
        <v/>
      </c>
      <c r="C6772" s="234"/>
      <c r="D6772" s="235" t="str">
        <f t="shared" si="2030"/>
        <v/>
      </c>
      <c r="E6772" s="236"/>
      <c r="F6772" s="237">
        <f t="shared" si="2031"/>
        <v>0</v>
      </c>
      <c r="G6772" s="303">
        <f t="shared" si="2032"/>
        <v>0</v>
      </c>
    </row>
    <row r="6773" spans="1:7" s="238" customFormat="1" ht="24" customHeight="1" x14ac:dyDescent="0.2">
      <c r="A6773" s="235" t="str">
        <f t="shared" si="2028"/>
        <v/>
      </c>
      <c r="B6773" s="233" t="str">
        <f t="shared" si="2029"/>
        <v/>
      </c>
      <c r="C6773" s="234"/>
      <c r="D6773" s="235" t="str">
        <f t="shared" si="2030"/>
        <v/>
      </c>
      <c r="E6773" s="236"/>
      <c r="F6773" s="237">
        <f t="shared" si="2031"/>
        <v>0</v>
      </c>
      <c r="G6773" s="303">
        <f t="shared" si="2032"/>
        <v>0</v>
      </c>
    </row>
    <row r="6774" spans="1:7" s="238" customFormat="1" ht="24" customHeight="1" x14ac:dyDescent="0.2">
      <c r="A6774" s="235" t="str">
        <f t="shared" si="2028"/>
        <v/>
      </c>
      <c r="B6774" s="233" t="str">
        <f t="shared" si="2029"/>
        <v/>
      </c>
      <c r="C6774" s="234"/>
      <c r="D6774" s="235" t="str">
        <f t="shared" si="2030"/>
        <v/>
      </c>
      <c r="E6774" s="236"/>
      <c r="F6774" s="237">
        <f t="shared" si="2031"/>
        <v>0</v>
      </c>
      <c r="G6774" s="303">
        <f t="shared" si="2032"/>
        <v>0</v>
      </c>
    </row>
    <row r="6775" spans="1:7" s="238" customFormat="1" ht="24" customHeight="1" x14ac:dyDescent="0.2">
      <c r="A6775" s="235" t="str">
        <f t="shared" si="2028"/>
        <v/>
      </c>
      <c r="B6775" s="233" t="str">
        <f t="shared" si="2029"/>
        <v/>
      </c>
      <c r="C6775" s="234"/>
      <c r="D6775" s="235" t="str">
        <f t="shared" si="2030"/>
        <v/>
      </c>
      <c r="E6775" s="236"/>
      <c r="F6775" s="237">
        <f t="shared" si="2031"/>
        <v>0</v>
      </c>
      <c r="G6775" s="303">
        <f t="shared" si="2032"/>
        <v>0</v>
      </c>
    </row>
    <row r="6776" spans="1:7" ht="24" customHeight="1" x14ac:dyDescent="0.2">
      <c r="A6776" s="304"/>
      <c r="B6776" s="99"/>
      <c r="C6776" s="99"/>
      <c r="D6776" s="105"/>
      <c r="E6776" s="106"/>
      <c r="F6776" s="377" t="s">
        <v>31</v>
      </c>
      <c r="G6776" s="305">
        <f>SUBTOTAL(9,G6762:G6775)</f>
        <v>0</v>
      </c>
    </row>
    <row r="6777" spans="1:7" ht="24" customHeight="1" x14ac:dyDescent="0.2">
      <c r="A6777" s="304"/>
      <c r="B6777" s="99"/>
      <c r="C6777" s="375" t="s">
        <v>605</v>
      </c>
      <c r="D6777" s="105"/>
      <c r="E6777" s="106"/>
      <c r="F6777" s="107"/>
      <c r="G6777" s="306"/>
    </row>
    <row r="6778" spans="1:7" s="238" customFormat="1" ht="24" customHeight="1" x14ac:dyDescent="0.2">
      <c r="A6778" s="235" t="str">
        <f t="shared" ref="A6778:A6785" si="2033">IFERROR(VLOOKUP(C6778,Tabla_Insumos,4,FALSE),"")</f>
        <v/>
      </c>
      <c r="B6778" s="233">
        <f t="shared" ref="B6778:B6785" si="2034">IFERROR(VLOOKUP(A6778,Tabla_Indices,5,FALSE),"")</f>
        <v>0</v>
      </c>
      <c r="C6778" s="234"/>
      <c r="D6778" s="235" t="str">
        <f t="shared" ref="D6778:D6785" si="2035">IFERROR(VLOOKUP(C6778,Tabla_Insumos,2,FALSE),"")</f>
        <v/>
      </c>
      <c r="E6778" s="236"/>
      <c r="F6778" s="237">
        <f t="shared" ref="F6778:F6785" si="2036">IFERROR(VLOOKUP(C6778,Tabla_Insumos,3,FALSE),0)</f>
        <v>0</v>
      </c>
      <c r="G6778" s="303">
        <f>ROUND(E6778*F6778,2)</f>
        <v>0</v>
      </c>
    </row>
    <row r="6779" spans="1:7" s="238" customFormat="1" ht="24" customHeight="1" x14ac:dyDescent="0.2">
      <c r="A6779" s="235" t="str">
        <f t="shared" si="2033"/>
        <v/>
      </c>
      <c r="B6779" s="233">
        <f t="shared" si="2034"/>
        <v>0</v>
      </c>
      <c r="C6779" s="234"/>
      <c r="D6779" s="235" t="str">
        <f t="shared" si="2035"/>
        <v/>
      </c>
      <c r="E6779" s="236"/>
      <c r="F6779" s="237">
        <f t="shared" si="2036"/>
        <v>0</v>
      </c>
      <c r="G6779" s="303">
        <f>ROUND(E6779*F6779,2)</f>
        <v>0</v>
      </c>
    </row>
    <row r="6780" spans="1:7" s="238" customFormat="1" ht="24" customHeight="1" x14ac:dyDescent="0.2">
      <c r="A6780" s="235" t="str">
        <f t="shared" si="2033"/>
        <v/>
      </c>
      <c r="B6780" s="233">
        <f t="shared" si="2034"/>
        <v>0</v>
      </c>
      <c r="C6780" s="234"/>
      <c r="D6780" s="235" t="str">
        <f t="shared" si="2035"/>
        <v/>
      </c>
      <c r="E6780" s="236"/>
      <c r="F6780" s="237">
        <f t="shared" si="2036"/>
        <v>0</v>
      </c>
      <c r="G6780" s="303">
        <f t="shared" ref="G6780:G6785" si="2037">ROUND(E6780*F6780,2)</f>
        <v>0</v>
      </c>
    </row>
    <row r="6781" spans="1:7" s="238" customFormat="1" ht="24" customHeight="1" x14ac:dyDescent="0.2">
      <c r="A6781" s="235" t="str">
        <f t="shared" si="2033"/>
        <v/>
      </c>
      <c r="B6781" s="233">
        <f t="shared" si="2034"/>
        <v>0</v>
      </c>
      <c r="C6781" s="234"/>
      <c r="D6781" s="235" t="str">
        <f t="shared" si="2035"/>
        <v/>
      </c>
      <c r="E6781" s="236"/>
      <c r="F6781" s="237">
        <f t="shared" si="2036"/>
        <v>0</v>
      </c>
      <c r="G6781" s="303">
        <f t="shared" si="2037"/>
        <v>0</v>
      </c>
    </row>
    <row r="6782" spans="1:7" s="238" customFormat="1" ht="24" customHeight="1" x14ac:dyDescent="0.2">
      <c r="A6782" s="235" t="str">
        <f t="shared" si="2033"/>
        <v/>
      </c>
      <c r="B6782" s="233">
        <f t="shared" si="2034"/>
        <v>0</v>
      </c>
      <c r="C6782" s="234"/>
      <c r="D6782" s="235" t="str">
        <f t="shared" si="2035"/>
        <v/>
      </c>
      <c r="E6782" s="236"/>
      <c r="F6782" s="237">
        <f t="shared" si="2036"/>
        <v>0</v>
      </c>
      <c r="G6782" s="303">
        <f t="shared" si="2037"/>
        <v>0</v>
      </c>
    </row>
    <row r="6783" spans="1:7" s="238" customFormat="1" ht="24" customHeight="1" x14ac:dyDescent="0.2">
      <c r="A6783" s="235" t="str">
        <f t="shared" si="2033"/>
        <v/>
      </c>
      <c r="B6783" s="233">
        <f t="shared" si="2034"/>
        <v>0</v>
      </c>
      <c r="C6783" s="234"/>
      <c r="D6783" s="235" t="str">
        <f t="shared" si="2035"/>
        <v/>
      </c>
      <c r="E6783" s="236"/>
      <c r="F6783" s="237">
        <f t="shared" si="2036"/>
        <v>0</v>
      </c>
      <c r="G6783" s="303">
        <f t="shared" si="2037"/>
        <v>0</v>
      </c>
    </row>
    <row r="6784" spans="1:7" s="238" customFormat="1" ht="24" customHeight="1" x14ac:dyDescent="0.2">
      <c r="A6784" s="235" t="str">
        <f t="shared" si="2033"/>
        <v/>
      </c>
      <c r="B6784" s="233">
        <f t="shared" si="2034"/>
        <v>0</v>
      </c>
      <c r="C6784" s="234"/>
      <c r="D6784" s="235" t="str">
        <f t="shared" si="2035"/>
        <v/>
      </c>
      <c r="E6784" s="236"/>
      <c r="F6784" s="237">
        <f t="shared" si="2036"/>
        <v>0</v>
      </c>
      <c r="G6784" s="303">
        <f t="shared" si="2037"/>
        <v>0</v>
      </c>
    </row>
    <row r="6785" spans="1:7" s="238" customFormat="1" ht="24" customHeight="1" x14ac:dyDescent="0.2">
      <c r="A6785" s="235" t="str">
        <f t="shared" si="2033"/>
        <v/>
      </c>
      <c r="B6785" s="233">
        <f t="shared" si="2034"/>
        <v>0</v>
      </c>
      <c r="C6785" s="234"/>
      <c r="D6785" s="235" t="str">
        <f t="shared" si="2035"/>
        <v/>
      </c>
      <c r="E6785" s="236"/>
      <c r="F6785" s="237">
        <f t="shared" si="2036"/>
        <v>0</v>
      </c>
      <c r="G6785" s="303">
        <f t="shared" si="2037"/>
        <v>0</v>
      </c>
    </row>
    <row r="6786" spans="1:7" ht="24" customHeight="1" x14ac:dyDescent="0.2">
      <c r="A6786" s="304"/>
      <c r="B6786" s="99"/>
      <c r="C6786" s="99"/>
      <c r="D6786" s="105"/>
      <c r="E6786" s="106"/>
      <c r="F6786" s="377" t="s">
        <v>32</v>
      </c>
      <c r="G6786" s="305">
        <f>SUBTOTAL(9,G6778:G6785)</f>
        <v>0</v>
      </c>
    </row>
    <row r="6787" spans="1:7" ht="24" customHeight="1" x14ac:dyDescent="0.2">
      <c r="A6787" s="304"/>
      <c r="B6787" s="99"/>
      <c r="C6787" s="375" t="s">
        <v>606</v>
      </c>
      <c r="D6787" s="105"/>
      <c r="E6787" s="106"/>
      <c r="F6787" s="107"/>
      <c r="G6787" s="306"/>
    </row>
    <row r="6788" spans="1:7" s="238" customFormat="1" ht="24" customHeight="1" x14ac:dyDescent="0.2">
      <c r="A6788" s="235" t="str">
        <f t="shared" ref="A6788:A6796" si="2038">IFERROR(VLOOKUP(C6788,Tabla_Insumos,4,FALSE),"")</f>
        <v/>
      </c>
      <c r="B6788" s="233" t="str">
        <f t="shared" ref="B6788:B6796" si="2039">IFERROR(VLOOKUP(C6788,Tabla_Insumos,5,FALSE),"")</f>
        <v/>
      </c>
      <c r="C6788" s="234"/>
      <c r="D6788" s="235" t="str">
        <f t="shared" ref="D6788:D6796" si="2040">IFERROR(VLOOKUP(C6788,Tabla_Insumos,2,FALSE),"")</f>
        <v/>
      </c>
      <c r="E6788" s="236"/>
      <c r="F6788" s="237">
        <f t="shared" ref="F6788:F6796" si="2041">IFERROR(VLOOKUP(C6788,Tabla_Insumos,3,FALSE),0)</f>
        <v>0</v>
      </c>
      <c r="G6788" s="303">
        <f t="shared" ref="G6788:G6796" si="2042">ROUND(E6788*F6788,2)</f>
        <v>0</v>
      </c>
    </row>
    <row r="6789" spans="1:7" s="238" customFormat="1" ht="24" customHeight="1" x14ac:dyDescent="0.2">
      <c r="A6789" s="235" t="str">
        <f t="shared" si="2038"/>
        <v/>
      </c>
      <c r="B6789" s="233" t="str">
        <f t="shared" si="2039"/>
        <v/>
      </c>
      <c r="C6789" s="234"/>
      <c r="D6789" s="235" t="str">
        <f t="shared" si="2040"/>
        <v/>
      </c>
      <c r="E6789" s="236"/>
      <c r="F6789" s="237">
        <f t="shared" si="2041"/>
        <v>0</v>
      </c>
      <c r="G6789" s="303">
        <f t="shared" si="2042"/>
        <v>0</v>
      </c>
    </row>
    <row r="6790" spans="1:7" s="238" customFormat="1" ht="24" customHeight="1" x14ac:dyDescent="0.2">
      <c r="A6790" s="235" t="str">
        <f t="shared" si="2038"/>
        <v/>
      </c>
      <c r="B6790" s="233" t="str">
        <f t="shared" si="2039"/>
        <v/>
      </c>
      <c r="C6790" s="234"/>
      <c r="D6790" s="235" t="str">
        <f t="shared" si="2040"/>
        <v/>
      </c>
      <c r="E6790" s="236"/>
      <c r="F6790" s="237">
        <f t="shared" si="2041"/>
        <v>0</v>
      </c>
      <c r="G6790" s="303">
        <f t="shared" si="2042"/>
        <v>0</v>
      </c>
    </row>
    <row r="6791" spans="1:7" s="238" customFormat="1" ht="24" customHeight="1" x14ac:dyDescent="0.2">
      <c r="A6791" s="235" t="str">
        <f t="shared" si="2038"/>
        <v/>
      </c>
      <c r="B6791" s="233" t="str">
        <f t="shared" si="2039"/>
        <v/>
      </c>
      <c r="C6791" s="234"/>
      <c r="D6791" s="235" t="str">
        <f t="shared" si="2040"/>
        <v/>
      </c>
      <c r="E6791" s="236"/>
      <c r="F6791" s="237">
        <f t="shared" si="2041"/>
        <v>0</v>
      </c>
      <c r="G6791" s="303">
        <f t="shared" si="2042"/>
        <v>0</v>
      </c>
    </row>
    <row r="6792" spans="1:7" s="238" customFormat="1" ht="24" customHeight="1" x14ac:dyDescent="0.2">
      <c r="A6792" s="235" t="str">
        <f t="shared" si="2038"/>
        <v/>
      </c>
      <c r="B6792" s="233" t="str">
        <f t="shared" si="2039"/>
        <v/>
      </c>
      <c r="C6792" s="234"/>
      <c r="D6792" s="235" t="str">
        <f t="shared" si="2040"/>
        <v/>
      </c>
      <c r="E6792" s="236"/>
      <c r="F6792" s="237">
        <f t="shared" si="2041"/>
        <v>0</v>
      </c>
      <c r="G6792" s="303">
        <f t="shared" si="2042"/>
        <v>0</v>
      </c>
    </row>
    <row r="6793" spans="1:7" s="238" customFormat="1" ht="24" customHeight="1" x14ac:dyDescent="0.2">
      <c r="A6793" s="235" t="str">
        <f t="shared" si="2038"/>
        <v/>
      </c>
      <c r="B6793" s="233" t="str">
        <f t="shared" si="2039"/>
        <v/>
      </c>
      <c r="C6793" s="234"/>
      <c r="D6793" s="235" t="str">
        <f t="shared" si="2040"/>
        <v/>
      </c>
      <c r="E6793" s="236"/>
      <c r="F6793" s="237">
        <f t="shared" si="2041"/>
        <v>0</v>
      </c>
      <c r="G6793" s="303">
        <f t="shared" si="2042"/>
        <v>0</v>
      </c>
    </row>
    <row r="6794" spans="1:7" s="238" customFormat="1" ht="24" customHeight="1" x14ac:dyDescent="0.2">
      <c r="A6794" s="235" t="str">
        <f t="shared" si="2038"/>
        <v/>
      </c>
      <c r="B6794" s="233" t="str">
        <f t="shared" si="2039"/>
        <v/>
      </c>
      <c r="C6794" s="234"/>
      <c r="D6794" s="235" t="str">
        <f t="shared" si="2040"/>
        <v/>
      </c>
      <c r="E6794" s="236"/>
      <c r="F6794" s="237">
        <f t="shared" si="2041"/>
        <v>0</v>
      </c>
      <c r="G6794" s="303">
        <f t="shared" si="2042"/>
        <v>0</v>
      </c>
    </row>
    <row r="6795" spans="1:7" s="238" customFormat="1" ht="24" customHeight="1" x14ac:dyDescent="0.2">
      <c r="A6795" s="235" t="str">
        <f t="shared" si="2038"/>
        <v/>
      </c>
      <c r="B6795" s="233" t="str">
        <f t="shared" si="2039"/>
        <v/>
      </c>
      <c r="C6795" s="234"/>
      <c r="D6795" s="235" t="str">
        <f t="shared" si="2040"/>
        <v/>
      </c>
      <c r="E6795" s="236"/>
      <c r="F6795" s="237">
        <f t="shared" si="2041"/>
        <v>0</v>
      </c>
      <c r="G6795" s="303">
        <f t="shared" si="2042"/>
        <v>0</v>
      </c>
    </row>
    <row r="6796" spans="1:7" s="238" customFormat="1" ht="24" customHeight="1" x14ac:dyDescent="0.2">
      <c r="A6796" s="235" t="str">
        <f t="shared" si="2038"/>
        <v/>
      </c>
      <c r="B6796" s="233" t="str">
        <f t="shared" si="2039"/>
        <v/>
      </c>
      <c r="C6796" s="234"/>
      <c r="D6796" s="235" t="str">
        <f t="shared" si="2040"/>
        <v/>
      </c>
      <c r="E6796" s="236"/>
      <c r="F6796" s="237">
        <f t="shared" si="2041"/>
        <v>0</v>
      </c>
      <c r="G6796" s="303">
        <f t="shared" si="2042"/>
        <v>0</v>
      </c>
    </row>
    <row r="6797" spans="1:7" ht="24" customHeight="1" x14ac:dyDescent="0.2">
      <c r="A6797" s="307"/>
      <c r="B6797" s="105"/>
      <c r="C6797" s="99"/>
      <c r="D6797" s="105"/>
      <c r="E6797" s="106"/>
      <c r="F6797" s="377" t="s">
        <v>33</v>
      </c>
      <c r="G6797" s="305">
        <f>SUBTOTAL(9,G6788:G6796)</f>
        <v>0</v>
      </c>
    </row>
    <row r="6798" spans="1:7" ht="24" customHeight="1" x14ac:dyDescent="0.2">
      <c r="A6798" s="308"/>
      <c r="B6798" s="105"/>
      <c r="C6798" s="99"/>
      <c r="D6798" s="105"/>
      <c r="E6798" s="106"/>
      <c r="F6798" s="107"/>
      <c r="G6798" s="306"/>
    </row>
    <row r="6799" spans="1:7" ht="24" customHeight="1" x14ac:dyDescent="0.2">
      <c r="A6799" s="309" t="str">
        <f>B6757</f>
        <v/>
      </c>
      <c r="B6799" s="310" t="str">
        <f>C6757</f>
        <v/>
      </c>
      <c r="C6799" s="113"/>
      <c r="D6799" s="113" t="s">
        <v>34</v>
      </c>
      <c r="E6799" s="114"/>
      <c r="F6799" s="312" t="s">
        <v>35</v>
      </c>
      <c r="G6799" s="311">
        <f>SUBTOTAL(9,G6762:G6798)</f>
        <v>0</v>
      </c>
    </row>
    <row r="6801" spans="1:123" ht="24" customHeight="1" x14ac:dyDescent="0.2">
      <c r="A6801" s="291" t="s">
        <v>37</v>
      </c>
      <c r="B6801" s="292"/>
      <c r="C6801" s="292"/>
      <c r="D6801" s="292"/>
      <c r="E6801" s="292"/>
      <c r="F6801" s="292"/>
      <c r="G6801" s="293"/>
    </row>
    <row r="6802" spans="1:123" ht="24" customHeight="1" x14ac:dyDescent="0.2">
      <c r="A6802" s="294" t="s">
        <v>602</v>
      </c>
      <c r="B6802" s="101" t="str">
        <f>Comitente</f>
        <v>DIRECCION PROVINCIAL DE REDES DE GAS</v>
      </c>
      <c r="C6802" s="96"/>
      <c r="D6802" s="102"/>
      <c r="E6802" s="102"/>
      <c r="F6802" s="103"/>
      <c r="G6802" s="295"/>
    </row>
    <row r="6803" spans="1:123" ht="24" customHeight="1" x14ac:dyDescent="0.2">
      <c r="A6803" s="294" t="s">
        <v>603</v>
      </c>
      <c r="B6803" s="101">
        <f>Contratista</f>
        <v>0</v>
      </c>
      <c r="C6803" s="97"/>
      <c r="D6803" s="97"/>
      <c r="E6803" s="97"/>
      <c r="F6803" s="104"/>
      <c r="G6803" s="296"/>
    </row>
    <row r="6804" spans="1:123" ht="24" customHeight="1" x14ac:dyDescent="0.2">
      <c r="A6804" s="294" t="s">
        <v>24</v>
      </c>
      <c r="B6804" s="101" t="str">
        <f>Obra</f>
        <v>RED DE MEDIA PRESIÓN BARRIO TALACASTO</v>
      </c>
      <c r="C6804" s="97"/>
      <c r="D6804" s="97"/>
      <c r="E6804" s="97"/>
      <c r="F6804" s="104" t="s">
        <v>38</v>
      </c>
      <c r="G6804" s="297">
        <f>Fecha_Base</f>
        <v>0</v>
      </c>
    </row>
    <row r="6805" spans="1:123" ht="24" customHeight="1" x14ac:dyDescent="0.2">
      <c r="A6805" s="298" t="s">
        <v>601</v>
      </c>
      <c r="B6805" s="98" t="str">
        <f>Ubicación</f>
        <v>Departamento Chimbas</v>
      </c>
      <c r="C6805" s="98"/>
      <c r="D6805" s="105"/>
      <c r="E6805" s="106"/>
      <c r="F6805" s="107"/>
      <c r="G6805" s="299"/>
    </row>
    <row r="6806" spans="1:123" ht="24" customHeight="1" x14ac:dyDescent="0.2">
      <c r="A6806" s="298" t="s">
        <v>39</v>
      </c>
      <c r="B6806" s="108" t="str">
        <f>IFERROR(VALUE(LEFT(B6807,FIND(".",B6807)-1)),"")</f>
        <v/>
      </c>
      <c r="C6806" s="99" t="str">
        <f>IFERROR(VLOOKUP(B6806,Tabla_CyP,2,FALSE),"")</f>
        <v/>
      </c>
      <c r="D6806" s="99"/>
      <c r="E6806" s="106"/>
      <c r="F6806" s="107"/>
      <c r="G6806" s="299"/>
    </row>
    <row r="6807" spans="1:123" ht="24" customHeight="1" x14ac:dyDescent="0.2">
      <c r="A6807" s="298" t="s">
        <v>25</v>
      </c>
      <c r="B6807" s="109" t="str">
        <f>IFERROR(VLOOKUP(COUNTIF($A$1:A6807,"ANALISIS DE PRECIOS"),Tabla_NumeroItem,2,FALSE),"")</f>
        <v/>
      </c>
      <c r="C6807" s="99" t="str">
        <f>IFERROR(VLOOKUP(B6807,Tabla_CyP,2,FALSE),"")</f>
        <v/>
      </c>
      <c r="D6807" s="105"/>
      <c r="E6807" s="106"/>
      <c r="F6807" s="104" t="s">
        <v>26</v>
      </c>
      <c r="G6807" s="300" t="str">
        <f>IFERROR(VLOOKUP(B6807,Tabla_CyP,4,FALSE),"")</f>
        <v/>
      </c>
    </row>
    <row r="6808" spans="1:123" ht="24" customHeight="1" x14ac:dyDescent="0.2">
      <c r="A6808" s="298"/>
      <c r="B6808" s="98"/>
      <c r="C6808" s="99"/>
      <c r="D6808" s="105"/>
      <c r="E6808" s="106"/>
      <c r="F6808" s="107"/>
      <c r="G6808" s="299"/>
    </row>
    <row r="6809" spans="1:123" ht="24" customHeight="1" x14ac:dyDescent="0.2">
      <c r="A6809" s="431" t="s">
        <v>507</v>
      </c>
      <c r="B6809" s="432"/>
      <c r="C6809" s="425" t="s">
        <v>0</v>
      </c>
      <c r="D6809" s="425" t="s">
        <v>27</v>
      </c>
      <c r="E6809" s="427" t="s">
        <v>28</v>
      </c>
      <c r="F6809" s="429" t="s">
        <v>29</v>
      </c>
      <c r="G6809" s="429" t="s">
        <v>30</v>
      </c>
    </row>
    <row r="6810" spans="1:123" s="111" customFormat="1" ht="24" customHeight="1" x14ac:dyDescent="0.2">
      <c r="A6810" s="110" t="s">
        <v>508</v>
      </c>
      <c r="B6810" s="110" t="s">
        <v>509</v>
      </c>
      <c r="C6810" s="426"/>
      <c r="D6810" s="426"/>
      <c r="E6810" s="428"/>
      <c r="F6810" s="430"/>
      <c r="G6810" s="430"/>
      <c r="H6810" s="239"/>
      <c r="I6810" s="239"/>
      <c r="J6810" s="239"/>
      <c r="K6810" s="239"/>
      <c r="L6810" s="239"/>
      <c r="M6810" s="239"/>
      <c r="N6810" s="239"/>
      <c r="O6810" s="239"/>
      <c r="P6810" s="239"/>
      <c r="Q6810" s="239"/>
      <c r="R6810" s="239"/>
      <c r="S6810" s="239"/>
      <c r="T6810" s="239"/>
      <c r="U6810" s="239"/>
      <c r="V6810" s="239"/>
      <c r="W6810" s="239"/>
      <c r="X6810" s="239"/>
      <c r="Y6810" s="239"/>
      <c r="Z6810" s="239"/>
      <c r="AA6810" s="239"/>
      <c r="AB6810" s="239"/>
      <c r="AC6810" s="239"/>
      <c r="AD6810" s="239"/>
      <c r="AE6810" s="239"/>
      <c r="AF6810" s="239"/>
      <c r="AG6810" s="239"/>
      <c r="AH6810" s="239"/>
      <c r="AI6810" s="239"/>
      <c r="AJ6810" s="239"/>
      <c r="AK6810" s="239"/>
      <c r="AL6810" s="239"/>
      <c r="AM6810" s="239"/>
      <c r="AN6810" s="239"/>
      <c r="AO6810" s="239"/>
      <c r="AP6810" s="239"/>
      <c r="AQ6810" s="239"/>
      <c r="AR6810" s="239"/>
      <c r="AS6810" s="239"/>
      <c r="AT6810" s="239"/>
      <c r="AU6810" s="239"/>
      <c r="AV6810" s="239"/>
      <c r="AW6810" s="239"/>
      <c r="AX6810" s="239"/>
      <c r="AY6810" s="239"/>
      <c r="AZ6810" s="239"/>
      <c r="BA6810" s="239"/>
      <c r="BB6810" s="239"/>
      <c r="BC6810" s="239"/>
      <c r="BD6810" s="239"/>
      <c r="BE6810" s="239"/>
      <c r="BF6810" s="239"/>
      <c r="BG6810" s="239"/>
      <c r="BH6810" s="239"/>
      <c r="BI6810" s="239"/>
      <c r="BJ6810" s="239"/>
      <c r="BK6810" s="239"/>
      <c r="BL6810" s="239"/>
      <c r="BM6810" s="239"/>
      <c r="BN6810" s="239"/>
      <c r="BO6810" s="239"/>
      <c r="BP6810" s="239"/>
      <c r="BQ6810" s="239"/>
      <c r="BR6810" s="239"/>
      <c r="BS6810" s="239"/>
      <c r="BT6810" s="239"/>
      <c r="BU6810" s="239"/>
      <c r="BV6810" s="239"/>
      <c r="BW6810" s="239"/>
      <c r="BX6810" s="239"/>
      <c r="BY6810" s="239"/>
      <c r="BZ6810" s="239"/>
      <c r="CA6810" s="239"/>
      <c r="CB6810" s="239"/>
      <c r="CC6810" s="239"/>
      <c r="CD6810" s="239"/>
      <c r="CE6810" s="239"/>
      <c r="CF6810" s="239"/>
      <c r="CG6810" s="239"/>
      <c r="CH6810" s="239"/>
      <c r="CI6810" s="239"/>
      <c r="CJ6810" s="239"/>
      <c r="CK6810" s="239"/>
      <c r="CL6810" s="239"/>
      <c r="CM6810" s="239"/>
      <c r="CN6810" s="239"/>
      <c r="CO6810" s="239"/>
      <c r="CP6810" s="239"/>
      <c r="CQ6810" s="239"/>
      <c r="CR6810" s="239"/>
      <c r="CS6810" s="239"/>
      <c r="CT6810" s="239"/>
      <c r="CU6810" s="239"/>
      <c r="CV6810" s="239"/>
      <c r="CW6810" s="239"/>
      <c r="CX6810" s="239"/>
      <c r="CY6810" s="239"/>
      <c r="CZ6810" s="239"/>
      <c r="DA6810" s="239"/>
      <c r="DB6810" s="239"/>
      <c r="DC6810" s="239"/>
      <c r="DD6810" s="239"/>
      <c r="DE6810" s="239"/>
      <c r="DF6810" s="239"/>
      <c r="DG6810" s="239"/>
      <c r="DH6810" s="239"/>
      <c r="DI6810" s="239"/>
      <c r="DJ6810" s="239"/>
      <c r="DK6810" s="239"/>
      <c r="DL6810" s="239"/>
      <c r="DM6810" s="239"/>
      <c r="DN6810" s="239"/>
      <c r="DO6810" s="239"/>
      <c r="DP6810" s="239"/>
      <c r="DQ6810" s="239"/>
      <c r="DR6810" s="239"/>
      <c r="DS6810" s="239"/>
    </row>
    <row r="6811" spans="1:123" ht="24" customHeight="1" x14ac:dyDescent="0.2">
      <c r="A6811" s="378"/>
      <c r="B6811" s="112"/>
      <c r="C6811" s="376" t="s">
        <v>604</v>
      </c>
      <c r="D6811" s="113"/>
      <c r="E6811" s="114"/>
      <c r="F6811" s="115"/>
      <c r="G6811" s="302"/>
    </row>
    <row r="6812" spans="1:123" s="238" customFormat="1" ht="24" customHeight="1" x14ac:dyDescent="0.2">
      <c r="A6812" s="235" t="str">
        <f t="shared" ref="A6812:A6825" si="2043">IFERROR(VLOOKUP(C6812,Tabla_Insumos,4,FALSE),"")</f>
        <v/>
      </c>
      <c r="B6812" s="233" t="str">
        <f t="shared" ref="B6812:B6825" si="2044">IFERROR(VLOOKUP(C6812,Tabla_Insumos,5,FALSE),"")</f>
        <v/>
      </c>
      <c r="C6812" s="234"/>
      <c r="D6812" s="235" t="str">
        <f t="shared" ref="D6812:D6825" si="2045">IFERROR(VLOOKUP(C6812,Tabla_Insumos,2,FALSE),"")</f>
        <v/>
      </c>
      <c r="E6812" s="236"/>
      <c r="F6812" s="237">
        <f t="shared" ref="F6812:F6825" si="2046">IFERROR(VLOOKUP(C6812,Tabla_Insumos,3,FALSE),0)</f>
        <v>0</v>
      </c>
      <c r="G6812" s="303">
        <f>ROUND(E6812*F6812,2)</f>
        <v>0</v>
      </c>
    </row>
    <row r="6813" spans="1:123" s="238" customFormat="1" ht="24" customHeight="1" x14ac:dyDescent="0.2">
      <c r="A6813" s="235" t="str">
        <f t="shared" si="2043"/>
        <v/>
      </c>
      <c r="B6813" s="233" t="str">
        <f t="shared" si="2044"/>
        <v/>
      </c>
      <c r="C6813" s="234"/>
      <c r="D6813" s="235" t="str">
        <f t="shared" si="2045"/>
        <v/>
      </c>
      <c r="E6813" s="236"/>
      <c r="F6813" s="237">
        <f t="shared" si="2046"/>
        <v>0</v>
      </c>
      <c r="G6813" s="303">
        <f t="shared" ref="G6813:G6825" si="2047">ROUND(E6813*F6813,2)</f>
        <v>0</v>
      </c>
    </row>
    <row r="6814" spans="1:123" s="238" customFormat="1" ht="24" customHeight="1" x14ac:dyDescent="0.2">
      <c r="A6814" s="235" t="str">
        <f t="shared" si="2043"/>
        <v/>
      </c>
      <c r="B6814" s="233" t="str">
        <f t="shared" si="2044"/>
        <v/>
      </c>
      <c r="C6814" s="234"/>
      <c r="D6814" s="235" t="str">
        <f t="shared" si="2045"/>
        <v/>
      </c>
      <c r="E6814" s="236"/>
      <c r="F6814" s="237">
        <f t="shared" si="2046"/>
        <v>0</v>
      </c>
      <c r="G6814" s="303">
        <f t="shared" si="2047"/>
        <v>0</v>
      </c>
    </row>
    <row r="6815" spans="1:123" s="238" customFormat="1" ht="24" customHeight="1" x14ac:dyDescent="0.2">
      <c r="A6815" s="235" t="str">
        <f t="shared" si="2043"/>
        <v/>
      </c>
      <c r="B6815" s="233" t="str">
        <f t="shared" si="2044"/>
        <v/>
      </c>
      <c r="C6815" s="234"/>
      <c r="D6815" s="235" t="str">
        <f t="shared" si="2045"/>
        <v/>
      </c>
      <c r="E6815" s="236"/>
      <c r="F6815" s="237">
        <f t="shared" si="2046"/>
        <v>0</v>
      </c>
      <c r="G6815" s="303">
        <f t="shared" si="2047"/>
        <v>0</v>
      </c>
    </row>
    <row r="6816" spans="1:123" s="238" customFormat="1" ht="24" customHeight="1" x14ac:dyDescent="0.2">
      <c r="A6816" s="235" t="str">
        <f t="shared" si="2043"/>
        <v/>
      </c>
      <c r="B6816" s="233" t="str">
        <f t="shared" si="2044"/>
        <v/>
      </c>
      <c r="C6816" s="234"/>
      <c r="D6816" s="235" t="str">
        <f t="shared" si="2045"/>
        <v/>
      </c>
      <c r="E6816" s="236"/>
      <c r="F6816" s="237">
        <f t="shared" si="2046"/>
        <v>0</v>
      </c>
      <c r="G6816" s="303">
        <f t="shared" si="2047"/>
        <v>0</v>
      </c>
    </row>
    <row r="6817" spans="1:7" s="238" customFormat="1" ht="24" customHeight="1" x14ac:dyDescent="0.2">
      <c r="A6817" s="235" t="str">
        <f t="shared" si="2043"/>
        <v/>
      </c>
      <c r="B6817" s="233" t="str">
        <f t="shared" si="2044"/>
        <v/>
      </c>
      <c r="C6817" s="234"/>
      <c r="D6817" s="235" t="str">
        <f t="shared" si="2045"/>
        <v/>
      </c>
      <c r="E6817" s="236"/>
      <c r="F6817" s="237">
        <f t="shared" si="2046"/>
        <v>0</v>
      </c>
      <c r="G6817" s="303">
        <f t="shared" si="2047"/>
        <v>0</v>
      </c>
    </row>
    <row r="6818" spans="1:7" s="238" customFormat="1" ht="24" customHeight="1" x14ac:dyDescent="0.2">
      <c r="A6818" s="235" t="str">
        <f t="shared" si="2043"/>
        <v/>
      </c>
      <c r="B6818" s="233" t="str">
        <f t="shared" si="2044"/>
        <v/>
      </c>
      <c r="C6818" s="234"/>
      <c r="D6818" s="235" t="str">
        <f t="shared" si="2045"/>
        <v/>
      </c>
      <c r="E6818" s="236"/>
      <c r="F6818" s="237">
        <f t="shared" si="2046"/>
        <v>0</v>
      </c>
      <c r="G6818" s="303">
        <f t="shared" si="2047"/>
        <v>0</v>
      </c>
    </row>
    <row r="6819" spans="1:7" s="238" customFormat="1" ht="24" customHeight="1" x14ac:dyDescent="0.2">
      <c r="A6819" s="235" t="str">
        <f t="shared" si="2043"/>
        <v/>
      </c>
      <c r="B6819" s="233" t="str">
        <f t="shared" si="2044"/>
        <v/>
      </c>
      <c r="C6819" s="234"/>
      <c r="D6819" s="235" t="str">
        <f t="shared" si="2045"/>
        <v/>
      </c>
      <c r="E6819" s="236"/>
      <c r="F6819" s="237">
        <f t="shared" si="2046"/>
        <v>0</v>
      </c>
      <c r="G6819" s="303">
        <f t="shared" si="2047"/>
        <v>0</v>
      </c>
    </row>
    <row r="6820" spans="1:7" s="238" customFormat="1" ht="24" customHeight="1" x14ac:dyDescent="0.2">
      <c r="A6820" s="235" t="str">
        <f t="shared" si="2043"/>
        <v/>
      </c>
      <c r="B6820" s="233" t="str">
        <f t="shared" si="2044"/>
        <v/>
      </c>
      <c r="C6820" s="234"/>
      <c r="D6820" s="235" t="str">
        <f t="shared" si="2045"/>
        <v/>
      </c>
      <c r="E6820" s="236"/>
      <c r="F6820" s="237">
        <f t="shared" si="2046"/>
        <v>0</v>
      </c>
      <c r="G6820" s="303">
        <f t="shared" si="2047"/>
        <v>0</v>
      </c>
    </row>
    <row r="6821" spans="1:7" s="238" customFormat="1" ht="24" customHeight="1" x14ac:dyDescent="0.2">
      <c r="A6821" s="235" t="str">
        <f t="shared" si="2043"/>
        <v/>
      </c>
      <c r="B6821" s="233" t="str">
        <f t="shared" si="2044"/>
        <v/>
      </c>
      <c r="C6821" s="234"/>
      <c r="D6821" s="235" t="str">
        <f t="shared" si="2045"/>
        <v/>
      </c>
      <c r="E6821" s="236"/>
      <c r="F6821" s="237">
        <f t="shared" si="2046"/>
        <v>0</v>
      </c>
      <c r="G6821" s="303">
        <f t="shared" si="2047"/>
        <v>0</v>
      </c>
    </row>
    <row r="6822" spans="1:7" s="238" customFormat="1" ht="24" customHeight="1" x14ac:dyDescent="0.2">
      <c r="A6822" s="235" t="str">
        <f t="shared" si="2043"/>
        <v/>
      </c>
      <c r="B6822" s="233" t="str">
        <f t="shared" si="2044"/>
        <v/>
      </c>
      <c r="C6822" s="234"/>
      <c r="D6822" s="235" t="str">
        <f t="shared" si="2045"/>
        <v/>
      </c>
      <c r="E6822" s="236"/>
      <c r="F6822" s="237">
        <f t="shared" si="2046"/>
        <v>0</v>
      </c>
      <c r="G6822" s="303">
        <f t="shared" si="2047"/>
        <v>0</v>
      </c>
    </row>
    <row r="6823" spans="1:7" s="238" customFormat="1" ht="24" customHeight="1" x14ac:dyDescent="0.2">
      <c r="A6823" s="235" t="str">
        <f t="shared" si="2043"/>
        <v/>
      </c>
      <c r="B6823" s="233" t="str">
        <f t="shared" si="2044"/>
        <v/>
      </c>
      <c r="C6823" s="234"/>
      <c r="D6823" s="235" t="str">
        <f t="shared" si="2045"/>
        <v/>
      </c>
      <c r="E6823" s="236"/>
      <c r="F6823" s="237">
        <f t="shared" si="2046"/>
        <v>0</v>
      </c>
      <c r="G6823" s="303">
        <f t="shared" si="2047"/>
        <v>0</v>
      </c>
    </row>
    <row r="6824" spans="1:7" s="238" customFormat="1" ht="24" customHeight="1" x14ac:dyDescent="0.2">
      <c r="A6824" s="235" t="str">
        <f t="shared" si="2043"/>
        <v/>
      </c>
      <c r="B6824" s="233" t="str">
        <f t="shared" si="2044"/>
        <v/>
      </c>
      <c r="C6824" s="234"/>
      <c r="D6824" s="235" t="str">
        <f t="shared" si="2045"/>
        <v/>
      </c>
      <c r="E6824" s="236"/>
      <c r="F6824" s="237">
        <f t="shared" si="2046"/>
        <v>0</v>
      </c>
      <c r="G6824" s="303">
        <f t="shared" si="2047"/>
        <v>0</v>
      </c>
    </row>
    <row r="6825" spans="1:7" s="238" customFormat="1" ht="24" customHeight="1" x14ac:dyDescent="0.2">
      <c r="A6825" s="235" t="str">
        <f t="shared" si="2043"/>
        <v/>
      </c>
      <c r="B6825" s="233" t="str">
        <f t="shared" si="2044"/>
        <v/>
      </c>
      <c r="C6825" s="234"/>
      <c r="D6825" s="235" t="str">
        <f t="shared" si="2045"/>
        <v/>
      </c>
      <c r="E6825" s="236"/>
      <c r="F6825" s="237">
        <f t="shared" si="2046"/>
        <v>0</v>
      </c>
      <c r="G6825" s="303">
        <f t="shared" si="2047"/>
        <v>0</v>
      </c>
    </row>
    <row r="6826" spans="1:7" ht="24" customHeight="1" x14ac:dyDescent="0.2">
      <c r="A6826" s="304"/>
      <c r="B6826" s="99"/>
      <c r="C6826" s="99"/>
      <c r="D6826" s="105"/>
      <c r="E6826" s="106"/>
      <c r="F6826" s="377" t="s">
        <v>31</v>
      </c>
      <c r="G6826" s="305">
        <f>SUBTOTAL(9,G6812:G6825)</f>
        <v>0</v>
      </c>
    </row>
    <row r="6827" spans="1:7" ht="24" customHeight="1" x14ac:dyDescent="0.2">
      <c r="A6827" s="304"/>
      <c r="B6827" s="99"/>
      <c r="C6827" s="375" t="s">
        <v>605</v>
      </c>
      <c r="D6827" s="105"/>
      <c r="E6827" s="106"/>
      <c r="F6827" s="107"/>
      <c r="G6827" s="306"/>
    </row>
    <row r="6828" spans="1:7" s="238" customFormat="1" ht="24" customHeight="1" x14ac:dyDescent="0.2">
      <c r="A6828" s="235" t="str">
        <f t="shared" ref="A6828:A6835" si="2048">IFERROR(VLOOKUP(C6828,Tabla_Insumos,4,FALSE),"")</f>
        <v/>
      </c>
      <c r="B6828" s="233">
        <f t="shared" ref="B6828:B6835" si="2049">IFERROR(VLOOKUP(A6828,Tabla_Indices,5,FALSE),"")</f>
        <v>0</v>
      </c>
      <c r="C6828" s="234"/>
      <c r="D6828" s="235" t="str">
        <f t="shared" ref="D6828:D6835" si="2050">IFERROR(VLOOKUP(C6828,Tabla_Insumos,2,FALSE),"")</f>
        <v/>
      </c>
      <c r="E6828" s="236"/>
      <c r="F6828" s="237">
        <f t="shared" ref="F6828:F6835" si="2051">IFERROR(VLOOKUP(C6828,Tabla_Insumos,3,FALSE),0)</f>
        <v>0</v>
      </c>
      <c r="G6828" s="303">
        <f>ROUND(E6828*F6828,2)</f>
        <v>0</v>
      </c>
    </row>
    <row r="6829" spans="1:7" s="238" customFormat="1" ht="24" customHeight="1" x14ac:dyDescent="0.2">
      <c r="A6829" s="235" t="str">
        <f t="shared" si="2048"/>
        <v/>
      </c>
      <c r="B6829" s="233">
        <f t="shared" si="2049"/>
        <v>0</v>
      </c>
      <c r="C6829" s="234"/>
      <c r="D6829" s="235" t="str">
        <f t="shared" si="2050"/>
        <v/>
      </c>
      <c r="E6829" s="236"/>
      <c r="F6829" s="237">
        <f t="shared" si="2051"/>
        <v>0</v>
      </c>
      <c r="G6829" s="303">
        <f>ROUND(E6829*F6829,2)</f>
        <v>0</v>
      </c>
    </row>
    <row r="6830" spans="1:7" s="238" customFormat="1" ht="24" customHeight="1" x14ac:dyDescent="0.2">
      <c r="A6830" s="235" t="str">
        <f t="shared" si="2048"/>
        <v/>
      </c>
      <c r="B6830" s="233">
        <f t="shared" si="2049"/>
        <v>0</v>
      </c>
      <c r="C6830" s="234"/>
      <c r="D6830" s="235" t="str">
        <f t="shared" si="2050"/>
        <v/>
      </c>
      <c r="E6830" s="236"/>
      <c r="F6830" s="237">
        <f t="shared" si="2051"/>
        <v>0</v>
      </c>
      <c r="G6830" s="303">
        <f t="shared" ref="G6830:G6835" si="2052">ROUND(E6830*F6830,2)</f>
        <v>0</v>
      </c>
    </row>
    <row r="6831" spans="1:7" s="238" customFormat="1" ht="24" customHeight="1" x14ac:dyDescent="0.2">
      <c r="A6831" s="235" t="str">
        <f t="shared" si="2048"/>
        <v/>
      </c>
      <c r="B6831" s="233">
        <f t="shared" si="2049"/>
        <v>0</v>
      </c>
      <c r="C6831" s="234"/>
      <c r="D6831" s="235" t="str">
        <f t="shared" si="2050"/>
        <v/>
      </c>
      <c r="E6831" s="236"/>
      <c r="F6831" s="237">
        <f t="shared" si="2051"/>
        <v>0</v>
      </c>
      <c r="G6831" s="303">
        <f t="shared" si="2052"/>
        <v>0</v>
      </c>
    </row>
    <row r="6832" spans="1:7" s="238" customFormat="1" ht="24" customHeight="1" x14ac:dyDescent="0.2">
      <c r="A6832" s="235" t="str">
        <f t="shared" si="2048"/>
        <v/>
      </c>
      <c r="B6832" s="233">
        <f t="shared" si="2049"/>
        <v>0</v>
      </c>
      <c r="C6832" s="234"/>
      <c r="D6832" s="235" t="str">
        <f t="shared" si="2050"/>
        <v/>
      </c>
      <c r="E6832" s="236"/>
      <c r="F6832" s="237">
        <f t="shared" si="2051"/>
        <v>0</v>
      </c>
      <c r="G6832" s="303">
        <f t="shared" si="2052"/>
        <v>0</v>
      </c>
    </row>
    <row r="6833" spans="1:7" s="238" customFormat="1" ht="24" customHeight="1" x14ac:dyDescent="0.2">
      <c r="A6833" s="235" t="str">
        <f t="shared" si="2048"/>
        <v/>
      </c>
      <c r="B6833" s="233">
        <f t="shared" si="2049"/>
        <v>0</v>
      </c>
      <c r="C6833" s="234"/>
      <c r="D6833" s="235" t="str">
        <f t="shared" si="2050"/>
        <v/>
      </c>
      <c r="E6833" s="236"/>
      <c r="F6833" s="237">
        <f t="shared" si="2051"/>
        <v>0</v>
      </c>
      <c r="G6833" s="303">
        <f t="shared" si="2052"/>
        <v>0</v>
      </c>
    </row>
    <row r="6834" spans="1:7" s="238" customFormat="1" ht="24" customHeight="1" x14ac:dyDescent="0.2">
      <c r="A6834" s="235" t="str">
        <f t="shared" si="2048"/>
        <v/>
      </c>
      <c r="B6834" s="233">
        <f t="shared" si="2049"/>
        <v>0</v>
      </c>
      <c r="C6834" s="234"/>
      <c r="D6834" s="235" t="str">
        <f t="shared" si="2050"/>
        <v/>
      </c>
      <c r="E6834" s="236"/>
      <c r="F6834" s="237">
        <f t="shared" si="2051"/>
        <v>0</v>
      </c>
      <c r="G6834" s="303">
        <f t="shared" si="2052"/>
        <v>0</v>
      </c>
    </row>
    <row r="6835" spans="1:7" s="238" customFormat="1" ht="24" customHeight="1" x14ac:dyDescent="0.2">
      <c r="A6835" s="235" t="str">
        <f t="shared" si="2048"/>
        <v/>
      </c>
      <c r="B6835" s="233">
        <f t="shared" si="2049"/>
        <v>0</v>
      </c>
      <c r="C6835" s="234"/>
      <c r="D6835" s="235" t="str">
        <f t="shared" si="2050"/>
        <v/>
      </c>
      <c r="E6835" s="236"/>
      <c r="F6835" s="237">
        <f t="shared" si="2051"/>
        <v>0</v>
      </c>
      <c r="G6835" s="303">
        <f t="shared" si="2052"/>
        <v>0</v>
      </c>
    </row>
    <row r="6836" spans="1:7" ht="24" customHeight="1" x14ac:dyDescent="0.2">
      <c r="A6836" s="304"/>
      <c r="B6836" s="99"/>
      <c r="C6836" s="99"/>
      <c r="D6836" s="105"/>
      <c r="E6836" s="106"/>
      <c r="F6836" s="377" t="s">
        <v>32</v>
      </c>
      <c r="G6836" s="305">
        <f>SUBTOTAL(9,G6828:G6835)</f>
        <v>0</v>
      </c>
    </row>
    <row r="6837" spans="1:7" ht="24" customHeight="1" x14ac:dyDescent="0.2">
      <c r="A6837" s="304"/>
      <c r="B6837" s="99"/>
      <c r="C6837" s="375" t="s">
        <v>606</v>
      </c>
      <c r="D6837" s="105"/>
      <c r="E6837" s="106"/>
      <c r="F6837" s="107"/>
      <c r="G6837" s="306"/>
    </row>
    <row r="6838" spans="1:7" s="238" customFormat="1" ht="24" customHeight="1" x14ac:dyDescent="0.2">
      <c r="A6838" s="235" t="str">
        <f t="shared" ref="A6838:A6846" si="2053">IFERROR(VLOOKUP(C6838,Tabla_Insumos,4,FALSE),"")</f>
        <v/>
      </c>
      <c r="B6838" s="233" t="str">
        <f t="shared" ref="B6838:B6846" si="2054">IFERROR(VLOOKUP(C6838,Tabla_Insumos,5,FALSE),"")</f>
        <v/>
      </c>
      <c r="C6838" s="234"/>
      <c r="D6838" s="235" t="str">
        <f t="shared" ref="D6838:D6846" si="2055">IFERROR(VLOOKUP(C6838,Tabla_Insumos,2,FALSE),"")</f>
        <v/>
      </c>
      <c r="E6838" s="236"/>
      <c r="F6838" s="237">
        <f t="shared" ref="F6838:F6846" si="2056">IFERROR(VLOOKUP(C6838,Tabla_Insumos,3,FALSE),0)</f>
        <v>0</v>
      </c>
      <c r="G6838" s="303">
        <f t="shared" ref="G6838:G6846" si="2057">ROUND(E6838*F6838,2)</f>
        <v>0</v>
      </c>
    </row>
    <row r="6839" spans="1:7" s="238" customFormat="1" ht="24" customHeight="1" x14ac:dyDescent="0.2">
      <c r="A6839" s="235" t="str">
        <f t="shared" si="2053"/>
        <v/>
      </c>
      <c r="B6839" s="233" t="str">
        <f t="shared" si="2054"/>
        <v/>
      </c>
      <c r="C6839" s="234"/>
      <c r="D6839" s="235" t="str">
        <f t="shared" si="2055"/>
        <v/>
      </c>
      <c r="E6839" s="236"/>
      <c r="F6839" s="237">
        <f t="shared" si="2056"/>
        <v>0</v>
      </c>
      <c r="G6839" s="303">
        <f t="shared" si="2057"/>
        <v>0</v>
      </c>
    </row>
    <row r="6840" spans="1:7" s="238" customFormat="1" ht="24" customHeight="1" x14ac:dyDescent="0.2">
      <c r="A6840" s="235" t="str">
        <f t="shared" si="2053"/>
        <v/>
      </c>
      <c r="B6840" s="233" t="str">
        <f t="shared" si="2054"/>
        <v/>
      </c>
      <c r="C6840" s="234"/>
      <c r="D6840" s="235" t="str">
        <f t="shared" si="2055"/>
        <v/>
      </c>
      <c r="E6840" s="236"/>
      <c r="F6840" s="237">
        <f t="shared" si="2056"/>
        <v>0</v>
      </c>
      <c r="G6840" s="303">
        <f t="shared" si="2057"/>
        <v>0</v>
      </c>
    </row>
    <row r="6841" spans="1:7" s="238" customFormat="1" ht="24" customHeight="1" x14ac:dyDescent="0.2">
      <c r="A6841" s="235" t="str">
        <f t="shared" si="2053"/>
        <v/>
      </c>
      <c r="B6841" s="233" t="str">
        <f t="shared" si="2054"/>
        <v/>
      </c>
      <c r="C6841" s="234"/>
      <c r="D6841" s="235" t="str">
        <f t="shared" si="2055"/>
        <v/>
      </c>
      <c r="E6841" s="236"/>
      <c r="F6841" s="237">
        <f t="shared" si="2056"/>
        <v>0</v>
      </c>
      <c r="G6841" s="303">
        <f t="shared" si="2057"/>
        <v>0</v>
      </c>
    </row>
    <row r="6842" spans="1:7" s="238" customFormat="1" ht="24" customHeight="1" x14ac:dyDescent="0.2">
      <c r="A6842" s="235" t="str">
        <f t="shared" si="2053"/>
        <v/>
      </c>
      <c r="B6842" s="233" t="str">
        <f t="shared" si="2054"/>
        <v/>
      </c>
      <c r="C6842" s="234"/>
      <c r="D6842" s="235" t="str">
        <f t="shared" si="2055"/>
        <v/>
      </c>
      <c r="E6842" s="236"/>
      <c r="F6842" s="237">
        <f t="shared" si="2056"/>
        <v>0</v>
      </c>
      <c r="G6842" s="303">
        <f t="shared" si="2057"/>
        <v>0</v>
      </c>
    </row>
    <row r="6843" spans="1:7" s="238" customFormat="1" ht="24" customHeight="1" x14ac:dyDescent="0.2">
      <c r="A6843" s="235" t="str">
        <f t="shared" si="2053"/>
        <v/>
      </c>
      <c r="B6843" s="233" t="str">
        <f t="shared" si="2054"/>
        <v/>
      </c>
      <c r="C6843" s="234"/>
      <c r="D6843" s="235" t="str">
        <f t="shared" si="2055"/>
        <v/>
      </c>
      <c r="E6843" s="236"/>
      <c r="F6843" s="237">
        <f t="shared" si="2056"/>
        <v>0</v>
      </c>
      <c r="G6843" s="303">
        <f t="shared" si="2057"/>
        <v>0</v>
      </c>
    </row>
    <row r="6844" spans="1:7" s="238" customFormat="1" ht="24" customHeight="1" x14ac:dyDescent="0.2">
      <c r="A6844" s="235" t="str">
        <f t="shared" si="2053"/>
        <v/>
      </c>
      <c r="B6844" s="233" t="str">
        <f t="shared" si="2054"/>
        <v/>
      </c>
      <c r="C6844" s="234"/>
      <c r="D6844" s="235" t="str">
        <f t="shared" si="2055"/>
        <v/>
      </c>
      <c r="E6844" s="236"/>
      <c r="F6844" s="237">
        <f t="shared" si="2056"/>
        <v>0</v>
      </c>
      <c r="G6844" s="303">
        <f t="shared" si="2057"/>
        <v>0</v>
      </c>
    </row>
    <row r="6845" spans="1:7" s="238" customFormat="1" ht="24" customHeight="1" x14ac:dyDescent="0.2">
      <c r="A6845" s="235" t="str">
        <f t="shared" si="2053"/>
        <v/>
      </c>
      <c r="B6845" s="233" t="str">
        <f t="shared" si="2054"/>
        <v/>
      </c>
      <c r="C6845" s="234"/>
      <c r="D6845" s="235" t="str">
        <f t="shared" si="2055"/>
        <v/>
      </c>
      <c r="E6845" s="236"/>
      <c r="F6845" s="237">
        <f t="shared" si="2056"/>
        <v>0</v>
      </c>
      <c r="G6845" s="303">
        <f t="shared" si="2057"/>
        <v>0</v>
      </c>
    </row>
    <row r="6846" spans="1:7" s="238" customFormat="1" ht="24" customHeight="1" x14ac:dyDescent="0.2">
      <c r="A6846" s="235" t="str">
        <f t="shared" si="2053"/>
        <v/>
      </c>
      <c r="B6846" s="233" t="str">
        <f t="shared" si="2054"/>
        <v/>
      </c>
      <c r="C6846" s="234"/>
      <c r="D6846" s="235" t="str">
        <f t="shared" si="2055"/>
        <v/>
      </c>
      <c r="E6846" s="236"/>
      <c r="F6846" s="237">
        <f t="shared" si="2056"/>
        <v>0</v>
      </c>
      <c r="G6846" s="303">
        <f t="shared" si="2057"/>
        <v>0</v>
      </c>
    </row>
    <row r="6847" spans="1:7" ht="24" customHeight="1" x14ac:dyDescent="0.2">
      <c r="A6847" s="307"/>
      <c r="B6847" s="105"/>
      <c r="C6847" s="99"/>
      <c r="D6847" s="105"/>
      <c r="E6847" s="106"/>
      <c r="F6847" s="377" t="s">
        <v>33</v>
      </c>
      <c r="G6847" s="305">
        <f>SUBTOTAL(9,G6838:G6846)</f>
        <v>0</v>
      </c>
    </row>
    <row r="6848" spans="1:7" ht="24" customHeight="1" x14ac:dyDescent="0.2">
      <c r="A6848" s="308"/>
      <c r="B6848" s="105"/>
      <c r="C6848" s="99"/>
      <c r="D6848" s="105"/>
      <c r="E6848" s="106"/>
      <c r="F6848" s="107"/>
      <c r="G6848" s="306"/>
    </row>
    <row r="6849" spans="1:123" ht="24" customHeight="1" x14ac:dyDescent="0.2">
      <c r="A6849" s="309" t="str">
        <f>B6807</f>
        <v/>
      </c>
      <c r="B6849" s="310" t="str">
        <f>C6807</f>
        <v/>
      </c>
      <c r="C6849" s="113"/>
      <c r="D6849" s="113" t="s">
        <v>34</v>
      </c>
      <c r="E6849" s="114"/>
      <c r="F6849" s="312" t="s">
        <v>35</v>
      </c>
      <c r="G6849" s="311">
        <f>SUBTOTAL(9,G6812:G6848)</f>
        <v>0</v>
      </c>
    </row>
    <row r="6851" spans="1:123" ht="24" customHeight="1" x14ac:dyDescent="0.2">
      <c r="A6851" s="291" t="s">
        <v>37</v>
      </c>
      <c r="B6851" s="292"/>
      <c r="C6851" s="292"/>
      <c r="D6851" s="292"/>
      <c r="E6851" s="292"/>
      <c r="F6851" s="292"/>
      <c r="G6851" s="293"/>
    </row>
    <row r="6852" spans="1:123" ht="24" customHeight="1" x14ac:dyDescent="0.2">
      <c r="A6852" s="294" t="s">
        <v>602</v>
      </c>
      <c r="B6852" s="101" t="str">
        <f>Comitente</f>
        <v>DIRECCION PROVINCIAL DE REDES DE GAS</v>
      </c>
      <c r="C6852" s="96"/>
      <c r="D6852" s="102"/>
      <c r="E6852" s="102"/>
      <c r="F6852" s="103"/>
      <c r="G6852" s="295"/>
    </row>
    <row r="6853" spans="1:123" ht="24" customHeight="1" x14ac:dyDescent="0.2">
      <c r="A6853" s="294" t="s">
        <v>603</v>
      </c>
      <c r="B6853" s="101">
        <f>Contratista</f>
        <v>0</v>
      </c>
      <c r="C6853" s="97"/>
      <c r="D6853" s="97"/>
      <c r="E6853" s="97"/>
      <c r="F6853" s="104"/>
      <c r="G6853" s="296"/>
    </row>
    <row r="6854" spans="1:123" ht="24" customHeight="1" x14ac:dyDescent="0.2">
      <c r="A6854" s="294" t="s">
        <v>24</v>
      </c>
      <c r="B6854" s="101" t="str">
        <f>Obra</f>
        <v>RED DE MEDIA PRESIÓN BARRIO TALACASTO</v>
      </c>
      <c r="C6854" s="97"/>
      <c r="D6854" s="97"/>
      <c r="E6854" s="97"/>
      <c r="F6854" s="104" t="s">
        <v>38</v>
      </c>
      <c r="G6854" s="297">
        <f>Fecha_Base</f>
        <v>0</v>
      </c>
    </row>
    <row r="6855" spans="1:123" ht="24" customHeight="1" x14ac:dyDescent="0.2">
      <c r="A6855" s="298" t="s">
        <v>601</v>
      </c>
      <c r="B6855" s="98" t="str">
        <f>Ubicación</f>
        <v>Departamento Chimbas</v>
      </c>
      <c r="C6855" s="98"/>
      <c r="D6855" s="105"/>
      <c r="E6855" s="106"/>
      <c r="F6855" s="107"/>
      <c r="G6855" s="299"/>
    </row>
    <row r="6856" spans="1:123" ht="24" customHeight="1" x14ac:dyDescent="0.2">
      <c r="A6856" s="298" t="s">
        <v>39</v>
      </c>
      <c r="B6856" s="108" t="str">
        <f>IFERROR(VALUE(LEFT(B6857,FIND(".",B6857)-1)),"")</f>
        <v/>
      </c>
      <c r="C6856" s="99" t="str">
        <f>IFERROR(VLOOKUP(B6856,Tabla_CyP,2,FALSE),"")</f>
        <v/>
      </c>
      <c r="D6856" s="99"/>
      <c r="E6856" s="106"/>
      <c r="F6856" s="107"/>
      <c r="G6856" s="299"/>
    </row>
    <row r="6857" spans="1:123" ht="24" customHeight="1" x14ac:dyDescent="0.2">
      <c r="A6857" s="298" t="s">
        <v>25</v>
      </c>
      <c r="B6857" s="109" t="str">
        <f>IFERROR(VLOOKUP(COUNTIF($A$1:A6857,"ANALISIS DE PRECIOS"),Tabla_NumeroItem,2,FALSE),"")</f>
        <v/>
      </c>
      <c r="C6857" s="99" t="str">
        <f>IFERROR(VLOOKUP(B6857,Tabla_CyP,2,FALSE),"")</f>
        <v/>
      </c>
      <c r="D6857" s="105"/>
      <c r="E6857" s="106"/>
      <c r="F6857" s="104" t="s">
        <v>26</v>
      </c>
      <c r="G6857" s="300" t="str">
        <f>IFERROR(VLOOKUP(B6857,Tabla_CyP,4,FALSE),"")</f>
        <v/>
      </c>
    </row>
    <row r="6858" spans="1:123" ht="24" customHeight="1" x14ac:dyDescent="0.2">
      <c r="A6858" s="298"/>
      <c r="B6858" s="98"/>
      <c r="C6858" s="99"/>
      <c r="D6858" s="105"/>
      <c r="E6858" s="106"/>
      <c r="F6858" s="107"/>
      <c r="G6858" s="299"/>
    </row>
    <row r="6859" spans="1:123" ht="24" customHeight="1" x14ac:dyDescent="0.2">
      <c r="A6859" s="431" t="s">
        <v>507</v>
      </c>
      <c r="B6859" s="432"/>
      <c r="C6859" s="425" t="s">
        <v>0</v>
      </c>
      <c r="D6859" s="425" t="s">
        <v>27</v>
      </c>
      <c r="E6859" s="427" t="s">
        <v>28</v>
      </c>
      <c r="F6859" s="429" t="s">
        <v>29</v>
      </c>
      <c r="G6859" s="429" t="s">
        <v>30</v>
      </c>
    </row>
    <row r="6860" spans="1:123" s="111" customFormat="1" ht="24" customHeight="1" x14ac:dyDescent="0.2">
      <c r="A6860" s="110" t="s">
        <v>508</v>
      </c>
      <c r="B6860" s="110" t="s">
        <v>509</v>
      </c>
      <c r="C6860" s="426"/>
      <c r="D6860" s="426"/>
      <c r="E6860" s="428"/>
      <c r="F6860" s="430"/>
      <c r="G6860" s="430"/>
      <c r="H6860" s="239"/>
      <c r="I6860" s="239"/>
      <c r="J6860" s="239"/>
      <c r="K6860" s="239"/>
      <c r="L6860" s="239"/>
      <c r="M6860" s="239"/>
      <c r="N6860" s="239"/>
      <c r="O6860" s="239"/>
      <c r="P6860" s="239"/>
      <c r="Q6860" s="239"/>
      <c r="R6860" s="239"/>
      <c r="S6860" s="239"/>
      <c r="T6860" s="239"/>
      <c r="U6860" s="239"/>
      <c r="V6860" s="239"/>
      <c r="W6860" s="239"/>
      <c r="X6860" s="239"/>
      <c r="Y6860" s="239"/>
      <c r="Z6860" s="239"/>
      <c r="AA6860" s="239"/>
      <c r="AB6860" s="239"/>
      <c r="AC6860" s="239"/>
      <c r="AD6860" s="239"/>
      <c r="AE6860" s="239"/>
      <c r="AF6860" s="239"/>
      <c r="AG6860" s="239"/>
      <c r="AH6860" s="239"/>
      <c r="AI6860" s="239"/>
      <c r="AJ6860" s="239"/>
      <c r="AK6860" s="239"/>
      <c r="AL6860" s="239"/>
      <c r="AM6860" s="239"/>
      <c r="AN6860" s="239"/>
      <c r="AO6860" s="239"/>
      <c r="AP6860" s="239"/>
      <c r="AQ6860" s="239"/>
      <c r="AR6860" s="239"/>
      <c r="AS6860" s="239"/>
      <c r="AT6860" s="239"/>
      <c r="AU6860" s="239"/>
      <c r="AV6860" s="239"/>
      <c r="AW6860" s="239"/>
      <c r="AX6860" s="239"/>
      <c r="AY6860" s="239"/>
      <c r="AZ6860" s="239"/>
      <c r="BA6860" s="239"/>
      <c r="BB6860" s="239"/>
      <c r="BC6860" s="239"/>
      <c r="BD6860" s="239"/>
      <c r="BE6860" s="239"/>
      <c r="BF6860" s="239"/>
      <c r="BG6860" s="239"/>
      <c r="BH6860" s="239"/>
      <c r="BI6860" s="239"/>
      <c r="BJ6860" s="239"/>
      <c r="BK6860" s="239"/>
      <c r="BL6860" s="239"/>
      <c r="BM6860" s="239"/>
      <c r="BN6860" s="239"/>
      <c r="BO6860" s="239"/>
      <c r="BP6860" s="239"/>
      <c r="BQ6860" s="239"/>
      <c r="BR6860" s="239"/>
      <c r="BS6860" s="239"/>
      <c r="BT6860" s="239"/>
      <c r="BU6860" s="239"/>
      <c r="BV6860" s="239"/>
      <c r="BW6860" s="239"/>
      <c r="BX6860" s="239"/>
      <c r="BY6860" s="239"/>
      <c r="BZ6860" s="239"/>
      <c r="CA6860" s="239"/>
      <c r="CB6860" s="239"/>
      <c r="CC6860" s="239"/>
      <c r="CD6860" s="239"/>
      <c r="CE6860" s="239"/>
      <c r="CF6860" s="239"/>
      <c r="CG6860" s="239"/>
      <c r="CH6860" s="239"/>
      <c r="CI6860" s="239"/>
      <c r="CJ6860" s="239"/>
      <c r="CK6860" s="239"/>
      <c r="CL6860" s="239"/>
      <c r="CM6860" s="239"/>
      <c r="CN6860" s="239"/>
      <c r="CO6860" s="239"/>
      <c r="CP6860" s="239"/>
      <c r="CQ6860" s="239"/>
      <c r="CR6860" s="239"/>
      <c r="CS6860" s="239"/>
      <c r="CT6860" s="239"/>
      <c r="CU6860" s="239"/>
      <c r="CV6860" s="239"/>
      <c r="CW6860" s="239"/>
      <c r="CX6860" s="239"/>
      <c r="CY6860" s="239"/>
      <c r="CZ6860" s="239"/>
      <c r="DA6860" s="239"/>
      <c r="DB6860" s="239"/>
      <c r="DC6860" s="239"/>
      <c r="DD6860" s="239"/>
      <c r="DE6860" s="239"/>
      <c r="DF6860" s="239"/>
      <c r="DG6860" s="239"/>
      <c r="DH6860" s="239"/>
      <c r="DI6860" s="239"/>
      <c r="DJ6860" s="239"/>
      <c r="DK6860" s="239"/>
      <c r="DL6860" s="239"/>
      <c r="DM6860" s="239"/>
      <c r="DN6860" s="239"/>
      <c r="DO6860" s="239"/>
      <c r="DP6860" s="239"/>
      <c r="DQ6860" s="239"/>
      <c r="DR6860" s="239"/>
      <c r="DS6860" s="239"/>
    </row>
    <row r="6861" spans="1:123" ht="24" customHeight="1" x14ac:dyDescent="0.2">
      <c r="A6861" s="378"/>
      <c r="B6861" s="112"/>
      <c r="C6861" s="376" t="s">
        <v>604</v>
      </c>
      <c r="D6861" s="113"/>
      <c r="E6861" s="114"/>
      <c r="F6861" s="115"/>
      <c r="G6861" s="302"/>
    </row>
    <row r="6862" spans="1:123" s="238" customFormat="1" ht="24" customHeight="1" x14ac:dyDescent="0.2">
      <c r="A6862" s="235" t="str">
        <f t="shared" ref="A6862:A6875" si="2058">IFERROR(VLOOKUP(C6862,Tabla_Insumos,4,FALSE),"")</f>
        <v/>
      </c>
      <c r="B6862" s="233" t="str">
        <f t="shared" ref="B6862:B6875" si="2059">IFERROR(VLOOKUP(C6862,Tabla_Insumos,5,FALSE),"")</f>
        <v/>
      </c>
      <c r="C6862" s="234"/>
      <c r="D6862" s="235" t="str">
        <f t="shared" ref="D6862:D6875" si="2060">IFERROR(VLOOKUP(C6862,Tabla_Insumos,2,FALSE),"")</f>
        <v/>
      </c>
      <c r="E6862" s="236"/>
      <c r="F6862" s="237">
        <f t="shared" ref="F6862:F6875" si="2061">IFERROR(VLOOKUP(C6862,Tabla_Insumos,3,FALSE),0)</f>
        <v>0</v>
      </c>
      <c r="G6862" s="303">
        <f>ROUND(E6862*F6862,2)</f>
        <v>0</v>
      </c>
    </row>
    <row r="6863" spans="1:123" s="238" customFormat="1" ht="24" customHeight="1" x14ac:dyDescent="0.2">
      <c r="A6863" s="235" t="str">
        <f t="shared" si="2058"/>
        <v/>
      </c>
      <c r="B6863" s="233" t="str">
        <f t="shared" si="2059"/>
        <v/>
      </c>
      <c r="C6863" s="234"/>
      <c r="D6863" s="235" t="str">
        <f t="shared" si="2060"/>
        <v/>
      </c>
      <c r="E6863" s="236"/>
      <c r="F6863" s="237">
        <f t="shared" si="2061"/>
        <v>0</v>
      </c>
      <c r="G6863" s="303">
        <f t="shared" ref="G6863:G6875" si="2062">ROUND(E6863*F6863,2)</f>
        <v>0</v>
      </c>
    </row>
    <row r="6864" spans="1:123" s="238" customFormat="1" ht="24" customHeight="1" x14ac:dyDescent="0.2">
      <c r="A6864" s="235" t="str">
        <f t="shared" si="2058"/>
        <v/>
      </c>
      <c r="B6864" s="233" t="str">
        <f t="shared" si="2059"/>
        <v/>
      </c>
      <c r="C6864" s="234"/>
      <c r="D6864" s="235" t="str">
        <f t="shared" si="2060"/>
        <v/>
      </c>
      <c r="E6864" s="236"/>
      <c r="F6864" s="237">
        <f t="shared" si="2061"/>
        <v>0</v>
      </c>
      <c r="G6864" s="303">
        <f t="shared" si="2062"/>
        <v>0</v>
      </c>
    </row>
    <row r="6865" spans="1:7" s="238" customFormat="1" ht="24" customHeight="1" x14ac:dyDescent="0.2">
      <c r="A6865" s="235" t="str">
        <f t="shared" si="2058"/>
        <v/>
      </c>
      <c r="B6865" s="233" t="str">
        <f t="shared" si="2059"/>
        <v/>
      </c>
      <c r="C6865" s="234"/>
      <c r="D6865" s="235" t="str">
        <f t="shared" si="2060"/>
        <v/>
      </c>
      <c r="E6865" s="236"/>
      <c r="F6865" s="237">
        <f t="shared" si="2061"/>
        <v>0</v>
      </c>
      <c r="G6865" s="303">
        <f t="shared" si="2062"/>
        <v>0</v>
      </c>
    </row>
    <row r="6866" spans="1:7" s="238" customFormat="1" ht="24" customHeight="1" x14ac:dyDescent="0.2">
      <c r="A6866" s="235" t="str">
        <f t="shared" si="2058"/>
        <v/>
      </c>
      <c r="B6866" s="233" t="str">
        <f t="shared" si="2059"/>
        <v/>
      </c>
      <c r="C6866" s="234"/>
      <c r="D6866" s="235" t="str">
        <f t="shared" si="2060"/>
        <v/>
      </c>
      <c r="E6866" s="236"/>
      <c r="F6866" s="237">
        <f t="shared" si="2061"/>
        <v>0</v>
      </c>
      <c r="G6866" s="303">
        <f t="shared" si="2062"/>
        <v>0</v>
      </c>
    </row>
    <row r="6867" spans="1:7" s="238" customFormat="1" ht="24" customHeight="1" x14ac:dyDescent="0.2">
      <c r="A6867" s="235" t="str">
        <f t="shared" si="2058"/>
        <v/>
      </c>
      <c r="B6867" s="233" t="str">
        <f t="shared" si="2059"/>
        <v/>
      </c>
      <c r="C6867" s="234"/>
      <c r="D6867" s="235" t="str">
        <f t="shared" si="2060"/>
        <v/>
      </c>
      <c r="E6867" s="236"/>
      <c r="F6867" s="237">
        <f t="shared" si="2061"/>
        <v>0</v>
      </c>
      <c r="G6867" s="303">
        <f t="shared" si="2062"/>
        <v>0</v>
      </c>
    </row>
    <row r="6868" spans="1:7" s="238" customFormat="1" ht="24" customHeight="1" x14ac:dyDescent="0.2">
      <c r="A6868" s="235" t="str">
        <f t="shared" si="2058"/>
        <v/>
      </c>
      <c r="B6868" s="233" t="str">
        <f t="shared" si="2059"/>
        <v/>
      </c>
      <c r="C6868" s="234"/>
      <c r="D6868" s="235" t="str">
        <f t="shared" si="2060"/>
        <v/>
      </c>
      <c r="E6868" s="236"/>
      <c r="F6868" s="237">
        <f t="shared" si="2061"/>
        <v>0</v>
      </c>
      <c r="G6868" s="303">
        <f t="shared" si="2062"/>
        <v>0</v>
      </c>
    </row>
    <row r="6869" spans="1:7" s="238" customFormat="1" ht="24" customHeight="1" x14ac:dyDescent="0.2">
      <c r="A6869" s="235" t="str">
        <f t="shared" si="2058"/>
        <v/>
      </c>
      <c r="B6869" s="233" t="str">
        <f t="shared" si="2059"/>
        <v/>
      </c>
      <c r="C6869" s="234"/>
      <c r="D6869" s="235" t="str">
        <f t="shared" si="2060"/>
        <v/>
      </c>
      <c r="E6869" s="236"/>
      <c r="F6869" s="237">
        <f t="shared" si="2061"/>
        <v>0</v>
      </c>
      <c r="G6869" s="303">
        <f t="shared" si="2062"/>
        <v>0</v>
      </c>
    </row>
    <row r="6870" spans="1:7" s="238" customFormat="1" ht="24" customHeight="1" x14ac:dyDescent="0.2">
      <c r="A6870" s="235" t="str">
        <f t="shared" si="2058"/>
        <v/>
      </c>
      <c r="B6870" s="233" t="str">
        <f t="shared" si="2059"/>
        <v/>
      </c>
      <c r="C6870" s="234"/>
      <c r="D6870" s="235" t="str">
        <f t="shared" si="2060"/>
        <v/>
      </c>
      <c r="E6870" s="236"/>
      <c r="F6870" s="237">
        <f t="shared" si="2061"/>
        <v>0</v>
      </c>
      <c r="G6870" s="303">
        <f t="shared" si="2062"/>
        <v>0</v>
      </c>
    </row>
    <row r="6871" spans="1:7" s="238" customFormat="1" ht="24" customHeight="1" x14ac:dyDescent="0.2">
      <c r="A6871" s="235" t="str">
        <f t="shared" si="2058"/>
        <v/>
      </c>
      <c r="B6871" s="233" t="str">
        <f t="shared" si="2059"/>
        <v/>
      </c>
      <c r="C6871" s="234"/>
      <c r="D6871" s="235" t="str">
        <f t="shared" si="2060"/>
        <v/>
      </c>
      <c r="E6871" s="236"/>
      <c r="F6871" s="237">
        <f t="shared" si="2061"/>
        <v>0</v>
      </c>
      <c r="G6871" s="303">
        <f t="shared" si="2062"/>
        <v>0</v>
      </c>
    </row>
    <row r="6872" spans="1:7" s="238" customFormat="1" ht="24" customHeight="1" x14ac:dyDescent="0.2">
      <c r="A6872" s="235" t="str">
        <f t="shared" si="2058"/>
        <v/>
      </c>
      <c r="B6872" s="233" t="str">
        <f t="shared" si="2059"/>
        <v/>
      </c>
      <c r="C6872" s="234"/>
      <c r="D6872" s="235" t="str">
        <f t="shared" si="2060"/>
        <v/>
      </c>
      <c r="E6872" s="236"/>
      <c r="F6872" s="237">
        <f t="shared" si="2061"/>
        <v>0</v>
      </c>
      <c r="G6872" s="303">
        <f t="shared" si="2062"/>
        <v>0</v>
      </c>
    </row>
    <row r="6873" spans="1:7" s="238" customFormat="1" ht="24" customHeight="1" x14ac:dyDescent="0.2">
      <c r="A6873" s="235" t="str">
        <f t="shared" si="2058"/>
        <v/>
      </c>
      <c r="B6873" s="233" t="str">
        <f t="shared" si="2059"/>
        <v/>
      </c>
      <c r="C6873" s="234"/>
      <c r="D6873" s="235" t="str">
        <f t="shared" si="2060"/>
        <v/>
      </c>
      <c r="E6873" s="236"/>
      <c r="F6873" s="237">
        <f t="shared" si="2061"/>
        <v>0</v>
      </c>
      <c r="G6873" s="303">
        <f t="shared" si="2062"/>
        <v>0</v>
      </c>
    </row>
    <row r="6874" spans="1:7" s="238" customFormat="1" ht="24" customHeight="1" x14ac:dyDescent="0.2">
      <c r="A6874" s="235" t="str">
        <f t="shared" si="2058"/>
        <v/>
      </c>
      <c r="B6874" s="233" t="str">
        <f t="shared" si="2059"/>
        <v/>
      </c>
      <c r="C6874" s="234"/>
      <c r="D6874" s="235" t="str">
        <f t="shared" si="2060"/>
        <v/>
      </c>
      <c r="E6874" s="236"/>
      <c r="F6874" s="237">
        <f t="shared" si="2061"/>
        <v>0</v>
      </c>
      <c r="G6874" s="303">
        <f t="shared" si="2062"/>
        <v>0</v>
      </c>
    </row>
    <row r="6875" spans="1:7" s="238" customFormat="1" ht="24" customHeight="1" x14ac:dyDescent="0.2">
      <c r="A6875" s="235" t="str">
        <f t="shared" si="2058"/>
        <v/>
      </c>
      <c r="B6875" s="233" t="str">
        <f t="shared" si="2059"/>
        <v/>
      </c>
      <c r="C6875" s="234"/>
      <c r="D6875" s="235" t="str">
        <f t="shared" si="2060"/>
        <v/>
      </c>
      <c r="E6875" s="236"/>
      <c r="F6875" s="237">
        <f t="shared" si="2061"/>
        <v>0</v>
      </c>
      <c r="G6875" s="303">
        <f t="shared" si="2062"/>
        <v>0</v>
      </c>
    </row>
    <row r="6876" spans="1:7" ht="24" customHeight="1" x14ac:dyDescent="0.2">
      <c r="A6876" s="304"/>
      <c r="B6876" s="99"/>
      <c r="C6876" s="99"/>
      <c r="D6876" s="105"/>
      <c r="E6876" s="106"/>
      <c r="F6876" s="377" t="s">
        <v>31</v>
      </c>
      <c r="G6876" s="305">
        <f>SUBTOTAL(9,G6862:G6875)</f>
        <v>0</v>
      </c>
    </row>
    <row r="6877" spans="1:7" ht="24" customHeight="1" x14ac:dyDescent="0.2">
      <c r="A6877" s="304"/>
      <c r="B6877" s="99"/>
      <c r="C6877" s="375" t="s">
        <v>605</v>
      </c>
      <c r="D6877" s="105"/>
      <c r="E6877" s="106"/>
      <c r="F6877" s="107"/>
      <c r="G6877" s="306"/>
    </row>
    <row r="6878" spans="1:7" s="238" customFormat="1" ht="24" customHeight="1" x14ac:dyDescent="0.2">
      <c r="A6878" s="235" t="str">
        <f t="shared" ref="A6878:A6885" si="2063">IFERROR(VLOOKUP(C6878,Tabla_Insumos,4,FALSE),"")</f>
        <v/>
      </c>
      <c r="B6878" s="233">
        <f t="shared" ref="B6878:B6885" si="2064">IFERROR(VLOOKUP(A6878,Tabla_Indices,5,FALSE),"")</f>
        <v>0</v>
      </c>
      <c r="C6878" s="234"/>
      <c r="D6878" s="235" t="str">
        <f t="shared" ref="D6878:D6885" si="2065">IFERROR(VLOOKUP(C6878,Tabla_Insumos,2,FALSE),"")</f>
        <v/>
      </c>
      <c r="E6878" s="236"/>
      <c r="F6878" s="237">
        <f t="shared" ref="F6878:F6885" si="2066">IFERROR(VLOOKUP(C6878,Tabla_Insumos,3,FALSE),0)</f>
        <v>0</v>
      </c>
      <c r="G6878" s="303">
        <f>ROUND(E6878*F6878,2)</f>
        <v>0</v>
      </c>
    </row>
    <row r="6879" spans="1:7" s="238" customFormat="1" ht="24" customHeight="1" x14ac:dyDescent="0.2">
      <c r="A6879" s="235" t="str">
        <f t="shared" si="2063"/>
        <v/>
      </c>
      <c r="B6879" s="233">
        <f t="shared" si="2064"/>
        <v>0</v>
      </c>
      <c r="C6879" s="234"/>
      <c r="D6879" s="235" t="str">
        <f t="shared" si="2065"/>
        <v/>
      </c>
      <c r="E6879" s="236"/>
      <c r="F6879" s="237">
        <f t="shared" si="2066"/>
        <v>0</v>
      </c>
      <c r="G6879" s="303">
        <f>ROUND(E6879*F6879,2)</f>
        <v>0</v>
      </c>
    </row>
    <row r="6880" spans="1:7" s="238" customFormat="1" ht="24" customHeight="1" x14ac:dyDescent="0.2">
      <c r="A6880" s="235" t="str">
        <f t="shared" si="2063"/>
        <v/>
      </c>
      <c r="B6880" s="233">
        <f t="shared" si="2064"/>
        <v>0</v>
      </c>
      <c r="C6880" s="234"/>
      <c r="D6880" s="235" t="str">
        <f t="shared" si="2065"/>
        <v/>
      </c>
      <c r="E6880" s="236"/>
      <c r="F6880" s="237">
        <f t="shared" si="2066"/>
        <v>0</v>
      </c>
      <c r="G6880" s="303">
        <f t="shared" ref="G6880:G6885" si="2067">ROUND(E6880*F6880,2)</f>
        <v>0</v>
      </c>
    </row>
    <row r="6881" spans="1:7" s="238" customFormat="1" ht="24" customHeight="1" x14ac:dyDescent="0.2">
      <c r="A6881" s="235" t="str">
        <f t="shared" si="2063"/>
        <v/>
      </c>
      <c r="B6881" s="233">
        <f t="shared" si="2064"/>
        <v>0</v>
      </c>
      <c r="C6881" s="234"/>
      <c r="D6881" s="235" t="str">
        <f t="shared" si="2065"/>
        <v/>
      </c>
      <c r="E6881" s="236"/>
      <c r="F6881" s="237">
        <f t="shared" si="2066"/>
        <v>0</v>
      </c>
      <c r="G6881" s="303">
        <f t="shared" si="2067"/>
        <v>0</v>
      </c>
    </row>
    <row r="6882" spans="1:7" s="238" customFormat="1" ht="24" customHeight="1" x14ac:dyDescent="0.2">
      <c r="A6882" s="235" t="str">
        <f t="shared" si="2063"/>
        <v/>
      </c>
      <c r="B6882" s="233">
        <f t="shared" si="2064"/>
        <v>0</v>
      </c>
      <c r="C6882" s="234"/>
      <c r="D6882" s="235" t="str">
        <f t="shared" si="2065"/>
        <v/>
      </c>
      <c r="E6882" s="236"/>
      <c r="F6882" s="237">
        <f t="shared" si="2066"/>
        <v>0</v>
      </c>
      <c r="G6882" s="303">
        <f t="shared" si="2067"/>
        <v>0</v>
      </c>
    </row>
    <row r="6883" spans="1:7" s="238" customFormat="1" ht="24" customHeight="1" x14ac:dyDescent="0.2">
      <c r="A6883" s="235" t="str">
        <f t="shared" si="2063"/>
        <v/>
      </c>
      <c r="B6883" s="233">
        <f t="shared" si="2064"/>
        <v>0</v>
      </c>
      <c r="C6883" s="234"/>
      <c r="D6883" s="235" t="str">
        <f t="shared" si="2065"/>
        <v/>
      </c>
      <c r="E6883" s="236"/>
      <c r="F6883" s="237">
        <f t="shared" si="2066"/>
        <v>0</v>
      </c>
      <c r="G6883" s="303">
        <f t="shared" si="2067"/>
        <v>0</v>
      </c>
    </row>
    <row r="6884" spans="1:7" s="238" customFormat="1" ht="24" customHeight="1" x14ac:dyDescent="0.2">
      <c r="A6884" s="235" t="str">
        <f t="shared" si="2063"/>
        <v/>
      </c>
      <c r="B6884" s="233">
        <f t="shared" si="2064"/>
        <v>0</v>
      </c>
      <c r="C6884" s="234"/>
      <c r="D6884" s="235" t="str">
        <f t="shared" si="2065"/>
        <v/>
      </c>
      <c r="E6884" s="236"/>
      <c r="F6884" s="237">
        <f t="shared" si="2066"/>
        <v>0</v>
      </c>
      <c r="G6884" s="303">
        <f t="shared" si="2067"/>
        <v>0</v>
      </c>
    </row>
    <row r="6885" spans="1:7" s="238" customFormat="1" ht="24" customHeight="1" x14ac:dyDescent="0.2">
      <c r="A6885" s="235" t="str">
        <f t="shared" si="2063"/>
        <v/>
      </c>
      <c r="B6885" s="233">
        <f t="shared" si="2064"/>
        <v>0</v>
      </c>
      <c r="C6885" s="234"/>
      <c r="D6885" s="235" t="str">
        <f t="shared" si="2065"/>
        <v/>
      </c>
      <c r="E6885" s="236"/>
      <c r="F6885" s="237">
        <f t="shared" si="2066"/>
        <v>0</v>
      </c>
      <c r="G6885" s="303">
        <f t="shared" si="2067"/>
        <v>0</v>
      </c>
    </row>
    <row r="6886" spans="1:7" ht="24" customHeight="1" x14ac:dyDescent="0.2">
      <c r="A6886" s="304"/>
      <c r="B6886" s="99"/>
      <c r="C6886" s="99"/>
      <c r="D6886" s="105"/>
      <c r="E6886" s="106"/>
      <c r="F6886" s="377" t="s">
        <v>32</v>
      </c>
      <c r="G6886" s="305">
        <f>SUBTOTAL(9,G6878:G6885)</f>
        <v>0</v>
      </c>
    </row>
    <row r="6887" spans="1:7" ht="24" customHeight="1" x14ac:dyDescent="0.2">
      <c r="A6887" s="304"/>
      <c r="B6887" s="99"/>
      <c r="C6887" s="375" t="s">
        <v>606</v>
      </c>
      <c r="D6887" s="105"/>
      <c r="E6887" s="106"/>
      <c r="F6887" s="107"/>
      <c r="G6887" s="306"/>
    </row>
    <row r="6888" spans="1:7" s="238" customFormat="1" ht="24" customHeight="1" x14ac:dyDescent="0.2">
      <c r="A6888" s="235" t="str">
        <f t="shared" ref="A6888:A6896" si="2068">IFERROR(VLOOKUP(C6888,Tabla_Insumos,4,FALSE),"")</f>
        <v/>
      </c>
      <c r="B6888" s="233" t="str">
        <f t="shared" ref="B6888:B6896" si="2069">IFERROR(VLOOKUP(C6888,Tabla_Insumos,5,FALSE),"")</f>
        <v/>
      </c>
      <c r="C6888" s="234"/>
      <c r="D6888" s="235" t="str">
        <f t="shared" ref="D6888:D6896" si="2070">IFERROR(VLOOKUP(C6888,Tabla_Insumos,2,FALSE),"")</f>
        <v/>
      </c>
      <c r="E6888" s="236"/>
      <c r="F6888" s="237">
        <f t="shared" ref="F6888:F6896" si="2071">IFERROR(VLOOKUP(C6888,Tabla_Insumos,3,FALSE),0)</f>
        <v>0</v>
      </c>
      <c r="G6888" s="303">
        <f t="shared" ref="G6888:G6896" si="2072">ROUND(E6888*F6888,2)</f>
        <v>0</v>
      </c>
    </row>
    <row r="6889" spans="1:7" s="238" customFormat="1" ht="24" customHeight="1" x14ac:dyDescent="0.2">
      <c r="A6889" s="235" t="str">
        <f t="shared" si="2068"/>
        <v/>
      </c>
      <c r="B6889" s="233" t="str">
        <f t="shared" si="2069"/>
        <v/>
      </c>
      <c r="C6889" s="234"/>
      <c r="D6889" s="235" t="str">
        <f t="shared" si="2070"/>
        <v/>
      </c>
      <c r="E6889" s="236"/>
      <c r="F6889" s="237">
        <f t="shared" si="2071"/>
        <v>0</v>
      </c>
      <c r="G6889" s="303">
        <f t="shared" si="2072"/>
        <v>0</v>
      </c>
    </row>
    <row r="6890" spans="1:7" s="238" customFormat="1" ht="24" customHeight="1" x14ac:dyDescent="0.2">
      <c r="A6890" s="235" t="str">
        <f t="shared" si="2068"/>
        <v/>
      </c>
      <c r="B6890" s="233" t="str">
        <f t="shared" si="2069"/>
        <v/>
      </c>
      <c r="C6890" s="234"/>
      <c r="D6890" s="235" t="str">
        <f t="shared" si="2070"/>
        <v/>
      </c>
      <c r="E6890" s="236"/>
      <c r="F6890" s="237">
        <f t="shared" si="2071"/>
        <v>0</v>
      </c>
      <c r="G6890" s="303">
        <f t="shared" si="2072"/>
        <v>0</v>
      </c>
    </row>
    <row r="6891" spans="1:7" s="238" customFormat="1" ht="24" customHeight="1" x14ac:dyDescent="0.2">
      <c r="A6891" s="235" t="str">
        <f t="shared" si="2068"/>
        <v/>
      </c>
      <c r="B6891" s="233" t="str">
        <f t="shared" si="2069"/>
        <v/>
      </c>
      <c r="C6891" s="234"/>
      <c r="D6891" s="235" t="str">
        <f t="shared" si="2070"/>
        <v/>
      </c>
      <c r="E6891" s="236"/>
      <c r="F6891" s="237">
        <f t="shared" si="2071"/>
        <v>0</v>
      </c>
      <c r="G6891" s="303">
        <f t="shared" si="2072"/>
        <v>0</v>
      </c>
    </row>
    <row r="6892" spans="1:7" s="238" customFormat="1" ht="24" customHeight="1" x14ac:dyDescent="0.2">
      <c r="A6892" s="235" t="str">
        <f t="shared" si="2068"/>
        <v/>
      </c>
      <c r="B6892" s="233" t="str">
        <f t="shared" si="2069"/>
        <v/>
      </c>
      <c r="C6892" s="234"/>
      <c r="D6892" s="235" t="str">
        <f t="shared" si="2070"/>
        <v/>
      </c>
      <c r="E6892" s="236"/>
      <c r="F6892" s="237">
        <f t="shared" si="2071"/>
        <v>0</v>
      </c>
      <c r="G6892" s="303">
        <f t="shared" si="2072"/>
        <v>0</v>
      </c>
    </row>
    <row r="6893" spans="1:7" s="238" customFormat="1" ht="24" customHeight="1" x14ac:dyDescent="0.2">
      <c r="A6893" s="235" t="str">
        <f t="shared" si="2068"/>
        <v/>
      </c>
      <c r="B6893" s="233" t="str">
        <f t="shared" si="2069"/>
        <v/>
      </c>
      <c r="C6893" s="234"/>
      <c r="D6893" s="235" t="str">
        <f t="shared" si="2070"/>
        <v/>
      </c>
      <c r="E6893" s="236"/>
      <c r="F6893" s="237">
        <f t="shared" si="2071"/>
        <v>0</v>
      </c>
      <c r="G6893" s="303">
        <f t="shared" si="2072"/>
        <v>0</v>
      </c>
    </row>
    <row r="6894" spans="1:7" s="238" customFormat="1" ht="24" customHeight="1" x14ac:dyDescent="0.2">
      <c r="A6894" s="235" t="str">
        <f t="shared" si="2068"/>
        <v/>
      </c>
      <c r="B6894" s="233" t="str">
        <f t="shared" si="2069"/>
        <v/>
      </c>
      <c r="C6894" s="234"/>
      <c r="D6894" s="235" t="str">
        <f t="shared" si="2070"/>
        <v/>
      </c>
      <c r="E6894" s="236"/>
      <c r="F6894" s="237">
        <f t="shared" si="2071"/>
        <v>0</v>
      </c>
      <c r="G6894" s="303">
        <f t="shared" si="2072"/>
        <v>0</v>
      </c>
    </row>
    <row r="6895" spans="1:7" s="238" customFormat="1" ht="24" customHeight="1" x14ac:dyDescent="0.2">
      <c r="A6895" s="235" t="str">
        <f t="shared" si="2068"/>
        <v/>
      </c>
      <c r="B6895" s="233" t="str">
        <f t="shared" si="2069"/>
        <v/>
      </c>
      <c r="C6895" s="234"/>
      <c r="D6895" s="235" t="str">
        <f t="shared" si="2070"/>
        <v/>
      </c>
      <c r="E6895" s="236"/>
      <c r="F6895" s="237">
        <f t="shared" si="2071"/>
        <v>0</v>
      </c>
      <c r="G6895" s="303">
        <f t="shared" si="2072"/>
        <v>0</v>
      </c>
    </row>
    <row r="6896" spans="1:7" s="238" customFormat="1" ht="24" customHeight="1" x14ac:dyDescent="0.2">
      <c r="A6896" s="235" t="str">
        <f t="shared" si="2068"/>
        <v/>
      </c>
      <c r="B6896" s="233" t="str">
        <f t="shared" si="2069"/>
        <v/>
      </c>
      <c r="C6896" s="234"/>
      <c r="D6896" s="235" t="str">
        <f t="shared" si="2070"/>
        <v/>
      </c>
      <c r="E6896" s="236"/>
      <c r="F6896" s="237">
        <f t="shared" si="2071"/>
        <v>0</v>
      </c>
      <c r="G6896" s="303">
        <f t="shared" si="2072"/>
        <v>0</v>
      </c>
    </row>
    <row r="6897" spans="1:123" ht="24" customHeight="1" x14ac:dyDescent="0.2">
      <c r="A6897" s="307"/>
      <c r="B6897" s="105"/>
      <c r="C6897" s="99"/>
      <c r="D6897" s="105"/>
      <c r="E6897" s="106"/>
      <c r="F6897" s="377" t="s">
        <v>33</v>
      </c>
      <c r="G6897" s="305">
        <f>SUBTOTAL(9,G6888:G6896)</f>
        <v>0</v>
      </c>
    </row>
    <row r="6898" spans="1:123" ht="24" customHeight="1" x14ac:dyDescent="0.2">
      <c r="A6898" s="308"/>
      <c r="B6898" s="105"/>
      <c r="C6898" s="99"/>
      <c r="D6898" s="105"/>
      <c r="E6898" s="106"/>
      <c r="F6898" s="107"/>
      <c r="G6898" s="306"/>
    </row>
    <row r="6899" spans="1:123" ht="24" customHeight="1" x14ac:dyDescent="0.2">
      <c r="A6899" s="309" t="str">
        <f>B6857</f>
        <v/>
      </c>
      <c r="B6899" s="310" t="str">
        <f>C6857</f>
        <v/>
      </c>
      <c r="C6899" s="113"/>
      <c r="D6899" s="113" t="s">
        <v>34</v>
      </c>
      <c r="E6899" s="114"/>
      <c r="F6899" s="312" t="s">
        <v>35</v>
      </c>
      <c r="G6899" s="311">
        <f>SUBTOTAL(9,G6862:G6898)</f>
        <v>0</v>
      </c>
    </row>
    <row r="6901" spans="1:123" ht="24" customHeight="1" x14ac:dyDescent="0.2">
      <c r="A6901" s="291" t="s">
        <v>37</v>
      </c>
      <c r="B6901" s="292"/>
      <c r="C6901" s="292"/>
      <c r="D6901" s="292"/>
      <c r="E6901" s="292"/>
      <c r="F6901" s="292"/>
      <c r="G6901" s="293"/>
    </row>
    <row r="6902" spans="1:123" ht="24" customHeight="1" x14ac:dyDescent="0.2">
      <c r="A6902" s="294" t="s">
        <v>602</v>
      </c>
      <c r="B6902" s="101" t="str">
        <f>Comitente</f>
        <v>DIRECCION PROVINCIAL DE REDES DE GAS</v>
      </c>
      <c r="C6902" s="96"/>
      <c r="D6902" s="102"/>
      <c r="E6902" s="102"/>
      <c r="F6902" s="103"/>
      <c r="G6902" s="295"/>
    </row>
    <row r="6903" spans="1:123" ht="24" customHeight="1" x14ac:dyDescent="0.2">
      <c r="A6903" s="294" t="s">
        <v>603</v>
      </c>
      <c r="B6903" s="101">
        <f>Contratista</f>
        <v>0</v>
      </c>
      <c r="C6903" s="97"/>
      <c r="D6903" s="97"/>
      <c r="E6903" s="97"/>
      <c r="F6903" s="104"/>
      <c r="G6903" s="296"/>
    </row>
    <row r="6904" spans="1:123" ht="24" customHeight="1" x14ac:dyDescent="0.2">
      <c r="A6904" s="294" t="s">
        <v>24</v>
      </c>
      <c r="B6904" s="101" t="str">
        <f>Obra</f>
        <v>RED DE MEDIA PRESIÓN BARRIO TALACASTO</v>
      </c>
      <c r="C6904" s="97"/>
      <c r="D6904" s="97"/>
      <c r="E6904" s="97"/>
      <c r="F6904" s="104" t="s">
        <v>38</v>
      </c>
      <c r="G6904" s="297">
        <f>Fecha_Base</f>
        <v>0</v>
      </c>
    </row>
    <row r="6905" spans="1:123" ht="24" customHeight="1" x14ac:dyDescent="0.2">
      <c r="A6905" s="298" t="s">
        <v>601</v>
      </c>
      <c r="B6905" s="98" t="str">
        <f>Ubicación</f>
        <v>Departamento Chimbas</v>
      </c>
      <c r="C6905" s="98"/>
      <c r="D6905" s="105"/>
      <c r="E6905" s="106"/>
      <c r="F6905" s="107"/>
      <c r="G6905" s="299"/>
    </row>
    <row r="6906" spans="1:123" ht="24" customHeight="1" x14ac:dyDescent="0.2">
      <c r="A6906" s="298" t="s">
        <v>39</v>
      </c>
      <c r="B6906" s="108" t="str">
        <f>IFERROR(VALUE(LEFT(B6907,FIND(".",B6907)-1)),"")</f>
        <v/>
      </c>
      <c r="C6906" s="99" t="str">
        <f>IFERROR(VLOOKUP(B6906,Tabla_CyP,2,FALSE),"")</f>
        <v/>
      </c>
      <c r="D6906" s="99"/>
      <c r="E6906" s="106"/>
      <c r="F6906" s="107"/>
      <c r="G6906" s="299"/>
    </row>
    <row r="6907" spans="1:123" ht="24" customHeight="1" x14ac:dyDescent="0.2">
      <c r="A6907" s="298" t="s">
        <v>25</v>
      </c>
      <c r="B6907" s="109" t="str">
        <f>IFERROR(VLOOKUP(COUNTIF($A$1:A6907,"ANALISIS DE PRECIOS"),Tabla_NumeroItem,2,FALSE),"")</f>
        <v/>
      </c>
      <c r="C6907" s="99" t="str">
        <f>IFERROR(VLOOKUP(B6907,Tabla_CyP,2,FALSE),"")</f>
        <v/>
      </c>
      <c r="D6907" s="105"/>
      <c r="E6907" s="106"/>
      <c r="F6907" s="104" t="s">
        <v>26</v>
      </c>
      <c r="G6907" s="300" t="str">
        <f>IFERROR(VLOOKUP(B6907,Tabla_CyP,4,FALSE),"")</f>
        <v/>
      </c>
    </row>
    <row r="6908" spans="1:123" ht="24" customHeight="1" x14ac:dyDescent="0.2">
      <c r="A6908" s="298"/>
      <c r="B6908" s="98"/>
      <c r="C6908" s="99"/>
      <c r="D6908" s="105"/>
      <c r="E6908" s="106"/>
      <c r="F6908" s="107"/>
      <c r="G6908" s="299"/>
    </row>
    <row r="6909" spans="1:123" ht="24" customHeight="1" x14ac:dyDescent="0.2">
      <c r="A6909" s="431" t="s">
        <v>507</v>
      </c>
      <c r="B6909" s="432"/>
      <c r="C6909" s="425" t="s">
        <v>0</v>
      </c>
      <c r="D6909" s="425" t="s">
        <v>27</v>
      </c>
      <c r="E6909" s="427" t="s">
        <v>28</v>
      </c>
      <c r="F6909" s="429" t="s">
        <v>29</v>
      </c>
      <c r="G6909" s="429" t="s">
        <v>30</v>
      </c>
    </row>
    <row r="6910" spans="1:123" s="111" customFormat="1" ht="24" customHeight="1" x14ac:dyDescent="0.2">
      <c r="A6910" s="110" t="s">
        <v>508</v>
      </c>
      <c r="B6910" s="110" t="s">
        <v>509</v>
      </c>
      <c r="C6910" s="426"/>
      <c r="D6910" s="426"/>
      <c r="E6910" s="428"/>
      <c r="F6910" s="430"/>
      <c r="G6910" s="430"/>
      <c r="H6910" s="239"/>
      <c r="I6910" s="239"/>
      <c r="J6910" s="239"/>
      <c r="K6910" s="239"/>
      <c r="L6910" s="239"/>
      <c r="M6910" s="239"/>
      <c r="N6910" s="239"/>
      <c r="O6910" s="239"/>
      <c r="P6910" s="239"/>
      <c r="Q6910" s="239"/>
      <c r="R6910" s="239"/>
      <c r="S6910" s="239"/>
      <c r="T6910" s="239"/>
      <c r="U6910" s="239"/>
      <c r="V6910" s="239"/>
      <c r="W6910" s="239"/>
      <c r="X6910" s="239"/>
      <c r="Y6910" s="239"/>
      <c r="Z6910" s="239"/>
      <c r="AA6910" s="239"/>
      <c r="AB6910" s="239"/>
      <c r="AC6910" s="239"/>
      <c r="AD6910" s="239"/>
      <c r="AE6910" s="239"/>
      <c r="AF6910" s="239"/>
      <c r="AG6910" s="239"/>
      <c r="AH6910" s="239"/>
      <c r="AI6910" s="239"/>
      <c r="AJ6910" s="239"/>
      <c r="AK6910" s="239"/>
      <c r="AL6910" s="239"/>
      <c r="AM6910" s="239"/>
      <c r="AN6910" s="239"/>
      <c r="AO6910" s="239"/>
      <c r="AP6910" s="239"/>
      <c r="AQ6910" s="239"/>
      <c r="AR6910" s="239"/>
      <c r="AS6910" s="239"/>
      <c r="AT6910" s="239"/>
      <c r="AU6910" s="239"/>
      <c r="AV6910" s="239"/>
      <c r="AW6910" s="239"/>
      <c r="AX6910" s="239"/>
      <c r="AY6910" s="239"/>
      <c r="AZ6910" s="239"/>
      <c r="BA6910" s="239"/>
      <c r="BB6910" s="239"/>
      <c r="BC6910" s="239"/>
      <c r="BD6910" s="239"/>
      <c r="BE6910" s="239"/>
      <c r="BF6910" s="239"/>
      <c r="BG6910" s="239"/>
      <c r="BH6910" s="239"/>
      <c r="BI6910" s="239"/>
      <c r="BJ6910" s="239"/>
      <c r="BK6910" s="239"/>
      <c r="BL6910" s="239"/>
      <c r="BM6910" s="239"/>
      <c r="BN6910" s="239"/>
      <c r="BO6910" s="239"/>
      <c r="BP6910" s="239"/>
      <c r="BQ6910" s="239"/>
      <c r="BR6910" s="239"/>
      <c r="BS6910" s="239"/>
      <c r="BT6910" s="239"/>
      <c r="BU6910" s="239"/>
      <c r="BV6910" s="239"/>
      <c r="BW6910" s="239"/>
      <c r="BX6910" s="239"/>
      <c r="BY6910" s="239"/>
      <c r="BZ6910" s="239"/>
      <c r="CA6910" s="239"/>
      <c r="CB6910" s="239"/>
      <c r="CC6910" s="239"/>
      <c r="CD6910" s="239"/>
      <c r="CE6910" s="239"/>
      <c r="CF6910" s="239"/>
      <c r="CG6910" s="239"/>
      <c r="CH6910" s="239"/>
      <c r="CI6910" s="239"/>
      <c r="CJ6910" s="239"/>
      <c r="CK6910" s="239"/>
      <c r="CL6910" s="239"/>
      <c r="CM6910" s="239"/>
      <c r="CN6910" s="239"/>
      <c r="CO6910" s="239"/>
      <c r="CP6910" s="239"/>
      <c r="CQ6910" s="239"/>
      <c r="CR6910" s="239"/>
      <c r="CS6910" s="239"/>
      <c r="CT6910" s="239"/>
      <c r="CU6910" s="239"/>
      <c r="CV6910" s="239"/>
      <c r="CW6910" s="239"/>
      <c r="CX6910" s="239"/>
      <c r="CY6910" s="239"/>
      <c r="CZ6910" s="239"/>
      <c r="DA6910" s="239"/>
      <c r="DB6910" s="239"/>
      <c r="DC6910" s="239"/>
      <c r="DD6910" s="239"/>
      <c r="DE6910" s="239"/>
      <c r="DF6910" s="239"/>
      <c r="DG6910" s="239"/>
      <c r="DH6910" s="239"/>
      <c r="DI6910" s="239"/>
      <c r="DJ6910" s="239"/>
      <c r="DK6910" s="239"/>
      <c r="DL6910" s="239"/>
      <c r="DM6910" s="239"/>
      <c r="DN6910" s="239"/>
      <c r="DO6910" s="239"/>
      <c r="DP6910" s="239"/>
      <c r="DQ6910" s="239"/>
      <c r="DR6910" s="239"/>
      <c r="DS6910" s="239"/>
    </row>
    <row r="6911" spans="1:123" ht="24" customHeight="1" x14ac:dyDescent="0.2">
      <c r="A6911" s="378"/>
      <c r="B6911" s="112"/>
      <c r="C6911" s="376" t="s">
        <v>604</v>
      </c>
      <c r="D6911" s="113"/>
      <c r="E6911" s="114"/>
      <c r="F6911" s="115"/>
      <c r="G6911" s="302"/>
    </row>
    <row r="6912" spans="1:123" s="238" customFormat="1" ht="24" customHeight="1" x14ac:dyDescent="0.2">
      <c r="A6912" s="235" t="str">
        <f t="shared" ref="A6912:A6925" si="2073">IFERROR(VLOOKUP(C6912,Tabla_Insumos,4,FALSE),"")</f>
        <v/>
      </c>
      <c r="B6912" s="233" t="str">
        <f t="shared" ref="B6912:B6925" si="2074">IFERROR(VLOOKUP(C6912,Tabla_Insumos,5,FALSE),"")</f>
        <v/>
      </c>
      <c r="C6912" s="234"/>
      <c r="D6912" s="235" t="str">
        <f t="shared" ref="D6912:D6925" si="2075">IFERROR(VLOOKUP(C6912,Tabla_Insumos,2,FALSE),"")</f>
        <v/>
      </c>
      <c r="E6912" s="236"/>
      <c r="F6912" s="237">
        <f t="shared" ref="F6912:F6925" si="2076">IFERROR(VLOOKUP(C6912,Tabla_Insumos,3,FALSE),0)</f>
        <v>0</v>
      </c>
      <c r="G6912" s="303">
        <f>ROUND(E6912*F6912,2)</f>
        <v>0</v>
      </c>
    </row>
    <row r="6913" spans="1:7" s="238" customFormat="1" ht="24" customHeight="1" x14ac:dyDescent="0.2">
      <c r="A6913" s="235" t="str">
        <f t="shared" si="2073"/>
        <v/>
      </c>
      <c r="B6913" s="233" t="str">
        <f t="shared" si="2074"/>
        <v/>
      </c>
      <c r="C6913" s="234"/>
      <c r="D6913" s="235" t="str">
        <f t="shared" si="2075"/>
        <v/>
      </c>
      <c r="E6913" s="236"/>
      <c r="F6913" s="237">
        <f t="shared" si="2076"/>
        <v>0</v>
      </c>
      <c r="G6913" s="303">
        <f t="shared" ref="G6913:G6925" si="2077">ROUND(E6913*F6913,2)</f>
        <v>0</v>
      </c>
    </row>
    <row r="6914" spans="1:7" s="238" customFormat="1" ht="24" customHeight="1" x14ac:dyDescent="0.2">
      <c r="A6914" s="235" t="str">
        <f t="shared" si="2073"/>
        <v/>
      </c>
      <c r="B6914" s="233" t="str">
        <f t="shared" si="2074"/>
        <v/>
      </c>
      <c r="C6914" s="234"/>
      <c r="D6914" s="235" t="str">
        <f t="shared" si="2075"/>
        <v/>
      </c>
      <c r="E6914" s="236"/>
      <c r="F6914" s="237">
        <f t="shared" si="2076"/>
        <v>0</v>
      </c>
      <c r="G6914" s="303">
        <f t="shared" si="2077"/>
        <v>0</v>
      </c>
    </row>
    <row r="6915" spans="1:7" s="238" customFormat="1" ht="24" customHeight="1" x14ac:dyDescent="0.2">
      <c r="A6915" s="235" t="str">
        <f t="shared" si="2073"/>
        <v/>
      </c>
      <c r="B6915" s="233" t="str">
        <f t="shared" si="2074"/>
        <v/>
      </c>
      <c r="C6915" s="234"/>
      <c r="D6915" s="235" t="str">
        <f t="shared" si="2075"/>
        <v/>
      </c>
      <c r="E6915" s="236"/>
      <c r="F6915" s="237">
        <f t="shared" si="2076"/>
        <v>0</v>
      </c>
      <c r="G6915" s="303">
        <f t="shared" si="2077"/>
        <v>0</v>
      </c>
    </row>
    <row r="6916" spans="1:7" s="238" customFormat="1" ht="24" customHeight="1" x14ac:dyDescent="0.2">
      <c r="A6916" s="235" t="str">
        <f t="shared" si="2073"/>
        <v/>
      </c>
      <c r="B6916" s="233" t="str">
        <f t="shared" si="2074"/>
        <v/>
      </c>
      <c r="C6916" s="234"/>
      <c r="D6916" s="235" t="str">
        <f t="shared" si="2075"/>
        <v/>
      </c>
      <c r="E6916" s="236"/>
      <c r="F6916" s="237">
        <f t="shared" si="2076"/>
        <v>0</v>
      </c>
      <c r="G6916" s="303">
        <f t="shared" si="2077"/>
        <v>0</v>
      </c>
    </row>
    <row r="6917" spans="1:7" s="238" customFormat="1" ht="24" customHeight="1" x14ac:dyDescent="0.2">
      <c r="A6917" s="235" t="str">
        <f t="shared" si="2073"/>
        <v/>
      </c>
      <c r="B6917" s="233" t="str">
        <f t="shared" si="2074"/>
        <v/>
      </c>
      <c r="C6917" s="234"/>
      <c r="D6917" s="235" t="str">
        <f t="shared" si="2075"/>
        <v/>
      </c>
      <c r="E6917" s="236"/>
      <c r="F6917" s="237">
        <f t="shared" si="2076"/>
        <v>0</v>
      </c>
      <c r="G6917" s="303">
        <f t="shared" si="2077"/>
        <v>0</v>
      </c>
    </row>
    <row r="6918" spans="1:7" s="238" customFormat="1" ht="24" customHeight="1" x14ac:dyDescent="0.2">
      <c r="A6918" s="235" t="str">
        <f t="shared" si="2073"/>
        <v/>
      </c>
      <c r="B6918" s="233" t="str">
        <f t="shared" si="2074"/>
        <v/>
      </c>
      <c r="C6918" s="234"/>
      <c r="D6918" s="235" t="str">
        <f t="shared" si="2075"/>
        <v/>
      </c>
      <c r="E6918" s="236"/>
      <c r="F6918" s="237">
        <f t="shared" si="2076"/>
        <v>0</v>
      </c>
      <c r="G6918" s="303">
        <f t="shared" si="2077"/>
        <v>0</v>
      </c>
    </row>
    <row r="6919" spans="1:7" s="238" customFormat="1" ht="24" customHeight="1" x14ac:dyDescent="0.2">
      <c r="A6919" s="235" t="str">
        <f t="shared" si="2073"/>
        <v/>
      </c>
      <c r="B6919" s="233" t="str">
        <f t="shared" si="2074"/>
        <v/>
      </c>
      <c r="C6919" s="234"/>
      <c r="D6919" s="235" t="str">
        <f t="shared" si="2075"/>
        <v/>
      </c>
      <c r="E6919" s="236"/>
      <c r="F6919" s="237">
        <f t="shared" si="2076"/>
        <v>0</v>
      </c>
      <c r="G6919" s="303">
        <f t="shared" si="2077"/>
        <v>0</v>
      </c>
    </row>
    <row r="6920" spans="1:7" s="238" customFormat="1" ht="24" customHeight="1" x14ac:dyDescent="0.2">
      <c r="A6920" s="235" t="str">
        <f t="shared" si="2073"/>
        <v/>
      </c>
      <c r="B6920" s="233" t="str">
        <f t="shared" si="2074"/>
        <v/>
      </c>
      <c r="C6920" s="234"/>
      <c r="D6920" s="235" t="str">
        <f t="shared" si="2075"/>
        <v/>
      </c>
      <c r="E6920" s="236"/>
      <c r="F6920" s="237">
        <f t="shared" si="2076"/>
        <v>0</v>
      </c>
      <c r="G6920" s="303">
        <f t="shared" si="2077"/>
        <v>0</v>
      </c>
    </row>
    <row r="6921" spans="1:7" s="238" customFormat="1" ht="24" customHeight="1" x14ac:dyDescent="0.2">
      <c r="A6921" s="235" t="str">
        <f t="shared" si="2073"/>
        <v/>
      </c>
      <c r="B6921" s="233" t="str">
        <f t="shared" si="2074"/>
        <v/>
      </c>
      <c r="C6921" s="234"/>
      <c r="D6921" s="235" t="str">
        <f t="shared" si="2075"/>
        <v/>
      </c>
      <c r="E6921" s="236"/>
      <c r="F6921" s="237">
        <f t="shared" si="2076"/>
        <v>0</v>
      </c>
      <c r="G6921" s="303">
        <f t="shared" si="2077"/>
        <v>0</v>
      </c>
    </row>
    <row r="6922" spans="1:7" s="238" customFormat="1" ht="24" customHeight="1" x14ac:dyDescent="0.2">
      <c r="A6922" s="235" t="str">
        <f t="shared" si="2073"/>
        <v/>
      </c>
      <c r="B6922" s="233" t="str">
        <f t="shared" si="2074"/>
        <v/>
      </c>
      <c r="C6922" s="234"/>
      <c r="D6922" s="235" t="str">
        <f t="shared" si="2075"/>
        <v/>
      </c>
      <c r="E6922" s="236"/>
      <c r="F6922" s="237">
        <f t="shared" si="2076"/>
        <v>0</v>
      </c>
      <c r="G6922" s="303">
        <f t="shared" si="2077"/>
        <v>0</v>
      </c>
    </row>
    <row r="6923" spans="1:7" s="238" customFormat="1" ht="24" customHeight="1" x14ac:dyDescent="0.2">
      <c r="A6923" s="235" t="str">
        <f t="shared" si="2073"/>
        <v/>
      </c>
      <c r="B6923" s="233" t="str">
        <f t="shared" si="2074"/>
        <v/>
      </c>
      <c r="C6923" s="234"/>
      <c r="D6923" s="235" t="str">
        <f t="shared" si="2075"/>
        <v/>
      </c>
      <c r="E6923" s="236"/>
      <c r="F6923" s="237">
        <f t="shared" si="2076"/>
        <v>0</v>
      </c>
      <c r="G6923" s="303">
        <f t="shared" si="2077"/>
        <v>0</v>
      </c>
    </row>
    <row r="6924" spans="1:7" s="238" customFormat="1" ht="24" customHeight="1" x14ac:dyDescent="0.2">
      <c r="A6924" s="235" t="str">
        <f t="shared" si="2073"/>
        <v/>
      </c>
      <c r="B6924" s="233" t="str">
        <f t="shared" si="2074"/>
        <v/>
      </c>
      <c r="C6924" s="234"/>
      <c r="D6924" s="235" t="str">
        <f t="shared" si="2075"/>
        <v/>
      </c>
      <c r="E6924" s="236"/>
      <c r="F6924" s="237">
        <f t="shared" si="2076"/>
        <v>0</v>
      </c>
      <c r="G6924" s="303">
        <f t="shared" si="2077"/>
        <v>0</v>
      </c>
    </row>
    <row r="6925" spans="1:7" s="238" customFormat="1" ht="24" customHeight="1" x14ac:dyDescent="0.2">
      <c r="A6925" s="235" t="str">
        <f t="shared" si="2073"/>
        <v/>
      </c>
      <c r="B6925" s="233" t="str">
        <f t="shared" si="2074"/>
        <v/>
      </c>
      <c r="C6925" s="234"/>
      <c r="D6925" s="235" t="str">
        <f t="shared" si="2075"/>
        <v/>
      </c>
      <c r="E6925" s="236"/>
      <c r="F6925" s="237">
        <f t="shared" si="2076"/>
        <v>0</v>
      </c>
      <c r="G6925" s="303">
        <f t="shared" si="2077"/>
        <v>0</v>
      </c>
    </row>
    <row r="6926" spans="1:7" ht="24" customHeight="1" x14ac:dyDescent="0.2">
      <c r="A6926" s="304"/>
      <c r="B6926" s="99"/>
      <c r="C6926" s="99"/>
      <c r="D6926" s="105"/>
      <c r="E6926" s="106"/>
      <c r="F6926" s="377" t="s">
        <v>31</v>
      </c>
      <c r="G6926" s="305">
        <f>SUBTOTAL(9,G6912:G6925)</f>
        <v>0</v>
      </c>
    </row>
    <row r="6927" spans="1:7" ht="24" customHeight="1" x14ac:dyDescent="0.2">
      <c r="A6927" s="304"/>
      <c r="B6927" s="99"/>
      <c r="C6927" s="375" t="s">
        <v>605</v>
      </c>
      <c r="D6927" s="105"/>
      <c r="E6927" s="106"/>
      <c r="F6927" s="107"/>
      <c r="G6927" s="306"/>
    </row>
    <row r="6928" spans="1:7" s="238" customFormat="1" ht="24" customHeight="1" x14ac:dyDescent="0.2">
      <c r="A6928" s="235" t="str">
        <f t="shared" ref="A6928:A6935" si="2078">IFERROR(VLOOKUP(C6928,Tabla_Insumos,4,FALSE),"")</f>
        <v/>
      </c>
      <c r="B6928" s="233">
        <f t="shared" ref="B6928:B6935" si="2079">IFERROR(VLOOKUP(A6928,Tabla_Indices,5,FALSE),"")</f>
        <v>0</v>
      </c>
      <c r="C6928" s="234"/>
      <c r="D6928" s="235" t="str">
        <f t="shared" ref="D6928:D6935" si="2080">IFERROR(VLOOKUP(C6928,Tabla_Insumos,2,FALSE),"")</f>
        <v/>
      </c>
      <c r="E6928" s="236"/>
      <c r="F6928" s="237">
        <f t="shared" ref="F6928:F6935" si="2081">IFERROR(VLOOKUP(C6928,Tabla_Insumos,3,FALSE),0)</f>
        <v>0</v>
      </c>
      <c r="G6928" s="303">
        <f>ROUND(E6928*F6928,2)</f>
        <v>0</v>
      </c>
    </row>
    <row r="6929" spans="1:7" s="238" customFormat="1" ht="24" customHeight="1" x14ac:dyDescent="0.2">
      <c r="A6929" s="235" t="str">
        <f t="shared" si="2078"/>
        <v/>
      </c>
      <c r="B6929" s="233">
        <f t="shared" si="2079"/>
        <v>0</v>
      </c>
      <c r="C6929" s="234"/>
      <c r="D6929" s="235" t="str">
        <f t="shared" si="2080"/>
        <v/>
      </c>
      <c r="E6929" s="236"/>
      <c r="F6929" s="237">
        <f t="shared" si="2081"/>
        <v>0</v>
      </c>
      <c r="G6929" s="303">
        <f>ROUND(E6929*F6929,2)</f>
        <v>0</v>
      </c>
    </row>
    <row r="6930" spans="1:7" s="238" customFormat="1" ht="24" customHeight="1" x14ac:dyDescent="0.2">
      <c r="A6930" s="235" t="str">
        <f t="shared" si="2078"/>
        <v/>
      </c>
      <c r="B6930" s="233">
        <f t="shared" si="2079"/>
        <v>0</v>
      </c>
      <c r="C6930" s="234"/>
      <c r="D6930" s="235" t="str">
        <f t="shared" si="2080"/>
        <v/>
      </c>
      <c r="E6930" s="236"/>
      <c r="F6930" s="237">
        <f t="shared" si="2081"/>
        <v>0</v>
      </c>
      <c r="G6930" s="303">
        <f t="shared" ref="G6930:G6935" si="2082">ROUND(E6930*F6930,2)</f>
        <v>0</v>
      </c>
    </row>
    <row r="6931" spans="1:7" s="238" customFormat="1" ht="24" customHeight="1" x14ac:dyDescent="0.2">
      <c r="A6931" s="235" t="str">
        <f t="shared" si="2078"/>
        <v/>
      </c>
      <c r="B6931" s="233">
        <f t="shared" si="2079"/>
        <v>0</v>
      </c>
      <c r="C6931" s="234"/>
      <c r="D6931" s="235" t="str">
        <f t="shared" si="2080"/>
        <v/>
      </c>
      <c r="E6931" s="236"/>
      <c r="F6931" s="237">
        <f t="shared" si="2081"/>
        <v>0</v>
      </c>
      <c r="G6931" s="303">
        <f t="shared" si="2082"/>
        <v>0</v>
      </c>
    </row>
    <row r="6932" spans="1:7" s="238" customFormat="1" ht="24" customHeight="1" x14ac:dyDescent="0.2">
      <c r="A6932" s="235" t="str">
        <f t="shared" si="2078"/>
        <v/>
      </c>
      <c r="B6932" s="233">
        <f t="shared" si="2079"/>
        <v>0</v>
      </c>
      <c r="C6932" s="234"/>
      <c r="D6932" s="235" t="str">
        <f t="shared" si="2080"/>
        <v/>
      </c>
      <c r="E6932" s="236"/>
      <c r="F6932" s="237">
        <f t="shared" si="2081"/>
        <v>0</v>
      </c>
      <c r="G6932" s="303">
        <f t="shared" si="2082"/>
        <v>0</v>
      </c>
    </row>
    <row r="6933" spans="1:7" s="238" customFormat="1" ht="24" customHeight="1" x14ac:dyDescent="0.2">
      <c r="A6933" s="235" t="str">
        <f t="shared" si="2078"/>
        <v/>
      </c>
      <c r="B6933" s="233">
        <f t="shared" si="2079"/>
        <v>0</v>
      </c>
      <c r="C6933" s="234"/>
      <c r="D6933" s="235" t="str">
        <f t="shared" si="2080"/>
        <v/>
      </c>
      <c r="E6933" s="236"/>
      <c r="F6933" s="237">
        <f t="shared" si="2081"/>
        <v>0</v>
      </c>
      <c r="G6933" s="303">
        <f t="shared" si="2082"/>
        <v>0</v>
      </c>
    </row>
    <row r="6934" spans="1:7" s="238" customFormat="1" ht="24" customHeight="1" x14ac:dyDescent="0.2">
      <c r="A6934" s="235" t="str">
        <f t="shared" si="2078"/>
        <v/>
      </c>
      <c r="B6934" s="233">
        <f t="shared" si="2079"/>
        <v>0</v>
      </c>
      <c r="C6934" s="234"/>
      <c r="D6934" s="235" t="str">
        <f t="shared" si="2080"/>
        <v/>
      </c>
      <c r="E6934" s="236"/>
      <c r="F6934" s="237">
        <f t="shared" si="2081"/>
        <v>0</v>
      </c>
      <c r="G6934" s="303">
        <f t="shared" si="2082"/>
        <v>0</v>
      </c>
    </row>
    <row r="6935" spans="1:7" s="238" customFormat="1" ht="24" customHeight="1" x14ac:dyDescent="0.2">
      <c r="A6935" s="235" t="str">
        <f t="shared" si="2078"/>
        <v/>
      </c>
      <c r="B6935" s="233">
        <f t="shared" si="2079"/>
        <v>0</v>
      </c>
      <c r="C6935" s="234"/>
      <c r="D6935" s="235" t="str">
        <f t="shared" si="2080"/>
        <v/>
      </c>
      <c r="E6935" s="236"/>
      <c r="F6935" s="237">
        <f t="shared" si="2081"/>
        <v>0</v>
      </c>
      <c r="G6935" s="303">
        <f t="shared" si="2082"/>
        <v>0</v>
      </c>
    </row>
    <row r="6936" spans="1:7" ht="24" customHeight="1" x14ac:dyDescent="0.2">
      <c r="A6936" s="304"/>
      <c r="B6936" s="99"/>
      <c r="C6936" s="99"/>
      <c r="D6936" s="105"/>
      <c r="E6936" s="106"/>
      <c r="F6936" s="377" t="s">
        <v>32</v>
      </c>
      <c r="G6936" s="305">
        <f>SUBTOTAL(9,G6928:G6935)</f>
        <v>0</v>
      </c>
    </row>
    <row r="6937" spans="1:7" ht="24" customHeight="1" x14ac:dyDescent="0.2">
      <c r="A6937" s="304"/>
      <c r="B6937" s="99"/>
      <c r="C6937" s="375" t="s">
        <v>606</v>
      </c>
      <c r="D6937" s="105"/>
      <c r="E6937" s="106"/>
      <c r="F6937" s="107"/>
      <c r="G6937" s="306"/>
    </row>
    <row r="6938" spans="1:7" s="238" customFormat="1" ht="24" customHeight="1" x14ac:dyDescent="0.2">
      <c r="A6938" s="235" t="str">
        <f t="shared" ref="A6938:A6946" si="2083">IFERROR(VLOOKUP(C6938,Tabla_Insumos,4,FALSE),"")</f>
        <v/>
      </c>
      <c r="B6938" s="233" t="str">
        <f t="shared" ref="B6938:B6946" si="2084">IFERROR(VLOOKUP(C6938,Tabla_Insumos,5,FALSE),"")</f>
        <v/>
      </c>
      <c r="C6938" s="234"/>
      <c r="D6938" s="235" t="str">
        <f t="shared" ref="D6938:D6946" si="2085">IFERROR(VLOOKUP(C6938,Tabla_Insumos,2,FALSE),"")</f>
        <v/>
      </c>
      <c r="E6938" s="236"/>
      <c r="F6938" s="237">
        <f t="shared" ref="F6938:F6946" si="2086">IFERROR(VLOOKUP(C6938,Tabla_Insumos,3,FALSE),0)</f>
        <v>0</v>
      </c>
      <c r="G6938" s="303">
        <f t="shared" ref="G6938:G6946" si="2087">ROUND(E6938*F6938,2)</f>
        <v>0</v>
      </c>
    </row>
    <row r="6939" spans="1:7" s="238" customFormat="1" ht="24" customHeight="1" x14ac:dyDescent="0.2">
      <c r="A6939" s="235" t="str">
        <f t="shared" si="2083"/>
        <v/>
      </c>
      <c r="B6939" s="233" t="str">
        <f t="shared" si="2084"/>
        <v/>
      </c>
      <c r="C6939" s="234"/>
      <c r="D6939" s="235" t="str">
        <f t="shared" si="2085"/>
        <v/>
      </c>
      <c r="E6939" s="236"/>
      <c r="F6939" s="237">
        <f t="shared" si="2086"/>
        <v>0</v>
      </c>
      <c r="G6939" s="303">
        <f t="shared" si="2087"/>
        <v>0</v>
      </c>
    </row>
    <row r="6940" spans="1:7" s="238" customFormat="1" ht="24" customHeight="1" x14ac:dyDescent="0.2">
      <c r="A6940" s="235" t="str">
        <f t="shared" si="2083"/>
        <v/>
      </c>
      <c r="B6940" s="233" t="str">
        <f t="shared" si="2084"/>
        <v/>
      </c>
      <c r="C6940" s="234"/>
      <c r="D6940" s="235" t="str">
        <f t="shared" si="2085"/>
        <v/>
      </c>
      <c r="E6940" s="236"/>
      <c r="F6940" s="237">
        <f t="shared" si="2086"/>
        <v>0</v>
      </c>
      <c r="G6940" s="303">
        <f t="shared" si="2087"/>
        <v>0</v>
      </c>
    </row>
    <row r="6941" spans="1:7" s="238" customFormat="1" ht="24" customHeight="1" x14ac:dyDescent="0.2">
      <c r="A6941" s="235" t="str">
        <f t="shared" si="2083"/>
        <v/>
      </c>
      <c r="B6941" s="233" t="str">
        <f t="shared" si="2084"/>
        <v/>
      </c>
      <c r="C6941" s="234"/>
      <c r="D6941" s="235" t="str">
        <f t="shared" si="2085"/>
        <v/>
      </c>
      <c r="E6941" s="236"/>
      <c r="F6941" s="237">
        <f t="shared" si="2086"/>
        <v>0</v>
      </c>
      <c r="G6941" s="303">
        <f t="shared" si="2087"/>
        <v>0</v>
      </c>
    </row>
    <row r="6942" spans="1:7" s="238" customFormat="1" ht="24" customHeight="1" x14ac:dyDescent="0.2">
      <c r="A6942" s="235" t="str">
        <f t="shared" si="2083"/>
        <v/>
      </c>
      <c r="B6942" s="233" t="str">
        <f t="shared" si="2084"/>
        <v/>
      </c>
      <c r="C6942" s="234"/>
      <c r="D6942" s="235" t="str">
        <f t="shared" si="2085"/>
        <v/>
      </c>
      <c r="E6942" s="236"/>
      <c r="F6942" s="237">
        <f t="shared" si="2086"/>
        <v>0</v>
      </c>
      <c r="G6942" s="303">
        <f t="shared" si="2087"/>
        <v>0</v>
      </c>
    </row>
    <row r="6943" spans="1:7" s="238" customFormat="1" ht="24" customHeight="1" x14ac:dyDescent="0.2">
      <c r="A6943" s="235" t="str">
        <f t="shared" si="2083"/>
        <v/>
      </c>
      <c r="B6943" s="233" t="str">
        <f t="shared" si="2084"/>
        <v/>
      </c>
      <c r="C6943" s="234"/>
      <c r="D6943" s="235" t="str">
        <f t="shared" si="2085"/>
        <v/>
      </c>
      <c r="E6943" s="236"/>
      <c r="F6943" s="237">
        <f t="shared" si="2086"/>
        <v>0</v>
      </c>
      <c r="G6943" s="303">
        <f t="shared" si="2087"/>
        <v>0</v>
      </c>
    </row>
    <row r="6944" spans="1:7" s="238" customFormat="1" ht="24" customHeight="1" x14ac:dyDescent="0.2">
      <c r="A6944" s="235" t="str">
        <f t="shared" si="2083"/>
        <v/>
      </c>
      <c r="B6944" s="233" t="str">
        <f t="shared" si="2084"/>
        <v/>
      </c>
      <c r="C6944" s="234"/>
      <c r="D6944" s="235" t="str">
        <f t="shared" si="2085"/>
        <v/>
      </c>
      <c r="E6944" s="236"/>
      <c r="F6944" s="237">
        <f t="shared" si="2086"/>
        <v>0</v>
      </c>
      <c r="G6944" s="303">
        <f t="shared" si="2087"/>
        <v>0</v>
      </c>
    </row>
    <row r="6945" spans="1:123" s="238" customFormat="1" ht="24" customHeight="1" x14ac:dyDescent="0.2">
      <c r="A6945" s="235" t="str">
        <f t="shared" si="2083"/>
        <v/>
      </c>
      <c r="B6945" s="233" t="str">
        <f t="shared" si="2084"/>
        <v/>
      </c>
      <c r="C6945" s="234"/>
      <c r="D6945" s="235" t="str">
        <f t="shared" si="2085"/>
        <v/>
      </c>
      <c r="E6945" s="236"/>
      <c r="F6945" s="237">
        <f t="shared" si="2086"/>
        <v>0</v>
      </c>
      <c r="G6945" s="303">
        <f t="shared" si="2087"/>
        <v>0</v>
      </c>
    </row>
    <row r="6946" spans="1:123" s="238" customFormat="1" ht="24" customHeight="1" x14ac:dyDescent="0.2">
      <c r="A6946" s="235" t="str">
        <f t="shared" si="2083"/>
        <v/>
      </c>
      <c r="B6946" s="233" t="str">
        <f t="shared" si="2084"/>
        <v/>
      </c>
      <c r="C6946" s="234"/>
      <c r="D6946" s="235" t="str">
        <f t="shared" si="2085"/>
        <v/>
      </c>
      <c r="E6946" s="236"/>
      <c r="F6946" s="237">
        <f t="shared" si="2086"/>
        <v>0</v>
      </c>
      <c r="G6946" s="303">
        <f t="shared" si="2087"/>
        <v>0</v>
      </c>
    </row>
    <row r="6947" spans="1:123" ht="24" customHeight="1" x14ac:dyDescent="0.2">
      <c r="A6947" s="307"/>
      <c r="B6947" s="105"/>
      <c r="C6947" s="99"/>
      <c r="D6947" s="105"/>
      <c r="E6947" s="106"/>
      <c r="F6947" s="377" t="s">
        <v>33</v>
      </c>
      <c r="G6947" s="305">
        <f>SUBTOTAL(9,G6938:G6946)</f>
        <v>0</v>
      </c>
    </row>
    <row r="6948" spans="1:123" ht="24" customHeight="1" x14ac:dyDescent="0.2">
      <c r="A6948" s="308"/>
      <c r="B6948" s="105"/>
      <c r="C6948" s="99"/>
      <c r="D6948" s="105"/>
      <c r="E6948" s="106"/>
      <c r="F6948" s="107"/>
      <c r="G6948" s="306"/>
    </row>
    <row r="6949" spans="1:123" ht="24" customHeight="1" x14ac:dyDescent="0.2">
      <c r="A6949" s="309" t="str">
        <f>B6907</f>
        <v/>
      </c>
      <c r="B6949" s="310" t="str">
        <f>C6907</f>
        <v/>
      </c>
      <c r="C6949" s="113"/>
      <c r="D6949" s="113" t="s">
        <v>34</v>
      </c>
      <c r="E6949" s="114"/>
      <c r="F6949" s="312" t="s">
        <v>35</v>
      </c>
      <c r="G6949" s="311">
        <f>SUBTOTAL(9,G6912:G6948)</f>
        <v>0</v>
      </c>
    </row>
    <row r="6951" spans="1:123" ht="24" customHeight="1" x14ac:dyDescent="0.2">
      <c r="A6951" s="291" t="s">
        <v>37</v>
      </c>
      <c r="B6951" s="292"/>
      <c r="C6951" s="292"/>
      <c r="D6951" s="292"/>
      <c r="E6951" s="292"/>
      <c r="F6951" s="292"/>
      <c r="G6951" s="293"/>
    </row>
    <row r="6952" spans="1:123" ht="24" customHeight="1" x14ac:dyDescent="0.2">
      <c r="A6952" s="294" t="s">
        <v>602</v>
      </c>
      <c r="B6952" s="101" t="str">
        <f>Comitente</f>
        <v>DIRECCION PROVINCIAL DE REDES DE GAS</v>
      </c>
      <c r="C6952" s="96"/>
      <c r="D6952" s="102"/>
      <c r="E6952" s="102"/>
      <c r="F6952" s="103"/>
      <c r="G6952" s="295"/>
    </row>
    <row r="6953" spans="1:123" ht="24" customHeight="1" x14ac:dyDescent="0.2">
      <c r="A6953" s="294" t="s">
        <v>603</v>
      </c>
      <c r="B6953" s="101">
        <f>Contratista</f>
        <v>0</v>
      </c>
      <c r="C6953" s="97"/>
      <c r="D6953" s="97"/>
      <c r="E6953" s="97"/>
      <c r="F6953" s="104"/>
      <c r="G6953" s="296"/>
    </row>
    <row r="6954" spans="1:123" ht="24" customHeight="1" x14ac:dyDescent="0.2">
      <c r="A6954" s="294" t="s">
        <v>24</v>
      </c>
      <c r="B6954" s="101" t="str">
        <f>Obra</f>
        <v>RED DE MEDIA PRESIÓN BARRIO TALACASTO</v>
      </c>
      <c r="C6954" s="97"/>
      <c r="D6954" s="97"/>
      <c r="E6954" s="97"/>
      <c r="F6954" s="104" t="s">
        <v>38</v>
      </c>
      <c r="G6954" s="297">
        <f>Fecha_Base</f>
        <v>0</v>
      </c>
    </row>
    <row r="6955" spans="1:123" ht="24" customHeight="1" x14ac:dyDescent="0.2">
      <c r="A6955" s="298" t="s">
        <v>601</v>
      </c>
      <c r="B6955" s="98" t="str">
        <f>Ubicación</f>
        <v>Departamento Chimbas</v>
      </c>
      <c r="C6955" s="98"/>
      <c r="D6955" s="105"/>
      <c r="E6955" s="106"/>
      <c r="F6955" s="107"/>
      <c r="G6955" s="299"/>
    </row>
    <row r="6956" spans="1:123" ht="24" customHeight="1" x14ac:dyDescent="0.2">
      <c r="A6956" s="298" t="s">
        <v>39</v>
      </c>
      <c r="B6956" s="108" t="str">
        <f>IFERROR(VALUE(LEFT(B6957,FIND(".",B6957)-1)),"")</f>
        <v/>
      </c>
      <c r="C6956" s="99" t="str">
        <f>IFERROR(VLOOKUP(B6956,Tabla_CyP,2,FALSE),"")</f>
        <v/>
      </c>
      <c r="D6956" s="99"/>
      <c r="E6956" s="106"/>
      <c r="F6956" s="107"/>
      <c r="G6956" s="299"/>
    </row>
    <row r="6957" spans="1:123" ht="24" customHeight="1" x14ac:dyDescent="0.2">
      <c r="A6957" s="298" t="s">
        <v>25</v>
      </c>
      <c r="B6957" s="109" t="str">
        <f>IFERROR(VLOOKUP(COUNTIF($A$1:A6957,"ANALISIS DE PRECIOS"),Tabla_NumeroItem,2,FALSE),"")</f>
        <v/>
      </c>
      <c r="C6957" s="99" t="str">
        <f>IFERROR(VLOOKUP(B6957,Tabla_CyP,2,FALSE),"")</f>
        <v/>
      </c>
      <c r="D6957" s="105"/>
      <c r="E6957" s="106"/>
      <c r="F6957" s="104" t="s">
        <v>26</v>
      </c>
      <c r="G6957" s="300" t="str">
        <f>IFERROR(VLOOKUP(B6957,Tabla_CyP,4,FALSE),"")</f>
        <v/>
      </c>
    </row>
    <row r="6958" spans="1:123" ht="24" customHeight="1" x14ac:dyDescent="0.2">
      <c r="A6958" s="298"/>
      <c r="B6958" s="98"/>
      <c r="C6958" s="99"/>
      <c r="D6958" s="105"/>
      <c r="E6958" s="106"/>
      <c r="F6958" s="107"/>
      <c r="G6958" s="299"/>
    </row>
    <row r="6959" spans="1:123" ht="24" customHeight="1" x14ac:dyDescent="0.2">
      <c r="A6959" s="431" t="s">
        <v>507</v>
      </c>
      <c r="B6959" s="432"/>
      <c r="C6959" s="425" t="s">
        <v>0</v>
      </c>
      <c r="D6959" s="425" t="s">
        <v>27</v>
      </c>
      <c r="E6959" s="427" t="s">
        <v>28</v>
      </c>
      <c r="F6959" s="429" t="s">
        <v>29</v>
      </c>
      <c r="G6959" s="429" t="s">
        <v>30</v>
      </c>
    </row>
    <row r="6960" spans="1:123" s="111" customFormat="1" ht="24" customHeight="1" x14ac:dyDescent="0.2">
      <c r="A6960" s="110" t="s">
        <v>508</v>
      </c>
      <c r="B6960" s="110" t="s">
        <v>509</v>
      </c>
      <c r="C6960" s="426"/>
      <c r="D6960" s="426"/>
      <c r="E6960" s="428"/>
      <c r="F6960" s="430"/>
      <c r="G6960" s="430"/>
      <c r="H6960" s="239"/>
      <c r="I6960" s="239"/>
      <c r="J6960" s="239"/>
      <c r="K6960" s="239"/>
      <c r="L6960" s="239"/>
      <c r="M6960" s="239"/>
      <c r="N6960" s="239"/>
      <c r="O6960" s="239"/>
      <c r="P6960" s="239"/>
      <c r="Q6960" s="239"/>
      <c r="R6960" s="239"/>
      <c r="S6960" s="239"/>
      <c r="T6960" s="239"/>
      <c r="U6960" s="239"/>
      <c r="V6960" s="239"/>
      <c r="W6960" s="239"/>
      <c r="X6960" s="239"/>
      <c r="Y6960" s="239"/>
      <c r="Z6960" s="239"/>
      <c r="AA6960" s="239"/>
      <c r="AB6960" s="239"/>
      <c r="AC6960" s="239"/>
      <c r="AD6960" s="239"/>
      <c r="AE6960" s="239"/>
      <c r="AF6960" s="239"/>
      <c r="AG6960" s="239"/>
      <c r="AH6960" s="239"/>
      <c r="AI6960" s="239"/>
      <c r="AJ6960" s="239"/>
      <c r="AK6960" s="239"/>
      <c r="AL6960" s="239"/>
      <c r="AM6960" s="239"/>
      <c r="AN6960" s="239"/>
      <c r="AO6960" s="239"/>
      <c r="AP6960" s="239"/>
      <c r="AQ6960" s="239"/>
      <c r="AR6960" s="239"/>
      <c r="AS6960" s="239"/>
      <c r="AT6960" s="239"/>
      <c r="AU6960" s="239"/>
      <c r="AV6960" s="239"/>
      <c r="AW6960" s="239"/>
      <c r="AX6960" s="239"/>
      <c r="AY6960" s="239"/>
      <c r="AZ6960" s="239"/>
      <c r="BA6960" s="239"/>
      <c r="BB6960" s="239"/>
      <c r="BC6960" s="239"/>
      <c r="BD6960" s="239"/>
      <c r="BE6960" s="239"/>
      <c r="BF6960" s="239"/>
      <c r="BG6960" s="239"/>
      <c r="BH6960" s="239"/>
      <c r="BI6960" s="239"/>
      <c r="BJ6960" s="239"/>
      <c r="BK6960" s="239"/>
      <c r="BL6960" s="239"/>
      <c r="BM6960" s="239"/>
      <c r="BN6960" s="239"/>
      <c r="BO6960" s="239"/>
      <c r="BP6960" s="239"/>
      <c r="BQ6960" s="239"/>
      <c r="BR6960" s="239"/>
      <c r="BS6960" s="239"/>
      <c r="BT6960" s="239"/>
      <c r="BU6960" s="239"/>
      <c r="BV6960" s="239"/>
      <c r="BW6960" s="239"/>
      <c r="BX6960" s="239"/>
      <c r="BY6960" s="239"/>
      <c r="BZ6960" s="239"/>
      <c r="CA6960" s="239"/>
      <c r="CB6960" s="239"/>
      <c r="CC6960" s="239"/>
      <c r="CD6960" s="239"/>
      <c r="CE6960" s="239"/>
      <c r="CF6960" s="239"/>
      <c r="CG6960" s="239"/>
      <c r="CH6960" s="239"/>
      <c r="CI6960" s="239"/>
      <c r="CJ6960" s="239"/>
      <c r="CK6960" s="239"/>
      <c r="CL6960" s="239"/>
      <c r="CM6960" s="239"/>
      <c r="CN6960" s="239"/>
      <c r="CO6960" s="239"/>
      <c r="CP6960" s="239"/>
      <c r="CQ6960" s="239"/>
      <c r="CR6960" s="239"/>
      <c r="CS6960" s="239"/>
      <c r="CT6960" s="239"/>
      <c r="CU6960" s="239"/>
      <c r="CV6960" s="239"/>
      <c r="CW6960" s="239"/>
      <c r="CX6960" s="239"/>
      <c r="CY6960" s="239"/>
      <c r="CZ6960" s="239"/>
      <c r="DA6960" s="239"/>
      <c r="DB6960" s="239"/>
      <c r="DC6960" s="239"/>
      <c r="DD6960" s="239"/>
      <c r="DE6960" s="239"/>
      <c r="DF6960" s="239"/>
      <c r="DG6960" s="239"/>
      <c r="DH6960" s="239"/>
      <c r="DI6960" s="239"/>
      <c r="DJ6960" s="239"/>
      <c r="DK6960" s="239"/>
      <c r="DL6960" s="239"/>
      <c r="DM6960" s="239"/>
      <c r="DN6960" s="239"/>
      <c r="DO6960" s="239"/>
      <c r="DP6960" s="239"/>
      <c r="DQ6960" s="239"/>
      <c r="DR6960" s="239"/>
      <c r="DS6960" s="239"/>
    </row>
    <row r="6961" spans="1:7" ht="24" customHeight="1" x14ac:dyDescent="0.2">
      <c r="A6961" s="378"/>
      <c r="B6961" s="112"/>
      <c r="C6961" s="376" t="s">
        <v>604</v>
      </c>
      <c r="D6961" s="113"/>
      <c r="E6961" s="114"/>
      <c r="F6961" s="115"/>
      <c r="G6961" s="302"/>
    </row>
    <row r="6962" spans="1:7" s="238" customFormat="1" ht="24" customHeight="1" x14ac:dyDescent="0.2">
      <c r="A6962" s="235" t="str">
        <f t="shared" ref="A6962:A6975" si="2088">IFERROR(VLOOKUP(C6962,Tabla_Insumos,4,FALSE),"")</f>
        <v/>
      </c>
      <c r="B6962" s="233" t="str">
        <f t="shared" ref="B6962:B6975" si="2089">IFERROR(VLOOKUP(C6962,Tabla_Insumos,5,FALSE),"")</f>
        <v/>
      </c>
      <c r="C6962" s="234"/>
      <c r="D6962" s="235" t="str">
        <f t="shared" ref="D6962:D6975" si="2090">IFERROR(VLOOKUP(C6962,Tabla_Insumos,2,FALSE),"")</f>
        <v/>
      </c>
      <c r="E6962" s="236"/>
      <c r="F6962" s="237">
        <f t="shared" ref="F6962:F6975" si="2091">IFERROR(VLOOKUP(C6962,Tabla_Insumos,3,FALSE),0)</f>
        <v>0</v>
      </c>
      <c r="G6962" s="303">
        <f>ROUND(E6962*F6962,2)</f>
        <v>0</v>
      </c>
    </row>
    <row r="6963" spans="1:7" s="238" customFormat="1" ht="24" customHeight="1" x14ac:dyDescent="0.2">
      <c r="A6963" s="235" t="str">
        <f t="shared" si="2088"/>
        <v/>
      </c>
      <c r="B6963" s="233" t="str">
        <f t="shared" si="2089"/>
        <v/>
      </c>
      <c r="C6963" s="234"/>
      <c r="D6963" s="235" t="str">
        <f t="shared" si="2090"/>
        <v/>
      </c>
      <c r="E6963" s="236"/>
      <c r="F6963" s="237">
        <f t="shared" si="2091"/>
        <v>0</v>
      </c>
      <c r="G6963" s="303">
        <f t="shared" ref="G6963:G6975" si="2092">ROUND(E6963*F6963,2)</f>
        <v>0</v>
      </c>
    </row>
    <row r="6964" spans="1:7" s="238" customFormat="1" ht="24" customHeight="1" x14ac:dyDescent="0.2">
      <c r="A6964" s="235" t="str">
        <f t="shared" si="2088"/>
        <v/>
      </c>
      <c r="B6964" s="233" t="str">
        <f t="shared" si="2089"/>
        <v/>
      </c>
      <c r="C6964" s="234"/>
      <c r="D6964" s="235" t="str">
        <f t="shared" si="2090"/>
        <v/>
      </c>
      <c r="E6964" s="236"/>
      <c r="F6964" s="237">
        <f t="shared" si="2091"/>
        <v>0</v>
      </c>
      <c r="G6964" s="303">
        <f t="shared" si="2092"/>
        <v>0</v>
      </c>
    </row>
    <row r="6965" spans="1:7" s="238" customFormat="1" ht="24" customHeight="1" x14ac:dyDescent="0.2">
      <c r="A6965" s="235" t="str">
        <f t="shared" si="2088"/>
        <v/>
      </c>
      <c r="B6965" s="233" t="str">
        <f t="shared" si="2089"/>
        <v/>
      </c>
      <c r="C6965" s="234"/>
      <c r="D6965" s="235" t="str">
        <f t="shared" si="2090"/>
        <v/>
      </c>
      <c r="E6965" s="236"/>
      <c r="F6965" s="237">
        <f t="shared" si="2091"/>
        <v>0</v>
      </c>
      <c r="G6965" s="303">
        <f t="shared" si="2092"/>
        <v>0</v>
      </c>
    </row>
    <row r="6966" spans="1:7" s="238" customFormat="1" ht="24" customHeight="1" x14ac:dyDescent="0.2">
      <c r="A6966" s="235" t="str">
        <f t="shared" si="2088"/>
        <v/>
      </c>
      <c r="B6966" s="233" t="str">
        <f t="shared" si="2089"/>
        <v/>
      </c>
      <c r="C6966" s="234"/>
      <c r="D6966" s="235" t="str">
        <f t="shared" si="2090"/>
        <v/>
      </c>
      <c r="E6966" s="236"/>
      <c r="F6966" s="237">
        <f t="shared" si="2091"/>
        <v>0</v>
      </c>
      <c r="G6966" s="303">
        <f t="shared" si="2092"/>
        <v>0</v>
      </c>
    </row>
    <row r="6967" spans="1:7" s="238" customFormat="1" ht="24" customHeight="1" x14ac:dyDescent="0.2">
      <c r="A6967" s="235" t="str">
        <f t="shared" si="2088"/>
        <v/>
      </c>
      <c r="B6967" s="233" t="str">
        <f t="shared" si="2089"/>
        <v/>
      </c>
      <c r="C6967" s="234"/>
      <c r="D6967" s="235" t="str">
        <f t="shared" si="2090"/>
        <v/>
      </c>
      <c r="E6967" s="236"/>
      <c r="F6967" s="237">
        <f t="shared" si="2091"/>
        <v>0</v>
      </c>
      <c r="G6967" s="303">
        <f t="shared" si="2092"/>
        <v>0</v>
      </c>
    </row>
    <row r="6968" spans="1:7" s="238" customFormat="1" ht="24" customHeight="1" x14ac:dyDescent="0.2">
      <c r="A6968" s="235" t="str">
        <f t="shared" si="2088"/>
        <v/>
      </c>
      <c r="B6968" s="233" t="str">
        <f t="shared" si="2089"/>
        <v/>
      </c>
      <c r="C6968" s="234"/>
      <c r="D6968" s="235" t="str">
        <f t="shared" si="2090"/>
        <v/>
      </c>
      <c r="E6968" s="236"/>
      <c r="F6968" s="237">
        <f t="shared" si="2091"/>
        <v>0</v>
      </c>
      <c r="G6968" s="303">
        <f t="shared" si="2092"/>
        <v>0</v>
      </c>
    </row>
    <row r="6969" spans="1:7" s="238" customFormat="1" ht="24" customHeight="1" x14ac:dyDescent="0.2">
      <c r="A6969" s="235" t="str">
        <f t="shared" si="2088"/>
        <v/>
      </c>
      <c r="B6969" s="233" t="str">
        <f t="shared" si="2089"/>
        <v/>
      </c>
      <c r="C6969" s="234"/>
      <c r="D6969" s="235" t="str">
        <f t="shared" si="2090"/>
        <v/>
      </c>
      <c r="E6969" s="236"/>
      <c r="F6969" s="237">
        <f t="shared" si="2091"/>
        <v>0</v>
      </c>
      <c r="G6969" s="303">
        <f t="shared" si="2092"/>
        <v>0</v>
      </c>
    </row>
    <row r="6970" spans="1:7" s="238" customFormat="1" ht="24" customHeight="1" x14ac:dyDescent="0.2">
      <c r="A6970" s="235" t="str">
        <f t="shared" si="2088"/>
        <v/>
      </c>
      <c r="B6970" s="233" t="str">
        <f t="shared" si="2089"/>
        <v/>
      </c>
      <c r="C6970" s="234"/>
      <c r="D6970" s="235" t="str">
        <f t="shared" si="2090"/>
        <v/>
      </c>
      <c r="E6970" s="236"/>
      <c r="F6970" s="237">
        <f t="shared" si="2091"/>
        <v>0</v>
      </c>
      <c r="G6970" s="303">
        <f t="shared" si="2092"/>
        <v>0</v>
      </c>
    </row>
    <row r="6971" spans="1:7" s="238" customFormat="1" ht="24" customHeight="1" x14ac:dyDescent="0.2">
      <c r="A6971" s="235" t="str">
        <f t="shared" si="2088"/>
        <v/>
      </c>
      <c r="B6971" s="233" t="str">
        <f t="shared" si="2089"/>
        <v/>
      </c>
      <c r="C6971" s="234"/>
      <c r="D6971" s="235" t="str">
        <f t="shared" si="2090"/>
        <v/>
      </c>
      <c r="E6971" s="236"/>
      <c r="F6971" s="237">
        <f t="shared" si="2091"/>
        <v>0</v>
      </c>
      <c r="G6971" s="303">
        <f t="shared" si="2092"/>
        <v>0</v>
      </c>
    </row>
    <row r="6972" spans="1:7" s="238" customFormat="1" ht="24" customHeight="1" x14ac:dyDescent="0.2">
      <c r="A6972" s="235" t="str">
        <f t="shared" si="2088"/>
        <v/>
      </c>
      <c r="B6972" s="233" t="str">
        <f t="shared" si="2089"/>
        <v/>
      </c>
      <c r="C6972" s="234"/>
      <c r="D6972" s="235" t="str">
        <f t="shared" si="2090"/>
        <v/>
      </c>
      <c r="E6972" s="236"/>
      <c r="F6972" s="237">
        <f t="shared" si="2091"/>
        <v>0</v>
      </c>
      <c r="G6972" s="303">
        <f t="shared" si="2092"/>
        <v>0</v>
      </c>
    </row>
    <row r="6973" spans="1:7" s="238" customFormat="1" ht="24" customHeight="1" x14ac:dyDescent="0.2">
      <c r="A6973" s="235" t="str">
        <f t="shared" si="2088"/>
        <v/>
      </c>
      <c r="B6973" s="233" t="str">
        <f t="shared" si="2089"/>
        <v/>
      </c>
      <c r="C6973" s="234"/>
      <c r="D6973" s="235" t="str">
        <f t="shared" si="2090"/>
        <v/>
      </c>
      <c r="E6973" s="236"/>
      <c r="F6973" s="237">
        <f t="shared" si="2091"/>
        <v>0</v>
      </c>
      <c r="G6973" s="303">
        <f t="shared" si="2092"/>
        <v>0</v>
      </c>
    </row>
    <row r="6974" spans="1:7" s="238" customFormat="1" ht="24" customHeight="1" x14ac:dyDescent="0.2">
      <c r="A6974" s="235" t="str">
        <f t="shared" si="2088"/>
        <v/>
      </c>
      <c r="B6974" s="233" t="str">
        <f t="shared" si="2089"/>
        <v/>
      </c>
      <c r="C6974" s="234"/>
      <c r="D6974" s="235" t="str">
        <f t="shared" si="2090"/>
        <v/>
      </c>
      <c r="E6974" s="236"/>
      <c r="F6974" s="237">
        <f t="shared" si="2091"/>
        <v>0</v>
      </c>
      <c r="G6974" s="303">
        <f t="shared" si="2092"/>
        <v>0</v>
      </c>
    </row>
    <row r="6975" spans="1:7" s="238" customFormat="1" ht="24" customHeight="1" x14ac:dyDescent="0.2">
      <c r="A6975" s="235" t="str">
        <f t="shared" si="2088"/>
        <v/>
      </c>
      <c r="B6975" s="233" t="str">
        <f t="shared" si="2089"/>
        <v/>
      </c>
      <c r="C6975" s="234"/>
      <c r="D6975" s="235" t="str">
        <f t="shared" si="2090"/>
        <v/>
      </c>
      <c r="E6975" s="236"/>
      <c r="F6975" s="237">
        <f t="shared" si="2091"/>
        <v>0</v>
      </c>
      <c r="G6975" s="303">
        <f t="shared" si="2092"/>
        <v>0</v>
      </c>
    </row>
    <row r="6976" spans="1:7" ht="24" customHeight="1" x14ac:dyDescent="0.2">
      <c r="A6976" s="304"/>
      <c r="B6976" s="99"/>
      <c r="C6976" s="99"/>
      <c r="D6976" s="105"/>
      <c r="E6976" s="106"/>
      <c r="F6976" s="377" t="s">
        <v>31</v>
      </c>
      <c r="G6976" s="305">
        <f>SUBTOTAL(9,G6962:G6975)</f>
        <v>0</v>
      </c>
    </row>
    <row r="6977" spans="1:7" ht="24" customHeight="1" x14ac:dyDescent="0.2">
      <c r="A6977" s="304"/>
      <c r="B6977" s="99"/>
      <c r="C6977" s="375" t="s">
        <v>605</v>
      </c>
      <c r="D6977" s="105"/>
      <c r="E6977" s="106"/>
      <c r="F6977" s="107"/>
      <c r="G6977" s="306"/>
    </row>
    <row r="6978" spans="1:7" s="238" customFormat="1" ht="24" customHeight="1" x14ac:dyDescent="0.2">
      <c r="A6978" s="235" t="str">
        <f t="shared" ref="A6978:A6985" si="2093">IFERROR(VLOOKUP(C6978,Tabla_Insumos,4,FALSE),"")</f>
        <v/>
      </c>
      <c r="B6978" s="233">
        <f t="shared" ref="B6978:B6985" si="2094">IFERROR(VLOOKUP(A6978,Tabla_Indices,5,FALSE),"")</f>
        <v>0</v>
      </c>
      <c r="C6978" s="234"/>
      <c r="D6978" s="235" t="str">
        <f t="shared" ref="D6978:D6985" si="2095">IFERROR(VLOOKUP(C6978,Tabla_Insumos,2,FALSE),"")</f>
        <v/>
      </c>
      <c r="E6978" s="236"/>
      <c r="F6978" s="237">
        <f t="shared" ref="F6978:F6985" si="2096">IFERROR(VLOOKUP(C6978,Tabla_Insumos,3,FALSE),0)</f>
        <v>0</v>
      </c>
      <c r="G6978" s="303">
        <f>ROUND(E6978*F6978,2)</f>
        <v>0</v>
      </c>
    </row>
    <row r="6979" spans="1:7" s="238" customFormat="1" ht="24" customHeight="1" x14ac:dyDescent="0.2">
      <c r="A6979" s="235" t="str">
        <f t="shared" si="2093"/>
        <v/>
      </c>
      <c r="B6979" s="233">
        <f t="shared" si="2094"/>
        <v>0</v>
      </c>
      <c r="C6979" s="234"/>
      <c r="D6979" s="235" t="str">
        <f t="shared" si="2095"/>
        <v/>
      </c>
      <c r="E6979" s="236"/>
      <c r="F6979" s="237">
        <f t="shared" si="2096"/>
        <v>0</v>
      </c>
      <c r="G6979" s="303">
        <f>ROUND(E6979*F6979,2)</f>
        <v>0</v>
      </c>
    </row>
    <row r="6980" spans="1:7" s="238" customFormat="1" ht="24" customHeight="1" x14ac:dyDescent="0.2">
      <c r="A6980" s="235" t="str">
        <f t="shared" si="2093"/>
        <v/>
      </c>
      <c r="B6980" s="233">
        <f t="shared" si="2094"/>
        <v>0</v>
      </c>
      <c r="C6980" s="234"/>
      <c r="D6980" s="235" t="str">
        <f t="shared" si="2095"/>
        <v/>
      </c>
      <c r="E6980" s="236"/>
      <c r="F6980" s="237">
        <f t="shared" si="2096"/>
        <v>0</v>
      </c>
      <c r="G6980" s="303">
        <f t="shared" ref="G6980:G6985" si="2097">ROUND(E6980*F6980,2)</f>
        <v>0</v>
      </c>
    </row>
    <row r="6981" spans="1:7" s="238" customFormat="1" ht="24" customHeight="1" x14ac:dyDescent="0.2">
      <c r="A6981" s="235" t="str">
        <f t="shared" si="2093"/>
        <v/>
      </c>
      <c r="B6981" s="233">
        <f t="shared" si="2094"/>
        <v>0</v>
      </c>
      <c r="C6981" s="234"/>
      <c r="D6981" s="235" t="str">
        <f t="shared" si="2095"/>
        <v/>
      </c>
      <c r="E6981" s="236"/>
      <c r="F6981" s="237">
        <f t="shared" si="2096"/>
        <v>0</v>
      </c>
      <c r="G6981" s="303">
        <f t="shared" si="2097"/>
        <v>0</v>
      </c>
    </row>
    <row r="6982" spans="1:7" s="238" customFormat="1" ht="24" customHeight="1" x14ac:dyDescent="0.2">
      <c r="A6982" s="235" t="str">
        <f t="shared" si="2093"/>
        <v/>
      </c>
      <c r="B6982" s="233">
        <f t="shared" si="2094"/>
        <v>0</v>
      </c>
      <c r="C6982" s="234"/>
      <c r="D6982" s="235" t="str">
        <f t="shared" si="2095"/>
        <v/>
      </c>
      <c r="E6982" s="236"/>
      <c r="F6982" s="237">
        <f t="shared" si="2096"/>
        <v>0</v>
      </c>
      <c r="G6982" s="303">
        <f t="shared" si="2097"/>
        <v>0</v>
      </c>
    </row>
    <row r="6983" spans="1:7" s="238" customFormat="1" ht="24" customHeight="1" x14ac:dyDescent="0.2">
      <c r="A6983" s="235" t="str">
        <f t="shared" si="2093"/>
        <v/>
      </c>
      <c r="B6983" s="233">
        <f t="shared" si="2094"/>
        <v>0</v>
      </c>
      <c r="C6983" s="234"/>
      <c r="D6983" s="235" t="str">
        <f t="shared" si="2095"/>
        <v/>
      </c>
      <c r="E6983" s="236"/>
      <c r="F6983" s="237">
        <f t="shared" si="2096"/>
        <v>0</v>
      </c>
      <c r="G6983" s="303">
        <f t="shared" si="2097"/>
        <v>0</v>
      </c>
    </row>
    <row r="6984" spans="1:7" s="238" customFormat="1" ht="24" customHeight="1" x14ac:dyDescent="0.2">
      <c r="A6984" s="235" t="str">
        <f t="shared" si="2093"/>
        <v/>
      </c>
      <c r="B6984" s="233">
        <f t="shared" si="2094"/>
        <v>0</v>
      </c>
      <c r="C6984" s="234"/>
      <c r="D6984" s="235" t="str">
        <f t="shared" si="2095"/>
        <v/>
      </c>
      <c r="E6984" s="236"/>
      <c r="F6984" s="237">
        <f t="shared" si="2096"/>
        <v>0</v>
      </c>
      <c r="G6984" s="303">
        <f t="shared" si="2097"/>
        <v>0</v>
      </c>
    </row>
    <row r="6985" spans="1:7" s="238" customFormat="1" ht="24" customHeight="1" x14ac:dyDescent="0.2">
      <c r="A6985" s="235" t="str">
        <f t="shared" si="2093"/>
        <v/>
      </c>
      <c r="B6985" s="233">
        <f t="shared" si="2094"/>
        <v>0</v>
      </c>
      <c r="C6985" s="234"/>
      <c r="D6985" s="235" t="str">
        <f t="shared" si="2095"/>
        <v/>
      </c>
      <c r="E6985" s="236"/>
      <c r="F6985" s="237">
        <f t="shared" si="2096"/>
        <v>0</v>
      </c>
      <c r="G6985" s="303">
        <f t="shared" si="2097"/>
        <v>0</v>
      </c>
    </row>
    <row r="6986" spans="1:7" ht="24" customHeight="1" x14ac:dyDescent="0.2">
      <c r="A6986" s="304"/>
      <c r="B6986" s="99"/>
      <c r="C6986" s="99"/>
      <c r="D6986" s="105"/>
      <c r="E6986" s="106"/>
      <c r="F6986" s="377" t="s">
        <v>32</v>
      </c>
      <c r="G6986" s="305">
        <f>SUBTOTAL(9,G6978:G6985)</f>
        <v>0</v>
      </c>
    </row>
    <row r="6987" spans="1:7" ht="24" customHeight="1" x14ac:dyDescent="0.2">
      <c r="A6987" s="304"/>
      <c r="B6987" s="99"/>
      <c r="C6987" s="375" t="s">
        <v>606</v>
      </c>
      <c r="D6987" s="105"/>
      <c r="E6987" s="106"/>
      <c r="F6987" s="107"/>
      <c r="G6987" s="306"/>
    </row>
    <row r="6988" spans="1:7" s="238" customFormat="1" ht="24" customHeight="1" x14ac:dyDescent="0.2">
      <c r="A6988" s="235" t="str">
        <f t="shared" ref="A6988:A6996" si="2098">IFERROR(VLOOKUP(C6988,Tabla_Insumos,4,FALSE),"")</f>
        <v/>
      </c>
      <c r="B6988" s="233" t="str">
        <f t="shared" ref="B6988:B6996" si="2099">IFERROR(VLOOKUP(C6988,Tabla_Insumos,5,FALSE),"")</f>
        <v/>
      </c>
      <c r="C6988" s="234"/>
      <c r="D6988" s="235" t="str">
        <f t="shared" ref="D6988:D6996" si="2100">IFERROR(VLOOKUP(C6988,Tabla_Insumos,2,FALSE),"")</f>
        <v/>
      </c>
      <c r="E6988" s="236"/>
      <c r="F6988" s="237">
        <f t="shared" ref="F6988:F6996" si="2101">IFERROR(VLOOKUP(C6988,Tabla_Insumos,3,FALSE),0)</f>
        <v>0</v>
      </c>
      <c r="G6988" s="303">
        <f t="shared" ref="G6988:G6996" si="2102">ROUND(E6988*F6988,2)</f>
        <v>0</v>
      </c>
    </row>
    <row r="6989" spans="1:7" s="238" customFormat="1" ht="24" customHeight="1" x14ac:dyDescent="0.2">
      <c r="A6989" s="235" t="str">
        <f t="shared" si="2098"/>
        <v/>
      </c>
      <c r="B6989" s="233" t="str">
        <f t="shared" si="2099"/>
        <v/>
      </c>
      <c r="C6989" s="234"/>
      <c r="D6989" s="235" t="str">
        <f t="shared" si="2100"/>
        <v/>
      </c>
      <c r="E6989" s="236"/>
      <c r="F6989" s="237">
        <f t="shared" si="2101"/>
        <v>0</v>
      </c>
      <c r="G6989" s="303">
        <f t="shared" si="2102"/>
        <v>0</v>
      </c>
    </row>
    <row r="6990" spans="1:7" s="238" customFormat="1" ht="24" customHeight="1" x14ac:dyDescent="0.2">
      <c r="A6990" s="235" t="str">
        <f t="shared" si="2098"/>
        <v/>
      </c>
      <c r="B6990" s="233" t="str">
        <f t="shared" si="2099"/>
        <v/>
      </c>
      <c r="C6990" s="234"/>
      <c r="D6990" s="235" t="str">
        <f t="shared" si="2100"/>
        <v/>
      </c>
      <c r="E6990" s="236"/>
      <c r="F6990" s="237">
        <f t="shared" si="2101"/>
        <v>0</v>
      </c>
      <c r="G6990" s="303">
        <f t="shared" si="2102"/>
        <v>0</v>
      </c>
    </row>
    <row r="6991" spans="1:7" s="238" customFormat="1" ht="24" customHeight="1" x14ac:dyDescent="0.2">
      <c r="A6991" s="235" t="str">
        <f t="shared" si="2098"/>
        <v/>
      </c>
      <c r="B6991" s="233" t="str">
        <f t="shared" si="2099"/>
        <v/>
      </c>
      <c r="C6991" s="234"/>
      <c r="D6991" s="235" t="str">
        <f t="shared" si="2100"/>
        <v/>
      </c>
      <c r="E6991" s="236"/>
      <c r="F6991" s="237">
        <f t="shared" si="2101"/>
        <v>0</v>
      </c>
      <c r="G6991" s="303">
        <f t="shared" si="2102"/>
        <v>0</v>
      </c>
    </row>
    <row r="6992" spans="1:7" s="238" customFormat="1" ht="24" customHeight="1" x14ac:dyDescent="0.2">
      <c r="A6992" s="235" t="str">
        <f t="shared" si="2098"/>
        <v/>
      </c>
      <c r="B6992" s="233" t="str">
        <f t="shared" si="2099"/>
        <v/>
      </c>
      <c r="C6992" s="234"/>
      <c r="D6992" s="235" t="str">
        <f t="shared" si="2100"/>
        <v/>
      </c>
      <c r="E6992" s="236"/>
      <c r="F6992" s="237">
        <f t="shared" si="2101"/>
        <v>0</v>
      </c>
      <c r="G6992" s="303">
        <f t="shared" si="2102"/>
        <v>0</v>
      </c>
    </row>
    <row r="6993" spans="1:7" s="238" customFormat="1" ht="24" customHeight="1" x14ac:dyDescent="0.2">
      <c r="A6993" s="235" t="str">
        <f t="shared" si="2098"/>
        <v/>
      </c>
      <c r="B6993" s="233" t="str">
        <f t="shared" si="2099"/>
        <v/>
      </c>
      <c r="C6993" s="234"/>
      <c r="D6993" s="235" t="str">
        <f t="shared" si="2100"/>
        <v/>
      </c>
      <c r="E6993" s="236"/>
      <c r="F6993" s="237">
        <f t="shared" si="2101"/>
        <v>0</v>
      </c>
      <c r="G6993" s="303">
        <f t="shared" si="2102"/>
        <v>0</v>
      </c>
    </row>
    <row r="6994" spans="1:7" s="238" customFormat="1" ht="24" customHeight="1" x14ac:dyDescent="0.2">
      <c r="A6994" s="235" t="str">
        <f t="shared" si="2098"/>
        <v/>
      </c>
      <c r="B6994" s="233" t="str">
        <f t="shared" si="2099"/>
        <v/>
      </c>
      <c r="C6994" s="234"/>
      <c r="D6994" s="235" t="str">
        <f t="shared" si="2100"/>
        <v/>
      </c>
      <c r="E6994" s="236"/>
      <c r="F6994" s="237">
        <f t="shared" si="2101"/>
        <v>0</v>
      </c>
      <c r="G6994" s="303">
        <f t="shared" si="2102"/>
        <v>0</v>
      </c>
    </row>
    <row r="6995" spans="1:7" s="238" customFormat="1" ht="24" customHeight="1" x14ac:dyDescent="0.2">
      <c r="A6995" s="235" t="str">
        <f t="shared" si="2098"/>
        <v/>
      </c>
      <c r="B6995" s="233" t="str">
        <f t="shared" si="2099"/>
        <v/>
      </c>
      <c r="C6995" s="234"/>
      <c r="D6995" s="235" t="str">
        <f t="shared" si="2100"/>
        <v/>
      </c>
      <c r="E6995" s="236"/>
      <c r="F6995" s="237">
        <f t="shared" si="2101"/>
        <v>0</v>
      </c>
      <c r="G6995" s="303">
        <f t="shared" si="2102"/>
        <v>0</v>
      </c>
    </row>
    <row r="6996" spans="1:7" s="238" customFormat="1" ht="24" customHeight="1" x14ac:dyDescent="0.2">
      <c r="A6996" s="235" t="str">
        <f t="shared" si="2098"/>
        <v/>
      </c>
      <c r="B6996" s="233" t="str">
        <f t="shared" si="2099"/>
        <v/>
      </c>
      <c r="C6996" s="234"/>
      <c r="D6996" s="235" t="str">
        <f t="shared" si="2100"/>
        <v/>
      </c>
      <c r="E6996" s="236"/>
      <c r="F6996" s="237">
        <f t="shared" si="2101"/>
        <v>0</v>
      </c>
      <c r="G6996" s="303">
        <f t="shared" si="2102"/>
        <v>0</v>
      </c>
    </row>
    <row r="6997" spans="1:7" ht="24" customHeight="1" x14ac:dyDescent="0.2">
      <c r="A6997" s="307"/>
      <c r="B6997" s="105"/>
      <c r="C6997" s="99"/>
      <c r="D6997" s="105"/>
      <c r="E6997" s="106"/>
      <c r="F6997" s="377" t="s">
        <v>33</v>
      </c>
      <c r="G6997" s="305">
        <f>SUBTOTAL(9,G6988:G6996)</f>
        <v>0</v>
      </c>
    </row>
    <row r="6998" spans="1:7" ht="24" customHeight="1" x14ac:dyDescent="0.2">
      <c r="A6998" s="308"/>
      <c r="B6998" s="105"/>
      <c r="C6998" s="99"/>
      <c r="D6998" s="105"/>
      <c r="E6998" s="106"/>
      <c r="F6998" s="107"/>
      <c r="G6998" s="306"/>
    </row>
    <row r="6999" spans="1:7" ht="24" customHeight="1" x14ac:dyDescent="0.2">
      <c r="A6999" s="309" t="str">
        <f>B6957</f>
        <v/>
      </c>
      <c r="B6999" s="310" t="str">
        <f>C6957</f>
        <v/>
      </c>
      <c r="C6999" s="113"/>
      <c r="D6999" s="113" t="s">
        <v>34</v>
      </c>
      <c r="E6999" s="114"/>
      <c r="F6999" s="312" t="s">
        <v>35</v>
      </c>
      <c r="G6999" s="311">
        <f>SUBTOTAL(9,G6962:G6998)</f>
        <v>0</v>
      </c>
    </row>
    <row r="7001" spans="1:7" ht="24" customHeight="1" x14ac:dyDescent="0.2">
      <c r="A7001" s="291" t="s">
        <v>37</v>
      </c>
      <c r="B7001" s="292"/>
      <c r="C7001" s="292"/>
      <c r="D7001" s="292"/>
      <c r="E7001" s="292"/>
      <c r="F7001" s="292"/>
      <c r="G7001" s="293"/>
    </row>
    <row r="7002" spans="1:7" ht="24" customHeight="1" x14ac:dyDescent="0.2">
      <c r="A7002" s="294" t="s">
        <v>602</v>
      </c>
      <c r="B7002" s="101" t="str">
        <f>Comitente</f>
        <v>DIRECCION PROVINCIAL DE REDES DE GAS</v>
      </c>
      <c r="C7002" s="96"/>
      <c r="D7002" s="102"/>
      <c r="E7002" s="102"/>
      <c r="F7002" s="103"/>
      <c r="G7002" s="295"/>
    </row>
    <row r="7003" spans="1:7" ht="24" customHeight="1" x14ac:dyDescent="0.2">
      <c r="A7003" s="294" t="s">
        <v>603</v>
      </c>
      <c r="B7003" s="101">
        <f>Contratista</f>
        <v>0</v>
      </c>
      <c r="C7003" s="97"/>
      <c r="D7003" s="97"/>
      <c r="E7003" s="97"/>
      <c r="F7003" s="104"/>
      <c r="G7003" s="296"/>
    </row>
    <row r="7004" spans="1:7" ht="24" customHeight="1" x14ac:dyDescent="0.2">
      <c r="A7004" s="294" t="s">
        <v>24</v>
      </c>
      <c r="B7004" s="101" t="str">
        <f>Obra</f>
        <v>RED DE MEDIA PRESIÓN BARRIO TALACASTO</v>
      </c>
      <c r="C7004" s="97"/>
      <c r="D7004" s="97"/>
      <c r="E7004" s="97"/>
      <c r="F7004" s="104" t="s">
        <v>38</v>
      </c>
      <c r="G7004" s="297">
        <f>Fecha_Base</f>
        <v>0</v>
      </c>
    </row>
    <row r="7005" spans="1:7" ht="24" customHeight="1" x14ac:dyDescent="0.2">
      <c r="A7005" s="298" t="s">
        <v>601</v>
      </c>
      <c r="B7005" s="98" t="str">
        <f>Ubicación</f>
        <v>Departamento Chimbas</v>
      </c>
      <c r="C7005" s="98"/>
      <c r="D7005" s="105"/>
      <c r="E7005" s="106"/>
      <c r="F7005" s="107"/>
      <c r="G7005" s="299"/>
    </row>
    <row r="7006" spans="1:7" ht="24" customHeight="1" x14ac:dyDescent="0.2">
      <c r="A7006" s="298" t="s">
        <v>39</v>
      </c>
      <c r="B7006" s="108" t="str">
        <f>IFERROR(VALUE(LEFT(B7007,FIND(".",B7007)-1)),"")</f>
        <v/>
      </c>
      <c r="C7006" s="99" t="str">
        <f>IFERROR(VLOOKUP(B7006,Tabla_CyP,2,FALSE),"")</f>
        <v/>
      </c>
      <c r="D7006" s="99"/>
      <c r="E7006" s="106"/>
      <c r="F7006" s="107"/>
      <c r="G7006" s="299"/>
    </row>
    <row r="7007" spans="1:7" ht="24" customHeight="1" x14ac:dyDescent="0.2">
      <c r="A7007" s="298" t="s">
        <v>25</v>
      </c>
      <c r="B7007" s="109" t="str">
        <f>IFERROR(VLOOKUP(COUNTIF($A$1:A7007,"ANALISIS DE PRECIOS"),Tabla_NumeroItem,2,FALSE),"")</f>
        <v/>
      </c>
      <c r="C7007" s="99" t="str">
        <f>IFERROR(VLOOKUP(B7007,Tabla_CyP,2,FALSE),"")</f>
        <v/>
      </c>
      <c r="D7007" s="105"/>
      <c r="E7007" s="106"/>
      <c r="F7007" s="104" t="s">
        <v>26</v>
      </c>
      <c r="G7007" s="300" t="str">
        <f>IFERROR(VLOOKUP(B7007,Tabla_CyP,4,FALSE),"")</f>
        <v/>
      </c>
    </row>
    <row r="7008" spans="1:7" ht="24" customHeight="1" x14ac:dyDescent="0.2">
      <c r="A7008" s="298"/>
      <c r="B7008" s="98"/>
      <c r="C7008" s="99"/>
      <c r="D7008" s="105"/>
      <c r="E7008" s="106"/>
      <c r="F7008" s="107"/>
      <c r="G7008" s="299"/>
    </row>
    <row r="7009" spans="1:123" ht="24" customHeight="1" x14ac:dyDescent="0.2">
      <c r="A7009" s="431" t="s">
        <v>507</v>
      </c>
      <c r="B7009" s="432"/>
      <c r="C7009" s="425" t="s">
        <v>0</v>
      </c>
      <c r="D7009" s="425" t="s">
        <v>27</v>
      </c>
      <c r="E7009" s="427" t="s">
        <v>28</v>
      </c>
      <c r="F7009" s="429" t="s">
        <v>29</v>
      </c>
      <c r="G7009" s="429" t="s">
        <v>30</v>
      </c>
    </row>
    <row r="7010" spans="1:123" s="111" customFormat="1" ht="24" customHeight="1" x14ac:dyDescent="0.2">
      <c r="A7010" s="110" t="s">
        <v>508</v>
      </c>
      <c r="B7010" s="110" t="s">
        <v>509</v>
      </c>
      <c r="C7010" s="426"/>
      <c r="D7010" s="426"/>
      <c r="E7010" s="428"/>
      <c r="F7010" s="430"/>
      <c r="G7010" s="430"/>
      <c r="H7010" s="239"/>
      <c r="I7010" s="239"/>
      <c r="J7010" s="239"/>
      <c r="K7010" s="239"/>
      <c r="L7010" s="239"/>
      <c r="M7010" s="239"/>
      <c r="N7010" s="239"/>
      <c r="O7010" s="239"/>
      <c r="P7010" s="239"/>
      <c r="Q7010" s="239"/>
      <c r="R7010" s="239"/>
      <c r="S7010" s="239"/>
      <c r="T7010" s="239"/>
      <c r="U7010" s="239"/>
      <c r="V7010" s="239"/>
      <c r="W7010" s="239"/>
      <c r="X7010" s="239"/>
      <c r="Y7010" s="239"/>
      <c r="Z7010" s="239"/>
      <c r="AA7010" s="239"/>
      <c r="AB7010" s="239"/>
      <c r="AC7010" s="239"/>
      <c r="AD7010" s="239"/>
      <c r="AE7010" s="239"/>
      <c r="AF7010" s="239"/>
      <c r="AG7010" s="239"/>
      <c r="AH7010" s="239"/>
      <c r="AI7010" s="239"/>
      <c r="AJ7010" s="239"/>
      <c r="AK7010" s="239"/>
      <c r="AL7010" s="239"/>
      <c r="AM7010" s="239"/>
      <c r="AN7010" s="239"/>
      <c r="AO7010" s="239"/>
      <c r="AP7010" s="239"/>
      <c r="AQ7010" s="239"/>
      <c r="AR7010" s="239"/>
      <c r="AS7010" s="239"/>
      <c r="AT7010" s="239"/>
      <c r="AU7010" s="239"/>
      <c r="AV7010" s="239"/>
      <c r="AW7010" s="239"/>
      <c r="AX7010" s="239"/>
      <c r="AY7010" s="239"/>
      <c r="AZ7010" s="239"/>
      <c r="BA7010" s="239"/>
      <c r="BB7010" s="239"/>
      <c r="BC7010" s="239"/>
      <c r="BD7010" s="239"/>
      <c r="BE7010" s="239"/>
      <c r="BF7010" s="239"/>
      <c r="BG7010" s="239"/>
      <c r="BH7010" s="239"/>
      <c r="BI7010" s="239"/>
      <c r="BJ7010" s="239"/>
      <c r="BK7010" s="239"/>
      <c r="BL7010" s="239"/>
      <c r="BM7010" s="239"/>
      <c r="BN7010" s="239"/>
      <c r="BO7010" s="239"/>
      <c r="BP7010" s="239"/>
      <c r="BQ7010" s="239"/>
      <c r="BR7010" s="239"/>
      <c r="BS7010" s="239"/>
      <c r="BT7010" s="239"/>
      <c r="BU7010" s="239"/>
      <c r="BV7010" s="239"/>
      <c r="BW7010" s="239"/>
      <c r="BX7010" s="239"/>
      <c r="BY7010" s="239"/>
      <c r="BZ7010" s="239"/>
      <c r="CA7010" s="239"/>
      <c r="CB7010" s="239"/>
      <c r="CC7010" s="239"/>
      <c r="CD7010" s="239"/>
      <c r="CE7010" s="239"/>
      <c r="CF7010" s="239"/>
      <c r="CG7010" s="239"/>
      <c r="CH7010" s="239"/>
      <c r="CI7010" s="239"/>
      <c r="CJ7010" s="239"/>
      <c r="CK7010" s="239"/>
      <c r="CL7010" s="239"/>
      <c r="CM7010" s="239"/>
      <c r="CN7010" s="239"/>
      <c r="CO7010" s="239"/>
      <c r="CP7010" s="239"/>
      <c r="CQ7010" s="239"/>
      <c r="CR7010" s="239"/>
      <c r="CS7010" s="239"/>
      <c r="CT7010" s="239"/>
      <c r="CU7010" s="239"/>
      <c r="CV7010" s="239"/>
      <c r="CW7010" s="239"/>
      <c r="CX7010" s="239"/>
      <c r="CY7010" s="239"/>
      <c r="CZ7010" s="239"/>
      <c r="DA7010" s="239"/>
      <c r="DB7010" s="239"/>
      <c r="DC7010" s="239"/>
      <c r="DD7010" s="239"/>
      <c r="DE7010" s="239"/>
      <c r="DF7010" s="239"/>
      <c r="DG7010" s="239"/>
      <c r="DH7010" s="239"/>
      <c r="DI7010" s="239"/>
      <c r="DJ7010" s="239"/>
      <c r="DK7010" s="239"/>
      <c r="DL7010" s="239"/>
      <c r="DM7010" s="239"/>
      <c r="DN7010" s="239"/>
      <c r="DO7010" s="239"/>
      <c r="DP7010" s="239"/>
      <c r="DQ7010" s="239"/>
      <c r="DR7010" s="239"/>
      <c r="DS7010" s="239"/>
    </row>
    <row r="7011" spans="1:123" ht="24" customHeight="1" x14ac:dyDescent="0.2">
      <c r="A7011" s="378"/>
      <c r="B7011" s="112"/>
      <c r="C7011" s="376" t="s">
        <v>604</v>
      </c>
      <c r="D7011" s="113"/>
      <c r="E7011" s="114"/>
      <c r="F7011" s="115"/>
      <c r="G7011" s="302"/>
    </row>
    <row r="7012" spans="1:123" s="238" customFormat="1" ht="24" customHeight="1" x14ac:dyDescent="0.2">
      <c r="A7012" s="235" t="str">
        <f t="shared" ref="A7012:A7025" si="2103">IFERROR(VLOOKUP(C7012,Tabla_Insumos,4,FALSE),"")</f>
        <v/>
      </c>
      <c r="B7012" s="233" t="str">
        <f t="shared" ref="B7012:B7025" si="2104">IFERROR(VLOOKUP(C7012,Tabla_Insumos,5,FALSE),"")</f>
        <v/>
      </c>
      <c r="C7012" s="234"/>
      <c r="D7012" s="235" t="str">
        <f t="shared" ref="D7012:D7025" si="2105">IFERROR(VLOOKUP(C7012,Tabla_Insumos,2,FALSE),"")</f>
        <v/>
      </c>
      <c r="E7012" s="236"/>
      <c r="F7012" s="237">
        <f t="shared" ref="F7012:F7025" si="2106">IFERROR(VLOOKUP(C7012,Tabla_Insumos,3,FALSE),0)</f>
        <v>0</v>
      </c>
      <c r="G7012" s="303">
        <f>ROUND(E7012*F7012,2)</f>
        <v>0</v>
      </c>
    </row>
    <row r="7013" spans="1:123" s="238" customFormat="1" ht="24" customHeight="1" x14ac:dyDescent="0.2">
      <c r="A7013" s="235" t="str">
        <f t="shared" si="2103"/>
        <v/>
      </c>
      <c r="B7013" s="233" t="str">
        <f t="shared" si="2104"/>
        <v/>
      </c>
      <c r="C7013" s="234"/>
      <c r="D7013" s="235" t="str">
        <f t="shared" si="2105"/>
        <v/>
      </c>
      <c r="E7013" s="236"/>
      <c r="F7013" s="237">
        <f t="shared" si="2106"/>
        <v>0</v>
      </c>
      <c r="G7013" s="303">
        <f t="shared" ref="G7013:G7025" si="2107">ROUND(E7013*F7013,2)</f>
        <v>0</v>
      </c>
    </row>
    <row r="7014" spans="1:123" s="238" customFormat="1" ht="24" customHeight="1" x14ac:dyDescent="0.2">
      <c r="A7014" s="235" t="str">
        <f t="shared" si="2103"/>
        <v/>
      </c>
      <c r="B7014" s="233" t="str">
        <f t="shared" si="2104"/>
        <v/>
      </c>
      <c r="C7014" s="234"/>
      <c r="D7014" s="235" t="str">
        <f t="shared" si="2105"/>
        <v/>
      </c>
      <c r="E7014" s="236"/>
      <c r="F7014" s="237">
        <f t="shared" si="2106"/>
        <v>0</v>
      </c>
      <c r="G7014" s="303">
        <f t="shared" si="2107"/>
        <v>0</v>
      </c>
    </row>
    <row r="7015" spans="1:123" s="238" customFormat="1" ht="24" customHeight="1" x14ac:dyDescent="0.2">
      <c r="A7015" s="235" t="str">
        <f t="shared" si="2103"/>
        <v/>
      </c>
      <c r="B7015" s="233" t="str">
        <f t="shared" si="2104"/>
        <v/>
      </c>
      <c r="C7015" s="234"/>
      <c r="D7015" s="235" t="str">
        <f t="shared" si="2105"/>
        <v/>
      </c>
      <c r="E7015" s="236"/>
      <c r="F7015" s="237">
        <f t="shared" si="2106"/>
        <v>0</v>
      </c>
      <c r="G7015" s="303">
        <f t="shared" si="2107"/>
        <v>0</v>
      </c>
    </row>
    <row r="7016" spans="1:123" s="238" customFormat="1" ht="24" customHeight="1" x14ac:dyDescent="0.2">
      <c r="A7016" s="235" t="str">
        <f t="shared" si="2103"/>
        <v/>
      </c>
      <c r="B7016" s="233" t="str">
        <f t="shared" si="2104"/>
        <v/>
      </c>
      <c r="C7016" s="234"/>
      <c r="D7016" s="235" t="str">
        <f t="shared" si="2105"/>
        <v/>
      </c>
      <c r="E7016" s="236"/>
      <c r="F7016" s="237">
        <f t="shared" si="2106"/>
        <v>0</v>
      </c>
      <c r="G7016" s="303">
        <f t="shared" si="2107"/>
        <v>0</v>
      </c>
    </row>
    <row r="7017" spans="1:123" s="238" customFormat="1" ht="24" customHeight="1" x14ac:dyDescent="0.2">
      <c r="A7017" s="235" t="str">
        <f t="shared" si="2103"/>
        <v/>
      </c>
      <c r="B7017" s="233" t="str">
        <f t="shared" si="2104"/>
        <v/>
      </c>
      <c r="C7017" s="234"/>
      <c r="D7017" s="235" t="str">
        <f t="shared" si="2105"/>
        <v/>
      </c>
      <c r="E7017" s="236"/>
      <c r="F7017" s="237">
        <f t="shared" si="2106"/>
        <v>0</v>
      </c>
      <c r="G7017" s="303">
        <f t="shared" si="2107"/>
        <v>0</v>
      </c>
    </row>
    <row r="7018" spans="1:123" s="238" customFormat="1" ht="24" customHeight="1" x14ac:dyDescent="0.2">
      <c r="A7018" s="235" t="str">
        <f t="shared" si="2103"/>
        <v/>
      </c>
      <c r="B7018" s="233" t="str">
        <f t="shared" si="2104"/>
        <v/>
      </c>
      <c r="C7018" s="234"/>
      <c r="D7018" s="235" t="str">
        <f t="shared" si="2105"/>
        <v/>
      </c>
      <c r="E7018" s="236"/>
      <c r="F7018" s="237">
        <f t="shared" si="2106"/>
        <v>0</v>
      </c>
      <c r="G7018" s="303">
        <f t="shared" si="2107"/>
        <v>0</v>
      </c>
    </row>
    <row r="7019" spans="1:123" s="238" customFormat="1" ht="24" customHeight="1" x14ac:dyDescent="0.2">
      <c r="A7019" s="235" t="str">
        <f t="shared" si="2103"/>
        <v/>
      </c>
      <c r="B7019" s="233" t="str">
        <f t="shared" si="2104"/>
        <v/>
      </c>
      <c r="C7019" s="234"/>
      <c r="D7019" s="235" t="str">
        <f t="shared" si="2105"/>
        <v/>
      </c>
      <c r="E7019" s="236"/>
      <c r="F7019" s="237">
        <f t="shared" si="2106"/>
        <v>0</v>
      </c>
      <c r="G7019" s="303">
        <f t="shared" si="2107"/>
        <v>0</v>
      </c>
    </row>
    <row r="7020" spans="1:123" s="238" customFormat="1" ht="24" customHeight="1" x14ac:dyDescent="0.2">
      <c r="A7020" s="235" t="str">
        <f t="shared" si="2103"/>
        <v/>
      </c>
      <c r="B7020" s="233" t="str">
        <f t="shared" si="2104"/>
        <v/>
      </c>
      <c r="C7020" s="234"/>
      <c r="D7020" s="235" t="str">
        <f t="shared" si="2105"/>
        <v/>
      </c>
      <c r="E7020" s="236"/>
      <c r="F7020" s="237">
        <f t="shared" si="2106"/>
        <v>0</v>
      </c>
      <c r="G7020" s="303">
        <f t="shared" si="2107"/>
        <v>0</v>
      </c>
    </row>
    <row r="7021" spans="1:123" s="238" customFormat="1" ht="24" customHeight="1" x14ac:dyDescent="0.2">
      <c r="A7021" s="235" t="str">
        <f t="shared" si="2103"/>
        <v/>
      </c>
      <c r="B7021" s="233" t="str">
        <f t="shared" si="2104"/>
        <v/>
      </c>
      <c r="C7021" s="234"/>
      <c r="D7021" s="235" t="str">
        <f t="shared" si="2105"/>
        <v/>
      </c>
      <c r="E7021" s="236"/>
      <c r="F7021" s="237">
        <f t="shared" si="2106"/>
        <v>0</v>
      </c>
      <c r="G7021" s="303">
        <f t="shared" si="2107"/>
        <v>0</v>
      </c>
    </row>
    <row r="7022" spans="1:123" s="238" customFormat="1" ht="24" customHeight="1" x14ac:dyDescent="0.2">
      <c r="A7022" s="235" t="str">
        <f t="shared" si="2103"/>
        <v/>
      </c>
      <c r="B7022" s="233" t="str">
        <f t="shared" si="2104"/>
        <v/>
      </c>
      <c r="C7022" s="234"/>
      <c r="D7022" s="235" t="str">
        <f t="shared" si="2105"/>
        <v/>
      </c>
      <c r="E7022" s="236"/>
      <c r="F7022" s="237">
        <f t="shared" si="2106"/>
        <v>0</v>
      </c>
      <c r="G7022" s="303">
        <f t="shared" si="2107"/>
        <v>0</v>
      </c>
    </row>
    <row r="7023" spans="1:123" s="238" customFormat="1" ht="24" customHeight="1" x14ac:dyDescent="0.2">
      <c r="A7023" s="235" t="str">
        <f t="shared" si="2103"/>
        <v/>
      </c>
      <c r="B7023" s="233" t="str">
        <f t="shared" si="2104"/>
        <v/>
      </c>
      <c r="C7023" s="234"/>
      <c r="D7023" s="235" t="str">
        <f t="shared" si="2105"/>
        <v/>
      </c>
      <c r="E7023" s="236"/>
      <c r="F7023" s="237">
        <f t="shared" si="2106"/>
        <v>0</v>
      </c>
      <c r="G7023" s="303">
        <f t="shared" si="2107"/>
        <v>0</v>
      </c>
    </row>
    <row r="7024" spans="1:123" s="238" customFormat="1" ht="24" customHeight="1" x14ac:dyDescent="0.2">
      <c r="A7024" s="235" t="str">
        <f t="shared" si="2103"/>
        <v/>
      </c>
      <c r="B7024" s="233" t="str">
        <f t="shared" si="2104"/>
        <v/>
      </c>
      <c r="C7024" s="234"/>
      <c r="D7024" s="235" t="str">
        <f t="shared" si="2105"/>
        <v/>
      </c>
      <c r="E7024" s="236"/>
      <c r="F7024" s="237">
        <f t="shared" si="2106"/>
        <v>0</v>
      </c>
      <c r="G7024" s="303">
        <f t="shared" si="2107"/>
        <v>0</v>
      </c>
    </row>
    <row r="7025" spans="1:7" s="238" customFormat="1" ht="24" customHeight="1" x14ac:dyDescent="0.2">
      <c r="A7025" s="235" t="str">
        <f t="shared" si="2103"/>
        <v/>
      </c>
      <c r="B7025" s="233" t="str">
        <f t="shared" si="2104"/>
        <v/>
      </c>
      <c r="C7025" s="234"/>
      <c r="D7025" s="235" t="str">
        <f t="shared" si="2105"/>
        <v/>
      </c>
      <c r="E7025" s="236"/>
      <c r="F7025" s="237">
        <f t="shared" si="2106"/>
        <v>0</v>
      </c>
      <c r="G7025" s="303">
        <f t="shared" si="2107"/>
        <v>0</v>
      </c>
    </row>
    <row r="7026" spans="1:7" ht="24" customHeight="1" x14ac:dyDescent="0.2">
      <c r="A7026" s="304"/>
      <c r="B7026" s="99"/>
      <c r="C7026" s="99"/>
      <c r="D7026" s="105"/>
      <c r="E7026" s="106"/>
      <c r="F7026" s="377" t="s">
        <v>31</v>
      </c>
      <c r="G7026" s="305">
        <f>SUBTOTAL(9,G7012:G7025)</f>
        <v>0</v>
      </c>
    </row>
    <row r="7027" spans="1:7" ht="24" customHeight="1" x14ac:dyDescent="0.2">
      <c r="A7027" s="304"/>
      <c r="B7027" s="99"/>
      <c r="C7027" s="375" t="s">
        <v>605</v>
      </c>
      <c r="D7027" s="105"/>
      <c r="E7027" s="106"/>
      <c r="F7027" s="107"/>
      <c r="G7027" s="306"/>
    </row>
    <row r="7028" spans="1:7" s="238" customFormat="1" ht="24" customHeight="1" x14ac:dyDescent="0.2">
      <c r="A7028" s="235" t="str">
        <f t="shared" ref="A7028:A7035" si="2108">IFERROR(VLOOKUP(C7028,Tabla_Insumos,4,FALSE),"")</f>
        <v/>
      </c>
      <c r="B7028" s="233">
        <f t="shared" ref="B7028:B7035" si="2109">IFERROR(VLOOKUP(A7028,Tabla_Indices,5,FALSE),"")</f>
        <v>0</v>
      </c>
      <c r="C7028" s="234"/>
      <c r="D7028" s="235" t="str">
        <f t="shared" ref="D7028:D7035" si="2110">IFERROR(VLOOKUP(C7028,Tabla_Insumos,2,FALSE),"")</f>
        <v/>
      </c>
      <c r="E7028" s="236"/>
      <c r="F7028" s="237">
        <f t="shared" ref="F7028:F7035" si="2111">IFERROR(VLOOKUP(C7028,Tabla_Insumos,3,FALSE),0)</f>
        <v>0</v>
      </c>
      <c r="G7028" s="303">
        <f>ROUND(E7028*F7028,2)</f>
        <v>0</v>
      </c>
    </row>
    <row r="7029" spans="1:7" s="238" customFormat="1" ht="24" customHeight="1" x14ac:dyDescent="0.2">
      <c r="A7029" s="235" t="str">
        <f t="shared" si="2108"/>
        <v/>
      </c>
      <c r="B7029" s="233">
        <f t="shared" si="2109"/>
        <v>0</v>
      </c>
      <c r="C7029" s="234"/>
      <c r="D7029" s="235" t="str">
        <f t="shared" si="2110"/>
        <v/>
      </c>
      <c r="E7029" s="236"/>
      <c r="F7029" s="237">
        <f t="shared" si="2111"/>
        <v>0</v>
      </c>
      <c r="G7029" s="303">
        <f>ROUND(E7029*F7029,2)</f>
        <v>0</v>
      </c>
    </row>
    <row r="7030" spans="1:7" s="238" customFormat="1" ht="24" customHeight="1" x14ac:dyDescent="0.2">
      <c r="A7030" s="235" t="str">
        <f t="shared" si="2108"/>
        <v/>
      </c>
      <c r="B7030" s="233">
        <f t="shared" si="2109"/>
        <v>0</v>
      </c>
      <c r="C7030" s="234"/>
      <c r="D7030" s="235" t="str">
        <f t="shared" si="2110"/>
        <v/>
      </c>
      <c r="E7030" s="236"/>
      <c r="F7030" s="237">
        <f t="shared" si="2111"/>
        <v>0</v>
      </c>
      <c r="G7030" s="303">
        <f t="shared" ref="G7030:G7035" si="2112">ROUND(E7030*F7030,2)</f>
        <v>0</v>
      </c>
    </row>
    <row r="7031" spans="1:7" s="238" customFormat="1" ht="24" customHeight="1" x14ac:dyDescent="0.2">
      <c r="A7031" s="235" t="str">
        <f t="shared" si="2108"/>
        <v/>
      </c>
      <c r="B7031" s="233">
        <f t="shared" si="2109"/>
        <v>0</v>
      </c>
      <c r="C7031" s="234"/>
      <c r="D7031" s="235" t="str">
        <f t="shared" si="2110"/>
        <v/>
      </c>
      <c r="E7031" s="236"/>
      <c r="F7031" s="237">
        <f t="shared" si="2111"/>
        <v>0</v>
      </c>
      <c r="G7031" s="303">
        <f t="shared" si="2112"/>
        <v>0</v>
      </c>
    </row>
    <row r="7032" spans="1:7" s="238" customFormat="1" ht="24" customHeight="1" x14ac:dyDescent="0.2">
      <c r="A7032" s="235" t="str">
        <f t="shared" si="2108"/>
        <v/>
      </c>
      <c r="B7032" s="233">
        <f t="shared" si="2109"/>
        <v>0</v>
      </c>
      <c r="C7032" s="234"/>
      <c r="D7032" s="235" t="str">
        <f t="shared" si="2110"/>
        <v/>
      </c>
      <c r="E7032" s="236"/>
      <c r="F7032" s="237">
        <f t="shared" si="2111"/>
        <v>0</v>
      </c>
      <c r="G7032" s="303">
        <f t="shared" si="2112"/>
        <v>0</v>
      </c>
    </row>
    <row r="7033" spans="1:7" s="238" customFormat="1" ht="24" customHeight="1" x14ac:dyDescent="0.2">
      <c r="A7033" s="235" t="str">
        <f t="shared" si="2108"/>
        <v/>
      </c>
      <c r="B7033" s="233">
        <f t="shared" si="2109"/>
        <v>0</v>
      </c>
      <c r="C7033" s="234"/>
      <c r="D7033" s="235" t="str">
        <f t="shared" si="2110"/>
        <v/>
      </c>
      <c r="E7033" s="236"/>
      <c r="F7033" s="237">
        <f t="shared" si="2111"/>
        <v>0</v>
      </c>
      <c r="G7033" s="303">
        <f t="shared" si="2112"/>
        <v>0</v>
      </c>
    </row>
    <row r="7034" spans="1:7" s="238" customFormat="1" ht="24" customHeight="1" x14ac:dyDescent="0.2">
      <c r="A7034" s="235" t="str">
        <f t="shared" si="2108"/>
        <v/>
      </c>
      <c r="B7034" s="233">
        <f t="shared" si="2109"/>
        <v>0</v>
      </c>
      <c r="C7034" s="234"/>
      <c r="D7034" s="235" t="str">
        <f t="shared" si="2110"/>
        <v/>
      </c>
      <c r="E7034" s="236"/>
      <c r="F7034" s="237">
        <f t="shared" si="2111"/>
        <v>0</v>
      </c>
      <c r="G7034" s="303">
        <f t="shared" si="2112"/>
        <v>0</v>
      </c>
    </row>
    <row r="7035" spans="1:7" s="238" customFormat="1" ht="24" customHeight="1" x14ac:dyDescent="0.2">
      <c r="A7035" s="235" t="str">
        <f t="shared" si="2108"/>
        <v/>
      </c>
      <c r="B7035" s="233">
        <f t="shared" si="2109"/>
        <v>0</v>
      </c>
      <c r="C7035" s="234"/>
      <c r="D7035" s="235" t="str">
        <f t="shared" si="2110"/>
        <v/>
      </c>
      <c r="E7035" s="236"/>
      <c r="F7035" s="237">
        <f t="shared" si="2111"/>
        <v>0</v>
      </c>
      <c r="G7035" s="303">
        <f t="shared" si="2112"/>
        <v>0</v>
      </c>
    </row>
    <row r="7036" spans="1:7" ht="24" customHeight="1" x14ac:dyDescent="0.2">
      <c r="A7036" s="304"/>
      <c r="B7036" s="99"/>
      <c r="C7036" s="99"/>
      <c r="D7036" s="105"/>
      <c r="E7036" s="106"/>
      <c r="F7036" s="377" t="s">
        <v>32</v>
      </c>
      <c r="G7036" s="305">
        <f>SUBTOTAL(9,G7028:G7035)</f>
        <v>0</v>
      </c>
    </row>
    <row r="7037" spans="1:7" ht="24" customHeight="1" x14ac:dyDescent="0.2">
      <c r="A7037" s="304"/>
      <c r="B7037" s="99"/>
      <c r="C7037" s="375" t="s">
        <v>606</v>
      </c>
      <c r="D7037" s="105"/>
      <c r="E7037" s="106"/>
      <c r="F7037" s="107"/>
      <c r="G7037" s="306"/>
    </row>
    <row r="7038" spans="1:7" s="238" customFormat="1" ht="24" customHeight="1" x14ac:dyDescent="0.2">
      <c r="A7038" s="235" t="str">
        <f t="shared" ref="A7038:A7046" si="2113">IFERROR(VLOOKUP(C7038,Tabla_Insumos,4,FALSE),"")</f>
        <v/>
      </c>
      <c r="B7038" s="233" t="str">
        <f t="shared" ref="B7038:B7046" si="2114">IFERROR(VLOOKUP(C7038,Tabla_Insumos,5,FALSE),"")</f>
        <v/>
      </c>
      <c r="C7038" s="234"/>
      <c r="D7038" s="235" t="str">
        <f t="shared" ref="D7038:D7046" si="2115">IFERROR(VLOOKUP(C7038,Tabla_Insumos,2,FALSE),"")</f>
        <v/>
      </c>
      <c r="E7038" s="236"/>
      <c r="F7038" s="237">
        <f t="shared" ref="F7038:F7046" si="2116">IFERROR(VLOOKUP(C7038,Tabla_Insumos,3,FALSE),0)</f>
        <v>0</v>
      </c>
      <c r="G7038" s="303">
        <f t="shared" ref="G7038:G7046" si="2117">ROUND(E7038*F7038,2)</f>
        <v>0</v>
      </c>
    </row>
    <row r="7039" spans="1:7" s="238" customFormat="1" ht="24" customHeight="1" x14ac:dyDescent="0.2">
      <c r="A7039" s="235" t="str">
        <f t="shared" si="2113"/>
        <v/>
      </c>
      <c r="B7039" s="233" t="str">
        <f t="shared" si="2114"/>
        <v/>
      </c>
      <c r="C7039" s="234"/>
      <c r="D7039" s="235" t="str">
        <f t="shared" si="2115"/>
        <v/>
      </c>
      <c r="E7039" s="236"/>
      <c r="F7039" s="237">
        <f t="shared" si="2116"/>
        <v>0</v>
      </c>
      <c r="G7039" s="303">
        <f t="shared" si="2117"/>
        <v>0</v>
      </c>
    </row>
    <row r="7040" spans="1:7" s="238" customFormat="1" ht="24" customHeight="1" x14ac:dyDescent="0.2">
      <c r="A7040" s="235" t="str">
        <f t="shared" si="2113"/>
        <v/>
      </c>
      <c r="B7040" s="233" t="str">
        <f t="shared" si="2114"/>
        <v/>
      </c>
      <c r="C7040" s="234"/>
      <c r="D7040" s="235" t="str">
        <f t="shared" si="2115"/>
        <v/>
      </c>
      <c r="E7040" s="236"/>
      <c r="F7040" s="237">
        <f t="shared" si="2116"/>
        <v>0</v>
      </c>
      <c r="G7040" s="303">
        <f t="shared" si="2117"/>
        <v>0</v>
      </c>
    </row>
    <row r="7041" spans="1:7" s="238" customFormat="1" ht="24" customHeight="1" x14ac:dyDescent="0.2">
      <c r="A7041" s="235" t="str">
        <f t="shared" si="2113"/>
        <v/>
      </c>
      <c r="B7041" s="233" t="str">
        <f t="shared" si="2114"/>
        <v/>
      </c>
      <c r="C7041" s="234"/>
      <c r="D7041" s="235" t="str">
        <f t="shared" si="2115"/>
        <v/>
      </c>
      <c r="E7041" s="236"/>
      <c r="F7041" s="237">
        <f t="shared" si="2116"/>
        <v>0</v>
      </c>
      <c r="G7041" s="303">
        <f t="shared" si="2117"/>
        <v>0</v>
      </c>
    </row>
    <row r="7042" spans="1:7" s="238" customFormat="1" ht="24" customHeight="1" x14ac:dyDescent="0.2">
      <c r="A7042" s="235" t="str">
        <f t="shared" si="2113"/>
        <v/>
      </c>
      <c r="B7042" s="233" t="str">
        <f t="shared" si="2114"/>
        <v/>
      </c>
      <c r="C7042" s="234"/>
      <c r="D7042" s="235" t="str">
        <f t="shared" si="2115"/>
        <v/>
      </c>
      <c r="E7042" s="236"/>
      <c r="F7042" s="237">
        <f t="shared" si="2116"/>
        <v>0</v>
      </c>
      <c r="G7042" s="303">
        <f t="shared" si="2117"/>
        <v>0</v>
      </c>
    </row>
    <row r="7043" spans="1:7" s="238" customFormat="1" ht="24" customHeight="1" x14ac:dyDescent="0.2">
      <c r="A7043" s="235" t="str">
        <f t="shared" si="2113"/>
        <v/>
      </c>
      <c r="B7043" s="233" t="str">
        <f t="shared" si="2114"/>
        <v/>
      </c>
      <c r="C7043" s="234"/>
      <c r="D7043" s="235" t="str">
        <f t="shared" si="2115"/>
        <v/>
      </c>
      <c r="E7043" s="236"/>
      <c r="F7043" s="237">
        <f t="shared" si="2116"/>
        <v>0</v>
      </c>
      <c r="G7043" s="303">
        <f t="shared" si="2117"/>
        <v>0</v>
      </c>
    </row>
    <row r="7044" spans="1:7" s="238" customFormat="1" ht="24" customHeight="1" x14ac:dyDescent="0.2">
      <c r="A7044" s="235" t="str">
        <f t="shared" si="2113"/>
        <v/>
      </c>
      <c r="B7044" s="233" t="str">
        <f t="shared" si="2114"/>
        <v/>
      </c>
      <c r="C7044" s="234"/>
      <c r="D7044" s="235" t="str">
        <f t="shared" si="2115"/>
        <v/>
      </c>
      <c r="E7044" s="236"/>
      <c r="F7044" s="237">
        <f t="shared" si="2116"/>
        <v>0</v>
      </c>
      <c r="G7044" s="303">
        <f t="shared" si="2117"/>
        <v>0</v>
      </c>
    </row>
    <row r="7045" spans="1:7" s="238" customFormat="1" ht="24" customHeight="1" x14ac:dyDescent="0.2">
      <c r="A7045" s="235" t="str">
        <f t="shared" si="2113"/>
        <v/>
      </c>
      <c r="B7045" s="233" t="str">
        <f t="shared" si="2114"/>
        <v/>
      </c>
      <c r="C7045" s="234"/>
      <c r="D7045" s="235" t="str">
        <f t="shared" si="2115"/>
        <v/>
      </c>
      <c r="E7045" s="236"/>
      <c r="F7045" s="237">
        <f t="shared" si="2116"/>
        <v>0</v>
      </c>
      <c r="G7045" s="303">
        <f t="shared" si="2117"/>
        <v>0</v>
      </c>
    </row>
    <row r="7046" spans="1:7" s="238" customFormat="1" ht="24" customHeight="1" x14ac:dyDescent="0.2">
      <c r="A7046" s="235" t="str">
        <f t="shared" si="2113"/>
        <v/>
      </c>
      <c r="B7046" s="233" t="str">
        <f t="shared" si="2114"/>
        <v/>
      </c>
      <c r="C7046" s="234"/>
      <c r="D7046" s="235" t="str">
        <f t="shared" si="2115"/>
        <v/>
      </c>
      <c r="E7046" s="236"/>
      <c r="F7046" s="237">
        <f t="shared" si="2116"/>
        <v>0</v>
      </c>
      <c r="G7046" s="303">
        <f t="shared" si="2117"/>
        <v>0</v>
      </c>
    </row>
    <row r="7047" spans="1:7" ht="24" customHeight="1" x14ac:dyDescent="0.2">
      <c r="A7047" s="307"/>
      <c r="B7047" s="105"/>
      <c r="C7047" s="99"/>
      <c r="D7047" s="105"/>
      <c r="E7047" s="106"/>
      <c r="F7047" s="377" t="s">
        <v>33</v>
      </c>
      <c r="G7047" s="305">
        <f>SUBTOTAL(9,G7038:G7046)</f>
        <v>0</v>
      </c>
    </row>
    <row r="7048" spans="1:7" ht="24" customHeight="1" x14ac:dyDescent="0.2">
      <c r="A7048" s="308"/>
      <c r="B7048" s="105"/>
      <c r="C7048" s="99"/>
      <c r="D7048" s="105"/>
      <c r="E7048" s="106"/>
      <c r="F7048" s="107"/>
      <c r="G7048" s="306"/>
    </row>
    <row r="7049" spans="1:7" ht="24" customHeight="1" x14ac:dyDescent="0.2">
      <c r="A7049" s="309" t="str">
        <f>B7007</f>
        <v/>
      </c>
      <c r="B7049" s="310" t="str">
        <f>C7007</f>
        <v/>
      </c>
      <c r="C7049" s="113"/>
      <c r="D7049" s="113" t="s">
        <v>34</v>
      </c>
      <c r="E7049" s="114"/>
      <c r="F7049" s="312" t="s">
        <v>35</v>
      </c>
      <c r="G7049" s="311">
        <f>SUBTOTAL(9,G7012:G7048)</f>
        <v>0</v>
      </c>
    </row>
    <row r="7051" spans="1:7" ht="24" customHeight="1" x14ac:dyDescent="0.2">
      <c r="A7051" s="291" t="s">
        <v>37</v>
      </c>
      <c r="B7051" s="292"/>
      <c r="C7051" s="292"/>
      <c r="D7051" s="292"/>
      <c r="E7051" s="292"/>
      <c r="F7051" s="292"/>
      <c r="G7051" s="293"/>
    </row>
    <row r="7052" spans="1:7" ht="24" customHeight="1" x14ac:dyDescent="0.2">
      <c r="A7052" s="294" t="s">
        <v>602</v>
      </c>
      <c r="B7052" s="101" t="str">
        <f>Comitente</f>
        <v>DIRECCION PROVINCIAL DE REDES DE GAS</v>
      </c>
      <c r="C7052" s="96"/>
      <c r="D7052" s="102"/>
      <c r="E7052" s="102"/>
      <c r="F7052" s="103"/>
      <c r="G7052" s="295"/>
    </row>
    <row r="7053" spans="1:7" ht="24" customHeight="1" x14ac:dyDescent="0.2">
      <c r="A7053" s="294" t="s">
        <v>603</v>
      </c>
      <c r="B7053" s="101">
        <f>Contratista</f>
        <v>0</v>
      </c>
      <c r="C7053" s="97"/>
      <c r="D7053" s="97"/>
      <c r="E7053" s="97"/>
      <c r="F7053" s="104"/>
      <c r="G7053" s="296"/>
    </row>
    <row r="7054" spans="1:7" ht="24" customHeight="1" x14ac:dyDescent="0.2">
      <c r="A7054" s="294" t="s">
        <v>24</v>
      </c>
      <c r="B7054" s="101" t="str">
        <f>Obra</f>
        <v>RED DE MEDIA PRESIÓN BARRIO TALACASTO</v>
      </c>
      <c r="C7054" s="97"/>
      <c r="D7054" s="97"/>
      <c r="E7054" s="97"/>
      <c r="F7054" s="104" t="s">
        <v>38</v>
      </c>
      <c r="G7054" s="297">
        <f>Fecha_Base</f>
        <v>0</v>
      </c>
    </row>
    <row r="7055" spans="1:7" ht="24" customHeight="1" x14ac:dyDescent="0.2">
      <c r="A7055" s="298" t="s">
        <v>601</v>
      </c>
      <c r="B7055" s="98" t="str">
        <f>Ubicación</f>
        <v>Departamento Chimbas</v>
      </c>
      <c r="C7055" s="98"/>
      <c r="D7055" s="105"/>
      <c r="E7055" s="106"/>
      <c r="F7055" s="107"/>
      <c r="G7055" s="299"/>
    </row>
    <row r="7056" spans="1:7" ht="24" customHeight="1" x14ac:dyDescent="0.2">
      <c r="A7056" s="298" t="s">
        <v>39</v>
      </c>
      <c r="B7056" s="108" t="str">
        <f>IFERROR(VALUE(LEFT(B7057,FIND(".",B7057)-1)),"")</f>
        <v/>
      </c>
      <c r="C7056" s="99" t="str">
        <f>IFERROR(VLOOKUP(B7056,Tabla_CyP,2,FALSE),"")</f>
        <v/>
      </c>
      <c r="D7056" s="99"/>
      <c r="E7056" s="106"/>
      <c r="F7056" s="107"/>
      <c r="G7056" s="299"/>
    </row>
    <row r="7057" spans="1:123" ht="24" customHeight="1" x14ac:dyDescent="0.2">
      <c r="A7057" s="298" t="s">
        <v>25</v>
      </c>
      <c r="B7057" s="109" t="str">
        <f>IFERROR(VLOOKUP(COUNTIF($A$1:A7057,"ANALISIS DE PRECIOS"),Tabla_NumeroItem,2,FALSE),"")</f>
        <v/>
      </c>
      <c r="C7057" s="99" t="str">
        <f>IFERROR(VLOOKUP(B7057,Tabla_CyP,2,FALSE),"")</f>
        <v/>
      </c>
      <c r="D7057" s="105"/>
      <c r="E7057" s="106"/>
      <c r="F7057" s="104" t="s">
        <v>26</v>
      </c>
      <c r="G7057" s="300" t="str">
        <f>IFERROR(VLOOKUP(B7057,Tabla_CyP,4,FALSE),"")</f>
        <v/>
      </c>
    </row>
    <row r="7058" spans="1:123" ht="24" customHeight="1" x14ac:dyDescent="0.2">
      <c r="A7058" s="298"/>
      <c r="B7058" s="98"/>
      <c r="C7058" s="99"/>
      <c r="D7058" s="105"/>
      <c r="E7058" s="106"/>
      <c r="F7058" s="107"/>
      <c r="G7058" s="299"/>
    </row>
    <row r="7059" spans="1:123" ht="24" customHeight="1" x14ac:dyDescent="0.2">
      <c r="A7059" s="431" t="s">
        <v>507</v>
      </c>
      <c r="B7059" s="432"/>
      <c r="C7059" s="425" t="s">
        <v>0</v>
      </c>
      <c r="D7059" s="425" t="s">
        <v>27</v>
      </c>
      <c r="E7059" s="427" t="s">
        <v>28</v>
      </c>
      <c r="F7059" s="429" t="s">
        <v>29</v>
      </c>
      <c r="G7059" s="429" t="s">
        <v>30</v>
      </c>
    </row>
    <row r="7060" spans="1:123" s="111" customFormat="1" ht="24" customHeight="1" x14ac:dyDescent="0.2">
      <c r="A7060" s="110" t="s">
        <v>508</v>
      </c>
      <c r="B7060" s="110" t="s">
        <v>509</v>
      </c>
      <c r="C7060" s="426"/>
      <c r="D7060" s="426"/>
      <c r="E7060" s="428"/>
      <c r="F7060" s="430"/>
      <c r="G7060" s="430"/>
      <c r="H7060" s="239"/>
      <c r="I7060" s="239"/>
      <c r="J7060" s="239"/>
      <c r="K7060" s="239"/>
      <c r="L7060" s="239"/>
      <c r="M7060" s="239"/>
      <c r="N7060" s="239"/>
      <c r="O7060" s="239"/>
      <c r="P7060" s="239"/>
      <c r="Q7060" s="239"/>
      <c r="R7060" s="239"/>
      <c r="S7060" s="239"/>
      <c r="T7060" s="239"/>
      <c r="U7060" s="239"/>
      <c r="V7060" s="239"/>
      <c r="W7060" s="239"/>
      <c r="X7060" s="239"/>
      <c r="Y7060" s="239"/>
      <c r="Z7060" s="239"/>
      <c r="AA7060" s="239"/>
      <c r="AB7060" s="239"/>
      <c r="AC7060" s="239"/>
      <c r="AD7060" s="239"/>
      <c r="AE7060" s="239"/>
      <c r="AF7060" s="239"/>
      <c r="AG7060" s="239"/>
      <c r="AH7060" s="239"/>
      <c r="AI7060" s="239"/>
      <c r="AJ7060" s="239"/>
      <c r="AK7060" s="239"/>
      <c r="AL7060" s="239"/>
      <c r="AM7060" s="239"/>
      <c r="AN7060" s="239"/>
      <c r="AO7060" s="239"/>
      <c r="AP7060" s="239"/>
      <c r="AQ7060" s="239"/>
      <c r="AR7060" s="239"/>
      <c r="AS7060" s="239"/>
      <c r="AT7060" s="239"/>
      <c r="AU7060" s="239"/>
      <c r="AV7060" s="239"/>
      <c r="AW7060" s="239"/>
      <c r="AX7060" s="239"/>
      <c r="AY7060" s="239"/>
      <c r="AZ7060" s="239"/>
      <c r="BA7060" s="239"/>
      <c r="BB7060" s="239"/>
      <c r="BC7060" s="239"/>
      <c r="BD7060" s="239"/>
      <c r="BE7060" s="239"/>
      <c r="BF7060" s="239"/>
      <c r="BG7060" s="239"/>
      <c r="BH7060" s="239"/>
      <c r="BI7060" s="239"/>
      <c r="BJ7060" s="239"/>
      <c r="BK7060" s="239"/>
      <c r="BL7060" s="239"/>
      <c r="BM7060" s="239"/>
      <c r="BN7060" s="239"/>
      <c r="BO7060" s="239"/>
      <c r="BP7060" s="239"/>
      <c r="BQ7060" s="239"/>
      <c r="BR7060" s="239"/>
      <c r="BS7060" s="239"/>
      <c r="BT7060" s="239"/>
      <c r="BU7060" s="239"/>
      <c r="BV7060" s="239"/>
      <c r="BW7060" s="239"/>
      <c r="BX7060" s="239"/>
      <c r="BY7060" s="239"/>
      <c r="BZ7060" s="239"/>
      <c r="CA7060" s="239"/>
      <c r="CB7060" s="239"/>
      <c r="CC7060" s="239"/>
      <c r="CD7060" s="239"/>
      <c r="CE7060" s="239"/>
      <c r="CF7060" s="239"/>
      <c r="CG7060" s="239"/>
      <c r="CH7060" s="239"/>
      <c r="CI7060" s="239"/>
      <c r="CJ7060" s="239"/>
      <c r="CK7060" s="239"/>
      <c r="CL7060" s="239"/>
      <c r="CM7060" s="239"/>
      <c r="CN7060" s="239"/>
      <c r="CO7060" s="239"/>
      <c r="CP7060" s="239"/>
      <c r="CQ7060" s="239"/>
      <c r="CR7060" s="239"/>
      <c r="CS7060" s="239"/>
      <c r="CT7060" s="239"/>
      <c r="CU7060" s="239"/>
      <c r="CV7060" s="239"/>
      <c r="CW7060" s="239"/>
      <c r="CX7060" s="239"/>
      <c r="CY7060" s="239"/>
      <c r="CZ7060" s="239"/>
      <c r="DA7060" s="239"/>
      <c r="DB7060" s="239"/>
      <c r="DC7060" s="239"/>
      <c r="DD7060" s="239"/>
      <c r="DE7060" s="239"/>
      <c r="DF7060" s="239"/>
      <c r="DG7060" s="239"/>
      <c r="DH7060" s="239"/>
      <c r="DI7060" s="239"/>
      <c r="DJ7060" s="239"/>
      <c r="DK7060" s="239"/>
      <c r="DL7060" s="239"/>
      <c r="DM7060" s="239"/>
      <c r="DN7060" s="239"/>
      <c r="DO7060" s="239"/>
      <c r="DP7060" s="239"/>
      <c r="DQ7060" s="239"/>
      <c r="DR7060" s="239"/>
      <c r="DS7060" s="239"/>
    </row>
    <row r="7061" spans="1:123" ht="24" customHeight="1" x14ac:dyDescent="0.2">
      <c r="A7061" s="378"/>
      <c r="B7061" s="112"/>
      <c r="C7061" s="376" t="s">
        <v>604</v>
      </c>
      <c r="D7061" s="113"/>
      <c r="E7061" s="114"/>
      <c r="F7061" s="115"/>
      <c r="G7061" s="302"/>
    </row>
    <row r="7062" spans="1:123" s="238" customFormat="1" ht="24" customHeight="1" x14ac:dyDescent="0.2">
      <c r="A7062" s="235" t="str">
        <f t="shared" ref="A7062:A7075" si="2118">IFERROR(VLOOKUP(C7062,Tabla_Insumos,4,FALSE),"")</f>
        <v/>
      </c>
      <c r="B7062" s="233" t="str">
        <f t="shared" ref="B7062:B7075" si="2119">IFERROR(VLOOKUP(C7062,Tabla_Insumos,5,FALSE),"")</f>
        <v/>
      </c>
      <c r="C7062" s="234"/>
      <c r="D7062" s="235" t="str">
        <f t="shared" ref="D7062:D7075" si="2120">IFERROR(VLOOKUP(C7062,Tabla_Insumos,2,FALSE),"")</f>
        <v/>
      </c>
      <c r="E7062" s="236"/>
      <c r="F7062" s="237">
        <f t="shared" ref="F7062:F7075" si="2121">IFERROR(VLOOKUP(C7062,Tabla_Insumos,3,FALSE),0)</f>
        <v>0</v>
      </c>
      <c r="G7062" s="303">
        <f>ROUND(E7062*F7062,2)</f>
        <v>0</v>
      </c>
    </row>
    <row r="7063" spans="1:123" s="238" customFormat="1" ht="24" customHeight="1" x14ac:dyDescent="0.2">
      <c r="A7063" s="235" t="str">
        <f t="shared" si="2118"/>
        <v/>
      </c>
      <c r="B7063" s="233" t="str">
        <f t="shared" si="2119"/>
        <v/>
      </c>
      <c r="C7063" s="234"/>
      <c r="D7063" s="235" t="str">
        <f t="shared" si="2120"/>
        <v/>
      </c>
      <c r="E7063" s="236"/>
      <c r="F7063" s="237">
        <f t="shared" si="2121"/>
        <v>0</v>
      </c>
      <c r="G7063" s="303">
        <f t="shared" ref="G7063:G7075" si="2122">ROUND(E7063*F7063,2)</f>
        <v>0</v>
      </c>
    </row>
    <row r="7064" spans="1:123" s="238" customFormat="1" ht="24" customHeight="1" x14ac:dyDescent="0.2">
      <c r="A7064" s="235" t="str">
        <f t="shared" si="2118"/>
        <v/>
      </c>
      <c r="B7064" s="233" t="str">
        <f t="shared" si="2119"/>
        <v/>
      </c>
      <c r="C7064" s="234"/>
      <c r="D7064" s="235" t="str">
        <f t="shared" si="2120"/>
        <v/>
      </c>
      <c r="E7064" s="236"/>
      <c r="F7064" s="237">
        <f t="shared" si="2121"/>
        <v>0</v>
      </c>
      <c r="G7064" s="303">
        <f t="shared" si="2122"/>
        <v>0</v>
      </c>
    </row>
    <row r="7065" spans="1:123" s="238" customFormat="1" ht="24" customHeight="1" x14ac:dyDescent="0.2">
      <c r="A7065" s="235" t="str">
        <f t="shared" si="2118"/>
        <v/>
      </c>
      <c r="B7065" s="233" t="str">
        <f t="shared" si="2119"/>
        <v/>
      </c>
      <c r="C7065" s="234"/>
      <c r="D7065" s="235" t="str">
        <f t="shared" si="2120"/>
        <v/>
      </c>
      <c r="E7065" s="236"/>
      <c r="F7065" s="237">
        <f t="shared" si="2121"/>
        <v>0</v>
      </c>
      <c r="G7065" s="303">
        <f t="shared" si="2122"/>
        <v>0</v>
      </c>
    </row>
    <row r="7066" spans="1:123" s="238" customFormat="1" ht="24" customHeight="1" x14ac:dyDescent="0.2">
      <c r="A7066" s="235" t="str">
        <f t="shared" si="2118"/>
        <v/>
      </c>
      <c r="B7066" s="233" t="str">
        <f t="shared" si="2119"/>
        <v/>
      </c>
      <c r="C7066" s="234"/>
      <c r="D7066" s="235" t="str">
        <f t="shared" si="2120"/>
        <v/>
      </c>
      <c r="E7066" s="236"/>
      <c r="F7066" s="237">
        <f t="shared" si="2121"/>
        <v>0</v>
      </c>
      <c r="G7066" s="303">
        <f t="shared" si="2122"/>
        <v>0</v>
      </c>
    </row>
    <row r="7067" spans="1:123" s="238" customFormat="1" ht="24" customHeight="1" x14ac:dyDescent="0.2">
      <c r="A7067" s="235" t="str">
        <f t="shared" si="2118"/>
        <v/>
      </c>
      <c r="B7067" s="233" t="str">
        <f t="shared" si="2119"/>
        <v/>
      </c>
      <c r="C7067" s="234"/>
      <c r="D7067" s="235" t="str">
        <f t="shared" si="2120"/>
        <v/>
      </c>
      <c r="E7067" s="236"/>
      <c r="F7067" s="237">
        <f t="shared" si="2121"/>
        <v>0</v>
      </c>
      <c r="G7067" s="303">
        <f t="shared" si="2122"/>
        <v>0</v>
      </c>
    </row>
    <row r="7068" spans="1:123" s="238" customFormat="1" ht="24" customHeight="1" x14ac:dyDescent="0.2">
      <c r="A7068" s="235" t="str">
        <f t="shared" si="2118"/>
        <v/>
      </c>
      <c r="B7068" s="233" t="str">
        <f t="shared" si="2119"/>
        <v/>
      </c>
      <c r="C7068" s="234"/>
      <c r="D7068" s="235" t="str">
        <f t="shared" si="2120"/>
        <v/>
      </c>
      <c r="E7068" s="236"/>
      <c r="F7068" s="237">
        <f t="shared" si="2121"/>
        <v>0</v>
      </c>
      <c r="G7068" s="303">
        <f t="shared" si="2122"/>
        <v>0</v>
      </c>
    </row>
    <row r="7069" spans="1:123" s="238" customFormat="1" ht="24" customHeight="1" x14ac:dyDescent="0.2">
      <c r="A7069" s="235" t="str">
        <f t="shared" si="2118"/>
        <v/>
      </c>
      <c r="B7069" s="233" t="str">
        <f t="shared" si="2119"/>
        <v/>
      </c>
      <c r="C7069" s="234"/>
      <c r="D7069" s="235" t="str">
        <f t="shared" si="2120"/>
        <v/>
      </c>
      <c r="E7069" s="236"/>
      <c r="F7069" s="237">
        <f t="shared" si="2121"/>
        <v>0</v>
      </c>
      <c r="G7069" s="303">
        <f t="shared" si="2122"/>
        <v>0</v>
      </c>
    </row>
    <row r="7070" spans="1:123" s="238" customFormat="1" ht="24" customHeight="1" x14ac:dyDescent="0.2">
      <c r="A7070" s="235" t="str">
        <f t="shared" si="2118"/>
        <v/>
      </c>
      <c r="B7070" s="233" t="str">
        <f t="shared" si="2119"/>
        <v/>
      </c>
      <c r="C7070" s="234"/>
      <c r="D7070" s="235" t="str">
        <f t="shared" si="2120"/>
        <v/>
      </c>
      <c r="E7070" s="236"/>
      <c r="F7070" s="237">
        <f t="shared" si="2121"/>
        <v>0</v>
      </c>
      <c r="G7070" s="303">
        <f t="shared" si="2122"/>
        <v>0</v>
      </c>
    </row>
    <row r="7071" spans="1:123" s="238" customFormat="1" ht="24" customHeight="1" x14ac:dyDescent="0.2">
      <c r="A7071" s="235" t="str">
        <f t="shared" si="2118"/>
        <v/>
      </c>
      <c r="B7071" s="233" t="str">
        <f t="shared" si="2119"/>
        <v/>
      </c>
      <c r="C7071" s="234"/>
      <c r="D7071" s="235" t="str">
        <f t="shared" si="2120"/>
        <v/>
      </c>
      <c r="E7071" s="236"/>
      <c r="F7071" s="237">
        <f t="shared" si="2121"/>
        <v>0</v>
      </c>
      <c r="G7071" s="303">
        <f t="shared" si="2122"/>
        <v>0</v>
      </c>
    </row>
    <row r="7072" spans="1:123" s="238" customFormat="1" ht="24" customHeight="1" x14ac:dyDescent="0.2">
      <c r="A7072" s="235" t="str">
        <f t="shared" si="2118"/>
        <v/>
      </c>
      <c r="B7072" s="233" t="str">
        <f t="shared" si="2119"/>
        <v/>
      </c>
      <c r="C7072" s="234"/>
      <c r="D7072" s="235" t="str">
        <f t="shared" si="2120"/>
        <v/>
      </c>
      <c r="E7072" s="236"/>
      <c r="F7072" s="237">
        <f t="shared" si="2121"/>
        <v>0</v>
      </c>
      <c r="G7072" s="303">
        <f t="shared" si="2122"/>
        <v>0</v>
      </c>
    </row>
    <row r="7073" spans="1:7" s="238" customFormat="1" ht="24" customHeight="1" x14ac:dyDescent="0.2">
      <c r="A7073" s="235" t="str">
        <f t="shared" si="2118"/>
        <v/>
      </c>
      <c r="B7073" s="233" t="str">
        <f t="shared" si="2119"/>
        <v/>
      </c>
      <c r="C7073" s="234"/>
      <c r="D7073" s="235" t="str">
        <f t="shared" si="2120"/>
        <v/>
      </c>
      <c r="E7073" s="236"/>
      <c r="F7073" s="237">
        <f t="shared" si="2121"/>
        <v>0</v>
      </c>
      <c r="G7073" s="303">
        <f t="shared" si="2122"/>
        <v>0</v>
      </c>
    </row>
    <row r="7074" spans="1:7" s="238" customFormat="1" ht="24" customHeight="1" x14ac:dyDescent="0.2">
      <c r="A7074" s="235" t="str">
        <f t="shared" si="2118"/>
        <v/>
      </c>
      <c r="B7074" s="233" t="str">
        <f t="shared" si="2119"/>
        <v/>
      </c>
      <c r="C7074" s="234"/>
      <c r="D7074" s="235" t="str">
        <f t="shared" si="2120"/>
        <v/>
      </c>
      <c r="E7074" s="236"/>
      <c r="F7074" s="237">
        <f t="shared" si="2121"/>
        <v>0</v>
      </c>
      <c r="G7074" s="303">
        <f t="shared" si="2122"/>
        <v>0</v>
      </c>
    </row>
    <row r="7075" spans="1:7" s="238" customFormat="1" ht="24" customHeight="1" x14ac:dyDescent="0.2">
      <c r="A7075" s="235" t="str">
        <f t="shared" si="2118"/>
        <v/>
      </c>
      <c r="B7075" s="233" t="str">
        <f t="shared" si="2119"/>
        <v/>
      </c>
      <c r="C7075" s="234"/>
      <c r="D7075" s="235" t="str">
        <f t="shared" si="2120"/>
        <v/>
      </c>
      <c r="E7075" s="236"/>
      <c r="F7075" s="237">
        <f t="shared" si="2121"/>
        <v>0</v>
      </c>
      <c r="G7075" s="303">
        <f t="shared" si="2122"/>
        <v>0</v>
      </c>
    </row>
    <row r="7076" spans="1:7" ht="24" customHeight="1" x14ac:dyDescent="0.2">
      <c r="A7076" s="304"/>
      <c r="B7076" s="99"/>
      <c r="C7076" s="99"/>
      <c r="D7076" s="105"/>
      <c r="E7076" s="106"/>
      <c r="F7076" s="377" t="s">
        <v>31</v>
      </c>
      <c r="G7076" s="305">
        <f>SUBTOTAL(9,G7062:G7075)</f>
        <v>0</v>
      </c>
    </row>
    <row r="7077" spans="1:7" ht="24" customHeight="1" x14ac:dyDescent="0.2">
      <c r="A7077" s="304"/>
      <c r="B7077" s="99"/>
      <c r="C7077" s="375" t="s">
        <v>605</v>
      </c>
      <c r="D7077" s="105"/>
      <c r="E7077" s="106"/>
      <c r="F7077" s="107"/>
      <c r="G7077" s="306"/>
    </row>
    <row r="7078" spans="1:7" s="238" customFormat="1" ht="24" customHeight="1" x14ac:dyDescent="0.2">
      <c r="A7078" s="235" t="str">
        <f t="shared" ref="A7078:A7085" si="2123">IFERROR(VLOOKUP(C7078,Tabla_Insumos,4,FALSE),"")</f>
        <v/>
      </c>
      <c r="B7078" s="233">
        <f t="shared" ref="B7078:B7085" si="2124">IFERROR(VLOOKUP(A7078,Tabla_Indices,5,FALSE),"")</f>
        <v>0</v>
      </c>
      <c r="C7078" s="234"/>
      <c r="D7078" s="235" t="str">
        <f t="shared" ref="D7078:D7085" si="2125">IFERROR(VLOOKUP(C7078,Tabla_Insumos,2,FALSE),"")</f>
        <v/>
      </c>
      <c r="E7078" s="236"/>
      <c r="F7078" s="237">
        <f t="shared" ref="F7078:F7085" si="2126">IFERROR(VLOOKUP(C7078,Tabla_Insumos,3,FALSE),0)</f>
        <v>0</v>
      </c>
      <c r="G7078" s="303">
        <f>ROUND(E7078*F7078,2)</f>
        <v>0</v>
      </c>
    </row>
    <row r="7079" spans="1:7" s="238" customFormat="1" ht="24" customHeight="1" x14ac:dyDescent="0.2">
      <c r="A7079" s="235" t="str">
        <f t="shared" si="2123"/>
        <v/>
      </c>
      <c r="B7079" s="233">
        <f t="shared" si="2124"/>
        <v>0</v>
      </c>
      <c r="C7079" s="234"/>
      <c r="D7079" s="235" t="str">
        <f t="shared" si="2125"/>
        <v/>
      </c>
      <c r="E7079" s="236"/>
      <c r="F7079" s="237">
        <f t="shared" si="2126"/>
        <v>0</v>
      </c>
      <c r="G7079" s="303">
        <f>ROUND(E7079*F7079,2)</f>
        <v>0</v>
      </c>
    </row>
    <row r="7080" spans="1:7" s="238" customFormat="1" ht="24" customHeight="1" x14ac:dyDescent="0.2">
      <c r="A7080" s="235" t="str">
        <f t="shared" si="2123"/>
        <v/>
      </c>
      <c r="B7080" s="233">
        <f t="shared" si="2124"/>
        <v>0</v>
      </c>
      <c r="C7080" s="234"/>
      <c r="D7080" s="235" t="str">
        <f t="shared" si="2125"/>
        <v/>
      </c>
      <c r="E7080" s="236"/>
      <c r="F7080" s="237">
        <f t="shared" si="2126"/>
        <v>0</v>
      </c>
      <c r="G7080" s="303">
        <f t="shared" ref="G7080:G7085" si="2127">ROUND(E7080*F7080,2)</f>
        <v>0</v>
      </c>
    </row>
    <row r="7081" spans="1:7" s="238" customFormat="1" ht="24" customHeight="1" x14ac:dyDescent="0.2">
      <c r="A7081" s="235" t="str">
        <f t="shared" si="2123"/>
        <v/>
      </c>
      <c r="B7081" s="233">
        <f t="shared" si="2124"/>
        <v>0</v>
      </c>
      <c r="C7081" s="234"/>
      <c r="D7081" s="235" t="str">
        <f t="shared" si="2125"/>
        <v/>
      </c>
      <c r="E7081" s="236"/>
      <c r="F7081" s="237">
        <f t="shared" si="2126"/>
        <v>0</v>
      </c>
      <c r="G7081" s="303">
        <f t="shared" si="2127"/>
        <v>0</v>
      </c>
    </row>
    <row r="7082" spans="1:7" s="238" customFormat="1" ht="24" customHeight="1" x14ac:dyDescent="0.2">
      <c r="A7082" s="235" t="str">
        <f t="shared" si="2123"/>
        <v/>
      </c>
      <c r="B7082" s="233">
        <f t="shared" si="2124"/>
        <v>0</v>
      </c>
      <c r="C7082" s="234"/>
      <c r="D7082" s="235" t="str">
        <f t="shared" si="2125"/>
        <v/>
      </c>
      <c r="E7082" s="236"/>
      <c r="F7082" s="237">
        <f t="shared" si="2126"/>
        <v>0</v>
      </c>
      <c r="G7082" s="303">
        <f t="shared" si="2127"/>
        <v>0</v>
      </c>
    </row>
    <row r="7083" spans="1:7" s="238" customFormat="1" ht="24" customHeight="1" x14ac:dyDescent="0.2">
      <c r="A7083" s="235" t="str">
        <f t="shared" si="2123"/>
        <v/>
      </c>
      <c r="B7083" s="233">
        <f t="shared" si="2124"/>
        <v>0</v>
      </c>
      <c r="C7083" s="234"/>
      <c r="D7083" s="235" t="str">
        <f t="shared" si="2125"/>
        <v/>
      </c>
      <c r="E7083" s="236"/>
      <c r="F7083" s="237">
        <f t="shared" si="2126"/>
        <v>0</v>
      </c>
      <c r="G7083" s="303">
        <f t="shared" si="2127"/>
        <v>0</v>
      </c>
    </row>
    <row r="7084" spans="1:7" s="238" customFormat="1" ht="24" customHeight="1" x14ac:dyDescent="0.2">
      <c r="A7084" s="235" t="str">
        <f t="shared" si="2123"/>
        <v/>
      </c>
      <c r="B7084" s="233">
        <f t="shared" si="2124"/>
        <v>0</v>
      </c>
      <c r="C7084" s="234"/>
      <c r="D7084" s="235" t="str">
        <f t="shared" si="2125"/>
        <v/>
      </c>
      <c r="E7084" s="236"/>
      <c r="F7084" s="237">
        <f t="shared" si="2126"/>
        <v>0</v>
      </c>
      <c r="G7084" s="303">
        <f t="shared" si="2127"/>
        <v>0</v>
      </c>
    </row>
    <row r="7085" spans="1:7" s="238" customFormat="1" ht="24" customHeight="1" x14ac:dyDescent="0.2">
      <c r="A7085" s="235" t="str">
        <f t="shared" si="2123"/>
        <v/>
      </c>
      <c r="B7085" s="233">
        <f t="shared" si="2124"/>
        <v>0</v>
      </c>
      <c r="C7085" s="234"/>
      <c r="D7085" s="235" t="str">
        <f t="shared" si="2125"/>
        <v/>
      </c>
      <c r="E7085" s="236"/>
      <c r="F7085" s="237">
        <f t="shared" si="2126"/>
        <v>0</v>
      </c>
      <c r="G7085" s="303">
        <f t="shared" si="2127"/>
        <v>0</v>
      </c>
    </row>
    <row r="7086" spans="1:7" ht="24" customHeight="1" x14ac:dyDescent="0.2">
      <c r="A7086" s="304"/>
      <c r="B7086" s="99"/>
      <c r="C7086" s="99"/>
      <c r="D7086" s="105"/>
      <c r="E7086" s="106"/>
      <c r="F7086" s="377" t="s">
        <v>32</v>
      </c>
      <c r="G7086" s="305">
        <f>SUBTOTAL(9,G7078:G7085)</f>
        <v>0</v>
      </c>
    </row>
    <row r="7087" spans="1:7" ht="24" customHeight="1" x14ac:dyDescent="0.2">
      <c r="A7087" s="304"/>
      <c r="B7087" s="99"/>
      <c r="C7087" s="375" t="s">
        <v>606</v>
      </c>
      <c r="D7087" s="105"/>
      <c r="E7087" s="106"/>
      <c r="F7087" s="107"/>
      <c r="G7087" s="306"/>
    </row>
    <row r="7088" spans="1:7" s="238" customFormat="1" ht="24" customHeight="1" x14ac:dyDescent="0.2">
      <c r="A7088" s="235" t="str">
        <f t="shared" ref="A7088:A7096" si="2128">IFERROR(VLOOKUP(C7088,Tabla_Insumos,4,FALSE),"")</f>
        <v/>
      </c>
      <c r="B7088" s="233" t="str">
        <f t="shared" ref="B7088:B7096" si="2129">IFERROR(VLOOKUP(C7088,Tabla_Insumos,5,FALSE),"")</f>
        <v/>
      </c>
      <c r="C7088" s="234"/>
      <c r="D7088" s="235" t="str">
        <f t="shared" ref="D7088:D7096" si="2130">IFERROR(VLOOKUP(C7088,Tabla_Insumos,2,FALSE),"")</f>
        <v/>
      </c>
      <c r="E7088" s="236"/>
      <c r="F7088" s="237">
        <f t="shared" ref="F7088:F7096" si="2131">IFERROR(VLOOKUP(C7088,Tabla_Insumos,3,FALSE),0)</f>
        <v>0</v>
      </c>
      <c r="G7088" s="303">
        <f t="shared" ref="G7088:G7096" si="2132">ROUND(E7088*F7088,2)</f>
        <v>0</v>
      </c>
    </row>
    <row r="7089" spans="1:7" s="238" customFormat="1" ht="24" customHeight="1" x14ac:dyDescent="0.2">
      <c r="A7089" s="235" t="str">
        <f t="shared" si="2128"/>
        <v/>
      </c>
      <c r="B7089" s="233" t="str">
        <f t="shared" si="2129"/>
        <v/>
      </c>
      <c r="C7089" s="234"/>
      <c r="D7089" s="235" t="str">
        <f t="shared" si="2130"/>
        <v/>
      </c>
      <c r="E7089" s="236"/>
      <c r="F7089" s="237">
        <f t="shared" si="2131"/>
        <v>0</v>
      </c>
      <c r="G7089" s="303">
        <f t="shared" si="2132"/>
        <v>0</v>
      </c>
    </row>
    <row r="7090" spans="1:7" s="238" customFormat="1" ht="24" customHeight="1" x14ac:dyDescent="0.2">
      <c r="A7090" s="235" t="str">
        <f t="shared" si="2128"/>
        <v/>
      </c>
      <c r="B7090" s="233" t="str">
        <f t="shared" si="2129"/>
        <v/>
      </c>
      <c r="C7090" s="234"/>
      <c r="D7090" s="235" t="str">
        <f t="shared" si="2130"/>
        <v/>
      </c>
      <c r="E7090" s="236"/>
      <c r="F7090" s="237">
        <f t="shared" si="2131"/>
        <v>0</v>
      </c>
      <c r="G7090" s="303">
        <f t="shared" si="2132"/>
        <v>0</v>
      </c>
    </row>
    <row r="7091" spans="1:7" s="238" customFormat="1" ht="24" customHeight="1" x14ac:dyDescent="0.2">
      <c r="A7091" s="235" t="str">
        <f t="shared" si="2128"/>
        <v/>
      </c>
      <c r="B7091" s="233" t="str">
        <f t="shared" si="2129"/>
        <v/>
      </c>
      <c r="C7091" s="234"/>
      <c r="D7091" s="235" t="str">
        <f t="shared" si="2130"/>
        <v/>
      </c>
      <c r="E7091" s="236"/>
      <c r="F7091" s="237">
        <f t="shared" si="2131"/>
        <v>0</v>
      </c>
      <c r="G7091" s="303">
        <f t="shared" si="2132"/>
        <v>0</v>
      </c>
    </row>
    <row r="7092" spans="1:7" s="238" customFormat="1" ht="24" customHeight="1" x14ac:dyDescent="0.2">
      <c r="A7092" s="235" t="str">
        <f t="shared" si="2128"/>
        <v/>
      </c>
      <c r="B7092" s="233" t="str">
        <f t="shared" si="2129"/>
        <v/>
      </c>
      <c r="C7092" s="234"/>
      <c r="D7092" s="235" t="str">
        <f t="shared" si="2130"/>
        <v/>
      </c>
      <c r="E7092" s="236"/>
      <c r="F7092" s="237">
        <f t="shared" si="2131"/>
        <v>0</v>
      </c>
      <c r="G7092" s="303">
        <f t="shared" si="2132"/>
        <v>0</v>
      </c>
    </row>
    <row r="7093" spans="1:7" s="238" customFormat="1" ht="24" customHeight="1" x14ac:dyDescent="0.2">
      <c r="A7093" s="235" t="str">
        <f t="shared" si="2128"/>
        <v/>
      </c>
      <c r="B7093" s="233" t="str">
        <f t="shared" si="2129"/>
        <v/>
      </c>
      <c r="C7093" s="234"/>
      <c r="D7093" s="235" t="str">
        <f t="shared" si="2130"/>
        <v/>
      </c>
      <c r="E7093" s="236"/>
      <c r="F7093" s="237">
        <f t="shared" si="2131"/>
        <v>0</v>
      </c>
      <c r="G7093" s="303">
        <f t="shared" si="2132"/>
        <v>0</v>
      </c>
    </row>
    <row r="7094" spans="1:7" s="238" customFormat="1" ht="24" customHeight="1" x14ac:dyDescent="0.2">
      <c r="A7094" s="235" t="str">
        <f t="shared" si="2128"/>
        <v/>
      </c>
      <c r="B7094" s="233" t="str">
        <f t="shared" si="2129"/>
        <v/>
      </c>
      <c r="C7094" s="234"/>
      <c r="D7094" s="235" t="str">
        <f t="shared" si="2130"/>
        <v/>
      </c>
      <c r="E7094" s="236"/>
      <c r="F7094" s="237">
        <f t="shared" si="2131"/>
        <v>0</v>
      </c>
      <c r="G7094" s="303">
        <f t="shared" si="2132"/>
        <v>0</v>
      </c>
    </row>
    <row r="7095" spans="1:7" s="238" customFormat="1" ht="24" customHeight="1" x14ac:dyDescent="0.2">
      <c r="A7095" s="235" t="str">
        <f t="shared" si="2128"/>
        <v/>
      </c>
      <c r="B7095" s="233" t="str">
        <f t="shared" si="2129"/>
        <v/>
      </c>
      <c r="C7095" s="234"/>
      <c r="D7095" s="235" t="str">
        <f t="shared" si="2130"/>
        <v/>
      </c>
      <c r="E7095" s="236"/>
      <c r="F7095" s="237">
        <f t="shared" si="2131"/>
        <v>0</v>
      </c>
      <c r="G7095" s="303">
        <f t="shared" si="2132"/>
        <v>0</v>
      </c>
    </row>
    <row r="7096" spans="1:7" s="238" customFormat="1" ht="24" customHeight="1" x14ac:dyDescent="0.2">
      <c r="A7096" s="235" t="str">
        <f t="shared" si="2128"/>
        <v/>
      </c>
      <c r="B7096" s="233" t="str">
        <f t="shared" si="2129"/>
        <v/>
      </c>
      <c r="C7096" s="234"/>
      <c r="D7096" s="235" t="str">
        <f t="shared" si="2130"/>
        <v/>
      </c>
      <c r="E7096" s="236"/>
      <c r="F7096" s="237">
        <f t="shared" si="2131"/>
        <v>0</v>
      </c>
      <c r="G7096" s="303">
        <f t="shared" si="2132"/>
        <v>0</v>
      </c>
    </row>
    <row r="7097" spans="1:7" ht="24" customHeight="1" x14ac:dyDescent="0.2">
      <c r="A7097" s="307"/>
      <c r="B7097" s="105"/>
      <c r="C7097" s="99"/>
      <c r="D7097" s="105"/>
      <c r="E7097" s="106"/>
      <c r="F7097" s="377" t="s">
        <v>33</v>
      </c>
      <c r="G7097" s="305">
        <f>SUBTOTAL(9,G7088:G7096)</f>
        <v>0</v>
      </c>
    </row>
    <row r="7098" spans="1:7" ht="24" customHeight="1" x14ac:dyDescent="0.2">
      <c r="A7098" s="308"/>
      <c r="B7098" s="105"/>
      <c r="C7098" s="99"/>
      <c r="D7098" s="105"/>
      <c r="E7098" s="106"/>
      <c r="F7098" s="107"/>
      <c r="G7098" s="306"/>
    </row>
    <row r="7099" spans="1:7" ht="24" customHeight="1" x14ac:dyDescent="0.2">
      <c r="A7099" s="309" t="str">
        <f>B7057</f>
        <v/>
      </c>
      <c r="B7099" s="310" t="str">
        <f>C7057</f>
        <v/>
      </c>
      <c r="C7099" s="113"/>
      <c r="D7099" s="113" t="s">
        <v>34</v>
      </c>
      <c r="E7099" s="114"/>
      <c r="F7099" s="312" t="s">
        <v>35</v>
      </c>
      <c r="G7099" s="311">
        <f>SUBTOTAL(9,G7062:G7098)</f>
        <v>0</v>
      </c>
    </row>
    <row r="7101" spans="1:7" ht="24" customHeight="1" x14ac:dyDescent="0.2">
      <c r="A7101" s="291" t="s">
        <v>37</v>
      </c>
      <c r="B7101" s="292"/>
      <c r="C7101" s="292"/>
      <c r="D7101" s="292"/>
      <c r="E7101" s="292"/>
      <c r="F7101" s="292"/>
      <c r="G7101" s="293"/>
    </row>
    <row r="7102" spans="1:7" ht="24" customHeight="1" x14ac:dyDescent="0.2">
      <c r="A7102" s="294" t="s">
        <v>602</v>
      </c>
      <c r="B7102" s="101" t="str">
        <f>Comitente</f>
        <v>DIRECCION PROVINCIAL DE REDES DE GAS</v>
      </c>
      <c r="C7102" s="96"/>
      <c r="D7102" s="102"/>
      <c r="E7102" s="102"/>
      <c r="F7102" s="103"/>
      <c r="G7102" s="295"/>
    </row>
    <row r="7103" spans="1:7" ht="24" customHeight="1" x14ac:dyDescent="0.2">
      <c r="A7103" s="294" t="s">
        <v>603</v>
      </c>
      <c r="B7103" s="101">
        <f>Contratista</f>
        <v>0</v>
      </c>
      <c r="C7103" s="97"/>
      <c r="D7103" s="97"/>
      <c r="E7103" s="97"/>
      <c r="F7103" s="104"/>
      <c r="G7103" s="296"/>
    </row>
    <row r="7104" spans="1:7" ht="24" customHeight="1" x14ac:dyDescent="0.2">
      <c r="A7104" s="294" t="s">
        <v>24</v>
      </c>
      <c r="B7104" s="101" t="str">
        <f>Obra</f>
        <v>RED DE MEDIA PRESIÓN BARRIO TALACASTO</v>
      </c>
      <c r="C7104" s="97"/>
      <c r="D7104" s="97"/>
      <c r="E7104" s="97"/>
      <c r="F7104" s="104" t="s">
        <v>38</v>
      </c>
      <c r="G7104" s="297">
        <f>Fecha_Base</f>
        <v>0</v>
      </c>
    </row>
    <row r="7105" spans="1:123" ht="24" customHeight="1" x14ac:dyDescent="0.2">
      <c r="A7105" s="298" t="s">
        <v>601</v>
      </c>
      <c r="B7105" s="98" t="str">
        <f>Ubicación</f>
        <v>Departamento Chimbas</v>
      </c>
      <c r="C7105" s="98"/>
      <c r="D7105" s="105"/>
      <c r="E7105" s="106"/>
      <c r="F7105" s="107"/>
      <c r="G7105" s="299"/>
    </row>
    <row r="7106" spans="1:123" ht="24" customHeight="1" x14ac:dyDescent="0.2">
      <c r="A7106" s="298" t="s">
        <v>39</v>
      </c>
      <c r="B7106" s="108" t="str">
        <f>IFERROR(VALUE(LEFT(B7107,FIND(".",B7107)-1)),"")</f>
        <v/>
      </c>
      <c r="C7106" s="99" t="str">
        <f>IFERROR(VLOOKUP(B7106,Tabla_CyP,2,FALSE),"")</f>
        <v/>
      </c>
      <c r="D7106" s="99"/>
      <c r="E7106" s="106"/>
      <c r="F7106" s="107"/>
      <c r="G7106" s="299"/>
    </row>
    <row r="7107" spans="1:123" ht="24" customHeight="1" x14ac:dyDescent="0.2">
      <c r="A7107" s="298" t="s">
        <v>25</v>
      </c>
      <c r="B7107" s="109" t="str">
        <f>IFERROR(VLOOKUP(COUNTIF($A$1:A7107,"ANALISIS DE PRECIOS"),Tabla_NumeroItem,2,FALSE),"")</f>
        <v/>
      </c>
      <c r="C7107" s="99" t="str">
        <f>IFERROR(VLOOKUP(B7107,Tabla_CyP,2,FALSE),"")</f>
        <v/>
      </c>
      <c r="D7107" s="105"/>
      <c r="E7107" s="106"/>
      <c r="F7107" s="104" t="s">
        <v>26</v>
      </c>
      <c r="G7107" s="300" t="str">
        <f>IFERROR(VLOOKUP(B7107,Tabla_CyP,4,FALSE),"")</f>
        <v/>
      </c>
    </row>
    <row r="7108" spans="1:123" ht="24" customHeight="1" x14ac:dyDescent="0.2">
      <c r="A7108" s="298"/>
      <c r="B7108" s="98"/>
      <c r="C7108" s="99"/>
      <c r="D7108" s="105"/>
      <c r="E7108" s="106"/>
      <c r="F7108" s="107"/>
      <c r="G7108" s="299"/>
    </row>
    <row r="7109" spans="1:123" ht="24" customHeight="1" x14ac:dyDescent="0.2">
      <c r="A7109" s="431" t="s">
        <v>507</v>
      </c>
      <c r="B7109" s="432"/>
      <c r="C7109" s="425" t="s">
        <v>0</v>
      </c>
      <c r="D7109" s="425" t="s">
        <v>27</v>
      </c>
      <c r="E7109" s="427" t="s">
        <v>28</v>
      </c>
      <c r="F7109" s="429" t="s">
        <v>29</v>
      </c>
      <c r="G7109" s="429" t="s">
        <v>30</v>
      </c>
    </row>
    <row r="7110" spans="1:123" s="111" customFormat="1" ht="24" customHeight="1" x14ac:dyDescent="0.2">
      <c r="A7110" s="110" t="s">
        <v>508</v>
      </c>
      <c r="B7110" s="110" t="s">
        <v>509</v>
      </c>
      <c r="C7110" s="426"/>
      <c r="D7110" s="426"/>
      <c r="E7110" s="428"/>
      <c r="F7110" s="430"/>
      <c r="G7110" s="430"/>
      <c r="H7110" s="239"/>
      <c r="I7110" s="239"/>
      <c r="J7110" s="239"/>
      <c r="K7110" s="239"/>
      <c r="L7110" s="239"/>
      <c r="M7110" s="239"/>
      <c r="N7110" s="239"/>
      <c r="O7110" s="239"/>
      <c r="P7110" s="239"/>
      <c r="Q7110" s="239"/>
      <c r="R7110" s="239"/>
      <c r="S7110" s="239"/>
      <c r="T7110" s="239"/>
      <c r="U7110" s="239"/>
      <c r="V7110" s="239"/>
      <c r="W7110" s="239"/>
      <c r="X7110" s="239"/>
      <c r="Y7110" s="239"/>
      <c r="Z7110" s="239"/>
      <c r="AA7110" s="239"/>
      <c r="AB7110" s="239"/>
      <c r="AC7110" s="239"/>
      <c r="AD7110" s="239"/>
      <c r="AE7110" s="239"/>
      <c r="AF7110" s="239"/>
      <c r="AG7110" s="239"/>
      <c r="AH7110" s="239"/>
      <c r="AI7110" s="239"/>
      <c r="AJ7110" s="239"/>
      <c r="AK7110" s="239"/>
      <c r="AL7110" s="239"/>
      <c r="AM7110" s="239"/>
      <c r="AN7110" s="239"/>
      <c r="AO7110" s="239"/>
      <c r="AP7110" s="239"/>
      <c r="AQ7110" s="239"/>
      <c r="AR7110" s="239"/>
      <c r="AS7110" s="239"/>
      <c r="AT7110" s="239"/>
      <c r="AU7110" s="239"/>
      <c r="AV7110" s="239"/>
      <c r="AW7110" s="239"/>
      <c r="AX7110" s="239"/>
      <c r="AY7110" s="239"/>
      <c r="AZ7110" s="239"/>
      <c r="BA7110" s="239"/>
      <c r="BB7110" s="239"/>
      <c r="BC7110" s="239"/>
      <c r="BD7110" s="239"/>
      <c r="BE7110" s="239"/>
      <c r="BF7110" s="239"/>
      <c r="BG7110" s="239"/>
      <c r="BH7110" s="239"/>
      <c r="BI7110" s="239"/>
      <c r="BJ7110" s="239"/>
      <c r="BK7110" s="239"/>
      <c r="BL7110" s="239"/>
      <c r="BM7110" s="239"/>
      <c r="BN7110" s="239"/>
      <c r="BO7110" s="239"/>
      <c r="BP7110" s="239"/>
      <c r="BQ7110" s="239"/>
      <c r="BR7110" s="239"/>
      <c r="BS7110" s="239"/>
      <c r="BT7110" s="239"/>
      <c r="BU7110" s="239"/>
      <c r="BV7110" s="239"/>
      <c r="BW7110" s="239"/>
      <c r="BX7110" s="239"/>
      <c r="BY7110" s="239"/>
      <c r="BZ7110" s="239"/>
      <c r="CA7110" s="239"/>
      <c r="CB7110" s="239"/>
      <c r="CC7110" s="239"/>
      <c r="CD7110" s="239"/>
      <c r="CE7110" s="239"/>
      <c r="CF7110" s="239"/>
      <c r="CG7110" s="239"/>
      <c r="CH7110" s="239"/>
      <c r="CI7110" s="239"/>
      <c r="CJ7110" s="239"/>
      <c r="CK7110" s="239"/>
      <c r="CL7110" s="239"/>
      <c r="CM7110" s="239"/>
      <c r="CN7110" s="239"/>
      <c r="CO7110" s="239"/>
      <c r="CP7110" s="239"/>
      <c r="CQ7110" s="239"/>
      <c r="CR7110" s="239"/>
      <c r="CS7110" s="239"/>
      <c r="CT7110" s="239"/>
      <c r="CU7110" s="239"/>
      <c r="CV7110" s="239"/>
      <c r="CW7110" s="239"/>
      <c r="CX7110" s="239"/>
      <c r="CY7110" s="239"/>
      <c r="CZ7110" s="239"/>
      <c r="DA7110" s="239"/>
      <c r="DB7110" s="239"/>
      <c r="DC7110" s="239"/>
      <c r="DD7110" s="239"/>
      <c r="DE7110" s="239"/>
      <c r="DF7110" s="239"/>
      <c r="DG7110" s="239"/>
      <c r="DH7110" s="239"/>
      <c r="DI7110" s="239"/>
      <c r="DJ7110" s="239"/>
      <c r="DK7110" s="239"/>
      <c r="DL7110" s="239"/>
      <c r="DM7110" s="239"/>
      <c r="DN7110" s="239"/>
      <c r="DO7110" s="239"/>
      <c r="DP7110" s="239"/>
      <c r="DQ7110" s="239"/>
      <c r="DR7110" s="239"/>
      <c r="DS7110" s="239"/>
    </row>
    <row r="7111" spans="1:123" ht="24" customHeight="1" x14ac:dyDescent="0.2">
      <c r="A7111" s="378"/>
      <c r="B7111" s="112"/>
      <c r="C7111" s="376" t="s">
        <v>604</v>
      </c>
      <c r="D7111" s="113"/>
      <c r="E7111" s="114"/>
      <c r="F7111" s="115"/>
      <c r="G7111" s="302"/>
    </row>
    <row r="7112" spans="1:123" s="238" customFormat="1" ht="24" customHeight="1" x14ac:dyDescent="0.2">
      <c r="A7112" s="235" t="str">
        <f t="shared" ref="A7112:A7125" si="2133">IFERROR(VLOOKUP(C7112,Tabla_Insumos,4,FALSE),"")</f>
        <v/>
      </c>
      <c r="B7112" s="233" t="str">
        <f t="shared" ref="B7112:B7125" si="2134">IFERROR(VLOOKUP(C7112,Tabla_Insumos,5,FALSE),"")</f>
        <v/>
      </c>
      <c r="C7112" s="234"/>
      <c r="D7112" s="235" t="str">
        <f t="shared" ref="D7112:D7125" si="2135">IFERROR(VLOOKUP(C7112,Tabla_Insumos,2,FALSE),"")</f>
        <v/>
      </c>
      <c r="E7112" s="236"/>
      <c r="F7112" s="237">
        <f t="shared" ref="F7112:F7125" si="2136">IFERROR(VLOOKUP(C7112,Tabla_Insumos,3,FALSE),0)</f>
        <v>0</v>
      </c>
      <c r="G7112" s="303">
        <f>ROUND(E7112*F7112,2)</f>
        <v>0</v>
      </c>
    </row>
    <row r="7113" spans="1:123" s="238" customFormat="1" ht="24" customHeight="1" x14ac:dyDescent="0.2">
      <c r="A7113" s="235" t="str">
        <f t="shared" si="2133"/>
        <v/>
      </c>
      <c r="B7113" s="233" t="str">
        <f t="shared" si="2134"/>
        <v/>
      </c>
      <c r="C7113" s="234"/>
      <c r="D7113" s="235" t="str">
        <f t="shared" si="2135"/>
        <v/>
      </c>
      <c r="E7113" s="236"/>
      <c r="F7113" s="237">
        <f t="shared" si="2136"/>
        <v>0</v>
      </c>
      <c r="G7113" s="303">
        <f t="shared" ref="G7113:G7125" si="2137">ROUND(E7113*F7113,2)</f>
        <v>0</v>
      </c>
    </row>
    <row r="7114" spans="1:123" s="238" customFormat="1" ht="24" customHeight="1" x14ac:dyDescent="0.2">
      <c r="A7114" s="235" t="str">
        <f t="shared" si="2133"/>
        <v/>
      </c>
      <c r="B7114" s="233" t="str">
        <f t="shared" si="2134"/>
        <v/>
      </c>
      <c r="C7114" s="234"/>
      <c r="D7114" s="235" t="str">
        <f t="shared" si="2135"/>
        <v/>
      </c>
      <c r="E7114" s="236"/>
      <c r="F7114" s="237">
        <f t="shared" si="2136"/>
        <v>0</v>
      </c>
      <c r="G7114" s="303">
        <f t="shared" si="2137"/>
        <v>0</v>
      </c>
    </row>
    <row r="7115" spans="1:123" s="238" customFormat="1" ht="24" customHeight="1" x14ac:dyDescent="0.2">
      <c r="A7115" s="235" t="str">
        <f t="shared" si="2133"/>
        <v/>
      </c>
      <c r="B7115" s="233" t="str">
        <f t="shared" si="2134"/>
        <v/>
      </c>
      <c r="C7115" s="234"/>
      <c r="D7115" s="235" t="str">
        <f t="shared" si="2135"/>
        <v/>
      </c>
      <c r="E7115" s="236"/>
      <c r="F7115" s="237">
        <f t="shared" si="2136"/>
        <v>0</v>
      </c>
      <c r="G7115" s="303">
        <f t="shared" si="2137"/>
        <v>0</v>
      </c>
    </row>
    <row r="7116" spans="1:123" s="238" customFormat="1" ht="24" customHeight="1" x14ac:dyDescent="0.2">
      <c r="A7116" s="235" t="str">
        <f t="shared" si="2133"/>
        <v/>
      </c>
      <c r="B7116" s="233" t="str">
        <f t="shared" si="2134"/>
        <v/>
      </c>
      <c r="C7116" s="234"/>
      <c r="D7116" s="235" t="str">
        <f t="shared" si="2135"/>
        <v/>
      </c>
      <c r="E7116" s="236"/>
      <c r="F7116" s="237">
        <f t="shared" si="2136"/>
        <v>0</v>
      </c>
      <c r="G7116" s="303">
        <f t="shared" si="2137"/>
        <v>0</v>
      </c>
    </row>
    <row r="7117" spans="1:123" s="238" customFormat="1" ht="24" customHeight="1" x14ac:dyDescent="0.2">
      <c r="A7117" s="235" t="str">
        <f t="shared" si="2133"/>
        <v/>
      </c>
      <c r="B7117" s="233" t="str">
        <f t="shared" si="2134"/>
        <v/>
      </c>
      <c r="C7117" s="234"/>
      <c r="D7117" s="235" t="str">
        <f t="shared" si="2135"/>
        <v/>
      </c>
      <c r="E7117" s="236"/>
      <c r="F7117" s="237">
        <f t="shared" si="2136"/>
        <v>0</v>
      </c>
      <c r="G7117" s="303">
        <f t="shared" si="2137"/>
        <v>0</v>
      </c>
    </row>
    <row r="7118" spans="1:123" s="238" customFormat="1" ht="24" customHeight="1" x14ac:dyDescent="0.2">
      <c r="A7118" s="235" t="str">
        <f t="shared" si="2133"/>
        <v/>
      </c>
      <c r="B7118" s="233" t="str">
        <f t="shared" si="2134"/>
        <v/>
      </c>
      <c r="C7118" s="234"/>
      <c r="D7118" s="235" t="str">
        <f t="shared" si="2135"/>
        <v/>
      </c>
      <c r="E7118" s="236"/>
      <c r="F7118" s="237">
        <f t="shared" si="2136"/>
        <v>0</v>
      </c>
      <c r="G7118" s="303">
        <f t="shared" si="2137"/>
        <v>0</v>
      </c>
    </row>
    <row r="7119" spans="1:123" s="238" customFormat="1" ht="24" customHeight="1" x14ac:dyDescent="0.2">
      <c r="A7119" s="235" t="str">
        <f t="shared" si="2133"/>
        <v/>
      </c>
      <c r="B7119" s="233" t="str">
        <f t="shared" si="2134"/>
        <v/>
      </c>
      <c r="C7119" s="234"/>
      <c r="D7119" s="235" t="str">
        <f t="shared" si="2135"/>
        <v/>
      </c>
      <c r="E7119" s="236"/>
      <c r="F7119" s="237">
        <f t="shared" si="2136"/>
        <v>0</v>
      </c>
      <c r="G7119" s="303">
        <f t="shared" si="2137"/>
        <v>0</v>
      </c>
    </row>
    <row r="7120" spans="1:123" s="238" customFormat="1" ht="24" customHeight="1" x14ac:dyDescent="0.2">
      <c r="A7120" s="235" t="str">
        <f t="shared" si="2133"/>
        <v/>
      </c>
      <c r="B7120" s="233" t="str">
        <f t="shared" si="2134"/>
        <v/>
      </c>
      <c r="C7120" s="234"/>
      <c r="D7120" s="235" t="str">
        <f t="shared" si="2135"/>
        <v/>
      </c>
      <c r="E7120" s="236"/>
      <c r="F7120" s="237">
        <f t="shared" si="2136"/>
        <v>0</v>
      </c>
      <c r="G7120" s="303">
        <f t="shared" si="2137"/>
        <v>0</v>
      </c>
    </row>
    <row r="7121" spans="1:7" s="238" customFormat="1" ht="24" customHeight="1" x14ac:dyDescent="0.2">
      <c r="A7121" s="235" t="str">
        <f t="shared" si="2133"/>
        <v/>
      </c>
      <c r="B7121" s="233" t="str">
        <f t="shared" si="2134"/>
        <v/>
      </c>
      <c r="C7121" s="234"/>
      <c r="D7121" s="235" t="str">
        <f t="shared" si="2135"/>
        <v/>
      </c>
      <c r="E7121" s="236"/>
      <c r="F7121" s="237">
        <f t="shared" si="2136"/>
        <v>0</v>
      </c>
      <c r="G7121" s="303">
        <f t="shared" si="2137"/>
        <v>0</v>
      </c>
    </row>
    <row r="7122" spans="1:7" s="238" customFormat="1" ht="24" customHeight="1" x14ac:dyDescent="0.2">
      <c r="A7122" s="235" t="str">
        <f t="shared" si="2133"/>
        <v/>
      </c>
      <c r="B7122" s="233" t="str">
        <f t="shared" si="2134"/>
        <v/>
      </c>
      <c r="C7122" s="234"/>
      <c r="D7122" s="235" t="str">
        <f t="shared" si="2135"/>
        <v/>
      </c>
      <c r="E7122" s="236"/>
      <c r="F7122" s="237">
        <f t="shared" si="2136"/>
        <v>0</v>
      </c>
      <c r="G7122" s="303">
        <f t="shared" si="2137"/>
        <v>0</v>
      </c>
    </row>
    <row r="7123" spans="1:7" s="238" customFormat="1" ht="24" customHeight="1" x14ac:dyDescent="0.2">
      <c r="A7123" s="235" t="str">
        <f t="shared" si="2133"/>
        <v/>
      </c>
      <c r="B7123" s="233" t="str">
        <f t="shared" si="2134"/>
        <v/>
      </c>
      <c r="C7123" s="234"/>
      <c r="D7123" s="235" t="str">
        <f t="shared" si="2135"/>
        <v/>
      </c>
      <c r="E7123" s="236"/>
      <c r="F7123" s="237">
        <f t="shared" si="2136"/>
        <v>0</v>
      </c>
      <c r="G7123" s="303">
        <f t="shared" si="2137"/>
        <v>0</v>
      </c>
    </row>
    <row r="7124" spans="1:7" s="238" customFormat="1" ht="24" customHeight="1" x14ac:dyDescent="0.2">
      <c r="A7124" s="235" t="str">
        <f t="shared" si="2133"/>
        <v/>
      </c>
      <c r="B7124" s="233" t="str">
        <f t="shared" si="2134"/>
        <v/>
      </c>
      <c r="C7124" s="234"/>
      <c r="D7124" s="235" t="str">
        <f t="shared" si="2135"/>
        <v/>
      </c>
      <c r="E7124" s="236"/>
      <c r="F7124" s="237">
        <f t="shared" si="2136"/>
        <v>0</v>
      </c>
      <c r="G7124" s="303">
        <f t="shared" si="2137"/>
        <v>0</v>
      </c>
    </row>
    <row r="7125" spans="1:7" s="238" customFormat="1" ht="24" customHeight="1" x14ac:dyDescent="0.2">
      <c r="A7125" s="235" t="str">
        <f t="shared" si="2133"/>
        <v/>
      </c>
      <c r="B7125" s="233" t="str">
        <f t="shared" si="2134"/>
        <v/>
      </c>
      <c r="C7125" s="234"/>
      <c r="D7125" s="235" t="str">
        <f t="shared" si="2135"/>
        <v/>
      </c>
      <c r="E7125" s="236"/>
      <c r="F7125" s="237">
        <f t="shared" si="2136"/>
        <v>0</v>
      </c>
      <c r="G7125" s="303">
        <f t="shared" si="2137"/>
        <v>0</v>
      </c>
    </row>
    <row r="7126" spans="1:7" ht="24" customHeight="1" x14ac:dyDescent="0.2">
      <c r="A7126" s="304"/>
      <c r="B7126" s="99"/>
      <c r="C7126" s="99"/>
      <c r="D7126" s="105"/>
      <c r="E7126" s="106"/>
      <c r="F7126" s="377" t="s">
        <v>31</v>
      </c>
      <c r="G7126" s="305">
        <f>SUBTOTAL(9,G7112:G7125)</f>
        <v>0</v>
      </c>
    </row>
    <row r="7127" spans="1:7" ht="24" customHeight="1" x14ac:dyDescent="0.2">
      <c r="A7127" s="304"/>
      <c r="B7127" s="99"/>
      <c r="C7127" s="375" t="s">
        <v>605</v>
      </c>
      <c r="D7127" s="105"/>
      <c r="E7127" s="106"/>
      <c r="F7127" s="107"/>
      <c r="G7127" s="306"/>
    </row>
    <row r="7128" spans="1:7" s="238" customFormat="1" ht="24" customHeight="1" x14ac:dyDescent="0.2">
      <c r="A7128" s="235" t="str">
        <f t="shared" ref="A7128:A7135" si="2138">IFERROR(VLOOKUP(C7128,Tabla_Insumos,4,FALSE),"")</f>
        <v/>
      </c>
      <c r="B7128" s="233">
        <f t="shared" ref="B7128:B7135" si="2139">IFERROR(VLOOKUP(A7128,Tabla_Indices,5,FALSE),"")</f>
        <v>0</v>
      </c>
      <c r="C7128" s="234"/>
      <c r="D7128" s="235" t="str">
        <f t="shared" ref="D7128:D7135" si="2140">IFERROR(VLOOKUP(C7128,Tabla_Insumos,2,FALSE),"")</f>
        <v/>
      </c>
      <c r="E7128" s="236"/>
      <c r="F7128" s="237">
        <f t="shared" ref="F7128:F7135" si="2141">IFERROR(VLOOKUP(C7128,Tabla_Insumos,3,FALSE),0)</f>
        <v>0</v>
      </c>
      <c r="G7128" s="303">
        <f>ROUND(E7128*F7128,2)</f>
        <v>0</v>
      </c>
    </row>
    <row r="7129" spans="1:7" s="238" customFormat="1" ht="24" customHeight="1" x14ac:dyDescent="0.2">
      <c r="A7129" s="235" t="str">
        <f t="shared" si="2138"/>
        <v/>
      </c>
      <c r="B7129" s="233">
        <f t="shared" si="2139"/>
        <v>0</v>
      </c>
      <c r="C7129" s="234"/>
      <c r="D7129" s="235" t="str">
        <f t="shared" si="2140"/>
        <v/>
      </c>
      <c r="E7129" s="236"/>
      <c r="F7129" s="237">
        <f t="shared" si="2141"/>
        <v>0</v>
      </c>
      <c r="G7129" s="303">
        <f>ROUND(E7129*F7129,2)</f>
        <v>0</v>
      </c>
    </row>
    <row r="7130" spans="1:7" s="238" customFormat="1" ht="24" customHeight="1" x14ac:dyDescent="0.2">
      <c r="A7130" s="235" t="str">
        <f t="shared" si="2138"/>
        <v/>
      </c>
      <c r="B7130" s="233">
        <f t="shared" si="2139"/>
        <v>0</v>
      </c>
      <c r="C7130" s="234"/>
      <c r="D7130" s="235" t="str">
        <f t="shared" si="2140"/>
        <v/>
      </c>
      <c r="E7130" s="236"/>
      <c r="F7130" s="237">
        <f t="shared" si="2141"/>
        <v>0</v>
      </c>
      <c r="G7130" s="303">
        <f t="shared" ref="G7130:G7135" si="2142">ROUND(E7130*F7130,2)</f>
        <v>0</v>
      </c>
    </row>
    <row r="7131" spans="1:7" s="238" customFormat="1" ht="24" customHeight="1" x14ac:dyDescent="0.2">
      <c r="A7131" s="235" t="str">
        <f t="shared" si="2138"/>
        <v/>
      </c>
      <c r="B7131" s="233">
        <f t="shared" si="2139"/>
        <v>0</v>
      </c>
      <c r="C7131" s="234"/>
      <c r="D7131" s="235" t="str">
        <f t="shared" si="2140"/>
        <v/>
      </c>
      <c r="E7131" s="236"/>
      <c r="F7131" s="237">
        <f t="shared" si="2141"/>
        <v>0</v>
      </c>
      <c r="G7131" s="303">
        <f t="shared" si="2142"/>
        <v>0</v>
      </c>
    </row>
    <row r="7132" spans="1:7" s="238" customFormat="1" ht="24" customHeight="1" x14ac:dyDescent="0.2">
      <c r="A7132" s="235" t="str">
        <f t="shared" si="2138"/>
        <v/>
      </c>
      <c r="B7132" s="233">
        <f t="shared" si="2139"/>
        <v>0</v>
      </c>
      <c r="C7132" s="234"/>
      <c r="D7132" s="235" t="str">
        <f t="shared" si="2140"/>
        <v/>
      </c>
      <c r="E7132" s="236"/>
      <c r="F7132" s="237">
        <f t="shared" si="2141"/>
        <v>0</v>
      </c>
      <c r="G7132" s="303">
        <f t="shared" si="2142"/>
        <v>0</v>
      </c>
    </row>
    <row r="7133" spans="1:7" s="238" customFormat="1" ht="24" customHeight="1" x14ac:dyDescent="0.2">
      <c r="A7133" s="235" t="str">
        <f t="shared" si="2138"/>
        <v/>
      </c>
      <c r="B7133" s="233">
        <f t="shared" si="2139"/>
        <v>0</v>
      </c>
      <c r="C7133" s="234"/>
      <c r="D7133" s="235" t="str">
        <f t="shared" si="2140"/>
        <v/>
      </c>
      <c r="E7133" s="236"/>
      <c r="F7133" s="237">
        <f t="shared" si="2141"/>
        <v>0</v>
      </c>
      <c r="G7133" s="303">
        <f t="shared" si="2142"/>
        <v>0</v>
      </c>
    </row>
    <row r="7134" spans="1:7" s="238" customFormat="1" ht="24" customHeight="1" x14ac:dyDescent="0.2">
      <c r="A7134" s="235" t="str">
        <f t="shared" si="2138"/>
        <v/>
      </c>
      <c r="B7134" s="233">
        <f t="shared" si="2139"/>
        <v>0</v>
      </c>
      <c r="C7134" s="234"/>
      <c r="D7134" s="235" t="str">
        <f t="shared" si="2140"/>
        <v/>
      </c>
      <c r="E7134" s="236"/>
      <c r="F7134" s="237">
        <f t="shared" si="2141"/>
        <v>0</v>
      </c>
      <c r="G7134" s="303">
        <f t="shared" si="2142"/>
        <v>0</v>
      </c>
    </row>
    <row r="7135" spans="1:7" s="238" customFormat="1" ht="24" customHeight="1" x14ac:dyDescent="0.2">
      <c r="A7135" s="235" t="str">
        <f t="shared" si="2138"/>
        <v/>
      </c>
      <c r="B7135" s="233">
        <f t="shared" si="2139"/>
        <v>0</v>
      </c>
      <c r="C7135" s="234"/>
      <c r="D7135" s="235" t="str">
        <f t="shared" si="2140"/>
        <v/>
      </c>
      <c r="E7135" s="236"/>
      <c r="F7135" s="237">
        <f t="shared" si="2141"/>
        <v>0</v>
      </c>
      <c r="G7135" s="303">
        <f t="shared" si="2142"/>
        <v>0</v>
      </c>
    </row>
    <row r="7136" spans="1:7" ht="24" customHeight="1" x14ac:dyDescent="0.2">
      <c r="A7136" s="304"/>
      <c r="B7136" s="99"/>
      <c r="C7136" s="99"/>
      <c r="D7136" s="105"/>
      <c r="E7136" s="106"/>
      <c r="F7136" s="377" t="s">
        <v>32</v>
      </c>
      <c r="G7136" s="305">
        <f>SUBTOTAL(9,G7128:G7135)</f>
        <v>0</v>
      </c>
    </row>
    <row r="7137" spans="1:7" ht="24" customHeight="1" x14ac:dyDescent="0.2">
      <c r="A7137" s="304"/>
      <c r="B7137" s="99"/>
      <c r="C7137" s="375" t="s">
        <v>606</v>
      </c>
      <c r="D7137" s="105"/>
      <c r="E7137" s="106"/>
      <c r="F7137" s="107"/>
      <c r="G7137" s="306"/>
    </row>
    <row r="7138" spans="1:7" s="238" customFormat="1" ht="24" customHeight="1" x14ac:dyDescent="0.2">
      <c r="A7138" s="235" t="str">
        <f t="shared" ref="A7138:A7146" si="2143">IFERROR(VLOOKUP(C7138,Tabla_Insumos,4,FALSE),"")</f>
        <v/>
      </c>
      <c r="B7138" s="233" t="str">
        <f t="shared" ref="B7138:B7146" si="2144">IFERROR(VLOOKUP(C7138,Tabla_Insumos,5,FALSE),"")</f>
        <v/>
      </c>
      <c r="C7138" s="234"/>
      <c r="D7138" s="235" t="str">
        <f t="shared" ref="D7138:D7146" si="2145">IFERROR(VLOOKUP(C7138,Tabla_Insumos,2,FALSE),"")</f>
        <v/>
      </c>
      <c r="E7138" s="236"/>
      <c r="F7138" s="237">
        <f t="shared" ref="F7138:F7146" si="2146">IFERROR(VLOOKUP(C7138,Tabla_Insumos,3,FALSE),0)</f>
        <v>0</v>
      </c>
      <c r="G7138" s="303">
        <f t="shared" ref="G7138:G7146" si="2147">ROUND(E7138*F7138,2)</f>
        <v>0</v>
      </c>
    </row>
    <row r="7139" spans="1:7" s="238" customFormat="1" ht="24" customHeight="1" x14ac:dyDescent="0.2">
      <c r="A7139" s="235" t="str">
        <f t="shared" si="2143"/>
        <v/>
      </c>
      <c r="B7139" s="233" t="str">
        <f t="shared" si="2144"/>
        <v/>
      </c>
      <c r="C7139" s="234"/>
      <c r="D7139" s="235" t="str">
        <f t="shared" si="2145"/>
        <v/>
      </c>
      <c r="E7139" s="236"/>
      <c r="F7139" s="237">
        <f t="shared" si="2146"/>
        <v>0</v>
      </c>
      <c r="G7139" s="303">
        <f t="shared" si="2147"/>
        <v>0</v>
      </c>
    </row>
    <row r="7140" spans="1:7" s="238" customFormat="1" ht="24" customHeight="1" x14ac:dyDescent="0.2">
      <c r="A7140" s="235" t="str">
        <f t="shared" si="2143"/>
        <v/>
      </c>
      <c r="B7140" s="233" t="str">
        <f t="shared" si="2144"/>
        <v/>
      </c>
      <c r="C7140" s="234"/>
      <c r="D7140" s="235" t="str">
        <f t="shared" si="2145"/>
        <v/>
      </c>
      <c r="E7140" s="236"/>
      <c r="F7140" s="237">
        <f t="shared" si="2146"/>
        <v>0</v>
      </c>
      <c r="G7140" s="303">
        <f t="shared" si="2147"/>
        <v>0</v>
      </c>
    </row>
    <row r="7141" spans="1:7" s="238" customFormat="1" ht="24" customHeight="1" x14ac:dyDescent="0.2">
      <c r="A7141" s="235" t="str">
        <f t="shared" si="2143"/>
        <v/>
      </c>
      <c r="B7141" s="233" t="str">
        <f t="shared" si="2144"/>
        <v/>
      </c>
      <c r="C7141" s="234"/>
      <c r="D7141" s="235" t="str">
        <f t="shared" si="2145"/>
        <v/>
      </c>
      <c r="E7141" s="236"/>
      <c r="F7141" s="237">
        <f t="shared" si="2146"/>
        <v>0</v>
      </c>
      <c r="G7141" s="303">
        <f t="shared" si="2147"/>
        <v>0</v>
      </c>
    </row>
    <row r="7142" spans="1:7" s="238" customFormat="1" ht="24" customHeight="1" x14ac:dyDescent="0.2">
      <c r="A7142" s="235" t="str">
        <f t="shared" si="2143"/>
        <v/>
      </c>
      <c r="B7142" s="233" t="str">
        <f t="shared" si="2144"/>
        <v/>
      </c>
      <c r="C7142" s="234"/>
      <c r="D7142" s="235" t="str">
        <f t="shared" si="2145"/>
        <v/>
      </c>
      <c r="E7142" s="236"/>
      <c r="F7142" s="237">
        <f t="shared" si="2146"/>
        <v>0</v>
      </c>
      <c r="G7142" s="303">
        <f t="shared" si="2147"/>
        <v>0</v>
      </c>
    </row>
    <row r="7143" spans="1:7" s="238" customFormat="1" ht="24" customHeight="1" x14ac:dyDescent="0.2">
      <c r="A7143" s="235" t="str">
        <f t="shared" si="2143"/>
        <v/>
      </c>
      <c r="B7143" s="233" t="str">
        <f t="shared" si="2144"/>
        <v/>
      </c>
      <c r="C7143" s="234"/>
      <c r="D7143" s="235" t="str">
        <f t="shared" si="2145"/>
        <v/>
      </c>
      <c r="E7143" s="236"/>
      <c r="F7143" s="237">
        <f t="shared" si="2146"/>
        <v>0</v>
      </c>
      <c r="G7143" s="303">
        <f t="shared" si="2147"/>
        <v>0</v>
      </c>
    </row>
    <row r="7144" spans="1:7" s="238" customFormat="1" ht="24" customHeight="1" x14ac:dyDescent="0.2">
      <c r="A7144" s="235" t="str">
        <f t="shared" si="2143"/>
        <v/>
      </c>
      <c r="B7144" s="233" t="str">
        <f t="shared" si="2144"/>
        <v/>
      </c>
      <c r="C7144" s="234"/>
      <c r="D7144" s="235" t="str">
        <f t="shared" si="2145"/>
        <v/>
      </c>
      <c r="E7144" s="236"/>
      <c r="F7144" s="237">
        <f t="shared" si="2146"/>
        <v>0</v>
      </c>
      <c r="G7144" s="303">
        <f t="shared" si="2147"/>
        <v>0</v>
      </c>
    </row>
    <row r="7145" spans="1:7" s="238" customFormat="1" ht="24" customHeight="1" x14ac:dyDescent="0.2">
      <c r="A7145" s="235" t="str">
        <f t="shared" si="2143"/>
        <v/>
      </c>
      <c r="B7145" s="233" t="str">
        <f t="shared" si="2144"/>
        <v/>
      </c>
      <c r="C7145" s="234"/>
      <c r="D7145" s="235" t="str">
        <f t="shared" si="2145"/>
        <v/>
      </c>
      <c r="E7145" s="236"/>
      <c r="F7145" s="237">
        <f t="shared" si="2146"/>
        <v>0</v>
      </c>
      <c r="G7145" s="303">
        <f t="shared" si="2147"/>
        <v>0</v>
      </c>
    </row>
    <row r="7146" spans="1:7" s="238" customFormat="1" ht="24" customHeight="1" x14ac:dyDescent="0.2">
      <c r="A7146" s="235" t="str">
        <f t="shared" si="2143"/>
        <v/>
      </c>
      <c r="B7146" s="233" t="str">
        <f t="shared" si="2144"/>
        <v/>
      </c>
      <c r="C7146" s="234"/>
      <c r="D7146" s="235" t="str">
        <f t="shared" si="2145"/>
        <v/>
      </c>
      <c r="E7146" s="236"/>
      <c r="F7146" s="237">
        <f t="shared" si="2146"/>
        <v>0</v>
      </c>
      <c r="G7146" s="303">
        <f t="shared" si="2147"/>
        <v>0</v>
      </c>
    </row>
    <row r="7147" spans="1:7" ht="24" customHeight="1" x14ac:dyDescent="0.2">
      <c r="A7147" s="307"/>
      <c r="B7147" s="105"/>
      <c r="C7147" s="99"/>
      <c r="D7147" s="105"/>
      <c r="E7147" s="106"/>
      <c r="F7147" s="377" t="s">
        <v>33</v>
      </c>
      <c r="G7147" s="305">
        <f>SUBTOTAL(9,G7138:G7146)</f>
        <v>0</v>
      </c>
    </row>
    <row r="7148" spans="1:7" ht="24" customHeight="1" x14ac:dyDescent="0.2">
      <c r="A7148" s="308"/>
      <c r="B7148" s="105"/>
      <c r="C7148" s="99"/>
      <c r="D7148" s="105"/>
      <c r="E7148" s="106"/>
      <c r="F7148" s="107"/>
      <c r="G7148" s="306"/>
    </row>
    <row r="7149" spans="1:7" ht="24" customHeight="1" x14ac:dyDescent="0.2">
      <c r="A7149" s="309" t="str">
        <f>B7107</f>
        <v/>
      </c>
      <c r="B7149" s="310" t="str">
        <f>C7107</f>
        <v/>
      </c>
      <c r="C7149" s="113"/>
      <c r="D7149" s="113" t="s">
        <v>34</v>
      </c>
      <c r="E7149" s="114"/>
      <c r="F7149" s="312" t="s">
        <v>35</v>
      </c>
      <c r="G7149" s="311">
        <f>SUBTOTAL(9,G7112:G7148)</f>
        <v>0</v>
      </c>
    </row>
    <row r="7151" spans="1:7" ht="24" customHeight="1" x14ac:dyDescent="0.2">
      <c r="A7151" s="291" t="s">
        <v>37</v>
      </c>
      <c r="B7151" s="292"/>
      <c r="C7151" s="292"/>
      <c r="D7151" s="292"/>
      <c r="E7151" s="292"/>
      <c r="F7151" s="292"/>
      <c r="G7151" s="293"/>
    </row>
    <row r="7152" spans="1:7" ht="24" customHeight="1" x14ac:dyDescent="0.2">
      <c r="A7152" s="294" t="s">
        <v>602</v>
      </c>
      <c r="B7152" s="101" t="str">
        <f>Comitente</f>
        <v>DIRECCION PROVINCIAL DE REDES DE GAS</v>
      </c>
      <c r="C7152" s="96"/>
      <c r="D7152" s="102"/>
      <c r="E7152" s="102"/>
      <c r="F7152" s="103"/>
      <c r="G7152" s="295"/>
    </row>
    <row r="7153" spans="1:123" ht="24" customHeight="1" x14ac:dyDescent="0.2">
      <c r="A7153" s="294" t="s">
        <v>603</v>
      </c>
      <c r="B7153" s="101">
        <f>Contratista</f>
        <v>0</v>
      </c>
      <c r="C7153" s="97"/>
      <c r="D7153" s="97"/>
      <c r="E7153" s="97"/>
      <c r="F7153" s="104"/>
      <c r="G7153" s="296"/>
    </row>
    <row r="7154" spans="1:123" ht="24" customHeight="1" x14ac:dyDescent="0.2">
      <c r="A7154" s="294" t="s">
        <v>24</v>
      </c>
      <c r="B7154" s="101" t="str">
        <f>Obra</f>
        <v>RED DE MEDIA PRESIÓN BARRIO TALACASTO</v>
      </c>
      <c r="C7154" s="97"/>
      <c r="D7154" s="97"/>
      <c r="E7154" s="97"/>
      <c r="F7154" s="104" t="s">
        <v>38</v>
      </c>
      <c r="G7154" s="297">
        <f>Fecha_Base</f>
        <v>0</v>
      </c>
    </row>
    <row r="7155" spans="1:123" ht="24" customHeight="1" x14ac:dyDescent="0.2">
      <c r="A7155" s="298" t="s">
        <v>601</v>
      </c>
      <c r="B7155" s="98" t="str">
        <f>Ubicación</f>
        <v>Departamento Chimbas</v>
      </c>
      <c r="C7155" s="98"/>
      <c r="D7155" s="105"/>
      <c r="E7155" s="106"/>
      <c r="F7155" s="107"/>
      <c r="G7155" s="299"/>
    </row>
    <row r="7156" spans="1:123" ht="24" customHeight="1" x14ac:dyDescent="0.2">
      <c r="A7156" s="298" t="s">
        <v>39</v>
      </c>
      <c r="B7156" s="108" t="str">
        <f>IFERROR(VALUE(LEFT(B7157,FIND(".",B7157)-1)),"")</f>
        <v/>
      </c>
      <c r="C7156" s="99" t="str">
        <f>IFERROR(VLOOKUP(B7156,Tabla_CyP,2,FALSE),"")</f>
        <v/>
      </c>
      <c r="D7156" s="99"/>
      <c r="E7156" s="106"/>
      <c r="F7156" s="107"/>
      <c r="G7156" s="299"/>
    </row>
    <row r="7157" spans="1:123" ht="24" customHeight="1" x14ac:dyDescent="0.2">
      <c r="A7157" s="298" t="s">
        <v>25</v>
      </c>
      <c r="B7157" s="109" t="str">
        <f>IFERROR(VLOOKUP(COUNTIF($A$1:A7157,"ANALISIS DE PRECIOS"),Tabla_NumeroItem,2,FALSE),"")</f>
        <v/>
      </c>
      <c r="C7157" s="99" t="str">
        <f>IFERROR(VLOOKUP(B7157,Tabla_CyP,2,FALSE),"")</f>
        <v/>
      </c>
      <c r="D7157" s="105"/>
      <c r="E7157" s="106"/>
      <c r="F7157" s="104" t="s">
        <v>26</v>
      </c>
      <c r="G7157" s="300" t="str">
        <f>IFERROR(VLOOKUP(B7157,Tabla_CyP,4,FALSE),"")</f>
        <v/>
      </c>
    </row>
    <row r="7158" spans="1:123" ht="24" customHeight="1" x14ac:dyDescent="0.2">
      <c r="A7158" s="298"/>
      <c r="B7158" s="98"/>
      <c r="C7158" s="99"/>
      <c r="D7158" s="105"/>
      <c r="E7158" s="106"/>
      <c r="F7158" s="107"/>
      <c r="G7158" s="299"/>
    </row>
    <row r="7159" spans="1:123" ht="24" customHeight="1" x14ac:dyDescent="0.2">
      <c r="A7159" s="431" t="s">
        <v>507</v>
      </c>
      <c r="B7159" s="432"/>
      <c r="C7159" s="425" t="s">
        <v>0</v>
      </c>
      <c r="D7159" s="425" t="s">
        <v>27</v>
      </c>
      <c r="E7159" s="427" t="s">
        <v>28</v>
      </c>
      <c r="F7159" s="429" t="s">
        <v>29</v>
      </c>
      <c r="G7159" s="429" t="s">
        <v>30</v>
      </c>
    </row>
    <row r="7160" spans="1:123" s="111" customFormat="1" ht="24" customHeight="1" x14ac:dyDescent="0.2">
      <c r="A7160" s="110" t="s">
        <v>508</v>
      </c>
      <c r="B7160" s="110" t="s">
        <v>509</v>
      </c>
      <c r="C7160" s="426"/>
      <c r="D7160" s="426"/>
      <c r="E7160" s="428"/>
      <c r="F7160" s="430"/>
      <c r="G7160" s="430"/>
      <c r="H7160" s="239"/>
      <c r="I7160" s="239"/>
      <c r="J7160" s="239"/>
      <c r="K7160" s="239"/>
      <c r="L7160" s="239"/>
      <c r="M7160" s="239"/>
      <c r="N7160" s="239"/>
      <c r="O7160" s="239"/>
      <c r="P7160" s="239"/>
      <c r="Q7160" s="239"/>
      <c r="R7160" s="239"/>
      <c r="S7160" s="239"/>
      <c r="T7160" s="239"/>
      <c r="U7160" s="239"/>
      <c r="V7160" s="239"/>
      <c r="W7160" s="239"/>
      <c r="X7160" s="239"/>
      <c r="Y7160" s="239"/>
      <c r="Z7160" s="239"/>
      <c r="AA7160" s="239"/>
      <c r="AB7160" s="239"/>
      <c r="AC7160" s="239"/>
      <c r="AD7160" s="239"/>
      <c r="AE7160" s="239"/>
      <c r="AF7160" s="239"/>
      <c r="AG7160" s="239"/>
      <c r="AH7160" s="239"/>
      <c r="AI7160" s="239"/>
      <c r="AJ7160" s="239"/>
      <c r="AK7160" s="239"/>
      <c r="AL7160" s="239"/>
      <c r="AM7160" s="239"/>
      <c r="AN7160" s="239"/>
      <c r="AO7160" s="239"/>
      <c r="AP7160" s="239"/>
      <c r="AQ7160" s="239"/>
      <c r="AR7160" s="239"/>
      <c r="AS7160" s="239"/>
      <c r="AT7160" s="239"/>
      <c r="AU7160" s="239"/>
      <c r="AV7160" s="239"/>
      <c r="AW7160" s="239"/>
      <c r="AX7160" s="239"/>
      <c r="AY7160" s="239"/>
      <c r="AZ7160" s="239"/>
      <c r="BA7160" s="239"/>
      <c r="BB7160" s="239"/>
      <c r="BC7160" s="239"/>
      <c r="BD7160" s="239"/>
      <c r="BE7160" s="239"/>
      <c r="BF7160" s="239"/>
      <c r="BG7160" s="239"/>
      <c r="BH7160" s="239"/>
      <c r="BI7160" s="239"/>
      <c r="BJ7160" s="239"/>
      <c r="BK7160" s="239"/>
      <c r="BL7160" s="239"/>
      <c r="BM7160" s="239"/>
      <c r="BN7160" s="239"/>
      <c r="BO7160" s="239"/>
      <c r="BP7160" s="239"/>
      <c r="BQ7160" s="239"/>
      <c r="BR7160" s="239"/>
      <c r="BS7160" s="239"/>
      <c r="BT7160" s="239"/>
      <c r="BU7160" s="239"/>
      <c r="BV7160" s="239"/>
      <c r="BW7160" s="239"/>
      <c r="BX7160" s="239"/>
      <c r="BY7160" s="239"/>
      <c r="BZ7160" s="239"/>
      <c r="CA7160" s="239"/>
      <c r="CB7160" s="239"/>
      <c r="CC7160" s="239"/>
      <c r="CD7160" s="239"/>
      <c r="CE7160" s="239"/>
      <c r="CF7160" s="239"/>
      <c r="CG7160" s="239"/>
      <c r="CH7160" s="239"/>
      <c r="CI7160" s="239"/>
      <c r="CJ7160" s="239"/>
      <c r="CK7160" s="239"/>
      <c r="CL7160" s="239"/>
      <c r="CM7160" s="239"/>
      <c r="CN7160" s="239"/>
      <c r="CO7160" s="239"/>
      <c r="CP7160" s="239"/>
      <c r="CQ7160" s="239"/>
      <c r="CR7160" s="239"/>
      <c r="CS7160" s="239"/>
      <c r="CT7160" s="239"/>
      <c r="CU7160" s="239"/>
      <c r="CV7160" s="239"/>
      <c r="CW7160" s="239"/>
      <c r="CX7160" s="239"/>
      <c r="CY7160" s="239"/>
      <c r="CZ7160" s="239"/>
      <c r="DA7160" s="239"/>
      <c r="DB7160" s="239"/>
      <c r="DC7160" s="239"/>
      <c r="DD7160" s="239"/>
      <c r="DE7160" s="239"/>
      <c r="DF7160" s="239"/>
      <c r="DG7160" s="239"/>
      <c r="DH7160" s="239"/>
      <c r="DI7160" s="239"/>
      <c r="DJ7160" s="239"/>
      <c r="DK7160" s="239"/>
      <c r="DL7160" s="239"/>
      <c r="DM7160" s="239"/>
      <c r="DN7160" s="239"/>
      <c r="DO7160" s="239"/>
      <c r="DP7160" s="239"/>
      <c r="DQ7160" s="239"/>
      <c r="DR7160" s="239"/>
      <c r="DS7160" s="239"/>
    </row>
    <row r="7161" spans="1:123" ht="24" customHeight="1" x14ac:dyDescent="0.2">
      <c r="A7161" s="378"/>
      <c r="B7161" s="112"/>
      <c r="C7161" s="376" t="s">
        <v>604</v>
      </c>
      <c r="D7161" s="113"/>
      <c r="E7161" s="114"/>
      <c r="F7161" s="115"/>
      <c r="G7161" s="302"/>
    </row>
    <row r="7162" spans="1:123" s="238" customFormat="1" ht="24" customHeight="1" x14ac:dyDescent="0.2">
      <c r="A7162" s="235" t="str">
        <f t="shared" ref="A7162:A7175" si="2148">IFERROR(VLOOKUP(C7162,Tabla_Insumos,4,FALSE),"")</f>
        <v/>
      </c>
      <c r="B7162" s="233" t="str">
        <f t="shared" ref="B7162:B7175" si="2149">IFERROR(VLOOKUP(C7162,Tabla_Insumos,5,FALSE),"")</f>
        <v/>
      </c>
      <c r="C7162" s="234"/>
      <c r="D7162" s="235" t="str">
        <f t="shared" ref="D7162:D7175" si="2150">IFERROR(VLOOKUP(C7162,Tabla_Insumos,2,FALSE),"")</f>
        <v/>
      </c>
      <c r="E7162" s="236"/>
      <c r="F7162" s="237">
        <f t="shared" ref="F7162:F7175" si="2151">IFERROR(VLOOKUP(C7162,Tabla_Insumos,3,FALSE),0)</f>
        <v>0</v>
      </c>
      <c r="G7162" s="303">
        <f>ROUND(E7162*F7162,2)</f>
        <v>0</v>
      </c>
    </row>
    <row r="7163" spans="1:123" s="238" customFormat="1" ht="24" customHeight="1" x14ac:dyDescent="0.2">
      <c r="A7163" s="235" t="str">
        <f t="shared" si="2148"/>
        <v/>
      </c>
      <c r="B7163" s="233" t="str">
        <f t="shared" si="2149"/>
        <v/>
      </c>
      <c r="C7163" s="234"/>
      <c r="D7163" s="235" t="str">
        <f t="shared" si="2150"/>
        <v/>
      </c>
      <c r="E7163" s="236"/>
      <c r="F7163" s="237">
        <f t="shared" si="2151"/>
        <v>0</v>
      </c>
      <c r="G7163" s="303">
        <f t="shared" ref="G7163:G7175" si="2152">ROUND(E7163*F7163,2)</f>
        <v>0</v>
      </c>
    </row>
    <row r="7164" spans="1:123" s="238" customFormat="1" ht="24" customHeight="1" x14ac:dyDescent="0.2">
      <c r="A7164" s="235" t="str">
        <f t="shared" si="2148"/>
        <v/>
      </c>
      <c r="B7164" s="233" t="str">
        <f t="shared" si="2149"/>
        <v/>
      </c>
      <c r="C7164" s="234"/>
      <c r="D7164" s="235" t="str">
        <f t="shared" si="2150"/>
        <v/>
      </c>
      <c r="E7164" s="236"/>
      <c r="F7164" s="237">
        <f t="shared" si="2151"/>
        <v>0</v>
      </c>
      <c r="G7164" s="303">
        <f t="shared" si="2152"/>
        <v>0</v>
      </c>
    </row>
    <row r="7165" spans="1:123" s="238" customFormat="1" ht="24" customHeight="1" x14ac:dyDescent="0.2">
      <c r="A7165" s="235" t="str">
        <f t="shared" si="2148"/>
        <v/>
      </c>
      <c r="B7165" s="233" t="str">
        <f t="shared" si="2149"/>
        <v/>
      </c>
      <c r="C7165" s="234"/>
      <c r="D7165" s="235" t="str">
        <f t="shared" si="2150"/>
        <v/>
      </c>
      <c r="E7165" s="236"/>
      <c r="F7165" s="237">
        <f t="shared" si="2151"/>
        <v>0</v>
      </c>
      <c r="G7165" s="303">
        <f t="shared" si="2152"/>
        <v>0</v>
      </c>
    </row>
    <row r="7166" spans="1:123" s="238" customFormat="1" ht="24" customHeight="1" x14ac:dyDescent="0.2">
      <c r="A7166" s="235" t="str">
        <f t="shared" si="2148"/>
        <v/>
      </c>
      <c r="B7166" s="233" t="str">
        <f t="shared" si="2149"/>
        <v/>
      </c>
      <c r="C7166" s="234"/>
      <c r="D7166" s="235" t="str">
        <f t="shared" si="2150"/>
        <v/>
      </c>
      <c r="E7166" s="236"/>
      <c r="F7166" s="237">
        <f t="shared" si="2151"/>
        <v>0</v>
      </c>
      <c r="G7166" s="303">
        <f t="shared" si="2152"/>
        <v>0</v>
      </c>
    </row>
    <row r="7167" spans="1:123" s="238" customFormat="1" ht="24" customHeight="1" x14ac:dyDescent="0.2">
      <c r="A7167" s="235" t="str">
        <f t="shared" si="2148"/>
        <v/>
      </c>
      <c r="B7167" s="233" t="str">
        <f t="shared" si="2149"/>
        <v/>
      </c>
      <c r="C7167" s="234"/>
      <c r="D7167" s="235" t="str">
        <f t="shared" si="2150"/>
        <v/>
      </c>
      <c r="E7167" s="236"/>
      <c r="F7167" s="237">
        <f t="shared" si="2151"/>
        <v>0</v>
      </c>
      <c r="G7167" s="303">
        <f t="shared" si="2152"/>
        <v>0</v>
      </c>
    </row>
    <row r="7168" spans="1:123" s="238" customFormat="1" ht="24" customHeight="1" x14ac:dyDescent="0.2">
      <c r="A7168" s="235" t="str">
        <f t="shared" si="2148"/>
        <v/>
      </c>
      <c r="B7168" s="233" t="str">
        <f t="shared" si="2149"/>
        <v/>
      </c>
      <c r="C7168" s="234"/>
      <c r="D7168" s="235" t="str">
        <f t="shared" si="2150"/>
        <v/>
      </c>
      <c r="E7168" s="236"/>
      <c r="F7168" s="237">
        <f t="shared" si="2151"/>
        <v>0</v>
      </c>
      <c r="G7168" s="303">
        <f t="shared" si="2152"/>
        <v>0</v>
      </c>
    </row>
    <row r="7169" spans="1:7" s="238" customFormat="1" ht="24" customHeight="1" x14ac:dyDescent="0.2">
      <c r="A7169" s="235" t="str">
        <f t="shared" si="2148"/>
        <v/>
      </c>
      <c r="B7169" s="233" t="str">
        <f t="shared" si="2149"/>
        <v/>
      </c>
      <c r="C7169" s="234"/>
      <c r="D7169" s="235" t="str">
        <f t="shared" si="2150"/>
        <v/>
      </c>
      <c r="E7169" s="236"/>
      <c r="F7169" s="237">
        <f t="shared" si="2151"/>
        <v>0</v>
      </c>
      <c r="G7169" s="303">
        <f t="shared" si="2152"/>
        <v>0</v>
      </c>
    </row>
    <row r="7170" spans="1:7" s="238" customFormat="1" ht="24" customHeight="1" x14ac:dyDescent="0.2">
      <c r="A7170" s="235" t="str">
        <f t="shared" si="2148"/>
        <v/>
      </c>
      <c r="B7170" s="233" t="str">
        <f t="shared" si="2149"/>
        <v/>
      </c>
      <c r="C7170" s="234"/>
      <c r="D7170" s="235" t="str">
        <f t="shared" si="2150"/>
        <v/>
      </c>
      <c r="E7170" s="236"/>
      <c r="F7170" s="237">
        <f t="shared" si="2151"/>
        <v>0</v>
      </c>
      <c r="G7170" s="303">
        <f t="shared" si="2152"/>
        <v>0</v>
      </c>
    </row>
    <row r="7171" spans="1:7" s="238" customFormat="1" ht="24" customHeight="1" x14ac:dyDescent="0.2">
      <c r="A7171" s="235" t="str">
        <f t="shared" si="2148"/>
        <v/>
      </c>
      <c r="B7171" s="233" t="str">
        <f t="shared" si="2149"/>
        <v/>
      </c>
      <c r="C7171" s="234"/>
      <c r="D7171" s="235" t="str">
        <f t="shared" si="2150"/>
        <v/>
      </c>
      <c r="E7171" s="236"/>
      <c r="F7171" s="237">
        <f t="shared" si="2151"/>
        <v>0</v>
      </c>
      <c r="G7171" s="303">
        <f t="shared" si="2152"/>
        <v>0</v>
      </c>
    </row>
    <row r="7172" spans="1:7" s="238" customFormat="1" ht="24" customHeight="1" x14ac:dyDescent="0.2">
      <c r="A7172" s="235" t="str">
        <f t="shared" si="2148"/>
        <v/>
      </c>
      <c r="B7172" s="233" t="str">
        <f t="shared" si="2149"/>
        <v/>
      </c>
      <c r="C7172" s="234"/>
      <c r="D7172" s="235" t="str">
        <f t="shared" si="2150"/>
        <v/>
      </c>
      <c r="E7172" s="236"/>
      <c r="F7172" s="237">
        <f t="shared" si="2151"/>
        <v>0</v>
      </c>
      <c r="G7172" s="303">
        <f t="shared" si="2152"/>
        <v>0</v>
      </c>
    </row>
    <row r="7173" spans="1:7" s="238" customFormat="1" ht="24" customHeight="1" x14ac:dyDescent="0.2">
      <c r="A7173" s="235" t="str">
        <f t="shared" si="2148"/>
        <v/>
      </c>
      <c r="B7173" s="233" t="str">
        <f t="shared" si="2149"/>
        <v/>
      </c>
      <c r="C7173" s="234"/>
      <c r="D7173" s="235" t="str">
        <f t="shared" si="2150"/>
        <v/>
      </c>
      <c r="E7173" s="236"/>
      <c r="F7173" s="237">
        <f t="shared" si="2151"/>
        <v>0</v>
      </c>
      <c r="G7173" s="303">
        <f t="shared" si="2152"/>
        <v>0</v>
      </c>
    </row>
    <row r="7174" spans="1:7" s="238" customFormat="1" ht="24" customHeight="1" x14ac:dyDescent="0.2">
      <c r="A7174" s="235" t="str">
        <f t="shared" si="2148"/>
        <v/>
      </c>
      <c r="B7174" s="233" t="str">
        <f t="shared" si="2149"/>
        <v/>
      </c>
      <c r="C7174" s="234"/>
      <c r="D7174" s="235" t="str">
        <f t="shared" si="2150"/>
        <v/>
      </c>
      <c r="E7174" s="236"/>
      <c r="F7174" s="237">
        <f t="shared" si="2151"/>
        <v>0</v>
      </c>
      <c r="G7174" s="303">
        <f t="shared" si="2152"/>
        <v>0</v>
      </c>
    </row>
    <row r="7175" spans="1:7" s="238" customFormat="1" ht="24" customHeight="1" x14ac:dyDescent="0.2">
      <c r="A7175" s="235" t="str">
        <f t="shared" si="2148"/>
        <v/>
      </c>
      <c r="B7175" s="233" t="str">
        <f t="shared" si="2149"/>
        <v/>
      </c>
      <c r="C7175" s="234"/>
      <c r="D7175" s="235" t="str">
        <f t="shared" si="2150"/>
        <v/>
      </c>
      <c r="E7175" s="236"/>
      <c r="F7175" s="237">
        <f t="shared" si="2151"/>
        <v>0</v>
      </c>
      <c r="G7175" s="303">
        <f t="shared" si="2152"/>
        <v>0</v>
      </c>
    </row>
    <row r="7176" spans="1:7" ht="24" customHeight="1" x14ac:dyDescent="0.2">
      <c r="A7176" s="304"/>
      <c r="B7176" s="99"/>
      <c r="C7176" s="99"/>
      <c r="D7176" s="105"/>
      <c r="E7176" s="106"/>
      <c r="F7176" s="377" t="s">
        <v>31</v>
      </c>
      <c r="G7176" s="305">
        <f>SUBTOTAL(9,G7162:G7175)</f>
        <v>0</v>
      </c>
    </row>
    <row r="7177" spans="1:7" ht="24" customHeight="1" x14ac:dyDescent="0.2">
      <c r="A7177" s="304"/>
      <c r="B7177" s="99"/>
      <c r="C7177" s="375" t="s">
        <v>605</v>
      </c>
      <c r="D7177" s="105"/>
      <c r="E7177" s="106"/>
      <c r="F7177" s="107"/>
      <c r="G7177" s="306"/>
    </row>
    <row r="7178" spans="1:7" s="238" customFormat="1" ht="24" customHeight="1" x14ac:dyDescent="0.2">
      <c r="A7178" s="235" t="str">
        <f t="shared" ref="A7178:A7185" si="2153">IFERROR(VLOOKUP(C7178,Tabla_Insumos,4,FALSE),"")</f>
        <v/>
      </c>
      <c r="B7178" s="233">
        <f t="shared" ref="B7178:B7185" si="2154">IFERROR(VLOOKUP(A7178,Tabla_Indices,5,FALSE),"")</f>
        <v>0</v>
      </c>
      <c r="C7178" s="234"/>
      <c r="D7178" s="235" t="str">
        <f t="shared" ref="D7178:D7185" si="2155">IFERROR(VLOOKUP(C7178,Tabla_Insumos,2,FALSE),"")</f>
        <v/>
      </c>
      <c r="E7178" s="236"/>
      <c r="F7178" s="237">
        <f t="shared" ref="F7178:F7185" si="2156">IFERROR(VLOOKUP(C7178,Tabla_Insumos,3,FALSE),0)</f>
        <v>0</v>
      </c>
      <c r="G7178" s="303">
        <f>ROUND(E7178*F7178,2)</f>
        <v>0</v>
      </c>
    </row>
    <row r="7179" spans="1:7" s="238" customFormat="1" ht="24" customHeight="1" x14ac:dyDescent="0.2">
      <c r="A7179" s="235" t="str">
        <f t="shared" si="2153"/>
        <v/>
      </c>
      <c r="B7179" s="233">
        <f t="shared" si="2154"/>
        <v>0</v>
      </c>
      <c r="C7179" s="234"/>
      <c r="D7179" s="235" t="str">
        <f t="shared" si="2155"/>
        <v/>
      </c>
      <c r="E7179" s="236"/>
      <c r="F7179" s="237">
        <f t="shared" si="2156"/>
        <v>0</v>
      </c>
      <c r="G7179" s="303">
        <f>ROUND(E7179*F7179,2)</f>
        <v>0</v>
      </c>
    </row>
    <row r="7180" spans="1:7" s="238" customFormat="1" ht="24" customHeight="1" x14ac:dyDescent="0.2">
      <c r="A7180" s="235" t="str">
        <f t="shared" si="2153"/>
        <v/>
      </c>
      <c r="B7180" s="233">
        <f t="shared" si="2154"/>
        <v>0</v>
      </c>
      <c r="C7180" s="234"/>
      <c r="D7180" s="235" t="str">
        <f t="shared" si="2155"/>
        <v/>
      </c>
      <c r="E7180" s="236"/>
      <c r="F7180" s="237">
        <f t="shared" si="2156"/>
        <v>0</v>
      </c>
      <c r="G7180" s="303">
        <f t="shared" ref="G7180:G7185" si="2157">ROUND(E7180*F7180,2)</f>
        <v>0</v>
      </c>
    </row>
    <row r="7181" spans="1:7" s="238" customFormat="1" ht="24" customHeight="1" x14ac:dyDescent="0.2">
      <c r="A7181" s="235" t="str">
        <f t="shared" si="2153"/>
        <v/>
      </c>
      <c r="B7181" s="233">
        <f t="shared" si="2154"/>
        <v>0</v>
      </c>
      <c r="C7181" s="234"/>
      <c r="D7181" s="235" t="str">
        <f t="shared" si="2155"/>
        <v/>
      </c>
      <c r="E7181" s="236"/>
      <c r="F7181" s="237">
        <f t="shared" si="2156"/>
        <v>0</v>
      </c>
      <c r="G7181" s="303">
        <f t="shared" si="2157"/>
        <v>0</v>
      </c>
    </row>
    <row r="7182" spans="1:7" s="238" customFormat="1" ht="24" customHeight="1" x14ac:dyDescent="0.2">
      <c r="A7182" s="235" t="str">
        <f t="shared" si="2153"/>
        <v/>
      </c>
      <c r="B7182" s="233">
        <f t="shared" si="2154"/>
        <v>0</v>
      </c>
      <c r="C7182" s="234"/>
      <c r="D7182" s="235" t="str">
        <f t="shared" si="2155"/>
        <v/>
      </c>
      <c r="E7182" s="236"/>
      <c r="F7182" s="237">
        <f t="shared" si="2156"/>
        <v>0</v>
      </c>
      <c r="G7182" s="303">
        <f t="shared" si="2157"/>
        <v>0</v>
      </c>
    </row>
    <row r="7183" spans="1:7" s="238" customFormat="1" ht="24" customHeight="1" x14ac:dyDescent="0.2">
      <c r="A7183" s="235" t="str">
        <f t="shared" si="2153"/>
        <v/>
      </c>
      <c r="B7183" s="233">
        <f t="shared" si="2154"/>
        <v>0</v>
      </c>
      <c r="C7183" s="234"/>
      <c r="D7183" s="235" t="str">
        <f t="shared" si="2155"/>
        <v/>
      </c>
      <c r="E7183" s="236"/>
      <c r="F7183" s="237">
        <f t="shared" si="2156"/>
        <v>0</v>
      </c>
      <c r="G7183" s="303">
        <f t="shared" si="2157"/>
        <v>0</v>
      </c>
    </row>
    <row r="7184" spans="1:7" s="238" customFormat="1" ht="24" customHeight="1" x14ac:dyDescent="0.2">
      <c r="A7184" s="235" t="str">
        <f t="shared" si="2153"/>
        <v/>
      </c>
      <c r="B7184" s="233">
        <f t="shared" si="2154"/>
        <v>0</v>
      </c>
      <c r="C7184" s="234"/>
      <c r="D7184" s="235" t="str">
        <f t="shared" si="2155"/>
        <v/>
      </c>
      <c r="E7184" s="236"/>
      <c r="F7184" s="237">
        <f t="shared" si="2156"/>
        <v>0</v>
      </c>
      <c r="G7184" s="303">
        <f t="shared" si="2157"/>
        <v>0</v>
      </c>
    </row>
    <row r="7185" spans="1:7" s="238" customFormat="1" ht="24" customHeight="1" x14ac:dyDescent="0.2">
      <c r="A7185" s="235" t="str">
        <f t="shared" si="2153"/>
        <v/>
      </c>
      <c r="B7185" s="233">
        <f t="shared" si="2154"/>
        <v>0</v>
      </c>
      <c r="C7185" s="234"/>
      <c r="D7185" s="235" t="str">
        <f t="shared" si="2155"/>
        <v/>
      </c>
      <c r="E7185" s="236"/>
      <c r="F7185" s="237">
        <f t="shared" si="2156"/>
        <v>0</v>
      </c>
      <c r="G7185" s="303">
        <f t="shared" si="2157"/>
        <v>0</v>
      </c>
    </row>
    <row r="7186" spans="1:7" ht="24" customHeight="1" x14ac:dyDescent="0.2">
      <c r="A7186" s="304"/>
      <c r="B7186" s="99"/>
      <c r="C7186" s="99"/>
      <c r="D7186" s="105"/>
      <c r="E7186" s="106"/>
      <c r="F7186" s="377" t="s">
        <v>32</v>
      </c>
      <c r="G7186" s="305">
        <f>SUBTOTAL(9,G7178:G7185)</f>
        <v>0</v>
      </c>
    </row>
    <row r="7187" spans="1:7" ht="24" customHeight="1" x14ac:dyDescent="0.2">
      <c r="A7187" s="304"/>
      <c r="B7187" s="99"/>
      <c r="C7187" s="375" t="s">
        <v>606</v>
      </c>
      <c r="D7187" s="105"/>
      <c r="E7187" s="106"/>
      <c r="F7187" s="107"/>
      <c r="G7187" s="306"/>
    </row>
    <row r="7188" spans="1:7" s="238" customFormat="1" ht="24" customHeight="1" x14ac:dyDescent="0.2">
      <c r="A7188" s="235" t="str">
        <f t="shared" ref="A7188:A7196" si="2158">IFERROR(VLOOKUP(C7188,Tabla_Insumos,4,FALSE),"")</f>
        <v/>
      </c>
      <c r="B7188" s="233" t="str">
        <f t="shared" ref="B7188:B7196" si="2159">IFERROR(VLOOKUP(C7188,Tabla_Insumos,5,FALSE),"")</f>
        <v/>
      </c>
      <c r="C7188" s="234"/>
      <c r="D7188" s="235" t="str">
        <f t="shared" ref="D7188:D7196" si="2160">IFERROR(VLOOKUP(C7188,Tabla_Insumos,2,FALSE),"")</f>
        <v/>
      </c>
      <c r="E7188" s="236"/>
      <c r="F7188" s="237">
        <f t="shared" ref="F7188:F7196" si="2161">IFERROR(VLOOKUP(C7188,Tabla_Insumos,3,FALSE),0)</f>
        <v>0</v>
      </c>
      <c r="G7188" s="303">
        <f t="shared" ref="G7188:G7196" si="2162">ROUND(E7188*F7188,2)</f>
        <v>0</v>
      </c>
    </row>
    <row r="7189" spans="1:7" s="238" customFormat="1" ht="24" customHeight="1" x14ac:dyDescent="0.2">
      <c r="A7189" s="235" t="str">
        <f t="shared" si="2158"/>
        <v/>
      </c>
      <c r="B7189" s="233" t="str">
        <f t="shared" si="2159"/>
        <v/>
      </c>
      <c r="C7189" s="234"/>
      <c r="D7189" s="235" t="str">
        <f t="shared" si="2160"/>
        <v/>
      </c>
      <c r="E7189" s="236"/>
      <c r="F7189" s="237">
        <f t="shared" si="2161"/>
        <v>0</v>
      </c>
      <c r="G7189" s="303">
        <f t="shared" si="2162"/>
        <v>0</v>
      </c>
    </row>
    <row r="7190" spans="1:7" s="238" customFormat="1" ht="24" customHeight="1" x14ac:dyDescent="0.2">
      <c r="A7190" s="235" t="str">
        <f t="shared" si="2158"/>
        <v/>
      </c>
      <c r="B7190" s="233" t="str">
        <f t="shared" si="2159"/>
        <v/>
      </c>
      <c r="C7190" s="234"/>
      <c r="D7190" s="235" t="str">
        <f t="shared" si="2160"/>
        <v/>
      </c>
      <c r="E7190" s="236"/>
      <c r="F7190" s="237">
        <f t="shared" si="2161"/>
        <v>0</v>
      </c>
      <c r="G7190" s="303">
        <f t="shared" si="2162"/>
        <v>0</v>
      </c>
    </row>
    <row r="7191" spans="1:7" s="238" customFormat="1" ht="24" customHeight="1" x14ac:dyDescent="0.2">
      <c r="A7191" s="235" t="str">
        <f t="shared" si="2158"/>
        <v/>
      </c>
      <c r="B7191" s="233" t="str">
        <f t="shared" si="2159"/>
        <v/>
      </c>
      <c r="C7191" s="234"/>
      <c r="D7191" s="235" t="str">
        <f t="shared" si="2160"/>
        <v/>
      </c>
      <c r="E7191" s="236"/>
      <c r="F7191" s="237">
        <f t="shared" si="2161"/>
        <v>0</v>
      </c>
      <c r="G7191" s="303">
        <f t="shared" si="2162"/>
        <v>0</v>
      </c>
    </row>
    <row r="7192" spans="1:7" s="238" customFormat="1" ht="24" customHeight="1" x14ac:dyDescent="0.2">
      <c r="A7192" s="235" t="str">
        <f t="shared" si="2158"/>
        <v/>
      </c>
      <c r="B7192" s="233" t="str">
        <f t="shared" si="2159"/>
        <v/>
      </c>
      <c r="C7192" s="234"/>
      <c r="D7192" s="235" t="str">
        <f t="shared" si="2160"/>
        <v/>
      </c>
      <c r="E7192" s="236"/>
      <c r="F7192" s="237">
        <f t="shared" si="2161"/>
        <v>0</v>
      </c>
      <c r="G7192" s="303">
        <f t="shared" si="2162"/>
        <v>0</v>
      </c>
    </row>
    <row r="7193" spans="1:7" s="238" customFormat="1" ht="24" customHeight="1" x14ac:dyDescent="0.2">
      <c r="A7193" s="235" t="str">
        <f t="shared" si="2158"/>
        <v/>
      </c>
      <c r="B7193" s="233" t="str">
        <f t="shared" si="2159"/>
        <v/>
      </c>
      <c r="C7193" s="234"/>
      <c r="D7193" s="235" t="str">
        <f t="shared" si="2160"/>
        <v/>
      </c>
      <c r="E7193" s="236"/>
      <c r="F7193" s="237">
        <f t="shared" si="2161"/>
        <v>0</v>
      </c>
      <c r="G7193" s="303">
        <f t="shared" si="2162"/>
        <v>0</v>
      </c>
    </row>
    <row r="7194" spans="1:7" s="238" customFormat="1" ht="24" customHeight="1" x14ac:dyDescent="0.2">
      <c r="A7194" s="235" t="str">
        <f t="shared" si="2158"/>
        <v/>
      </c>
      <c r="B7194" s="233" t="str">
        <f t="shared" si="2159"/>
        <v/>
      </c>
      <c r="C7194" s="234"/>
      <c r="D7194" s="235" t="str">
        <f t="shared" si="2160"/>
        <v/>
      </c>
      <c r="E7194" s="236"/>
      <c r="F7194" s="237">
        <f t="shared" si="2161"/>
        <v>0</v>
      </c>
      <c r="G7194" s="303">
        <f t="shared" si="2162"/>
        <v>0</v>
      </c>
    </row>
    <row r="7195" spans="1:7" s="238" customFormat="1" ht="24" customHeight="1" x14ac:dyDescent="0.2">
      <c r="A7195" s="235" t="str">
        <f t="shared" si="2158"/>
        <v/>
      </c>
      <c r="B7195" s="233" t="str">
        <f t="shared" si="2159"/>
        <v/>
      </c>
      <c r="C7195" s="234"/>
      <c r="D7195" s="235" t="str">
        <f t="shared" si="2160"/>
        <v/>
      </c>
      <c r="E7195" s="236"/>
      <c r="F7195" s="237">
        <f t="shared" si="2161"/>
        <v>0</v>
      </c>
      <c r="G7195" s="303">
        <f t="shared" si="2162"/>
        <v>0</v>
      </c>
    </row>
    <row r="7196" spans="1:7" s="238" customFormat="1" ht="24" customHeight="1" x14ac:dyDescent="0.2">
      <c r="A7196" s="235" t="str">
        <f t="shared" si="2158"/>
        <v/>
      </c>
      <c r="B7196" s="233" t="str">
        <f t="shared" si="2159"/>
        <v/>
      </c>
      <c r="C7196" s="234"/>
      <c r="D7196" s="235" t="str">
        <f t="shared" si="2160"/>
        <v/>
      </c>
      <c r="E7196" s="236"/>
      <c r="F7196" s="237">
        <f t="shared" si="2161"/>
        <v>0</v>
      </c>
      <c r="G7196" s="303">
        <f t="shared" si="2162"/>
        <v>0</v>
      </c>
    </row>
    <row r="7197" spans="1:7" ht="24" customHeight="1" x14ac:dyDescent="0.2">
      <c r="A7197" s="307"/>
      <c r="B7197" s="105"/>
      <c r="C7197" s="99"/>
      <c r="D7197" s="105"/>
      <c r="E7197" s="106"/>
      <c r="F7197" s="377" t="s">
        <v>33</v>
      </c>
      <c r="G7197" s="305">
        <f>SUBTOTAL(9,G7188:G7196)</f>
        <v>0</v>
      </c>
    </row>
    <row r="7198" spans="1:7" ht="24" customHeight="1" x14ac:dyDescent="0.2">
      <c r="A7198" s="308"/>
      <c r="B7198" s="105"/>
      <c r="C7198" s="99"/>
      <c r="D7198" s="105"/>
      <c r="E7198" s="106"/>
      <c r="F7198" s="107"/>
      <c r="G7198" s="306"/>
    </row>
    <row r="7199" spans="1:7" ht="24" customHeight="1" x14ac:dyDescent="0.2">
      <c r="A7199" s="309" t="str">
        <f>B7157</f>
        <v/>
      </c>
      <c r="B7199" s="310" t="str">
        <f>C7157</f>
        <v/>
      </c>
      <c r="C7199" s="113"/>
      <c r="D7199" s="113" t="s">
        <v>34</v>
      </c>
      <c r="E7199" s="114"/>
      <c r="F7199" s="312" t="s">
        <v>35</v>
      </c>
      <c r="G7199" s="311">
        <f>SUBTOTAL(9,G7162:G7198)</f>
        <v>0</v>
      </c>
    </row>
    <row r="7201" spans="1:123" ht="24" customHeight="1" x14ac:dyDescent="0.2">
      <c r="A7201" s="291" t="s">
        <v>37</v>
      </c>
      <c r="B7201" s="292"/>
      <c r="C7201" s="292"/>
      <c r="D7201" s="292"/>
      <c r="E7201" s="292"/>
      <c r="F7201" s="292"/>
      <c r="G7201" s="293"/>
    </row>
    <row r="7202" spans="1:123" ht="24" customHeight="1" x14ac:dyDescent="0.2">
      <c r="A7202" s="294" t="s">
        <v>602</v>
      </c>
      <c r="B7202" s="101" t="str">
        <f>Comitente</f>
        <v>DIRECCION PROVINCIAL DE REDES DE GAS</v>
      </c>
      <c r="C7202" s="96"/>
      <c r="D7202" s="102"/>
      <c r="E7202" s="102"/>
      <c r="F7202" s="103"/>
      <c r="G7202" s="295"/>
    </row>
    <row r="7203" spans="1:123" ht="24" customHeight="1" x14ac:dyDescent="0.2">
      <c r="A7203" s="294" t="s">
        <v>603</v>
      </c>
      <c r="B7203" s="101">
        <f>Contratista</f>
        <v>0</v>
      </c>
      <c r="C7203" s="97"/>
      <c r="D7203" s="97"/>
      <c r="E7203" s="97"/>
      <c r="F7203" s="104"/>
      <c r="G7203" s="296"/>
    </row>
    <row r="7204" spans="1:123" ht="24" customHeight="1" x14ac:dyDescent="0.2">
      <c r="A7204" s="294" t="s">
        <v>24</v>
      </c>
      <c r="B7204" s="101" t="str">
        <f>Obra</f>
        <v>RED DE MEDIA PRESIÓN BARRIO TALACASTO</v>
      </c>
      <c r="C7204" s="97"/>
      <c r="D7204" s="97"/>
      <c r="E7204" s="97"/>
      <c r="F7204" s="104" t="s">
        <v>38</v>
      </c>
      <c r="G7204" s="297">
        <f>Fecha_Base</f>
        <v>0</v>
      </c>
    </row>
    <row r="7205" spans="1:123" ht="24" customHeight="1" x14ac:dyDescent="0.2">
      <c r="A7205" s="298" t="s">
        <v>601</v>
      </c>
      <c r="B7205" s="98" t="str">
        <f>Ubicación</f>
        <v>Departamento Chimbas</v>
      </c>
      <c r="C7205" s="98"/>
      <c r="D7205" s="105"/>
      <c r="E7205" s="106"/>
      <c r="F7205" s="107"/>
      <c r="G7205" s="299"/>
    </row>
    <row r="7206" spans="1:123" ht="24" customHeight="1" x14ac:dyDescent="0.2">
      <c r="A7206" s="298" t="s">
        <v>39</v>
      </c>
      <c r="B7206" s="108" t="str">
        <f>IFERROR(VALUE(LEFT(B7207,FIND(".",B7207)-1)),"")</f>
        <v/>
      </c>
      <c r="C7206" s="99" t="str">
        <f>IFERROR(VLOOKUP(B7206,Tabla_CyP,2,FALSE),"")</f>
        <v/>
      </c>
      <c r="D7206" s="99"/>
      <c r="E7206" s="106"/>
      <c r="F7206" s="107"/>
      <c r="G7206" s="299"/>
    </row>
    <row r="7207" spans="1:123" ht="24" customHeight="1" x14ac:dyDescent="0.2">
      <c r="A7207" s="298" t="s">
        <v>25</v>
      </c>
      <c r="B7207" s="109" t="str">
        <f>IFERROR(VLOOKUP(COUNTIF($A$1:A7207,"ANALISIS DE PRECIOS"),Tabla_NumeroItem,2,FALSE),"")</f>
        <v/>
      </c>
      <c r="C7207" s="99" t="str">
        <f>IFERROR(VLOOKUP(B7207,Tabla_CyP,2,FALSE),"")</f>
        <v/>
      </c>
      <c r="D7207" s="105"/>
      <c r="E7207" s="106"/>
      <c r="F7207" s="104" t="s">
        <v>26</v>
      </c>
      <c r="G7207" s="300" t="str">
        <f>IFERROR(VLOOKUP(B7207,Tabla_CyP,4,FALSE),"")</f>
        <v/>
      </c>
    </row>
    <row r="7208" spans="1:123" ht="24" customHeight="1" x14ac:dyDescent="0.2">
      <c r="A7208" s="298"/>
      <c r="B7208" s="98"/>
      <c r="C7208" s="99"/>
      <c r="D7208" s="105"/>
      <c r="E7208" s="106"/>
      <c r="F7208" s="107"/>
      <c r="G7208" s="299"/>
    </row>
    <row r="7209" spans="1:123" ht="24" customHeight="1" x14ac:dyDescent="0.2">
      <c r="A7209" s="431" t="s">
        <v>507</v>
      </c>
      <c r="B7209" s="432"/>
      <c r="C7209" s="425" t="s">
        <v>0</v>
      </c>
      <c r="D7209" s="425" t="s">
        <v>27</v>
      </c>
      <c r="E7209" s="427" t="s">
        <v>28</v>
      </c>
      <c r="F7209" s="429" t="s">
        <v>29</v>
      </c>
      <c r="G7209" s="429" t="s">
        <v>30</v>
      </c>
    </row>
    <row r="7210" spans="1:123" s="111" customFormat="1" ht="24" customHeight="1" x14ac:dyDescent="0.2">
      <c r="A7210" s="110" t="s">
        <v>508</v>
      </c>
      <c r="B7210" s="110" t="s">
        <v>509</v>
      </c>
      <c r="C7210" s="426"/>
      <c r="D7210" s="426"/>
      <c r="E7210" s="428"/>
      <c r="F7210" s="430"/>
      <c r="G7210" s="430"/>
      <c r="H7210" s="239"/>
      <c r="I7210" s="239"/>
      <c r="J7210" s="239"/>
      <c r="K7210" s="239"/>
      <c r="L7210" s="239"/>
      <c r="M7210" s="239"/>
      <c r="N7210" s="239"/>
      <c r="O7210" s="239"/>
      <c r="P7210" s="239"/>
      <c r="Q7210" s="239"/>
      <c r="R7210" s="239"/>
      <c r="S7210" s="239"/>
      <c r="T7210" s="239"/>
      <c r="U7210" s="239"/>
      <c r="V7210" s="239"/>
      <c r="W7210" s="239"/>
      <c r="X7210" s="239"/>
      <c r="Y7210" s="239"/>
      <c r="Z7210" s="239"/>
      <c r="AA7210" s="239"/>
      <c r="AB7210" s="239"/>
      <c r="AC7210" s="239"/>
      <c r="AD7210" s="239"/>
      <c r="AE7210" s="239"/>
      <c r="AF7210" s="239"/>
      <c r="AG7210" s="239"/>
      <c r="AH7210" s="239"/>
      <c r="AI7210" s="239"/>
      <c r="AJ7210" s="239"/>
      <c r="AK7210" s="239"/>
      <c r="AL7210" s="239"/>
      <c r="AM7210" s="239"/>
      <c r="AN7210" s="239"/>
      <c r="AO7210" s="239"/>
      <c r="AP7210" s="239"/>
      <c r="AQ7210" s="239"/>
      <c r="AR7210" s="239"/>
      <c r="AS7210" s="239"/>
      <c r="AT7210" s="239"/>
      <c r="AU7210" s="239"/>
      <c r="AV7210" s="239"/>
      <c r="AW7210" s="239"/>
      <c r="AX7210" s="239"/>
      <c r="AY7210" s="239"/>
      <c r="AZ7210" s="239"/>
      <c r="BA7210" s="239"/>
      <c r="BB7210" s="239"/>
      <c r="BC7210" s="239"/>
      <c r="BD7210" s="239"/>
      <c r="BE7210" s="239"/>
      <c r="BF7210" s="239"/>
      <c r="BG7210" s="239"/>
      <c r="BH7210" s="239"/>
      <c r="BI7210" s="239"/>
      <c r="BJ7210" s="239"/>
      <c r="BK7210" s="239"/>
      <c r="BL7210" s="239"/>
      <c r="BM7210" s="239"/>
      <c r="BN7210" s="239"/>
      <c r="BO7210" s="239"/>
      <c r="BP7210" s="239"/>
      <c r="BQ7210" s="239"/>
      <c r="BR7210" s="239"/>
      <c r="BS7210" s="239"/>
      <c r="BT7210" s="239"/>
      <c r="BU7210" s="239"/>
      <c r="BV7210" s="239"/>
      <c r="BW7210" s="239"/>
      <c r="BX7210" s="239"/>
      <c r="BY7210" s="239"/>
      <c r="BZ7210" s="239"/>
      <c r="CA7210" s="239"/>
      <c r="CB7210" s="239"/>
      <c r="CC7210" s="239"/>
      <c r="CD7210" s="239"/>
      <c r="CE7210" s="239"/>
      <c r="CF7210" s="239"/>
      <c r="CG7210" s="239"/>
      <c r="CH7210" s="239"/>
      <c r="CI7210" s="239"/>
      <c r="CJ7210" s="239"/>
      <c r="CK7210" s="239"/>
      <c r="CL7210" s="239"/>
      <c r="CM7210" s="239"/>
      <c r="CN7210" s="239"/>
      <c r="CO7210" s="239"/>
      <c r="CP7210" s="239"/>
      <c r="CQ7210" s="239"/>
      <c r="CR7210" s="239"/>
      <c r="CS7210" s="239"/>
      <c r="CT7210" s="239"/>
      <c r="CU7210" s="239"/>
      <c r="CV7210" s="239"/>
      <c r="CW7210" s="239"/>
      <c r="CX7210" s="239"/>
      <c r="CY7210" s="239"/>
      <c r="CZ7210" s="239"/>
      <c r="DA7210" s="239"/>
      <c r="DB7210" s="239"/>
      <c r="DC7210" s="239"/>
      <c r="DD7210" s="239"/>
      <c r="DE7210" s="239"/>
      <c r="DF7210" s="239"/>
      <c r="DG7210" s="239"/>
      <c r="DH7210" s="239"/>
      <c r="DI7210" s="239"/>
      <c r="DJ7210" s="239"/>
      <c r="DK7210" s="239"/>
      <c r="DL7210" s="239"/>
      <c r="DM7210" s="239"/>
      <c r="DN7210" s="239"/>
      <c r="DO7210" s="239"/>
      <c r="DP7210" s="239"/>
      <c r="DQ7210" s="239"/>
      <c r="DR7210" s="239"/>
      <c r="DS7210" s="239"/>
    </row>
    <row r="7211" spans="1:123" ht="24" customHeight="1" x14ac:dyDescent="0.2">
      <c r="A7211" s="378"/>
      <c r="B7211" s="112"/>
      <c r="C7211" s="376" t="s">
        <v>604</v>
      </c>
      <c r="D7211" s="113"/>
      <c r="E7211" s="114"/>
      <c r="F7211" s="115"/>
      <c r="G7211" s="302"/>
    </row>
    <row r="7212" spans="1:123" s="238" customFormat="1" ht="24" customHeight="1" x14ac:dyDescent="0.2">
      <c r="A7212" s="235" t="str">
        <f t="shared" ref="A7212:A7225" si="2163">IFERROR(VLOOKUP(C7212,Tabla_Insumos,4,FALSE),"")</f>
        <v/>
      </c>
      <c r="B7212" s="233" t="str">
        <f t="shared" ref="B7212:B7225" si="2164">IFERROR(VLOOKUP(C7212,Tabla_Insumos,5,FALSE),"")</f>
        <v/>
      </c>
      <c r="C7212" s="234"/>
      <c r="D7212" s="235" t="str">
        <f t="shared" ref="D7212:D7225" si="2165">IFERROR(VLOOKUP(C7212,Tabla_Insumos,2,FALSE),"")</f>
        <v/>
      </c>
      <c r="E7212" s="236"/>
      <c r="F7212" s="237">
        <f t="shared" ref="F7212:F7225" si="2166">IFERROR(VLOOKUP(C7212,Tabla_Insumos,3,FALSE),0)</f>
        <v>0</v>
      </c>
      <c r="G7212" s="303">
        <f>ROUND(E7212*F7212,2)</f>
        <v>0</v>
      </c>
    </row>
    <row r="7213" spans="1:123" s="238" customFormat="1" ht="24" customHeight="1" x14ac:dyDescent="0.2">
      <c r="A7213" s="235" t="str">
        <f t="shared" si="2163"/>
        <v/>
      </c>
      <c r="B7213" s="233" t="str">
        <f t="shared" si="2164"/>
        <v/>
      </c>
      <c r="C7213" s="234"/>
      <c r="D7213" s="235" t="str">
        <f t="shared" si="2165"/>
        <v/>
      </c>
      <c r="E7213" s="236"/>
      <c r="F7213" s="237">
        <f t="shared" si="2166"/>
        <v>0</v>
      </c>
      <c r="G7213" s="303">
        <f t="shared" ref="G7213:G7225" si="2167">ROUND(E7213*F7213,2)</f>
        <v>0</v>
      </c>
    </row>
    <row r="7214" spans="1:123" s="238" customFormat="1" ht="24" customHeight="1" x14ac:dyDescent="0.2">
      <c r="A7214" s="235" t="str">
        <f t="shared" si="2163"/>
        <v/>
      </c>
      <c r="B7214" s="233" t="str">
        <f t="shared" si="2164"/>
        <v/>
      </c>
      <c r="C7214" s="234"/>
      <c r="D7214" s="235" t="str">
        <f t="shared" si="2165"/>
        <v/>
      </c>
      <c r="E7214" s="236"/>
      <c r="F7214" s="237">
        <f t="shared" si="2166"/>
        <v>0</v>
      </c>
      <c r="G7214" s="303">
        <f t="shared" si="2167"/>
        <v>0</v>
      </c>
    </row>
    <row r="7215" spans="1:123" s="238" customFormat="1" ht="24" customHeight="1" x14ac:dyDescent="0.2">
      <c r="A7215" s="235" t="str">
        <f t="shared" si="2163"/>
        <v/>
      </c>
      <c r="B7215" s="233" t="str">
        <f t="shared" si="2164"/>
        <v/>
      </c>
      <c r="C7215" s="234"/>
      <c r="D7215" s="235" t="str">
        <f t="shared" si="2165"/>
        <v/>
      </c>
      <c r="E7215" s="236"/>
      <c r="F7215" s="237">
        <f t="shared" si="2166"/>
        <v>0</v>
      </c>
      <c r="G7215" s="303">
        <f t="shared" si="2167"/>
        <v>0</v>
      </c>
    </row>
    <row r="7216" spans="1:123" s="238" customFormat="1" ht="24" customHeight="1" x14ac:dyDescent="0.2">
      <c r="A7216" s="235" t="str">
        <f t="shared" si="2163"/>
        <v/>
      </c>
      <c r="B7216" s="233" t="str">
        <f t="shared" si="2164"/>
        <v/>
      </c>
      <c r="C7216" s="234"/>
      <c r="D7216" s="235" t="str">
        <f t="shared" si="2165"/>
        <v/>
      </c>
      <c r="E7216" s="236"/>
      <c r="F7216" s="237">
        <f t="shared" si="2166"/>
        <v>0</v>
      </c>
      <c r="G7216" s="303">
        <f t="shared" si="2167"/>
        <v>0</v>
      </c>
    </row>
    <row r="7217" spans="1:7" s="238" customFormat="1" ht="24" customHeight="1" x14ac:dyDescent="0.2">
      <c r="A7217" s="235" t="str">
        <f t="shared" si="2163"/>
        <v/>
      </c>
      <c r="B7217" s="233" t="str">
        <f t="shared" si="2164"/>
        <v/>
      </c>
      <c r="C7217" s="234"/>
      <c r="D7217" s="235" t="str">
        <f t="shared" si="2165"/>
        <v/>
      </c>
      <c r="E7217" s="236"/>
      <c r="F7217" s="237">
        <f t="shared" si="2166"/>
        <v>0</v>
      </c>
      <c r="G7217" s="303">
        <f t="shared" si="2167"/>
        <v>0</v>
      </c>
    </row>
    <row r="7218" spans="1:7" s="238" customFormat="1" ht="24" customHeight="1" x14ac:dyDescent="0.2">
      <c r="A7218" s="235" t="str">
        <f t="shared" si="2163"/>
        <v/>
      </c>
      <c r="B7218" s="233" t="str">
        <f t="shared" si="2164"/>
        <v/>
      </c>
      <c r="C7218" s="234"/>
      <c r="D7218" s="235" t="str">
        <f t="shared" si="2165"/>
        <v/>
      </c>
      <c r="E7218" s="236"/>
      <c r="F7218" s="237">
        <f t="shared" si="2166"/>
        <v>0</v>
      </c>
      <c r="G7218" s="303">
        <f t="shared" si="2167"/>
        <v>0</v>
      </c>
    </row>
    <row r="7219" spans="1:7" s="238" customFormat="1" ht="24" customHeight="1" x14ac:dyDescent="0.2">
      <c r="A7219" s="235" t="str">
        <f t="shared" si="2163"/>
        <v/>
      </c>
      <c r="B7219" s="233" t="str">
        <f t="shared" si="2164"/>
        <v/>
      </c>
      <c r="C7219" s="234"/>
      <c r="D7219" s="235" t="str">
        <f t="shared" si="2165"/>
        <v/>
      </c>
      <c r="E7219" s="236"/>
      <c r="F7219" s="237">
        <f t="shared" si="2166"/>
        <v>0</v>
      </c>
      <c r="G7219" s="303">
        <f t="shared" si="2167"/>
        <v>0</v>
      </c>
    </row>
    <row r="7220" spans="1:7" s="238" customFormat="1" ht="24" customHeight="1" x14ac:dyDescent="0.2">
      <c r="A7220" s="235" t="str">
        <f t="shared" si="2163"/>
        <v/>
      </c>
      <c r="B7220" s="233" t="str">
        <f t="shared" si="2164"/>
        <v/>
      </c>
      <c r="C7220" s="234"/>
      <c r="D7220" s="235" t="str">
        <f t="shared" si="2165"/>
        <v/>
      </c>
      <c r="E7220" s="236"/>
      <c r="F7220" s="237">
        <f t="shared" si="2166"/>
        <v>0</v>
      </c>
      <c r="G7220" s="303">
        <f t="shared" si="2167"/>
        <v>0</v>
      </c>
    </row>
    <row r="7221" spans="1:7" s="238" customFormat="1" ht="24" customHeight="1" x14ac:dyDescent="0.2">
      <c r="A7221" s="235" t="str">
        <f t="shared" si="2163"/>
        <v/>
      </c>
      <c r="B7221" s="233" t="str">
        <f t="shared" si="2164"/>
        <v/>
      </c>
      <c r="C7221" s="234"/>
      <c r="D7221" s="235" t="str">
        <f t="shared" si="2165"/>
        <v/>
      </c>
      <c r="E7221" s="236"/>
      <c r="F7221" s="237">
        <f t="shared" si="2166"/>
        <v>0</v>
      </c>
      <c r="G7221" s="303">
        <f t="shared" si="2167"/>
        <v>0</v>
      </c>
    </row>
    <row r="7222" spans="1:7" s="238" customFormat="1" ht="24" customHeight="1" x14ac:dyDescent="0.2">
      <c r="A7222" s="235" t="str">
        <f t="shared" si="2163"/>
        <v/>
      </c>
      <c r="B7222" s="233" t="str">
        <f t="shared" si="2164"/>
        <v/>
      </c>
      <c r="C7222" s="234"/>
      <c r="D7222" s="235" t="str">
        <f t="shared" si="2165"/>
        <v/>
      </c>
      <c r="E7222" s="236"/>
      <c r="F7222" s="237">
        <f t="shared" si="2166"/>
        <v>0</v>
      </c>
      <c r="G7222" s="303">
        <f t="shared" si="2167"/>
        <v>0</v>
      </c>
    </row>
    <row r="7223" spans="1:7" s="238" customFormat="1" ht="24" customHeight="1" x14ac:dyDescent="0.2">
      <c r="A7223" s="235" t="str">
        <f t="shared" si="2163"/>
        <v/>
      </c>
      <c r="B7223" s="233" t="str">
        <f t="shared" si="2164"/>
        <v/>
      </c>
      <c r="C7223" s="234"/>
      <c r="D7223" s="235" t="str">
        <f t="shared" si="2165"/>
        <v/>
      </c>
      <c r="E7223" s="236"/>
      <c r="F7223" s="237">
        <f t="shared" si="2166"/>
        <v>0</v>
      </c>
      <c r="G7223" s="303">
        <f t="shared" si="2167"/>
        <v>0</v>
      </c>
    </row>
    <row r="7224" spans="1:7" s="238" customFormat="1" ht="24" customHeight="1" x14ac:dyDescent="0.2">
      <c r="A7224" s="235" t="str">
        <f t="shared" si="2163"/>
        <v/>
      </c>
      <c r="B7224" s="233" t="str">
        <f t="shared" si="2164"/>
        <v/>
      </c>
      <c r="C7224" s="234"/>
      <c r="D7224" s="235" t="str">
        <f t="shared" si="2165"/>
        <v/>
      </c>
      <c r="E7224" s="236"/>
      <c r="F7224" s="237">
        <f t="shared" si="2166"/>
        <v>0</v>
      </c>
      <c r="G7224" s="303">
        <f t="shared" si="2167"/>
        <v>0</v>
      </c>
    </row>
    <row r="7225" spans="1:7" s="238" customFormat="1" ht="24" customHeight="1" x14ac:dyDescent="0.2">
      <c r="A7225" s="235" t="str">
        <f t="shared" si="2163"/>
        <v/>
      </c>
      <c r="B7225" s="233" t="str">
        <f t="shared" si="2164"/>
        <v/>
      </c>
      <c r="C7225" s="234"/>
      <c r="D7225" s="235" t="str">
        <f t="shared" si="2165"/>
        <v/>
      </c>
      <c r="E7225" s="236"/>
      <c r="F7225" s="237">
        <f t="shared" si="2166"/>
        <v>0</v>
      </c>
      <c r="G7225" s="303">
        <f t="shared" si="2167"/>
        <v>0</v>
      </c>
    </row>
    <row r="7226" spans="1:7" ht="24" customHeight="1" x14ac:dyDescent="0.2">
      <c r="A7226" s="304"/>
      <c r="B7226" s="99"/>
      <c r="C7226" s="99"/>
      <c r="D7226" s="105"/>
      <c r="E7226" s="106"/>
      <c r="F7226" s="377" t="s">
        <v>31</v>
      </c>
      <c r="G7226" s="305">
        <f>SUBTOTAL(9,G7212:G7225)</f>
        <v>0</v>
      </c>
    </row>
    <row r="7227" spans="1:7" ht="24" customHeight="1" x14ac:dyDescent="0.2">
      <c r="A7227" s="304"/>
      <c r="B7227" s="99"/>
      <c r="C7227" s="375" t="s">
        <v>605</v>
      </c>
      <c r="D7227" s="105"/>
      <c r="E7227" s="106"/>
      <c r="F7227" s="107"/>
      <c r="G7227" s="306"/>
    </row>
    <row r="7228" spans="1:7" s="238" customFormat="1" ht="24" customHeight="1" x14ac:dyDescent="0.2">
      <c r="A7228" s="235" t="str">
        <f t="shared" ref="A7228:A7235" si="2168">IFERROR(VLOOKUP(C7228,Tabla_Insumos,4,FALSE),"")</f>
        <v/>
      </c>
      <c r="B7228" s="233">
        <f t="shared" ref="B7228:B7235" si="2169">IFERROR(VLOOKUP(A7228,Tabla_Indices,5,FALSE),"")</f>
        <v>0</v>
      </c>
      <c r="C7228" s="234"/>
      <c r="D7228" s="235" t="str">
        <f t="shared" ref="D7228:D7235" si="2170">IFERROR(VLOOKUP(C7228,Tabla_Insumos,2,FALSE),"")</f>
        <v/>
      </c>
      <c r="E7228" s="236"/>
      <c r="F7228" s="237">
        <f t="shared" ref="F7228:F7235" si="2171">IFERROR(VLOOKUP(C7228,Tabla_Insumos,3,FALSE),0)</f>
        <v>0</v>
      </c>
      <c r="G7228" s="303">
        <f>ROUND(E7228*F7228,2)</f>
        <v>0</v>
      </c>
    </row>
    <row r="7229" spans="1:7" s="238" customFormat="1" ht="24" customHeight="1" x14ac:dyDescent="0.2">
      <c r="A7229" s="235" t="str">
        <f t="shared" si="2168"/>
        <v/>
      </c>
      <c r="B7229" s="233">
        <f t="shared" si="2169"/>
        <v>0</v>
      </c>
      <c r="C7229" s="234"/>
      <c r="D7229" s="235" t="str">
        <f t="shared" si="2170"/>
        <v/>
      </c>
      <c r="E7229" s="236"/>
      <c r="F7229" s="237">
        <f t="shared" si="2171"/>
        <v>0</v>
      </c>
      <c r="G7229" s="303">
        <f>ROUND(E7229*F7229,2)</f>
        <v>0</v>
      </c>
    </row>
    <row r="7230" spans="1:7" s="238" customFormat="1" ht="24" customHeight="1" x14ac:dyDescent="0.2">
      <c r="A7230" s="235" t="str">
        <f t="shared" si="2168"/>
        <v/>
      </c>
      <c r="B7230" s="233">
        <f t="shared" si="2169"/>
        <v>0</v>
      </c>
      <c r="C7230" s="234"/>
      <c r="D7230" s="235" t="str">
        <f t="shared" si="2170"/>
        <v/>
      </c>
      <c r="E7230" s="236"/>
      <c r="F7230" s="237">
        <f t="shared" si="2171"/>
        <v>0</v>
      </c>
      <c r="G7230" s="303">
        <f t="shared" ref="G7230:G7235" si="2172">ROUND(E7230*F7230,2)</f>
        <v>0</v>
      </c>
    </row>
    <row r="7231" spans="1:7" s="238" customFormat="1" ht="24" customHeight="1" x14ac:dyDescent="0.2">
      <c r="A7231" s="235" t="str">
        <f t="shared" si="2168"/>
        <v/>
      </c>
      <c r="B7231" s="233">
        <f t="shared" si="2169"/>
        <v>0</v>
      </c>
      <c r="C7231" s="234"/>
      <c r="D7231" s="235" t="str">
        <f t="shared" si="2170"/>
        <v/>
      </c>
      <c r="E7231" s="236"/>
      <c r="F7231" s="237">
        <f t="shared" si="2171"/>
        <v>0</v>
      </c>
      <c r="G7231" s="303">
        <f t="shared" si="2172"/>
        <v>0</v>
      </c>
    </row>
    <row r="7232" spans="1:7" s="238" customFormat="1" ht="24" customHeight="1" x14ac:dyDescent="0.2">
      <c r="A7232" s="235" t="str">
        <f t="shared" si="2168"/>
        <v/>
      </c>
      <c r="B7232" s="233">
        <f t="shared" si="2169"/>
        <v>0</v>
      </c>
      <c r="C7232" s="234"/>
      <c r="D7232" s="235" t="str">
        <f t="shared" si="2170"/>
        <v/>
      </c>
      <c r="E7232" s="236"/>
      <c r="F7232" s="237">
        <f t="shared" si="2171"/>
        <v>0</v>
      </c>
      <c r="G7232" s="303">
        <f t="shared" si="2172"/>
        <v>0</v>
      </c>
    </row>
    <row r="7233" spans="1:7" s="238" customFormat="1" ht="24" customHeight="1" x14ac:dyDescent="0.2">
      <c r="A7233" s="235" t="str">
        <f t="shared" si="2168"/>
        <v/>
      </c>
      <c r="B7233" s="233">
        <f t="shared" si="2169"/>
        <v>0</v>
      </c>
      <c r="C7233" s="234"/>
      <c r="D7233" s="235" t="str">
        <f t="shared" si="2170"/>
        <v/>
      </c>
      <c r="E7233" s="236"/>
      <c r="F7233" s="237">
        <f t="shared" si="2171"/>
        <v>0</v>
      </c>
      <c r="G7233" s="303">
        <f t="shared" si="2172"/>
        <v>0</v>
      </c>
    </row>
    <row r="7234" spans="1:7" s="238" customFormat="1" ht="24" customHeight="1" x14ac:dyDescent="0.2">
      <c r="A7234" s="235" t="str">
        <f t="shared" si="2168"/>
        <v/>
      </c>
      <c r="B7234" s="233">
        <f t="shared" si="2169"/>
        <v>0</v>
      </c>
      <c r="C7234" s="234"/>
      <c r="D7234" s="235" t="str">
        <f t="shared" si="2170"/>
        <v/>
      </c>
      <c r="E7234" s="236"/>
      <c r="F7234" s="237">
        <f t="shared" si="2171"/>
        <v>0</v>
      </c>
      <c r="G7234" s="303">
        <f t="shared" si="2172"/>
        <v>0</v>
      </c>
    </row>
    <row r="7235" spans="1:7" s="238" customFormat="1" ht="24" customHeight="1" x14ac:dyDescent="0.2">
      <c r="A7235" s="235" t="str">
        <f t="shared" si="2168"/>
        <v/>
      </c>
      <c r="B7235" s="233">
        <f t="shared" si="2169"/>
        <v>0</v>
      </c>
      <c r="C7235" s="234"/>
      <c r="D7235" s="235" t="str">
        <f t="shared" si="2170"/>
        <v/>
      </c>
      <c r="E7235" s="236"/>
      <c r="F7235" s="237">
        <f t="shared" si="2171"/>
        <v>0</v>
      </c>
      <c r="G7235" s="303">
        <f t="shared" si="2172"/>
        <v>0</v>
      </c>
    </row>
    <row r="7236" spans="1:7" ht="24" customHeight="1" x14ac:dyDescent="0.2">
      <c r="A7236" s="304"/>
      <c r="B7236" s="99"/>
      <c r="C7236" s="99"/>
      <c r="D7236" s="105"/>
      <c r="E7236" s="106"/>
      <c r="F7236" s="377" t="s">
        <v>32</v>
      </c>
      <c r="G7236" s="305">
        <f>SUBTOTAL(9,G7228:G7235)</f>
        <v>0</v>
      </c>
    </row>
    <row r="7237" spans="1:7" ht="24" customHeight="1" x14ac:dyDescent="0.2">
      <c r="A7237" s="304"/>
      <c r="B7237" s="99"/>
      <c r="C7237" s="375" t="s">
        <v>606</v>
      </c>
      <c r="D7237" s="105"/>
      <c r="E7237" s="106"/>
      <c r="F7237" s="107"/>
      <c r="G7237" s="306"/>
    </row>
    <row r="7238" spans="1:7" s="238" customFormat="1" ht="24" customHeight="1" x14ac:dyDescent="0.2">
      <c r="A7238" s="235" t="str">
        <f t="shared" ref="A7238:A7246" si="2173">IFERROR(VLOOKUP(C7238,Tabla_Insumos,4,FALSE),"")</f>
        <v/>
      </c>
      <c r="B7238" s="233" t="str">
        <f t="shared" ref="B7238:B7246" si="2174">IFERROR(VLOOKUP(C7238,Tabla_Insumos,5,FALSE),"")</f>
        <v/>
      </c>
      <c r="C7238" s="234"/>
      <c r="D7238" s="235" t="str">
        <f t="shared" ref="D7238:D7246" si="2175">IFERROR(VLOOKUP(C7238,Tabla_Insumos,2,FALSE),"")</f>
        <v/>
      </c>
      <c r="E7238" s="236"/>
      <c r="F7238" s="237">
        <f t="shared" ref="F7238:F7246" si="2176">IFERROR(VLOOKUP(C7238,Tabla_Insumos,3,FALSE),0)</f>
        <v>0</v>
      </c>
      <c r="G7238" s="303">
        <f t="shared" ref="G7238:G7246" si="2177">ROUND(E7238*F7238,2)</f>
        <v>0</v>
      </c>
    </row>
    <row r="7239" spans="1:7" s="238" customFormat="1" ht="24" customHeight="1" x14ac:dyDescent="0.2">
      <c r="A7239" s="235" t="str">
        <f t="shared" si="2173"/>
        <v/>
      </c>
      <c r="B7239" s="233" t="str">
        <f t="shared" si="2174"/>
        <v/>
      </c>
      <c r="C7239" s="234"/>
      <c r="D7239" s="235" t="str">
        <f t="shared" si="2175"/>
        <v/>
      </c>
      <c r="E7239" s="236"/>
      <c r="F7239" s="237">
        <f t="shared" si="2176"/>
        <v>0</v>
      </c>
      <c r="G7239" s="303">
        <f t="shared" si="2177"/>
        <v>0</v>
      </c>
    </row>
    <row r="7240" spans="1:7" s="238" customFormat="1" ht="24" customHeight="1" x14ac:dyDescent="0.2">
      <c r="A7240" s="235" t="str">
        <f t="shared" si="2173"/>
        <v/>
      </c>
      <c r="B7240" s="233" t="str">
        <f t="shared" si="2174"/>
        <v/>
      </c>
      <c r="C7240" s="234"/>
      <c r="D7240" s="235" t="str">
        <f t="shared" si="2175"/>
        <v/>
      </c>
      <c r="E7240" s="236"/>
      <c r="F7240" s="237">
        <f t="shared" si="2176"/>
        <v>0</v>
      </c>
      <c r="G7240" s="303">
        <f t="shared" si="2177"/>
        <v>0</v>
      </c>
    </row>
    <row r="7241" spans="1:7" s="238" customFormat="1" ht="24" customHeight="1" x14ac:dyDescent="0.2">
      <c r="A7241" s="235" t="str">
        <f t="shared" si="2173"/>
        <v/>
      </c>
      <c r="B7241" s="233" t="str">
        <f t="shared" si="2174"/>
        <v/>
      </c>
      <c r="C7241" s="234"/>
      <c r="D7241" s="235" t="str">
        <f t="shared" si="2175"/>
        <v/>
      </c>
      <c r="E7241" s="236"/>
      <c r="F7241" s="237">
        <f t="shared" si="2176"/>
        <v>0</v>
      </c>
      <c r="G7241" s="303">
        <f t="shared" si="2177"/>
        <v>0</v>
      </c>
    </row>
    <row r="7242" spans="1:7" s="238" customFormat="1" ht="24" customHeight="1" x14ac:dyDescent="0.2">
      <c r="A7242" s="235" t="str">
        <f t="shared" si="2173"/>
        <v/>
      </c>
      <c r="B7242" s="233" t="str">
        <f t="shared" si="2174"/>
        <v/>
      </c>
      <c r="C7242" s="234"/>
      <c r="D7242" s="235" t="str">
        <f t="shared" si="2175"/>
        <v/>
      </c>
      <c r="E7242" s="236"/>
      <c r="F7242" s="237">
        <f t="shared" si="2176"/>
        <v>0</v>
      </c>
      <c r="G7242" s="303">
        <f t="shared" si="2177"/>
        <v>0</v>
      </c>
    </row>
    <row r="7243" spans="1:7" s="238" customFormat="1" ht="24" customHeight="1" x14ac:dyDescent="0.2">
      <c r="A7243" s="235" t="str">
        <f t="shared" si="2173"/>
        <v/>
      </c>
      <c r="B7243" s="233" t="str">
        <f t="shared" si="2174"/>
        <v/>
      </c>
      <c r="C7243" s="234"/>
      <c r="D7243" s="235" t="str">
        <f t="shared" si="2175"/>
        <v/>
      </c>
      <c r="E7243" s="236"/>
      <c r="F7243" s="237">
        <f t="shared" si="2176"/>
        <v>0</v>
      </c>
      <c r="G7243" s="303">
        <f t="shared" si="2177"/>
        <v>0</v>
      </c>
    </row>
    <row r="7244" spans="1:7" s="238" customFormat="1" ht="24" customHeight="1" x14ac:dyDescent="0.2">
      <c r="A7244" s="235" t="str">
        <f t="shared" si="2173"/>
        <v/>
      </c>
      <c r="B7244" s="233" t="str">
        <f t="shared" si="2174"/>
        <v/>
      </c>
      <c r="C7244" s="234"/>
      <c r="D7244" s="235" t="str">
        <f t="shared" si="2175"/>
        <v/>
      </c>
      <c r="E7244" s="236"/>
      <c r="F7244" s="237">
        <f t="shared" si="2176"/>
        <v>0</v>
      </c>
      <c r="G7244" s="303">
        <f t="shared" si="2177"/>
        <v>0</v>
      </c>
    </row>
    <row r="7245" spans="1:7" s="238" customFormat="1" ht="24" customHeight="1" x14ac:dyDescent="0.2">
      <c r="A7245" s="235" t="str">
        <f t="shared" si="2173"/>
        <v/>
      </c>
      <c r="B7245" s="233" t="str">
        <f t="shared" si="2174"/>
        <v/>
      </c>
      <c r="C7245" s="234"/>
      <c r="D7245" s="235" t="str">
        <f t="shared" si="2175"/>
        <v/>
      </c>
      <c r="E7245" s="236"/>
      <c r="F7245" s="237">
        <f t="shared" si="2176"/>
        <v>0</v>
      </c>
      <c r="G7245" s="303">
        <f t="shared" si="2177"/>
        <v>0</v>
      </c>
    </row>
    <row r="7246" spans="1:7" s="238" customFormat="1" ht="24" customHeight="1" x14ac:dyDescent="0.2">
      <c r="A7246" s="235" t="str">
        <f t="shared" si="2173"/>
        <v/>
      </c>
      <c r="B7246" s="233" t="str">
        <f t="shared" si="2174"/>
        <v/>
      </c>
      <c r="C7246" s="234"/>
      <c r="D7246" s="235" t="str">
        <f t="shared" si="2175"/>
        <v/>
      </c>
      <c r="E7246" s="236"/>
      <c r="F7246" s="237">
        <f t="shared" si="2176"/>
        <v>0</v>
      </c>
      <c r="G7246" s="303">
        <f t="shared" si="2177"/>
        <v>0</v>
      </c>
    </row>
    <row r="7247" spans="1:7" ht="24" customHeight="1" x14ac:dyDescent="0.2">
      <c r="A7247" s="307"/>
      <c r="B7247" s="105"/>
      <c r="C7247" s="99"/>
      <c r="D7247" s="105"/>
      <c r="E7247" s="106"/>
      <c r="F7247" s="377" t="s">
        <v>33</v>
      </c>
      <c r="G7247" s="305">
        <f>SUBTOTAL(9,G7238:G7246)</f>
        <v>0</v>
      </c>
    </row>
    <row r="7248" spans="1:7" ht="24" customHeight="1" x14ac:dyDescent="0.2">
      <c r="A7248" s="308"/>
      <c r="B7248" s="105"/>
      <c r="C7248" s="99"/>
      <c r="D7248" s="105"/>
      <c r="E7248" s="106"/>
      <c r="F7248" s="107"/>
      <c r="G7248" s="306"/>
    </row>
    <row r="7249" spans="1:123" ht="24" customHeight="1" x14ac:dyDescent="0.2">
      <c r="A7249" s="309" t="str">
        <f>B7207</f>
        <v/>
      </c>
      <c r="B7249" s="310" t="str">
        <f>C7207</f>
        <v/>
      </c>
      <c r="C7249" s="113"/>
      <c r="D7249" s="113" t="s">
        <v>34</v>
      </c>
      <c r="E7249" s="114"/>
      <c r="F7249" s="312" t="s">
        <v>35</v>
      </c>
      <c r="G7249" s="311">
        <f>SUBTOTAL(9,G7212:G7248)</f>
        <v>0</v>
      </c>
    </row>
    <row r="7251" spans="1:123" ht="24" customHeight="1" x14ac:dyDescent="0.2">
      <c r="A7251" s="291" t="s">
        <v>37</v>
      </c>
      <c r="B7251" s="292"/>
      <c r="C7251" s="292"/>
      <c r="D7251" s="292"/>
      <c r="E7251" s="292"/>
      <c r="F7251" s="292"/>
      <c r="G7251" s="293"/>
    </row>
    <row r="7252" spans="1:123" ht="24" customHeight="1" x14ac:dyDescent="0.2">
      <c r="A7252" s="294" t="s">
        <v>602</v>
      </c>
      <c r="B7252" s="101" t="str">
        <f>Comitente</f>
        <v>DIRECCION PROVINCIAL DE REDES DE GAS</v>
      </c>
      <c r="C7252" s="96"/>
      <c r="D7252" s="102"/>
      <c r="E7252" s="102"/>
      <c r="F7252" s="103"/>
      <c r="G7252" s="295"/>
    </row>
    <row r="7253" spans="1:123" ht="24" customHeight="1" x14ac:dyDescent="0.2">
      <c r="A7253" s="294" t="s">
        <v>603</v>
      </c>
      <c r="B7253" s="101">
        <f>Contratista</f>
        <v>0</v>
      </c>
      <c r="C7253" s="97"/>
      <c r="D7253" s="97"/>
      <c r="E7253" s="97"/>
      <c r="F7253" s="104"/>
      <c r="G7253" s="296"/>
    </row>
    <row r="7254" spans="1:123" ht="24" customHeight="1" x14ac:dyDescent="0.2">
      <c r="A7254" s="294" t="s">
        <v>24</v>
      </c>
      <c r="B7254" s="101" t="str">
        <f>Obra</f>
        <v>RED DE MEDIA PRESIÓN BARRIO TALACASTO</v>
      </c>
      <c r="C7254" s="97"/>
      <c r="D7254" s="97"/>
      <c r="E7254" s="97"/>
      <c r="F7254" s="104" t="s">
        <v>38</v>
      </c>
      <c r="G7254" s="297">
        <f>Fecha_Base</f>
        <v>0</v>
      </c>
    </row>
    <row r="7255" spans="1:123" ht="24" customHeight="1" x14ac:dyDescent="0.2">
      <c r="A7255" s="298" t="s">
        <v>601</v>
      </c>
      <c r="B7255" s="98" t="str">
        <f>Ubicación</f>
        <v>Departamento Chimbas</v>
      </c>
      <c r="C7255" s="98"/>
      <c r="D7255" s="105"/>
      <c r="E7255" s="106"/>
      <c r="F7255" s="107"/>
      <c r="G7255" s="299"/>
    </row>
    <row r="7256" spans="1:123" ht="24" customHeight="1" x14ac:dyDescent="0.2">
      <c r="A7256" s="298" t="s">
        <v>39</v>
      </c>
      <c r="B7256" s="108" t="str">
        <f>IFERROR(VALUE(LEFT(B7257,FIND(".",B7257)-1)),"")</f>
        <v/>
      </c>
      <c r="C7256" s="99" t="str">
        <f>IFERROR(VLOOKUP(B7256,Tabla_CyP,2,FALSE),"")</f>
        <v/>
      </c>
      <c r="D7256" s="99"/>
      <c r="E7256" s="106"/>
      <c r="F7256" s="107"/>
      <c r="G7256" s="299"/>
    </row>
    <row r="7257" spans="1:123" ht="24" customHeight="1" x14ac:dyDescent="0.2">
      <c r="A7257" s="298" t="s">
        <v>25</v>
      </c>
      <c r="B7257" s="109" t="str">
        <f>IFERROR(VLOOKUP(COUNTIF($A$1:A7257,"ANALISIS DE PRECIOS"),Tabla_NumeroItem,2,FALSE),"")</f>
        <v/>
      </c>
      <c r="C7257" s="99" t="str">
        <f>IFERROR(VLOOKUP(B7257,Tabla_CyP,2,FALSE),"")</f>
        <v/>
      </c>
      <c r="D7257" s="105"/>
      <c r="E7257" s="106"/>
      <c r="F7257" s="104" t="s">
        <v>26</v>
      </c>
      <c r="G7257" s="300" t="str">
        <f>IFERROR(VLOOKUP(B7257,Tabla_CyP,4,FALSE),"")</f>
        <v/>
      </c>
    </row>
    <row r="7258" spans="1:123" ht="24" customHeight="1" x14ac:dyDescent="0.2">
      <c r="A7258" s="298"/>
      <c r="B7258" s="98"/>
      <c r="C7258" s="99"/>
      <c r="D7258" s="105"/>
      <c r="E7258" s="106"/>
      <c r="F7258" s="107"/>
      <c r="G7258" s="299"/>
    </row>
    <row r="7259" spans="1:123" ht="24" customHeight="1" x14ac:dyDescent="0.2">
      <c r="A7259" s="431" t="s">
        <v>507</v>
      </c>
      <c r="B7259" s="432"/>
      <c r="C7259" s="425" t="s">
        <v>0</v>
      </c>
      <c r="D7259" s="425" t="s">
        <v>27</v>
      </c>
      <c r="E7259" s="427" t="s">
        <v>28</v>
      </c>
      <c r="F7259" s="429" t="s">
        <v>29</v>
      </c>
      <c r="G7259" s="429" t="s">
        <v>30</v>
      </c>
    </row>
    <row r="7260" spans="1:123" s="111" customFormat="1" ht="24" customHeight="1" x14ac:dyDescent="0.2">
      <c r="A7260" s="110" t="s">
        <v>508</v>
      </c>
      <c r="B7260" s="110" t="s">
        <v>509</v>
      </c>
      <c r="C7260" s="426"/>
      <c r="D7260" s="426"/>
      <c r="E7260" s="428"/>
      <c r="F7260" s="430"/>
      <c r="G7260" s="430"/>
      <c r="H7260" s="239"/>
      <c r="I7260" s="239"/>
      <c r="J7260" s="239"/>
      <c r="K7260" s="239"/>
      <c r="L7260" s="239"/>
      <c r="M7260" s="239"/>
      <c r="N7260" s="239"/>
      <c r="O7260" s="239"/>
      <c r="P7260" s="239"/>
      <c r="Q7260" s="239"/>
      <c r="R7260" s="239"/>
      <c r="S7260" s="239"/>
      <c r="T7260" s="239"/>
      <c r="U7260" s="239"/>
      <c r="V7260" s="239"/>
      <c r="W7260" s="239"/>
      <c r="X7260" s="239"/>
      <c r="Y7260" s="239"/>
      <c r="Z7260" s="239"/>
      <c r="AA7260" s="239"/>
      <c r="AB7260" s="239"/>
      <c r="AC7260" s="239"/>
      <c r="AD7260" s="239"/>
      <c r="AE7260" s="239"/>
      <c r="AF7260" s="239"/>
      <c r="AG7260" s="239"/>
      <c r="AH7260" s="239"/>
      <c r="AI7260" s="239"/>
      <c r="AJ7260" s="239"/>
      <c r="AK7260" s="239"/>
      <c r="AL7260" s="239"/>
      <c r="AM7260" s="239"/>
      <c r="AN7260" s="239"/>
      <c r="AO7260" s="239"/>
      <c r="AP7260" s="239"/>
      <c r="AQ7260" s="239"/>
      <c r="AR7260" s="239"/>
      <c r="AS7260" s="239"/>
      <c r="AT7260" s="239"/>
      <c r="AU7260" s="239"/>
      <c r="AV7260" s="239"/>
      <c r="AW7260" s="239"/>
      <c r="AX7260" s="239"/>
      <c r="AY7260" s="239"/>
      <c r="AZ7260" s="239"/>
      <c r="BA7260" s="239"/>
      <c r="BB7260" s="239"/>
      <c r="BC7260" s="239"/>
      <c r="BD7260" s="239"/>
      <c r="BE7260" s="239"/>
      <c r="BF7260" s="239"/>
      <c r="BG7260" s="239"/>
      <c r="BH7260" s="239"/>
      <c r="BI7260" s="239"/>
      <c r="BJ7260" s="239"/>
      <c r="BK7260" s="239"/>
      <c r="BL7260" s="239"/>
      <c r="BM7260" s="239"/>
      <c r="BN7260" s="239"/>
      <c r="BO7260" s="239"/>
      <c r="BP7260" s="239"/>
      <c r="BQ7260" s="239"/>
      <c r="BR7260" s="239"/>
      <c r="BS7260" s="239"/>
      <c r="BT7260" s="239"/>
      <c r="BU7260" s="239"/>
      <c r="BV7260" s="239"/>
      <c r="BW7260" s="239"/>
      <c r="BX7260" s="239"/>
      <c r="BY7260" s="239"/>
      <c r="BZ7260" s="239"/>
      <c r="CA7260" s="239"/>
      <c r="CB7260" s="239"/>
      <c r="CC7260" s="239"/>
      <c r="CD7260" s="239"/>
      <c r="CE7260" s="239"/>
      <c r="CF7260" s="239"/>
      <c r="CG7260" s="239"/>
      <c r="CH7260" s="239"/>
      <c r="CI7260" s="239"/>
      <c r="CJ7260" s="239"/>
      <c r="CK7260" s="239"/>
      <c r="CL7260" s="239"/>
      <c r="CM7260" s="239"/>
      <c r="CN7260" s="239"/>
      <c r="CO7260" s="239"/>
      <c r="CP7260" s="239"/>
      <c r="CQ7260" s="239"/>
      <c r="CR7260" s="239"/>
      <c r="CS7260" s="239"/>
      <c r="CT7260" s="239"/>
      <c r="CU7260" s="239"/>
      <c r="CV7260" s="239"/>
      <c r="CW7260" s="239"/>
      <c r="CX7260" s="239"/>
      <c r="CY7260" s="239"/>
      <c r="CZ7260" s="239"/>
      <c r="DA7260" s="239"/>
      <c r="DB7260" s="239"/>
      <c r="DC7260" s="239"/>
      <c r="DD7260" s="239"/>
      <c r="DE7260" s="239"/>
      <c r="DF7260" s="239"/>
      <c r="DG7260" s="239"/>
      <c r="DH7260" s="239"/>
      <c r="DI7260" s="239"/>
      <c r="DJ7260" s="239"/>
      <c r="DK7260" s="239"/>
      <c r="DL7260" s="239"/>
      <c r="DM7260" s="239"/>
      <c r="DN7260" s="239"/>
      <c r="DO7260" s="239"/>
      <c r="DP7260" s="239"/>
      <c r="DQ7260" s="239"/>
      <c r="DR7260" s="239"/>
      <c r="DS7260" s="239"/>
    </row>
    <row r="7261" spans="1:123" ht="24" customHeight="1" x14ac:dyDescent="0.2">
      <c r="A7261" s="378"/>
      <c r="B7261" s="112"/>
      <c r="C7261" s="376" t="s">
        <v>604</v>
      </c>
      <c r="D7261" s="113"/>
      <c r="E7261" s="114"/>
      <c r="F7261" s="115"/>
      <c r="G7261" s="302"/>
    </row>
    <row r="7262" spans="1:123" s="238" customFormat="1" ht="24" customHeight="1" x14ac:dyDescent="0.2">
      <c r="A7262" s="235" t="str">
        <f t="shared" ref="A7262:A7275" si="2178">IFERROR(VLOOKUP(C7262,Tabla_Insumos,4,FALSE),"")</f>
        <v/>
      </c>
      <c r="B7262" s="233" t="str">
        <f t="shared" ref="B7262:B7275" si="2179">IFERROR(VLOOKUP(C7262,Tabla_Insumos,5,FALSE),"")</f>
        <v/>
      </c>
      <c r="C7262" s="234"/>
      <c r="D7262" s="235" t="str">
        <f t="shared" ref="D7262:D7275" si="2180">IFERROR(VLOOKUP(C7262,Tabla_Insumos,2,FALSE),"")</f>
        <v/>
      </c>
      <c r="E7262" s="236"/>
      <c r="F7262" s="237">
        <f t="shared" ref="F7262:F7275" si="2181">IFERROR(VLOOKUP(C7262,Tabla_Insumos,3,FALSE),0)</f>
        <v>0</v>
      </c>
      <c r="G7262" s="303">
        <f>ROUND(E7262*F7262,2)</f>
        <v>0</v>
      </c>
    </row>
    <row r="7263" spans="1:123" s="238" customFormat="1" ht="24" customHeight="1" x14ac:dyDescent="0.2">
      <c r="A7263" s="235" t="str">
        <f t="shared" si="2178"/>
        <v/>
      </c>
      <c r="B7263" s="233" t="str">
        <f t="shared" si="2179"/>
        <v/>
      </c>
      <c r="C7263" s="234"/>
      <c r="D7263" s="235" t="str">
        <f t="shared" si="2180"/>
        <v/>
      </c>
      <c r="E7263" s="236"/>
      <c r="F7263" s="237">
        <f t="shared" si="2181"/>
        <v>0</v>
      </c>
      <c r="G7263" s="303">
        <f t="shared" ref="G7263:G7275" si="2182">ROUND(E7263*F7263,2)</f>
        <v>0</v>
      </c>
    </row>
    <row r="7264" spans="1:123" s="238" customFormat="1" ht="24" customHeight="1" x14ac:dyDescent="0.2">
      <c r="A7264" s="235" t="str">
        <f t="shared" si="2178"/>
        <v/>
      </c>
      <c r="B7264" s="233" t="str">
        <f t="shared" si="2179"/>
        <v/>
      </c>
      <c r="C7264" s="234"/>
      <c r="D7264" s="235" t="str">
        <f t="shared" si="2180"/>
        <v/>
      </c>
      <c r="E7264" s="236"/>
      <c r="F7264" s="237">
        <f t="shared" si="2181"/>
        <v>0</v>
      </c>
      <c r="G7264" s="303">
        <f t="shared" si="2182"/>
        <v>0</v>
      </c>
    </row>
    <row r="7265" spans="1:7" s="238" customFormat="1" ht="24" customHeight="1" x14ac:dyDescent="0.2">
      <c r="A7265" s="235" t="str">
        <f t="shared" si="2178"/>
        <v/>
      </c>
      <c r="B7265" s="233" t="str">
        <f t="shared" si="2179"/>
        <v/>
      </c>
      <c r="C7265" s="234"/>
      <c r="D7265" s="235" t="str">
        <f t="shared" si="2180"/>
        <v/>
      </c>
      <c r="E7265" s="236"/>
      <c r="F7265" s="237">
        <f t="shared" si="2181"/>
        <v>0</v>
      </c>
      <c r="G7265" s="303">
        <f t="shared" si="2182"/>
        <v>0</v>
      </c>
    </row>
    <row r="7266" spans="1:7" s="238" customFormat="1" ht="24" customHeight="1" x14ac:dyDescent="0.2">
      <c r="A7266" s="235" t="str">
        <f t="shared" si="2178"/>
        <v/>
      </c>
      <c r="B7266" s="233" t="str">
        <f t="shared" si="2179"/>
        <v/>
      </c>
      <c r="C7266" s="234"/>
      <c r="D7266" s="235" t="str">
        <f t="shared" si="2180"/>
        <v/>
      </c>
      <c r="E7266" s="236"/>
      <c r="F7266" s="237">
        <f t="shared" si="2181"/>
        <v>0</v>
      </c>
      <c r="G7266" s="303">
        <f t="shared" si="2182"/>
        <v>0</v>
      </c>
    </row>
    <row r="7267" spans="1:7" s="238" customFormat="1" ht="24" customHeight="1" x14ac:dyDescent="0.2">
      <c r="A7267" s="235" t="str">
        <f t="shared" si="2178"/>
        <v/>
      </c>
      <c r="B7267" s="233" t="str">
        <f t="shared" si="2179"/>
        <v/>
      </c>
      <c r="C7267" s="234"/>
      <c r="D7267" s="235" t="str">
        <f t="shared" si="2180"/>
        <v/>
      </c>
      <c r="E7267" s="236"/>
      <c r="F7267" s="237">
        <f t="shared" si="2181"/>
        <v>0</v>
      </c>
      <c r="G7267" s="303">
        <f t="shared" si="2182"/>
        <v>0</v>
      </c>
    </row>
    <row r="7268" spans="1:7" s="238" customFormat="1" ht="24" customHeight="1" x14ac:dyDescent="0.2">
      <c r="A7268" s="235" t="str">
        <f t="shared" si="2178"/>
        <v/>
      </c>
      <c r="B7268" s="233" t="str">
        <f t="shared" si="2179"/>
        <v/>
      </c>
      <c r="C7268" s="234"/>
      <c r="D7268" s="235" t="str">
        <f t="shared" si="2180"/>
        <v/>
      </c>
      <c r="E7268" s="236"/>
      <c r="F7268" s="237">
        <f t="shared" si="2181"/>
        <v>0</v>
      </c>
      <c r="G7268" s="303">
        <f t="shared" si="2182"/>
        <v>0</v>
      </c>
    </row>
    <row r="7269" spans="1:7" s="238" customFormat="1" ht="24" customHeight="1" x14ac:dyDescent="0.2">
      <c r="A7269" s="235" t="str">
        <f t="shared" si="2178"/>
        <v/>
      </c>
      <c r="B7269" s="233" t="str">
        <f t="shared" si="2179"/>
        <v/>
      </c>
      <c r="C7269" s="234"/>
      <c r="D7269" s="235" t="str">
        <f t="shared" si="2180"/>
        <v/>
      </c>
      <c r="E7269" s="236"/>
      <c r="F7269" s="237">
        <f t="shared" si="2181"/>
        <v>0</v>
      </c>
      <c r="G7269" s="303">
        <f t="shared" si="2182"/>
        <v>0</v>
      </c>
    </row>
    <row r="7270" spans="1:7" s="238" customFormat="1" ht="24" customHeight="1" x14ac:dyDescent="0.2">
      <c r="A7270" s="235" t="str">
        <f t="shared" si="2178"/>
        <v/>
      </c>
      <c r="B7270" s="233" t="str">
        <f t="shared" si="2179"/>
        <v/>
      </c>
      <c r="C7270" s="234"/>
      <c r="D7270" s="235" t="str">
        <f t="shared" si="2180"/>
        <v/>
      </c>
      <c r="E7270" s="236"/>
      <c r="F7270" s="237">
        <f t="shared" si="2181"/>
        <v>0</v>
      </c>
      <c r="G7270" s="303">
        <f t="shared" si="2182"/>
        <v>0</v>
      </c>
    </row>
    <row r="7271" spans="1:7" s="238" customFormat="1" ht="24" customHeight="1" x14ac:dyDescent="0.2">
      <c r="A7271" s="235" t="str">
        <f t="shared" si="2178"/>
        <v/>
      </c>
      <c r="B7271" s="233" t="str">
        <f t="shared" si="2179"/>
        <v/>
      </c>
      <c r="C7271" s="234"/>
      <c r="D7271" s="235" t="str">
        <f t="shared" si="2180"/>
        <v/>
      </c>
      <c r="E7271" s="236"/>
      <c r="F7271" s="237">
        <f t="shared" si="2181"/>
        <v>0</v>
      </c>
      <c r="G7271" s="303">
        <f t="shared" si="2182"/>
        <v>0</v>
      </c>
    </row>
    <row r="7272" spans="1:7" s="238" customFormat="1" ht="24" customHeight="1" x14ac:dyDescent="0.2">
      <c r="A7272" s="235" t="str">
        <f t="shared" si="2178"/>
        <v/>
      </c>
      <c r="B7272" s="233" t="str">
        <f t="shared" si="2179"/>
        <v/>
      </c>
      <c r="C7272" s="234"/>
      <c r="D7272" s="235" t="str">
        <f t="shared" si="2180"/>
        <v/>
      </c>
      <c r="E7272" s="236"/>
      <c r="F7272" s="237">
        <f t="shared" si="2181"/>
        <v>0</v>
      </c>
      <c r="G7272" s="303">
        <f t="shared" si="2182"/>
        <v>0</v>
      </c>
    </row>
    <row r="7273" spans="1:7" s="238" customFormat="1" ht="24" customHeight="1" x14ac:dyDescent="0.2">
      <c r="A7273" s="235" t="str">
        <f t="shared" si="2178"/>
        <v/>
      </c>
      <c r="B7273" s="233" t="str">
        <f t="shared" si="2179"/>
        <v/>
      </c>
      <c r="C7273" s="234"/>
      <c r="D7273" s="235" t="str">
        <f t="shared" si="2180"/>
        <v/>
      </c>
      <c r="E7273" s="236"/>
      <c r="F7273" s="237">
        <f t="shared" si="2181"/>
        <v>0</v>
      </c>
      <c r="G7273" s="303">
        <f t="shared" si="2182"/>
        <v>0</v>
      </c>
    </row>
    <row r="7274" spans="1:7" s="238" customFormat="1" ht="24" customHeight="1" x14ac:dyDescent="0.2">
      <c r="A7274" s="235" t="str">
        <f t="shared" si="2178"/>
        <v/>
      </c>
      <c r="B7274" s="233" t="str">
        <f t="shared" si="2179"/>
        <v/>
      </c>
      <c r="C7274" s="234"/>
      <c r="D7274" s="235" t="str">
        <f t="shared" si="2180"/>
        <v/>
      </c>
      <c r="E7274" s="236"/>
      <c r="F7274" s="237">
        <f t="shared" si="2181"/>
        <v>0</v>
      </c>
      <c r="G7274" s="303">
        <f t="shared" si="2182"/>
        <v>0</v>
      </c>
    </row>
    <row r="7275" spans="1:7" s="238" customFormat="1" ht="24" customHeight="1" x14ac:dyDescent="0.2">
      <c r="A7275" s="235" t="str">
        <f t="shared" si="2178"/>
        <v/>
      </c>
      <c r="B7275" s="233" t="str">
        <f t="shared" si="2179"/>
        <v/>
      </c>
      <c r="C7275" s="234"/>
      <c r="D7275" s="235" t="str">
        <f t="shared" si="2180"/>
        <v/>
      </c>
      <c r="E7275" s="236"/>
      <c r="F7275" s="237">
        <f t="shared" si="2181"/>
        <v>0</v>
      </c>
      <c r="G7275" s="303">
        <f t="shared" si="2182"/>
        <v>0</v>
      </c>
    </row>
    <row r="7276" spans="1:7" ht="24" customHeight="1" x14ac:dyDescent="0.2">
      <c r="A7276" s="304"/>
      <c r="B7276" s="99"/>
      <c r="C7276" s="99"/>
      <c r="D7276" s="105"/>
      <c r="E7276" s="106"/>
      <c r="F7276" s="377" t="s">
        <v>31</v>
      </c>
      <c r="G7276" s="305">
        <f>SUBTOTAL(9,G7262:G7275)</f>
        <v>0</v>
      </c>
    </row>
    <row r="7277" spans="1:7" ht="24" customHeight="1" x14ac:dyDescent="0.2">
      <c r="A7277" s="304"/>
      <c r="B7277" s="99"/>
      <c r="C7277" s="375" t="s">
        <v>605</v>
      </c>
      <c r="D7277" s="105"/>
      <c r="E7277" s="106"/>
      <c r="F7277" s="107"/>
      <c r="G7277" s="306"/>
    </row>
    <row r="7278" spans="1:7" s="238" customFormat="1" ht="24" customHeight="1" x14ac:dyDescent="0.2">
      <c r="A7278" s="235" t="str">
        <f t="shared" ref="A7278:A7285" si="2183">IFERROR(VLOOKUP(C7278,Tabla_Insumos,4,FALSE),"")</f>
        <v/>
      </c>
      <c r="B7278" s="233">
        <f t="shared" ref="B7278:B7285" si="2184">IFERROR(VLOOKUP(A7278,Tabla_Indices,5,FALSE),"")</f>
        <v>0</v>
      </c>
      <c r="C7278" s="234"/>
      <c r="D7278" s="235" t="str">
        <f t="shared" ref="D7278:D7285" si="2185">IFERROR(VLOOKUP(C7278,Tabla_Insumos,2,FALSE),"")</f>
        <v/>
      </c>
      <c r="E7278" s="236"/>
      <c r="F7278" s="237">
        <f t="shared" ref="F7278:F7285" si="2186">IFERROR(VLOOKUP(C7278,Tabla_Insumos,3,FALSE),0)</f>
        <v>0</v>
      </c>
      <c r="G7278" s="303">
        <f>ROUND(E7278*F7278,2)</f>
        <v>0</v>
      </c>
    </row>
    <row r="7279" spans="1:7" s="238" customFormat="1" ht="24" customHeight="1" x14ac:dyDescent="0.2">
      <c r="A7279" s="235" t="str">
        <f t="shared" si="2183"/>
        <v/>
      </c>
      <c r="B7279" s="233">
        <f t="shared" si="2184"/>
        <v>0</v>
      </c>
      <c r="C7279" s="234"/>
      <c r="D7279" s="235" t="str">
        <f t="shared" si="2185"/>
        <v/>
      </c>
      <c r="E7279" s="236"/>
      <c r="F7279" s="237">
        <f t="shared" si="2186"/>
        <v>0</v>
      </c>
      <c r="G7279" s="303">
        <f>ROUND(E7279*F7279,2)</f>
        <v>0</v>
      </c>
    </row>
    <row r="7280" spans="1:7" s="238" customFormat="1" ht="24" customHeight="1" x14ac:dyDescent="0.2">
      <c r="A7280" s="235" t="str">
        <f t="shared" si="2183"/>
        <v/>
      </c>
      <c r="B7280" s="233">
        <f t="shared" si="2184"/>
        <v>0</v>
      </c>
      <c r="C7280" s="234"/>
      <c r="D7280" s="235" t="str">
        <f t="shared" si="2185"/>
        <v/>
      </c>
      <c r="E7280" s="236"/>
      <c r="F7280" s="237">
        <f t="shared" si="2186"/>
        <v>0</v>
      </c>
      <c r="G7280" s="303">
        <f t="shared" ref="G7280:G7285" si="2187">ROUND(E7280*F7280,2)</f>
        <v>0</v>
      </c>
    </row>
    <row r="7281" spans="1:7" s="238" customFormat="1" ht="24" customHeight="1" x14ac:dyDescent="0.2">
      <c r="A7281" s="235" t="str">
        <f t="shared" si="2183"/>
        <v/>
      </c>
      <c r="B7281" s="233">
        <f t="shared" si="2184"/>
        <v>0</v>
      </c>
      <c r="C7281" s="234"/>
      <c r="D7281" s="235" t="str">
        <f t="shared" si="2185"/>
        <v/>
      </c>
      <c r="E7281" s="236"/>
      <c r="F7281" s="237">
        <f t="shared" si="2186"/>
        <v>0</v>
      </c>
      <c r="G7281" s="303">
        <f t="shared" si="2187"/>
        <v>0</v>
      </c>
    </row>
    <row r="7282" spans="1:7" s="238" customFormat="1" ht="24" customHeight="1" x14ac:dyDescent="0.2">
      <c r="A7282" s="235" t="str">
        <f t="shared" si="2183"/>
        <v/>
      </c>
      <c r="B7282" s="233">
        <f t="shared" si="2184"/>
        <v>0</v>
      </c>
      <c r="C7282" s="234"/>
      <c r="D7282" s="235" t="str">
        <f t="shared" si="2185"/>
        <v/>
      </c>
      <c r="E7282" s="236"/>
      <c r="F7282" s="237">
        <f t="shared" si="2186"/>
        <v>0</v>
      </c>
      <c r="G7282" s="303">
        <f t="shared" si="2187"/>
        <v>0</v>
      </c>
    </row>
    <row r="7283" spans="1:7" s="238" customFormat="1" ht="24" customHeight="1" x14ac:dyDescent="0.2">
      <c r="A7283" s="235" t="str">
        <f t="shared" si="2183"/>
        <v/>
      </c>
      <c r="B7283" s="233">
        <f t="shared" si="2184"/>
        <v>0</v>
      </c>
      <c r="C7283" s="234"/>
      <c r="D7283" s="235" t="str">
        <f t="shared" si="2185"/>
        <v/>
      </c>
      <c r="E7283" s="236"/>
      <c r="F7283" s="237">
        <f t="shared" si="2186"/>
        <v>0</v>
      </c>
      <c r="G7283" s="303">
        <f t="shared" si="2187"/>
        <v>0</v>
      </c>
    </row>
    <row r="7284" spans="1:7" s="238" customFormat="1" ht="24" customHeight="1" x14ac:dyDescent="0.2">
      <c r="A7284" s="235" t="str">
        <f t="shared" si="2183"/>
        <v/>
      </c>
      <c r="B7284" s="233">
        <f t="shared" si="2184"/>
        <v>0</v>
      </c>
      <c r="C7284" s="234"/>
      <c r="D7284" s="235" t="str">
        <f t="shared" si="2185"/>
        <v/>
      </c>
      <c r="E7284" s="236"/>
      <c r="F7284" s="237">
        <f t="shared" si="2186"/>
        <v>0</v>
      </c>
      <c r="G7284" s="303">
        <f t="shared" si="2187"/>
        <v>0</v>
      </c>
    </row>
    <row r="7285" spans="1:7" s="238" customFormat="1" ht="24" customHeight="1" x14ac:dyDescent="0.2">
      <c r="A7285" s="235" t="str">
        <f t="shared" si="2183"/>
        <v/>
      </c>
      <c r="B7285" s="233">
        <f t="shared" si="2184"/>
        <v>0</v>
      </c>
      <c r="C7285" s="234"/>
      <c r="D7285" s="235" t="str">
        <f t="shared" si="2185"/>
        <v/>
      </c>
      <c r="E7285" s="236"/>
      <c r="F7285" s="237">
        <f t="shared" si="2186"/>
        <v>0</v>
      </c>
      <c r="G7285" s="303">
        <f t="shared" si="2187"/>
        <v>0</v>
      </c>
    </row>
    <row r="7286" spans="1:7" ht="24" customHeight="1" x14ac:dyDescent="0.2">
      <c r="A7286" s="304"/>
      <c r="B7286" s="99"/>
      <c r="C7286" s="99"/>
      <c r="D7286" s="105"/>
      <c r="E7286" s="106"/>
      <c r="F7286" s="377" t="s">
        <v>32</v>
      </c>
      <c r="G7286" s="305">
        <f>SUBTOTAL(9,G7278:G7285)</f>
        <v>0</v>
      </c>
    </row>
    <row r="7287" spans="1:7" ht="24" customHeight="1" x14ac:dyDescent="0.2">
      <c r="A7287" s="304"/>
      <c r="B7287" s="99"/>
      <c r="C7287" s="375" t="s">
        <v>606</v>
      </c>
      <c r="D7287" s="105"/>
      <c r="E7287" s="106"/>
      <c r="F7287" s="107"/>
      <c r="G7287" s="306"/>
    </row>
    <row r="7288" spans="1:7" s="238" customFormat="1" ht="24" customHeight="1" x14ac:dyDescent="0.2">
      <c r="A7288" s="235" t="str">
        <f t="shared" ref="A7288:A7296" si="2188">IFERROR(VLOOKUP(C7288,Tabla_Insumos,4,FALSE),"")</f>
        <v/>
      </c>
      <c r="B7288" s="233" t="str">
        <f t="shared" ref="B7288:B7296" si="2189">IFERROR(VLOOKUP(C7288,Tabla_Insumos,5,FALSE),"")</f>
        <v/>
      </c>
      <c r="C7288" s="234"/>
      <c r="D7288" s="235" t="str">
        <f t="shared" ref="D7288:D7296" si="2190">IFERROR(VLOOKUP(C7288,Tabla_Insumos,2,FALSE),"")</f>
        <v/>
      </c>
      <c r="E7288" s="236"/>
      <c r="F7288" s="237">
        <f t="shared" ref="F7288:F7296" si="2191">IFERROR(VLOOKUP(C7288,Tabla_Insumos,3,FALSE),0)</f>
        <v>0</v>
      </c>
      <c r="G7288" s="303">
        <f t="shared" ref="G7288:G7296" si="2192">ROUND(E7288*F7288,2)</f>
        <v>0</v>
      </c>
    </row>
    <row r="7289" spans="1:7" s="238" customFormat="1" ht="24" customHeight="1" x14ac:dyDescent="0.2">
      <c r="A7289" s="235" t="str">
        <f t="shared" si="2188"/>
        <v/>
      </c>
      <c r="B7289" s="233" t="str">
        <f t="shared" si="2189"/>
        <v/>
      </c>
      <c r="C7289" s="234"/>
      <c r="D7289" s="235" t="str">
        <f t="shared" si="2190"/>
        <v/>
      </c>
      <c r="E7289" s="236"/>
      <c r="F7289" s="237">
        <f t="shared" si="2191"/>
        <v>0</v>
      </c>
      <c r="G7289" s="303">
        <f t="shared" si="2192"/>
        <v>0</v>
      </c>
    </row>
    <row r="7290" spans="1:7" s="238" customFormat="1" ht="24" customHeight="1" x14ac:dyDescent="0.2">
      <c r="A7290" s="235" t="str">
        <f t="shared" si="2188"/>
        <v/>
      </c>
      <c r="B7290" s="233" t="str">
        <f t="shared" si="2189"/>
        <v/>
      </c>
      <c r="C7290" s="234"/>
      <c r="D7290" s="235" t="str">
        <f t="shared" si="2190"/>
        <v/>
      </c>
      <c r="E7290" s="236"/>
      <c r="F7290" s="237">
        <f t="shared" si="2191"/>
        <v>0</v>
      </c>
      <c r="G7290" s="303">
        <f t="shared" si="2192"/>
        <v>0</v>
      </c>
    </row>
    <row r="7291" spans="1:7" s="238" customFormat="1" ht="24" customHeight="1" x14ac:dyDescent="0.2">
      <c r="A7291" s="235" t="str">
        <f t="shared" si="2188"/>
        <v/>
      </c>
      <c r="B7291" s="233" t="str">
        <f t="shared" si="2189"/>
        <v/>
      </c>
      <c r="C7291" s="234"/>
      <c r="D7291" s="235" t="str">
        <f t="shared" si="2190"/>
        <v/>
      </c>
      <c r="E7291" s="236"/>
      <c r="F7291" s="237">
        <f t="shared" si="2191"/>
        <v>0</v>
      </c>
      <c r="G7291" s="303">
        <f t="shared" si="2192"/>
        <v>0</v>
      </c>
    </row>
    <row r="7292" spans="1:7" s="238" customFormat="1" ht="24" customHeight="1" x14ac:dyDescent="0.2">
      <c r="A7292" s="235" t="str">
        <f t="shared" si="2188"/>
        <v/>
      </c>
      <c r="B7292" s="233" t="str">
        <f t="shared" si="2189"/>
        <v/>
      </c>
      <c r="C7292" s="234"/>
      <c r="D7292" s="235" t="str">
        <f t="shared" si="2190"/>
        <v/>
      </c>
      <c r="E7292" s="236"/>
      <c r="F7292" s="237">
        <f t="shared" si="2191"/>
        <v>0</v>
      </c>
      <c r="G7292" s="303">
        <f t="shared" si="2192"/>
        <v>0</v>
      </c>
    </row>
    <row r="7293" spans="1:7" s="238" customFormat="1" ht="24" customHeight="1" x14ac:dyDescent="0.2">
      <c r="A7293" s="235" t="str">
        <f t="shared" si="2188"/>
        <v/>
      </c>
      <c r="B7293" s="233" t="str">
        <f t="shared" si="2189"/>
        <v/>
      </c>
      <c r="C7293" s="234"/>
      <c r="D7293" s="235" t="str">
        <f t="shared" si="2190"/>
        <v/>
      </c>
      <c r="E7293" s="236"/>
      <c r="F7293" s="237">
        <f t="shared" si="2191"/>
        <v>0</v>
      </c>
      <c r="G7293" s="303">
        <f t="shared" si="2192"/>
        <v>0</v>
      </c>
    </row>
    <row r="7294" spans="1:7" s="238" customFormat="1" ht="24" customHeight="1" x14ac:dyDescent="0.2">
      <c r="A7294" s="235" t="str">
        <f t="shared" si="2188"/>
        <v/>
      </c>
      <c r="B7294" s="233" t="str">
        <f t="shared" si="2189"/>
        <v/>
      </c>
      <c r="C7294" s="234"/>
      <c r="D7294" s="235" t="str">
        <f t="shared" si="2190"/>
        <v/>
      </c>
      <c r="E7294" s="236"/>
      <c r="F7294" s="237">
        <f t="shared" si="2191"/>
        <v>0</v>
      </c>
      <c r="G7294" s="303">
        <f t="shared" si="2192"/>
        <v>0</v>
      </c>
    </row>
    <row r="7295" spans="1:7" s="238" customFormat="1" ht="24" customHeight="1" x14ac:dyDescent="0.2">
      <c r="A7295" s="235" t="str">
        <f t="shared" si="2188"/>
        <v/>
      </c>
      <c r="B7295" s="233" t="str">
        <f t="shared" si="2189"/>
        <v/>
      </c>
      <c r="C7295" s="234"/>
      <c r="D7295" s="235" t="str">
        <f t="shared" si="2190"/>
        <v/>
      </c>
      <c r="E7295" s="236"/>
      <c r="F7295" s="237">
        <f t="shared" si="2191"/>
        <v>0</v>
      </c>
      <c r="G7295" s="303">
        <f t="shared" si="2192"/>
        <v>0</v>
      </c>
    </row>
    <row r="7296" spans="1:7" s="238" customFormat="1" ht="24" customHeight="1" x14ac:dyDescent="0.2">
      <c r="A7296" s="235" t="str">
        <f t="shared" si="2188"/>
        <v/>
      </c>
      <c r="B7296" s="233" t="str">
        <f t="shared" si="2189"/>
        <v/>
      </c>
      <c r="C7296" s="234"/>
      <c r="D7296" s="235" t="str">
        <f t="shared" si="2190"/>
        <v/>
      </c>
      <c r="E7296" s="236"/>
      <c r="F7296" s="237">
        <f t="shared" si="2191"/>
        <v>0</v>
      </c>
      <c r="G7296" s="303">
        <f t="shared" si="2192"/>
        <v>0</v>
      </c>
    </row>
    <row r="7297" spans="1:123" ht="24" customHeight="1" x14ac:dyDescent="0.2">
      <c r="A7297" s="307"/>
      <c r="B7297" s="105"/>
      <c r="C7297" s="99"/>
      <c r="D7297" s="105"/>
      <c r="E7297" s="106"/>
      <c r="F7297" s="377" t="s">
        <v>33</v>
      </c>
      <c r="G7297" s="305">
        <f>SUBTOTAL(9,G7288:G7296)</f>
        <v>0</v>
      </c>
    </row>
    <row r="7298" spans="1:123" ht="24" customHeight="1" x14ac:dyDescent="0.2">
      <c r="A7298" s="308"/>
      <c r="B7298" s="105"/>
      <c r="C7298" s="99"/>
      <c r="D7298" s="105"/>
      <c r="E7298" s="106"/>
      <c r="F7298" s="107"/>
      <c r="G7298" s="306"/>
    </row>
    <row r="7299" spans="1:123" ht="24" customHeight="1" x14ac:dyDescent="0.2">
      <c r="A7299" s="309" t="str">
        <f>B7257</f>
        <v/>
      </c>
      <c r="B7299" s="310" t="str">
        <f>C7257</f>
        <v/>
      </c>
      <c r="C7299" s="113"/>
      <c r="D7299" s="113" t="s">
        <v>34</v>
      </c>
      <c r="E7299" s="114"/>
      <c r="F7299" s="312" t="s">
        <v>35</v>
      </c>
      <c r="G7299" s="311">
        <f>SUBTOTAL(9,G7262:G7298)</f>
        <v>0</v>
      </c>
    </row>
    <row r="7301" spans="1:123" ht="24" customHeight="1" x14ac:dyDescent="0.2">
      <c r="A7301" s="291" t="s">
        <v>37</v>
      </c>
      <c r="B7301" s="292"/>
      <c r="C7301" s="292"/>
      <c r="D7301" s="292"/>
      <c r="E7301" s="292"/>
      <c r="F7301" s="292"/>
      <c r="G7301" s="293"/>
    </row>
    <row r="7302" spans="1:123" ht="24" customHeight="1" x14ac:dyDescent="0.2">
      <c r="A7302" s="294" t="s">
        <v>602</v>
      </c>
      <c r="B7302" s="101" t="str">
        <f>Comitente</f>
        <v>DIRECCION PROVINCIAL DE REDES DE GAS</v>
      </c>
      <c r="C7302" s="96"/>
      <c r="D7302" s="102"/>
      <c r="E7302" s="102"/>
      <c r="F7302" s="103"/>
      <c r="G7302" s="295"/>
    </row>
    <row r="7303" spans="1:123" ht="24" customHeight="1" x14ac:dyDescent="0.2">
      <c r="A7303" s="294" t="s">
        <v>603</v>
      </c>
      <c r="B7303" s="101">
        <f>Contratista</f>
        <v>0</v>
      </c>
      <c r="C7303" s="97"/>
      <c r="D7303" s="97"/>
      <c r="E7303" s="97"/>
      <c r="F7303" s="104"/>
      <c r="G7303" s="296"/>
    </row>
    <row r="7304" spans="1:123" ht="24" customHeight="1" x14ac:dyDescent="0.2">
      <c r="A7304" s="294" t="s">
        <v>24</v>
      </c>
      <c r="B7304" s="101" t="str">
        <f>Obra</f>
        <v>RED DE MEDIA PRESIÓN BARRIO TALACASTO</v>
      </c>
      <c r="C7304" s="97"/>
      <c r="D7304" s="97"/>
      <c r="E7304" s="97"/>
      <c r="F7304" s="104" t="s">
        <v>38</v>
      </c>
      <c r="G7304" s="297">
        <f>Fecha_Base</f>
        <v>0</v>
      </c>
    </row>
    <row r="7305" spans="1:123" ht="24" customHeight="1" x14ac:dyDescent="0.2">
      <c r="A7305" s="298" t="s">
        <v>601</v>
      </c>
      <c r="B7305" s="98" t="str">
        <f>Ubicación</f>
        <v>Departamento Chimbas</v>
      </c>
      <c r="C7305" s="98"/>
      <c r="D7305" s="105"/>
      <c r="E7305" s="106"/>
      <c r="F7305" s="107"/>
      <c r="G7305" s="299"/>
    </row>
    <row r="7306" spans="1:123" ht="24" customHeight="1" x14ac:dyDescent="0.2">
      <c r="A7306" s="298" t="s">
        <v>39</v>
      </c>
      <c r="B7306" s="108" t="str">
        <f>IFERROR(VALUE(LEFT(B7307,FIND(".",B7307)-1)),"")</f>
        <v/>
      </c>
      <c r="C7306" s="99" t="str">
        <f>IFERROR(VLOOKUP(B7306,Tabla_CyP,2,FALSE),"")</f>
        <v/>
      </c>
      <c r="D7306" s="99"/>
      <c r="E7306" s="106"/>
      <c r="F7306" s="107"/>
      <c r="G7306" s="299"/>
    </row>
    <row r="7307" spans="1:123" ht="24" customHeight="1" x14ac:dyDescent="0.2">
      <c r="A7307" s="298" t="s">
        <v>25</v>
      </c>
      <c r="B7307" s="109" t="str">
        <f>IFERROR(VLOOKUP(COUNTIF($A$1:A7307,"ANALISIS DE PRECIOS"),Tabla_NumeroItem,2,FALSE),"")</f>
        <v/>
      </c>
      <c r="C7307" s="99" t="str">
        <f>IFERROR(VLOOKUP(B7307,Tabla_CyP,2,FALSE),"")</f>
        <v/>
      </c>
      <c r="D7307" s="105"/>
      <c r="E7307" s="106"/>
      <c r="F7307" s="104" t="s">
        <v>26</v>
      </c>
      <c r="G7307" s="300" t="str">
        <f>IFERROR(VLOOKUP(B7307,Tabla_CyP,4,FALSE),"")</f>
        <v/>
      </c>
    </row>
    <row r="7308" spans="1:123" ht="24" customHeight="1" x14ac:dyDescent="0.2">
      <c r="A7308" s="298"/>
      <c r="B7308" s="98"/>
      <c r="C7308" s="99"/>
      <c r="D7308" s="105"/>
      <c r="E7308" s="106"/>
      <c r="F7308" s="107"/>
      <c r="G7308" s="299"/>
    </row>
    <row r="7309" spans="1:123" ht="24" customHeight="1" x14ac:dyDescent="0.2">
      <c r="A7309" s="431" t="s">
        <v>507</v>
      </c>
      <c r="B7309" s="432"/>
      <c r="C7309" s="425" t="s">
        <v>0</v>
      </c>
      <c r="D7309" s="425" t="s">
        <v>27</v>
      </c>
      <c r="E7309" s="427" t="s">
        <v>28</v>
      </c>
      <c r="F7309" s="429" t="s">
        <v>29</v>
      </c>
      <c r="G7309" s="429" t="s">
        <v>30</v>
      </c>
    </row>
    <row r="7310" spans="1:123" s="111" customFormat="1" ht="24" customHeight="1" x14ac:dyDescent="0.2">
      <c r="A7310" s="110" t="s">
        <v>508</v>
      </c>
      <c r="B7310" s="110" t="s">
        <v>509</v>
      </c>
      <c r="C7310" s="426"/>
      <c r="D7310" s="426"/>
      <c r="E7310" s="428"/>
      <c r="F7310" s="430"/>
      <c r="G7310" s="430"/>
      <c r="H7310" s="239"/>
      <c r="I7310" s="239"/>
      <c r="J7310" s="239"/>
      <c r="K7310" s="239"/>
      <c r="L7310" s="239"/>
      <c r="M7310" s="239"/>
      <c r="N7310" s="239"/>
      <c r="O7310" s="239"/>
      <c r="P7310" s="239"/>
      <c r="Q7310" s="239"/>
      <c r="R7310" s="239"/>
      <c r="S7310" s="239"/>
      <c r="T7310" s="239"/>
      <c r="U7310" s="239"/>
      <c r="V7310" s="239"/>
      <c r="W7310" s="239"/>
      <c r="X7310" s="239"/>
      <c r="Y7310" s="239"/>
      <c r="Z7310" s="239"/>
      <c r="AA7310" s="239"/>
      <c r="AB7310" s="239"/>
      <c r="AC7310" s="239"/>
      <c r="AD7310" s="239"/>
      <c r="AE7310" s="239"/>
      <c r="AF7310" s="239"/>
      <c r="AG7310" s="239"/>
      <c r="AH7310" s="239"/>
      <c r="AI7310" s="239"/>
      <c r="AJ7310" s="239"/>
      <c r="AK7310" s="239"/>
      <c r="AL7310" s="239"/>
      <c r="AM7310" s="239"/>
      <c r="AN7310" s="239"/>
      <c r="AO7310" s="239"/>
      <c r="AP7310" s="239"/>
      <c r="AQ7310" s="239"/>
      <c r="AR7310" s="239"/>
      <c r="AS7310" s="239"/>
      <c r="AT7310" s="239"/>
      <c r="AU7310" s="239"/>
      <c r="AV7310" s="239"/>
      <c r="AW7310" s="239"/>
      <c r="AX7310" s="239"/>
      <c r="AY7310" s="239"/>
      <c r="AZ7310" s="239"/>
      <c r="BA7310" s="239"/>
      <c r="BB7310" s="239"/>
      <c r="BC7310" s="239"/>
      <c r="BD7310" s="239"/>
      <c r="BE7310" s="239"/>
      <c r="BF7310" s="239"/>
      <c r="BG7310" s="239"/>
      <c r="BH7310" s="239"/>
      <c r="BI7310" s="239"/>
      <c r="BJ7310" s="239"/>
      <c r="BK7310" s="239"/>
      <c r="BL7310" s="239"/>
      <c r="BM7310" s="239"/>
      <c r="BN7310" s="239"/>
      <c r="BO7310" s="239"/>
      <c r="BP7310" s="239"/>
      <c r="BQ7310" s="239"/>
      <c r="BR7310" s="239"/>
      <c r="BS7310" s="239"/>
      <c r="BT7310" s="239"/>
      <c r="BU7310" s="239"/>
      <c r="BV7310" s="239"/>
      <c r="BW7310" s="239"/>
      <c r="BX7310" s="239"/>
      <c r="BY7310" s="239"/>
      <c r="BZ7310" s="239"/>
      <c r="CA7310" s="239"/>
      <c r="CB7310" s="239"/>
      <c r="CC7310" s="239"/>
      <c r="CD7310" s="239"/>
      <c r="CE7310" s="239"/>
      <c r="CF7310" s="239"/>
      <c r="CG7310" s="239"/>
      <c r="CH7310" s="239"/>
      <c r="CI7310" s="239"/>
      <c r="CJ7310" s="239"/>
      <c r="CK7310" s="239"/>
      <c r="CL7310" s="239"/>
      <c r="CM7310" s="239"/>
      <c r="CN7310" s="239"/>
      <c r="CO7310" s="239"/>
      <c r="CP7310" s="239"/>
      <c r="CQ7310" s="239"/>
      <c r="CR7310" s="239"/>
      <c r="CS7310" s="239"/>
      <c r="CT7310" s="239"/>
      <c r="CU7310" s="239"/>
      <c r="CV7310" s="239"/>
      <c r="CW7310" s="239"/>
      <c r="CX7310" s="239"/>
      <c r="CY7310" s="239"/>
      <c r="CZ7310" s="239"/>
      <c r="DA7310" s="239"/>
      <c r="DB7310" s="239"/>
      <c r="DC7310" s="239"/>
      <c r="DD7310" s="239"/>
      <c r="DE7310" s="239"/>
      <c r="DF7310" s="239"/>
      <c r="DG7310" s="239"/>
      <c r="DH7310" s="239"/>
      <c r="DI7310" s="239"/>
      <c r="DJ7310" s="239"/>
      <c r="DK7310" s="239"/>
      <c r="DL7310" s="239"/>
      <c r="DM7310" s="239"/>
      <c r="DN7310" s="239"/>
      <c r="DO7310" s="239"/>
      <c r="DP7310" s="239"/>
      <c r="DQ7310" s="239"/>
      <c r="DR7310" s="239"/>
      <c r="DS7310" s="239"/>
    </row>
    <row r="7311" spans="1:123" ht="24" customHeight="1" x14ac:dyDescent="0.2">
      <c r="A7311" s="378"/>
      <c r="B7311" s="112"/>
      <c r="C7311" s="376" t="s">
        <v>604</v>
      </c>
      <c r="D7311" s="113"/>
      <c r="E7311" s="114"/>
      <c r="F7311" s="115"/>
      <c r="G7311" s="302"/>
    </row>
    <row r="7312" spans="1:123" s="238" customFormat="1" ht="24" customHeight="1" x14ac:dyDescent="0.2">
      <c r="A7312" s="235" t="str">
        <f t="shared" ref="A7312:A7325" si="2193">IFERROR(VLOOKUP(C7312,Tabla_Insumos,4,FALSE),"")</f>
        <v/>
      </c>
      <c r="B7312" s="233" t="str">
        <f t="shared" ref="B7312:B7325" si="2194">IFERROR(VLOOKUP(C7312,Tabla_Insumos,5,FALSE),"")</f>
        <v/>
      </c>
      <c r="C7312" s="234"/>
      <c r="D7312" s="235" t="str">
        <f t="shared" ref="D7312:D7325" si="2195">IFERROR(VLOOKUP(C7312,Tabla_Insumos,2,FALSE),"")</f>
        <v/>
      </c>
      <c r="E7312" s="236"/>
      <c r="F7312" s="237">
        <f t="shared" ref="F7312:F7325" si="2196">IFERROR(VLOOKUP(C7312,Tabla_Insumos,3,FALSE),0)</f>
        <v>0</v>
      </c>
      <c r="G7312" s="303">
        <f>ROUND(E7312*F7312,2)</f>
        <v>0</v>
      </c>
    </row>
    <row r="7313" spans="1:7" s="238" customFormat="1" ht="24" customHeight="1" x14ac:dyDescent="0.2">
      <c r="A7313" s="235" t="str">
        <f t="shared" si="2193"/>
        <v/>
      </c>
      <c r="B7313" s="233" t="str">
        <f t="shared" si="2194"/>
        <v/>
      </c>
      <c r="C7313" s="234"/>
      <c r="D7313" s="235" t="str">
        <f t="shared" si="2195"/>
        <v/>
      </c>
      <c r="E7313" s="236"/>
      <c r="F7313" s="237">
        <f t="shared" si="2196"/>
        <v>0</v>
      </c>
      <c r="G7313" s="303">
        <f t="shared" ref="G7313:G7325" si="2197">ROUND(E7313*F7313,2)</f>
        <v>0</v>
      </c>
    </row>
    <row r="7314" spans="1:7" s="238" customFormat="1" ht="24" customHeight="1" x14ac:dyDescent="0.2">
      <c r="A7314" s="235" t="str">
        <f t="shared" si="2193"/>
        <v/>
      </c>
      <c r="B7314" s="233" t="str">
        <f t="shared" si="2194"/>
        <v/>
      </c>
      <c r="C7314" s="234"/>
      <c r="D7314" s="235" t="str">
        <f t="shared" si="2195"/>
        <v/>
      </c>
      <c r="E7314" s="236"/>
      <c r="F7314" s="237">
        <f t="shared" si="2196"/>
        <v>0</v>
      </c>
      <c r="G7314" s="303">
        <f t="shared" si="2197"/>
        <v>0</v>
      </c>
    </row>
    <row r="7315" spans="1:7" s="238" customFormat="1" ht="24" customHeight="1" x14ac:dyDescent="0.2">
      <c r="A7315" s="235" t="str">
        <f t="shared" si="2193"/>
        <v/>
      </c>
      <c r="B7315" s="233" t="str">
        <f t="shared" si="2194"/>
        <v/>
      </c>
      <c r="C7315" s="234"/>
      <c r="D7315" s="235" t="str">
        <f t="shared" si="2195"/>
        <v/>
      </c>
      <c r="E7315" s="236"/>
      <c r="F7315" s="237">
        <f t="shared" si="2196"/>
        <v>0</v>
      </c>
      <c r="G7315" s="303">
        <f t="shared" si="2197"/>
        <v>0</v>
      </c>
    </row>
    <row r="7316" spans="1:7" s="238" customFormat="1" ht="24" customHeight="1" x14ac:dyDescent="0.2">
      <c r="A7316" s="235" t="str">
        <f t="shared" si="2193"/>
        <v/>
      </c>
      <c r="B7316" s="233" t="str">
        <f t="shared" si="2194"/>
        <v/>
      </c>
      <c r="C7316" s="234"/>
      <c r="D7316" s="235" t="str">
        <f t="shared" si="2195"/>
        <v/>
      </c>
      <c r="E7316" s="236"/>
      <c r="F7316" s="237">
        <f t="shared" si="2196"/>
        <v>0</v>
      </c>
      <c r="G7316" s="303">
        <f t="shared" si="2197"/>
        <v>0</v>
      </c>
    </row>
    <row r="7317" spans="1:7" s="238" customFormat="1" ht="24" customHeight="1" x14ac:dyDescent="0.2">
      <c r="A7317" s="235" t="str">
        <f t="shared" si="2193"/>
        <v/>
      </c>
      <c r="B7317" s="233" t="str">
        <f t="shared" si="2194"/>
        <v/>
      </c>
      <c r="C7317" s="234"/>
      <c r="D7317" s="235" t="str">
        <f t="shared" si="2195"/>
        <v/>
      </c>
      <c r="E7317" s="236"/>
      <c r="F7317" s="237">
        <f t="shared" si="2196"/>
        <v>0</v>
      </c>
      <c r="G7317" s="303">
        <f t="shared" si="2197"/>
        <v>0</v>
      </c>
    </row>
    <row r="7318" spans="1:7" s="238" customFormat="1" ht="24" customHeight="1" x14ac:dyDescent="0.2">
      <c r="A7318" s="235" t="str">
        <f t="shared" si="2193"/>
        <v/>
      </c>
      <c r="B7318" s="233" t="str">
        <f t="shared" si="2194"/>
        <v/>
      </c>
      <c r="C7318" s="234"/>
      <c r="D7318" s="235" t="str">
        <f t="shared" si="2195"/>
        <v/>
      </c>
      <c r="E7318" s="236"/>
      <c r="F7318" s="237">
        <f t="shared" si="2196"/>
        <v>0</v>
      </c>
      <c r="G7318" s="303">
        <f t="shared" si="2197"/>
        <v>0</v>
      </c>
    </row>
    <row r="7319" spans="1:7" s="238" customFormat="1" ht="24" customHeight="1" x14ac:dyDescent="0.2">
      <c r="A7319" s="235" t="str">
        <f t="shared" si="2193"/>
        <v/>
      </c>
      <c r="B7319" s="233" t="str">
        <f t="shared" si="2194"/>
        <v/>
      </c>
      <c r="C7319" s="234"/>
      <c r="D7319" s="235" t="str">
        <f t="shared" si="2195"/>
        <v/>
      </c>
      <c r="E7319" s="236"/>
      <c r="F7319" s="237">
        <f t="shared" si="2196"/>
        <v>0</v>
      </c>
      <c r="G7319" s="303">
        <f t="shared" si="2197"/>
        <v>0</v>
      </c>
    </row>
    <row r="7320" spans="1:7" s="238" customFormat="1" ht="24" customHeight="1" x14ac:dyDescent="0.2">
      <c r="A7320" s="235" t="str">
        <f t="shared" si="2193"/>
        <v/>
      </c>
      <c r="B7320" s="233" t="str">
        <f t="shared" si="2194"/>
        <v/>
      </c>
      <c r="C7320" s="234"/>
      <c r="D7320" s="235" t="str">
        <f t="shared" si="2195"/>
        <v/>
      </c>
      <c r="E7320" s="236"/>
      <c r="F7320" s="237">
        <f t="shared" si="2196"/>
        <v>0</v>
      </c>
      <c r="G7320" s="303">
        <f t="shared" si="2197"/>
        <v>0</v>
      </c>
    </row>
    <row r="7321" spans="1:7" s="238" customFormat="1" ht="24" customHeight="1" x14ac:dyDescent="0.2">
      <c r="A7321" s="235" t="str">
        <f t="shared" si="2193"/>
        <v/>
      </c>
      <c r="B7321" s="233" t="str">
        <f t="shared" si="2194"/>
        <v/>
      </c>
      <c r="C7321" s="234"/>
      <c r="D7321" s="235" t="str">
        <f t="shared" si="2195"/>
        <v/>
      </c>
      <c r="E7321" s="236"/>
      <c r="F7321" s="237">
        <f t="shared" si="2196"/>
        <v>0</v>
      </c>
      <c r="G7321" s="303">
        <f t="shared" si="2197"/>
        <v>0</v>
      </c>
    </row>
    <row r="7322" spans="1:7" s="238" customFormat="1" ht="24" customHeight="1" x14ac:dyDescent="0.2">
      <c r="A7322" s="235" t="str">
        <f t="shared" si="2193"/>
        <v/>
      </c>
      <c r="B7322" s="233" t="str">
        <f t="shared" si="2194"/>
        <v/>
      </c>
      <c r="C7322" s="234"/>
      <c r="D7322" s="235" t="str">
        <f t="shared" si="2195"/>
        <v/>
      </c>
      <c r="E7322" s="236"/>
      <c r="F7322" s="237">
        <f t="shared" si="2196"/>
        <v>0</v>
      </c>
      <c r="G7322" s="303">
        <f t="shared" si="2197"/>
        <v>0</v>
      </c>
    </row>
    <row r="7323" spans="1:7" s="238" customFormat="1" ht="24" customHeight="1" x14ac:dyDescent="0.2">
      <c r="A7323" s="235" t="str">
        <f t="shared" si="2193"/>
        <v/>
      </c>
      <c r="B7323" s="233" t="str">
        <f t="shared" si="2194"/>
        <v/>
      </c>
      <c r="C7323" s="234"/>
      <c r="D7323" s="235" t="str">
        <f t="shared" si="2195"/>
        <v/>
      </c>
      <c r="E7323" s="236"/>
      <c r="F7323" s="237">
        <f t="shared" si="2196"/>
        <v>0</v>
      </c>
      <c r="G7323" s="303">
        <f t="shared" si="2197"/>
        <v>0</v>
      </c>
    </row>
    <row r="7324" spans="1:7" s="238" customFormat="1" ht="24" customHeight="1" x14ac:dyDescent="0.2">
      <c r="A7324" s="235" t="str">
        <f t="shared" si="2193"/>
        <v/>
      </c>
      <c r="B7324" s="233" t="str">
        <f t="shared" si="2194"/>
        <v/>
      </c>
      <c r="C7324" s="234"/>
      <c r="D7324" s="235" t="str">
        <f t="shared" si="2195"/>
        <v/>
      </c>
      <c r="E7324" s="236"/>
      <c r="F7324" s="237">
        <f t="shared" si="2196"/>
        <v>0</v>
      </c>
      <c r="G7324" s="303">
        <f t="shared" si="2197"/>
        <v>0</v>
      </c>
    </row>
    <row r="7325" spans="1:7" s="238" customFormat="1" ht="24" customHeight="1" x14ac:dyDescent="0.2">
      <c r="A7325" s="235" t="str">
        <f t="shared" si="2193"/>
        <v/>
      </c>
      <c r="B7325" s="233" t="str">
        <f t="shared" si="2194"/>
        <v/>
      </c>
      <c r="C7325" s="234"/>
      <c r="D7325" s="235" t="str">
        <f t="shared" si="2195"/>
        <v/>
      </c>
      <c r="E7325" s="236"/>
      <c r="F7325" s="237">
        <f t="shared" si="2196"/>
        <v>0</v>
      </c>
      <c r="G7325" s="303">
        <f t="shared" si="2197"/>
        <v>0</v>
      </c>
    </row>
    <row r="7326" spans="1:7" ht="24" customHeight="1" x14ac:dyDescent="0.2">
      <c r="A7326" s="304"/>
      <c r="B7326" s="99"/>
      <c r="C7326" s="99"/>
      <c r="D7326" s="105"/>
      <c r="E7326" s="106"/>
      <c r="F7326" s="377" t="s">
        <v>31</v>
      </c>
      <c r="G7326" s="305">
        <f>SUBTOTAL(9,G7312:G7325)</f>
        <v>0</v>
      </c>
    </row>
    <row r="7327" spans="1:7" ht="24" customHeight="1" x14ac:dyDescent="0.2">
      <c r="A7327" s="304"/>
      <c r="B7327" s="99"/>
      <c r="C7327" s="375" t="s">
        <v>605</v>
      </c>
      <c r="D7327" s="105"/>
      <c r="E7327" s="106"/>
      <c r="F7327" s="107"/>
      <c r="G7327" s="306"/>
    </row>
    <row r="7328" spans="1:7" s="238" customFormat="1" ht="24" customHeight="1" x14ac:dyDescent="0.2">
      <c r="A7328" s="235" t="str">
        <f t="shared" ref="A7328:A7335" si="2198">IFERROR(VLOOKUP(C7328,Tabla_Insumos,4,FALSE),"")</f>
        <v/>
      </c>
      <c r="B7328" s="233">
        <f t="shared" ref="B7328:B7335" si="2199">IFERROR(VLOOKUP(A7328,Tabla_Indices,5,FALSE),"")</f>
        <v>0</v>
      </c>
      <c r="C7328" s="234"/>
      <c r="D7328" s="235" t="str">
        <f t="shared" ref="D7328:D7335" si="2200">IFERROR(VLOOKUP(C7328,Tabla_Insumos,2,FALSE),"")</f>
        <v/>
      </c>
      <c r="E7328" s="236"/>
      <c r="F7328" s="237">
        <f t="shared" ref="F7328:F7335" si="2201">IFERROR(VLOOKUP(C7328,Tabla_Insumos,3,FALSE),0)</f>
        <v>0</v>
      </c>
      <c r="G7328" s="303">
        <f>ROUND(E7328*F7328,2)</f>
        <v>0</v>
      </c>
    </row>
    <row r="7329" spans="1:7" s="238" customFormat="1" ht="24" customHeight="1" x14ac:dyDescent="0.2">
      <c r="A7329" s="235" t="str">
        <f t="shared" si="2198"/>
        <v/>
      </c>
      <c r="B7329" s="233">
        <f t="shared" si="2199"/>
        <v>0</v>
      </c>
      <c r="C7329" s="234"/>
      <c r="D7329" s="235" t="str">
        <f t="shared" si="2200"/>
        <v/>
      </c>
      <c r="E7329" s="236"/>
      <c r="F7329" s="237">
        <f t="shared" si="2201"/>
        <v>0</v>
      </c>
      <c r="G7329" s="303">
        <f>ROUND(E7329*F7329,2)</f>
        <v>0</v>
      </c>
    </row>
    <row r="7330" spans="1:7" s="238" customFormat="1" ht="24" customHeight="1" x14ac:dyDescent="0.2">
      <c r="A7330" s="235" t="str">
        <f t="shared" si="2198"/>
        <v/>
      </c>
      <c r="B7330" s="233">
        <f t="shared" si="2199"/>
        <v>0</v>
      </c>
      <c r="C7330" s="234"/>
      <c r="D7330" s="235" t="str">
        <f t="shared" si="2200"/>
        <v/>
      </c>
      <c r="E7330" s="236"/>
      <c r="F7330" s="237">
        <f t="shared" si="2201"/>
        <v>0</v>
      </c>
      <c r="G7330" s="303">
        <f t="shared" ref="G7330:G7335" si="2202">ROUND(E7330*F7330,2)</f>
        <v>0</v>
      </c>
    </row>
    <row r="7331" spans="1:7" s="238" customFormat="1" ht="24" customHeight="1" x14ac:dyDescent="0.2">
      <c r="A7331" s="235" t="str">
        <f t="shared" si="2198"/>
        <v/>
      </c>
      <c r="B7331" s="233">
        <f t="shared" si="2199"/>
        <v>0</v>
      </c>
      <c r="C7331" s="234"/>
      <c r="D7331" s="235" t="str">
        <f t="shared" si="2200"/>
        <v/>
      </c>
      <c r="E7331" s="236"/>
      <c r="F7331" s="237">
        <f t="shared" si="2201"/>
        <v>0</v>
      </c>
      <c r="G7331" s="303">
        <f t="shared" si="2202"/>
        <v>0</v>
      </c>
    </row>
    <row r="7332" spans="1:7" s="238" customFormat="1" ht="24" customHeight="1" x14ac:dyDescent="0.2">
      <c r="A7332" s="235" t="str">
        <f t="shared" si="2198"/>
        <v/>
      </c>
      <c r="B7332" s="233">
        <f t="shared" si="2199"/>
        <v>0</v>
      </c>
      <c r="C7332" s="234"/>
      <c r="D7332" s="235" t="str">
        <f t="shared" si="2200"/>
        <v/>
      </c>
      <c r="E7332" s="236"/>
      <c r="F7332" s="237">
        <f t="shared" si="2201"/>
        <v>0</v>
      </c>
      <c r="G7332" s="303">
        <f t="shared" si="2202"/>
        <v>0</v>
      </c>
    </row>
    <row r="7333" spans="1:7" s="238" customFormat="1" ht="24" customHeight="1" x14ac:dyDescent="0.2">
      <c r="A7333" s="235" t="str">
        <f t="shared" si="2198"/>
        <v/>
      </c>
      <c r="B7333" s="233">
        <f t="shared" si="2199"/>
        <v>0</v>
      </c>
      <c r="C7333" s="234"/>
      <c r="D7333" s="235" t="str">
        <f t="shared" si="2200"/>
        <v/>
      </c>
      <c r="E7333" s="236"/>
      <c r="F7333" s="237">
        <f t="shared" si="2201"/>
        <v>0</v>
      </c>
      <c r="G7333" s="303">
        <f t="shared" si="2202"/>
        <v>0</v>
      </c>
    </row>
    <row r="7334" spans="1:7" s="238" customFormat="1" ht="24" customHeight="1" x14ac:dyDescent="0.2">
      <c r="A7334" s="235" t="str">
        <f t="shared" si="2198"/>
        <v/>
      </c>
      <c r="B7334" s="233">
        <f t="shared" si="2199"/>
        <v>0</v>
      </c>
      <c r="C7334" s="234"/>
      <c r="D7334" s="235" t="str">
        <f t="shared" si="2200"/>
        <v/>
      </c>
      <c r="E7334" s="236"/>
      <c r="F7334" s="237">
        <f t="shared" si="2201"/>
        <v>0</v>
      </c>
      <c r="G7334" s="303">
        <f t="shared" si="2202"/>
        <v>0</v>
      </c>
    </row>
    <row r="7335" spans="1:7" s="238" customFormat="1" ht="24" customHeight="1" x14ac:dyDescent="0.2">
      <c r="A7335" s="235" t="str">
        <f t="shared" si="2198"/>
        <v/>
      </c>
      <c r="B7335" s="233">
        <f t="shared" si="2199"/>
        <v>0</v>
      </c>
      <c r="C7335" s="234"/>
      <c r="D7335" s="235" t="str">
        <f t="shared" si="2200"/>
        <v/>
      </c>
      <c r="E7335" s="236"/>
      <c r="F7335" s="237">
        <f t="shared" si="2201"/>
        <v>0</v>
      </c>
      <c r="G7335" s="303">
        <f t="shared" si="2202"/>
        <v>0</v>
      </c>
    </row>
    <row r="7336" spans="1:7" ht="24" customHeight="1" x14ac:dyDescent="0.2">
      <c r="A7336" s="304"/>
      <c r="B7336" s="99"/>
      <c r="C7336" s="99"/>
      <c r="D7336" s="105"/>
      <c r="E7336" s="106"/>
      <c r="F7336" s="377" t="s">
        <v>32</v>
      </c>
      <c r="G7336" s="305">
        <f>SUBTOTAL(9,G7328:G7335)</f>
        <v>0</v>
      </c>
    </row>
    <row r="7337" spans="1:7" ht="24" customHeight="1" x14ac:dyDescent="0.2">
      <c r="A7337" s="304"/>
      <c r="B7337" s="99"/>
      <c r="C7337" s="375" t="s">
        <v>606</v>
      </c>
      <c r="D7337" s="105"/>
      <c r="E7337" s="106"/>
      <c r="F7337" s="107"/>
      <c r="G7337" s="306"/>
    </row>
    <row r="7338" spans="1:7" s="238" customFormat="1" ht="24" customHeight="1" x14ac:dyDescent="0.2">
      <c r="A7338" s="235" t="str">
        <f t="shared" ref="A7338:A7346" si="2203">IFERROR(VLOOKUP(C7338,Tabla_Insumos,4,FALSE),"")</f>
        <v/>
      </c>
      <c r="B7338" s="233" t="str">
        <f t="shared" ref="B7338:B7346" si="2204">IFERROR(VLOOKUP(C7338,Tabla_Insumos,5,FALSE),"")</f>
        <v/>
      </c>
      <c r="C7338" s="234"/>
      <c r="D7338" s="235" t="str">
        <f t="shared" ref="D7338:D7346" si="2205">IFERROR(VLOOKUP(C7338,Tabla_Insumos,2,FALSE),"")</f>
        <v/>
      </c>
      <c r="E7338" s="236"/>
      <c r="F7338" s="237">
        <f t="shared" ref="F7338:F7346" si="2206">IFERROR(VLOOKUP(C7338,Tabla_Insumos,3,FALSE),0)</f>
        <v>0</v>
      </c>
      <c r="G7338" s="303">
        <f t="shared" ref="G7338:G7346" si="2207">ROUND(E7338*F7338,2)</f>
        <v>0</v>
      </c>
    </row>
    <row r="7339" spans="1:7" s="238" customFormat="1" ht="24" customHeight="1" x14ac:dyDescent="0.2">
      <c r="A7339" s="235" t="str">
        <f t="shared" si="2203"/>
        <v/>
      </c>
      <c r="B7339" s="233" t="str">
        <f t="shared" si="2204"/>
        <v/>
      </c>
      <c r="C7339" s="234"/>
      <c r="D7339" s="235" t="str">
        <f t="shared" si="2205"/>
        <v/>
      </c>
      <c r="E7339" s="236"/>
      <c r="F7339" s="237">
        <f t="shared" si="2206"/>
        <v>0</v>
      </c>
      <c r="G7339" s="303">
        <f t="shared" si="2207"/>
        <v>0</v>
      </c>
    </row>
    <row r="7340" spans="1:7" s="238" customFormat="1" ht="24" customHeight="1" x14ac:dyDescent="0.2">
      <c r="A7340" s="235" t="str">
        <f t="shared" si="2203"/>
        <v/>
      </c>
      <c r="B7340" s="233" t="str">
        <f t="shared" si="2204"/>
        <v/>
      </c>
      <c r="C7340" s="234"/>
      <c r="D7340" s="235" t="str">
        <f t="shared" si="2205"/>
        <v/>
      </c>
      <c r="E7340" s="236"/>
      <c r="F7340" s="237">
        <f t="shared" si="2206"/>
        <v>0</v>
      </c>
      <c r="G7340" s="303">
        <f t="shared" si="2207"/>
        <v>0</v>
      </c>
    </row>
    <row r="7341" spans="1:7" s="238" customFormat="1" ht="24" customHeight="1" x14ac:dyDescent="0.2">
      <c r="A7341" s="235" t="str">
        <f t="shared" si="2203"/>
        <v/>
      </c>
      <c r="B7341" s="233" t="str">
        <f t="shared" si="2204"/>
        <v/>
      </c>
      <c r="C7341" s="234"/>
      <c r="D7341" s="235" t="str">
        <f t="shared" si="2205"/>
        <v/>
      </c>
      <c r="E7341" s="236"/>
      <c r="F7341" s="237">
        <f t="shared" si="2206"/>
        <v>0</v>
      </c>
      <c r="G7341" s="303">
        <f t="shared" si="2207"/>
        <v>0</v>
      </c>
    </row>
    <row r="7342" spans="1:7" s="238" customFormat="1" ht="24" customHeight="1" x14ac:dyDescent="0.2">
      <c r="A7342" s="235" t="str">
        <f t="shared" si="2203"/>
        <v/>
      </c>
      <c r="B7342" s="233" t="str">
        <f t="shared" si="2204"/>
        <v/>
      </c>
      <c r="C7342" s="234"/>
      <c r="D7342" s="235" t="str">
        <f t="shared" si="2205"/>
        <v/>
      </c>
      <c r="E7342" s="236"/>
      <c r="F7342" s="237">
        <f t="shared" si="2206"/>
        <v>0</v>
      </c>
      <c r="G7342" s="303">
        <f t="shared" si="2207"/>
        <v>0</v>
      </c>
    </row>
    <row r="7343" spans="1:7" s="238" customFormat="1" ht="24" customHeight="1" x14ac:dyDescent="0.2">
      <c r="A7343" s="235" t="str">
        <f t="shared" si="2203"/>
        <v/>
      </c>
      <c r="B7343" s="233" t="str">
        <f t="shared" si="2204"/>
        <v/>
      </c>
      <c r="C7343" s="234"/>
      <c r="D7343" s="235" t="str">
        <f t="shared" si="2205"/>
        <v/>
      </c>
      <c r="E7343" s="236"/>
      <c r="F7343" s="237">
        <f t="shared" si="2206"/>
        <v>0</v>
      </c>
      <c r="G7343" s="303">
        <f t="shared" si="2207"/>
        <v>0</v>
      </c>
    </row>
    <row r="7344" spans="1:7" s="238" customFormat="1" ht="24" customHeight="1" x14ac:dyDescent="0.2">
      <c r="A7344" s="235" t="str">
        <f t="shared" si="2203"/>
        <v/>
      </c>
      <c r="B7344" s="233" t="str">
        <f t="shared" si="2204"/>
        <v/>
      </c>
      <c r="C7344" s="234"/>
      <c r="D7344" s="235" t="str">
        <f t="shared" si="2205"/>
        <v/>
      </c>
      <c r="E7344" s="236"/>
      <c r="F7344" s="237">
        <f t="shared" si="2206"/>
        <v>0</v>
      </c>
      <c r="G7344" s="303">
        <f t="shared" si="2207"/>
        <v>0</v>
      </c>
    </row>
    <row r="7345" spans="1:123" s="238" customFormat="1" ht="24" customHeight="1" x14ac:dyDescent="0.2">
      <c r="A7345" s="235" t="str">
        <f t="shared" si="2203"/>
        <v/>
      </c>
      <c r="B7345" s="233" t="str">
        <f t="shared" si="2204"/>
        <v/>
      </c>
      <c r="C7345" s="234"/>
      <c r="D7345" s="235" t="str">
        <f t="shared" si="2205"/>
        <v/>
      </c>
      <c r="E7345" s="236"/>
      <c r="F7345" s="237">
        <f t="shared" si="2206"/>
        <v>0</v>
      </c>
      <c r="G7345" s="303">
        <f t="shared" si="2207"/>
        <v>0</v>
      </c>
    </row>
    <row r="7346" spans="1:123" s="238" customFormat="1" ht="24" customHeight="1" x14ac:dyDescent="0.2">
      <c r="A7346" s="235" t="str">
        <f t="shared" si="2203"/>
        <v/>
      </c>
      <c r="B7346" s="233" t="str">
        <f t="shared" si="2204"/>
        <v/>
      </c>
      <c r="C7346" s="234"/>
      <c r="D7346" s="235" t="str">
        <f t="shared" si="2205"/>
        <v/>
      </c>
      <c r="E7346" s="236"/>
      <c r="F7346" s="237">
        <f t="shared" si="2206"/>
        <v>0</v>
      </c>
      <c r="G7346" s="303">
        <f t="shared" si="2207"/>
        <v>0</v>
      </c>
    </row>
    <row r="7347" spans="1:123" ht="24" customHeight="1" x14ac:dyDescent="0.2">
      <c r="A7347" s="307"/>
      <c r="B7347" s="105"/>
      <c r="C7347" s="99"/>
      <c r="D7347" s="105"/>
      <c r="E7347" s="106"/>
      <c r="F7347" s="377" t="s">
        <v>33</v>
      </c>
      <c r="G7347" s="305">
        <f>SUBTOTAL(9,G7338:G7346)</f>
        <v>0</v>
      </c>
    </row>
    <row r="7348" spans="1:123" ht="24" customHeight="1" x14ac:dyDescent="0.2">
      <c r="A7348" s="308"/>
      <c r="B7348" s="105"/>
      <c r="C7348" s="99"/>
      <c r="D7348" s="105"/>
      <c r="E7348" s="106"/>
      <c r="F7348" s="107"/>
      <c r="G7348" s="306"/>
    </row>
    <row r="7349" spans="1:123" ht="24" customHeight="1" x14ac:dyDescent="0.2">
      <c r="A7349" s="309" t="str">
        <f>B7307</f>
        <v/>
      </c>
      <c r="B7349" s="310" t="str">
        <f>C7307</f>
        <v/>
      </c>
      <c r="C7349" s="113"/>
      <c r="D7349" s="113" t="s">
        <v>34</v>
      </c>
      <c r="E7349" s="114"/>
      <c r="F7349" s="312" t="s">
        <v>35</v>
      </c>
      <c r="G7349" s="311">
        <f>SUBTOTAL(9,G7312:G7348)</f>
        <v>0</v>
      </c>
    </row>
    <row r="7351" spans="1:123" ht="24" customHeight="1" x14ac:dyDescent="0.2">
      <c r="A7351" s="291" t="s">
        <v>37</v>
      </c>
      <c r="B7351" s="292"/>
      <c r="C7351" s="292"/>
      <c r="D7351" s="292"/>
      <c r="E7351" s="292"/>
      <c r="F7351" s="292"/>
      <c r="G7351" s="293"/>
    </row>
    <row r="7352" spans="1:123" ht="24" customHeight="1" x14ac:dyDescent="0.2">
      <c r="A7352" s="294" t="s">
        <v>602</v>
      </c>
      <c r="B7352" s="101" t="str">
        <f>Comitente</f>
        <v>DIRECCION PROVINCIAL DE REDES DE GAS</v>
      </c>
      <c r="C7352" s="96"/>
      <c r="D7352" s="102"/>
      <c r="E7352" s="102"/>
      <c r="F7352" s="103"/>
      <c r="G7352" s="295"/>
    </row>
    <row r="7353" spans="1:123" ht="24" customHeight="1" x14ac:dyDescent="0.2">
      <c r="A7353" s="294" t="s">
        <v>603</v>
      </c>
      <c r="B7353" s="101">
        <f>Contratista</f>
        <v>0</v>
      </c>
      <c r="C7353" s="97"/>
      <c r="D7353" s="97"/>
      <c r="E7353" s="97"/>
      <c r="F7353" s="104"/>
      <c r="G7353" s="296"/>
    </row>
    <row r="7354" spans="1:123" ht="24" customHeight="1" x14ac:dyDescent="0.2">
      <c r="A7354" s="294" t="s">
        <v>24</v>
      </c>
      <c r="B7354" s="101" t="str">
        <f>Obra</f>
        <v>RED DE MEDIA PRESIÓN BARRIO TALACASTO</v>
      </c>
      <c r="C7354" s="97"/>
      <c r="D7354" s="97"/>
      <c r="E7354" s="97"/>
      <c r="F7354" s="104" t="s">
        <v>38</v>
      </c>
      <c r="G7354" s="297">
        <f>Fecha_Base</f>
        <v>0</v>
      </c>
    </row>
    <row r="7355" spans="1:123" ht="24" customHeight="1" x14ac:dyDescent="0.2">
      <c r="A7355" s="298" t="s">
        <v>601</v>
      </c>
      <c r="B7355" s="98" t="str">
        <f>Ubicación</f>
        <v>Departamento Chimbas</v>
      </c>
      <c r="C7355" s="98"/>
      <c r="D7355" s="105"/>
      <c r="E7355" s="106"/>
      <c r="F7355" s="107"/>
      <c r="G7355" s="299"/>
    </row>
    <row r="7356" spans="1:123" ht="24" customHeight="1" x14ac:dyDescent="0.2">
      <c r="A7356" s="298" t="s">
        <v>39</v>
      </c>
      <c r="B7356" s="108" t="str">
        <f>IFERROR(VALUE(LEFT(B7357,FIND(".",B7357)-1)),"")</f>
        <v/>
      </c>
      <c r="C7356" s="99" t="str">
        <f>IFERROR(VLOOKUP(B7356,Tabla_CyP,2,FALSE),"")</f>
        <v/>
      </c>
      <c r="D7356" s="99"/>
      <c r="E7356" s="106"/>
      <c r="F7356" s="107"/>
      <c r="G7356" s="299"/>
    </row>
    <row r="7357" spans="1:123" ht="24" customHeight="1" x14ac:dyDescent="0.2">
      <c r="A7357" s="298" t="s">
        <v>25</v>
      </c>
      <c r="B7357" s="109" t="str">
        <f>IFERROR(VLOOKUP(COUNTIF($A$1:A7357,"ANALISIS DE PRECIOS"),Tabla_NumeroItem,2,FALSE),"")</f>
        <v/>
      </c>
      <c r="C7357" s="99" t="str">
        <f>IFERROR(VLOOKUP(B7357,Tabla_CyP,2,FALSE),"")</f>
        <v/>
      </c>
      <c r="D7357" s="105"/>
      <c r="E7357" s="106"/>
      <c r="F7357" s="104" t="s">
        <v>26</v>
      </c>
      <c r="G7357" s="300" t="str">
        <f>IFERROR(VLOOKUP(B7357,Tabla_CyP,4,FALSE),"")</f>
        <v/>
      </c>
    </row>
    <row r="7358" spans="1:123" ht="24" customHeight="1" x14ac:dyDescent="0.2">
      <c r="A7358" s="298"/>
      <c r="B7358" s="98"/>
      <c r="C7358" s="99"/>
      <c r="D7358" s="105"/>
      <c r="E7358" s="106"/>
      <c r="F7358" s="107"/>
      <c r="G7358" s="299"/>
    </row>
    <row r="7359" spans="1:123" ht="24" customHeight="1" x14ac:dyDescent="0.2">
      <c r="A7359" s="431" t="s">
        <v>507</v>
      </c>
      <c r="B7359" s="432"/>
      <c r="C7359" s="425" t="s">
        <v>0</v>
      </c>
      <c r="D7359" s="425" t="s">
        <v>27</v>
      </c>
      <c r="E7359" s="427" t="s">
        <v>28</v>
      </c>
      <c r="F7359" s="429" t="s">
        <v>29</v>
      </c>
      <c r="G7359" s="429" t="s">
        <v>30</v>
      </c>
    </row>
    <row r="7360" spans="1:123" s="111" customFormat="1" ht="24" customHeight="1" x14ac:dyDescent="0.2">
      <c r="A7360" s="110" t="s">
        <v>508</v>
      </c>
      <c r="B7360" s="110" t="s">
        <v>509</v>
      </c>
      <c r="C7360" s="426"/>
      <c r="D7360" s="426"/>
      <c r="E7360" s="428"/>
      <c r="F7360" s="430"/>
      <c r="G7360" s="430"/>
      <c r="H7360" s="239"/>
      <c r="I7360" s="239"/>
      <c r="J7360" s="239"/>
      <c r="K7360" s="239"/>
      <c r="L7360" s="239"/>
      <c r="M7360" s="239"/>
      <c r="N7360" s="239"/>
      <c r="O7360" s="239"/>
      <c r="P7360" s="239"/>
      <c r="Q7360" s="239"/>
      <c r="R7360" s="239"/>
      <c r="S7360" s="239"/>
      <c r="T7360" s="239"/>
      <c r="U7360" s="239"/>
      <c r="V7360" s="239"/>
      <c r="W7360" s="239"/>
      <c r="X7360" s="239"/>
      <c r="Y7360" s="239"/>
      <c r="Z7360" s="239"/>
      <c r="AA7360" s="239"/>
      <c r="AB7360" s="239"/>
      <c r="AC7360" s="239"/>
      <c r="AD7360" s="239"/>
      <c r="AE7360" s="239"/>
      <c r="AF7360" s="239"/>
      <c r="AG7360" s="239"/>
      <c r="AH7360" s="239"/>
      <c r="AI7360" s="239"/>
      <c r="AJ7360" s="239"/>
      <c r="AK7360" s="239"/>
      <c r="AL7360" s="239"/>
      <c r="AM7360" s="239"/>
      <c r="AN7360" s="239"/>
      <c r="AO7360" s="239"/>
      <c r="AP7360" s="239"/>
      <c r="AQ7360" s="239"/>
      <c r="AR7360" s="239"/>
      <c r="AS7360" s="239"/>
      <c r="AT7360" s="239"/>
      <c r="AU7360" s="239"/>
      <c r="AV7360" s="239"/>
      <c r="AW7360" s="239"/>
      <c r="AX7360" s="239"/>
      <c r="AY7360" s="239"/>
      <c r="AZ7360" s="239"/>
      <c r="BA7360" s="239"/>
      <c r="BB7360" s="239"/>
      <c r="BC7360" s="239"/>
      <c r="BD7360" s="239"/>
      <c r="BE7360" s="239"/>
      <c r="BF7360" s="239"/>
      <c r="BG7360" s="239"/>
      <c r="BH7360" s="239"/>
      <c r="BI7360" s="239"/>
      <c r="BJ7360" s="239"/>
      <c r="BK7360" s="239"/>
      <c r="BL7360" s="239"/>
      <c r="BM7360" s="239"/>
      <c r="BN7360" s="239"/>
      <c r="BO7360" s="239"/>
      <c r="BP7360" s="239"/>
      <c r="BQ7360" s="239"/>
      <c r="BR7360" s="239"/>
      <c r="BS7360" s="239"/>
      <c r="BT7360" s="239"/>
      <c r="BU7360" s="239"/>
      <c r="BV7360" s="239"/>
      <c r="BW7360" s="239"/>
      <c r="BX7360" s="239"/>
      <c r="BY7360" s="239"/>
      <c r="BZ7360" s="239"/>
      <c r="CA7360" s="239"/>
      <c r="CB7360" s="239"/>
      <c r="CC7360" s="239"/>
      <c r="CD7360" s="239"/>
      <c r="CE7360" s="239"/>
      <c r="CF7360" s="239"/>
      <c r="CG7360" s="239"/>
      <c r="CH7360" s="239"/>
      <c r="CI7360" s="239"/>
      <c r="CJ7360" s="239"/>
      <c r="CK7360" s="239"/>
      <c r="CL7360" s="239"/>
      <c r="CM7360" s="239"/>
      <c r="CN7360" s="239"/>
      <c r="CO7360" s="239"/>
      <c r="CP7360" s="239"/>
      <c r="CQ7360" s="239"/>
      <c r="CR7360" s="239"/>
      <c r="CS7360" s="239"/>
      <c r="CT7360" s="239"/>
      <c r="CU7360" s="239"/>
      <c r="CV7360" s="239"/>
      <c r="CW7360" s="239"/>
      <c r="CX7360" s="239"/>
      <c r="CY7360" s="239"/>
      <c r="CZ7360" s="239"/>
      <c r="DA7360" s="239"/>
      <c r="DB7360" s="239"/>
      <c r="DC7360" s="239"/>
      <c r="DD7360" s="239"/>
      <c r="DE7360" s="239"/>
      <c r="DF7360" s="239"/>
      <c r="DG7360" s="239"/>
      <c r="DH7360" s="239"/>
      <c r="DI7360" s="239"/>
      <c r="DJ7360" s="239"/>
      <c r="DK7360" s="239"/>
      <c r="DL7360" s="239"/>
      <c r="DM7360" s="239"/>
      <c r="DN7360" s="239"/>
      <c r="DO7360" s="239"/>
      <c r="DP7360" s="239"/>
      <c r="DQ7360" s="239"/>
      <c r="DR7360" s="239"/>
      <c r="DS7360" s="239"/>
    </row>
    <row r="7361" spans="1:7" ht="24" customHeight="1" x14ac:dyDescent="0.2">
      <c r="A7361" s="378"/>
      <c r="B7361" s="112"/>
      <c r="C7361" s="376" t="s">
        <v>604</v>
      </c>
      <c r="D7361" s="113"/>
      <c r="E7361" s="114"/>
      <c r="F7361" s="115"/>
      <c r="G7361" s="302"/>
    </row>
    <row r="7362" spans="1:7" s="238" customFormat="1" ht="24" customHeight="1" x14ac:dyDescent="0.2">
      <c r="A7362" s="235" t="str">
        <f t="shared" ref="A7362:A7375" si="2208">IFERROR(VLOOKUP(C7362,Tabla_Insumos,4,FALSE),"")</f>
        <v/>
      </c>
      <c r="B7362" s="233" t="str">
        <f t="shared" ref="B7362:B7375" si="2209">IFERROR(VLOOKUP(C7362,Tabla_Insumos,5,FALSE),"")</f>
        <v/>
      </c>
      <c r="C7362" s="234"/>
      <c r="D7362" s="235" t="str">
        <f t="shared" ref="D7362:D7375" si="2210">IFERROR(VLOOKUP(C7362,Tabla_Insumos,2,FALSE),"")</f>
        <v/>
      </c>
      <c r="E7362" s="236"/>
      <c r="F7362" s="237">
        <f t="shared" ref="F7362:F7375" si="2211">IFERROR(VLOOKUP(C7362,Tabla_Insumos,3,FALSE),0)</f>
        <v>0</v>
      </c>
      <c r="G7362" s="303">
        <f>ROUND(E7362*F7362,2)</f>
        <v>0</v>
      </c>
    </row>
    <row r="7363" spans="1:7" s="238" customFormat="1" ht="24" customHeight="1" x14ac:dyDescent="0.2">
      <c r="A7363" s="235" t="str">
        <f t="shared" si="2208"/>
        <v/>
      </c>
      <c r="B7363" s="233" t="str">
        <f t="shared" si="2209"/>
        <v/>
      </c>
      <c r="C7363" s="234"/>
      <c r="D7363" s="235" t="str">
        <f t="shared" si="2210"/>
        <v/>
      </c>
      <c r="E7363" s="236"/>
      <c r="F7363" s="237">
        <f t="shared" si="2211"/>
        <v>0</v>
      </c>
      <c r="G7363" s="303">
        <f t="shared" ref="G7363:G7375" si="2212">ROUND(E7363*F7363,2)</f>
        <v>0</v>
      </c>
    </row>
    <row r="7364" spans="1:7" s="238" customFormat="1" ht="24" customHeight="1" x14ac:dyDescent="0.2">
      <c r="A7364" s="235" t="str">
        <f t="shared" si="2208"/>
        <v/>
      </c>
      <c r="B7364" s="233" t="str">
        <f t="shared" si="2209"/>
        <v/>
      </c>
      <c r="C7364" s="234"/>
      <c r="D7364" s="235" t="str">
        <f t="shared" si="2210"/>
        <v/>
      </c>
      <c r="E7364" s="236"/>
      <c r="F7364" s="237">
        <f t="shared" si="2211"/>
        <v>0</v>
      </c>
      <c r="G7364" s="303">
        <f t="shared" si="2212"/>
        <v>0</v>
      </c>
    </row>
    <row r="7365" spans="1:7" s="238" customFormat="1" ht="24" customHeight="1" x14ac:dyDescent="0.2">
      <c r="A7365" s="235" t="str">
        <f t="shared" si="2208"/>
        <v/>
      </c>
      <c r="B7365" s="233" t="str">
        <f t="shared" si="2209"/>
        <v/>
      </c>
      <c r="C7365" s="234"/>
      <c r="D7365" s="235" t="str">
        <f t="shared" si="2210"/>
        <v/>
      </c>
      <c r="E7365" s="236"/>
      <c r="F7365" s="237">
        <f t="shared" si="2211"/>
        <v>0</v>
      </c>
      <c r="G7365" s="303">
        <f t="shared" si="2212"/>
        <v>0</v>
      </c>
    </row>
    <row r="7366" spans="1:7" s="238" customFormat="1" ht="24" customHeight="1" x14ac:dyDescent="0.2">
      <c r="A7366" s="235" t="str">
        <f t="shared" si="2208"/>
        <v/>
      </c>
      <c r="B7366" s="233" t="str">
        <f t="shared" si="2209"/>
        <v/>
      </c>
      <c r="C7366" s="234"/>
      <c r="D7366" s="235" t="str">
        <f t="shared" si="2210"/>
        <v/>
      </c>
      <c r="E7366" s="236"/>
      <c r="F7366" s="237">
        <f t="shared" si="2211"/>
        <v>0</v>
      </c>
      <c r="G7366" s="303">
        <f t="shared" si="2212"/>
        <v>0</v>
      </c>
    </row>
    <row r="7367" spans="1:7" s="238" customFormat="1" ht="24" customHeight="1" x14ac:dyDescent="0.2">
      <c r="A7367" s="235" t="str">
        <f t="shared" si="2208"/>
        <v/>
      </c>
      <c r="B7367" s="233" t="str">
        <f t="shared" si="2209"/>
        <v/>
      </c>
      <c r="C7367" s="234"/>
      <c r="D7367" s="235" t="str">
        <f t="shared" si="2210"/>
        <v/>
      </c>
      <c r="E7367" s="236"/>
      <c r="F7367" s="237">
        <f t="shared" si="2211"/>
        <v>0</v>
      </c>
      <c r="G7367" s="303">
        <f t="shared" si="2212"/>
        <v>0</v>
      </c>
    </row>
    <row r="7368" spans="1:7" s="238" customFormat="1" ht="24" customHeight="1" x14ac:dyDescent="0.2">
      <c r="A7368" s="235" t="str">
        <f t="shared" si="2208"/>
        <v/>
      </c>
      <c r="B7368" s="233" t="str">
        <f t="shared" si="2209"/>
        <v/>
      </c>
      <c r="C7368" s="234"/>
      <c r="D7368" s="235" t="str">
        <f t="shared" si="2210"/>
        <v/>
      </c>
      <c r="E7368" s="236"/>
      <c r="F7368" s="237">
        <f t="shared" si="2211"/>
        <v>0</v>
      </c>
      <c r="G7368" s="303">
        <f t="shared" si="2212"/>
        <v>0</v>
      </c>
    </row>
    <row r="7369" spans="1:7" s="238" customFormat="1" ht="24" customHeight="1" x14ac:dyDescent="0.2">
      <c r="A7369" s="235" t="str">
        <f t="shared" si="2208"/>
        <v/>
      </c>
      <c r="B7369" s="233" t="str">
        <f t="shared" si="2209"/>
        <v/>
      </c>
      <c r="C7369" s="234"/>
      <c r="D7369" s="235" t="str">
        <f t="shared" si="2210"/>
        <v/>
      </c>
      <c r="E7369" s="236"/>
      <c r="F7369" s="237">
        <f t="shared" si="2211"/>
        <v>0</v>
      </c>
      <c r="G7369" s="303">
        <f t="shared" si="2212"/>
        <v>0</v>
      </c>
    </row>
    <row r="7370" spans="1:7" s="238" customFormat="1" ht="24" customHeight="1" x14ac:dyDescent="0.2">
      <c r="A7370" s="235" t="str">
        <f t="shared" si="2208"/>
        <v/>
      </c>
      <c r="B7370" s="233" t="str">
        <f t="shared" si="2209"/>
        <v/>
      </c>
      <c r="C7370" s="234"/>
      <c r="D7370" s="235" t="str">
        <f t="shared" si="2210"/>
        <v/>
      </c>
      <c r="E7370" s="236"/>
      <c r="F7370" s="237">
        <f t="shared" si="2211"/>
        <v>0</v>
      </c>
      <c r="G7370" s="303">
        <f t="shared" si="2212"/>
        <v>0</v>
      </c>
    </row>
    <row r="7371" spans="1:7" s="238" customFormat="1" ht="24" customHeight="1" x14ac:dyDescent="0.2">
      <c r="A7371" s="235" t="str">
        <f t="shared" si="2208"/>
        <v/>
      </c>
      <c r="B7371" s="233" t="str">
        <f t="shared" si="2209"/>
        <v/>
      </c>
      <c r="C7371" s="234"/>
      <c r="D7371" s="235" t="str">
        <f t="shared" si="2210"/>
        <v/>
      </c>
      <c r="E7371" s="236"/>
      <c r="F7371" s="237">
        <f t="shared" si="2211"/>
        <v>0</v>
      </c>
      <c r="G7371" s="303">
        <f t="shared" si="2212"/>
        <v>0</v>
      </c>
    </row>
    <row r="7372" spans="1:7" s="238" customFormat="1" ht="24" customHeight="1" x14ac:dyDescent="0.2">
      <c r="A7372" s="235" t="str">
        <f t="shared" si="2208"/>
        <v/>
      </c>
      <c r="B7372" s="233" t="str">
        <f t="shared" si="2209"/>
        <v/>
      </c>
      <c r="C7372" s="234"/>
      <c r="D7372" s="235" t="str">
        <f t="shared" si="2210"/>
        <v/>
      </c>
      <c r="E7372" s="236"/>
      <c r="F7372" s="237">
        <f t="shared" si="2211"/>
        <v>0</v>
      </c>
      <c r="G7372" s="303">
        <f t="shared" si="2212"/>
        <v>0</v>
      </c>
    </row>
    <row r="7373" spans="1:7" s="238" customFormat="1" ht="24" customHeight="1" x14ac:dyDescent="0.2">
      <c r="A7373" s="235" t="str">
        <f t="shared" si="2208"/>
        <v/>
      </c>
      <c r="B7373" s="233" t="str">
        <f t="shared" si="2209"/>
        <v/>
      </c>
      <c r="C7373" s="234"/>
      <c r="D7373" s="235" t="str">
        <f t="shared" si="2210"/>
        <v/>
      </c>
      <c r="E7373" s="236"/>
      <c r="F7373" s="237">
        <f t="shared" si="2211"/>
        <v>0</v>
      </c>
      <c r="G7373" s="303">
        <f t="shared" si="2212"/>
        <v>0</v>
      </c>
    </row>
    <row r="7374" spans="1:7" s="238" customFormat="1" ht="24" customHeight="1" x14ac:dyDescent="0.2">
      <c r="A7374" s="235" t="str">
        <f t="shared" si="2208"/>
        <v/>
      </c>
      <c r="B7374" s="233" t="str">
        <f t="shared" si="2209"/>
        <v/>
      </c>
      <c r="C7374" s="234"/>
      <c r="D7374" s="235" t="str">
        <f t="shared" si="2210"/>
        <v/>
      </c>
      <c r="E7374" s="236"/>
      <c r="F7374" s="237">
        <f t="shared" si="2211"/>
        <v>0</v>
      </c>
      <c r="G7374" s="303">
        <f t="shared" si="2212"/>
        <v>0</v>
      </c>
    </row>
    <row r="7375" spans="1:7" s="238" customFormat="1" ht="24" customHeight="1" x14ac:dyDescent="0.2">
      <c r="A7375" s="235" t="str">
        <f t="shared" si="2208"/>
        <v/>
      </c>
      <c r="B7375" s="233" t="str">
        <f t="shared" si="2209"/>
        <v/>
      </c>
      <c r="C7375" s="234"/>
      <c r="D7375" s="235" t="str">
        <f t="shared" si="2210"/>
        <v/>
      </c>
      <c r="E7375" s="236"/>
      <c r="F7375" s="237">
        <f t="shared" si="2211"/>
        <v>0</v>
      </c>
      <c r="G7375" s="303">
        <f t="shared" si="2212"/>
        <v>0</v>
      </c>
    </row>
    <row r="7376" spans="1:7" ht="24" customHeight="1" x14ac:dyDescent="0.2">
      <c r="A7376" s="304"/>
      <c r="B7376" s="99"/>
      <c r="C7376" s="99"/>
      <c r="D7376" s="105"/>
      <c r="E7376" s="106"/>
      <c r="F7376" s="377" t="s">
        <v>31</v>
      </c>
      <c r="G7376" s="305">
        <f>SUBTOTAL(9,G7362:G7375)</f>
        <v>0</v>
      </c>
    </row>
    <row r="7377" spans="1:7" ht="24" customHeight="1" x14ac:dyDescent="0.2">
      <c r="A7377" s="304"/>
      <c r="B7377" s="99"/>
      <c r="C7377" s="375" t="s">
        <v>605</v>
      </c>
      <c r="D7377" s="105"/>
      <c r="E7377" s="106"/>
      <c r="F7377" s="107"/>
      <c r="G7377" s="306"/>
    </row>
    <row r="7378" spans="1:7" s="238" customFormat="1" ht="24" customHeight="1" x14ac:dyDescent="0.2">
      <c r="A7378" s="235" t="str">
        <f t="shared" ref="A7378:A7385" si="2213">IFERROR(VLOOKUP(C7378,Tabla_Insumos,4,FALSE),"")</f>
        <v/>
      </c>
      <c r="B7378" s="233">
        <f t="shared" ref="B7378:B7385" si="2214">IFERROR(VLOOKUP(A7378,Tabla_Indices,5,FALSE),"")</f>
        <v>0</v>
      </c>
      <c r="C7378" s="234"/>
      <c r="D7378" s="235" t="str">
        <f t="shared" ref="D7378:D7385" si="2215">IFERROR(VLOOKUP(C7378,Tabla_Insumos,2,FALSE),"")</f>
        <v/>
      </c>
      <c r="E7378" s="236"/>
      <c r="F7378" s="237">
        <f t="shared" ref="F7378:F7385" si="2216">IFERROR(VLOOKUP(C7378,Tabla_Insumos,3,FALSE),0)</f>
        <v>0</v>
      </c>
      <c r="G7378" s="303">
        <f>ROUND(E7378*F7378,2)</f>
        <v>0</v>
      </c>
    </row>
    <row r="7379" spans="1:7" s="238" customFormat="1" ht="24" customHeight="1" x14ac:dyDescent="0.2">
      <c r="A7379" s="235" t="str">
        <f t="shared" si="2213"/>
        <v/>
      </c>
      <c r="B7379" s="233">
        <f t="shared" si="2214"/>
        <v>0</v>
      </c>
      <c r="C7379" s="234"/>
      <c r="D7379" s="235" t="str">
        <f t="shared" si="2215"/>
        <v/>
      </c>
      <c r="E7379" s="236"/>
      <c r="F7379" s="237">
        <f t="shared" si="2216"/>
        <v>0</v>
      </c>
      <c r="G7379" s="303">
        <f>ROUND(E7379*F7379,2)</f>
        <v>0</v>
      </c>
    </row>
    <row r="7380" spans="1:7" s="238" customFormat="1" ht="24" customHeight="1" x14ac:dyDescent="0.2">
      <c r="A7380" s="235" t="str">
        <f t="shared" si="2213"/>
        <v/>
      </c>
      <c r="B7380" s="233">
        <f t="shared" si="2214"/>
        <v>0</v>
      </c>
      <c r="C7380" s="234"/>
      <c r="D7380" s="235" t="str">
        <f t="shared" si="2215"/>
        <v/>
      </c>
      <c r="E7380" s="236"/>
      <c r="F7380" s="237">
        <f t="shared" si="2216"/>
        <v>0</v>
      </c>
      <c r="G7380" s="303">
        <f t="shared" ref="G7380:G7385" si="2217">ROUND(E7380*F7380,2)</f>
        <v>0</v>
      </c>
    </row>
    <row r="7381" spans="1:7" s="238" customFormat="1" ht="24" customHeight="1" x14ac:dyDescent="0.2">
      <c r="A7381" s="235" t="str">
        <f t="shared" si="2213"/>
        <v/>
      </c>
      <c r="B7381" s="233">
        <f t="shared" si="2214"/>
        <v>0</v>
      </c>
      <c r="C7381" s="234"/>
      <c r="D7381" s="235" t="str">
        <f t="shared" si="2215"/>
        <v/>
      </c>
      <c r="E7381" s="236"/>
      <c r="F7381" s="237">
        <f t="shared" si="2216"/>
        <v>0</v>
      </c>
      <c r="G7381" s="303">
        <f t="shared" si="2217"/>
        <v>0</v>
      </c>
    </row>
    <row r="7382" spans="1:7" s="238" customFormat="1" ht="24" customHeight="1" x14ac:dyDescent="0.2">
      <c r="A7382" s="235" t="str">
        <f t="shared" si="2213"/>
        <v/>
      </c>
      <c r="B7382" s="233">
        <f t="shared" si="2214"/>
        <v>0</v>
      </c>
      <c r="C7382" s="234"/>
      <c r="D7382" s="235" t="str">
        <f t="shared" si="2215"/>
        <v/>
      </c>
      <c r="E7382" s="236"/>
      <c r="F7382" s="237">
        <f t="shared" si="2216"/>
        <v>0</v>
      </c>
      <c r="G7382" s="303">
        <f t="shared" si="2217"/>
        <v>0</v>
      </c>
    </row>
    <row r="7383" spans="1:7" s="238" customFormat="1" ht="24" customHeight="1" x14ac:dyDescent="0.2">
      <c r="A7383" s="235" t="str">
        <f t="shared" si="2213"/>
        <v/>
      </c>
      <c r="B7383" s="233">
        <f t="shared" si="2214"/>
        <v>0</v>
      </c>
      <c r="C7383" s="234"/>
      <c r="D7383" s="235" t="str">
        <f t="shared" si="2215"/>
        <v/>
      </c>
      <c r="E7383" s="236"/>
      <c r="F7383" s="237">
        <f t="shared" si="2216"/>
        <v>0</v>
      </c>
      <c r="G7383" s="303">
        <f t="shared" si="2217"/>
        <v>0</v>
      </c>
    </row>
    <row r="7384" spans="1:7" s="238" customFormat="1" ht="24" customHeight="1" x14ac:dyDescent="0.2">
      <c r="A7384" s="235" t="str">
        <f t="shared" si="2213"/>
        <v/>
      </c>
      <c r="B7384" s="233">
        <f t="shared" si="2214"/>
        <v>0</v>
      </c>
      <c r="C7384" s="234"/>
      <c r="D7384" s="235" t="str">
        <f t="shared" si="2215"/>
        <v/>
      </c>
      <c r="E7384" s="236"/>
      <c r="F7384" s="237">
        <f t="shared" si="2216"/>
        <v>0</v>
      </c>
      <c r="G7384" s="303">
        <f t="shared" si="2217"/>
        <v>0</v>
      </c>
    </row>
    <row r="7385" spans="1:7" s="238" customFormat="1" ht="24" customHeight="1" x14ac:dyDescent="0.2">
      <c r="A7385" s="235" t="str">
        <f t="shared" si="2213"/>
        <v/>
      </c>
      <c r="B7385" s="233">
        <f t="shared" si="2214"/>
        <v>0</v>
      </c>
      <c r="C7385" s="234"/>
      <c r="D7385" s="235" t="str">
        <f t="shared" si="2215"/>
        <v/>
      </c>
      <c r="E7385" s="236"/>
      <c r="F7385" s="237">
        <f t="shared" si="2216"/>
        <v>0</v>
      </c>
      <c r="G7385" s="303">
        <f t="shared" si="2217"/>
        <v>0</v>
      </c>
    </row>
    <row r="7386" spans="1:7" ht="24" customHeight="1" x14ac:dyDescent="0.2">
      <c r="A7386" s="304"/>
      <c r="B7386" s="99"/>
      <c r="C7386" s="99"/>
      <c r="D7386" s="105"/>
      <c r="E7386" s="106"/>
      <c r="F7386" s="377" t="s">
        <v>32</v>
      </c>
      <c r="G7386" s="305">
        <f>SUBTOTAL(9,G7378:G7385)</f>
        <v>0</v>
      </c>
    </row>
    <row r="7387" spans="1:7" ht="24" customHeight="1" x14ac:dyDescent="0.2">
      <c r="A7387" s="304"/>
      <c r="B7387" s="99"/>
      <c r="C7387" s="375" t="s">
        <v>606</v>
      </c>
      <c r="D7387" s="105"/>
      <c r="E7387" s="106"/>
      <c r="F7387" s="107"/>
      <c r="G7387" s="306"/>
    </row>
    <row r="7388" spans="1:7" s="238" customFormat="1" ht="24" customHeight="1" x14ac:dyDescent="0.2">
      <c r="A7388" s="235" t="str">
        <f t="shared" ref="A7388:A7396" si="2218">IFERROR(VLOOKUP(C7388,Tabla_Insumos,4,FALSE),"")</f>
        <v/>
      </c>
      <c r="B7388" s="233" t="str">
        <f t="shared" ref="B7388:B7396" si="2219">IFERROR(VLOOKUP(C7388,Tabla_Insumos,5,FALSE),"")</f>
        <v/>
      </c>
      <c r="C7388" s="234"/>
      <c r="D7388" s="235" t="str">
        <f t="shared" ref="D7388:D7396" si="2220">IFERROR(VLOOKUP(C7388,Tabla_Insumos,2,FALSE),"")</f>
        <v/>
      </c>
      <c r="E7388" s="236"/>
      <c r="F7388" s="237">
        <f t="shared" ref="F7388:F7396" si="2221">IFERROR(VLOOKUP(C7388,Tabla_Insumos,3,FALSE),0)</f>
        <v>0</v>
      </c>
      <c r="G7388" s="303">
        <f t="shared" ref="G7388:G7396" si="2222">ROUND(E7388*F7388,2)</f>
        <v>0</v>
      </c>
    </row>
    <row r="7389" spans="1:7" s="238" customFormat="1" ht="24" customHeight="1" x14ac:dyDescent="0.2">
      <c r="A7389" s="235" t="str">
        <f t="shared" si="2218"/>
        <v/>
      </c>
      <c r="B7389" s="233" t="str">
        <f t="shared" si="2219"/>
        <v/>
      </c>
      <c r="C7389" s="234"/>
      <c r="D7389" s="235" t="str">
        <f t="shared" si="2220"/>
        <v/>
      </c>
      <c r="E7389" s="236"/>
      <c r="F7389" s="237">
        <f t="shared" si="2221"/>
        <v>0</v>
      </c>
      <c r="G7389" s="303">
        <f t="shared" si="2222"/>
        <v>0</v>
      </c>
    </row>
    <row r="7390" spans="1:7" s="238" customFormat="1" ht="24" customHeight="1" x14ac:dyDescent="0.2">
      <c r="A7390" s="235" t="str">
        <f t="shared" si="2218"/>
        <v/>
      </c>
      <c r="B7390" s="233" t="str">
        <f t="shared" si="2219"/>
        <v/>
      </c>
      <c r="C7390" s="234"/>
      <c r="D7390" s="235" t="str">
        <f t="shared" si="2220"/>
        <v/>
      </c>
      <c r="E7390" s="236"/>
      <c r="F7390" s="237">
        <f t="shared" si="2221"/>
        <v>0</v>
      </c>
      <c r="G7390" s="303">
        <f t="shared" si="2222"/>
        <v>0</v>
      </c>
    </row>
    <row r="7391" spans="1:7" s="238" customFormat="1" ht="24" customHeight="1" x14ac:dyDescent="0.2">
      <c r="A7391" s="235" t="str">
        <f t="shared" si="2218"/>
        <v/>
      </c>
      <c r="B7391" s="233" t="str">
        <f t="shared" si="2219"/>
        <v/>
      </c>
      <c r="C7391" s="234"/>
      <c r="D7391" s="235" t="str">
        <f t="shared" si="2220"/>
        <v/>
      </c>
      <c r="E7391" s="236"/>
      <c r="F7391" s="237">
        <f t="shared" si="2221"/>
        <v>0</v>
      </c>
      <c r="G7391" s="303">
        <f t="shared" si="2222"/>
        <v>0</v>
      </c>
    </row>
    <row r="7392" spans="1:7" s="238" customFormat="1" ht="24" customHeight="1" x14ac:dyDescent="0.2">
      <c r="A7392" s="235" t="str">
        <f t="shared" si="2218"/>
        <v/>
      </c>
      <c r="B7392" s="233" t="str">
        <f t="shared" si="2219"/>
        <v/>
      </c>
      <c r="C7392" s="234"/>
      <c r="D7392" s="235" t="str">
        <f t="shared" si="2220"/>
        <v/>
      </c>
      <c r="E7392" s="236"/>
      <c r="F7392" s="237">
        <f t="shared" si="2221"/>
        <v>0</v>
      </c>
      <c r="G7392" s="303">
        <f t="shared" si="2222"/>
        <v>0</v>
      </c>
    </row>
    <row r="7393" spans="1:7" s="238" customFormat="1" ht="24" customHeight="1" x14ac:dyDescent="0.2">
      <c r="A7393" s="235" t="str">
        <f t="shared" si="2218"/>
        <v/>
      </c>
      <c r="B7393" s="233" t="str">
        <f t="shared" si="2219"/>
        <v/>
      </c>
      <c r="C7393" s="234"/>
      <c r="D7393" s="235" t="str">
        <f t="shared" si="2220"/>
        <v/>
      </c>
      <c r="E7393" s="236"/>
      <c r="F7393" s="237">
        <f t="shared" si="2221"/>
        <v>0</v>
      </c>
      <c r="G7393" s="303">
        <f t="shared" si="2222"/>
        <v>0</v>
      </c>
    </row>
    <row r="7394" spans="1:7" s="238" customFormat="1" ht="24" customHeight="1" x14ac:dyDescent="0.2">
      <c r="A7394" s="235" t="str">
        <f t="shared" si="2218"/>
        <v/>
      </c>
      <c r="B7394" s="233" t="str">
        <f t="shared" si="2219"/>
        <v/>
      </c>
      <c r="C7394" s="234"/>
      <c r="D7394" s="235" t="str">
        <f t="shared" si="2220"/>
        <v/>
      </c>
      <c r="E7394" s="236"/>
      <c r="F7394" s="237">
        <f t="shared" si="2221"/>
        <v>0</v>
      </c>
      <c r="G7394" s="303">
        <f t="shared" si="2222"/>
        <v>0</v>
      </c>
    </row>
    <row r="7395" spans="1:7" s="238" customFormat="1" ht="24" customHeight="1" x14ac:dyDescent="0.2">
      <c r="A7395" s="235" t="str">
        <f t="shared" si="2218"/>
        <v/>
      </c>
      <c r="B7395" s="233" t="str">
        <f t="shared" si="2219"/>
        <v/>
      </c>
      <c r="C7395" s="234"/>
      <c r="D7395" s="235" t="str">
        <f t="shared" si="2220"/>
        <v/>
      </c>
      <c r="E7395" s="236"/>
      <c r="F7395" s="237">
        <f t="shared" si="2221"/>
        <v>0</v>
      </c>
      <c r="G7395" s="303">
        <f t="shared" si="2222"/>
        <v>0</v>
      </c>
    </row>
    <row r="7396" spans="1:7" s="238" customFormat="1" ht="24" customHeight="1" x14ac:dyDescent="0.2">
      <c r="A7396" s="235" t="str">
        <f t="shared" si="2218"/>
        <v/>
      </c>
      <c r="B7396" s="233" t="str">
        <f t="shared" si="2219"/>
        <v/>
      </c>
      <c r="C7396" s="234"/>
      <c r="D7396" s="235" t="str">
        <f t="shared" si="2220"/>
        <v/>
      </c>
      <c r="E7396" s="236"/>
      <c r="F7396" s="237">
        <f t="shared" si="2221"/>
        <v>0</v>
      </c>
      <c r="G7396" s="303">
        <f t="shared" si="2222"/>
        <v>0</v>
      </c>
    </row>
    <row r="7397" spans="1:7" ht="24" customHeight="1" x14ac:dyDescent="0.2">
      <c r="A7397" s="307"/>
      <c r="B7397" s="105"/>
      <c r="C7397" s="99"/>
      <c r="D7397" s="105"/>
      <c r="E7397" s="106"/>
      <c r="F7397" s="377" t="s">
        <v>33</v>
      </c>
      <c r="G7397" s="305">
        <f>SUBTOTAL(9,G7388:G7396)</f>
        <v>0</v>
      </c>
    </row>
    <row r="7398" spans="1:7" ht="24" customHeight="1" x14ac:dyDescent="0.2">
      <c r="A7398" s="308"/>
      <c r="B7398" s="105"/>
      <c r="C7398" s="99"/>
      <c r="D7398" s="105"/>
      <c r="E7398" s="106"/>
      <c r="F7398" s="107"/>
      <c r="G7398" s="306"/>
    </row>
    <row r="7399" spans="1:7" ht="24" customHeight="1" x14ac:dyDescent="0.2">
      <c r="A7399" s="309" t="str">
        <f>B7357</f>
        <v/>
      </c>
      <c r="B7399" s="310" t="str">
        <f>C7357</f>
        <v/>
      </c>
      <c r="C7399" s="113"/>
      <c r="D7399" s="113" t="s">
        <v>34</v>
      </c>
      <c r="E7399" s="114"/>
      <c r="F7399" s="312" t="s">
        <v>35</v>
      </c>
      <c r="G7399" s="311">
        <f>SUBTOTAL(9,G7362:G7398)</f>
        <v>0</v>
      </c>
    </row>
    <row r="7401" spans="1:7" ht="24" customHeight="1" x14ac:dyDescent="0.2">
      <c r="A7401" s="291" t="s">
        <v>37</v>
      </c>
      <c r="B7401" s="292"/>
      <c r="C7401" s="292"/>
      <c r="D7401" s="292"/>
      <c r="E7401" s="292"/>
      <c r="F7401" s="292"/>
      <c r="G7401" s="293"/>
    </row>
    <row r="7402" spans="1:7" ht="24" customHeight="1" x14ac:dyDescent="0.2">
      <c r="A7402" s="294" t="s">
        <v>602</v>
      </c>
      <c r="B7402" s="101" t="str">
        <f>Comitente</f>
        <v>DIRECCION PROVINCIAL DE REDES DE GAS</v>
      </c>
      <c r="C7402" s="96"/>
      <c r="D7402" s="102"/>
      <c r="E7402" s="102"/>
      <c r="F7402" s="103"/>
      <c r="G7402" s="295"/>
    </row>
    <row r="7403" spans="1:7" ht="24" customHeight="1" x14ac:dyDescent="0.2">
      <c r="A7403" s="294" t="s">
        <v>603</v>
      </c>
      <c r="B7403" s="101">
        <f>Contratista</f>
        <v>0</v>
      </c>
      <c r="C7403" s="97"/>
      <c r="D7403" s="97"/>
      <c r="E7403" s="97"/>
      <c r="F7403" s="104"/>
      <c r="G7403" s="296"/>
    </row>
    <row r="7404" spans="1:7" ht="24" customHeight="1" x14ac:dyDescent="0.2">
      <c r="A7404" s="294" t="s">
        <v>24</v>
      </c>
      <c r="B7404" s="101" t="str">
        <f>Obra</f>
        <v>RED DE MEDIA PRESIÓN BARRIO TALACASTO</v>
      </c>
      <c r="C7404" s="97"/>
      <c r="D7404" s="97"/>
      <c r="E7404" s="97"/>
      <c r="F7404" s="104" t="s">
        <v>38</v>
      </c>
      <c r="G7404" s="297">
        <f>Fecha_Base</f>
        <v>0</v>
      </c>
    </row>
    <row r="7405" spans="1:7" ht="24" customHeight="1" x14ac:dyDescent="0.2">
      <c r="A7405" s="298" t="s">
        <v>601</v>
      </c>
      <c r="B7405" s="98" t="str">
        <f>Ubicación</f>
        <v>Departamento Chimbas</v>
      </c>
      <c r="C7405" s="98"/>
      <c r="D7405" s="105"/>
      <c r="E7405" s="106"/>
      <c r="F7405" s="107"/>
      <c r="G7405" s="299"/>
    </row>
    <row r="7406" spans="1:7" ht="24" customHeight="1" x14ac:dyDescent="0.2">
      <c r="A7406" s="298" t="s">
        <v>39</v>
      </c>
      <c r="B7406" s="108" t="str">
        <f>IFERROR(VALUE(LEFT(B7407,FIND(".",B7407)-1)),"")</f>
        <v/>
      </c>
      <c r="C7406" s="99" t="str">
        <f>IFERROR(VLOOKUP(B7406,Tabla_CyP,2,FALSE),"")</f>
        <v/>
      </c>
      <c r="D7406" s="99"/>
      <c r="E7406" s="106"/>
      <c r="F7406" s="107"/>
      <c r="G7406" s="299"/>
    </row>
    <row r="7407" spans="1:7" ht="24" customHeight="1" x14ac:dyDescent="0.2">
      <c r="A7407" s="298" t="s">
        <v>25</v>
      </c>
      <c r="B7407" s="109" t="str">
        <f>IFERROR(VLOOKUP(COUNTIF($A$1:A7407,"ANALISIS DE PRECIOS"),Tabla_NumeroItem,2,FALSE),"")</f>
        <v/>
      </c>
      <c r="C7407" s="99" t="str">
        <f>IFERROR(VLOOKUP(B7407,Tabla_CyP,2,FALSE),"")</f>
        <v/>
      </c>
      <c r="D7407" s="105"/>
      <c r="E7407" s="106"/>
      <c r="F7407" s="104" t="s">
        <v>26</v>
      </c>
      <c r="G7407" s="300" t="str">
        <f>IFERROR(VLOOKUP(B7407,Tabla_CyP,4,FALSE),"")</f>
        <v/>
      </c>
    </row>
    <row r="7408" spans="1:7" ht="24" customHeight="1" x14ac:dyDescent="0.2">
      <c r="A7408" s="298"/>
      <c r="B7408" s="98"/>
      <c r="C7408" s="99"/>
      <c r="D7408" s="105"/>
      <c r="E7408" s="106"/>
      <c r="F7408" s="107"/>
      <c r="G7408" s="299"/>
    </row>
    <row r="7409" spans="1:123" ht="24" customHeight="1" x14ac:dyDescent="0.2">
      <c r="A7409" s="431" t="s">
        <v>507</v>
      </c>
      <c r="B7409" s="432"/>
      <c r="C7409" s="425" t="s">
        <v>0</v>
      </c>
      <c r="D7409" s="425" t="s">
        <v>27</v>
      </c>
      <c r="E7409" s="427" t="s">
        <v>28</v>
      </c>
      <c r="F7409" s="429" t="s">
        <v>29</v>
      </c>
      <c r="G7409" s="429" t="s">
        <v>30</v>
      </c>
    </row>
    <row r="7410" spans="1:123" s="111" customFormat="1" ht="24" customHeight="1" x14ac:dyDescent="0.2">
      <c r="A7410" s="110" t="s">
        <v>508</v>
      </c>
      <c r="B7410" s="110" t="s">
        <v>509</v>
      </c>
      <c r="C7410" s="426"/>
      <c r="D7410" s="426"/>
      <c r="E7410" s="428"/>
      <c r="F7410" s="430"/>
      <c r="G7410" s="430"/>
      <c r="H7410" s="239"/>
      <c r="I7410" s="239"/>
      <c r="J7410" s="239"/>
      <c r="K7410" s="239"/>
      <c r="L7410" s="239"/>
      <c r="M7410" s="239"/>
      <c r="N7410" s="239"/>
      <c r="O7410" s="239"/>
      <c r="P7410" s="239"/>
      <c r="Q7410" s="239"/>
      <c r="R7410" s="239"/>
      <c r="S7410" s="239"/>
      <c r="T7410" s="239"/>
      <c r="U7410" s="239"/>
      <c r="V7410" s="239"/>
      <c r="W7410" s="239"/>
      <c r="X7410" s="239"/>
      <c r="Y7410" s="239"/>
      <c r="Z7410" s="239"/>
      <c r="AA7410" s="239"/>
      <c r="AB7410" s="239"/>
      <c r="AC7410" s="239"/>
      <c r="AD7410" s="239"/>
      <c r="AE7410" s="239"/>
      <c r="AF7410" s="239"/>
      <c r="AG7410" s="239"/>
      <c r="AH7410" s="239"/>
      <c r="AI7410" s="239"/>
      <c r="AJ7410" s="239"/>
      <c r="AK7410" s="239"/>
      <c r="AL7410" s="239"/>
      <c r="AM7410" s="239"/>
      <c r="AN7410" s="239"/>
      <c r="AO7410" s="239"/>
      <c r="AP7410" s="239"/>
      <c r="AQ7410" s="239"/>
      <c r="AR7410" s="239"/>
      <c r="AS7410" s="239"/>
      <c r="AT7410" s="239"/>
      <c r="AU7410" s="239"/>
      <c r="AV7410" s="239"/>
      <c r="AW7410" s="239"/>
      <c r="AX7410" s="239"/>
      <c r="AY7410" s="239"/>
      <c r="AZ7410" s="239"/>
      <c r="BA7410" s="239"/>
      <c r="BB7410" s="239"/>
      <c r="BC7410" s="239"/>
      <c r="BD7410" s="239"/>
      <c r="BE7410" s="239"/>
      <c r="BF7410" s="239"/>
      <c r="BG7410" s="239"/>
      <c r="BH7410" s="239"/>
      <c r="BI7410" s="239"/>
      <c r="BJ7410" s="239"/>
      <c r="BK7410" s="239"/>
      <c r="BL7410" s="239"/>
      <c r="BM7410" s="239"/>
      <c r="BN7410" s="239"/>
      <c r="BO7410" s="239"/>
      <c r="BP7410" s="239"/>
      <c r="BQ7410" s="239"/>
      <c r="BR7410" s="239"/>
      <c r="BS7410" s="239"/>
      <c r="BT7410" s="239"/>
      <c r="BU7410" s="239"/>
      <c r="BV7410" s="239"/>
      <c r="BW7410" s="239"/>
      <c r="BX7410" s="239"/>
      <c r="BY7410" s="239"/>
      <c r="BZ7410" s="239"/>
      <c r="CA7410" s="239"/>
      <c r="CB7410" s="239"/>
      <c r="CC7410" s="239"/>
      <c r="CD7410" s="239"/>
      <c r="CE7410" s="239"/>
      <c r="CF7410" s="239"/>
      <c r="CG7410" s="239"/>
      <c r="CH7410" s="239"/>
      <c r="CI7410" s="239"/>
      <c r="CJ7410" s="239"/>
      <c r="CK7410" s="239"/>
      <c r="CL7410" s="239"/>
      <c r="CM7410" s="239"/>
      <c r="CN7410" s="239"/>
      <c r="CO7410" s="239"/>
      <c r="CP7410" s="239"/>
      <c r="CQ7410" s="239"/>
      <c r="CR7410" s="239"/>
      <c r="CS7410" s="239"/>
      <c r="CT7410" s="239"/>
      <c r="CU7410" s="239"/>
      <c r="CV7410" s="239"/>
      <c r="CW7410" s="239"/>
      <c r="CX7410" s="239"/>
      <c r="CY7410" s="239"/>
      <c r="CZ7410" s="239"/>
      <c r="DA7410" s="239"/>
      <c r="DB7410" s="239"/>
      <c r="DC7410" s="239"/>
      <c r="DD7410" s="239"/>
      <c r="DE7410" s="239"/>
      <c r="DF7410" s="239"/>
      <c r="DG7410" s="239"/>
      <c r="DH7410" s="239"/>
      <c r="DI7410" s="239"/>
      <c r="DJ7410" s="239"/>
      <c r="DK7410" s="239"/>
      <c r="DL7410" s="239"/>
      <c r="DM7410" s="239"/>
      <c r="DN7410" s="239"/>
      <c r="DO7410" s="239"/>
      <c r="DP7410" s="239"/>
      <c r="DQ7410" s="239"/>
      <c r="DR7410" s="239"/>
      <c r="DS7410" s="239"/>
    </row>
    <row r="7411" spans="1:123" ht="24" customHeight="1" x14ac:dyDescent="0.2">
      <c r="A7411" s="378"/>
      <c r="B7411" s="112"/>
      <c r="C7411" s="376" t="s">
        <v>604</v>
      </c>
      <c r="D7411" s="113"/>
      <c r="E7411" s="114"/>
      <c r="F7411" s="115"/>
      <c r="G7411" s="302"/>
    </row>
    <row r="7412" spans="1:123" s="238" customFormat="1" ht="24" customHeight="1" x14ac:dyDescent="0.2">
      <c r="A7412" s="235" t="str">
        <f t="shared" ref="A7412:A7425" si="2223">IFERROR(VLOOKUP(C7412,Tabla_Insumos,4,FALSE),"")</f>
        <v/>
      </c>
      <c r="B7412" s="233" t="str">
        <f t="shared" ref="B7412:B7425" si="2224">IFERROR(VLOOKUP(C7412,Tabla_Insumos,5,FALSE),"")</f>
        <v/>
      </c>
      <c r="C7412" s="234"/>
      <c r="D7412" s="235" t="str">
        <f t="shared" ref="D7412:D7425" si="2225">IFERROR(VLOOKUP(C7412,Tabla_Insumos,2,FALSE),"")</f>
        <v/>
      </c>
      <c r="E7412" s="236"/>
      <c r="F7412" s="237">
        <f t="shared" ref="F7412:F7425" si="2226">IFERROR(VLOOKUP(C7412,Tabla_Insumos,3,FALSE),0)</f>
        <v>0</v>
      </c>
      <c r="G7412" s="303">
        <f>ROUND(E7412*F7412,2)</f>
        <v>0</v>
      </c>
    </row>
    <row r="7413" spans="1:123" s="238" customFormat="1" ht="24" customHeight="1" x14ac:dyDescent="0.2">
      <c r="A7413" s="235" t="str">
        <f t="shared" si="2223"/>
        <v/>
      </c>
      <c r="B7413" s="233" t="str">
        <f t="shared" si="2224"/>
        <v/>
      </c>
      <c r="C7413" s="234"/>
      <c r="D7413" s="235" t="str">
        <f t="shared" si="2225"/>
        <v/>
      </c>
      <c r="E7413" s="236"/>
      <c r="F7413" s="237">
        <f t="shared" si="2226"/>
        <v>0</v>
      </c>
      <c r="G7413" s="303">
        <f t="shared" ref="G7413:G7425" si="2227">ROUND(E7413*F7413,2)</f>
        <v>0</v>
      </c>
    </row>
    <row r="7414" spans="1:123" s="238" customFormat="1" ht="24" customHeight="1" x14ac:dyDescent="0.2">
      <c r="A7414" s="235" t="str">
        <f t="shared" si="2223"/>
        <v/>
      </c>
      <c r="B7414" s="233" t="str">
        <f t="shared" si="2224"/>
        <v/>
      </c>
      <c r="C7414" s="234"/>
      <c r="D7414" s="235" t="str">
        <f t="shared" si="2225"/>
        <v/>
      </c>
      <c r="E7414" s="236"/>
      <c r="F7414" s="237">
        <f t="shared" si="2226"/>
        <v>0</v>
      </c>
      <c r="G7414" s="303">
        <f t="shared" si="2227"/>
        <v>0</v>
      </c>
    </row>
    <row r="7415" spans="1:123" s="238" customFormat="1" ht="24" customHeight="1" x14ac:dyDescent="0.2">
      <c r="A7415" s="235" t="str">
        <f t="shared" si="2223"/>
        <v/>
      </c>
      <c r="B7415" s="233" t="str">
        <f t="shared" si="2224"/>
        <v/>
      </c>
      <c r="C7415" s="234"/>
      <c r="D7415" s="235" t="str">
        <f t="shared" si="2225"/>
        <v/>
      </c>
      <c r="E7415" s="236"/>
      <c r="F7415" s="237">
        <f t="shared" si="2226"/>
        <v>0</v>
      </c>
      <c r="G7415" s="303">
        <f t="shared" si="2227"/>
        <v>0</v>
      </c>
    </row>
    <row r="7416" spans="1:123" s="238" customFormat="1" ht="24" customHeight="1" x14ac:dyDescent="0.2">
      <c r="A7416" s="235" t="str">
        <f t="shared" si="2223"/>
        <v/>
      </c>
      <c r="B7416" s="233" t="str">
        <f t="shared" si="2224"/>
        <v/>
      </c>
      <c r="C7416" s="234"/>
      <c r="D7416" s="235" t="str">
        <f t="shared" si="2225"/>
        <v/>
      </c>
      <c r="E7416" s="236"/>
      <c r="F7416" s="237">
        <f t="shared" si="2226"/>
        <v>0</v>
      </c>
      <c r="G7416" s="303">
        <f t="shared" si="2227"/>
        <v>0</v>
      </c>
    </row>
    <row r="7417" spans="1:123" s="238" customFormat="1" ht="24" customHeight="1" x14ac:dyDescent="0.2">
      <c r="A7417" s="235" t="str">
        <f t="shared" si="2223"/>
        <v/>
      </c>
      <c r="B7417" s="233" t="str">
        <f t="shared" si="2224"/>
        <v/>
      </c>
      <c r="C7417" s="234"/>
      <c r="D7417" s="235" t="str">
        <f t="shared" si="2225"/>
        <v/>
      </c>
      <c r="E7417" s="236"/>
      <c r="F7417" s="237">
        <f t="shared" si="2226"/>
        <v>0</v>
      </c>
      <c r="G7417" s="303">
        <f t="shared" si="2227"/>
        <v>0</v>
      </c>
    </row>
    <row r="7418" spans="1:123" s="238" customFormat="1" ht="24" customHeight="1" x14ac:dyDescent="0.2">
      <c r="A7418" s="235" t="str">
        <f t="shared" si="2223"/>
        <v/>
      </c>
      <c r="B7418" s="233" t="str">
        <f t="shared" si="2224"/>
        <v/>
      </c>
      <c r="C7418" s="234"/>
      <c r="D7418" s="235" t="str">
        <f t="shared" si="2225"/>
        <v/>
      </c>
      <c r="E7418" s="236"/>
      <c r="F7418" s="237">
        <f t="shared" si="2226"/>
        <v>0</v>
      </c>
      <c r="G7418" s="303">
        <f t="shared" si="2227"/>
        <v>0</v>
      </c>
    </row>
    <row r="7419" spans="1:123" s="238" customFormat="1" ht="24" customHeight="1" x14ac:dyDescent="0.2">
      <c r="A7419" s="235" t="str">
        <f t="shared" si="2223"/>
        <v/>
      </c>
      <c r="B7419" s="233" t="str">
        <f t="shared" si="2224"/>
        <v/>
      </c>
      <c r="C7419" s="234"/>
      <c r="D7419" s="235" t="str">
        <f t="shared" si="2225"/>
        <v/>
      </c>
      <c r="E7419" s="236"/>
      <c r="F7419" s="237">
        <f t="shared" si="2226"/>
        <v>0</v>
      </c>
      <c r="G7419" s="303">
        <f t="shared" si="2227"/>
        <v>0</v>
      </c>
    </row>
    <row r="7420" spans="1:123" s="238" customFormat="1" ht="24" customHeight="1" x14ac:dyDescent="0.2">
      <c r="A7420" s="235" t="str">
        <f t="shared" si="2223"/>
        <v/>
      </c>
      <c r="B7420" s="233" t="str">
        <f t="shared" si="2224"/>
        <v/>
      </c>
      <c r="C7420" s="234"/>
      <c r="D7420" s="235" t="str">
        <f t="shared" si="2225"/>
        <v/>
      </c>
      <c r="E7420" s="236"/>
      <c r="F7420" s="237">
        <f t="shared" si="2226"/>
        <v>0</v>
      </c>
      <c r="G7420" s="303">
        <f t="shared" si="2227"/>
        <v>0</v>
      </c>
    </row>
    <row r="7421" spans="1:123" s="238" customFormat="1" ht="24" customHeight="1" x14ac:dyDescent="0.2">
      <c r="A7421" s="235" t="str">
        <f t="shared" si="2223"/>
        <v/>
      </c>
      <c r="B7421" s="233" t="str">
        <f t="shared" si="2224"/>
        <v/>
      </c>
      <c r="C7421" s="234"/>
      <c r="D7421" s="235" t="str">
        <f t="shared" si="2225"/>
        <v/>
      </c>
      <c r="E7421" s="236"/>
      <c r="F7421" s="237">
        <f t="shared" si="2226"/>
        <v>0</v>
      </c>
      <c r="G7421" s="303">
        <f t="shared" si="2227"/>
        <v>0</v>
      </c>
    </row>
    <row r="7422" spans="1:123" s="238" customFormat="1" ht="24" customHeight="1" x14ac:dyDescent="0.2">
      <c r="A7422" s="235" t="str">
        <f t="shared" si="2223"/>
        <v/>
      </c>
      <c r="B7422" s="233" t="str">
        <f t="shared" si="2224"/>
        <v/>
      </c>
      <c r="C7422" s="234"/>
      <c r="D7422" s="235" t="str">
        <f t="shared" si="2225"/>
        <v/>
      </c>
      <c r="E7422" s="236"/>
      <c r="F7422" s="237">
        <f t="shared" si="2226"/>
        <v>0</v>
      </c>
      <c r="G7422" s="303">
        <f t="shared" si="2227"/>
        <v>0</v>
      </c>
    </row>
    <row r="7423" spans="1:123" s="238" customFormat="1" ht="24" customHeight="1" x14ac:dyDescent="0.2">
      <c r="A7423" s="235" t="str">
        <f t="shared" si="2223"/>
        <v/>
      </c>
      <c r="B7423" s="233" t="str">
        <f t="shared" si="2224"/>
        <v/>
      </c>
      <c r="C7423" s="234"/>
      <c r="D7423" s="235" t="str">
        <f t="shared" si="2225"/>
        <v/>
      </c>
      <c r="E7423" s="236"/>
      <c r="F7423" s="237">
        <f t="shared" si="2226"/>
        <v>0</v>
      </c>
      <c r="G7423" s="303">
        <f t="shared" si="2227"/>
        <v>0</v>
      </c>
    </row>
    <row r="7424" spans="1:123" s="238" customFormat="1" ht="24" customHeight="1" x14ac:dyDescent="0.2">
      <c r="A7424" s="235" t="str">
        <f t="shared" si="2223"/>
        <v/>
      </c>
      <c r="B7424" s="233" t="str">
        <f t="shared" si="2224"/>
        <v/>
      </c>
      <c r="C7424" s="234"/>
      <c r="D7424" s="235" t="str">
        <f t="shared" si="2225"/>
        <v/>
      </c>
      <c r="E7424" s="236"/>
      <c r="F7424" s="237">
        <f t="shared" si="2226"/>
        <v>0</v>
      </c>
      <c r="G7424" s="303">
        <f t="shared" si="2227"/>
        <v>0</v>
      </c>
    </row>
    <row r="7425" spans="1:7" s="238" customFormat="1" ht="24" customHeight="1" x14ac:dyDescent="0.2">
      <c r="A7425" s="235" t="str">
        <f t="shared" si="2223"/>
        <v/>
      </c>
      <c r="B7425" s="233" t="str">
        <f t="shared" si="2224"/>
        <v/>
      </c>
      <c r="C7425" s="234"/>
      <c r="D7425" s="235" t="str">
        <f t="shared" si="2225"/>
        <v/>
      </c>
      <c r="E7425" s="236"/>
      <c r="F7425" s="237">
        <f t="shared" si="2226"/>
        <v>0</v>
      </c>
      <c r="G7425" s="303">
        <f t="shared" si="2227"/>
        <v>0</v>
      </c>
    </row>
    <row r="7426" spans="1:7" ht="24" customHeight="1" x14ac:dyDescent="0.2">
      <c r="A7426" s="304"/>
      <c r="B7426" s="99"/>
      <c r="C7426" s="99"/>
      <c r="D7426" s="105"/>
      <c r="E7426" s="106"/>
      <c r="F7426" s="377" t="s">
        <v>31</v>
      </c>
      <c r="G7426" s="305">
        <f>SUBTOTAL(9,G7412:G7425)</f>
        <v>0</v>
      </c>
    </row>
    <row r="7427" spans="1:7" ht="24" customHeight="1" x14ac:dyDescent="0.2">
      <c r="A7427" s="304"/>
      <c r="B7427" s="99"/>
      <c r="C7427" s="375" t="s">
        <v>605</v>
      </c>
      <c r="D7427" s="105"/>
      <c r="E7427" s="106"/>
      <c r="F7427" s="107"/>
      <c r="G7427" s="306"/>
    </row>
    <row r="7428" spans="1:7" s="238" customFormat="1" ht="24" customHeight="1" x14ac:dyDescent="0.2">
      <c r="A7428" s="235" t="str">
        <f t="shared" ref="A7428:A7435" si="2228">IFERROR(VLOOKUP(C7428,Tabla_Insumos,4,FALSE),"")</f>
        <v/>
      </c>
      <c r="B7428" s="233">
        <f t="shared" ref="B7428:B7435" si="2229">IFERROR(VLOOKUP(A7428,Tabla_Indices,5,FALSE),"")</f>
        <v>0</v>
      </c>
      <c r="C7428" s="234"/>
      <c r="D7428" s="235" t="str">
        <f t="shared" ref="D7428:D7435" si="2230">IFERROR(VLOOKUP(C7428,Tabla_Insumos,2,FALSE),"")</f>
        <v/>
      </c>
      <c r="E7428" s="236"/>
      <c r="F7428" s="237">
        <f t="shared" ref="F7428:F7435" si="2231">IFERROR(VLOOKUP(C7428,Tabla_Insumos,3,FALSE),0)</f>
        <v>0</v>
      </c>
      <c r="G7428" s="303">
        <f>ROUND(E7428*F7428,2)</f>
        <v>0</v>
      </c>
    </row>
    <row r="7429" spans="1:7" s="238" customFormat="1" ht="24" customHeight="1" x14ac:dyDescent="0.2">
      <c r="A7429" s="235" t="str">
        <f t="shared" si="2228"/>
        <v/>
      </c>
      <c r="B7429" s="233">
        <f t="shared" si="2229"/>
        <v>0</v>
      </c>
      <c r="C7429" s="234"/>
      <c r="D7429" s="235" t="str">
        <f t="shared" si="2230"/>
        <v/>
      </c>
      <c r="E7429" s="236"/>
      <c r="F7429" s="237">
        <f t="shared" si="2231"/>
        <v>0</v>
      </c>
      <c r="G7429" s="303">
        <f>ROUND(E7429*F7429,2)</f>
        <v>0</v>
      </c>
    </row>
    <row r="7430" spans="1:7" s="238" customFormat="1" ht="24" customHeight="1" x14ac:dyDescent="0.2">
      <c r="A7430" s="235" t="str">
        <f t="shared" si="2228"/>
        <v/>
      </c>
      <c r="B7430" s="233">
        <f t="shared" si="2229"/>
        <v>0</v>
      </c>
      <c r="C7430" s="234"/>
      <c r="D7430" s="235" t="str">
        <f t="shared" si="2230"/>
        <v/>
      </c>
      <c r="E7430" s="236"/>
      <c r="F7430" s="237">
        <f t="shared" si="2231"/>
        <v>0</v>
      </c>
      <c r="G7430" s="303">
        <f t="shared" ref="G7430:G7435" si="2232">ROUND(E7430*F7430,2)</f>
        <v>0</v>
      </c>
    </row>
    <row r="7431" spans="1:7" s="238" customFormat="1" ht="24" customHeight="1" x14ac:dyDescent="0.2">
      <c r="A7431" s="235" t="str">
        <f t="shared" si="2228"/>
        <v/>
      </c>
      <c r="B7431" s="233">
        <f t="shared" si="2229"/>
        <v>0</v>
      </c>
      <c r="C7431" s="234"/>
      <c r="D7431" s="235" t="str">
        <f t="shared" si="2230"/>
        <v/>
      </c>
      <c r="E7431" s="236"/>
      <c r="F7431" s="237">
        <f t="shared" si="2231"/>
        <v>0</v>
      </c>
      <c r="G7431" s="303">
        <f t="shared" si="2232"/>
        <v>0</v>
      </c>
    </row>
    <row r="7432" spans="1:7" s="238" customFormat="1" ht="24" customHeight="1" x14ac:dyDescent="0.2">
      <c r="A7432" s="235" t="str">
        <f t="shared" si="2228"/>
        <v/>
      </c>
      <c r="B7432" s="233">
        <f t="shared" si="2229"/>
        <v>0</v>
      </c>
      <c r="C7432" s="234"/>
      <c r="D7432" s="235" t="str">
        <f t="shared" si="2230"/>
        <v/>
      </c>
      <c r="E7432" s="236"/>
      <c r="F7432" s="237">
        <f t="shared" si="2231"/>
        <v>0</v>
      </c>
      <c r="G7432" s="303">
        <f t="shared" si="2232"/>
        <v>0</v>
      </c>
    </row>
    <row r="7433" spans="1:7" s="238" customFormat="1" ht="24" customHeight="1" x14ac:dyDescent="0.2">
      <c r="A7433" s="235" t="str">
        <f t="shared" si="2228"/>
        <v/>
      </c>
      <c r="B7433" s="233">
        <f t="shared" si="2229"/>
        <v>0</v>
      </c>
      <c r="C7433" s="234"/>
      <c r="D7433" s="235" t="str">
        <f t="shared" si="2230"/>
        <v/>
      </c>
      <c r="E7433" s="236"/>
      <c r="F7433" s="237">
        <f t="shared" si="2231"/>
        <v>0</v>
      </c>
      <c r="G7433" s="303">
        <f t="shared" si="2232"/>
        <v>0</v>
      </c>
    </row>
    <row r="7434" spans="1:7" s="238" customFormat="1" ht="24" customHeight="1" x14ac:dyDescent="0.2">
      <c r="A7434" s="235" t="str">
        <f t="shared" si="2228"/>
        <v/>
      </c>
      <c r="B7434" s="233">
        <f t="shared" si="2229"/>
        <v>0</v>
      </c>
      <c r="C7434" s="234"/>
      <c r="D7434" s="235" t="str">
        <f t="shared" si="2230"/>
        <v/>
      </c>
      <c r="E7434" s="236"/>
      <c r="F7434" s="237">
        <f t="shared" si="2231"/>
        <v>0</v>
      </c>
      <c r="G7434" s="303">
        <f t="shared" si="2232"/>
        <v>0</v>
      </c>
    </row>
    <row r="7435" spans="1:7" s="238" customFormat="1" ht="24" customHeight="1" x14ac:dyDescent="0.2">
      <c r="A7435" s="235" t="str">
        <f t="shared" si="2228"/>
        <v/>
      </c>
      <c r="B7435" s="233">
        <f t="shared" si="2229"/>
        <v>0</v>
      </c>
      <c r="C7435" s="234"/>
      <c r="D7435" s="235" t="str">
        <f t="shared" si="2230"/>
        <v/>
      </c>
      <c r="E7435" s="236"/>
      <c r="F7435" s="237">
        <f t="shared" si="2231"/>
        <v>0</v>
      </c>
      <c r="G7435" s="303">
        <f t="shared" si="2232"/>
        <v>0</v>
      </c>
    </row>
    <row r="7436" spans="1:7" ht="24" customHeight="1" x14ac:dyDescent="0.2">
      <c r="A7436" s="304"/>
      <c r="B7436" s="99"/>
      <c r="C7436" s="99"/>
      <c r="D7436" s="105"/>
      <c r="E7436" s="106"/>
      <c r="F7436" s="377" t="s">
        <v>32</v>
      </c>
      <c r="G7436" s="305">
        <f>SUBTOTAL(9,G7428:G7435)</f>
        <v>0</v>
      </c>
    </row>
    <row r="7437" spans="1:7" ht="24" customHeight="1" x14ac:dyDescent="0.2">
      <c r="A7437" s="304"/>
      <c r="B7437" s="99"/>
      <c r="C7437" s="375" t="s">
        <v>606</v>
      </c>
      <c r="D7437" s="105"/>
      <c r="E7437" s="106"/>
      <c r="F7437" s="107"/>
      <c r="G7437" s="306"/>
    </row>
    <row r="7438" spans="1:7" s="238" customFormat="1" ht="24" customHeight="1" x14ac:dyDescent="0.2">
      <c r="A7438" s="235" t="str">
        <f t="shared" ref="A7438:A7446" si="2233">IFERROR(VLOOKUP(C7438,Tabla_Insumos,4,FALSE),"")</f>
        <v/>
      </c>
      <c r="B7438" s="233" t="str">
        <f t="shared" ref="B7438:B7446" si="2234">IFERROR(VLOOKUP(C7438,Tabla_Insumos,5,FALSE),"")</f>
        <v/>
      </c>
      <c r="C7438" s="234"/>
      <c r="D7438" s="235" t="str">
        <f t="shared" ref="D7438:D7446" si="2235">IFERROR(VLOOKUP(C7438,Tabla_Insumos,2,FALSE),"")</f>
        <v/>
      </c>
      <c r="E7438" s="236"/>
      <c r="F7438" s="237">
        <f t="shared" ref="F7438:F7446" si="2236">IFERROR(VLOOKUP(C7438,Tabla_Insumos,3,FALSE),0)</f>
        <v>0</v>
      </c>
      <c r="G7438" s="303">
        <f t="shared" ref="G7438:G7446" si="2237">ROUND(E7438*F7438,2)</f>
        <v>0</v>
      </c>
    </row>
    <row r="7439" spans="1:7" s="238" customFormat="1" ht="24" customHeight="1" x14ac:dyDescent="0.2">
      <c r="A7439" s="235" t="str">
        <f t="shared" si="2233"/>
        <v/>
      </c>
      <c r="B7439" s="233" t="str">
        <f t="shared" si="2234"/>
        <v/>
      </c>
      <c r="C7439" s="234"/>
      <c r="D7439" s="235" t="str">
        <f t="shared" si="2235"/>
        <v/>
      </c>
      <c r="E7439" s="236"/>
      <c r="F7439" s="237">
        <f t="shared" si="2236"/>
        <v>0</v>
      </c>
      <c r="G7439" s="303">
        <f t="shared" si="2237"/>
        <v>0</v>
      </c>
    </row>
    <row r="7440" spans="1:7" s="238" customFormat="1" ht="24" customHeight="1" x14ac:dyDescent="0.2">
      <c r="A7440" s="235" t="str">
        <f t="shared" si="2233"/>
        <v/>
      </c>
      <c r="B7440" s="233" t="str">
        <f t="shared" si="2234"/>
        <v/>
      </c>
      <c r="C7440" s="234"/>
      <c r="D7440" s="235" t="str">
        <f t="shared" si="2235"/>
        <v/>
      </c>
      <c r="E7440" s="236"/>
      <c r="F7440" s="237">
        <f t="shared" si="2236"/>
        <v>0</v>
      </c>
      <c r="G7440" s="303">
        <f t="shared" si="2237"/>
        <v>0</v>
      </c>
    </row>
    <row r="7441" spans="1:7" s="238" customFormat="1" ht="24" customHeight="1" x14ac:dyDescent="0.2">
      <c r="A7441" s="235" t="str">
        <f t="shared" si="2233"/>
        <v/>
      </c>
      <c r="B7441" s="233" t="str">
        <f t="shared" si="2234"/>
        <v/>
      </c>
      <c r="C7441" s="234"/>
      <c r="D7441" s="235" t="str">
        <f t="shared" si="2235"/>
        <v/>
      </c>
      <c r="E7441" s="236"/>
      <c r="F7441" s="237">
        <f t="shared" si="2236"/>
        <v>0</v>
      </c>
      <c r="G7441" s="303">
        <f t="shared" si="2237"/>
        <v>0</v>
      </c>
    </row>
    <row r="7442" spans="1:7" s="238" customFormat="1" ht="24" customHeight="1" x14ac:dyDescent="0.2">
      <c r="A7442" s="235" t="str">
        <f t="shared" si="2233"/>
        <v/>
      </c>
      <c r="B7442" s="233" t="str">
        <f t="shared" si="2234"/>
        <v/>
      </c>
      <c r="C7442" s="234"/>
      <c r="D7442" s="235" t="str">
        <f t="shared" si="2235"/>
        <v/>
      </c>
      <c r="E7442" s="236"/>
      <c r="F7442" s="237">
        <f t="shared" si="2236"/>
        <v>0</v>
      </c>
      <c r="G7442" s="303">
        <f t="shared" si="2237"/>
        <v>0</v>
      </c>
    </row>
    <row r="7443" spans="1:7" s="238" customFormat="1" ht="24" customHeight="1" x14ac:dyDescent="0.2">
      <c r="A7443" s="235" t="str">
        <f t="shared" si="2233"/>
        <v/>
      </c>
      <c r="B7443" s="233" t="str">
        <f t="shared" si="2234"/>
        <v/>
      </c>
      <c r="C7443" s="234"/>
      <c r="D7443" s="235" t="str">
        <f t="shared" si="2235"/>
        <v/>
      </c>
      <c r="E7443" s="236"/>
      <c r="F7443" s="237">
        <f t="shared" si="2236"/>
        <v>0</v>
      </c>
      <c r="G7443" s="303">
        <f t="shared" si="2237"/>
        <v>0</v>
      </c>
    </row>
    <row r="7444" spans="1:7" s="238" customFormat="1" ht="24" customHeight="1" x14ac:dyDescent="0.2">
      <c r="A7444" s="235" t="str">
        <f t="shared" si="2233"/>
        <v/>
      </c>
      <c r="B7444" s="233" t="str">
        <f t="shared" si="2234"/>
        <v/>
      </c>
      <c r="C7444" s="234"/>
      <c r="D7444" s="235" t="str">
        <f t="shared" si="2235"/>
        <v/>
      </c>
      <c r="E7444" s="236"/>
      <c r="F7444" s="237">
        <f t="shared" si="2236"/>
        <v>0</v>
      </c>
      <c r="G7444" s="303">
        <f t="shared" si="2237"/>
        <v>0</v>
      </c>
    </row>
    <row r="7445" spans="1:7" s="238" customFormat="1" ht="24" customHeight="1" x14ac:dyDescent="0.2">
      <c r="A7445" s="235" t="str">
        <f t="shared" si="2233"/>
        <v/>
      </c>
      <c r="B7445" s="233" t="str">
        <f t="shared" si="2234"/>
        <v/>
      </c>
      <c r="C7445" s="234"/>
      <c r="D7445" s="235" t="str">
        <f t="shared" si="2235"/>
        <v/>
      </c>
      <c r="E7445" s="236"/>
      <c r="F7445" s="237">
        <f t="shared" si="2236"/>
        <v>0</v>
      </c>
      <c r="G7445" s="303">
        <f t="shared" si="2237"/>
        <v>0</v>
      </c>
    </row>
    <row r="7446" spans="1:7" s="238" customFormat="1" ht="24" customHeight="1" x14ac:dyDescent="0.2">
      <c r="A7446" s="235" t="str">
        <f t="shared" si="2233"/>
        <v/>
      </c>
      <c r="B7446" s="233" t="str">
        <f t="shared" si="2234"/>
        <v/>
      </c>
      <c r="C7446" s="234"/>
      <c r="D7446" s="235" t="str">
        <f t="shared" si="2235"/>
        <v/>
      </c>
      <c r="E7446" s="236"/>
      <c r="F7446" s="237">
        <f t="shared" si="2236"/>
        <v>0</v>
      </c>
      <c r="G7446" s="303">
        <f t="shared" si="2237"/>
        <v>0</v>
      </c>
    </row>
    <row r="7447" spans="1:7" ht="24" customHeight="1" x14ac:dyDescent="0.2">
      <c r="A7447" s="307"/>
      <c r="B7447" s="105"/>
      <c r="C7447" s="99"/>
      <c r="D7447" s="105"/>
      <c r="E7447" s="106"/>
      <c r="F7447" s="377" t="s">
        <v>33</v>
      </c>
      <c r="G7447" s="305">
        <f>SUBTOTAL(9,G7438:G7446)</f>
        <v>0</v>
      </c>
    </row>
    <row r="7448" spans="1:7" ht="24" customHeight="1" x14ac:dyDescent="0.2">
      <c r="A7448" s="308"/>
      <c r="B7448" s="105"/>
      <c r="C7448" s="99"/>
      <c r="D7448" s="105"/>
      <c r="E7448" s="106"/>
      <c r="F7448" s="107"/>
      <c r="G7448" s="306"/>
    </row>
    <row r="7449" spans="1:7" ht="24" customHeight="1" x14ac:dyDescent="0.2">
      <c r="A7449" s="309" t="str">
        <f>B7407</f>
        <v/>
      </c>
      <c r="B7449" s="310" t="str">
        <f>C7407</f>
        <v/>
      </c>
      <c r="C7449" s="113"/>
      <c r="D7449" s="113" t="s">
        <v>34</v>
      </c>
      <c r="E7449" s="114"/>
      <c r="F7449" s="312" t="s">
        <v>35</v>
      </c>
      <c r="G7449" s="311">
        <f>SUBTOTAL(9,G7412:G7448)</f>
        <v>0</v>
      </c>
    </row>
    <row r="7451" spans="1:7" ht="24" customHeight="1" x14ac:dyDescent="0.2">
      <c r="A7451" s="291" t="s">
        <v>37</v>
      </c>
      <c r="B7451" s="292"/>
      <c r="C7451" s="292"/>
      <c r="D7451" s="292"/>
      <c r="E7451" s="292"/>
      <c r="F7451" s="292"/>
      <c r="G7451" s="293"/>
    </row>
    <row r="7452" spans="1:7" ht="24" customHeight="1" x14ac:dyDescent="0.2">
      <c r="A7452" s="294" t="s">
        <v>602</v>
      </c>
      <c r="B7452" s="101" t="str">
        <f>Comitente</f>
        <v>DIRECCION PROVINCIAL DE REDES DE GAS</v>
      </c>
      <c r="C7452" s="96"/>
      <c r="D7452" s="102"/>
      <c r="E7452" s="102"/>
      <c r="F7452" s="103"/>
      <c r="G7452" s="295"/>
    </row>
    <row r="7453" spans="1:7" ht="24" customHeight="1" x14ac:dyDescent="0.2">
      <c r="A7453" s="294" t="s">
        <v>603</v>
      </c>
      <c r="B7453" s="101">
        <f>Contratista</f>
        <v>0</v>
      </c>
      <c r="C7453" s="97"/>
      <c r="D7453" s="97"/>
      <c r="E7453" s="97"/>
      <c r="F7453" s="104"/>
      <c r="G7453" s="296"/>
    </row>
    <row r="7454" spans="1:7" ht="24" customHeight="1" x14ac:dyDescent="0.2">
      <c r="A7454" s="294" t="s">
        <v>24</v>
      </c>
      <c r="B7454" s="101" t="str">
        <f>Obra</f>
        <v>RED DE MEDIA PRESIÓN BARRIO TALACASTO</v>
      </c>
      <c r="C7454" s="97"/>
      <c r="D7454" s="97"/>
      <c r="E7454" s="97"/>
      <c r="F7454" s="104" t="s">
        <v>38</v>
      </c>
      <c r="G7454" s="297">
        <f>Fecha_Base</f>
        <v>0</v>
      </c>
    </row>
    <row r="7455" spans="1:7" ht="24" customHeight="1" x14ac:dyDescent="0.2">
      <c r="A7455" s="298" t="s">
        <v>601</v>
      </c>
      <c r="B7455" s="98" t="str">
        <f>Ubicación</f>
        <v>Departamento Chimbas</v>
      </c>
      <c r="C7455" s="98"/>
      <c r="D7455" s="105"/>
      <c r="E7455" s="106"/>
      <c r="F7455" s="107"/>
      <c r="G7455" s="299"/>
    </row>
    <row r="7456" spans="1:7" ht="24" customHeight="1" x14ac:dyDescent="0.2">
      <c r="A7456" s="298" t="s">
        <v>39</v>
      </c>
      <c r="B7456" s="108" t="str">
        <f>IFERROR(VALUE(LEFT(B7457,FIND(".",B7457)-1)),"")</f>
        <v/>
      </c>
      <c r="C7456" s="99" t="str">
        <f>IFERROR(VLOOKUP(B7456,Tabla_CyP,2,FALSE),"")</f>
        <v/>
      </c>
      <c r="D7456" s="99"/>
      <c r="E7456" s="106"/>
      <c r="F7456" s="107"/>
      <c r="G7456" s="299"/>
    </row>
    <row r="7457" spans="1:123" ht="24" customHeight="1" x14ac:dyDescent="0.2">
      <c r="A7457" s="298" t="s">
        <v>25</v>
      </c>
      <c r="B7457" s="109" t="str">
        <f>IFERROR(VLOOKUP(COUNTIF($A$1:A7457,"ANALISIS DE PRECIOS"),Tabla_NumeroItem,2,FALSE),"")</f>
        <v/>
      </c>
      <c r="C7457" s="99" t="str">
        <f>IFERROR(VLOOKUP(B7457,Tabla_CyP,2,FALSE),"")</f>
        <v/>
      </c>
      <c r="D7457" s="105"/>
      <c r="E7457" s="106"/>
      <c r="F7457" s="104" t="s">
        <v>26</v>
      </c>
      <c r="G7457" s="300" t="str">
        <f>IFERROR(VLOOKUP(B7457,Tabla_CyP,4,FALSE),"")</f>
        <v/>
      </c>
    </row>
    <row r="7458" spans="1:123" ht="24" customHeight="1" x14ac:dyDescent="0.2">
      <c r="A7458" s="298"/>
      <c r="B7458" s="98"/>
      <c r="C7458" s="99"/>
      <c r="D7458" s="105"/>
      <c r="E7458" s="106"/>
      <c r="F7458" s="107"/>
      <c r="G7458" s="299"/>
    </row>
    <row r="7459" spans="1:123" ht="24" customHeight="1" x14ac:dyDescent="0.2">
      <c r="A7459" s="431" t="s">
        <v>507</v>
      </c>
      <c r="B7459" s="432"/>
      <c r="C7459" s="425" t="s">
        <v>0</v>
      </c>
      <c r="D7459" s="425" t="s">
        <v>27</v>
      </c>
      <c r="E7459" s="427" t="s">
        <v>28</v>
      </c>
      <c r="F7459" s="429" t="s">
        <v>29</v>
      </c>
      <c r="G7459" s="429" t="s">
        <v>30</v>
      </c>
    </row>
    <row r="7460" spans="1:123" s="111" customFormat="1" ht="24" customHeight="1" x14ac:dyDescent="0.2">
      <c r="A7460" s="110" t="s">
        <v>508</v>
      </c>
      <c r="B7460" s="110" t="s">
        <v>509</v>
      </c>
      <c r="C7460" s="426"/>
      <c r="D7460" s="426"/>
      <c r="E7460" s="428"/>
      <c r="F7460" s="430"/>
      <c r="G7460" s="430"/>
      <c r="H7460" s="239"/>
      <c r="I7460" s="239"/>
      <c r="J7460" s="239"/>
      <c r="K7460" s="239"/>
      <c r="L7460" s="239"/>
      <c r="M7460" s="239"/>
      <c r="N7460" s="239"/>
      <c r="O7460" s="239"/>
      <c r="P7460" s="239"/>
      <c r="Q7460" s="239"/>
      <c r="R7460" s="239"/>
      <c r="S7460" s="239"/>
      <c r="T7460" s="239"/>
      <c r="U7460" s="239"/>
      <c r="V7460" s="239"/>
      <c r="W7460" s="239"/>
      <c r="X7460" s="239"/>
      <c r="Y7460" s="239"/>
      <c r="Z7460" s="239"/>
      <c r="AA7460" s="239"/>
      <c r="AB7460" s="239"/>
      <c r="AC7460" s="239"/>
      <c r="AD7460" s="239"/>
      <c r="AE7460" s="239"/>
      <c r="AF7460" s="239"/>
      <c r="AG7460" s="239"/>
      <c r="AH7460" s="239"/>
      <c r="AI7460" s="239"/>
      <c r="AJ7460" s="239"/>
      <c r="AK7460" s="239"/>
      <c r="AL7460" s="239"/>
      <c r="AM7460" s="239"/>
      <c r="AN7460" s="239"/>
      <c r="AO7460" s="239"/>
      <c r="AP7460" s="239"/>
      <c r="AQ7460" s="239"/>
      <c r="AR7460" s="239"/>
      <c r="AS7460" s="239"/>
      <c r="AT7460" s="239"/>
      <c r="AU7460" s="239"/>
      <c r="AV7460" s="239"/>
      <c r="AW7460" s="239"/>
      <c r="AX7460" s="239"/>
      <c r="AY7460" s="239"/>
      <c r="AZ7460" s="239"/>
      <c r="BA7460" s="239"/>
      <c r="BB7460" s="239"/>
      <c r="BC7460" s="239"/>
      <c r="BD7460" s="239"/>
      <c r="BE7460" s="239"/>
      <c r="BF7460" s="239"/>
      <c r="BG7460" s="239"/>
      <c r="BH7460" s="239"/>
      <c r="BI7460" s="239"/>
      <c r="BJ7460" s="239"/>
      <c r="BK7460" s="239"/>
      <c r="BL7460" s="239"/>
      <c r="BM7460" s="239"/>
      <c r="BN7460" s="239"/>
      <c r="BO7460" s="239"/>
      <c r="BP7460" s="239"/>
      <c r="BQ7460" s="239"/>
      <c r="BR7460" s="239"/>
      <c r="BS7460" s="239"/>
      <c r="BT7460" s="239"/>
      <c r="BU7460" s="239"/>
      <c r="BV7460" s="239"/>
      <c r="BW7460" s="239"/>
      <c r="BX7460" s="239"/>
      <c r="BY7460" s="239"/>
      <c r="BZ7460" s="239"/>
      <c r="CA7460" s="239"/>
      <c r="CB7460" s="239"/>
      <c r="CC7460" s="239"/>
      <c r="CD7460" s="239"/>
      <c r="CE7460" s="239"/>
      <c r="CF7460" s="239"/>
      <c r="CG7460" s="239"/>
      <c r="CH7460" s="239"/>
      <c r="CI7460" s="239"/>
      <c r="CJ7460" s="239"/>
      <c r="CK7460" s="239"/>
      <c r="CL7460" s="239"/>
      <c r="CM7460" s="239"/>
      <c r="CN7460" s="239"/>
      <c r="CO7460" s="239"/>
      <c r="CP7460" s="239"/>
      <c r="CQ7460" s="239"/>
      <c r="CR7460" s="239"/>
      <c r="CS7460" s="239"/>
      <c r="CT7460" s="239"/>
      <c r="CU7460" s="239"/>
      <c r="CV7460" s="239"/>
      <c r="CW7460" s="239"/>
      <c r="CX7460" s="239"/>
      <c r="CY7460" s="239"/>
      <c r="CZ7460" s="239"/>
      <c r="DA7460" s="239"/>
      <c r="DB7460" s="239"/>
      <c r="DC7460" s="239"/>
      <c r="DD7460" s="239"/>
      <c r="DE7460" s="239"/>
      <c r="DF7460" s="239"/>
      <c r="DG7460" s="239"/>
      <c r="DH7460" s="239"/>
      <c r="DI7460" s="239"/>
      <c r="DJ7460" s="239"/>
      <c r="DK7460" s="239"/>
      <c r="DL7460" s="239"/>
      <c r="DM7460" s="239"/>
      <c r="DN7460" s="239"/>
      <c r="DO7460" s="239"/>
      <c r="DP7460" s="239"/>
      <c r="DQ7460" s="239"/>
      <c r="DR7460" s="239"/>
      <c r="DS7460" s="239"/>
    </row>
    <row r="7461" spans="1:123" ht="24" customHeight="1" x14ac:dyDescent="0.2">
      <c r="A7461" s="378"/>
      <c r="B7461" s="112"/>
      <c r="C7461" s="376" t="s">
        <v>604</v>
      </c>
      <c r="D7461" s="113"/>
      <c r="E7461" s="114"/>
      <c r="F7461" s="115"/>
      <c r="G7461" s="302"/>
    </row>
    <row r="7462" spans="1:123" s="238" customFormat="1" ht="24" customHeight="1" x14ac:dyDescent="0.2">
      <c r="A7462" s="235" t="str">
        <f t="shared" ref="A7462:A7475" si="2238">IFERROR(VLOOKUP(C7462,Tabla_Insumos,4,FALSE),"")</f>
        <v/>
      </c>
      <c r="B7462" s="233" t="str">
        <f t="shared" ref="B7462:B7475" si="2239">IFERROR(VLOOKUP(C7462,Tabla_Insumos,5,FALSE),"")</f>
        <v/>
      </c>
      <c r="C7462" s="234"/>
      <c r="D7462" s="235" t="str">
        <f t="shared" ref="D7462:D7475" si="2240">IFERROR(VLOOKUP(C7462,Tabla_Insumos,2,FALSE),"")</f>
        <v/>
      </c>
      <c r="E7462" s="236"/>
      <c r="F7462" s="237">
        <f t="shared" ref="F7462:F7475" si="2241">IFERROR(VLOOKUP(C7462,Tabla_Insumos,3,FALSE),0)</f>
        <v>0</v>
      </c>
      <c r="G7462" s="303">
        <f>ROUND(E7462*F7462,2)</f>
        <v>0</v>
      </c>
    </row>
    <row r="7463" spans="1:123" s="238" customFormat="1" ht="24" customHeight="1" x14ac:dyDescent="0.2">
      <c r="A7463" s="235" t="str">
        <f t="shared" si="2238"/>
        <v/>
      </c>
      <c r="B7463" s="233" t="str">
        <f t="shared" si="2239"/>
        <v/>
      </c>
      <c r="C7463" s="234"/>
      <c r="D7463" s="235" t="str">
        <f t="shared" si="2240"/>
        <v/>
      </c>
      <c r="E7463" s="236"/>
      <c r="F7463" s="237">
        <f t="shared" si="2241"/>
        <v>0</v>
      </c>
      <c r="G7463" s="303">
        <f t="shared" ref="G7463:G7475" si="2242">ROUND(E7463*F7463,2)</f>
        <v>0</v>
      </c>
    </row>
    <row r="7464" spans="1:123" s="238" customFormat="1" ht="24" customHeight="1" x14ac:dyDescent="0.2">
      <c r="A7464" s="235" t="str">
        <f t="shared" si="2238"/>
        <v/>
      </c>
      <c r="B7464" s="233" t="str">
        <f t="shared" si="2239"/>
        <v/>
      </c>
      <c r="C7464" s="234"/>
      <c r="D7464" s="235" t="str">
        <f t="shared" si="2240"/>
        <v/>
      </c>
      <c r="E7464" s="236"/>
      <c r="F7464" s="237">
        <f t="shared" si="2241"/>
        <v>0</v>
      </c>
      <c r="G7464" s="303">
        <f t="shared" si="2242"/>
        <v>0</v>
      </c>
    </row>
    <row r="7465" spans="1:123" s="238" customFormat="1" ht="24" customHeight="1" x14ac:dyDescent="0.2">
      <c r="A7465" s="235" t="str">
        <f t="shared" si="2238"/>
        <v/>
      </c>
      <c r="B7465" s="233" t="str">
        <f t="shared" si="2239"/>
        <v/>
      </c>
      <c r="C7465" s="234"/>
      <c r="D7465" s="235" t="str">
        <f t="shared" si="2240"/>
        <v/>
      </c>
      <c r="E7465" s="236"/>
      <c r="F7465" s="237">
        <f t="shared" si="2241"/>
        <v>0</v>
      </c>
      <c r="G7465" s="303">
        <f t="shared" si="2242"/>
        <v>0</v>
      </c>
    </row>
    <row r="7466" spans="1:123" s="238" customFormat="1" ht="24" customHeight="1" x14ac:dyDescent="0.2">
      <c r="A7466" s="235" t="str">
        <f t="shared" si="2238"/>
        <v/>
      </c>
      <c r="B7466" s="233" t="str">
        <f t="shared" si="2239"/>
        <v/>
      </c>
      <c r="C7466" s="234"/>
      <c r="D7466" s="235" t="str">
        <f t="shared" si="2240"/>
        <v/>
      </c>
      <c r="E7466" s="236"/>
      <c r="F7466" s="237">
        <f t="shared" si="2241"/>
        <v>0</v>
      </c>
      <c r="G7466" s="303">
        <f t="shared" si="2242"/>
        <v>0</v>
      </c>
    </row>
    <row r="7467" spans="1:123" s="238" customFormat="1" ht="24" customHeight="1" x14ac:dyDescent="0.2">
      <c r="A7467" s="235" t="str">
        <f t="shared" si="2238"/>
        <v/>
      </c>
      <c r="B7467" s="233" t="str">
        <f t="shared" si="2239"/>
        <v/>
      </c>
      <c r="C7467" s="234"/>
      <c r="D7467" s="235" t="str">
        <f t="shared" si="2240"/>
        <v/>
      </c>
      <c r="E7467" s="236"/>
      <c r="F7467" s="237">
        <f t="shared" si="2241"/>
        <v>0</v>
      </c>
      <c r="G7467" s="303">
        <f t="shared" si="2242"/>
        <v>0</v>
      </c>
    </row>
    <row r="7468" spans="1:123" s="238" customFormat="1" ht="24" customHeight="1" x14ac:dyDescent="0.2">
      <c r="A7468" s="235" t="str">
        <f t="shared" si="2238"/>
        <v/>
      </c>
      <c r="B7468" s="233" t="str">
        <f t="shared" si="2239"/>
        <v/>
      </c>
      <c r="C7468" s="234"/>
      <c r="D7468" s="235" t="str">
        <f t="shared" si="2240"/>
        <v/>
      </c>
      <c r="E7468" s="236"/>
      <c r="F7468" s="237">
        <f t="shared" si="2241"/>
        <v>0</v>
      </c>
      <c r="G7468" s="303">
        <f t="shared" si="2242"/>
        <v>0</v>
      </c>
    </row>
    <row r="7469" spans="1:123" s="238" customFormat="1" ht="24" customHeight="1" x14ac:dyDescent="0.2">
      <c r="A7469" s="235" t="str">
        <f t="shared" si="2238"/>
        <v/>
      </c>
      <c r="B7469" s="233" t="str">
        <f t="shared" si="2239"/>
        <v/>
      </c>
      <c r="C7469" s="234"/>
      <c r="D7469" s="235" t="str">
        <f t="shared" si="2240"/>
        <v/>
      </c>
      <c r="E7469" s="236"/>
      <c r="F7469" s="237">
        <f t="shared" si="2241"/>
        <v>0</v>
      </c>
      <c r="G7469" s="303">
        <f t="shared" si="2242"/>
        <v>0</v>
      </c>
    </row>
    <row r="7470" spans="1:123" s="238" customFormat="1" ht="24" customHeight="1" x14ac:dyDescent="0.2">
      <c r="A7470" s="235" t="str">
        <f t="shared" si="2238"/>
        <v/>
      </c>
      <c r="B7470" s="233" t="str">
        <f t="shared" si="2239"/>
        <v/>
      </c>
      <c r="C7470" s="234"/>
      <c r="D7470" s="235" t="str">
        <f t="shared" si="2240"/>
        <v/>
      </c>
      <c r="E7470" s="236"/>
      <c r="F7470" s="237">
        <f t="shared" si="2241"/>
        <v>0</v>
      </c>
      <c r="G7470" s="303">
        <f t="shared" si="2242"/>
        <v>0</v>
      </c>
    </row>
    <row r="7471" spans="1:123" s="238" customFormat="1" ht="24" customHeight="1" x14ac:dyDescent="0.2">
      <c r="A7471" s="235" t="str">
        <f t="shared" si="2238"/>
        <v/>
      </c>
      <c r="B7471" s="233" t="str">
        <f t="shared" si="2239"/>
        <v/>
      </c>
      <c r="C7471" s="234"/>
      <c r="D7471" s="235" t="str">
        <f t="shared" si="2240"/>
        <v/>
      </c>
      <c r="E7471" s="236"/>
      <c r="F7471" s="237">
        <f t="shared" si="2241"/>
        <v>0</v>
      </c>
      <c r="G7471" s="303">
        <f t="shared" si="2242"/>
        <v>0</v>
      </c>
    </row>
    <row r="7472" spans="1:123" s="238" customFormat="1" ht="24" customHeight="1" x14ac:dyDescent="0.2">
      <c r="A7472" s="235" t="str">
        <f t="shared" si="2238"/>
        <v/>
      </c>
      <c r="B7472" s="233" t="str">
        <f t="shared" si="2239"/>
        <v/>
      </c>
      <c r="C7472" s="234"/>
      <c r="D7472" s="235" t="str">
        <f t="shared" si="2240"/>
        <v/>
      </c>
      <c r="E7472" s="236"/>
      <c r="F7472" s="237">
        <f t="shared" si="2241"/>
        <v>0</v>
      </c>
      <c r="G7472" s="303">
        <f t="shared" si="2242"/>
        <v>0</v>
      </c>
    </row>
    <row r="7473" spans="1:7" s="238" customFormat="1" ht="24" customHeight="1" x14ac:dyDescent="0.2">
      <c r="A7473" s="235" t="str">
        <f t="shared" si="2238"/>
        <v/>
      </c>
      <c r="B7473" s="233" t="str">
        <f t="shared" si="2239"/>
        <v/>
      </c>
      <c r="C7473" s="234"/>
      <c r="D7473" s="235" t="str">
        <f t="shared" si="2240"/>
        <v/>
      </c>
      <c r="E7473" s="236"/>
      <c r="F7473" s="237">
        <f t="shared" si="2241"/>
        <v>0</v>
      </c>
      <c r="G7473" s="303">
        <f t="shared" si="2242"/>
        <v>0</v>
      </c>
    </row>
    <row r="7474" spans="1:7" s="238" customFormat="1" ht="24" customHeight="1" x14ac:dyDescent="0.2">
      <c r="A7474" s="235" t="str">
        <f t="shared" si="2238"/>
        <v/>
      </c>
      <c r="B7474" s="233" t="str">
        <f t="shared" si="2239"/>
        <v/>
      </c>
      <c r="C7474" s="234"/>
      <c r="D7474" s="235" t="str">
        <f t="shared" si="2240"/>
        <v/>
      </c>
      <c r="E7474" s="236"/>
      <c r="F7474" s="237">
        <f t="shared" si="2241"/>
        <v>0</v>
      </c>
      <c r="G7474" s="303">
        <f t="shared" si="2242"/>
        <v>0</v>
      </c>
    </row>
    <row r="7475" spans="1:7" s="238" customFormat="1" ht="24" customHeight="1" x14ac:dyDescent="0.2">
      <c r="A7475" s="235" t="str">
        <f t="shared" si="2238"/>
        <v/>
      </c>
      <c r="B7475" s="233" t="str">
        <f t="shared" si="2239"/>
        <v/>
      </c>
      <c r="C7475" s="234"/>
      <c r="D7475" s="235" t="str">
        <f t="shared" si="2240"/>
        <v/>
      </c>
      <c r="E7475" s="236"/>
      <c r="F7475" s="237">
        <f t="shared" si="2241"/>
        <v>0</v>
      </c>
      <c r="G7475" s="303">
        <f t="shared" si="2242"/>
        <v>0</v>
      </c>
    </row>
    <row r="7476" spans="1:7" ht="24" customHeight="1" x14ac:dyDescent="0.2">
      <c r="A7476" s="304"/>
      <c r="B7476" s="99"/>
      <c r="C7476" s="99"/>
      <c r="D7476" s="105"/>
      <c r="E7476" s="106"/>
      <c r="F7476" s="377" t="s">
        <v>31</v>
      </c>
      <c r="G7476" s="305">
        <f>SUBTOTAL(9,G7462:G7475)</f>
        <v>0</v>
      </c>
    </row>
    <row r="7477" spans="1:7" ht="24" customHeight="1" x14ac:dyDescent="0.2">
      <c r="A7477" s="304"/>
      <c r="B7477" s="99"/>
      <c r="C7477" s="375" t="s">
        <v>605</v>
      </c>
      <c r="D7477" s="105"/>
      <c r="E7477" s="106"/>
      <c r="F7477" s="107"/>
      <c r="G7477" s="306"/>
    </row>
    <row r="7478" spans="1:7" s="238" customFormat="1" ht="24" customHeight="1" x14ac:dyDescent="0.2">
      <c r="A7478" s="235" t="str">
        <f t="shared" ref="A7478:A7485" si="2243">IFERROR(VLOOKUP(C7478,Tabla_Insumos,4,FALSE),"")</f>
        <v/>
      </c>
      <c r="B7478" s="233">
        <f t="shared" ref="B7478:B7485" si="2244">IFERROR(VLOOKUP(A7478,Tabla_Indices,5,FALSE),"")</f>
        <v>0</v>
      </c>
      <c r="C7478" s="234"/>
      <c r="D7478" s="235" t="str">
        <f t="shared" ref="D7478:D7485" si="2245">IFERROR(VLOOKUP(C7478,Tabla_Insumos,2,FALSE),"")</f>
        <v/>
      </c>
      <c r="E7478" s="236"/>
      <c r="F7478" s="237">
        <f t="shared" ref="F7478:F7485" si="2246">IFERROR(VLOOKUP(C7478,Tabla_Insumos,3,FALSE),0)</f>
        <v>0</v>
      </c>
      <c r="G7478" s="303">
        <f>ROUND(E7478*F7478,2)</f>
        <v>0</v>
      </c>
    </row>
    <row r="7479" spans="1:7" s="238" customFormat="1" ht="24" customHeight="1" x14ac:dyDescent="0.2">
      <c r="A7479" s="235" t="str">
        <f t="shared" si="2243"/>
        <v/>
      </c>
      <c r="B7479" s="233">
        <f t="shared" si="2244"/>
        <v>0</v>
      </c>
      <c r="C7479" s="234"/>
      <c r="D7479" s="235" t="str">
        <f t="shared" si="2245"/>
        <v/>
      </c>
      <c r="E7479" s="236"/>
      <c r="F7479" s="237">
        <f t="shared" si="2246"/>
        <v>0</v>
      </c>
      <c r="G7479" s="303">
        <f>ROUND(E7479*F7479,2)</f>
        <v>0</v>
      </c>
    </row>
    <row r="7480" spans="1:7" s="238" customFormat="1" ht="24" customHeight="1" x14ac:dyDescent="0.2">
      <c r="A7480" s="235" t="str">
        <f t="shared" si="2243"/>
        <v/>
      </c>
      <c r="B7480" s="233">
        <f t="shared" si="2244"/>
        <v>0</v>
      </c>
      <c r="C7480" s="234"/>
      <c r="D7480" s="235" t="str">
        <f t="shared" si="2245"/>
        <v/>
      </c>
      <c r="E7480" s="236"/>
      <c r="F7480" s="237">
        <f t="shared" si="2246"/>
        <v>0</v>
      </c>
      <c r="G7480" s="303">
        <f t="shared" ref="G7480:G7485" si="2247">ROUND(E7480*F7480,2)</f>
        <v>0</v>
      </c>
    </row>
    <row r="7481" spans="1:7" s="238" customFormat="1" ht="24" customHeight="1" x14ac:dyDescent="0.2">
      <c r="A7481" s="235" t="str">
        <f t="shared" si="2243"/>
        <v/>
      </c>
      <c r="B7481" s="233">
        <f t="shared" si="2244"/>
        <v>0</v>
      </c>
      <c r="C7481" s="234"/>
      <c r="D7481" s="235" t="str">
        <f t="shared" si="2245"/>
        <v/>
      </c>
      <c r="E7481" s="236"/>
      <c r="F7481" s="237">
        <f t="shared" si="2246"/>
        <v>0</v>
      </c>
      <c r="G7481" s="303">
        <f t="shared" si="2247"/>
        <v>0</v>
      </c>
    </row>
    <row r="7482" spans="1:7" s="238" customFormat="1" ht="24" customHeight="1" x14ac:dyDescent="0.2">
      <c r="A7482" s="235" t="str">
        <f t="shared" si="2243"/>
        <v/>
      </c>
      <c r="B7482" s="233">
        <f t="shared" si="2244"/>
        <v>0</v>
      </c>
      <c r="C7482" s="234"/>
      <c r="D7482" s="235" t="str">
        <f t="shared" si="2245"/>
        <v/>
      </c>
      <c r="E7482" s="236"/>
      <c r="F7482" s="237">
        <f t="shared" si="2246"/>
        <v>0</v>
      </c>
      <c r="G7482" s="303">
        <f t="shared" si="2247"/>
        <v>0</v>
      </c>
    </row>
    <row r="7483" spans="1:7" s="238" customFormat="1" ht="24" customHeight="1" x14ac:dyDescent="0.2">
      <c r="A7483" s="235" t="str">
        <f t="shared" si="2243"/>
        <v/>
      </c>
      <c r="B7483" s="233">
        <f t="shared" si="2244"/>
        <v>0</v>
      </c>
      <c r="C7483" s="234"/>
      <c r="D7483" s="235" t="str">
        <f t="shared" si="2245"/>
        <v/>
      </c>
      <c r="E7483" s="236"/>
      <c r="F7483" s="237">
        <f t="shared" si="2246"/>
        <v>0</v>
      </c>
      <c r="G7483" s="303">
        <f t="shared" si="2247"/>
        <v>0</v>
      </c>
    </row>
    <row r="7484" spans="1:7" s="238" customFormat="1" ht="24" customHeight="1" x14ac:dyDescent="0.2">
      <c r="A7484" s="235" t="str">
        <f t="shared" si="2243"/>
        <v/>
      </c>
      <c r="B7484" s="233">
        <f t="shared" si="2244"/>
        <v>0</v>
      </c>
      <c r="C7484" s="234"/>
      <c r="D7484" s="235" t="str">
        <f t="shared" si="2245"/>
        <v/>
      </c>
      <c r="E7484" s="236"/>
      <c r="F7484" s="237">
        <f t="shared" si="2246"/>
        <v>0</v>
      </c>
      <c r="G7484" s="303">
        <f t="shared" si="2247"/>
        <v>0</v>
      </c>
    </row>
    <row r="7485" spans="1:7" s="238" customFormat="1" ht="24" customHeight="1" x14ac:dyDescent="0.2">
      <c r="A7485" s="235" t="str">
        <f t="shared" si="2243"/>
        <v/>
      </c>
      <c r="B7485" s="233">
        <f t="shared" si="2244"/>
        <v>0</v>
      </c>
      <c r="C7485" s="234"/>
      <c r="D7485" s="235" t="str">
        <f t="shared" si="2245"/>
        <v/>
      </c>
      <c r="E7485" s="236"/>
      <c r="F7485" s="237">
        <f t="shared" si="2246"/>
        <v>0</v>
      </c>
      <c r="G7485" s="303">
        <f t="shared" si="2247"/>
        <v>0</v>
      </c>
    </row>
    <row r="7486" spans="1:7" ht="24" customHeight="1" x14ac:dyDescent="0.2">
      <c r="A7486" s="304"/>
      <c r="B7486" s="99"/>
      <c r="C7486" s="99"/>
      <c r="D7486" s="105"/>
      <c r="E7486" s="106"/>
      <c r="F7486" s="377" t="s">
        <v>32</v>
      </c>
      <c r="G7486" s="305">
        <f>SUBTOTAL(9,G7478:G7485)</f>
        <v>0</v>
      </c>
    </row>
    <row r="7487" spans="1:7" ht="24" customHeight="1" x14ac:dyDescent="0.2">
      <c r="A7487" s="304"/>
      <c r="B7487" s="99"/>
      <c r="C7487" s="375" t="s">
        <v>606</v>
      </c>
      <c r="D7487" s="105"/>
      <c r="E7487" s="106"/>
      <c r="F7487" s="107"/>
      <c r="G7487" s="306"/>
    </row>
    <row r="7488" spans="1:7" s="238" customFormat="1" ht="24" customHeight="1" x14ac:dyDescent="0.2">
      <c r="A7488" s="235" t="str">
        <f t="shared" ref="A7488:A7496" si="2248">IFERROR(VLOOKUP(C7488,Tabla_Insumos,4,FALSE),"")</f>
        <v/>
      </c>
      <c r="B7488" s="233" t="str">
        <f t="shared" ref="B7488:B7496" si="2249">IFERROR(VLOOKUP(C7488,Tabla_Insumos,5,FALSE),"")</f>
        <v/>
      </c>
      <c r="C7488" s="234"/>
      <c r="D7488" s="235" t="str">
        <f t="shared" ref="D7488:D7496" si="2250">IFERROR(VLOOKUP(C7488,Tabla_Insumos,2,FALSE),"")</f>
        <v/>
      </c>
      <c r="E7488" s="236"/>
      <c r="F7488" s="237">
        <f t="shared" ref="F7488:F7496" si="2251">IFERROR(VLOOKUP(C7488,Tabla_Insumos,3,FALSE),0)</f>
        <v>0</v>
      </c>
      <c r="G7488" s="303">
        <f t="shared" ref="G7488:G7496" si="2252">ROUND(E7488*F7488,2)</f>
        <v>0</v>
      </c>
    </row>
    <row r="7489" spans="1:7" s="238" customFormat="1" ht="24" customHeight="1" x14ac:dyDescent="0.2">
      <c r="A7489" s="235" t="str">
        <f t="shared" si="2248"/>
        <v/>
      </c>
      <c r="B7489" s="233" t="str">
        <f t="shared" si="2249"/>
        <v/>
      </c>
      <c r="C7489" s="234"/>
      <c r="D7489" s="235" t="str">
        <f t="shared" si="2250"/>
        <v/>
      </c>
      <c r="E7489" s="236"/>
      <c r="F7489" s="237">
        <f t="shared" si="2251"/>
        <v>0</v>
      </c>
      <c r="G7489" s="303">
        <f t="shared" si="2252"/>
        <v>0</v>
      </c>
    </row>
    <row r="7490" spans="1:7" s="238" customFormat="1" ht="24" customHeight="1" x14ac:dyDescent="0.2">
      <c r="A7490" s="235" t="str">
        <f t="shared" si="2248"/>
        <v/>
      </c>
      <c r="B7490" s="233" t="str">
        <f t="shared" si="2249"/>
        <v/>
      </c>
      <c r="C7490" s="234"/>
      <c r="D7490" s="235" t="str">
        <f t="shared" si="2250"/>
        <v/>
      </c>
      <c r="E7490" s="236"/>
      <c r="F7490" s="237">
        <f t="shared" si="2251"/>
        <v>0</v>
      </c>
      <c r="G7490" s="303">
        <f t="shared" si="2252"/>
        <v>0</v>
      </c>
    </row>
    <row r="7491" spans="1:7" s="238" customFormat="1" ht="24" customHeight="1" x14ac:dyDescent="0.2">
      <c r="A7491" s="235" t="str">
        <f t="shared" si="2248"/>
        <v/>
      </c>
      <c r="B7491" s="233" t="str">
        <f t="shared" si="2249"/>
        <v/>
      </c>
      <c r="C7491" s="234"/>
      <c r="D7491" s="235" t="str">
        <f t="shared" si="2250"/>
        <v/>
      </c>
      <c r="E7491" s="236"/>
      <c r="F7491" s="237">
        <f t="shared" si="2251"/>
        <v>0</v>
      </c>
      <c r="G7491" s="303">
        <f t="shared" si="2252"/>
        <v>0</v>
      </c>
    </row>
    <row r="7492" spans="1:7" s="238" customFormat="1" ht="24" customHeight="1" x14ac:dyDescent="0.2">
      <c r="A7492" s="235" t="str">
        <f t="shared" si="2248"/>
        <v/>
      </c>
      <c r="B7492" s="233" t="str">
        <f t="shared" si="2249"/>
        <v/>
      </c>
      <c r="C7492" s="234"/>
      <c r="D7492" s="235" t="str">
        <f t="shared" si="2250"/>
        <v/>
      </c>
      <c r="E7492" s="236"/>
      <c r="F7492" s="237">
        <f t="shared" si="2251"/>
        <v>0</v>
      </c>
      <c r="G7492" s="303">
        <f t="shared" si="2252"/>
        <v>0</v>
      </c>
    </row>
    <row r="7493" spans="1:7" s="238" customFormat="1" ht="24" customHeight="1" x14ac:dyDescent="0.2">
      <c r="A7493" s="235" t="str">
        <f t="shared" si="2248"/>
        <v/>
      </c>
      <c r="B7493" s="233" t="str">
        <f t="shared" si="2249"/>
        <v/>
      </c>
      <c r="C7493" s="234"/>
      <c r="D7493" s="235" t="str">
        <f t="shared" si="2250"/>
        <v/>
      </c>
      <c r="E7493" s="236"/>
      <c r="F7493" s="237">
        <f t="shared" si="2251"/>
        <v>0</v>
      </c>
      <c r="G7493" s="303">
        <f t="shared" si="2252"/>
        <v>0</v>
      </c>
    </row>
    <row r="7494" spans="1:7" s="238" customFormat="1" ht="24" customHeight="1" x14ac:dyDescent="0.2">
      <c r="A7494" s="235" t="str">
        <f t="shared" si="2248"/>
        <v/>
      </c>
      <c r="B7494" s="233" t="str">
        <f t="shared" si="2249"/>
        <v/>
      </c>
      <c r="C7494" s="234"/>
      <c r="D7494" s="235" t="str">
        <f t="shared" si="2250"/>
        <v/>
      </c>
      <c r="E7494" s="236"/>
      <c r="F7494" s="237">
        <f t="shared" si="2251"/>
        <v>0</v>
      </c>
      <c r="G7494" s="303">
        <f t="shared" si="2252"/>
        <v>0</v>
      </c>
    </row>
    <row r="7495" spans="1:7" s="238" customFormat="1" ht="24" customHeight="1" x14ac:dyDescent="0.2">
      <c r="A7495" s="235" t="str">
        <f t="shared" si="2248"/>
        <v/>
      </c>
      <c r="B7495" s="233" t="str">
        <f t="shared" si="2249"/>
        <v/>
      </c>
      <c r="C7495" s="234"/>
      <c r="D7495" s="235" t="str">
        <f t="shared" si="2250"/>
        <v/>
      </c>
      <c r="E7495" s="236"/>
      <c r="F7495" s="237">
        <f t="shared" si="2251"/>
        <v>0</v>
      </c>
      <c r="G7495" s="303">
        <f t="shared" si="2252"/>
        <v>0</v>
      </c>
    </row>
    <row r="7496" spans="1:7" s="238" customFormat="1" ht="24" customHeight="1" x14ac:dyDescent="0.2">
      <c r="A7496" s="235" t="str">
        <f t="shared" si="2248"/>
        <v/>
      </c>
      <c r="B7496" s="233" t="str">
        <f t="shared" si="2249"/>
        <v/>
      </c>
      <c r="C7496" s="234"/>
      <c r="D7496" s="235" t="str">
        <f t="shared" si="2250"/>
        <v/>
      </c>
      <c r="E7496" s="236"/>
      <c r="F7496" s="237">
        <f t="shared" si="2251"/>
        <v>0</v>
      </c>
      <c r="G7496" s="303">
        <f t="shared" si="2252"/>
        <v>0</v>
      </c>
    </row>
    <row r="7497" spans="1:7" ht="24" customHeight="1" x14ac:dyDescent="0.2">
      <c r="A7497" s="307"/>
      <c r="B7497" s="105"/>
      <c r="C7497" s="99"/>
      <c r="D7497" s="105"/>
      <c r="E7497" s="106"/>
      <c r="F7497" s="377" t="s">
        <v>33</v>
      </c>
      <c r="G7497" s="305">
        <f>SUBTOTAL(9,G7488:G7496)</f>
        <v>0</v>
      </c>
    </row>
    <row r="7498" spans="1:7" ht="24" customHeight="1" x14ac:dyDescent="0.2">
      <c r="A7498" s="308"/>
      <c r="B7498" s="105"/>
      <c r="C7498" s="99"/>
      <c r="D7498" s="105"/>
      <c r="E7498" s="106"/>
      <c r="F7498" s="107"/>
      <c r="G7498" s="306"/>
    </row>
    <row r="7499" spans="1:7" ht="24" customHeight="1" x14ac:dyDescent="0.2">
      <c r="A7499" s="309" t="str">
        <f>B7457</f>
        <v/>
      </c>
      <c r="B7499" s="310" t="str">
        <f>C7457</f>
        <v/>
      </c>
      <c r="C7499" s="113"/>
      <c r="D7499" s="113" t="s">
        <v>34</v>
      </c>
      <c r="E7499" s="114"/>
      <c r="F7499" s="312" t="s">
        <v>35</v>
      </c>
      <c r="G7499" s="311">
        <f>SUBTOTAL(9,G7462:G7498)</f>
        <v>0</v>
      </c>
    </row>
    <row r="7501" spans="1:7" ht="24" customHeight="1" x14ac:dyDescent="0.2">
      <c r="A7501" s="291" t="s">
        <v>37</v>
      </c>
      <c r="B7501" s="292"/>
      <c r="C7501" s="292"/>
      <c r="D7501" s="292"/>
      <c r="E7501" s="292"/>
      <c r="F7501" s="292"/>
      <c r="G7501" s="293"/>
    </row>
    <row r="7502" spans="1:7" ht="24" customHeight="1" x14ac:dyDescent="0.2">
      <c r="A7502" s="294" t="s">
        <v>602</v>
      </c>
      <c r="B7502" s="101" t="str">
        <f>Comitente</f>
        <v>DIRECCION PROVINCIAL DE REDES DE GAS</v>
      </c>
      <c r="C7502" s="96"/>
      <c r="D7502" s="102"/>
      <c r="E7502" s="102"/>
      <c r="F7502" s="103"/>
      <c r="G7502" s="295"/>
    </row>
    <row r="7503" spans="1:7" ht="24" customHeight="1" x14ac:dyDescent="0.2">
      <c r="A7503" s="294" t="s">
        <v>603</v>
      </c>
      <c r="B7503" s="101">
        <f>Contratista</f>
        <v>0</v>
      </c>
      <c r="C7503" s="97"/>
      <c r="D7503" s="97"/>
      <c r="E7503" s="97"/>
      <c r="F7503" s="104"/>
      <c r="G7503" s="296"/>
    </row>
    <row r="7504" spans="1:7" ht="24" customHeight="1" x14ac:dyDescent="0.2">
      <c r="A7504" s="294" t="s">
        <v>24</v>
      </c>
      <c r="B7504" s="101" t="str">
        <f>Obra</f>
        <v>RED DE MEDIA PRESIÓN BARRIO TALACASTO</v>
      </c>
      <c r="C7504" s="97"/>
      <c r="D7504" s="97"/>
      <c r="E7504" s="97"/>
      <c r="F7504" s="104" t="s">
        <v>38</v>
      </c>
      <c r="G7504" s="297">
        <f>Fecha_Base</f>
        <v>0</v>
      </c>
    </row>
    <row r="7505" spans="1:123" ht="24" customHeight="1" x14ac:dyDescent="0.2">
      <c r="A7505" s="298" t="s">
        <v>601</v>
      </c>
      <c r="B7505" s="98" t="str">
        <f>Ubicación</f>
        <v>Departamento Chimbas</v>
      </c>
      <c r="C7505" s="98"/>
      <c r="D7505" s="105"/>
      <c r="E7505" s="106"/>
      <c r="F7505" s="107"/>
      <c r="G7505" s="299"/>
    </row>
    <row r="7506" spans="1:123" ht="24" customHeight="1" x14ac:dyDescent="0.2">
      <c r="A7506" s="298" t="s">
        <v>39</v>
      </c>
      <c r="B7506" s="108" t="str">
        <f>IFERROR(VALUE(LEFT(B7507,FIND(".",B7507)-1)),"")</f>
        <v/>
      </c>
      <c r="C7506" s="99" t="str">
        <f>IFERROR(VLOOKUP(B7506,Tabla_CyP,2,FALSE),"")</f>
        <v/>
      </c>
      <c r="D7506" s="99"/>
      <c r="E7506" s="106"/>
      <c r="F7506" s="107"/>
      <c r="G7506" s="299"/>
    </row>
    <row r="7507" spans="1:123" ht="24" customHeight="1" x14ac:dyDescent="0.2">
      <c r="A7507" s="298" t="s">
        <v>25</v>
      </c>
      <c r="B7507" s="109" t="str">
        <f>IFERROR(VLOOKUP(COUNTIF($A$1:A7507,"ANALISIS DE PRECIOS"),Tabla_NumeroItem,2,FALSE),"")</f>
        <v/>
      </c>
      <c r="C7507" s="99" t="str">
        <f>IFERROR(VLOOKUP(B7507,Tabla_CyP,2,FALSE),"")</f>
        <v/>
      </c>
      <c r="D7507" s="105"/>
      <c r="E7507" s="106"/>
      <c r="F7507" s="104" t="s">
        <v>26</v>
      </c>
      <c r="G7507" s="300" t="str">
        <f>IFERROR(VLOOKUP(B7507,Tabla_CyP,4,FALSE),"")</f>
        <v/>
      </c>
    </row>
    <row r="7508" spans="1:123" ht="24" customHeight="1" x14ac:dyDescent="0.2">
      <c r="A7508" s="298"/>
      <c r="B7508" s="98"/>
      <c r="C7508" s="99"/>
      <c r="D7508" s="105"/>
      <c r="E7508" s="106"/>
      <c r="F7508" s="107"/>
      <c r="G7508" s="299"/>
    </row>
    <row r="7509" spans="1:123" ht="24" customHeight="1" x14ac:dyDescent="0.2">
      <c r="A7509" s="431" t="s">
        <v>507</v>
      </c>
      <c r="B7509" s="432"/>
      <c r="C7509" s="425" t="s">
        <v>0</v>
      </c>
      <c r="D7509" s="425" t="s">
        <v>27</v>
      </c>
      <c r="E7509" s="427" t="s">
        <v>28</v>
      </c>
      <c r="F7509" s="429" t="s">
        <v>29</v>
      </c>
      <c r="G7509" s="429" t="s">
        <v>30</v>
      </c>
    </row>
    <row r="7510" spans="1:123" s="111" customFormat="1" ht="24" customHeight="1" x14ac:dyDescent="0.2">
      <c r="A7510" s="110" t="s">
        <v>508</v>
      </c>
      <c r="B7510" s="110" t="s">
        <v>509</v>
      </c>
      <c r="C7510" s="426"/>
      <c r="D7510" s="426"/>
      <c r="E7510" s="428"/>
      <c r="F7510" s="430"/>
      <c r="G7510" s="430"/>
      <c r="H7510" s="239"/>
      <c r="I7510" s="239"/>
      <c r="J7510" s="239"/>
      <c r="K7510" s="239"/>
      <c r="L7510" s="239"/>
      <c r="M7510" s="239"/>
      <c r="N7510" s="239"/>
      <c r="O7510" s="239"/>
      <c r="P7510" s="239"/>
      <c r="Q7510" s="239"/>
      <c r="R7510" s="239"/>
      <c r="S7510" s="239"/>
      <c r="T7510" s="239"/>
      <c r="U7510" s="239"/>
      <c r="V7510" s="239"/>
      <c r="W7510" s="239"/>
      <c r="X7510" s="239"/>
      <c r="Y7510" s="239"/>
      <c r="Z7510" s="239"/>
      <c r="AA7510" s="239"/>
      <c r="AB7510" s="239"/>
      <c r="AC7510" s="239"/>
      <c r="AD7510" s="239"/>
      <c r="AE7510" s="239"/>
      <c r="AF7510" s="239"/>
      <c r="AG7510" s="239"/>
      <c r="AH7510" s="239"/>
      <c r="AI7510" s="239"/>
      <c r="AJ7510" s="239"/>
      <c r="AK7510" s="239"/>
      <c r="AL7510" s="239"/>
      <c r="AM7510" s="239"/>
      <c r="AN7510" s="239"/>
      <c r="AO7510" s="239"/>
      <c r="AP7510" s="239"/>
      <c r="AQ7510" s="239"/>
      <c r="AR7510" s="239"/>
      <c r="AS7510" s="239"/>
      <c r="AT7510" s="239"/>
      <c r="AU7510" s="239"/>
      <c r="AV7510" s="239"/>
      <c r="AW7510" s="239"/>
      <c r="AX7510" s="239"/>
      <c r="AY7510" s="239"/>
      <c r="AZ7510" s="239"/>
      <c r="BA7510" s="239"/>
      <c r="BB7510" s="239"/>
      <c r="BC7510" s="239"/>
      <c r="BD7510" s="239"/>
      <c r="BE7510" s="239"/>
      <c r="BF7510" s="239"/>
      <c r="BG7510" s="239"/>
      <c r="BH7510" s="239"/>
      <c r="BI7510" s="239"/>
      <c r="BJ7510" s="239"/>
      <c r="BK7510" s="239"/>
      <c r="BL7510" s="239"/>
      <c r="BM7510" s="239"/>
      <c r="BN7510" s="239"/>
      <c r="BO7510" s="239"/>
      <c r="BP7510" s="239"/>
      <c r="BQ7510" s="239"/>
      <c r="BR7510" s="239"/>
      <c r="BS7510" s="239"/>
      <c r="BT7510" s="239"/>
      <c r="BU7510" s="239"/>
      <c r="BV7510" s="239"/>
      <c r="BW7510" s="239"/>
      <c r="BX7510" s="239"/>
      <c r="BY7510" s="239"/>
      <c r="BZ7510" s="239"/>
      <c r="CA7510" s="239"/>
      <c r="CB7510" s="239"/>
      <c r="CC7510" s="239"/>
      <c r="CD7510" s="239"/>
      <c r="CE7510" s="239"/>
      <c r="CF7510" s="239"/>
      <c r="CG7510" s="239"/>
      <c r="CH7510" s="239"/>
      <c r="CI7510" s="239"/>
      <c r="CJ7510" s="239"/>
      <c r="CK7510" s="239"/>
      <c r="CL7510" s="239"/>
      <c r="CM7510" s="239"/>
      <c r="CN7510" s="239"/>
      <c r="CO7510" s="239"/>
      <c r="CP7510" s="239"/>
      <c r="CQ7510" s="239"/>
      <c r="CR7510" s="239"/>
      <c r="CS7510" s="239"/>
      <c r="CT7510" s="239"/>
      <c r="CU7510" s="239"/>
      <c r="CV7510" s="239"/>
      <c r="CW7510" s="239"/>
      <c r="CX7510" s="239"/>
      <c r="CY7510" s="239"/>
      <c r="CZ7510" s="239"/>
      <c r="DA7510" s="239"/>
      <c r="DB7510" s="239"/>
      <c r="DC7510" s="239"/>
      <c r="DD7510" s="239"/>
      <c r="DE7510" s="239"/>
      <c r="DF7510" s="239"/>
      <c r="DG7510" s="239"/>
      <c r="DH7510" s="239"/>
      <c r="DI7510" s="239"/>
      <c r="DJ7510" s="239"/>
      <c r="DK7510" s="239"/>
      <c r="DL7510" s="239"/>
      <c r="DM7510" s="239"/>
      <c r="DN7510" s="239"/>
      <c r="DO7510" s="239"/>
      <c r="DP7510" s="239"/>
      <c r="DQ7510" s="239"/>
      <c r="DR7510" s="239"/>
      <c r="DS7510" s="239"/>
    </row>
    <row r="7511" spans="1:123" ht="24" customHeight="1" x14ac:dyDescent="0.2">
      <c r="A7511" s="378"/>
      <c r="B7511" s="112"/>
      <c r="C7511" s="376" t="s">
        <v>604</v>
      </c>
      <c r="D7511" s="113"/>
      <c r="E7511" s="114"/>
      <c r="F7511" s="115"/>
      <c r="G7511" s="302"/>
    </row>
    <row r="7512" spans="1:123" s="238" customFormat="1" ht="24" customHeight="1" x14ac:dyDescent="0.2">
      <c r="A7512" s="235" t="str">
        <f t="shared" ref="A7512:A7525" si="2253">IFERROR(VLOOKUP(C7512,Tabla_Insumos,4,FALSE),"")</f>
        <v/>
      </c>
      <c r="B7512" s="233" t="str">
        <f t="shared" ref="B7512:B7525" si="2254">IFERROR(VLOOKUP(C7512,Tabla_Insumos,5,FALSE),"")</f>
        <v/>
      </c>
      <c r="C7512" s="234"/>
      <c r="D7512" s="235" t="str">
        <f t="shared" ref="D7512:D7525" si="2255">IFERROR(VLOOKUP(C7512,Tabla_Insumos,2,FALSE),"")</f>
        <v/>
      </c>
      <c r="E7512" s="236"/>
      <c r="F7512" s="237">
        <f t="shared" ref="F7512:F7525" si="2256">IFERROR(VLOOKUP(C7512,Tabla_Insumos,3,FALSE),0)</f>
        <v>0</v>
      </c>
      <c r="G7512" s="303">
        <f>ROUND(E7512*F7512,2)</f>
        <v>0</v>
      </c>
    </row>
    <row r="7513" spans="1:123" s="238" customFormat="1" ht="24" customHeight="1" x14ac:dyDescent="0.2">
      <c r="A7513" s="235" t="str">
        <f t="shared" si="2253"/>
        <v/>
      </c>
      <c r="B7513" s="233" t="str">
        <f t="shared" si="2254"/>
        <v/>
      </c>
      <c r="C7513" s="234"/>
      <c r="D7513" s="235" t="str">
        <f t="shared" si="2255"/>
        <v/>
      </c>
      <c r="E7513" s="236"/>
      <c r="F7513" s="237">
        <f t="shared" si="2256"/>
        <v>0</v>
      </c>
      <c r="G7513" s="303">
        <f t="shared" ref="G7513:G7525" si="2257">ROUND(E7513*F7513,2)</f>
        <v>0</v>
      </c>
    </row>
    <row r="7514" spans="1:123" s="238" customFormat="1" ht="24" customHeight="1" x14ac:dyDescent="0.2">
      <c r="A7514" s="235" t="str">
        <f t="shared" si="2253"/>
        <v/>
      </c>
      <c r="B7514" s="233" t="str">
        <f t="shared" si="2254"/>
        <v/>
      </c>
      <c r="C7514" s="234"/>
      <c r="D7514" s="235" t="str">
        <f t="shared" si="2255"/>
        <v/>
      </c>
      <c r="E7514" s="236"/>
      <c r="F7514" s="237">
        <f t="shared" si="2256"/>
        <v>0</v>
      </c>
      <c r="G7514" s="303">
        <f t="shared" si="2257"/>
        <v>0</v>
      </c>
    </row>
    <row r="7515" spans="1:123" s="238" customFormat="1" ht="24" customHeight="1" x14ac:dyDescent="0.2">
      <c r="A7515" s="235" t="str">
        <f t="shared" si="2253"/>
        <v/>
      </c>
      <c r="B7515" s="233" t="str">
        <f t="shared" si="2254"/>
        <v/>
      </c>
      <c r="C7515" s="234"/>
      <c r="D7515" s="235" t="str">
        <f t="shared" si="2255"/>
        <v/>
      </c>
      <c r="E7515" s="236"/>
      <c r="F7515" s="237">
        <f t="shared" si="2256"/>
        <v>0</v>
      </c>
      <c r="G7515" s="303">
        <f t="shared" si="2257"/>
        <v>0</v>
      </c>
    </row>
    <row r="7516" spans="1:123" s="238" customFormat="1" ht="24" customHeight="1" x14ac:dyDescent="0.2">
      <c r="A7516" s="235" t="str">
        <f t="shared" si="2253"/>
        <v/>
      </c>
      <c r="B7516" s="233" t="str">
        <f t="shared" si="2254"/>
        <v/>
      </c>
      <c r="C7516" s="234"/>
      <c r="D7516" s="235" t="str">
        <f t="shared" si="2255"/>
        <v/>
      </c>
      <c r="E7516" s="236"/>
      <c r="F7516" s="237">
        <f t="shared" si="2256"/>
        <v>0</v>
      </c>
      <c r="G7516" s="303">
        <f t="shared" si="2257"/>
        <v>0</v>
      </c>
    </row>
    <row r="7517" spans="1:123" s="238" customFormat="1" ht="24" customHeight="1" x14ac:dyDescent="0.2">
      <c r="A7517" s="235" t="str">
        <f t="shared" si="2253"/>
        <v/>
      </c>
      <c r="B7517" s="233" t="str">
        <f t="shared" si="2254"/>
        <v/>
      </c>
      <c r="C7517" s="234"/>
      <c r="D7517" s="235" t="str">
        <f t="shared" si="2255"/>
        <v/>
      </c>
      <c r="E7517" s="236"/>
      <c r="F7517" s="237">
        <f t="shared" si="2256"/>
        <v>0</v>
      </c>
      <c r="G7517" s="303">
        <f t="shared" si="2257"/>
        <v>0</v>
      </c>
    </row>
    <row r="7518" spans="1:123" s="238" customFormat="1" ht="24" customHeight="1" x14ac:dyDescent="0.2">
      <c r="A7518" s="235" t="str">
        <f t="shared" si="2253"/>
        <v/>
      </c>
      <c r="B7518" s="233" t="str">
        <f t="shared" si="2254"/>
        <v/>
      </c>
      <c r="C7518" s="234"/>
      <c r="D7518" s="235" t="str">
        <f t="shared" si="2255"/>
        <v/>
      </c>
      <c r="E7518" s="236"/>
      <c r="F7518" s="237">
        <f t="shared" si="2256"/>
        <v>0</v>
      </c>
      <c r="G7518" s="303">
        <f t="shared" si="2257"/>
        <v>0</v>
      </c>
    </row>
    <row r="7519" spans="1:123" s="238" customFormat="1" ht="24" customHeight="1" x14ac:dyDescent="0.2">
      <c r="A7519" s="235" t="str">
        <f t="shared" si="2253"/>
        <v/>
      </c>
      <c r="B7519" s="233" t="str">
        <f t="shared" si="2254"/>
        <v/>
      </c>
      <c r="C7519" s="234"/>
      <c r="D7519" s="235" t="str">
        <f t="shared" si="2255"/>
        <v/>
      </c>
      <c r="E7519" s="236"/>
      <c r="F7519" s="237">
        <f t="shared" si="2256"/>
        <v>0</v>
      </c>
      <c r="G7519" s="303">
        <f t="shared" si="2257"/>
        <v>0</v>
      </c>
    </row>
    <row r="7520" spans="1:123" s="238" customFormat="1" ht="24" customHeight="1" x14ac:dyDescent="0.2">
      <c r="A7520" s="235" t="str">
        <f t="shared" si="2253"/>
        <v/>
      </c>
      <c r="B7520" s="233" t="str">
        <f t="shared" si="2254"/>
        <v/>
      </c>
      <c r="C7520" s="234"/>
      <c r="D7520" s="235" t="str">
        <f t="shared" si="2255"/>
        <v/>
      </c>
      <c r="E7520" s="236"/>
      <c r="F7520" s="237">
        <f t="shared" si="2256"/>
        <v>0</v>
      </c>
      <c r="G7520" s="303">
        <f t="shared" si="2257"/>
        <v>0</v>
      </c>
    </row>
    <row r="7521" spans="1:7" s="238" customFormat="1" ht="24" customHeight="1" x14ac:dyDescent="0.2">
      <c r="A7521" s="235" t="str">
        <f t="shared" si="2253"/>
        <v/>
      </c>
      <c r="B7521" s="233" t="str">
        <f t="shared" si="2254"/>
        <v/>
      </c>
      <c r="C7521" s="234"/>
      <c r="D7521" s="235" t="str">
        <f t="shared" si="2255"/>
        <v/>
      </c>
      <c r="E7521" s="236"/>
      <c r="F7521" s="237">
        <f t="shared" si="2256"/>
        <v>0</v>
      </c>
      <c r="G7521" s="303">
        <f t="shared" si="2257"/>
        <v>0</v>
      </c>
    </row>
    <row r="7522" spans="1:7" s="238" customFormat="1" ht="24" customHeight="1" x14ac:dyDescent="0.2">
      <c r="A7522" s="235" t="str">
        <f t="shared" si="2253"/>
        <v/>
      </c>
      <c r="B7522" s="233" t="str">
        <f t="shared" si="2254"/>
        <v/>
      </c>
      <c r="C7522" s="234"/>
      <c r="D7522" s="235" t="str">
        <f t="shared" si="2255"/>
        <v/>
      </c>
      <c r="E7522" s="236"/>
      <c r="F7522" s="237">
        <f t="shared" si="2256"/>
        <v>0</v>
      </c>
      <c r="G7522" s="303">
        <f t="shared" si="2257"/>
        <v>0</v>
      </c>
    </row>
    <row r="7523" spans="1:7" s="238" customFormat="1" ht="24" customHeight="1" x14ac:dyDescent="0.2">
      <c r="A7523" s="235" t="str">
        <f t="shared" si="2253"/>
        <v/>
      </c>
      <c r="B7523" s="233" t="str">
        <f t="shared" si="2254"/>
        <v/>
      </c>
      <c r="C7523" s="234"/>
      <c r="D7523" s="235" t="str">
        <f t="shared" si="2255"/>
        <v/>
      </c>
      <c r="E7523" s="236"/>
      <c r="F7523" s="237">
        <f t="shared" si="2256"/>
        <v>0</v>
      </c>
      <c r="G7523" s="303">
        <f t="shared" si="2257"/>
        <v>0</v>
      </c>
    </row>
    <row r="7524" spans="1:7" s="238" customFormat="1" ht="24" customHeight="1" x14ac:dyDescent="0.2">
      <c r="A7524" s="235" t="str">
        <f t="shared" si="2253"/>
        <v/>
      </c>
      <c r="B7524" s="233" t="str">
        <f t="shared" si="2254"/>
        <v/>
      </c>
      <c r="C7524" s="234"/>
      <c r="D7524" s="235" t="str">
        <f t="shared" si="2255"/>
        <v/>
      </c>
      <c r="E7524" s="236"/>
      <c r="F7524" s="237">
        <f t="shared" si="2256"/>
        <v>0</v>
      </c>
      <c r="G7524" s="303">
        <f t="shared" si="2257"/>
        <v>0</v>
      </c>
    </row>
    <row r="7525" spans="1:7" s="238" customFormat="1" ht="24" customHeight="1" x14ac:dyDescent="0.2">
      <c r="A7525" s="235" t="str">
        <f t="shared" si="2253"/>
        <v/>
      </c>
      <c r="B7525" s="233" t="str">
        <f t="shared" si="2254"/>
        <v/>
      </c>
      <c r="C7525" s="234"/>
      <c r="D7525" s="235" t="str">
        <f t="shared" si="2255"/>
        <v/>
      </c>
      <c r="E7525" s="236"/>
      <c r="F7525" s="237">
        <f t="shared" si="2256"/>
        <v>0</v>
      </c>
      <c r="G7525" s="303">
        <f t="shared" si="2257"/>
        <v>0</v>
      </c>
    </row>
    <row r="7526" spans="1:7" ht="24" customHeight="1" x14ac:dyDescent="0.2">
      <c r="A7526" s="304"/>
      <c r="B7526" s="99"/>
      <c r="C7526" s="99"/>
      <c r="D7526" s="105"/>
      <c r="E7526" s="106"/>
      <c r="F7526" s="377" t="s">
        <v>31</v>
      </c>
      <c r="G7526" s="305">
        <f>SUBTOTAL(9,G7512:G7525)</f>
        <v>0</v>
      </c>
    </row>
    <row r="7527" spans="1:7" ht="24" customHeight="1" x14ac:dyDescent="0.2">
      <c r="A7527" s="304"/>
      <c r="B7527" s="99"/>
      <c r="C7527" s="375" t="s">
        <v>605</v>
      </c>
      <c r="D7527" s="105"/>
      <c r="E7527" s="106"/>
      <c r="F7527" s="107"/>
      <c r="G7527" s="306"/>
    </row>
    <row r="7528" spans="1:7" s="238" customFormat="1" ht="24" customHeight="1" x14ac:dyDescent="0.2">
      <c r="A7528" s="235" t="str">
        <f t="shared" ref="A7528:A7535" si="2258">IFERROR(VLOOKUP(C7528,Tabla_Insumos,4,FALSE),"")</f>
        <v/>
      </c>
      <c r="B7528" s="233">
        <f t="shared" ref="B7528:B7535" si="2259">IFERROR(VLOOKUP(A7528,Tabla_Indices,5,FALSE),"")</f>
        <v>0</v>
      </c>
      <c r="C7528" s="234"/>
      <c r="D7528" s="235" t="str">
        <f t="shared" ref="D7528:D7535" si="2260">IFERROR(VLOOKUP(C7528,Tabla_Insumos,2,FALSE),"")</f>
        <v/>
      </c>
      <c r="E7528" s="236"/>
      <c r="F7528" s="237">
        <f t="shared" ref="F7528:F7535" si="2261">IFERROR(VLOOKUP(C7528,Tabla_Insumos,3,FALSE),0)</f>
        <v>0</v>
      </c>
      <c r="G7528" s="303">
        <f>ROUND(E7528*F7528,2)</f>
        <v>0</v>
      </c>
    </row>
    <row r="7529" spans="1:7" s="238" customFormat="1" ht="24" customHeight="1" x14ac:dyDescent="0.2">
      <c r="A7529" s="235" t="str">
        <f t="shared" si="2258"/>
        <v/>
      </c>
      <c r="B7529" s="233">
        <f t="shared" si="2259"/>
        <v>0</v>
      </c>
      <c r="C7529" s="234"/>
      <c r="D7529" s="235" t="str">
        <f t="shared" si="2260"/>
        <v/>
      </c>
      <c r="E7529" s="236"/>
      <c r="F7529" s="237">
        <f t="shared" si="2261"/>
        <v>0</v>
      </c>
      <c r="G7529" s="303">
        <f>ROUND(E7529*F7529,2)</f>
        <v>0</v>
      </c>
    </row>
    <row r="7530" spans="1:7" s="238" customFormat="1" ht="24" customHeight="1" x14ac:dyDescent="0.2">
      <c r="A7530" s="235" t="str">
        <f t="shared" si="2258"/>
        <v/>
      </c>
      <c r="B7530" s="233">
        <f t="shared" si="2259"/>
        <v>0</v>
      </c>
      <c r="C7530" s="234"/>
      <c r="D7530" s="235" t="str">
        <f t="shared" si="2260"/>
        <v/>
      </c>
      <c r="E7530" s="236"/>
      <c r="F7530" s="237">
        <f t="shared" si="2261"/>
        <v>0</v>
      </c>
      <c r="G7530" s="303">
        <f t="shared" ref="G7530:G7535" si="2262">ROUND(E7530*F7530,2)</f>
        <v>0</v>
      </c>
    </row>
    <row r="7531" spans="1:7" s="238" customFormat="1" ht="24" customHeight="1" x14ac:dyDescent="0.2">
      <c r="A7531" s="235" t="str">
        <f t="shared" si="2258"/>
        <v/>
      </c>
      <c r="B7531" s="233">
        <f t="shared" si="2259"/>
        <v>0</v>
      </c>
      <c r="C7531" s="234"/>
      <c r="D7531" s="235" t="str">
        <f t="shared" si="2260"/>
        <v/>
      </c>
      <c r="E7531" s="236"/>
      <c r="F7531" s="237">
        <f t="shared" si="2261"/>
        <v>0</v>
      </c>
      <c r="G7531" s="303">
        <f t="shared" si="2262"/>
        <v>0</v>
      </c>
    </row>
    <row r="7532" spans="1:7" s="238" customFormat="1" ht="24" customHeight="1" x14ac:dyDescent="0.2">
      <c r="A7532" s="235" t="str">
        <f t="shared" si="2258"/>
        <v/>
      </c>
      <c r="B7532" s="233">
        <f t="shared" si="2259"/>
        <v>0</v>
      </c>
      <c r="C7532" s="234"/>
      <c r="D7532" s="235" t="str">
        <f t="shared" si="2260"/>
        <v/>
      </c>
      <c r="E7532" s="236"/>
      <c r="F7532" s="237">
        <f t="shared" si="2261"/>
        <v>0</v>
      </c>
      <c r="G7532" s="303">
        <f t="shared" si="2262"/>
        <v>0</v>
      </c>
    </row>
    <row r="7533" spans="1:7" s="238" customFormat="1" ht="24" customHeight="1" x14ac:dyDescent="0.2">
      <c r="A7533" s="235" t="str">
        <f t="shared" si="2258"/>
        <v/>
      </c>
      <c r="B7533" s="233">
        <f t="shared" si="2259"/>
        <v>0</v>
      </c>
      <c r="C7533" s="234"/>
      <c r="D7533" s="235" t="str">
        <f t="shared" si="2260"/>
        <v/>
      </c>
      <c r="E7533" s="236"/>
      <c r="F7533" s="237">
        <f t="shared" si="2261"/>
        <v>0</v>
      </c>
      <c r="G7533" s="303">
        <f t="shared" si="2262"/>
        <v>0</v>
      </c>
    </row>
    <row r="7534" spans="1:7" s="238" customFormat="1" ht="24" customHeight="1" x14ac:dyDescent="0.2">
      <c r="A7534" s="235" t="str">
        <f t="shared" si="2258"/>
        <v/>
      </c>
      <c r="B7534" s="233">
        <f t="shared" si="2259"/>
        <v>0</v>
      </c>
      <c r="C7534" s="234"/>
      <c r="D7534" s="235" t="str">
        <f t="shared" si="2260"/>
        <v/>
      </c>
      <c r="E7534" s="236"/>
      <c r="F7534" s="237">
        <f t="shared" si="2261"/>
        <v>0</v>
      </c>
      <c r="G7534" s="303">
        <f t="shared" si="2262"/>
        <v>0</v>
      </c>
    </row>
    <row r="7535" spans="1:7" s="238" customFormat="1" ht="24" customHeight="1" x14ac:dyDescent="0.2">
      <c r="A7535" s="235" t="str">
        <f t="shared" si="2258"/>
        <v/>
      </c>
      <c r="B7535" s="233">
        <f t="shared" si="2259"/>
        <v>0</v>
      </c>
      <c r="C7535" s="234"/>
      <c r="D7535" s="235" t="str">
        <f t="shared" si="2260"/>
        <v/>
      </c>
      <c r="E7535" s="236"/>
      <c r="F7535" s="237">
        <f t="shared" si="2261"/>
        <v>0</v>
      </c>
      <c r="G7535" s="303">
        <f t="shared" si="2262"/>
        <v>0</v>
      </c>
    </row>
    <row r="7536" spans="1:7" ht="24" customHeight="1" x14ac:dyDescent="0.2">
      <c r="A7536" s="304"/>
      <c r="B7536" s="99"/>
      <c r="C7536" s="99"/>
      <c r="D7536" s="105"/>
      <c r="E7536" s="106"/>
      <c r="F7536" s="377" t="s">
        <v>32</v>
      </c>
      <c r="G7536" s="305">
        <f>SUBTOTAL(9,G7528:G7535)</f>
        <v>0</v>
      </c>
    </row>
    <row r="7537" spans="1:7" ht="24" customHeight="1" x14ac:dyDescent="0.2">
      <c r="A7537" s="304"/>
      <c r="B7537" s="99"/>
      <c r="C7537" s="375" t="s">
        <v>606</v>
      </c>
      <c r="D7537" s="105"/>
      <c r="E7537" s="106"/>
      <c r="F7537" s="107"/>
      <c r="G7537" s="306"/>
    </row>
    <row r="7538" spans="1:7" s="238" customFormat="1" ht="24" customHeight="1" x14ac:dyDescent="0.2">
      <c r="A7538" s="235" t="str">
        <f t="shared" ref="A7538:A7546" si="2263">IFERROR(VLOOKUP(C7538,Tabla_Insumos,4,FALSE),"")</f>
        <v/>
      </c>
      <c r="B7538" s="233" t="str">
        <f t="shared" ref="B7538:B7546" si="2264">IFERROR(VLOOKUP(C7538,Tabla_Insumos,5,FALSE),"")</f>
        <v/>
      </c>
      <c r="C7538" s="234"/>
      <c r="D7538" s="235" t="str">
        <f t="shared" ref="D7538:D7546" si="2265">IFERROR(VLOOKUP(C7538,Tabla_Insumos,2,FALSE),"")</f>
        <v/>
      </c>
      <c r="E7538" s="236"/>
      <c r="F7538" s="237">
        <f t="shared" ref="F7538:F7546" si="2266">IFERROR(VLOOKUP(C7538,Tabla_Insumos,3,FALSE),0)</f>
        <v>0</v>
      </c>
      <c r="G7538" s="303">
        <f t="shared" ref="G7538:G7546" si="2267">ROUND(E7538*F7538,2)</f>
        <v>0</v>
      </c>
    </row>
    <row r="7539" spans="1:7" s="238" customFormat="1" ht="24" customHeight="1" x14ac:dyDescent="0.2">
      <c r="A7539" s="235" t="str">
        <f t="shared" si="2263"/>
        <v/>
      </c>
      <c r="B7539" s="233" t="str">
        <f t="shared" si="2264"/>
        <v/>
      </c>
      <c r="C7539" s="234"/>
      <c r="D7539" s="235" t="str">
        <f t="shared" si="2265"/>
        <v/>
      </c>
      <c r="E7539" s="236"/>
      <c r="F7539" s="237">
        <f t="shared" si="2266"/>
        <v>0</v>
      </c>
      <c r="G7539" s="303">
        <f t="shared" si="2267"/>
        <v>0</v>
      </c>
    </row>
    <row r="7540" spans="1:7" s="238" customFormat="1" ht="24" customHeight="1" x14ac:dyDescent="0.2">
      <c r="A7540" s="235" t="str">
        <f t="shared" si="2263"/>
        <v/>
      </c>
      <c r="B7540" s="233" t="str">
        <f t="shared" si="2264"/>
        <v/>
      </c>
      <c r="C7540" s="234"/>
      <c r="D7540" s="235" t="str">
        <f t="shared" si="2265"/>
        <v/>
      </c>
      <c r="E7540" s="236"/>
      <c r="F7540" s="237">
        <f t="shared" si="2266"/>
        <v>0</v>
      </c>
      <c r="G7540" s="303">
        <f t="shared" si="2267"/>
        <v>0</v>
      </c>
    </row>
    <row r="7541" spans="1:7" s="238" customFormat="1" ht="24" customHeight="1" x14ac:dyDescent="0.2">
      <c r="A7541" s="235" t="str">
        <f t="shared" si="2263"/>
        <v/>
      </c>
      <c r="B7541" s="233" t="str">
        <f t="shared" si="2264"/>
        <v/>
      </c>
      <c r="C7541" s="234"/>
      <c r="D7541" s="235" t="str">
        <f t="shared" si="2265"/>
        <v/>
      </c>
      <c r="E7541" s="236"/>
      <c r="F7541" s="237">
        <f t="shared" si="2266"/>
        <v>0</v>
      </c>
      <c r="G7541" s="303">
        <f t="shared" si="2267"/>
        <v>0</v>
      </c>
    </row>
    <row r="7542" spans="1:7" s="238" customFormat="1" ht="24" customHeight="1" x14ac:dyDescent="0.2">
      <c r="A7542" s="235" t="str">
        <f t="shared" si="2263"/>
        <v/>
      </c>
      <c r="B7542" s="233" t="str">
        <f t="shared" si="2264"/>
        <v/>
      </c>
      <c r="C7542" s="234"/>
      <c r="D7542" s="235" t="str">
        <f t="shared" si="2265"/>
        <v/>
      </c>
      <c r="E7542" s="236"/>
      <c r="F7542" s="237">
        <f t="shared" si="2266"/>
        <v>0</v>
      </c>
      <c r="G7542" s="303">
        <f t="shared" si="2267"/>
        <v>0</v>
      </c>
    </row>
    <row r="7543" spans="1:7" s="238" customFormat="1" ht="24" customHeight="1" x14ac:dyDescent="0.2">
      <c r="A7543" s="235" t="str">
        <f t="shared" si="2263"/>
        <v/>
      </c>
      <c r="B7543" s="233" t="str">
        <f t="shared" si="2264"/>
        <v/>
      </c>
      <c r="C7543" s="234"/>
      <c r="D7543" s="235" t="str">
        <f t="shared" si="2265"/>
        <v/>
      </c>
      <c r="E7543" s="236"/>
      <c r="F7543" s="237">
        <f t="shared" si="2266"/>
        <v>0</v>
      </c>
      <c r="G7543" s="303">
        <f t="shared" si="2267"/>
        <v>0</v>
      </c>
    </row>
    <row r="7544" spans="1:7" s="238" customFormat="1" ht="24" customHeight="1" x14ac:dyDescent="0.2">
      <c r="A7544" s="235" t="str">
        <f t="shared" si="2263"/>
        <v/>
      </c>
      <c r="B7544" s="233" t="str">
        <f t="shared" si="2264"/>
        <v/>
      </c>
      <c r="C7544" s="234"/>
      <c r="D7544" s="235" t="str">
        <f t="shared" si="2265"/>
        <v/>
      </c>
      <c r="E7544" s="236"/>
      <c r="F7544" s="237">
        <f t="shared" si="2266"/>
        <v>0</v>
      </c>
      <c r="G7544" s="303">
        <f t="shared" si="2267"/>
        <v>0</v>
      </c>
    </row>
    <row r="7545" spans="1:7" s="238" customFormat="1" ht="24" customHeight="1" x14ac:dyDescent="0.2">
      <c r="A7545" s="235" t="str">
        <f t="shared" si="2263"/>
        <v/>
      </c>
      <c r="B7545" s="233" t="str">
        <f t="shared" si="2264"/>
        <v/>
      </c>
      <c r="C7545" s="234"/>
      <c r="D7545" s="235" t="str">
        <f t="shared" si="2265"/>
        <v/>
      </c>
      <c r="E7545" s="236"/>
      <c r="F7545" s="237">
        <f t="shared" si="2266"/>
        <v>0</v>
      </c>
      <c r="G7545" s="303">
        <f t="shared" si="2267"/>
        <v>0</v>
      </c>
    </row>
    <row r="7546" spans="1:7" s="238" customFormat="1" ht="24" customHeight="1" x14ac:dyDescent="0.2">
      <c r="A7546" s="235" t="str">
        <f t="shared" si="2263"/>
        <v/>
      </c>
      <c r="B7546" s="233" t="str">
        <f t="shared" si="2264"/>
        <v/>
      </c>
      <c r="C7546" s="234"/>
      <c r="D7546" s="235" t="str">
        <f t="shared" si="2265"/>
        <v/>
      </c>
      <c r="E7546" s="236"/>
      <c r="F7546" s="237">
        <f t="shared" si="2266"/>
        <v>0</v>
      </c>
      <c r="G7546" s="303">
        <f t="shared" si="2267"/>
        <v>0</v>
      </c>
    </row>
    <row r="7547" spans="1:7" ht="24" customHeight="1" x14ac:dyDescent="0.2">
      <c r="A7547" s="307"/>
      <c r="B7547" s="105"/>
      <c r="C7547" s="99"/>
      <c r="D7547" s="105"/>
      <c r="E7547" s="106"/>
      <c r="F7547" s="377" t="s">
        <v>33</v>
      </c>
      <c r="G7547" s="305">
        <f>SUBTOTAL(9,G7538:G7546)</f>
        <v>0</v>
      </c>
    </row>
    <row r="7548" spans="1:7" ht="24" customHeight="1" x14ac:dyDescent="0.2">
      <c r="A7548" s="308"/>
      <c r="B7548" s="105"/>
      <c r="C7548" s="99"/>
      <c r="D7548" s="105"/>
      <c r="E7548" s="106"/>
      <c r="F7548" s="107"/>
      <c r="G7548" s="306"/>
    </row>
    <row r="7549" spans="1:7" ht="24" customHeight="1" x14ac:dyDescent="0.2">
      <c r="A7549" s="309" t="str">
        <f>B7507</f>
        <v/>
      </c>
      <c r="B7549" s="310" t="str">
        <f>C7507</f>
        <v/>
      </c>
      <c r="C7549" s="113"/>
      <c r="D7549" s="113" t="s">
        <v>34</v>
      </c>
      <c r="E7549" s="114"/>
      <c r="F7549" s="312" t="s">
        <v>35</v>
      </c>
      <c r="G7549" s="311">
        <f>SUBTOTAL(9,G7512:G7548)</f>
        <v>0</v>
      </c>
    </row>
    <row r="7551" spans="1:7" ht="24" customHeight="1" x14ac:dyDescent="0.2">
      <c r="A7551" s="291" t="s">
        <v>37</v>
      </c>
      <c r="B7551" s="292"/>
      <c r="C7551" s="292"/>
      <c r="D7551" s="292"/>
      <c r="E7551" s="292"/>
      <c r="F7551" s="292"/>
      <c r="G7551" s="293"/>
    </row>
    <row r="7552" spans="1:7" ht="24" customHeight="1" x14ac:dyDescent="0.2">
      <c r="A7552" s="294" t="s">
        <v>602</v>
      </c>
      <c r="B7552" s="101" t="str">
        <f>Comitente</f>
        <v>DIRECCION PROVINCIAL DE REDES DE GAS</v>
      </c>
      <c r="C7552" s="96"/>
      <c r="D7552" s="102"/>
      <c r="E7552" s="102"/>
      <c r="F7552" s="103"/>
      <c r="G7552" s="295"/>
    </row>
    <row r="7553" spans="1:123" ht="24" customHeight="1" x14ac:dyDescent="0.2">
      <c r="A7553" s="294" t="s">
        <v>603</v>
      </c>
      <c r="B7553" s="101">
        <f>Contratista</f>
        <v>0</v>
      </c>
      <c r="C7553" s="97"/>
      <c r="D7553" s="97"/>
      <c r="E7553" s="97"/>
      <c r="F7553" s="104"/>
      <c r="G7553" s="296"/>
    </row>
    <row r="7554" spans="1:123" ht="24" customHeight="1" x14ac:dyDescent="0.2">
      <c r="A7554" s="294" t="s">
        <v>24</v>
      </c>
      <c r="B7554" s="101" t="str">
        <f>Obra</f>
        <v>RED DE MEDIA PRESIÓN BARRIO TALACASTO</v>
      </c>
      <c r="C7554" s="97"/>
      <c r="D7554" s="97"/>
      <c r="E7554" s="97"/>
      <c r="F7554" s="104" t="s">
        <v>38</v>
      </c>
      <c r="G7554" s="297">
        <f>Fecha_Base</f>
        <v>0</v>
      </c>
    </row>
    <row r="7555" spans="1:123" ht="24" customHeight="1" x14ac:dyDescent="0.2">
      <c r="A7555" s="298" t="s">
        <v>601</v>
      </c>
      <c r="B7555" s="98" t="str">
        <f>Ubicación</f>
        <v>Departamento Chimbas</v>
      </c>
      <c r="C7555" s="98"/>
      <c r="D7555" s="105"/>
      <c r="E7555" s="106"/>
      <c r="F7555" s="107"/>
      <c r="G7555" s="299"/>
    </row>
    <row r="7556" spans="1:123" ht="24" customHeight="1" x14ac:dyDescent="0.2">
      <c r="A7556" s="298" t="s">
        <v>39</v>
      </c>
      <c r="B7556" s="108" t="str">
        <f>IFERROR(VALUE(LEFT(B7557,FIND(".",B7557)-1)),"")</f>
        <v/>
      </c>
      <c r="C7556" s="99" t="str">
        <f>IFERROR(VLOOKUP(B7556,Tabla_CyP,2,FALSE),"")</f>
        <v/>
      </c>
      <c r="D7556" s="99"/>
      <c r="E7556" s="106"/>
      <c r="F7556" s="107"/>
      <c r="G7556" s="299"/>
    </row>
    <row r="7557" spans="1:123" ht="24" customHeight="1" x14ac:dyDescent="0.2">
      <c r="A7557" s="298" t="s">
        <v>25</v>
      </c>
      <c r="B7557" s="109" t="str">
        <f>IFERROR(VLOOKUP(COUNTIF($A$1:A7557,"ANALISIS DE PRECIOS"),Tabla_NumeroItem,2,FALSE),"")</f>
        <v/>
      </c>
      <c r="C7557" s="99" t="str">
        <f>IFERROR(VLOOKUP(B7557,Tabla_CyP,2,FALSE),"")</f>
        <v/>
      </c>
      <c r="D7557" s="105"/>
      <c r="E7557" s="106"/>
      <c r="F7557" s="104" t="s">
        <v>26</v>
      </c>
      <c r="G7557" s="300" t="str">
        <f>IFERROR(VLOOKUP(B7557,Tabla_CyP,4,FALSE),"")</f>
        <v/>
      </c>
    </row>
    <row r="7558" spans="1:123" ht="24" customHeight="1" x14ac:dyDescent="0.2">
      <c r="A7558" s="298"/>
      <c r="B7558" s="98"/>
      <c r="C7558" s="99"/>
      <c r="D7558" s="105"/>
      <c r="E7558" s="106"/>
      <c r="F7558" s="107"/>
      <c r="G7558" s="299"/>
    </row>
    <row r="7559" spans="1:123" ht="24" customHeight="1" x14ac:dyDescent="0.2">
      <c r="A7559" s="431" t="s">
        <v>507</v>
      </c>
      <c r="B7559" s="432"/>
      <c r="C7559" s="425" t="s">
        <v>0</v>
      </c>
      <c r="D7559" s="425" t="s">
        <v>27</v>
      </c>
      <c r="E7559" s="427" t="s">
        <v>28</v>
      </c>
      <c r="F7559" s="429" t="s">
        <v>29</v>
      </c>
      <c r="G7559" s="429" t="s">
        <v>30</v>
      </c>
    </row>
    <row r="7560" spans="1:123" s="111" customFormat="1" ht="24" customHeight="1" x14ac:dyDescent="0.2">
      <c r="A7560" s="110" t="s">
        <v>508</v>
      </c>
      <c r="B7560" s="110" t="s">
        <v>509</v>
      </c>
      <c r="C7560" s="426"/>
      <c r="D7560" s="426"/>
      <c r="E7560" s="428"/>
      <c r="F7560" s="430"/>
      <c r="G7560" s="430"/>
      <c r="H7560" s="239"/>
      <c r="I7560" s="239"/>
      <c r="J7560" s="239"/>
      <c r="K7560" s="239"/>
      <c r="L7560" s="239"/>
      <c r="M7560" s="239"/>
      <c r="N7560" s="239"/>
      <c r="O7560" s="239"/>
      <c r="P7560" s="239"/>
      <c r="Q7560" s="239"/>
      <c r="R7560" s="239"/>
      <c r="S7560" s="239"/>
      <c r="T7560" s="239"/>
      <c r="U7560" s="239"/>
      <c r="V7560" s="239"/>
      <c r="W7560" s="239"/>
      <c r="X7560" s="239"/>
      <c r="Y7560" s="239"/>
      <c r="Z7560" s="239"/>
      <c r="AA7560" s="239"/>
      <c r="AB7560" s="239"/>
      <c r="AC7560" s="239"/>
      <c r="AD7560" s="239"/>
      <c r="AE7560" s="239"/>
      <c r="AF7560" s="239"/>
      <c r="AG7560" s="239"/>
      <c r="AH7560" s="239"/>
      <c r="AI7560" s="239"/>
      <c r="AJ7560" s="239"/>
      <c r="AK7560" s="239"/>
      <c r="AL7560" s="239"/>
      <c r="AM7560" s="239"/>
      <c r="AN7560" s="239"/>
      <c r="AO7560" s="239"/>
      <c r="AP7560" s="239"/>
      <c r="AQ7560" s="239"/>
      <c r="AR7560" s="239"/>
      <c r="AS7560" s="239"/>
      <c r="AT7560" s="239"/>
      <c r="AU7560" s="239"/>
      <c r="AV7560" s="239"/>
      <c r="AW7560" s="239"/>
      <c r="AX7560" s="239"/>
      <c r="AY7560" s="239"/>
      <c r="AZ7560" s="239"/>
      <c r="BA7560" s="239"/>
      <c r="BB7560" s="239"/>
      <c r="BC7560" s="239"/>
      <c r="BD7560" s="239"/>
      <c r="BE7560" s="239"/>
      <c r="BF7560" s="239"/>
      <c r="BG7560" s="239"/>
      <c r="BH7560" s="239"/>
      <c r="BI7560" s="239"/>
      <c r="BJ7560" s="239"/>
      <c r="BK7560" s="239"/>
      <c r="BL7560" s="239"/>
      <c r="BM7560" s="239"/>
      <c r="BN7560" s="239"/>
      <c r="BO7560" s="239"/>
      <c r="BP7560" s="239"/>
      <c r="BQ7560" s="239"/>
      <c r="BR7560" s="239"/>
      <c r="BS7560" s="239"/>
      <c r="BT7560" s="239"/>
      <c r="BU7560" s="239"/>
      <c r="BV7560" s="239"/>
      <c r="BW7560" s="239"/>
      <c r="BX7560" s="239"/>
      <c r="BY7560" s="239"/>
      <c r="BZ7560" s="239"/>
      <c r="CA7560" s="239"/>
      <c r="CB7560" s="239"/>
      <c r="CC7560" s="239"/>
      <c r="CD7560" s="239"/>
      <c r="CE7560" s="239"/>
      <c r="CF7560" s="239"/>
      <c r="CG7560" s="239"/>
      <c r="CH7560" s="239"/>
      <c r="CI7560" s="239"/>
      <c r="CJ7560" s="239"/>
      <c r="CK7560" s="239"/>
      <c r="CL7560" s="239"/>
      <c r="CM7560" s="239"/>
      <c r="CN7560" s="239"/>
      <c r="CO7560" s="239"/>
      <c r="CP7560" s="239"/>
      <c r="CQ7560" s="239"/>
      <c r="CR7560" s="239"/>
      <c r="CS7560" s="239"/>
      <c r="CT7560" s="239"/>
      <c r="CU7560" s="239"/>
      <c r="CV7560" s="239"/>
      <c r="CW7560" s="239"/>
      <c r="CX7560" s="239"/>
      <c r="CY7560" s="239"/>
      <c r="CZ7560" s="239"/>
      <c r="DA7560" s="239"/>
      <c r="DB7560" s="239"/>
      <c r="DC7560" s="239"/>
      <c r="DD7560" s="239"/>
      <c r="DE7560" s="239"/>
      <c r="DF7560" s="239"/>
      <c r="DG7560" s="239"/>
      <c r="DH7560" s="239"/>
      <c r="DI7560" s="239"/>
      <c r="DJ7560" s="239"/>
      <c r="DK7560" s="239"/>
      <c r="DL7560" s="239"/>
      <c r="DM7560" s="239"/>
      <c r="DN7560" s="239"/>
      <c r="DO7560" s="239"/>
      <c r="DP7560" s="239"/>
      <c r="DQ7560" s="239"/>
      <c r="DR7560" s="239"/>
      <c r="DS7560" s="239"/>
    </row>
    <row r="7561" spans="1:123" ht="24" customHeight="1" x14ac:dyDescent="0.2">
      <c r="A7561" s="378"/>
      <c r="B7561" s="112"/>
      <c r="C7561" s="376" t="s">
        <v>604</v>
      </c>
      <c r="D7561" s="113"/>
      <c r="E7561" s="114"/>
      <c r="F7561" s="115"/>
      <c r="G7561" s="302"/>
    </row>
    <row r="7562" spans="1:123" s="238" customFormat="1" ht="24" customHeight="1" x14ac:dyDescent="0.2">
      <c r="A7562" s="235" t="str">
        <f t="shared" ref="A7562:A7575" si="2268">IFERROR(VLOOKUP(C7562,Tabla_Insumos,4,FALSE),"")</f>
        <v/>
      </c>
      <c r="B7562" s="233" t="str">
        <f t="shared" ref="B7562:B7575" si="2269">IFERROR(VLOOKUP(C7562,Tabla_Insumos,5,FALSE),"")</f>
        <v/>
      </c>
      <c r="C7562" s="234"/>
      <c r="D7562" s="235" t="str">
        <f t="shared" ref="D7562:D7575" si="2270">IFERROR(VLOOKUP(C7562,Tabla_Insumos,2,FALSE),"")</f>
        <v/>
      </c>
      <c r="E7562" s="236"/>
      <c r="F7562" s="237">
        <f t="shared" ref="F7562:F7575" si="2271">IFERROR(VLOOKUP(C7562,Tabla_Insumos,3,FALSE),0)</f>
        <v>0</v>
      </c>
      <c r="G7562" s="303">
        <f>ROUND(E7562*F7562,2)</f>
        <v>0</v>
      </c>
    </row>
    <row r="7563" spans="1:123" s="238" customFormat="1" ht="24" customHeight="1" x14ac:dyDescent="0.2">
      <c r="A7563" s="235" t="str">
        <f t="shared" si="2268"/>
        <v/>
      </c>
      <c r="B7563" s="233" t="str">
        <f t="shared" si="2269"/>
        <v/>
      </c>
      <c r="C7563" s="234"/>
      <c r="D7563" s="235" t="str">
        <f t="shared" si="2270"/>
        <v/>
      </c>
      <c r="E7563" s="236"/>
      <c r="F7563" s="237">
        <f t="shared" si="2271"/>
        <v>0</v>
      </c>
      <c r="G7563" s="303">
        <f t="shared" ref="G7563:G7575" si="2272">ROUND(E7563*F7563,2)</f>
        <v>0</v>
      </c>
    </row>
    <row r="7564" spans="1:123" s="238" customFormat="1" ht="24" customHeight="1" x14ac:dyDescent="0.2">
      <c r="A7564" s="235" t="str">
        <f t="shared" si="2268"/>
        <v/>
      </c>
      <c r="B7564" s="233" t="str">
        <f t="shared" si="2269"/>
        <v/>
      </c>
      <c r="C7564" s="234"/>
      <c r="D7564" s="235" t="str">
        <f t="shared" si="2270"/>
        <v/>
      </c>
      <c r="E7564" s="236"/>
      <c r="F7564" s="237">
        <f t="shared" si="2271"/>
        <v>0</v>
      </c>
      <c r="G7564" s="303">
        <f t="shared" si="2272"/>
        <v>0</v>
      </c>
    </row>
    <row r="7565" spans="1:123" s="238" customFormat="1" ht="24" customHeight="1" x14ac:dyDescent="0.2">
      <c r="A7565" s="235" t="str">
        <f t="shared" si="2268"/>
        <v/>
      </c>
      <c r="B7565" s="233" t="str">
        <f t="shared" si="2269"/>
        <v/>
      </c>
      <c r="C7565" s="234"/>
      <c r="D7565" s="235" t="str">
        <f t="shared" si="2270"/>
        <v/>
      </c>
      <c r="E7565" s="236"/>
      <c r="F7565" s="237">
        <f t="shared" si="2271"/>
        <v>0</v>
      </c>
      <c r="G7565" s="303">
        <f t="shared" si="2272"/>
        <v>0</v>
      </c>
    </row>
    <row r="7566" spans="1:123" s="238" customFormat="1" ht="24" customHeight="1" x14ac:dyDescent="0.2">
      <c r="A7566" s="235" t="str">
        <f t="shared" si="2268"/>
        <v/>
      </c>
      <c r="B7566" s="233" t="str">
        <f t="shared" si="2269"/>
        <v/>
      </c>
      <c r="C7566" s="234"/>
      <c r="D7566" s="235" t="str">
        <f t="shared" si="2270"/>
        <v/>
      </c>
      <c r="E7566" s="236"/>
      <c r="F7566" s="237">
        <f t="shared" si="2271"/>
        <v>0</v>
      </c>
      <c r="G7566" s="303">
        <f t="shared" si="2272"/>
        <v>0</v>
      </c>
    </row>
    <row r="7567" spans="1:123" s="238" customFormat="1" ht="24" customHeight="1" x14ac:dyDescent="0.2">
      <c r="A7567" s="235" t="str">
        <f t="shared" si="2268"/>
        <v/>
      </c>
      <c r="B7567" s="233" t="str">
        <f t="shared" si="2269"/>
        <v/>
      </c>
      <c r="C7567" s="234"/>
      <c r="D7567" s="235" t="str">
        <f t="shared" si="2270"/>
        <v/>
      </c>
      <c r="E7567" s="236"/>
      <c r="F7567" s="237">
        <f t="shared" si="2271"/>
        <v>0</v>
      </c>
      <c r="G7567" s="303">
        <f t="shared" si="2272"/>
        <v>0</v>
      </c>
    </row>
    <row r="7568" spans="1:123" s="238" customFormat="1" ht="24" customHeight="1" x14ac:dyDescent="0.2">
      <c r="A7568" s="235" t="str">
        <f t="shared" si="2268"/>
        <v/>
      </c>
      <c r="B7568" s="233" t="str">
        <f t="shared" si="2269"/>
        <v/>
      </c>
      <c r="C7568" s="234"/>
      <c r="D7568" s="235" t="str">
        <f t="shared" si="2270"/>
        <v/>
      </c>
      <c r="E7568" s="236"/>
      <c r="F7568" s="237">
        <f t="shared" si="2271"/>
        <v>0</v>
      </c>
      <c r="G7568" s="303">
        <f t="shared" si="2272"/>
        <v>0</v>
      </c>
    </row>
    <row r="7569" spans="1:7" s="238" customFormat="1" ht="24" customHeight="1" x14ac:dyDescent="0.2">
      <c r="A7569" s="235" t="str">
        <f t="shared" si="2268"/>
        <v/>
      </c>
      <c r="B7569" s="233" t="str">
        <f t="shared" si="2269"/>
        <v/>
      </c>
      <c r="C7569" s="234"/>
      <c r="D7569" s="235" t="str">
        <f t="shared" si="2270"/>
        <v/>
      </c>
      <c r="E7569" s="236"/>
      <c r="F7569" s="237">
        <f t="shared" si="2271"/>
        <v>0</v>
      </c>
      <c r="G7569" s="303">
        <f t="shared" si="2272"/>
        <v>0</v>
      </c>
    </row>
    <row r="7570" spans="1:7" s="238" customFormat="1" ht="24" customHeight="1" x14ac:dyDescent="0.2">
      <c r="A7570" s="235" t="str">
        <f t="shared" si="2268"/>
        <v/>
      </c>
      <c r="B7570" s="233" t="str">
        <f t="shared" si="2269"/>
        <v/>
      </c>
      <c r="C7570" s="234"/>
      <c r="D7570" s="235" t="str">
        <f t="shared" si="2270"/>
        <v/>
      </c>
      <c r="E7570" s="236"/>
      <c r="F7570" s="237">
        <f t="shared" si="2271"/>
        <v>0</v>
      </c>
      <c r="G7570" s="303">
        <f t="shared" si="2272"/>
        <v>0</v>
      </c>
    </row>
    <row r="7571" spans="1:7" s="238" customFormat="1" ht="24" customHeight="1" x14ac:dyDescent="0.2">
      <c r="A7571" s="235" t="str">
        <f t="shared" si="2268"/>
        <v/>
      </c>
      <c r="B7571" s="233" t="str">
        <f t="shared" si="2269"/>
        <v/>
      </c>
      <c r="C7571" s="234"/>
      <c r="D7571" s="235" t="str">
        <f t="shared" si="2270"/>
        <v/>
      </c>
      <c r="E7571" s="236"/>
      <c r="F7571" s="237">
        <f t="shared" si="2271"/>
        <v>0</v>
      </c>
      <c r="G7571" s="303">
        <f t="shared" si="2272"/>
        <v>0</v>
      </c>
    </row>
    <row r="7572" spans="1:7" s="238" customFormat="1" ht="24" customHeight="1" x14ac:dyDescent="0.2">
      <c r="A7572" s="235" t="str">
        <f t="shared" si="2268"/>
        <v/>
      </c>
      <c r="B7572" s="233" t="str">
        <f t="shared" si="2269"/>
        <v/>
      </c>
      <c r="C7572" s="234"/>
      <c r="D7572" s="235" t="str">
        <f t="shared" si="2270"/>
        <v/>
      </c>
      <c r="E7572" s="236"/>
      <c r="F7572" s="237">
        <f t="shared" si="2271"/>
        <v>0</v>
      </c>
      <c r="G7572" s="303">
        <f t="shared" si="2272"/>
        <v>0</v>
      </c>
    </row>
    <row r="7573" spans="1:7" s="238" customFormat="1" ht="24" customHeight="1" x14ac:dyDescent="0.2">
      <c r="A7573" s="235" t="str">
        <f t="shared" si="2268"/>
        <v/>
      </c>
      <c r="B7573" s="233" t="str">
        <f t="shared" si="2269"/>
        <v/>
      </c>
      <c r="C7573" s="234"/>
      <c r="D7573" s="235" t="str">
        <f t="shared" si="2270"/>
        <v/>
      </c>
      <c r="E7573" s="236"/>
      <c r="F7573" s="237">
        <f t="shared" si="2271"/>
        <v>0</v>
      </c>
      <c r="G7573" s="303">
        <f t="shared" si="2272"/>
        <v>0</v>
      </c>
    </row>
    <row r="7574" spans="1:7" s="238" customFormat="1" ht="24" customHeight="1" x14ac:dyDescent="0.2">
      <c r="A7574" s="235" t="str">
        <f t="shared" si="2268"/>
        <v/>
      </c>
      <c r="B7574" s="233" t="str">
        <f t="shared" si="2269"/>
        <v/>
      </c>
      <c r="C7574" s="234"/>
      <c r="D7574" s="235" t="str">
        <f t="shared" si="2270"/>
        <v/>
      </c>
      <c r="E7574" s="236"/>
      <c r="F7574" s="237">
        <f t="shared" si="2271"/>
        <v>0</v>
      </c>
      <c r="G7574" s="303">
        <f t="shared" si="2272"/>
        <v>0</v>
      </c>
    </row>
    <row r="7575" spans="1:7" s="238" customFormat="1" ht="24" customHeight="1" x14ac:dyDescent="0.2">
      <c r="A7575" s="235" t="str">
        <f t="shared" si="2268"/>
        <v/>
      </c>
      <c r="B7575" s="233" t="str">
        <f t="shared" si="2269"/>
        <v/>
      </c>
      <c r="C7575" s="234"/>
      <c r="D7575" s="235" t="str">
        <f t="shared" si="2270"/>
        <v/>
      </c>
      <c r="E7575" s="236"/>
      <c r="F7575" s="237">
        <f t="shared" si="2271"/>
        <v>0</v>
      </c>
      <c r="G7575" s="303">
        <f t="shared" si="2272"/>
        <v>0</v>
      </c>
    </row>
    <row r="7576" spans="1:7" ht="24" customHeight="1" x14ac:dyDescent="0.2">
      <c r="A7576" s="304"/>
      <c r="B7576" s="99"/>
      <c r="C7576" s="99"/>
      <c r="D7576" s="105"/>
      <c r="E7576" s="106"/>
      <c r="F7576" s="377" t="s">
        <v>31</v>
      </c>
      <c r="G7576" s="305">
        <f>SUBTOTAL(9,G7562:G7575)</f>
        <v>0</v>
      </c>
    </row>
    <row r="7577" spans="1:7" ht="24" customHeight="1" x14ac:dyDescent="0.2">
      <c r="A7577" s="304"/>
      <c r="B7577" s="99"/>
      <c r="C7577" s="375" t="s">
        <v>605</v>
      </c>
      <c r="D7577" s="105"/>
      <c r="E7577" s="106"/>
      <c r="F7577" s="107"/>
      <c r="G7577" s="306"/>
    </row>
    <row r="7578" spans="1:7" s="238" customFormat="1" ht="24" customHeight="1" x14ac:dyDescent="0.2">
      <c r="A7578" s="235" t="str">
        <f t="shared" ref="A7578:A7585" si="2273">IFERROR(VLOOKUP(C7578,Tabla_Insumos,4,FALSE),"")</f>
        <v/>
      </c>
      <c r="B7578" s="233">
        <f t="shared" ref="B7578:B7585" si="2274">IFERROR(VLOOKUP(A7578,Tabla_Indices,5,FALSE),"")</f>
        <v>0</v>
      </c>
      <c r="C7578" s="234"/>
      <c r="D7578" s="235" t="str">
        <f t="shared" ref="D7578:D7585" si="2275">IFERROR(VLOOKUP(C7578,Tabla_Insumos,2,FALSE),"")</f>
        <v/>
      </c>
      <c r="E7578" s="236"/>
      <c r="F7578" s="237">
        <f t="shared" ref="F7578:F7585" si="2276">IFERROR(VLOOKUP(C7578,Tabla_Insumos,3,FALSE),0)</f>
        <v>0</v>
      </c>
      <c r="G7578" s="303">
        <f>ROUND(E7578*F7578,2)</f>
        <v>0</v>
      </c>
    </row>
    <row r="7579" spans="1:7" s="238" customFormat="1" ht="24" customHeight="1" x14ac:dyDescent="0.2">
      <c r="A7579" s="235" t="str">
        <f t="shared" si="2273"/>
        <v/>
      </c>
      <c r="B7579" s="233">
        <f t="shared" si="2274"/>
        <v>0</v>
      </c>
      <c r="C7579" s="234"/>
      <c r="D7579" s="235" t="str">
        <f t="shared" si="2275"/>
        <v/>
      </c>
      <c r="E7579" s="236"/>
      <c r="F7579" s="237">
        <f t="shared" si="2276"/>
        <v>0</v>
      </c>
      <c r="G7579" s="303">
        <f>ROUND(E7579*F7579,2)</f>
        <v>0</v>
      </c>
    </row>
    <row r="7580" spans="1:7" s="238" customFormat="1" ht="24" customHeight="1" x14ac:dyDescent="0.2">
      <c r="A7580" s="235" t="str">
        <f t="shared" si="2273"/>
        <v/>
      </c>
      <c r="B7580" s="233">
        <f t="shared" si="2274"/>
        <v>0</v>
      </c>
      <c r="C7580" s="234"/>
      <c r="D7580" s="235" t="str">
        <f t="shared" si="2275"/>
        <v/>
      </c>
      <c r="E7580" s="236"/>
      <c r="F7580" s="237">
        <f t="shared" si="2276"/>
        <v>0</v>
      </c>
      <c r="G7580" s="303">
        <f t="shared" ref="G7580:G7585" si="2277">ROUND(E7580*F7580,2)</f>
        <v>0</v>
      </c>
    </row>
    <row r="7581" spans="1:7" s="238" customFormat="1" ht="24" customHeight="1" x14ac:dyDescent="0.2">
      <c r="A7581" s="235" t="str">
        <f t="shared" si="2273"/>
        <v/>
      </c>
      <c r="B7581" s="233">
        <f t="shared" si="2274"/>
        <v>0</v>
      </c>
      <c r="C7581" s="234"/>
      <c r="D7581" s="235" t="str">
        <f t="shared" si="2275"/>
        <v/>
      </c>
      <c r="E7581" s="236"/>
      <c r="F7581" s="237">
        <f t="shared" si="2276"/>
        <v>0</v>
      </c>
      <c r="G7581" s="303">
        <f t="shared" si="2277"/>
        <v>0</v>
      </c>
    </row>
    <row r="7582" spans="1:7" s="238" customFormat="1" ht="24" customHeight="1" x14ac:dyDescent="0.2">
      <c r="A7582" s="235" t="str">
        <f t="shared" si="2273"/>
        <v/>
      </c>
      <c r="B7582" s="233">
        <f t="shared" si="2274"/>
        <v>0</v>
      </c>
      <c r="C7582" s="234"/>
      <c r="D7582" s="235" t="str">
        <f t="shared" si="2275"/>
        <v/>
      </c>
      <c r="E7582" s="236"/>
      <c r="F7582" s="237">
        <f t="shared" si="2276"/>
        <v>0</v>
      </c>
      <c r="G7582" s="303">
        <f t="shared" si="2277"/>
        <v>0</v>
      </c>
    </row>
    <row r="7583" spans="1:7" s="238" customFormat="1" ht="24" customHeight="1" x14ac:dyDescent="0.2">
      <c r="A7583" s="235" t="str">
        <f t="shared" si="2273"/>
        <v/>
      </c>
      <c r="B7583" s="233">
        <f t="shared" si="2274"/>
        <v>0</v>
      </c>
      <c r="C7583" s="234"/>
      <c r="D7583" s="235" t="str">
        <f t="shared" si="2275"/>
        <v/>
      </c>
      <c r="E7583" s="236"/>
      <c r="F7583" s="237">
        <f t="shared" si="2276"/>
        <v>0</v>
      </c>
      <c r="G7583" s="303">
        <f t="shared" si="2277"/>
        <v>0</v>
      </c>
    </row>
    <row r="7584" spans="1:7" s="238" customFormat="1" ht="24" customHeight="1" x14ac:dyDescent="0.2">
      <c r="A7584" s="235" t="str">
        <f t="shared" si="2273"/>
        <v/>
      </c>
      <c r="B7584" s="233">
        <f t="shared" si="2274"/>
        <v>0</v>
      </c>
      <c r="C7584" s="234"/>
      <c r="D7584" s="235" t="str">
        <f t="shared" si="2275"/>
        <v/>
      </c>
      <c r="E7584" s="236"/>
      <c r="F7584" s="237">
        <f t="shared" si="2276"/>
        <v>0</v>
      </c>
      <c r="G7584" s="303">
        <f t="shared" si="2277"/>
        <v>0</v>
      </c>
    </row>
    <row r="7585" spans="1:7" s="238" customFormat="1" ht="24" customHeight="1" x14ac:dyDescent="0.2">
      <c r="A7585" s="235" t="str">
        <f t="shared" si="2273"/>
        <v/>
      </c>
      <c r="B7585" s="233">
        <f t="shared" si="2274"/>
        <v>0</v>
      </c>
      <c r="C7585" s="234"/>
      <c r="D7585" s="235" t="str">
        <f t="shared" si="2275"/>
        <v/>
      </c>
      <c r="E7585" s="236"/>
      <c r="F7585" s="237">
        <f t="shared" si="2276"/>
        <v>0</v>
      </c>
      <c r="G7585" s="303">
        <f t="shared" si="2277"/>
        <v>0</v>
      </c>
    </row>
    <row r="7586" spans="1:7" ht="24" customHeight="1" x14ac:dyDescent="0.2">
      <c r="A7586" s="304"/>
      <c r="B7586" s="99"/>
      <c r="C7586" s="99"/>
      <c r="D7586" s="105"/>
      <c r="E7586" s="106"/>
      <c r="F7586" s="377" t="s">
        <v>32</v>
      </c>
      <c r="G7586" s="305">
        <f>SUBTOTAL(9,G7578:G7585)</f>
        <v>0</v>
      </c>
    </row>
    <row r="7587" spans="1:7" ht="24" customHeight="1" x14ac:dyDescent="0.2">
      <c r="A7587" s="304"/>
      <c r="B7587" s="99"/>
      <c r="C7587" s="375" t="s">
        <v>606</v>
      </c>
      <c r="D7587" s="105"/>
      <c r="E7587" s="106"/>
      <c r="F7587" s="107"/>
      <c r="G7587" s="306"/>
    </row>
    <row r="7588" spans="1:7" s="238" customFormat="1" ht="24" customHeight="1" x14ac:dyDescent="0.2">
      <c r="A7588" s="235" t="str">
        <f t="shared" ref="A7588:A7596" si="2278">IFERROR(VLOOKUP(C7588,Tabla_Insumos,4,FALSE),"")</f>
        <v/>
      </c>
      <c r="B7588" s="233" t="str">
        <f t="shared" ref="B7588:B7596" si="2279">IFERROR(VLOOKUP(C7588,Tabla_Insumos,5,FALSE),"")</f>
        <v/>
      </c>
      <c r="C7588" s="234"/>
      <c r="D7588" s="235" t="str">
        <f t="shared" ref="D7588:D7596" si="2280">IFERROR(VLOOKUP(C7588,Tabla_Insumos,2,FALSE),"")</f>
        <v/>
      </c>
      <c r="E7588" s="236"/>
      <c r="F7588" s="237">
        <f t="shared" ref="F7588:F7596" si="2281">IFERROR(VLOOKUP(C7588,Tabla_Insumos,3,FALSE),0)</f>
        <v>0</v>
      </c>
      <c r="G7588" s="303">
        <f t="shared" ref="G7588:G7596" si="2282">ROUND(E7588*F7588,2)</f>
        <v>0</v>
      </c>
    </row>
    <row r="7589" spans="1:7" s="238" customFormat="1" ht="24" customHeight="1" x14ac:dyDescent="0.2">
      <c r="A7589" s="235" t="str">
        <f t="shared" si="2278"/>
        <v/>
      </c>
      <c r="B7589" s="233" t="str">
        <f t="shared" si="2279"/>
        <v/>
      </c>
      <c r="C7589" s="234"/>
      <c r="D7589" s="235" t="str">
        <f t="shared" si="2280"/>
        <v/>
      </c>
      <c r="E7589" s="236"/>
      <c r="F7589" s="237">
        <f t="shared" si="2281"/>
        <v>0</v>
      </c>
      <c r="G7589" s="303">
        <f t="shared" si="2282"/>
        <v>0</v>
      </c>
    </row>
    <row r="7590" spans="1:7" s="238" customFormat="1" ht="24" customHeight="1" x14ac:dyDescent="0.2">
      <c r="A7590" s="235" t="str">
        <f t="shared" si="2278"/>
        <v/>
      </c>
      <c r="B7590" s="233" t="str">
        <f t="shared" si="2279"/>
        <v/>
      </c>
      <c r="C7590" s="234"/>
      <c r="D7590" s="235" t="str">
        <f t="shared" si="2280"/>
        <v/>
      </c>
      <c r="E7590" s="236"/>
      <c r="F7590" s="237">
        <f t="shared" si="2281"/>
        <v>0</v>
      </c>
      <c r="G7590" s="303">
        <f t="shared" si="2282"/>
        <v>0</v>
      </c>
    </row>
    <row r="7591" spans="1:7" s="238" customFormat="1" ht="24" customHeight="1" x14ac:dyDescent="0.2">
      <c r="A7591" s="235" t="str">
        <f t="shared" si="2278"/>
        <v/>
      </c>
      <c r="B7591" s="233" t="str">
        <f t="shared" si="2279"/>
        <v/>
      </c>
      <c r="C7591" s="234"/>
      <c r="D7591" s="235" t="str">
        <f t="shared" si="2280"/>
        <v/>
      </c>
      <c r="E7591" s="236"/>
      <c r="F7591" s="237">
        <f t="shared" si="2281"/>
        <v>0</v>
      </c>
      <c r="G7591" s="303">
        <f t="shared" si="2282"/>
        <v>0</v>
      </c>
    </row>
    <row r="7592" spans="1:7" s="238" customFormat="1" ht="24" customHeight="1" x14ac:dyDescent="0.2">
      <c r="A7592" s="235" t="str">
        <f t="shared" si="2278"/>
        <v/>
      </c>
      <c r="B7592" s="233" t="str">
        <f t="shared" si="2279"/>
        <v/>
      </c>
      <c r="C7592" s="234"/>
      <c r="D7592" s="235" t="str">
        <f t="shared" si="2280"/>
        <v/>
      </c>
      <c r="E7592" s="236"/>
      <c r="F7592" s="237">
        <f t="shared" si="2281"/>
        <v>0</v>
      </c>
      <c r="G7592" s="303">
        <f t="shared" si="2282"/>
        <v>0</v>
      </c>
    </row>
    <row r="7593" spans="1:7" s="238" customFormat="1" ht="24" customHeight="1" x14ac:dyDescent="0.2">
      <c r="A7593" s="235" t="str">
        <f t="shared" si="2278"/>
        <v/>
      </c>
      <c r="B7593" s="233" t="str">
        <f t="shared" si="2279"/>
        <v/>
      </c>
      <c r="C7593" s="234"/>
      <c r="D7593" s="235" t="str">
        <f t="shared" si="2280"/>
        <v/>
      </c>
      <c r="E7593" s="236"/>
      <c r="F7593" s="237">
        <f t="shared" si="2281"/>
        <v>0</v>
      </c>
      <c r="G7593" s="303">
        <f t="shared" si="2282"/>
        <v>0</v>
      </c>
    </row>
    <row r="7594" spans="1:7" s="238" customFormat="1" ht="24" customHeight="1" x14ac:dyDescent="0.2">
      <c r="A7594" s="235" t="str">
        <f t="shared" si="2278"/>
        <v/>
      </c>
      <c r="B7594" s="233" t="str">
        <f t="shared" si="2279"/>
        <v/>
      </c>
      <c r="C7594" s="234"/>
      <c r="D7594" s="235" t="str">
        <f t="shared" si="2280"/>
        <v/>
      </c>
      <c r="E7594" s="236"/>
      <c r="F7594" s="237">
        <f t="shared" si="2281"/>
        <v>0</v>
      </c>
      <c r="G7594" s="303">
        <f t="shared" si="2282"/>
        <v>0</v>
      </c>
    </row>
    <row r="7595" spans="1:7" s="238" customFormat="1" ht="24" customHeight="1" x14ac:dyDescent="0.2">
      <c r="A7595" s="235" t="str">
        <f t="shared" si="2278"/>
        <v/>
      </c>
      <c r="B7595" s="233" t="str">
        <f t="shared" si="2279"/>
        <v/>
      </c>
      <c r="C7595" s="234"/>
      <c r="D7595" s="235" t="str">
        <f t="shared" si="2280"/>
        <v/>
      </c>
      <c r="E7595" s="236"/>
      <c r="F7595" s="237">
        <f t="shared" si="2281"/>
        <v>0</v>
      </c>
      <c r="G7595" s="303">
        <f t="shared" si="2282"/>
        <v>0</v>
      </c>
    </row>
    <row r="7596" spans="1:7" s="238" customFormat="1" ht="24" customHeight="1" x14ac:dyDescent="0.2">
      <c r="A7596" s="235" t="str">
        <f t="shared" si="2278"/>
        <v/>
      </c>
      <c r="B7596" s="233" t="str">
        <f t="shared" si="2279"/>
        <v/>
      </c>
      <c r="C7596" s="234"/>
      <c r="D7596" s="235" t="str">
        <f t="shared" si="2280"/>
        <v/>
      </c>
      <c r="E7596" s="236"/>
      <c r="F7596" s="237">
        <f t="shared" si="2281"/>
        <v>0</v>
      </c>
      <c r="G7596" s="303">
        <f t="shared" si="2282"/>
        <v>0</v>
      </c>
    </row>
    <row r="7597" spans="1:7" ht="24" customHeight="1" x14ac:dyDescent="0.2">
      <c r="A7597" s="307"/>
      <c r="B7597" s="105"/>
      <c r="C7597" s="99"/>
      <c r="D7597" s="105"/>
      <c r="E7597" s="106"/>
      <c r="F7597" s="377" t="s">
        <v>33</v>
      </c>
      <c r="G7597" s="305">
        <f>SUBTOTAL(9,G7588:G7596)</f>
        <v>0</v>
      </c>
    </row>
    <row r="7598" spans="1:7" ht="24" customHeight="1" x14ac:dyDescent="0.2">
      <c r="A7598" s="308"/>
      <c r="B7598" s="105"/>
      <c r="C7598" s="99"/>
      <c r="D7598" s="105"/>
      <c r="E7598" s="106"/>
      <c r="F7598" s="107"/>
      <c r="G7598" s="306"/>
    </row>
    <row r="7599" spans="1:7" ht="24" customHeight="1" x14ac:dyDescent="0.2">
      <c r="A7599" s="309" t="str">
        <f>B7557</f>
        <v/>
      </c>
      <c r="B7599" s="310" t="str">
        <f>C7557</f>
        <v/>
      </c>
      <c r="C7599" s="113"/>
      <c r="D7599" s="113" t="s">
        <v>34</v>
      </c>
      <c r="E7599" s="114"/>
      <c r="F7599" s="312" t="s">
        <v>35</v>
      </c>
      <c r="G7599" s="311">
        <f>SUBTOTAL(9,G7562:G7598)</f>
        <v>0</v>
      </c>
    </row>
    <row r="7601" spans="1:123" ht="24" customHeight="1" x14ac:dyDescent="0.2">
      <c r="A7601" s="291" t="s">
        <v>37</v>
      </c>
      <c r="B7601" s="292"/>
      <c r="C7601" s="292"/>
      <c r="D7601" s="292"/>
      <c r="E7601" s="292"/>
      <c r="F7601" s="292"/>
      <c r="G7601" s="293"/>
    </row>
    <row r="7602" spans="1:123" ht="24" customHeight="1" x14ac:dyDescent="0.2">
      <c r="A7602" s="294" t="s">
        <v>602</v>
      </c>
      <c r="B7602" s="101" t="str">
        <f>Comitente</f>
        <v>DIRECCION PROVINCIAL DE REDES DE GAS</v>
      </c>
      <c r="C7602" s="96"/>
      <c r="D7602" s="102"/>
      <c r="E7602" s="102"/>
      <c r="F7602" s="103"/>
      <c r="G7602" s="295"/>
    </row>
    <row r="7603" spans="1:123" ht="24" customHeight="1" x14ac:dyDescent="0.2">
      <c r="A7603" s="294" t="s">
        <v>603</v>
      </c>
      <c r="B7603" s="101">
        <f>Contratista</f>
        <v>0</v>
      </c>
      <c r="C7603" s="97"/>
      <c r="D7603" s="97"/>
      <c r="E7603" s="97"/>
      <c r="F7603" s="104"/>
      <c r="G7603" s="296"/>
    </row>
    <row r="7604" spans="1:123" ht="24" customHeight="1" x14ac:dyDescent="0.2">
      <c r="A7604" s="294" t="s">
        <v>24</v>
      </c>
      <c r="B7604" s="101" t="str">
        <f>Obra</f>
        <v>RED DE MEDIA PRESIÓN BARRIO TALACASTO</v>
      </c>
      <c r="C7604" s="97"/>
      <c r="D7604" s="97"/>
      <c r="E7604" s="97"/>
      <c r="F7604" s="104" t="s">
        <v>38</v>
      </c>
      <c r="G7604" s="297">
        <f>Fecha_Base</f>
        <v>0</v>
      </c>
    </row>
    <row r="7605" spans="1:123" ht="24" customHeight="1" x14ac:dyDescent="0.2">
      <c r="A7605" s="298" t="s">
        <v>601</v>
      </c>
      <c r="B7605" s="98" t="str">
        <f>Ubicación</f>
        <v>Departamento Chimbas</v>
      </c>
      <c r="C7605" s="98"/>
      <c r="D7605" s="105"/>
      <c r="E7605" s="106"/>
      <c r="F7605" s="107"/>
      <c r="G7605" s="299"/>
    </row>
    <row r="7606" spans="1:123" ht="24" customHeight="1" x14ac:dyDescent="0.2">
      <c r="A7606" s="298" t="s">
        <v>39</v>
      </c>
      <c r="B7606" s="108" t="str">
        <f>IFERROR(VALUE(LEFT(B7607,FIND(".",B7607)-1)),"")</f>
        <v/>
      </c>
      <c r="C7606" s="99" t="str">
        <f>IFERROR(VLOOKUP(B7606,Tabla_CyP,2,FALSE),"")</f>
        <v/>
      </c>
      <c r="D7606" s="99"/>
      <c r="E7606" s="106"/>
      <c r="F7606" s="107"/>
      <c r="G7606" s="299"/>
    </row>
    <row r="7607" spans="1:123" ht="24" customHeight="1" x14ac:dyDescent="0.2">
      <c r="A7607" s="298" t="s">
        <v>25</v>
      </c>
      <c r="B7607" s="109" t="str">
        <f>IFERROR(VLOOKUP(COUNTIF($A$1:A7607,"ANALISIS DE PRECIOS"),Tabla_NumeroItem,2,FALSE),"")</f>
        <v/>
      </c>
      <c r="C7607" s="99" t="str">
        <f>IFERROR(VLOOKUP(B7607,Tabla_CyP,2,FALSE),"")</f>
        <v/>
      </c>
      <c r="D7607" s="105"/>
      <c r="E7607" s="106"/>
      <c r="F7607" s="104" t="s">
        <v>26</v>
      </c>
      <c r="G7607" s="300" t="str">
        <f>IFERROR(VLOOKUP(B7607,Tabla_CyP,4,FALSE),"")</f>
        <v/>
      </c>
    </row>
    <row r="7608" spans="1:123" ht="24" customHeight="1" x14ac:dyDescent="0.2">
      <c r="A7608" s="298"/>
      <c r="B7608" s="98"/>
      <c r="C7608" s="99"/>
      <c r="D7608" s="105"/>
      <c r="E7608" s="106"/>
      <c r="F7608" s="107"/>
      <c r="G7608" s="299"/>
    </row>
    <row r="7609" spans="1:123" ht="24" customHeight="1" x14ac:dyDescent="0.2">
      <c r="A7609" s="431" t="s">
        <v>507</v>
      </c>
      <c r="B7609" s="432"/>
      <c r="C7609" s="425" t="s">
        <v>0</v>
      </c>
      <c r="D7609" s="425" t="s">
        <v>27</v>
      </c>
      <c r="E7609" s="427" t="s">
        <v>28</v>
      </c>
      <c r="F7609" s="429" t="s">
        <v>29</v>
      </c>
      <c r="G7609" s="429" t="s">
        <v>30</v>
      </c>
    </row>
    <row r="7610" spans="1:123" s="111" customFormat="1" ht="24" customHeight="1" x14ac:dyDescent="0.2">
      <c r="A7610" s="110" t="s">
        <v>508</v>
      </c>
      <c r="B7610" s="110" t="s">
        <v>509</v>
      </c>
      <c r="C7610" s="426"/>
      <c r="D7610" s="426"/>
      <c r="E7610" s="428"/>
      <c r="F7610" s="430"/>
      <c r="G7610" s="430"/>
      <c r="H7610" s="239"/>
      <c r="I7610" s="239"/>
      <c r="J7610" s="239"/>
      <c r="K7610" s="239"/>
      <c r="L7610" s="239"/>
      <c r="M7610" s="239"/>
      <c r="N7610" s="239"/>
      <c r="O7610" s="239"/>
      <c r="P7610" s="239"/>
      <c r="Q7610" s="239"/>
      <c r="R7610" s="239"/>
      <c r="S7610" s="239"/>
      <c r="T7610" s="239"/>
      <c r="U7610" s="239"/>
      <c r="V7610" s="239"/>
      <c r="W7610" s="239"/>
      <c r="X7610" s="239"/>
      <c r="Y7610" s="239"/>
      <c r="Z7610" s="239"/>
      <c r="AA7610" s="239"/>
      <c r="AB7610" s="239"/>
      <c r="AC7610" s="239"/>
      <c r="AD7610" s="239"/>
      <c r="AE7610" s="239"/>
      <c r="AF7610" s="239"/>
      <c r="AG7610" s="239"/>
      <c r="AH7610" s="239"/>
      <c r="AI7610" s="239"/>
      <c r="AJ7610" s="239"/>
      <c r="AK7610" s="239"/>
      <c r="AL7610" s="239"/>
      <c r="AM7610" s="239"/>
      <c r="AN7610" s="239"/>
      <c r="AO7610" s="239"/>
      <c r="AP7610" s="239"/>
      <c r="AQ7610" s="239"/>
      <c r="AR7610" s="239"/>
      <c r="AS7610" s="239"/>
      <c r="AT7610" s="239"/>
      <c r="AU7610" s="239"/>
      <c r="AV7610" s="239"/>
      <c r="AW7610" s="239"/>
      <c r="AX7610" s="239"/>
      <c r="AY7610" s="239"/>
      <c r="AZ7610" s="239"/>
      <c r="BA7610" s="239"/>
      <c r="BB7610" s="239"/>
      <c r="BC7610" s="239"/>
      <c r="BD7610" s="239"/>
      <c r="BE7610" s="239"/>
      <c r="BF7610" s="239"/>
      <c r="BG7610" s="239"/>
      <c r="BH7610" s="239"/>
      <c r="BI7610" s="239"/>
      <c r="BJ7610" s="239"/>
      <c r="BK7610" s="239"/>
      <c r="BL7610" s="239"/>
      <c r="BM7610" s="239"/>
      <c r="BN7610" s="239"/>
      <c r="BO7610" s="239"/>
      <c r="BP7610" s="239"/>
      <c r="BQ7610" s="239"/>
      <c r="BR7610" s="239"/>
      <c r="BS7610" s="239"/>
      <c r="BT7610" s="239"/>
      <c r="BU7610" s="239"/>
      <c r="BV7610" s="239"/>
      <c r="BW7610" s="239"/>
      <c r="BX7610" s="239"/>
      <c r="BY7610" s="239"/>
      <c r="BZ7610" s="239"/>
      <c r="CA7610" s="239"/>
      <c r="CB7610" s="239"/>
      <c r="CC7610" s="239"/>
      <c r="CD7610" s="239"/>
      <c r="CE7610" s="239"/>
      <c r="CF7610" s="239"/>
      <c r="CG7610" s="239"/>
      <c r="CH7610" s="239"/>
      <c r="CI7610" s="239"/>
      <c r="CJ7610" s="239"/>
      <c r="CK7610" s="239"/>
      <c r="CL7610" s="239"/>
      <c r="CM7610" s="239"/>
      <c r="CN7610" s="239"/>
      <c r="CO7610" s="239"/>
      <c r="CP7610" s="239"/>
      <c r="CQ7610" s="239"/>
      <c r="CR7610" s="239"/>
      <c r="CS7610" s="239"/>
      <c r="CT7610" s="239"/>
      <c r="CU7610" s="239"/>
      <c r="CV7610" s="239"/>
      <c r="CW7610" s="239"/>
      <c r="CX7610" s="239"/>
      <c r="CY7610" s="239"/>
      <c r="CZ7610" s="239"/>
      <c r="DA7610" s="239"/>
      <c r="DB7610" s="239"/>
      <c r="DC7610" s="239"/>
      <c r="DD7610" s="239"/>
      <c r="DE7610" s="239"/>
      <c r="DF7610" s="239"/>
      <c r="DG7610" s="239"/>
      <c r="DH7610" s="239"/>
      <c r="DI7610" s="239"/>
      <c r="DJ7610" s="239"/>
      <c r="DK7610" s="239"/>
      <c r="DL7610" s="239"/>
      <c r="DM7610" s="239"/>
      <c r="DN7610" s="239"/>
      <c r="DO7610" s="239"/>
      <c r="DP7610" s="239"/>
      <c r="DQ7610" s="239"/>
      <c r="DR7610" s="239"/>
      <c r="DS7610" s="239"/>
    </row>
    <row r="7611" spans="1:123" ht="24" customHeight="1" x14ac:dyDescent="0.2">
      <c r="A7611" s="378"/>
      <c r="B7611" s="112"/>
      <c r="C7611" s="376" t="s">
        <v>604</v>
      </c>
      <c r="D7611" s="113"/>
      <c r="E7611" s="114"/>
      <c r="F7611" s="115"/>
      <c r="G7611" s="302"/>
    </row>
    <row r="7612" spans="1:123" s="238" customFormat="1" ht="24" customHeight="1" x14ac:dyDescent="0.2">
      <c r="A7612" s="235" t="str">
        <f t="shared" ref="A7612:A7625" si="2283">IFERROR(VLOOKUP(C7612,Tabla_Insumos,4,FALSE),"")</f>
        <v/>
      </c>
      <c r="B7612" s="233" t="str">
        <f t="shared" ref="B7612:B7625" si="2284">IFERROR(VLOOKUP(C7612,Tabla_Insumos,5,FALSE),"")</f>
        <v/>
      </c>
      <c r="C7612" s="234"/>
      <c r="D7612" s="235" t="str">
        <f t="shared" ref="D7612:D7625" si="2285">IFERROR(VLOOKUP(C7612,Tabla_Insumos,2,FALSE),"")</f>
        <v/>
      </c>
      <c r="E7612" s="236"/>
      <c r="F7612" s="237">
        <f t="shared" ref="F7612:F7625" si="2286">IFERROR(VLOOKUP(C7612,Tabla_Insumos,3,FALSE),0)</f>
        <v>0</v>
      </c>
      <c r="G7612" s="303">
        <f>ROUND(E7612*F7612,2)</f>
        <v>0</v>
      </c>
    </row>
    <row r="7613" spans="1:123" s="238" customFormat="1" ht="24" customHeight="1" x14ac:dyDescent="0.2">
      <c r="A7613" s="235" t="str">
        <f t="shared" si="2283"/>
        <v/>
      </c>
      <c r="B7613" s="233" t="str">
        <f t="shared" si="2284"/>
        <v/>
      </c>
      <c r="C7613" s="234"/>
      <c r="D7613" s="235" t="str">
        <f t="shared" si="2285"/>
        <v/>
      </c>
      <c r="E7613" s="236"/>
      <c r="F7613" s="237">
        <f t="shared" si="2286"/>
        <v>0</v>
      </c>
      <c r="G7613" s="303">
        <f t="shared" ref="G7613:G7625" si="2287">ROUND(E7613*F7613,2)</f>
        <v>0</v>
      </c>
    </row>
    <row r="7614" spans="1:123" s="238" customFormat="1" ht="24" customHeight="1" x14ac:dyDescent="0.2">
      <c r="A7614" s="235" t="str">
        <f t="shared" si="2283"/>
        <v/>
      </c>
      <c r="B7614" s="233" t="str">
        <f t="shared" si="2284"/>
        <v/>
      </c>
      <c r="C7614" s="234"/>
      <c r="D7614" s="235" t="str">
        <f t="shared" si="2285"/>
        <v/>
      </c>
      <c r="E7614" s="236"/>
      <c r="F7614" s="237">
        <f t="shared" si="2286"/>
        <v>0</v>
      </c>
      <c r="G7614" s="303">
        <f t="shared" si="2287"/>
        <v>0</v>
      </c>
    </row>
    <row r="7615" spans="1:123" s="238" customFormat="1" ht="24" customHeight="1" x14ac:dyDescent="0.2">
      <c r="A7615" s="235" t="str">
        <f t="shared" si="2283"/>
        <v/>
      </c>
      <c r="B7615" s="233" t="str">
        <f t="shared" si="2284"/>
        <v/>
      </c>
      <c r="C7615" s="234"/>
      <c r="D7615" s="235" t="str">
        <f t="shared" si="2285"/>
        <v/>
      </c>
      <c r="E7615" s="236"/>
      <c r="F7615" s="237">
        <f t="shared" si="2286"/>
        <v>0</v>
      </c>
      <c r="G7615" s="303">
        <f t="shared" si="2287"/>
        <v>0</v>
      </c>
    </row>
    <row r="7616" spans="1:123" s="238" customFormat="1" ht="24" customHeight="1" x14ac:dyDescent="0.2">
      <c r="A7616" s="235" t="str">
        <f t="shared" si="2283"/>
        <v/>
      </c>
      <c r="B7616" s="233" t="str">
        <f t="shared" si="2284"/>
        <v/>
      </c>
      <c r="C7616" s="234"/>
      <c r="D7616" s="235" t="str">
        <f t="shared" si="2285"/>
        <v/>
      </c>
      <c r="E7616" s="236"/>
      <c r="F7616" s="237">
        <f t="shared" si="2286"/>
        <v>0</v>
      </c>
      <c r="G7616" s="303">
        <f t="shared" si="2287"/>
        <v>0</v>
      </c>
    </row>
    <row r="7617" spans="1:7" s="238" customFormat="1" ht="24" customHeight="1" x14ac:dyDescent="0.2">
      <c r="A7617" s="235" t="str">
        <f t="shared" si="2283"/>
        <v/>
      </c>
      <c r="B7617" s="233" t="str">
        <f t="shared" si="2284"/>
        <v/>
      </c>
      <c r="C7617" s="234"/>
      <c r="D7617" s="235" t="str">
        <f t="shared" si="2285"/>
        <v/>
      </c>
      <c r="E7617" s="236"/>
      <c r="F7617" s="237">
        <f t="shared" si="2286"/>
        <v>0</v>
      </c>
      <c r="G7617" s="303">
        <f t="shared" si="2287"/>
        <v>0</v>
      </c>
    </row>
    <row r="7618" spans="1:7" s="238" customFormat="1" ht="24" customHeight="1" x14ac:dyDescent="0.2">
      <c r="A7618" s="235" t="str">
        <f t="shared" si="2283"/>
        <v/>
      </c>
      <c r="B7618" s="233" t="str">
        <f t="shared" si="2284"/>
        <v/>
      </c>
      <c r="C7618" s="234"/>
      <c r="D7618" s="235" t="str">
        <f t="shared" si="2285"/>
        <v/>
      </c>
      <c r="E7618" s="236"/>
      <c r="F7618" s="237">
        <f t="shared" si="2286"/>
        <v>0</v>
      </c>
      <c r="G7618" s="303">
        <f t="shared" si="2287"/>
        <v>0</v>
      </c>
    </row>
    <row r="7619" spans="1:7" s="238" customFormat="1" ht="24" customHeight="1" x14ac:dyDescent="0.2">
      <c r="A7619" s="235" t="str">
        <f t="shared" si="2283"/>
        <v/>
      </c>
      <c r="B7619" s="233" t="str">
        <f t="shared" si="2284"/>
        <v/>
      </c>
      <c r="C7619" s="234"/>
      <c r="D7619" s="235" t="str">
        <f t="shared" si="2285"/>
        <v/>
      </c>
      <c r="E7619" s="236"/>
      <c r="F7619" s="237">
        <f t="shared" si="2286"/>
        <v>0</v>
      </c>
      <c r="G7619" s="303">
        <f t="shared" si="2287"/>
        <v>0</v>
      </c>
    </row>
    <row r="7620" spans="1:7" s="238" customFormat="1" ht="24" customHeight="1" x14ac:dyDescent="0.2">
      <c r="A7620" s="235" t="str">
        <f t="shared" si="2283"/>
        <v/>
      </c>
      <c r="B7620" s="233" t="str">
        <f t="shared" si="2284"/>
        <v/>
      </c>
      <c r="C7620" s="234"/>
      <c r="D7620" s="235" t="str">
        <f t="shared" si="2285"/>
        <v/>
      </c>
      <c r="E7620" s="236"/>
      <c r="F7620" s="237">
        <f t="shared" si="2286"/>
        <v>0</v>
      </c>
      <c r="G7620" s="303">
        <f t="shared" si="2287"/>
        <v>0</v>
      </c>
    </row>
    <row r="7621" spans="1:7" s="238" customFormat="1" ht="24" customHeight="1" x14ac:dyDescent="0.2">
      <c r="A7621" s="235" t="str">
        <f t="shared" si="2283"/>
        <v/>
      </c>
      <c r="B7621" s="233" t="str">
        <f t="shared" si="2284"/>
        <v/>
      </c>
      <c r="C7621" s="234"/>
      <c r="D7621" s="235" t="str">
        <f t="shared" si="2285"/>
        <v/>
      </c>
      <c r="E7621" s="236"/>
      <c r="F7621" s="237">
        <f t="shared" si="2286"/>
        <v>0</v>
      </c>
      <c r="G7621" s="303">
        <f t="shared" si="2287"/>
        <v>0</v>
      </c>
    </row>
    <row r="7622" spans="1:7" s="238" customFormat="1" ht="24" customHeight="1" x14ac:dyDescent="0.2">
      <c r="A7622" s="235" t="str">
        <f t="shared" si="2283"/>
        <v/>
      </c>
      <c r="B7622" s="233" t="str">
        <f t="shared" si="2284"/>
        <v/>
      </c>
      <c r="C7622" s="234"/>
      <c r="D7622" s="235" t="str">
        <f t="shared" si="2285"/>
        <v/>
      </c>
      <c r="E7622" s="236"/>
      <c r="F7622" s="237">
        <f t="shared" si="2286"/>
        <v>0</v>
      </c>
      <c r="G7622" s="303">
        <f t="shared" si="2287"/>
        <v>0</v>
      </c>
    </row>
    <row r="7623" spans="1:7" s="238" customFormat="1" ht="24" customHeight="1" x14ac:dyDescent="0.2">
      <c r="A7623" s="235" t="str">
        <f t="shared" si="2283"/>
        <v/>
      </c>
      <c r="B7623" s="233" t="str">
        <f t="shared" si="2284"/>
        <v/>
      </c>
      <c r="C7623" s="234"/>
      <c r="D7623" s="235" t="str">
        <f t="shared" si="2285"/>
        <v/>
      </c>
      <c r="E7623" s="236"/>
      <c r="F7623" s="237">
        <f t="shared" si="2286"/>
        <v>0</v>
      </c>
      <c r="G7623" s="303">
        <f t="shared" si="2287"/>
        <v>0</v>
      </c>
    </row>
    <row r="7624" spans="1:7" s="238" customFormat="1" ht="24" customHeight="1" x14ac:dyDescent="0.2">
      <c r="A7624" s="235" t="str">
        <f t="shared" si="2283"/>
        <v/>
      </c>
      <c r="B7624" s="233" t="str">
        <f t="shared" si="2284"/>
        <v/>
      </c>
      <c r="C7624" s="234"/>
      <c r="D7624" s="235" t="str">
        <f t="shared" si="2285"/>
        <v/>
      </c>
      <c r="E7624" s="236"/>
      <c r="F7624" s="237">
        <f t="shared" si="2286"/>
        <v>0</v>
      </c>
      <c r="G7624" s="303">
        <f t="shared" si="2287"/>
        <v>0</v>
      </c>
    </row>
    <row r="7625" spans="1:7" s="238" customFormat="1" ht="24" customHeight="1" x14ac:dyDescent="0.2">
      <c r="A7625" s="235" t="str">
        <f t="shared" si="2283"/>
        <v/>
      </c>
      <c r="B7625" s="233" t="str">
        <f t="shared" si="2284"/>
        <v/>
      </c>
      <c r="C7625" s="234"/>
      <c r="D7625" s="235" t="str">
        <f t="shared" si="2285"/>
        <v/>
      </c>
      <c r="E7625" s="236"/>
      <c r="F7625" s="237">
        <f t="shared" si="2286"/>
        <v>0</v>
      </c>
      <c r="G7625" s="303">
        <f t="shared" si="2287"/>
        <v>0</v>
      </c>
    </row>
    <row r="7626" spans="1:7" ht="24" customHeight="1" x14ac:dyDescent="0.2">
      <c r="A7626" s="304"/>
      <c r="B7626" s="99"/>
      <c r="C7626" s="99"/>
      <c r="D7626" s="105"/>
      <c r="E7626" s="106"/>
      <c r="F7626" s="377" t="s">
        <v>31</v>
      </c>
      <c r="G7626" s="305">
        <f>SUBTOTAL(9,G7612:G7625)</f>
        <v>0</v>
      </c>
    </row>
    <row r="7627" spans="1:7" ht="24" customHeight="1" x14ac:dyDescent="0.2">
      <c r="A7627" s="304"/>
      <c r="B7627" s="99"/>
      <c r="C7627" s="375" t="s">
        <v>605</v>
      </c>
      <c r="D7627" s="105"/>
      <c r="E7627" s="106"/>
      <c r="F7627" s="107"/>
      <c r="G7627" s="306"/>
    </row>
    <row r="7628" spans="1:7" s="238" customFormat="1" ht="24" customHeight="1" x14ac:dyDescent="0.2">
      <c r="A7628" s="235" t="str">
        <f t="shared" ref="A7628:A7635" si="2288">IFERROR(VLOOKUP(C7628,Tabla_Insumos,4,FALSE),"")</f>
        <v/>
      </c>
      <c r="B7628" s="233">
        <f t="shared" ref="B7628:B7635" si="2289">IFERROR(VLOOKUP(A7628,Tabla_Indices,5,FALSE),"")</f>
        <v>0</v>
      </c>
      <c r="C7628" s="234"/>
      <c r="D7628" s="235" t="str">
        <f t="shared" ref="D7628:D7635" si="2290">IFERROR(VLOOKUP(C7628,Tabla_Insumos,2,FALSE),"")</f>
        <v/>
      </c>
      <c r="E7628" s="236"/>
      <c r="F7628" s="237">
        <f t="shared" ref="F7628:F7635" si="2291">IFERROR(VLOOKUP(C7628,Tabla_Insumos,3,FALSE),0)</f>
        <v>0</v>
      </c>
      <c r="G7628" s="303">
        <f>ROUND(E7628*F7628,2)</f>
        <v>0</v>
      </c>
    </row>
    <row r="7629" spans="1:7" s="238" customFormat="1" ht="24" customHeight="1" x14ac:dyDescent="0.2">
      <c r="A7629" s="235" t="str">
        <f t="shared" si="2288"/>
        <v/>
      </c>
      <c r="B7629" s="233">
        <f t="shared" si="2289"/>
        <v>0</v>
      </c>
      <c r="C7629" s="234"/>
      <c r="D7629" s="235" t="str">
        <f t="shared" si="2290"/>
        <v/>
      </c>
      <c r="E7629" s="236"/>
      <c r="F7629" s="237">
        <f t="shared" si="2291"/>
        <v>0</v>
      </c>
      <c r="G7629" s="303">
        <f>ROUND(E7629*F7629,2)</f>
        <v>0</v>
      </c>
    </row>
    <row r="7630" spans="1:7" s="238" customFormat="1" ht="24" customHeight="1" x14ac:dyDescent="0.2">
      <c r="A7630" s="235" t="str">
        <f t="shared" si="2288"/>
        <v/>
      </c>
      <c r="B7630" s="233">
        <f t="shared" si="2289"/>
        <v>0</v>
      </c>
      <c r="C7630" s="234"/>
      <c r="D7630" s="235" t="str">
        <f t="shared" si="2290"/>
        <v/>
      </c>
      <c r="E7630" s="236"/>
      <c r="F7630" s="237">
        <f t="shared" si="2291"/>
        <v>0</v>
      </c>
      <c r="G7630" s="303">
        <f t="shared" ref="G7630:G7635" si="2292">ROUND(E7630*F7630,2)</f>
        <v>0</v>
      </c>
    </row>
    <row r="7631" spans="1:7" s="238" customFormat="1" ht="24" customHeight="1" x14ac:dyDescent="0.2">
      <c r="A7631" s="235" t="str">
        <f t="shared" si="2288"/>
        <v/>
      </c>
      <c r="B7631" s="233">
        <f t="shared" si="2289"/>
        <v>0</v>
      </c>
      <c r="C7631" s="234"/>
      <c r="D7631" s="235" t="str">
        <f t="shared" si="2290"/>
        <v/>
      </c>
      <c r="E7631" s="236"/>
      <c r="F7631" s="237">
        <f t="shared" si="2291"/>
        <v>0</v>
      </c>
      <c r="G7631" s="303">
        <f t="shared" si="2292"/>
        <v>0</v>
      </c>
    </row>
    <row r="7632" spans="1:7" s="238" customFormat="1" ht="24" customHeight="1" x14ac:dyDescent="0.2">
      <c r="A7632" s="235" t="str">
        <f t="shared" si="2288"/>
        <v/>
      </c>
      <c r="B7632" s="233">
        <f t="shared" si="2289"/>
        <v>0</v>
      </c>
      <c r="C7632" s="234"/>
      <c r="D7632" s="235" t="str">
        <f t="shared" si="2290"/>
        <v/>
      </c>
      <c r="E7632" s="236"/>
      <c r="F7632" s="237">
        <f t="shared" si="2291"/>
        <v>0</v>
      </c>
      <c r="G7632" s="303">
        <f t="shared" si="2292"/>
        <v>0</v>
      </c>
    </row>
    <row r="7633" spans="1:7" s="238" customFormat="1" ht="24" customHeight="1" x14ac:dyDescent="0.2">
      <c r="A7633" s="235" t="str">
        <f t="shared" si="2288"/>
        <v/>
      </c>
      <c r="B7633" s="233">
        <f t="shared" si="2289"/>
        <v>0</v>
      </c>
      <c r="C7633" s="234"/>
      <c r="D7633" s="235" t="str">
        <f t="shared" si="2290"/>
        <v/>
      </c>
      <c r="E7633" s="236"/>
      <c r="F7633" s="237">
        <f t="shared" si="2291"/>
        <v>0</v>
      </c>
      <c r="G7633" s="303">
        <f t="shared" si="2292"/>
        <v>0</v>
      </c>
    </row>
    <row r="7634" spans="1:7" s="238" customFormat="1" ht="24" customHeight="1" x14ac:dyDescent="0.2">
      <c r="A7634" s="235" t="str">
        <f t="shared" si="2288"/>
        <v/>
      </c>
      <c r="B7634" s="233">
        <f t="shared" si="2289"/>
        <v>0</v>
      </c>
      <c r="C7634" s="234"/>
      <c r="D7634" s="235" t="str">
        <f t="shared" si="2290"/>
        <v/>
      </c>
      <c r="E7634" s="236"/>
      <c r="F7634" s="237">
        <f t="shared" si="2291"/>
        <v>0</v>
      </c>
      <c r="G7634" s="303">
        <f t="shared" si="2292"/>
        <v>0</v>
      </c>
    </row>
    <row r="7635" spans="1:7" s="238" customFormat="1" ht="24" customHeight="1" x14ac:dyDescent="0.2">
      <c r="A7635" s="235" t="str">
        <f t="shared" si="2288"/>
        <v/>
      </c>
      <c r="B7635" s="233">
        <f t="shared" si="2289"/>
        <v>0</v>
      </c>
      <c r="C7635" s="234"/>
      <c r="D7635" s="235" t="str">
        <f t="shared" si="2290"/>
        <v/>
      </c>
      <c r="E7635" s="236"/>
      <c r="F7635" s="237">
        <f t="shared" si="2291"/>
        <v>0</v>
      </c>
      <c r="G7635" s="303">
        <f t="shared" si="2292"/>
        <v>0</v>
      </c>
    </row>
    <row r="7636" spans="1:7" ht="24" customHeight="1" x14ac:dyDescent="0.2">
      <c r="A7636" s="304"/>
      <c r="B7636" s="99"/>
      <c r="C7636" s="99"/>
      <c r="D7636" s="105"/>
      <c r="E7636" s="106"/>
      <c r="F7636" s="377" t="s">
        <v>32</v>
      </c>
      <c r="G7636" s="305">
        <f>SUBTOTAL(9,G7628:G7635)</f>
        <v>0</v>
      </c>
    </row>
    <row r="7637" spans="1:7" ht="24" customHeight="1" x14ac:dyDescent="0.2">
      <c r="A7637" s="304"/>
      <c r="B7637" s="99"/>
      <c r="C7637" s="375" t="s">
        <v>606</v>
      </c>
      <c r="D7637" s="105"/>
      <c r="E7637" s="106"/>
      <c r="F7637" s="107"/>
      <c r="G7637" s="306"/>
    </row>
    <row r="7638" spans="1:7" s="238" customFormat="1" ht="24" customHeight="1" x14ac:dyDescent="0.2">
      <c r="A7638" s="235" t="str">
        <f t="shared" ref="A7638:A7646" si="2293">IFERROR(VLOOKUP(C7638,Tabla_Insumos,4,FALSE),"")</f>
        <v/>
      </c>
      <c r="B7638" s="233" t="str">
        <f t="shared" ref="B7638:B7646" si="2294">IFERROR(VLOOKUP(C7638,Tabla_Insumos,5,FALSE),"")</f>
        <v/>
      </c>
      <c r="C7638" s="234"/>
      <c r="D7638" s="235" t="str">
        <f t="shared" ref="D7638:D7646" si="2295">IFERROR(VLOOKUP(C7638,Tabla_Insumos,2,FALSE),"")</f>
        <v/>
      </c>
      <c r="E7638" s="236"/>
      <c r="F7638" s="237">
        <f t="shared" ref="F7638:F7646" si="2296">IFERROR(VLOOKUP(C7638,Tabla_Insumos,3,FALSE),0)</f>
        <v>0</v>
      </c>
      <c r="G7638" s="303">
        <f t="shared" ref="G7638:G7646" si="2297">ROUND(E7638*F7638,2)</f>
        <v>0</v>
      </c>
    </row>
    <row r="7639" spans="1:7" s="238" customFormat="1" ht="24" customHeight="1" x14ac:dyDescent="0.2">
      <c r="A7639" s="235" t="str">
        <f t="shared" si="2293"/>
        <v/>
      </c>
      <c r="B7639" s="233" t="str">
        <f t="shared" si="2294"/>
        <v/>
      </c>
      <c r="C7639" s="234"/>
      <c r="D7639" s="235" t="str">
        <f t="shared" si="2295"/>
        <v/>
      </c>
      <c r="E7639" s="236"/>
      <c r="F7639" s="237">
        <f t="shared" si="2296"/>
        <v>0</v>
      </c>
      <c r="G7639" s="303">
        <f t="shared" si="2297"/>
        <v>0</v>
      </c>
    </row>
    <row r="7640" spans="1:7" s="238" customFormat="1" ht="24" customHeight="1" x14ac:dyDescent="0.2">
      <c r="A7640" s="235" t="str">
        <f t="shared" si="2293"/>
        <v/>
      </c>
      <c r="B7640" s="233" t="str">
        <f t="shared" si="2294"/>
        <v/>
      </c>
      <c r="C7640" s="234"/>
      <c r="D7640" s="235" t="str">
        <f t="shared" si="2295"/>
        <v/>
      </c>
      <c r="E7640" s="236"/>
      <c r="F7640" s="237">
        <f t="shared" si="2296"/>
        <v>0</v>
      </c>
      <c r="G7640" s="303">
        <f t="shared" si="2297"/>
        <v>0</v>
      </c>
    </row>
    <row r="7641" spans="1:7" s="238" customFormat="1" ht="24" customHeight="1" x14ac:dyDescent="0.2">
      <c r="A7641" s="235" t="str">
        <f t="shared" si="2293"/>
        <v/>
      </c>
      <c r="B7641" s="233" t="str">
        <f t="shared" si="2294"/>
        <v/>
      </c>
      <c r="C7641" s="234"/>
      <c r="D7641" s="235" t="str">
        <f t="shared" si="2295"/>
        <v/>
      </c>
      <c r="E7641" s="236"/>
      <c r="F7641" s="237">
        <f t="shared" si="2296"/>
        <v>0</v>
      </c>
      <c r="G7641" s="303">
        <f t="shared" si="2297"/>
        <v>0</v>
      </c>
    </row>
    <row r="7642" spans="1:7" s="238" customFormat="1" ht="24" customHeight="1" x14ac:dyDescent="0.2">
      <c r="A7642" s="235" t="str">
        <f t="shared" si="2293"/>
        <v/>
      </c>
      <c r="B7642" s="233" t="str">
        <f t="shared" si="2294"/>
        <v/>
      </c>
      <c r="C7642" s="234"/>
      <c r="D7642" s="235" t="str">
        <f t="shared" si="2295"/>
        <v/>
      </c>
      <c r="E7642" s="236"/>
      <c r="F7642" s="237">
        <f t="shared" si="2296"/>
        <v>0</v>
      </c>
      <c r="G7642" s="303">
        <f t="shared" si="2297"/>
        <v>0</v>
      </c>
    </row>
    <row r="7643" spans="1:7" s="238" customFormat="1" ht="24" customHeight="1" x14ac:dyDescent="0.2">
      <c r="A7643" s="235" t="str">
        <f t="shared" si="2293"/>
        <v/>
      </c>
      <c r="B7643" s="233" t="str">
        <f t="shared" si="2294"/>
        <v/>
      </c>
      <c r="C7643" s="234"/>
      <c r="D7643" s="235" t="str">
        <f t="shared" si="2295"/>
        <v/>
      </c>
      <c r="E7643" s="236"/>
      <c r="F7643" s="237">
        <f t="shared" si="2296"/>
        <v>0</v>
      </c>
      <c r="G7643" s="303">
        <f t="shared" si="2297"/>
        <v>0</v>
      </c>
    </row>
    <row r="7644" spans="1:7" s="238" customFormat="1" ht="24" customHeight="1" x14ac:dyDescent="0.2">
      <c r="A7644" s="235" t="str">
        <f t="shared" si="2293"/>
        <v/>
      </c>
      <c r="B7644" s="233" t="str">
        <f t="shared" si="2294"/>
        <v/>
      </c>
      <c r="C7644" s="234"/>
      <c r="D7644" s="235" t="str">
        <f t="shared" si="2295"/>
        <v/>
      </c>
      <c r="E7644" s="236"/>
      <c r="F7644" s="237">
        <f t="shared" si="2296"/>
        <v>0</v>
      </c>
      <c r="G7644" s="303">
        <f t="shared" si="2297"/>
        <v>0</v>
      </c>
    </row>
    <row r="7645" spans="1:7" s="238" customFormat="1" ht="24" customHeight="1" x14ac:dyDescent="0.2">
      <c r="A7645" s="235" t="str">
        <f t="shared" si="2293"/>
        <v/>
      </c>
      <c r="B7645" s="233" t="str">
        <f t="shared" si="2294"/>
        <v/>
      </c>
      <c r="C7645" s="234"/>
      <c r="D7645" s="235" t="str">
        <f t="shared" si="2295"/>
        <v/>
      </c>
      <c r="E7645" s="236"/>
      <c r="F7645" s="237">
        <f t="shared" si="2296"/>
        <v>0</v>
      </c>
      <c r="G7645" s="303">
        <f t="shared" si="2297"/>
        <v>0</v>
      </c>
    </row>
    <row r="7646" spans="1:7" s="238" customFormat="1" ht="24" customHeight="1" x14ac:dyDescent="0.2">
      <c r="A7646" s="235" t="str">
        <f t="shared" si="2293"/>
        <v/>
      </c>
      <c r="B7646" s="233" t="str">
        <f t="shared" si="2294"/>
        <v/>
      </c>
      <c r="C7646" s="234"/>
      <c r="D7646" s="235" t="str">
        <f t="shared" si="2295"/>
        <v/>
      </c>
      <c r="E7646" s="236"/>
      <c r="F7646" s="237">
        <f t="shared" si="2296"/>
        <v>0</v>
      </c>
      <c r="G7646" s="303">
        <f t="shared" si="2297"/>
        <v>0</v>
      </c>
    </row>
    <row r="7647" spans="1:7" ht="24" customHeight="1" x14ac:dyDescent="0.2">
      <c r="A7647" s="307"/>
      <c r="B7647" s="105"/>
      <c r="C7647" s="99"/>
      <c r="D7647" s="105"/>
      <c r="E7647" s="106"/>
      <c r="F7647" s="377" t="s">
        <v>33</v>
      </c>
      <c r="G7647" s="305">
        <f>SUBTOTAL(9,G7638:G7646)</f>
        <v>0</v>
      </c>
    </row>
    <row r="7648" spans="1:7" ht="24" customHeight="1" x14ac:dyDescent="0.2">
      <c r="A7648" s="308"/>
      <c r="B7648" s="105"/>
      <c r="C7648" s="99"/>
      <c r="D7648" s="105"/>
      <c r="E7648" s="106"/>
      <c r="F7648" s="107"/>
      <c r="G7648" s="306"/>
    </row>
    <row r="7649" spans="1:123" ht="24" customHeight="1" x14ac:dyDescent="0.2">
      <c r="A7649" s="309" t="str">
        <f>B7607</f>
        <v/>
      </c>
      <c r="B7649" s="310" t="str">
        <f>C7607</f>
        <v/>
      </c>
      <c r="C7649" s="113"/>
      <c r="D7649" s="113" t="s">
        <v>34</v>
      </c>
      <c r="E7649" s="114"/>
      <c r="F7649" s="312" t="s">
        <v>35</v>
      </c>
      <c r="G7649" s="311">
        <f>SUBTOTAL(9,G7612:G7648)</f>
        <v>0</v>
      </c>
    </row>
    <row r="7651" spans="1:123" ht="24" customHeight="1" x14ac:dyDescent="0.2">
      <c r="A7651" s="291" t="s">
        <v>37</v>
      </c>
      <c r="B7651" s="292"/>
      <c r="C7651" s="292"/>
      <c r="D7651" s="292"/>
      <c r="E7651" s="292"/>
      <c r="F7651" s="292"/>
      <c r="G7651" s="293"/>
    </row>
    <row r="7652" spans="1:123" ht="24" customHeight="1" x14ac:dyDescent="0.2">
      <c r="A7652" s="294" t="s">
        <v>602</v>
      </c>
      <c r="B7652" s="101" t="str">
        <f>Comitente</f>
        <v>DIRECCION PROVINCIAL DE REDES DE GAS</v>
      </c>
      <c r="C7652" s="96"/>
      <c r="D7652" s="102"/>
      <c r="E7652" s="102"/>
      <c r="F7652" s="103"/>
      <c r="G7652" s="295"/>
    </row>
    <row r="7653" spans="1:123" ht="24" customHeight="1" x14ac:dyDescent="0.2">
      <c r="A7653" s="294" t="s">
        <v>603</v>
      </c>
      <c r="B7653" s="101">
        <f>Contratista</f>
        <v>0</v>
      </c>
      <c r="C7653" s="97"/>
      <c r="D7653" s="97"/>
      <c r="E7653" s="97"/>
      <c r="F7653" s="104"/>
      <c r="G7653" s="296"/>
    </row>
    <row r="7654" spans="1:123" ht="24" customHeight="1" x14ac:dyDescent="0.2">
      <c r="A7654" s="294" t="s">
        <v>24</v>
      </c>
      <c r="B7654" s="101" t="str">
        <f>Obra</f>
        <v>RED DE MEDIA PRESIÓN BARRIO TALACASTO</v>
      </c>
      <c r="C7654" s="97"/>
      <c r="D7654" s="97"/>
      <c r="E7654" s="97"/>
      <c r="F7654" s="104" t="s">
        <v>38</v>
      </c>
      <c r="G7654" s="297">
        <f>Fecha_Base</f>
        <v>0</v>
      </c>
    </row>
    <row r="7655" spans="1:123" ht="24" customHeight="1" x14ac:dyDescent="0.2">
      <c r="A7655" s="298" t="s">
        <v>601</v>
      </c>
      <c r="B7655" s="98" t="str">
        <f>Ubicación</f>
        <v>Departamento Chimbas</v>
      </c>
      <c r="C7655" s="98"/>
      <c r="D7655" s="105"/>
      <c r="E7655" s="106"/>
      <c r="F7655" s="107"/>
      <c r="G7655" s="299"/>
    </row>
    <row r="7656" spans="1:123" ht="24" customHeight="1" x14ac:dyDescent="0.2">
      <c r="A7656" s="298" t="s">
        <v>39</v>
      </c>
      <c r="B7656" s="108" t="str">
        <f>IFERROR(VALUE(LEFT(B7657,FIND(".",B7657)-1)),"")</f>
        <v/>
      </c>
      <c r="C7656" s="99" t="str">
        <f>IFERROR(VLOOKUP(B7656,Tabla_CyP,2,FALSE),"")</f>
        <v/>
      </c>
      <c r="D7656" s="99"/>
      <c r="E7656" s="106"/>
      <c r="F7656" s="107"/>
      <c r="G7656" s="299"/>
    </row>
    <row r="7657" spans="1:123" ht="24" customHeight="1" x14ac:dyDescent="0.2">
      <c r="A7657" s="298" t="s">
        <v>25</v>
      </c>
      <c r="B7657" s="109" t="str">
        <f>IFERROR(VLOOKUP(COUNTIF($A$1:A7657,"ANALISIS DE PRECIOS"),Tabla_NumeroItem,2,FALSE),"")</f>
        <v/>
      </c>
      <c r="C7657" s="99" t="str">
        <f>IFERROR(VLOOKUP(B7657,Tabla_CyP,2,FALSE),"")</f>
        <v/>
      </c>
      <c r="D7657" s="105"/>
      <c r="E7657" s="106"/>
      <c r="F7657" s="104" t="s">
        <v>26</v>
      </c>
      <c r="G7657" s="300" t="str">
        <f>IFERROR(VLOOKUP(B7657,Tabla_CyP,4,FALSE),"")</f>
        <v/>
      </c>
    </row>
    <row r="7658" spans="1:123" ht="24" customHeight="1" x14ac:dyDescent="0.2">
      <c r="A7658" s="298"/>
      <c r="B7658" s="98"/>
      <c r="C7658" s="99"/>
      <c r="D7658" s="105"/>
      <c r="E7658" s="106"/>
      <c r="F7658" s="107"/>
      <c r="G7658" s="299"/>
    </row>
    <row r="7659" spans="1:123" ht="24" customHeight="1" x14ac:dyDescent="0.2">
      <c r="A7659" s="431" t="s">
        <v>507</v>
      </c>
      <c r="B7659" s="432"/>
      <c r="C7659" s="425" t="s">
        <v>0</v>
      </c>
      <c r="D7659" s="425" t="s">
        <v>27</v>
      </c>
      <c r="E7659" s="427" t="s">
        <v>28</v>
      </c>
      <c r="F7659" s="429" t="s">
        <v>29</v>
      </c>
      <c r="G7659" s="429" t="s">
        <v>30</v>
      </c>
    </row>
    <row r="7660" spans="1:123" s="111" customFormat="1" ht="24" customHeight="1" x14ac:dyDescent="0.2">
      <c r="A7660" s="110" t="s">
        <v>508</v>
      </c>
      <c r="B7660" s="110" t="s">
        <v>509</v>
      </c>
      <c r="C7660" s="426"/>
      <c r="D7660" s="426"/>
      <c r="E7660" s="428"/>
      <c r="F7660" s="430"/>
      <c r="G7660" s="430"/>
      <c r="H7660" s="239"/>
      <c r="I7660" s="239"/>
      <c r="J7660" s="239"/>
      <c r="K7660" s="239"/>
      <c r="L7660" s="239"/>
      <c r="M7660" s="239"/>
      <c r="N7660" s="239"/>
      <c r="O7660" s="239"/>
      <c r="P7660" s="239"/>
      <c r="Q7660" s="239"/>
      <c r="R7660" s="239"/>
      <c r="S7660" s="239"/>
      <c r="T7660" s="239"/>
      <c r="U7660" s="239"/>
      <c r="V7660" s="239"/>
      <c r="W7660" s="239"/>
      <c r="X7660" s="239"/>
      <c r="Y7660" s="239"/>
      <c r="Z7660" s="239"/>
      <c r="AA7660" s="239"/>
      <c r="AB7660" s="239"/>
      <c r="AC7660" s="239"/>
      <c r="AD7660" s="239"/>
      <c r="AE7660" s="239"/>
      <c r="AF7660" s="239"/>
      <c r="AG7660" s="239"/>
      <c r="AH7660" s="239"/>
      <c r="AI7660" s="239"/>
      <c r="AJ7660" s="239"/>
      <c r="AK7660" s="239"/>
      <c r="AL7660" s="239"/>
      <c r="AM7660" s="239"/>
      <c r="AN7660" s="239"/>
      <c r="AO7660" s="239"/>
      <c r="AP7660" s="239"/>
      <c r="AQ7660" s="239"/>
      <c r="AR7660" s="239"/>
      <c r="AS7660" s="239"/>
      <c r="AT7660" s="239"/>
      <c r="AU7660" s="239"/>
      <c r="AV7660" s="239"/>
      <c r="AW7660" s="239"/>
      <c r="AX7660" s="239"/>
      <c r="AY7660" s="239"/>
      <c r="AZ7660" s="239"/>
      <c r="BA7660" s="239"/>
      <c r="BB7660" s="239"/>
      <c r="BC7660" s="239"/>
      <c r="BD7660" s="239"/>
      <c r="BE7660" s="239"/>
      <c r="BF7660" s="239"/>
      <c r="BG7660" s="239"/>
      <c r="BH7660" s="239"/>
      <c r="BI7660" s="239"/>
      <c r="BJ7660" s="239"/>
      <c r="BK7660" s="239"/>
      <c r="BL7660" s="239"/>
      <c r="BM7660" s="239"/>
      <c r="BN7660" s="239"/>
      <c r="BO7660" s="239"/>
      <c r="BP7660" s="239"/>
      <c r="BQ7660" s="239"/>
      <c r="BR7660" s="239"/>
      <c r="BS7660" s="239"/>
      <c r="BT7660" s="239"/>
      <c r="BU7660" s="239"/>
      <c r="BV7660" s="239"/>
      <c r="BW7660" s="239"/>
      <c r="BX7660" s="239"/>
      <c r="BY7660" s="239"/>
      <c r="BZ7660" s="239"/>
      <c r="CA7660" s="239"/>
      <c r="CB7660" s="239"/>
      <c r="CC7660" s="239"/>
      <c r="CD7660" s="239"/>
      <c r="CE7660" s="239"/>
      <c r="CF7660" s="239"/>
      <c r="CG7660" s="239"/>
      <c r="CH7660" s="239"/>
      <c r="CI7660" s="239"/>
      <c r="CJ7660" s="239"/>
      <c r="CK7660" s="239"/>
      <c r="CL7660" s="239"/>
      <c r="CM7660" s="239"/>
      <c r="CN7660" s="239"/>
      <c r="CO7660" s="239"/>
      <c r="CP7660" s="239"/>
      <c r="CQ7660" s="239"/>
      <c r="CR7660" s="239"/>
      <c r="CS7660" s="239"/>
      <c r="CT7660" s="239"/>
      <c r="CU7660" s="239"/>
      <c r="CV7660" s="239"/>
      <c r="CW7660" s="239"/>
      <c r="CX7660" s="239"/>
      <c r="CY7660" s="239"/>
      <c r="CZ7660" s="239"/>
      <c r="DA7660" s="239"/>
      <c r="DB7660" s="239"/>
      <c r="DC7660" s="239"/>
      <c r="DD7660" s="239"/>
      <c r="DE7660" s="239"/>
      <c r="DF7660" s="239"/>
      <c r="DG7660" s="239"/>
      <c r="DH7660" s="239"/>
      <c r="DI7660" s="239"/>
      <c r="DJ7660" s="239"/>
      <c r="DK7660" s="239"/>
      <c r="DL7660" s="239"/>
      <c r="DM7660" s="239"/>
      <c r="DN7660" s="239"/>
      <c r="DO7660" s="239"/>
      <c r="DP7660" s="239"/>
      <c r="DQ7660" s="239"/>
      <c r="DR7660" s="239"/>
      <c r="DS7660" s="239"/>
    </row>
    <row r="7661" spans="1:123" ht="24" customHeight="1" x14ac:dyDescent="0.2">
      <c r="A7661" s="378"/>
      <c r="B7661" s="112"/>
      <c r="C7661" s="376" t="s">
        <v>604</v>
      </c>
      <c r="D7661" s="113"/>
      <c r="E7661" s="114"/>
      <c r="F7661" s="115"/>
      <c r="G7661" s="302"/>
    </row>
    <row r="7662" spans="1:123" s="238" customFormat="1" ht="24" customHeight="1" x14ac:dyDescent="0.2">
      <c r="A7662" s="235" t="str">
        <f t="shared" ref="A7662:A7675" si="2298">IFERROR(VLOOKUP(C7662,Tabla_Insumos,4,FALSE),"")</f>
        <v/>
      </c>
      <c r="B7662" s="233" t="str">
        <f t="shared" ref="B7662:B7675" si="2299">IFERROR(VLOOKUP(C7662,Tabla_Insumos,5,FALSE),"")</f>
        <v/>
      </c>
      <c r="C7662" s="234"/>
      <c r="D7662" s="235" t="str">
        <f t="shared" ref="D7662:D7675" si="2300">IFERROR(VLOOKUP(C7662,Tabla_Insumos,2,FALSE),"")</f>
        <v/>
      </c>
      <c r="E7662" s="236"/>
      <c r="F7662" s="237">
        <f t="shared" ref="F7662:F7675" si="2301">IFERROR(VLOOKUP(C7662,Tabla_Insumos,3,FALSE),0)</f>
        <v>0</v>
      </c>
      <c r="G7662" s="303">
        <f>ROUND(E7662*F7662,2)</f>
        <v>0</v>
      </c>
    </row>
    <row r="7663" spans="1:123" s="238" customFormat="1" ht="24" customHeight="1" x14ac:dyDescent="0.2">
      <c r="A7663" s="235" t="str">
        <f t="shared" si="2298"/>
        <v/>
      </c>
      <c r="B7663" s="233" t="str">
        <f t="shared" si="2299"/>
        <v/>
      </c>
      <c r="C7663" s="234"/>
      <c r="D7663" s="235" t="str">
        <f t="shared" si="2300"/>
        <v/>
      </c>
      <c r="E7663" s="236"/>
      <c r="F7663" s="237">
        <f t="shared" si="2301"/>
        <v>0</v>
      </c>
      <c r="G7663" s="303">
        <f t="shared" ref="G7663:G7675" si="2302">ROUND(E7663*F7663,2)</f>
        <v>0</v>
      </c>
    </row>
    <row r="7664" spans="1:123" s="238" customFormat="1" ht="24" customHeight="1" x14ac:dyDescent="0.2">
      <c r="A7664" s="235" t="str">
        <f t="shared" si="2298"/>
        <v/>
      </c>
      <c r="B7664" s="233" t="str">
        <f t="shared" si="2299"/>
        <v/>
      </c>
      <c r="C7664" s="234"/>
      <c r="D7664" s="235" t="str">
        <f t="shared" si="2300"/>
        <v/>
      </c>
      <c r="E7664" s="236"/>
      <c r="F7664" s="237">
        <f t="shared" si="2301"/>
        <v>0</v>
      </c>
      <c r="G7664" s="303">
        <f t="shared" si="2302"/>
        <v>0</v>
      </c>
    </row>
    <row r="7665" spans="1:7" s="238" customFormat="1" ht="24" customHeight="1" x14ac:dyDescent="0.2">
      <c r="A7665" s="235" t="str">
        <f t="shared" si="2298"/>
        <v/>
      </c>
      <c r="B7665" s="233" t="str">
        <f t="shared" si="2299"/>
        <v/>
      </c>
      <c r="C7665" s="234"/>
      <c r="D7665" s="235" t="str">
        <f t="shared" si="2300"/>
        <v/>
      </c>
      <c r="E7665" s="236"/>
      <c r="F7665" s="237">
        <f t="shared" si="2301"/>
        <v>0</v>
      </c>
      <c r="G7665" s="303">
        <f t="shared" si="2302"/>
        <v>0</v>
      </c>
    </row>
    <row r="7666" spans="1:7" s="238" customFormat="1" ht="24" customHeight="1" x14ac:dyDescent="0.2">
      <c r="A7666" s="235" t="str">
        <f t="shared" si="2298"/>
        <v/>
      </c>
      <c r="B7666" s="233" t="str">
        <f t="shared" si="2299"/>
        <v/>
      </c>
      <c r="C7666" s="234"/>
      <c r="D7666" s="235" t="str">
        <f t="shared" si="2300"/>
        <v/>
      </c>
      <c r="E7666" s="236"/>
      <c r="F7666" s="237">
        <f t="shared" si="2301"/>
        <v>0</v>
      </c>
      <c r="G7666" s="303">
        <f t="shared" si="2302"/>
        <v>0</v>
      </c>
    </row>
    <row r="7667" spans="1:7" s="238" customFormat="1" ht="24" customHeight="1" x14ac:dyDescent="0.2">
      <c r="A7667" s="235" t="str">
        <f t="shared" si="2298"/>
        <v/>
      </c>
      <c r="B7667" s="233" t="str">
        <f t="shared" si="2299"/>
        <v/>
      </c>
      <c r="C7667" s="234"/>
      <c r="D7667" s="235" t="str">
        <f t="shared" si="2300"/>
        <v/>
      </c>
      <c r="E7667" s="236"/>
      <c r="F7667" s="237">
        <f t="shared" si="2301"/>
        <v>0</v>
      </c>
      <c r="G7667" s="303">
        <f t="shared" si="2302"/>
        <v>0</v>
      </c>
    </row>
    <row r="7668" spans="1:7" s="238" customFormat="1" ht="24" customHeight="1" x14ac:dyDescent="0.2">
      <c r="A7668" s="235" t="str">
        <f t="shared" si="2298"/>
        <v/>
      </c>
      <c r="B7668" s="233" t="str">
        <f t="shared" si="2299"/>
        <v/>
      </c>
      <c r="C7668" s="234"/>
      <c r="D7668" s="235" t="str">
        <f t="shared" si="2300"/>
        <v/>
      </c>
      <c r="E7668" s="236"/>
      <c r="F7668" s="237">
        <f t="shared" si="2301"/>
        <v>0</v>
      </c>
      <c r="G7668" s="303">
        <f t="shared" si="2302"/>
        <v>0</v>
      </c>
    </row>
    <row r="7669" spans="1:7" s="238" customFormat="1" ht="24" customHeight="1" x14ac:dyDescent="0.2">
      <c r="A7669" s="235" t="str">
        <f t="shared" si="2298"/>
        <v/>
      </c>
      <c r="B7669" s="233" t="str">
        <f t="shared" si="2299"/>
        <v/>
      </c>
      <c r="C7669" s="234"/>
      <c r="D7669" s="235" t="str">
        <f t="shared" si="2300"/>
        <v/>
      </c>
      <c r="E7669" s="236"/>
      <c r="F7669" s="237">
        <f t="shared" si="2301"/>
        <v>0</v>
      </c>
      <c r="G7669" s="303">
        <f t="shared" si="2302"/>
        <v>0</v>
      </c>
    </row>
    <row r="7670" spans="1:7" s="238" customFormat="1" ht="24" customHeight="1" x14ac:dyDescent="0.2">
      <c r="A7670" s="235" t="str">
        <f t="shared" si="2298"/>
        <v/>
      </c>
      <c r="B7670" s="233" t="str">
        <f t="shared" si="2299"/>
        <v/>
      </c>
      <c r="C7670" s="234"/>
      <c r="D7670" s="235" t="str">
        <f t="shared" si="2300"/>
        <v/>
      </c>
      <c r="E7670" s="236"/>
      <c r="F7670" s="237">
        <f t="shared" si="2301"/>
        <v>0</v>
      </c>
      <c r="G7670" s="303">
        <f t="shared" si="2302"/>
        <v>0</v>
      </c>
    </row>
    <row r="7671" spans="1:7" s="238" customFormat="1" ht="24" customHeight="1" x14ac:dyDescent="0.2">
      <c r="A7671" s="235" t="str">
        <f t="shared" si="2298"/>
        <v/>
      </c>
      <c r="B7671" s="233" t="str">
        <f t="shared" si="2299"/>
        <v/>
      </c>
      <c r="C7671" s="234"/>
      <c r="D7671" s="235" t="str">
        <f t="shared" si="2300"/>
        <v/>
      </c>
      <c r="E7671" s="236"/>
      <c r="F7671" s="237">
        <f t="shared" si="2301"/>
        <v>0</v>
      </c>
      <c r="G7671" s="303">
        <f t="shared" si="2302"/>
        <v>0</v>
      </c>
    </row>
    <row r="7672" spans="1:7" s="238" customFormat="1" ht="24" customHeight="1" x14ac:dyDescent="0.2">
      <c r="A7672" s="235" t="str">
        <f t="shared" si="2298"/>
        <v/>
      </c>
      <c r="B7672" s="233" t="str">
        <f t="shared" si="2299"/>
        <v/>
      </c>
      <c r="C7672" s="234"/>
      <c r="D7672" s="235" t="str">
        <f t="shared" si="2300"/>
        <v/>
      </c>
      <c r="E7672" s="236"/>
      <c r="F7672" s="237">
        <f t="shared" si="2301"/>
        <v>0</v>
      </c>
      <c r="G7672" s="303">
        <f t="shared" si="2302"/>
        <v>0</v>
      </c>
    </row>
    <row r="7673" spans="1:7" s="238" customFormat="1" ht="24" customHeight="1" x14ac:dyDescent="0.2">
      <c r="A7673" s="235" t="str">
        <f t="shared" si="2298"/>
        <v/>
      </c>
      <c r="B7673" s="233" t="str">
        <f t="shared" si="2299"/>
        <v/>
      </c>
      <c r="C7673" s="234"/>
      <c r="D7673" s="235" t="str">
        <f t="shared" si="2300"/>
        <v/>
      </c>
      <c r="E7673" s="236"/>
      <c r="F7673" s="237">
        <f t="shared" si="2301"/>
        <v>0</v>
      </c>
      <c r="G7673" s="303">
        <f t="shared" si="2302"/>
        <v>0</v>
      </c>
    </row>
    <row r="7674" spans="1:7" s="238" customFormat="1" ht="24" customHeight="1" x14ac:dyDescent="0.2">
      <c r="A7674" s="235" t="str">
        <f t="shared" si="2298"/>
        <v/>
      </c>
      <c r="B7674" s="233" t="str">
        <f t="shared" si="2299"/>
        <v/>
      </c>
      <c r="C7674" s="234"/>
      <c r="D7674" s="235" t="str">
        <f t="shared" si="2300"/>
        <v/>
      </c>
      <c r="E7674" s="236"/>
      <c r="F7674" s="237">
        <f t="shared" si="2301"/>
        <v>0</v>
      </c>
      <c r="G7674" s="303">
        <f t="shared" si="2302"/>
        <v>0</v>
      </c>
    </row>
    <row r="7675" spans="1:7" s="238" customFormat="1" ht="24" customHeight="1" x14ac:dyDescent="0.2">
      <c r="A7675" s="235" t="str">
        <f t="shared" si="2298"/>
        <v/>
      </c>
      <c r="B7675" s="233" t="str">
        <f t="shared" si="2299"/>
        <v/>
      </c>
      <c r="C7675" s="234"/>
      <c r="D7675" s="235" t="str">
        <f t="shared" si="2300"/>
        <v/>
      </c>
      <c r="E7675" s="236"/>
      <c r="F7675" s="237">
        <f t="shared" si="2301"/>
        <v>0</v>
      </c>
      <c r="G7675" s="303">
        <f t="shared" si="2302"/>
        <v>0</v>
      </c>
    </row>
    <row r="7676" spans="1:7" ht="24" customHeight="1" x14ac:dyDescent="0.2">
      <c r="A7676" s="304"/>
      <c r="B7676" s="99"/>
      <c r="C7676" s="99"/>
      <c r="D7676" s="105"/>
      <c r="E7676" s="106"/>
      <c r="F7676" s="377" t="s">
        <v>31</v>
      </c>
      <c r="G7676" s="305">
        <f>SUBTOTAL(9,G7662:G7675)</f>
        <v>0</v>
      </c>
    </row>
    <row r="7677" spans="1:7" ht="24" customHeight="1" x14ac:dyDescent="0.2">
      <c r="A7677" s="304"/>
      <c r="B7677" s="99"/>
      <c r="C7677" s="375" t="s">
        <v>605</v>
      </c>
      <c r="D7677" s="105"/>
      <c r="E7677" s="106"/>
      <c r="F7677" s="107"/>
      <c r="G7677" s="306"/>
    </row>
    <row r="7678" spans="1:7" s="238" customFormat="1" ht="24" customHeight="1" x14ac:dyDescent="0.2">
      <c r="A7678" s="235" t="str">
        <f t="shared" ref="A7678:A7685" si="2303">IFERROR(VLOOKUP(C7678,Tabla_Insumos,4,FALSE),"")</f>
        <v/>
      </c>
      <c r="B7678" s="233">
        <f t="shared" ref="B7678:B7685" si="2304">IFERROR(VLOOKUP(A7678,Tabla_Indices,5,FALSE),"")</f>
        <v>0</v>
      </c>
      <c r="C7678" s="234"/>
      <c r="D7678" s="235" t="str">
        <f t="shared" ref="D7678:D7685" si="2305">IFERROR(VLOOKUP(C7678,Tabla_Insumos,2,FALSE),"")</f>
        <v/>
      </c>
      <c r="E7678" s="236"/>
      <c r="F7678" s="237">
        <f t="shared" ref="F7678:F7685" si="2306">IFERROR(VLOOKUP(C7678,Tabla_Insumos,3,FALSE),0)</f>
        <v>0</v>
      </c>
      <c r="G7678" s="303">
        <f>ROUND(E7678*F7678,2)</f>
        <v>0</v>
      </c>
    </row>
    <row r="7679" spans="1:7" s="238" customFormat="1" ht="24" customHeight="1" x14ac:dyDescent="0.2">
      <c r="A7679" s="235" t="str">
        <f t="shared" si="2303"/>
        <v/>
      </c>
      <c r="B7679" s="233">
        <f t="shared" si="2304"/>
        <v>0</v>
      </c>
      <c r="C7679" s="234"/>
      <c r="D7679" s="235" t="str">
        <f t="shared" si="2305"/>
        <v/>
      </c>
      <c r="E7679" s="236"/>
      <c r="F7679" s="237">
        <f t="shared" si="2306"/>
        <v>0</v>
      </c>
      <c r="G7679" s="303">
        <f>ROUND(E7679*F7679,2)</f>
        <v>0</v>
      </c>
    </row>
    <row r="7680" spans="1:7" s="238" customFormat="1" ht="24" customHeight="1" x14ac:dyDescent="0.2">
      <c r="A7680" s="235" t="str">
        <f t="shared" si="2303"/>
        <v/>
      </c>
      <c r="B7680" s="233">
        <f t="shared" si="2304"/>
        <v>0</v>
      </c>
      <c r="C7680" s="234"/>
      <c r="D7680" s="235" t="str">
        <f t="shared" si="2305"/>
        <v/>
      </c>
      <c r="E7680" s="236"/>
      <c r="F7680" s="237">
        <f t="shared" si="2306"/>
        <v>0</v>
      </c>
      <c r="G7680" s="303">
        <f t="shared" ref="G7680:G7685" si="2307">ROUND(E7680*F7680,2)</f>
        <v>0</v>
      </c>
    </row>
    <row r="7681" spans="1:7" s="238" customFormat="1" ht="24" customHeight="1" x14ac:dyDescent="0.2">
      <c r="A7681" s="235" t="str">
        <f t="shared" si="2303"/>
        <v/>
      </c>
      <c r="B7681" s="233">
        <f t="shared" si="2304"/>
        <v>0</v>
      </c>
      <c r="C7681" s="234"/>
      <c r="D7681" s="235" t="str">
        <f t="shared" si="2305"/>
        <v/>
      </c>
      <c r="E7681" s="236"/>
      <c r="F7681" s="237">
        <f t="shared" si="2306"/>
        <v>0</v>
      </c>
      <c r="G7681" s="303">
        <f t="shared" si="2307"/>
        <v>0</v>
      </c>
    </row>
    <row r="7682" spans="1:7" s="238" customFormat="1" ht="24" customHeight="1" x14ac:dyDescent="0.2">
      <c r="A7682" s="235" t="str">
        <f t="shared" si="2303"/>
        <v/>
      </c>
      <c r="B7682" s="233">
        <f t="shared" si="2304"/>
        <v>0</v>
      </c>
      <c r="C7682" s="234"/>
      <c r="D7682" s="235" t="str">
        <f t="shared" si="2305"/>
        <v/>
      </c>
      <c r="E7682" s="236"/>
      <c r="F7682" s="237">
        <f t="shared" si="2306"/>
        <v>0</v>
      </c>
      <c r="G7682" s="303">
        <f t="shared" si="2307"/>
        <v>0</v>
      </c>
    </row>
    <row r="7683" spans="1:7" s="238" customFormat="1" ht="24" customHeight="1" x14ac:dyDescent="0.2">
      <c r="A7683" s="235" t="str">
        <f t="shared" si="2303"/>
        <v/>
      </c>
      <c r="B7683" s="233">
        <f t="shared" si="2304"/>
        <v>0</v>
      </c>
      <c r="C7683" s="234"/>
      <c r="D7683" s="235" t="str">
        <f t="shared" si="2305"/>
        <v/>
      </c>
      <c r="E7683" s="236"/>
      <c r="F7683" s="237">
        <f t="shared" si="2306"/>
        <v>0</v>
      </c>
      <c r="G7683" s="303">
        <f t="shared" si="2307"/>
        <v>0</v>
      </c>
    </row>
    <row r="7684" spans="1:7" s="238" customFormat="1" ht="24" customHeight="1" x14ac:dyDescent="0.2">
      <c r="A7684" s="235" t="str">
        <f t="shared" si="2303"/>
        <v/>
      </c>
      <c r="B7684" s="233">
        <f t="shared" si="2304"/>
        <v>0</v>
      </c>
      <c r="C7684" s="234"/>
      <c r="D7684" s="235" t="str">
        <f t="shared" si="2305"/>
        <v/>
      </c>
      <c r="E7684" s="236"/>
      <c r="F7684" s="237">
        <f t="shared" si="2306"/>
        <v>0</v>
      </c>
      <c r="G7684" s="303">
        <f t="shared" si="2307"/>
        <v>0</v>
      </c>
    </row>
    <row r="7685" spans="1:7" s="238" customFormat="1" ht="24" customHeight="1" x14ac:dyDescent="0.2">
      <c r="A7685" s="235" t="str">
        <f t="shared" si="2303"/>
        <v/>
      </c>
      <c r="B7685" s="233">
        <f t="shared" si="2304"/>
        <v>0</v>
      </c>
      <c r="C7685" s="234"/>
      <c r="D7685" s="235" t="str">
        <f t="shared" si="2305"/>
        <v/>
      </c>
      <c r="E7685" s="236"/>
      <c r="F7685" s="237">
        <f t="shared" si="2306"/>
        <v>0</v>
      </c>
      <c r="G7685" s="303">
        <f t="shared" si="2307"/>
        <v>0</v>
      </c>
    </row>
    <row r="7686" spans="1:7" ht="24" customHeight="1" x14ac:dyDescent="0.2">
      <c r="A7686" s="304"/>
      <c r="B7686" s="99"/>
      <c r="C7686" s="99"/>
      <c r="D7686" s="105"/>
      <c r="E7686" s="106"/>
      <c r="F7686" s="377" t="s">
        <v>32</v>
      </c>
      <c r="G7686" s="305">
        <f>SUBTOTAL(9,G7678:G7685)</f>
        <v>0</v>
      </c>
    </row>
    <row r="7687" spans="1:7" ht="24" customHeight="1" x14ac:dyDescent="0.2">
      <c r="A7687" s="304"/>
      <c r="B7687" s="99"/>
      <c r="C7687" s="375" t="s">
        <v>606</v>
      </c>
      <c r="D7687" s="105"/>
      <c r="E7687" s="106"/>
      <c r="F7687" s="107"/>
      <c r="G7687" s="306"/>
    </row>
    <row r="7688" spans="1:7" s="238" customFormat="1" ht="24" customHeight="1" x14ac:dyDescent="0.2">
      <c r="A7688" s="235" t="str">
        <f t="shared" ref="A7688:A7696" si="2308">IFERROR(VLOOKUP(C7688,Tabla_Insumos,4,FALSE),"")</f>
        <v/>
      </c>
      <c r="B7688" s="233" t="str">
        <f t="shared" ref="B7688:B7696" si="2309">IFERROR(VLOOKUP(C7688,Tabla_Insumos,5,FALSE),"")</f>
        <v/>
      </c>
      <c r="C7688" s="234"/>
      <c r="D7688" s="235" t="str">
        <f t="shared" ref="D7688:D7696" si="2310">IFERROR(VLOOKUP(C7688,Tabla_Insumos,2,FALSE),"")</f>
        <v/>
      </c>
      <c r="E7688" s="236"/>
      <c r="F7688" s="237">
        <f t="shared" ref="F7688:F7696" si="2311">IFERROR(VLOOKUP(C7688,Tabla_Insumos,3,FALSE),0)</f>
        <v>0</v>
      </c>
      <c r="G7688" s="303">
        <f t="shared" ref="G7688:G7696" si="2312">ROUND(E7688*F7688,2)</f>
        <v>0</v>
      </c>
    </row>
    <row r="7689" spans="1:7" s="238" customFormat="1" ht="24" customHeight="1" x14ac:dyDescent="0.2">
      <c r="A7689" s="235" t="str">
        <f t="shared" si="2308"/>
        <v/>
      </c>
      <c r="B7689" s="233" t="str">
        <f t="shared" si="2309"/>
        <v/>
      </c>
      <c r="C7689" s="234"/>
      <c r="D7689" s="235" t="str">
        <f t="shared" si="2310"/>
        <v/>
      </c>
      <c r="E7689" s="236"/>
      <c r="F7689" s="237">
        <f t="shared" si="2311"/>
        <v>0</v>
      </c>
      <c r="G7689" s="303">
        <f t="shared" si="2312"/>
        <v>0</v>
      </c>
    </row>
    <row r="7690" spans="1:7" s="238" customFormat="1" ht="24" customHeight="1" x14ac:dyDescent="0.2">
      <c r="A7690" s="235" t="str">
        <f t="shared" si="2308"/>
        <v/>
      </c>
      <c r="B7690" s="233" t="str">
        <f t="shared" si="2309"/>
        <v/>
      </c>
      <c r="C7690" s="234"/>
      <c r="D7690" s="235" t="str">
        <f t="shared" si="2310"/>
        <v/>
      </c>
      <c r="E7690" s="236"/>
      <c r="F7690" s="237">
        <f t="shared" si="2311"/>
        <v>0</v>
      </c>
      <c r="G7690" s="303">
        <f t="shared" si="2312"/>
        <v>0</v>
      </c>
    </row>
    <row r="7691" spans="1:7" s="238" customFormat="1" ht="24" customHeight="1" x14ac:dyDescent="0.2">
      <c r="A7691" s="235" t="str">
        <f t="shared" si="2308"/>
        <v/>
      </c>
      <c r="B7691" s="233" t="str">
        <f t="shared" si="2309"/>
        <v/>
      </c>
      <c r="C7691" s="234"/>
      <c r="D7691" s="235" t="str">
        <f t="shared" si="2310"/>
        <v/>
      </c>
      <c r="E7691" s="236"/>
      <c r="F7691" s="237">
        <f t="shared" si="2311"/>
        <v>0</v>
      </c>
      <c r="G7691" s="303">
        <f t="shared" si="2312"/>
        <v>0</v>
      </c>
    </row>
    <row r="7692" spans="1:7" s="238" customFormat="1" ht="24" customHeight="1" x14ac:dyDescent="0.2">
      <c r="A7692" s="235" t="str">
        <f t="shared" si="2308"/>
        <v/>
      </c>
      <c r="B7692" s="233" t="str">
        <f t="shared" si="2309"/>
        <v/>
      </c>
      <c r="C7692" s="234"/>
      <c r="D7692" s="235" t="str">
        <f t="shared" si="2310"/>
        <v/>
      </c>
      <c r="E7692" s="236"/>
      <c r="F7692" s="237">
        <f t="shared" si="2311"/>
        <v>0</v>
      </c>
      <c r="G7692" s="303">
        <f t="shared" si="2312"/>
        <v>0</v>
      </c>
    </row>
    <row r="7693" spans="1:7" s="238" customFormat="1" ht="24" customHeight="1" x14ac:dyDescent="0.2">
      <c r="A7693" s="235" t="str">
        <f t="shared" si="2308"/>
        <v/>
      </c>
      <c r="B7693" s="233" t="str">
        <f t="shared" si="2309"/>
        <v/>
      </c>
      <c r="C7693" s="234"/>
      <c r="D7693" s="235" t="str">
        <f t="shared" si="2310"/>
        <v/>
      </c>
      <c r="E7693" s="236"/>
      <c r="F7693" s="237">
        <f t="shared" si="2311"/>
        <v>0</v>
      </c>
      <c r="G7693" s="303">
        <f t="shared" si="2312"/>
        <v>0</v>
      </c>
    </row>
    <row r="7694" spans="1:7" s="238" customFormat="1" ht="24" customHeight="1" x14ac:dyDescent="0.2">
      <c r="A7694" s="235" t="str">
        <f t="shared" si="2308"/>
        <v/>
      </c>
      <c r="B7694" s="233" t="str">
        <f t="shared" si="2309"/>
        <v/>
      </c>
      <c r="C7694" s="234"/>
      <c r="D7694" s="235" t="str">
        <f t="shared" si="2310"/>
        <v/>
      </c>
      <c r="E7694" s="236"/>
      <c r="F7694" s="237">
        <f t="shared" si="2311"/>
        <v>0</v>
      </c>
      <c r="G7694" s="303">
        <f t="shared" si="2312"/>
        <v>0</v>
      </c>
    </row>
    <row r="7695" spans="1:7" s="238" customFormat="1" ht="24" customHeight="1" x14ac:dyDescent="0.2">
      <c r="A7695" s="235" t="str">
        <f t="shared" si="2308"/>
        <v/>
      </c>
      <c r="B7695" s="233" t="str">
        <f t="shared" si="2309"/>
        <v/>
      </c>
      <c r="C7695" s="234"/>
      <c r="D7695" s="235" t="str">
        <f t="shared" si="2310"/>
        <v/>
      </c>
      <c r="E7695" s="236"/>
      <c r="F7695" s="237">
        <f t="shared" si="2311"/>
        <v>0</v>
      </c>
      <c r="G7695" s="303">
        <f t="shared" si="2312"/>
        <v>0</v>
      </c>
    </row>
    <row r="7696" spans="1:7" s="238" customFormat="1" ht="24" customHeight="1" x14ac:dyDescent="0.2">
      <c r="A7696" s="235" t="str">
        <f t="shared" si="2308"/>
        <v/>
      </c>
      <c r="B7696" s="233" t="str">
        <f t="shared" si="2309"/>
        <v/>
      </c>
      <c r="C7696" s="234"/>
      <c r="D7696" s="235" t="str">
        <f t="shared" si="2310"/>
        <v/>
      </c>
      <c r="E7696" s="236"/>
      <c r="F7696" s="237">
        <f t="shared" si="2311"/>
        <v>0</v>
      </c>
      <c r="G7696" s="303">
        <f t="shared" si="2312"/>
        <v>0</v>
      </c>
    </row>
    <row r="7697" spans="1:123" ht="24" customHeight="1" x14ac:dyDescent="0.2">
      <c r="A7697" s="307"/>
      <c r="B7697" s="105"/>
      <c r="C7697" s="99"/>
      <c r="D7697" s="105"/>
      <c r="E7697" s="106"/>
      <c r="F7697" s="377" t="s">
        <v>33</v>
      </c>
      <c r="G7697" s="305">
        <f>SUBTOTAL(9,G7688:G7696)</f>
        <v>0</v>
      </c>
    </row>
    <row r="7698" spans="1:123" ht="24" customHeight="1" x14ac:dyDescent="0.2">
      <c r="A7698" s="308"/>
      <c r="B7698" s="105"/>
      <c r="C7698" s="99"/>
      <c r="D7698" s="105"/>
      <c r="E7698" s="106"/>
      <c r="F7698" s="107"/>
      <c r="G7698" s="306"/>
    </row>
    <row r="7699" spans="1:123" ht="24" customHeight="1" x14ac:dyDescent="0.2">
      <c r="A7699" s="309" t="str">
        <f>B7657</f>
        <v/>
      </c>
      <c r="B7699" s="310" t="str">
        <f>C7657</f>
        <v/>
      </c>
      <c r="C7699" s="113"/>
      <c r="D7699" s="113" t="s">
        <v>34</v>
      </c>
      <c r="E7699" s="114"/>
      <c r="F7699" s="312" t="s">
        <v>35</v>
      </c>
      <c r="G7699" s="311">
        <f>SUBTOTAL(9,G7662:G7698)</f>
        <v>0</v>
      </c>
    </row>
    <row r="7701" spans="1:123" ht="24" customHeight="1" x14ac:dyDescent="0.2">
      <c r="A7701" s="291" t="s">
        <v>37</v>
      </c>
      <c r="B7701" s="292"/>
      <c r="C7701" s="292"/>
      <c r="D7701" s="292"/>
      <c r="E7701" s="292"/>
      <c r="F7701" s="292"/>
      <c r="G7701" s="293"/>
    </row>
    <row r="7702" spans="1:123" ht="24" customHeight="1" x14ac:dyDescent="0.2">
      <c r="A7702" s="294" t="s">
        <v>602</v>
      </c>
      <c r="B7702" s="101" t="str">
        <f>Comitente</f>
        <v>DIRECCION PROVINCIAL DE REDES DE GAS</v>
      </c>
      <c r="C7702" s="96"/>
      <c r="D7702" s="102"/>
      <c r="E7702" s="102"/>
      <c r="F7702" s="103"/>
      <c r="G7702" s="295"/>
    </row>
    <row r="7703" spans="1:123" ht="24" customHeight="1" x14ac:dyDescent="0.2">
      <c r="A7703" s="294" t="s">
        <v>603</v>
      </c>
      <c r="B7703" s="101">
        <f>Contratista</f>
        <v>0</v>
      </c>
      <c r="C7703" s="97"/>
      <c r="D7703" s="97"/>
      <c r="E7703" s="97"/>
      <c r="F7703" s="104"/>
      <c r="G7703" s="296"/>
    </row>
    <row r="7704" spans="1:123" ht="24" customHeight="1" x14ac:dyDescent="0.2">
      <c r="A7704" s="294" t="s">
        <v>24</v>
      </c>
      <c r="B7704" s="101" t="str">
        <f>Obra</f>
        <v>RED DE MEDIA PRESIÓN BARRIO TALACASTO</v>
      </c>
      <c r="C7704" s="97"/>
      <c r="D7704" s="97"/>
      <c r="E7704" s="97"/>
      <c r="F7704" s="104" t="s">
        <v>38</v>
      </c>
      <c r="G7704" s="297">
        <f>Fecha_Base</f>
        <v>0</v>
      </c>
    </row>
    <row r="7705" spans="1:123" ht="24" customHeight="1" x14ac:dyDescent="0.2">
      <c r="A7705" s="298" t="s">
        <v>601</v>
      </c>
      <c r="B7705" s="98" t="str">
        <f>Ubicación</f>
        <v>Departamento Chimbas</v>
      </c>
      <c r="C7705" s="98"/>
      <c r="D7705" s="105"/>
      <c r="E7705" s="106"/>
      <c r="F7705" s="107"/>
      <c r="G7705" s="299"/>
    </row>
    <row r="7706" spans="1:123" ht="24" customHeight="1" x14ac:dyDescent="0.2">
      <c r="A7706" s="298" t="s">
        <v>39</v>
      </c>
      <c r="B7706" s="108" t="str">
        <f>IFERROR(VALUE(LEFT(B7707,FIND(".",B7707)-1)),"")</f>
        <v/>
      </c>
      <c r="C7706" s="99" t="str">
        <f>IFERROR(VLOOKUP(B7706,Tabla_CyP,2,FALSE),"")</f>
        <v/>
      </c>
      <c r="D7706" s="99"/>
      <c r="E7706" s="106"/>
      <c r="F7706" s="107"/>
      <c r="G7706" s="299"/>
    </row>
    <row r="7707" spans="1:123" ht="24" customHeight="1" x14ac:dyDescent="0.2">
      <c r="A7707" s="298" t="s">
        <v>25</v>
      </c>
      <c r="B7707" s="109" t="str">
        <f>IFERROR(VLOOKUP(COUNTIF($A$1:A7707,"ANALISIS DE PRECIOS"),Tabla_NumeroItem,2,FALSE),"")</f>
        <v/>
      </c>
      <c r="C7707" s="99" t="str">
        <f>IFERROR(VLOOKUP(B7707,Tabla_CyP,2,FALSE),"")</f>
        <v/>
      </c>
      <c r="D7707" s="105"/>
      <c r="E7707" s="106"/>
      <c r="F7707" s="104" t="s">
        <v>26</v>
      </c>
      <c r="G7707" s="300" t="str">
        <f>IFERROR(VLOOKUP(B7707,Tabla_CyP,4,FALSE),"")</f>
        <v/>
      </c>
    </row>
    <row r="7708" spans="1:123" ht="24" customHeight="1" x14ac:dyDescent="0.2">
      <c r="A7708" s="298"/>
      <c r="B7708" s="98"/>
      <c r="C7708" s="99"/>
      <c r="D7708" s="105"/>
      <c r="E7708" s="106"/>
      <c r="F7708" s="107"/>
      <c r="G7708" s="299"/>
    </row>
    <row r="7709" spans="1:123" ht="24" customHeight="1" x14ac:dyDescent="0.2">
      <c r="A7709" s="431" t="s">
        <v>507</v>
      </c>
      <c r="B7709" s="432"/>
      <c r="C7709" s="425" t="s">
        <v>0</v>
      </c>
      <c r="D7709" s="425" t="s">
        <v>27</v>
      </c>
      <c r="E7709" s="427" t="s">
        <v>28</v>
      </c>
      <c r="F7709" s="429" t="s">
        <v>29</v>
      </c>
      <c r="G7709" s="429" t="s">
        <v>30</v>
      </c>
    </row>
    <row r="7710" spans="1:123" s="111" customFormat="1" ht="24" customHeight="1" x14ac:dyDescent="0.2">
      <c r="A7710" s="110" t="s">
        <v>508</v>
      </c>
      <c r="B7710" s="110" t="s">
        <v>509</v>
      </c>
      <c r="C7710" s="426"/>
      <c r="D7710" s="426"/>
      <c r="E7710" s="428"/>
      <c r="F7710" s="430"/>
      <c r="G7710" s="430"/>
      <c r="H7710" s="239"/>
      <c r="I7710" s="239"/>
      <c r="J7710" s="239"/>
      <c r="K7710" s="239"/>
      <c r="L7710" s="239"/>
      <c r="M7710" s="239"/>
      <c r="N7710" s="239"/>
      <c r="O7710" s="239"/>
      <c r="P7710" s="239"/>
      <c r="Q7710" s="239"/>
      <c r="R7710" s="239"/>
      <c r="S7710" s="239"/>
      <c r="T7710" s="239"/>
      <c r="U7710" s="239"/>
      <c r="V7710" s="239"/>
      <c r="W7710" s="239"/>
      <c r="X7710" s="239"/>
      <c r="Y7710" s="239"/>
      <c r="Z7710" s="239"/>
      <c r="AA7710" s="239"/>
      <c r="AB7710" s="239"/>
      <c r="AC7710" s="239"/>
      <c r="AD7710" s="239"/>
      <c r="AE7710" s="239"/>
      <c r="AF7710" s="239"/>
      <c r="AG7710" s="239"/>
      <c r="AH7710" s="239"/>
      <c r="AI7710" s="239"/>
      <c r="AJ7710" s="239"/>
      <c r="AK7710" s="239"/>
      <c r="AL7710" s="239"/>
      <c r="AM7710" s="239"/>
      <c r="AN7710" s="239"/>
      <c r="AO7710" s="239"/>
      <c r="AP7710" s="239"/>
      <c r="AQ7710" s="239"/>
      <c r="AR7710" s="239"/>
      <c r="AS7710" s="239"/>
      <c r="AT7710" s="239"/>
      <c r="AU7710" s="239"/>
      <c r="AV7710" s="239"/>
      <c r="AW7710" s="239"/>
      <c r="AX7710" s="239"/>
      <c r="AY7710" s="239"/>
      <c r="AZ7710" s="239"/>
      <c r="BA7710" s="239"/>
      <c r="BB7710" s="239"/>
      <c r="BC7710" s="239"/>
      <c r="BD7710" s="239"/>
      <c r="BE7710" s="239"/>
      <c r="BF7710" s="239"/>
      <c r="BG7710" s="239"/>
      <c r="BH7710" s="239"/>
      <c r="BI7710" s="239"/>
      <c r="BJ7710" s="239"/>
      <c r="BK7710" s="239"/>
      <c r="BL7710" s="239"/>
      <c r="BM7710" s="239"/>
      <c r="BN7710" s="239"/>
      <c r="BO7710" s="239"/>
      <c r="BP7710" s="239"/>
      <c r="BQ7710" s="239"/>
      <c r="BR7710" s="239"/>
      <c r="BS7710" s="239"/>
      <c r="BT7710" s="239"/>
      <c r="BU7710" s="239"/>
      <c r="BV7710" s="239"/>
      <c r="BW7710" s="239"/>
      <c r="BX7710" s="239"/>
      <c r="BY7710" s="239"/>
      <c r="BZ7710" s="239"/>
      <c r="CA7710" s="239"/>
      <c r="CB7710" s="239"/>
      <c r="CC7710" s="239"/>
      <c r="CD7710" s="239"/>
      <c r="CE7710" s="239"/>
      <c r="CF7710" s="239"/>
      <c r="CG7710" s="239"/>
      <c r="CH7710" s="239"/>
      <c r="CI7710" s="239"/>
      <c r="CJ7710" s="239"/>
      <c r="CK7710" s="239"/>
      <c r="CL7710" s="239"/>
      <c r="CM7710" s="239"/>
      <c r="CN7710" s="239"/>
      <c r="CO7710" s="239"/>
      <c r="CP7710" s="239"/>
      <c r="CQ7710" s="239"/>
      <c r="CR7710" s="239"/>
      <c r="CS7710" s="239"/>
      <c r="CT7710" s="239"/>
      <c r="CU7710" s="239"/>
      <c r="CV7710" s="239"/>
      <c r="CW7710" s="239"/>
      <c r="CX7710" s="239"/>
      <c r="CY7710" s="239"/>
      <c r="CZ7710" s="239"/>
      <c r="DA7710" s="239"/>
      <c r="DB7710" s="239"/>
      <c r="DC7710" s="239"/>
      <c r="DD7710" s="239"/>
      <c r="DE7710" s="239"/>
      <c r="DF7710" s="239"/>
      <c r="DG7710" s="239"/>
      <c r="DH7710" s="239"/>
      <c r="DI7710" s="239"/>
      <c r="DJ7710" s="239"/>
      <c r="DK7710" s="239"/>
      <c r="DL7710" s="239"/>
      <c r="DM7710" s="239"/>
      <c r="DN7710" s="239"/>
      <c r="DO7710" s="239"/>
      <c r="DP7710" s="239"/>
      <c r="DQ7710" s="239"/>
      <c r="DR7710" s="239"/>
      <c r="DS7710" s="239"/>
    </row>
    <row r="7711" spans="1:123" ht="24" customHeight="1" x14ac:dyDescent="0.2">
      <c r="A7711" s="378"/>
      <c r="B7711" s="112"/>
      <c r="C7711" s="376" t="s">
        <v>604</v>
      </c>
      <c r="D7711" s="113"/>
      <c r="E7711" s="114"/>
      <c r="F7711" s="115"/>
      <c r="G7711" s="302"/>
    </row>
    <row r="7712" spans="1:123" s="238" customFormat="1" ht="24" customHeight="1" x14ac:dyDescent="0.2">
      <c r="A7712" s="235" t="str">
        <f t="shared" ref="A7712:A7725" si="2313">IFERROR(VLOOKUP(C7712,Tabla_Insumos,4,FALSE),"")</f>
        <v/>
      </c>
      <c r="B7712" s="233" t="str">
        <f t="shared" ref="B7712:B7725" si="2314">IFERROR(VLOOKUP(C7712,Tabla_Insumos,5,FALSE),"")</f>
        <v/>
      </c>
      <c r="C7712" s="234"/>
      <c r="D7712" s="235" t="str">
        <f t="shared" ref="D7712:D7725" si="2315">IFERROR(VLOOKUP(C7712,Tabla_Insumos,2,FALSE),"")</f>
        <v/>
      </c>
      <c r="E7712" s="236"/>
      <c r="F7712" s="237">
        <f t="shared" ref="F7712:F7725" si="2316">IFERROR(VLOOKUP(C7712,Tabla_Insumos,3,FALSE),0)</f>
        <v>0</v>
      </c>
      <c r="G7712" s="303">
        <f>ROUND(E7712*F7712,2)</f>
        <v>0</v>
      </c>
    </row>
    <row r="7713" spans="1:7" s="238" customFormat="1" ht="24" customHeight="1" x14ac:dyDescent="0.2">
      <c r="A7713" s="235" t="str">
        <f t="shared" si="2313"/>
        <v/>
      </c>
      <c r="B7713" s="233" t="str">
        <f t="shared" si="2314"/>
        <v/>
      </c>
      <c r="C7713" s="234"/>
      <c r="D7713" s="235" t="str">
        <f t="shared" si="2315"/>
        <v/>
      </c>
      <c r="E7713" s="236"/>
      <c r="F7713" s="237">
        <f t="shared" si="2316"/>
        <v>0</v>
      </c>
      <c r="G7713" s="303">
        <f t="shared" ref="G7713:G7725" si="2317">ROUND(E7713*F7713,2)</f>
        <v>0</v>
      </c>
    </row>
    <row r="7714" spans="1:7" s="238" customFormat="1" ht="24" customHeight="1" x14ac:dyDescent="0.2">
      <c r="A7714" s="235" t="str">
        <f t="shared" si="2313"/>
        <v/>
      </c>
      <c r="B7714" s="233" t="str">
        <f t="shared" si="2314"/>
        <v/>
      </c>
      <c r="C7714" s="234"/>
      <c r="D7714" s="235" t="str">
        <f t="shared" si="2315"/>
        <v/>
      </c>
      <c r="E7714" s="236"/>
      <c r="F7714" s="237">
        <f t="shared" si="2316"/>
        <v>0</v>
      </c>
      <c r="G7714" s="303">
        <f t="shared" si="2317"/>
        <v>0</v>
      </c>
    </row>
    <row r="7715" spans="1:7" s="238" customFormat="1" ht="24" customHeight="1" x14ac:dyDescent="0.2">
      <c r="A7715" s="235" t="str">
        <f t="shared" si="2313"/>
        <v/>
      </c>
      <c r="B7715" s="233" t="str">
        <f t="shared" si="2314"/>
        <v/>
      </c>
      <c r="C7715" s="234"/>
      <c r="D7715" s="235" t="str">
        <f t="shared" si="2315"/>
        <v/>
      </c>
      <c r="E7715" s="236"/>
      <c r="F7715" s="237">
        <f t="shared" si="2316"/>
        <v>0</v>
      </c>
      <c r="G7715" s="303">
        <f t="shared" si="2317"/>
        <v>0</v>
      </c>
    </row>
    <row r="7716" spans="1:7" s="238" customFormat="1" ht="24" customHeight="1" x14ac:dyDescent="0.2">
      <c r="A7716" s="235" t="str">
        <f t="shared" si="2313"/>
        <v/>
      </c>
      <c r="B7716" s="233" t="str">
        <f t="shared" si="2314"/>
        <v/>
      </c>
      <c r="C7716" s="234"/>
      <c r="D7716" s="235" t="str">
        <f t="shared" si="2315"/>
        <v/>
      </c>
      <c r="E7716" s="236"/>
      <c r="F7716" s="237">
        <f t="shared" si="2316"/>
        <v>0</v>
      </c>
      <c r="G7716" s="303">
        <f t="shared" si="2317"/>
        <v>0</v>
      </c>
    </row>
    <row r="7717" spans="1:7" s="238" customFormat="1" ht="24" customHeight="1" x14ac:dyDescent="0.2">
      <c r="A7717" s="235" t="str">
        <f t="shared" si="2313"/>
        <v/>
      </c>
      <c r="B7717" s="233" t="str">
        <f t="shared" si="2314"/>
        <v/>
      </c>
      <c r="C7717" s="234"/>
      <c r="D7717" s="235" t="str">
        <f t="shared" si="2315"/>
        <v/>
      </c>
      <c r="E7717" s="236"/>
      <c r="F7717" s="237">
        <f t="shared" si="2316"/>
        <v>0</v>
      </c>
      <c r="G7717" s="303">
        <f t="shared" si="2317"/>
        <v>0</v>
      </c>
    </row>
    <row r="7718" spans="1:7" s="238" customFormat="1" ht="24" customHeight="1" x14ac:dyDescent="0.2">
      <c r="A7718" s="235" t="str">
        <f t="shared" si="2313"/>
        <v/>
      </c>
      <c r="B7718" s="233" t="str">
        <f t="shared" si="2314"/>
        <v/>
      </c>
      <c r="C7718" s="234"/>
      <c r="D7718" s="235" t="str">
        <f t="shared" si="2315"/>
        <v/>
      </c>
      <c r="E7718" s="236"/>
      <c r="F7718" s="237">
        <f t="shared" si="2316"/>
        <v>0</v>
      </c>
      <c r="G7718" s="303">
        <f t="shared" si="2317"/>
        <v>0</v>
      </c>
    </row>
    <row r="7719" spans="1:7" s="238" customFormat="1" ht="24" customHeight="1" x14ac:dyDescent="0.2">
      <c r="A7719" s="235" t="str">
        <f t="shared" si="2313"/>
        <v/>
      </c>
      <c r="B7719" s="233" t="str">
        <f t="shared" si="2314"/>
        <v/>
      </c>
      <c r="C7719" s="234"/>
      <c r="D7719" s="235" t="str">
        <f t="shared" si="2315"/>
        <v/>
      </c>
      <c r="E7719" s="236"/>
      <c r="F7719" s="237">
        <f t="shared" si="2316"/>
        <v>0</v>
      </c>
      <c r="G7719" s="303">
        <f t="shared" si="2317"/>
        <v>0</v>
      </c>
    </row>
    <row r="7720" spans="1:7" s="238" customFormat="1" ht="24" customHeight="1" x14ac:dyDescent="0.2">
      <c r="A7720" s="235" t="str">
        <f t="shared" si="2313"/>
        <v/>
      </c>
      <c r="B7720" s="233" t="str">
        <f t="shared" si="2314"/>
        <v/>
      </c>
      <c r="C7720" s="234"/>
      <c r="D7720" s="235" t="str">
        <f t="shared" si="2315"/>
        <v/>
      </c>
      <c r="E7720" s="236"/>
      <c r="F7720" s="237">
        <f t="shared" si="2316"/>
        <v>0</v>
      </c>
      <c r="G7720" s="303">
        <f t="shared" si="2317"/>
        <v>0</v>
      </c>
    </row>
    <row r="7721" spans="1:7" s="238" customFormat="1" ht="24" customHeight="1" x14ac:dyDescent="0.2">
      <c r="A7721" s="235" t="str">
        <f t="shared" si="2313"/>
        <v/>
      </c>
      <c r="B7721" s="233" t="str">
        <f t="shared" si="2314"/>
        <v/>
      </c>
      <c r="C7721" s="234"/>
      <c r="D7721" s="235" t="str">
        <f t="shared" si="2315"/>
        <v/>
      </c>
      <c r="E7721" s="236"/>
      <c r="F7721" s="237">
        <f t="shared" si="2316"/>
        <v>0</v>
      </c>
      <c r="G7721" s="303">
        <f t="shared" si="2317"/>
        <v>0</v>
      </c>
    </row>
    <row r="7722" spans="1:7" s="238" customFormat="1" ht="24" customHeight="1" x14ac:dyDescent="0.2">
      <c r="A7722" s="235" t="str">
        <f t="shared" si="2313"/>
        <v/>
      </c>
      <c r="B7722" s="233" t="str">
        <f t="shared" si="2314"/>
        <v/>
      </c>
      <c r="C7722" s="234"/>
      <c r="D7722" s="235" t="str">
        <f t="shared" si="2315"/>
        <v/>
      </c>
      <c r="E7722" s="236"/>
      <c r="F7722" s="237">
        <f t="shared" si="2316"/>
        <v>0</v>
      </c>
      <c r="G7722" s="303">
        <f t="shared" si="2317"/>
        <v>0</v>
      </c>
    </row>
    <row r="7723" spans="1:7" s="238" customFormat="1" ht="24" customHeight="1" x14ac:dyDescent="0.2">
      <c r="A7723" s="235" t="str">
        <f t="shared" si="2313"/>
        <v/>
      </c>
      <c r="B7723" s="233" t="str">
        <f t="shared" si="2314"/>
        <v/>
      </c>
      <c r="C7723" s="234"/>
      <c r="D7723" s="235" t="str">
        <f t="shared" si="2315"/>
        <v/>
      </c>
      <c r="E7723" s="236"/>
      <c r="F7723" s="237">
        <f t="shared" si="2316"/>
        <v>0</v>
      </c>
      <c r="G7723" s="303">
        <f t="shared" si="2317"/>
        <v>0</v>
      </c>
    </row>
    <row r="7724" spans="1:7" s="238" customFormat="1" ht="24" customHeight="1" x14ac:dyDescent="0.2">
      <c r="A7724" s="235" t="str">
        <f t="shared" si="2313"/>
        <v/>
      </c>
      <c r="B7724" s="233" t="str">
        <f t="shared" si="2314"/>
        <v/>
      </c>
      <c r="C7724" s="234"/>
      <c r="D7724" s="235" t="str">
        <f t="shared" si="2315"/>
        <v/>
      </c>
      <c r="E7724" s="236"/>
      <c r="F7724" s="237">
        <f t="shared" si="2316"/>
        <v>0</v>
      </c>
      <c r="G7724" s="303">
        <f t="shared" si="2317"/>
        <v>0</v>
      </c>
    </row>
    <row r="7725" spans="1:7" s="238" customFormat="1" ht="24" customHeight="1" x14ac:dyDescent="0.2">
      <c r="A7725" s="235" t="str">
        <f t="shared" si="2313"/>
        <v/>
      </c>
      <c r="B7725" s="233" t="str">
        <f t="shared" si="2314"/>
        <v/>
      </c>
      <c r="C7725" s="234"/>
      <c r="D7725" s="235" t="str">
        <f t="shared" si="2315"/>
        <v/>
      </c>
      <c r="E7725" s="236"/>
      <c r="F7725" s="237">
        <f t="shared" si="2316"/>
        <v>0</v>
      </c>
      <c r="G7725" s="303">
        <f t="shared" si="2317"/>
        <v>0</v>
      </c>
    </row>
    <row r="7726" spans="1:7" ht="24" customHeight="1" x14ac:dyDescent="0.2">
      <c r="A7726" s="304"/>
      <c r="B7726" s="99"/>
      <c r="C7726" s="99"/>
      <c r="D7726" s="105"/>
      <c r="E7726" s="106"/>
      <c r="F7726" s="377" t="s">
        <v>31</v>
      </c>
      <c r="G7726" s="305">
        <f>SUBTOTAL(9,G7712:G7725)</f>
        <v>0</v>
      </c>
    </row>
    <row r="7727" spans="1:7" ht="24" customHeight="1" x14ac:dyDescent="0.2">
      <c r="A7727" s="304"/>
      <c r="B7727" s="99"/>
      <c r="C7727" s="375" t="s">
        <v>605</v>
      </c>
      <c r="D7727" s="105"/>
      <c r="E7727" s="106"/>
      <c r="F7727" s="107"/>
      <c r="G7727" s="306"/>
    </row>
    <row r="7728" spans="1:7" s="238" customFormat="1" ht="24" customHeight="1" x14ac:dyDescent="0.2">
      <c r="A7728" s="235" t="str">
        <f t="shared" ref="A7728:A7735" si="2318">IFERROR(VLOOKUP(C7728,Tabla_Insumos,4,FALSE),"")</f>
        <v/>
      </c>
      <c r="B7728" s="233">
        <f t="shared" ref="B7728:B7735" si="2319">IFERROR(VLOOKUP(A7728,Tabla_Indices,5,FALSE),"")</f>
        <v>0</v>
      </c>
      <c r="C7728" s="234"/>
      <c r="D7728" s="235" t="str">
        <f t="shared" ref="D7728:D7735" si="2320">IFERROR(VLOOKUP(C7728,Tabla_Insumos,2,FALSE),"")</f>
        <v/>
      </c>
      <c r="E7728" s="236"/>
      <c r="F7728" s="237">
        <f t="shared" ref="F7728:F7735" si="2321">IFERROR(VLOOKUP(C7728,Tabla_Insumos,3,FALSE),0)</f>
        <v>0</v>
      </c>
      <c r="G7728" s="303">
        <f>ROUND(E7728*F7728,2)</f>
        <v>0</v>
      </c>
    </row>
    <row r="7729" spans="1:7" s="238" customFormat="1" ht="24" customHeight="1" x14ac:dyDescent="0.2">
      <c r="A7729" s="235" t="str">
        <f t="shared" si="2318"/>
        <v/>
      </c>
      <c r="B7729" s="233">
        <f t="shared" si="2319"/>
        <v>0</v>
      </c>
      <c r="C7729" s="234"/>
      <c r="D7729" s="235" t="str">
        <f t="shared" si="2320"/>
        <v/>
      </c>
      <c r="E7729" s="236"/>
      <c r="F7729" s="237">
        <f t="shared" si="2321"/>
        <v>0</v>
      </c>
      <c r="G7729" s="303">
        <f>ROUND(E7729*F7729,2)</f>
        <v>0</v>
      </c>
    </row>
    <row r="7730" spans="1:7" s="238" customFormat="1" ht="24" customHeight="1" x14ac:dyDescent="0.2">
      <c r="A7730" s="235" t="str">
        <f t="shared" si="2318"/>
        <v/>
      </c>
      <c r="B7730" s="233">
        <f t="shared" si="2319"/>
        <v>0</v>
      </c>
      <c r="C7730" s="234"/>
      <c r="D7730" s="235" t="str">
        <f t="shared" si="2320"/>
        <v/>
      </c>
      <c r="E7730" s="236"/>
      <c r="F7730" s="237">
        <f t="shared" si="2321"/>
        <v>0</v>
      </c>
      <c r="G7730" s="303">
        <f t="shared" ref="G7730:G7735" si="2322">ROUND(E7730*F7730,2)</f>
        <v>0</v>
      </c>
    </row>
    <row r="7731" spans="1:7" s="238" customFormat="1" ht="24" customHeight="1" x14ac:dyDescent="0.2">
      <c r="A7731" s="235" t="str">
        <f t="shared" si="2318"/>
        <v/>
      </c>
      <c r="B7731" s="233">
        <f t="shared" si="2319"/>
        <v>0</v>
      </c>
      <c r="C7731" s="234"/>
      <c r="D7731" s="235" t="str">
        <f t="shared" si="2320"/>
        <v/>
      </c>
      <c r="E7731" s="236"/>
      <c r="F7731" s="237">
        <f t="shared" si="2321"/>
        <v>0</v>
      </c>
      <c r="G7731" s="303">
        <f t="shared" si="2322"/>
        <v>0</v>
      </c>
    </row>
    <row r="7732" spans="1:7" s="238" customFormat="1" ht="24" customHeight="1" x14ac:dyDescent="0.2">
      <c r="A7732" s="235" t="str">
        <f t="shared" si="2318"/>
        <v/>
      </c>
      <c r="B7732" s="233">
        <f t="shared" si="2319"/>
        <v>0</v>
      </c>
      <c r="C7732" s="234"/>
      <c r="D7732" s="235" t="str">
        <f t="shared" si="2320"/>
        <v/>
      </c>
      <c r="E7732" s="236"/>
      <c r="F7732" s="237">
        <f t="shared" si="2321"/>
        <v>0</v>
      </c>
      <c r="G7732" s="303">
        <f t="shared" si="2322"/>
        <v>0</v>
      </c>
    </row>
    <row r="7733" spans="1:7" s="238" customFormat="1" ht="24" customHeight="1" x14ac:dyDescent="0.2">
      <c r="A7733" s="235" t="str">
        <f t="shared" si="2318"/>
        <v/>
      </c>
      <c r="B7733" s="233">
        <f t="shared" si="2319"/>
        <v>0</v>
      </c>
      <c r="C7733" s="234"/>
      <c r="D7733" s="235" t="str">
        <f t="shared" si="2320"/>
        <v/>
      </c>
      <c r="E7733" s="236"/>
      <c r="F7733" s="237">
        <f t="shared" si="2321"/>
        <v>0</v>
      </c>
      <c r="G7733" s="303">
        <f t="shared" si="2322"/>
        <v>0</v>
      </c>
    </row>
    <row r="7734" spans="1:7" s="238" customFormat="1" ht="24" customHeight="1" x14ac:dyDescent="0.2">
      <c r="A7734" s="235" t="str">
        <f t="shared" si="2318"/>
        <v/>
      </c>
      <c r="B7734" s="233">
        <f t="shared" si="2319"/>
        <v>0</v>
      </c>
      <c r="C7734" s="234"/>
      <c r="D7734" s="235" t="str">
        <f t="shared" si="2320"/>
        <v/>
      </c>
      <c r="E7734" s="236"/>
      <c r="F7734" s="237">
        <f t="shared" si="2321"/>
        <v>0</v>
      </c>
      <c r="G7734" s="303">
        <f t="shared" si="2322"/>
        <v>0</v>
      </c>
    </row>
    <row r="7735" spans="1:7" s="238" customFormat="1" ht="24" customHeight="1" x14ac:dyDescent="0.2">
      <c r="A7735" s="235" t="str">
        <f t="shared" si="2318"/>
        <v/>
      </c>
      <c r="B7735" s="233">
        <f t="shared" si="2319"/>
        <v>0</v>
      </c>
      <c r="C7735" s="234"/>
      <c r="D7735" s="235" t="str">
        <f t="shared" si="2320"/>
        <v/>
      </c>
      <c r="E7735" s="236"/>
      <c r="F7735" s="237">
        <f t="shared" si="2321"/>
        <v>0</v>
      </c>
      <c r="G7735" s="303">
        <f t="shared" si="2322"/>
        <v>0</v>
      </c>
    </row>
    <row r="7736" spans="1:7" ht="24" customHeight="1" x14ac:dyDescent="0.2">
      <c r="A7736" s="304"/>
      <c r="B7736" s="99"/>
      <c r="C7736" s="99"/>
      <c r="D7736" s="105"/>
      <c r="E7736" s="106"/>
      <c r="F7736" s="377" t="s">
        <v>32</v>
      </c>
      <c r="G7736" s="305">
        <f>SUBTOTAL(9,G7728:G7735)</f>
        <v>0</v>
      </c>
    </row>
    <row r="7737" spans="1:7" ht="24" customHeight="1" x14ac:dyDescent="0.2">
      <c r="A7737" s="304"/>
      <c r="B7737" s="99"/>
      <c r="C7737" s="375" t="s">
        <v>606</v>
      </c>
      <c r="D7737" s="105"/>
      <c r="E7737" s="106"/>
      <c r="F7737" s="107"/>
      <c r="G7737" s="306"/>
    </row>
    <row r="7738" spans="1:7" s="238" customFormat="1" ht="24" customHeight="1" x14ac:dyDescent="0.2">
      <c r="A7738" s="235" t="str">
        <f t="shared" ref="A7738:A7746" si="2323">IFERROR(VLOOKUP(C7738,Tabla_Insumos,4,FALSE),"")</f>
        <v/>
      </c>
      <c r="B7738" s="233" t="str">
        <f t="shared" ref="B7738:B7746" si="2324">IFERROR(VLOOKUP(C7738,Tabla_Insumos,5,FALSE),"")</f>
        <v/>
      </c>
      <c r="C7738" s="234"/>
      <c r="D7738" s="235" t="str">
        <f t="shared" ref="D7738:D7746" si="2325">IFERROR(VLOOKUP(C7738,Tabla_Insumos,2,FALSE),"")</f>
        <v/>
      </c>
      <c r="E7738" s="236"/>
      <c r="F7738" s="237">
        <f t="shared" ref="F7738:F7746" si="2326">IFERROR(VLOOKUP(C7738,Tabla_Insumos,3,FALSE),0)</f>
        <v>0</v>
      </c>
      <c r="G7738" s="303">
        <f t="shared" ref="G7738:G7746" si="2327">ROUND(E7738*F7738,2)</f>
        <v>0</v>
      </c>
    </row>
    <row r="7739" spans="1:7" s="238" customFormat="1" ht="24" customHeight="1" x14ac:dyDescent="0.2">
      <c r="A7739" s="235" t="str">
        <f t="shared" si="2323"/>
        <v/>
      </c>
      <c r="B7739" s="233" t="str">
        <f t="shared" si="2324"/>
        <v/>
      </c>
      <c r="C7739" s="234"/>
      <c r="D7739" s="235" t="str">
        <f t="shared" si="2325"/>
        <v/>
      </c>
      <c r="E7739" s="236"/>
      <c r="F7739" s="237">
        <f t="shared" si="2326"/>
        <v>0</v>
      </c>
      <c r="G7739" s="303">
        <f t="shared" si="2327"/>
        <v>0</v>
      </c>
    </row>
    <row r="7740" spans="1:7" s="238" customFormat="1" ht="24" customHeight="1" x14ac:dyDescent="0.2">
      <c r="A7740" s="235" t="str">
        <f t="shared" si="2323"/>
        <v/>
      </c>
      <c r="B7740" s="233" t="str">
        <f t="shared" si="2324"/>
        <v/>
      </c>
      <c r="C7740" s="234"/>
      <c r="D7740" s="235" t="str">
        <f t="shared" si="2325"/>
        <v/>
      </c>
      <c r="E7740" s="236"/>
      <c r="F7740" s="237">
        <f t="shared" si="2326"/>
        <v>0</v>
      </c>
      <c r="G7740" s="303">
        <f t="shared" si="2327"/>
        <v>0</v>
      </c>
    </row>
    <row r="7741" spans="1:7" s="238" customFormat="1" ht="24" customHeight="1" x14ac:dyDescent="0.2">
      <c r="A7741" s="235" t="str">
        <f t="shared" si="2323"/>
        <v/>
      </c>
      <c r="B7741" s="233" t="str">
        <f t="shared" si="2324"/>
        <v/>
      </c>
      <c r="C7741" s="234"/>
      <c r="D7741" s="235" t="str">
        <f t="shared" si="2325"/>
        <v/>
      </c>
      <c r="E7741" s="236"/>
      <c r="F7741" s="237">
        <f t="shared" si="2326"/>
        <v>0</v>
      </c>
      <c r="G7741" s="303">
        <f t="shared" si="2327"/>
        <v>0</v>
      </c>
    </row>
    <row r="7742" spans="1:7" s="238" customFormat="1" ht="24" customHeight="1" x14ac:dyDescent="0.2">
      <c r="A7742" s="235" t="str">
        <f t="shared" si="2323"/>
        <v/>
      </c>
      <c r="B7742" s="233" t="str">
        <f t="shared" si="2324"/>
        <v/>
      </c>
      <c r="C7742" s="234"/>
      <c r="D7742" s="235" t="str">
        <f t="shared" si="2325"/>
        <v/>
      </c>
      <c r="E7742" s="236"/>
      <c r="F7742" s="237">
        <f t="shared" si="2326"/>
        <v>0</v>
      </c>
      <c r="G7742" s="303">
        <f t="shared" si="2327"/>
        <v>0</v>
      </c>
    </row>
    <row r="7743" spans="1:7" s="238" customFormat="1" ht="24" customHeight="1" x14ac:dyDescent="0.2">
      <c r="A7743" s="235" t="str">
        <f t="shared" si="2323"/>
        <v/>
      </c>
      <c r="B7743" s="233" t="str">
        <f t="shared" si="2324"/>
        <v/>
      </c>
      <c r="C7743" s="234"/>
      <c r="D7743" s="235" t="str">
        <f t="shared" si="2325"/>
        <v/>
      </c>
      <c r="E7743" s="236"/>
      <c r="F7743" s="237">
        <f t="shared" si="2326"/>
        <v>0</v>
      </c>
      <c r="G7743" s="303">
        <f t="shared" si="2327"/>
        <v>0</v>
      </c>
    </row>
    <row r="7744" spans="1:7" s="238" customFormat="1" ht="24" customHeight="1" x14ac:dyDescent="0.2">
      <c r="A7744" s="235" t="str">
        <f t="shared" si="2323"/>
        <v/>
      </c>
      <c r="B7744" s="233" t="str">
        <f t="shared" si="2324"/>
        <v/>
      </c>
      <c r="C7744" s="234"/>
      <c r="D7744" s="235" t="str">
        <f t="shared" si="2325"/>
        <v/>
      </c>
      <c r="E7744" s="236"/>
      <c r="F7744" s="237">
        <f t="shared" si="2326"/>
        <v>0</v>
      </c>
      <c r="G7744" s="303">
        <f t="shared" si="2327"/>
        <v>0</v>
      </c>
    </row>
    <row r="7745" spans="1:123" s="238" customFormat="1" ht="24" customHeight="1" x14ac:dyDescent="0.2">
      <c r="A7745" s="235" t="str">
        <f t="shared" si="2323"/>
        <v/>
      </c>
      <c r="B7745" s="233" t="str">
        <f t="shared" si="2324"/>
        <v/>
      </c>
      <c r="C7745" s="234"/>
      <c r="D7745" s="235" t="str">
        <f t="shared" si="2325"/>
        <v/>
      </c>
      <c r="E7745" s="236"/>
      <c r="F7745" s="237">
        <f t="shared" si="2326"/>
        <v>0</v>
      </c>
      <c r="G7745" s="303">
        <f t="shared" si="2327"/>
        <v>0</v>
      </c>
    </row>
    <row r="7746" spans="1:123" s="238" customFormat="1" ht="24" customHeight="1" x14ac:dyDescent="0.2">
      <c r="A7746" s="235" t="str">
        <f t="shared" si="2323"/>
        <v/>
      </c>
      <c r="B7746" s="233" t="str">
        <f t="shared" si="2324"/>
        <v/>
      </c>
      <c r="C7746" s="234"/>
      <c r="D7746" s="235" t="str">
        <f t="shared" si="2325"/>
        <v/>
      </c>
      <c r="E7746" s="236"/>
      <c r="F7746" s="237">
        <f t="shared" si="2326"/>
        <v>0</v>
      </c>
      <c r="G7746" s="303">
        <f t="shared" si="2327"/>
        <v>0</v>
      </c>
    </row>
    <row r="7747" spans="1:123" ht="24" customHeight="1" x14ac:dyDescent="0.2">
      <c r="A7747" s="307"/>
      <c r="B7747" s="105"/>
      <c r="C7747" s="99"/>
      <c r="D7747" s="105"/>
      <c r="E7747" s="106"/>
      <c r="F7747" s="377" t="s">
        <v>33</v>
      </c>
      <c r="G7747" s="305">
        <f>SUBTOTAL(9,G7738:G7746)</f>
        <v>0</v>
      </c>
    </row>
    <row r="7748" spans="1:123" ht="24" customHeight="1" x14ac:dyDescent="0.2">
      <c r="A7748" s="308"/>
      <c r="B7748" s="105"/>
      <c r="C7748" s="99"/>
      <c r="D7748" s="105"/>
      <c r="E7748" s="106"/>
      <c r="F7748" s="107"/>
      <c r="G7748" s="306"/>
    </row>
    <row r="7749" spans="1:123" ht="24" customHeight="1" x14ac:dyDescent="0.2">
      <c r="A7749" s="309" t="str">
        <f>B7707</f>
        <v/>
      </c>
      <c r="B7749" s="310" t="str">
        <f>C7707</f>
        <v/>
      </c>
      <c r="C7749" s="113"/>
      <c r="D7749" s="113" t="s">
        <v>34</v>
      </c>
      <c r="E7749" s="114"/>
      <c r="F7749" s="312" t="s">
        <v>35</v>
      </c>
      <c r="G7749" s="311">
        <f>SUBTOTAL(9,G7712:G7748)</f>
        <v>0</v>
      </c>
    </row>
    <row r="7751" spans="1:123" ht="24" customHeight="1" x14ac:dyDescent="0.2">
      <c r="A7751" s="291" t="s">
        <v>37</v>
      </c>
      <c r="B7751" s="292"/>
      <c r="C7751" s="292"/>
      <c r="D7751" s="292"/>
      <c r="E7751" s="292"/>
      <c r="F7751" s="292"/>
      <c r="G7751" s="293"/>
    </row>
    <row r="7752" spans="1:123" ht="24" customHeight="1" x14ac:dyDescent="0.2">
      <c r="A7752" s="294" t="s">
        <v>602</v>
      </c>
      <c r="B7752" s="101" t="str">
        <f>Comitente</f>
        <v>DIRECCION PROVINCIAL DE REDES DE GAS</v>
      </c>
      <c r="C7752" s="96"/>
      <c r="D7752" s="102"/>
      <c r="E7752" s="102"/>
      <c r="F7752" s="103"/>
      <c r="G7752" s="295"/>
    </row>
    <row r="7753" spans="1:123" ht="24" customHeight="1" x14ac:dyDescent="0.2">
      <c r="A7753" s="294" t="s">
        <v>603</v>
      </c>
      <c r="B7753" s="101">
        <f>Contratista</f>
        <v>0</v>
      </c>
      <c r="C7753" s="97"/>
      <c r="D7753" s="97"/>
      <c r="E7753" s="97"/>
      <c r="F7753" s="104"/>
      <c r="G7753" s="296"/>
    </row>
    <row r="7754" spans="1:123" ht="24" customHeight="1" x14ac:dyDescent="0.2">
      <c r="A7754" s="294" t="s">
        <v>24</v>
      </c>
      <c r="B7754" s="101" t="str">
        <f>Obra</f>
        <v>RED DE MEDIA PRESIÓN BARRIO TALACASTO</v>
      </c>
      <c r="C7754" s="97"/>
      <c r="D7754" s="97"/>
      <c r="E7754" s="97"/>
      <c r="F7754" s="104" t="s">
        <v>38</v>
      </c>
      <c r="G7754" s="297">
        <f>Fecha_Base</f>
        <v>0</v>
      </c>
    </row>
    <row r="7755" spans="1:123" ht="24" customHeight="1" x14ac:dyDescent="0.2">
      <c r="A7755" s="298" t="s">
        <v>601</v>
      </c>
      <c r="B7755" s="98" t="str">
        <f>Ubicación</f>
        <v>Departamento Chimbas</v>
      </c>
      <c r="C7755" s="98"/>
      <c r="D7755" s="105"/>
      <c r="E7755" s="106"/>
      <c r="F7755" s="107"/>
      <c r="G7755" s="299"/>
    </row>
    <row r="7756" spans="1:123" ht="24" customHeight="1" x14ac:dyDescent="0.2">
      <c r="A7756" s="298" t="s">
        <v>39</v>
      </c>
      <c r="B7756" s="108" t="str">
        <f>IFERROR(VALUE(LEFT(B7757,FIND(".",B7757)-1)),"")</f>
        <v/>
      </c>
      <c r="C7756" s="99" t="str">
        <f>IFERROR(VLOOKUP(B7756,Tabla_CyP,2,FALSE),"")</f>
        <v/>
      </c>
      <c r="D7756" s="99"/>
      <c r="E7756" s="106"/>
      <c r="F7756" s="107"/>
      <c r="G7756" s="299"/>
    </row>
    <row r="7757" spans="1:123" ht="24" customHeight="1" x14ac:dyDescent="0.2">
      <c r="A7757" s="298" t="s">
        <v>25</v>
      </c>
      <c r="B7757" s="109" t="str">
        <f>IFERROR(VLOOKUP(COUNTIF($A$1:A7757,"ANALISIS DE PRECIOS"),Tabla_NumeroItem,2,FALSE),"")</f>
        <v/>
      </c>
      <c r="C7757" s="99" t="str">
        <f>IFERROR(VLOOKUP(B7757,Tabla_CyP,2,FALSE),"")</f>
        <v/>
      </c>
      <c r="D7757" s="105"/>
      <c r="E7757" s="106"/>
      <c r="F7757" s="104" t="s">
        <v>26</v>
      </c>
      <c r="G7757" s="300" t="str">
        <f>IFERROR(VLOOKUP(B7757,Tabla_CyP,4,FALSE),"")</f>
        <v/>
      </c>
    </row>
    <row r="7758" spans="1:123" ht="24" customHeight="1" x14ac:dyDescent="0.2">
      <c r="A7758" s="298"/>
      <c r="B7758" s="98"/>
      <c r="C7758" s="99"/>
      <c r="D7758" s="105"/>
      <c r="E7758" s="106"/>
      <c r="F7758" s="107"/>
      <c r="G7758" s="299"/>
    </row>
    <row r="7759" spans="1:123" ht="24" customHeight="1" x14ac:dyDescent="0.2">
      <c r="A7759" s="431" t="s">
        <v>507</v>
      </c>
      <c r="B7759" s="432"/>
      <c r="C7759" s="425" t="s">
        <v>0</v>
      </c>
      <c r="D7759" s="425" t="s">
        <v>27</v>
      </c>
      <c r="E7759" s="427" t="s">
        <v>28</v>
      </c>
      <c r="F7759" s="429" t="s">
        <v>29</v>
      </c>
      <c r="G7759" s="429" t="s">
        <v>30</v>
      </c>
    </row>
    <row r="7760" spans="1:123" s="111" customFormat="1" ht="24" customHeight="1" x14ac:dyDescent="0.2">
      <c r="A7760" s="110" t="s">
        <v>508</v>
      </c>
      <c r="B7760" s="110" t="s">
        <v>509</v>
      </c>
      <c r="C7760" s="426"/>
      <c r="D7760" s="426"/>
      <c r="E7760" s="428"/>
      <c r="F7760" s="430"/>
      <c r="G7760" s="430"/>
      <c r="H7760" s="239"/>
      <c r="I7760" s="239"/>
      <c r="J7760" s="239"/>
      <c r="K7760" s="239"/>
      <c r="L7760" s="239"/>
      <c r="M7760" s="239"/>
      <c r="N7760" s="239"/>
      <c r="O7760" s="239"/>
      <c r="P7760" s="239"/>
      <c r="Q7760" s="239"/>
      <c r="R7760" s="239"/>
      <c r="S7760" s="239"/>
      <c r="T7760" s="239"/>
      <c r="U7760" s="239"/>
      <c r="V7760" s="239"/>
      <c r="W7760" s="239"/>
      <c r="X7760" s="239"/>
      <c r="Y7760" s="239"/>
      <c r="Z7760" s="239"/>
      <c r="AA7760" s="239"/>
      <c r="AB7760" s="239"/>
      <c r="AC7760" s="239"/>
      <c r="AD7760" s="239"/>
      <c r="AE7760" s="239"/>
      <c r="AF7760" s="239"/>
      <c r="AG7760" s="239"/>
      <c r="AH7760" s="239"/>
      <c r="AI7760" s="239"/>
      <c r="AJ7760" s="239"/>
      <c r="AK7760" s="239"/>
      <c r="AL7760" s="239"/>
      <c r="AM7760" s="239"/>
      <c r="AN7760" s="239"/>
      <c r="AO7760" s="239"/>
      <c r="AP7760" s="239"/>
      <c r="AQ7760" s="239"/>
      <c r="AR7760" s="239"/>
      <c r="AS7760" s="239"/>
      <c r="AT7760" s="239"/>
      <c r="AU7760" s="239"/>
      <c r="AV7760" s="239"/>
      <c r="AW7760" s="239"/>
      <c r="AX7760" s="239"/>
      <c r="AY7760" s="239"/>
      <c r="AZ7760" s="239"/>
      <c r="BA7760" s="239"/>
      <c r="BB7760" s="239"/>
      <c r="BC7760" s="239"/>
      <c r="BD7760" s="239"/>
      <c r="BE7760" s="239"/>
      <c r="BF7760" s="239"/>
      <c r="BG7760" s="239"/>
      <c r="BH7760" s="239"/>
      <c r="BI7760" s="239"/>
      <c r="BJ7760" s="239"/>
      <c r="BK7760" s="239"/>
      <c r="BL7760" s="239"/>
      <c r="BM7760" s="239"/>
      <c r="BN7760" s="239"/>
      <c r="BO7760" s="239"/>
      <c r="BP7760" s="239"/>
      <c r="BQ7760" s="239"/>
      <c r="BR7760" s="239"/>
      <c r="BS7760" s="239"/>
      <c r="BT7760" s="239"/>
      <c r="BU7760" s="239"/>
      <c r="BV7760" s="239"/>
      <c r="BW7760" s="239"/>
      <c r="BX7760" s="239"/>
      <c r="BY7760" s="239"/>
      <c r="BZ7760" s="239"/>
      <c r="CA7760" s="239"/>
      <c r="CB7760" s="239"/>
      <c r="CC7760" s="239"/>
      <c r="CD7760" s="239"/>
      <c r="CE7760" s="239"/>
      <c r="CF7760" s="239"/>
      <c r="CG7760" s="239"/>
      <c r="CH7760" s="239"/>
      <c r="CI7760" s="239"/>
      <c r="CJ7760" s="239"/>
      <c r="CK7760" s="239"/>
      <c r="CL7760" s="239"/>
      <c r="CM7760" s="239"/>
      <c r="CN7760" s="239"/>
      <c r="CO7760" s="239"/>
      <c r="CP7760" s="239"/>
      <c r="CQ7760" s="239"/>
      <c r="CR7760" s="239"/>
      <c r="CS7760" s="239"/>
      <c r="CT7760" s="239"/>
      <c r="CU7760" s="239"/>
      <c r="CV7760" s="239"/>
      <c r="CW7760" s="239"/>
      <c r="CX7760" s="239"/>
      <c r="CY7760" s="239"/>
      <c r="CZ7760" s="239"/>
      <c r="DA7760" s="239"/>
      <c r="DB7760" s="239"/>
      <c r="DC7760" s="239"/>
      <c r="DD7760" s="239"/>
      <c r="DE7760" s="239"/>
      <c r="DF7760" s="239"/>
      <c r="DG7760" s="239"/>
      <c r="DH7760" s="239"/>
      <c r="DI7760" s="239"/>
      <c r="DJ7760" s="239"/>
      <c r="DK7760" s="239"/>
      <c r="DL7760" s="239"/>
      <c r="DM7760" s="239"/>
      <c r="DN7760" s="239"/>
      <c r="DO7760" s="239"/>
      <c r="DP7760" s="239"/>
      <c r="DQ7760" s="239"/>
      <c r="DR7760" s="239"/>
      <c r="DS7760" s="239"/>
    </row>
    <row r="7761" spans="1:7" ht="24" customHeight="1" x14ac:dyDescent="0.2">
      <c r="A7761" s="378"/>
      <c r="B7761" s="112"/>
      <c r="C7761" s="376" t="s">
        <v>604</v>
      </c>
      <c r="D7761" s="113"/>
      <c r="E7761" s="114"/>
      <c r="F7761" s="115"/>
      <c r="G7761" s="302"/>
    </row>
    <row r="7762" spans="1:7" s="238" customFormat="1" ht="24" customHeight="1" x14ac:dyDescent="0.2">
      <c r="A7762" s="235" t="str">
        <f t="shared" ref="A7762:A7775" si="2328">IFERROR(VLOOKUP(C7762,Tabla_Insumos,4,FALSE),"")</f>
        <v/>
      </c>
      <c r="B7762" s="233" t="str">
        <f t="shared" ref="B7762:B7775" si="2329">IFERROR(VLOOKUP(C7762,Tabla_Insumos,5,FALSE),"")</f>
        <v/>
      </c>
      <c r="C7762" s="234"/>
      <c r="D7762" s="235" t="str">
        <f t="shared" ref="D7762:D7775" si="2330">IFERROR(VLOOKUP(C7762,Tabla_Insumos,2,FALSE),"")</f>
        <v/>
      </c>
      <c r="E7762" s="236"/>
      <c r="F7762" s="237">
        <f t="shared" ref="F7762:F7775" si="2331">IFERROR(VLOOKUP(C7762,Tabla_Insumos,3,FALSE),0)</f>
        <v>0</v>
      </c>
      <c r="G7762" s="303">
        <f>ROUND(E7762*F7762,2)</f>
        <v>0</v>
      </c>
    </row>
    <row r="7763" spans="1:7" s="238" customFormat="1" ht="24" customHeight="1" x14ac:dyDescent="0.2">
      <c r="A7763" s="235" t="str">
        <f t="shared" si="2328"/>
        <v/>
      </c>
      <c r="B7763" s="233" t="str">
        <f t="shared" si="2329"/>
        <v/>
      </c>
      <c r="C7763" s="234"/>
      <c r="D7763" s="235" t="str">
        <f t="shared" si="2330"/>
        <v/>
      </c>
      <c r="E7763" s="236"/>
      <c r="F7763" s="237">
        <f t="shared" si="2331"/>
        <v>0</v>
      </c>
      <c r="G7763" s="303">
        <f t="shared" ref="G7763:G7775" si="2332">ROUND(E7763*F7763,2)</f>
        <v>0</v>
      </c>
    </row>
    <row r="7764" spans="1:7" s="238" customFormat="1" ht="24" customHeight="1" x14ac:dyDescent="0.2">
      <c r="A7764" s="235" t="str">
        <f t="shared" si="2328"/>
        <v/>
      </c>
      <c r="B7764" s="233" t="str">
        <f t="shared" si="2329"/>
        <v/>
      </c>
      <c r="C7764" s="234"/>
      <c r="D7764" s="235" t="str">
        <f t="shared" si="2330"/>
        <v/>
      </c>
      <c r="E7764" s="236"/>
      <c r="F7764" s="237">
        <f t="shared" si="2331"/>
        <v>0</v>
      </c>
      <c r="G7764" s="303">
        <f t="shared" si="2332"/>
        <v>0</v>
      </c>
    </row>
    <row r="7765" spans="1:7" s="238" customFormat="1" ht="24" customHeight="1" x14ac:dyDescent="0.2">
      <c r="A7765" s="235" t="str">
        <f t="shared" si="2328"/>
        <v/>
      </c>
      <c r="B7765" s="233" t="str">
        <f t="shared" si="2329"/>
        <v/>
      </c>
      <c r="C7765" s="234"/>
      <c r="D7765" s="235" t="str">
        <f t="shared" si="2330"/>
        <v/>
      </c>
      <c r="E7765" s="236"/>
      <c r="F7765" s="237">
        <f t="shared" si="2331"/>
        <v>0</v>
      </c>
      <c r="G7765" s="303">
        <f t="shared" si="2332"/>
        <v>0</v>
      </c>
    </row>
    <row r="7766" spans="1:7" s="238" customFormat="1" ht="24" customHeight="1" x14ac:dyDescent="0.2">
      <c r="A7766" s="235" t="str">
        <f t="shared" si="2328"/>
        <v/>
      </c>
      <c r="B7766" s="233" t="str">
        <f t="shared" si="2329"/>
        <v/>
      </c>
      <c r="C7766" s="234"/>
      <c r="D7766" s="235" t="str">
        <f t="shared" si="2330"/>
        <v/>
      </c>
      <c r="E7766" s="236"/>
      <c r="F7766" s="237">
        <f t="shared" si="2331"/>
        <v>0</v>
      </c>
      <c r="G7766" s="303">
        <f t="shared" si="2332"/>
        <v>0</v>
      </c>
    </row>
    <row r="7767" spans="1:7" s="238" customFormat="1" ht="24" customHeight="1" x14ac:dyDescent="0.2">
      <c r="A7767" s="235" t="str">
        <f t="shared" si="2328"/>
        <v/>
      </c>
      <c r="B7767" s="233" t="str">
        <f t="shared" si="2329"/>
        <v/>
      </c>
      <c r="C7767" s="234"/>
      <c r="D7767" s="235" t="str">
        <f t="shared" si="2330"/>
        <v/>
      </c>
      <c r="E7767" s="236"/>
      <c r="F7767" s="237">
        <f t="shared" si="2331"/>
        <v>0</v>
      </c>
      <c r="G7767" s="303">
        <f t="shared" si="2332"/>
        <v>0</v>
      </c>
    </row>
    <row r="7768" spans="1:7" s="238" customFormat="1" ht="24" customHeight="1" x14ac:dyDescent="0.2">
      <c r="A7768" s="235" t="str">
        <f t="shared" si="2328"/>
        <v/>
      </c>
      <c r="B7768" s="233" t="str">
        <f t="shared" si="2329"/>
        <v/>
      </c>
      <c r="C7768" s="234"/>
      <c r="D7768" s="235" t="str">
        <f t="shared" si="2330"/>
        <v/>
      </c>
      <c r="E7768" s="236"/>
      <c r="F7768" s="237">
        <f t="shared" si="2331"/>
        <v>0</v>
      </c>
      <c r="G7768" s="303">
        <f t="shared" si="2332"/>
        <v>0</v>
      </c>
    </row>
    <row r="7769" spans="1:7" s="238" customFormat="1" ht="24" customHeight="1" x14ac:dyDescent="0.2">
      <c r="A7769" s="235" t="str">
        <f t="shared" si="2328"/>
        <v/>
      </c>
      <c r="B7769" s="233" t="str">
        <f t="shared" si="2329"/>
        <v/>
      </c>
      <c r="C7769" s="234"/>
      <c r="D7769" s="235" t="str">
        <f t="shared" si="2330"/>
        <v/>
      </c>
      <c r="E7769" s="236"/>
      <c r="F7769" s="237">
        <f t="shared" si="2331"/>
        <v>0</v>
      </c>
      <c r="G7769" s="303">
        <f t="shared" si="2332"/>
        <v>0</v>
      </c>
    </row>
    <row r="7770" spans="1:7" s="238" customFormat="1" ht="24" customHeight="1" x14ac:dyDescent="0.2">
      <c r="A7770" s="235" t="str">
        <f t="shared" si="2328"/>
        <v/>
      </c>
      <c r="B7770" s="233" t="str">
        <f t="shared" si="2329"/>
        <v/>
      </c>
      <c r="C7770" s="234"/>
      <c r="D7770" s="235" t="str">
        <f t="shared" si="2330"/>
        <v/>
      </c>
      <c r="E7770" s="236"/>
      <c r="F7770" s="237">
        <f t="shared" si="2331"/>
        <v>0</v>
      </c>
      <c r="G7770" s="303">
        <f t="shared" si="2332"/>
        <v>0</v>
      </c>
    </row>
    <row r="7771" spans="1:7" s="238" customFormat="1" ht="24" customHeight="1" x14ac:dyDescent="0.2">
      <c r="A7771" s="235" t="str">
        <f t="shared" si="2328"/>
        <v/>
      </c>
      <c r="B7771" s="233" t="str">
        <f t="shared" si="2329"/>
        <v/>
      </c>
      <c r="C7771" s="234"/>
      <c r="D7771" s="235" t="str">
        <f t="shared" si="2330"/>
        <v/>
      </c>
      <c r="E7771" s="236"/>
      <c r="F7771" s="237">
        <f t="shared" si="2331"/>
        <v>0</v>
      </c>
      <c r="G7771" s="303">
        <f t="shared" si="2332"/>
        <v>0</v>
      </c>
    </row>
    <row r="7772" spans="1:7" s="238" customFormat="1" ht="24" customHeight="1" x14ac:dyDescent="0.2">
      <c r="A7772" s="235" t="str">
        <f t="shared" si="2328"/>
        <v/>
      </c>
      <c r="B7772" s="233" t="str">
        <f t="shared" si="2329"/>
        <v/>
      </c>
      <c r="C7772" s="234"/>
      <c r="D7772" s="235" t="str">
        <f t="shared" si="2330"/>
        <v/>
      </c>
      <c r="E7772" s="236"/>
      <c r="F7772" s="237">
        <f t="shared" si="2331"/>
        <v>0</v>
      </c>
      <c r="G7772" s="303">
        <f t="shared" si="2332"/>
        <v>0</v>
      </c>
    </row>
    <row r="7773" spans="1:7" s="238" customFormat="1" ht="24" customHeight="1" x14ac:dyDescent="0.2">
      <c r="A7773" s="235" t="str">
        <f t="shared" si="2328"/>
        <v/>
      </c>
      <c r="B7773" s="233" t="str">
        <f t="shared" si="2329"/>
        <v/>
      </c>
      <c r="C7773" s="234"/>
      <c r="D7773" s="235" t="str">
        <f t="shared" si="2330"/>
        <v/>
      </c>
      <c r="E7773" s="236"/>
      <c r="F7773" s="237">
        <f t="shared" si="2331"/>
        <v>0</v>
      </c>
      <c r="G7773" s="303">
        <f t="shared" si="2332"/>
        <v>0</v>
      </c>
    </row>
    <row r="7774" spans="1:7" s="238" customFormat="1" ht="24" customHeight="1" x14ac:dyDescent="0.2">
      <c r="A7774" s="235" t="str">
        <f t="shared" si="2328"/>
        <v/>
      </c>
      <c r="B7774" s="233" t="str">
        <f t="shared" si="2329"/>
        <v/>
      </c>
      <c r="C7774" s="234"/>
      <c r="D7774" s="235" t="str">
        <f t="shared" si="2330"/>
        <v/>
      </c>
      <c r="E7774" s="236"/>
      <c r="F7774" s="237">
        <f t="shared" si="2331"/>
        <v>0</v>
      </c>
      <c r="G7774" s="303">
        <f t="shared" si="2332"/>
        <v>0</v>
      </c>
    </row>
    <row r="7775" spans="1:7" s="238" customFormat="1" ht="24" customHeight="1" x14ac:dyDescent="0.2">
      <c r="A7775" s="235" t="str">
        <f t="shared" si="2328"/>
        <v/>
      </c>
      <c r="B7775" s="233" t="str">
        <f t="shared" si="2329"/>
        <v/>
      </c>
      <c r="C7775" s="234"/>
      <c r="D7775" s="235" t="str">
        <f t="shared" si="2330"/>
        <v/>
      </c>
      <c r="E7775" s="236"/>
      <c r="F7775" s="237">
        <f t="shared" si="2331"/>
        <v>0</v>
      </c>
      <c r="G7775" s="303">
        <f t="shared" si="2332"/>
        <v>0</v>
      </c>
    </row>
    <row r="7776" spans="1:7" ht="24" customHeight="1" x14ac:dyDescent="0.2">
      <c r="A7776" s="304"/>
      <c r="B7776" s="99"/>
      <c r="C7776" s="99"/>
      <c r="D7776" s="105"/>
      <c r="E7776" s="106"/>
      <c r="F7776" s="377" t="s">
        <v>31</v>
      </c>
      <c r="G7776" s="305">
        <f>SUBTOTAL(9,G7762:G7775)</f>
        <v>0</v>
      </c>
    </row>
    <row r="7777" spans="1:7" ht="24" customHeight="1" x14ac:dyDescent="0.2">
      <c r="A7777" s="304"/>
      <c r="B7777" s="99"/>
      <c r="C7777" s="375" t="s">
        <v>605</v>
      </c>
      <c r="D7777" s="105"/>
      <c r="E7777" s="106"/>
      <c r="F7777" s="107"/>
      <c r="G7777" s="306"/>
    </row>
    <row r="7778" spans="1:7" s="238" customFormat="1" ht="24" customHeight="1" x14ac:dyDescent="0.2">
      <c r="A7778" s="235" t="str">
        <f t="shared" ref="A7778:A7785" si="2333">IFERROR(VLOOKUP(C7778,Tabla_Insumos,4,FALSE),"")</f>
        <v/>
      </c>
      <c r="B7778" s="233">
        <f t="shared" ref="B7778:B7785" si="2334">IFERROR(VLOOKUP(A7778,Tabla_Indices,5,FALSE),"")</f>
        <v>0</v>
      </c>
      <c r="C7778" s="234"/>
      <c r="D7778" s="235" t="str">
        <f t="shared" ref="D7778:D7785" si="2335">IFERROR(VLOOKUP(C7778,Tabla_Insumos,2,FALSE),"")</f>
        <v/>
      </c>
      <c r="E7778" s="236"/>
      <c r="F7778" s="237">
        <f t="shared" ref="F7778:F7785" si="2336">IFERROR(VLOOKUP(C7778,Tabla_Insumos,3,FALSE),0)</f>
        <v>0</v>
      </c>
      <c r="G7778" s="303">
        <f>ROUND(E7778*F7778,2)</f>
        <v>0</v>
      </c>
    </row>
    <row r="7779" spans="1:7" s="238" customFormat="1" ht="24" customHeight="1" x14ac:dyDescent="0.2">
      <c r="A7779" s="235" t="str">
        <f t="shared" si="2333"/>
        <v/>
      </c>
      <c r="B7779" s="233">
        <f t="shared" si="2334"/>
        <v>0</v>
      </c>
      <c r="C7779" s="234"/>
      <c r="D7779" s="235" t="str">
        <f t="shared" si="2335"/>
        <v/>
      </c>
      <c r="E7779" s="236"/>
      <c r="F7779" s="237">
        <f t="shared" si="2336"/>
        <v>0</v>
      </c>
      <c r="G7779" s="303">
        <f>ROUND(E7779*F7779,2)</f>
        <v>0</v>
      </c>
    </row>
    <row r="7780" spans="1:7" s="238" customFormat="1" ht="24" customHeight="1" x14ac:dyDescent="0.2">
      <c r="A7780" s="235" t="str">
        <f t="shared" si="2333"/>
        <v/>
      </c>
      <c r="B7780" s="233">
        <f t="shared" si="2334"/>
        <v>0</v>
      </c>
      <c r="C7780" s="234"/>
      <c r="D7780" s="235" t="str">
        <f t="shared" si="2335"/>
        <v/>
      </c>
      <c r="E7780" s="236"/>
      <c r="F7780" s="237">
        <f t="shared" si="2336"/>
        <v>0</v>
      </c>
      <c r="G7780" s="303">
        <f t="shared" ref="G7780:G7785" si="2337">ROUND(E7780*F7780,2)</f>
        <v>0</v>
      </c>
    </row>
    <row r="7781" spans="1:7" s="238" customFormat="1" ht="24" customHeight="1" x14ac:dyDescent="0.2">
      <c r="A7781" s="235" t="str">
        <f t="shared" si="2333"/>
        <v/>
      </c>
      <c r="B7781" s="233">
        <f t="shared" si="2334"/>
        <v>0</v>
      </c>
      <c r="C7781" s="234"/>
      <c r="D7781" s="235" t="str">
        <f t="shared" si="2335"/>
        <v/>
      </c>
      <c r="E7781" s="236"/>
      <c r="F7781" s="237">
        <f t="shared" si="2336"/>
        <v>0</v>
      </c>
      <c r="G7781" s="303">
        <f t="shared" si="2337"/>
        <v>0</v>
      </c>
    </row>
    <row r="7782" spans="1:7" s="238" customFormat="1" ht="24" customHeight="1" x14ac:dyDescent="0.2">
      <c r="A7782" s="235" t="str">
        <f t="shared" si="2333"/>
        <v/>
      </c>
      <c r="B7782" s="233">
        <f t="shared" si="2334"/>
        <v>0</v>
      </c>
      <c r="C7782" s="234"/>
      <c r="D7782" s="235" t="str">
        <f t="shared" si="2335"/>
        <v/>
      </c>
      <c r="E7782" s="236"/>
      <c r="F7782" s="237">
        <f t="shared" si="2336"/>
        <v>0</v>
      </c>
      <c r="G7782" s="303">
        <f t="shared" si="2337"/>
        <v>0</v>
      </c>
    </row>
    <row r="7783" spans="1:7" s="238" customFormat="1" ht="24" customHeight="1" x14ac:dyDescent="0.2">
      <c r="A7783" s="235" t="str">
        <f t="shared" si="2333"/>
        <v/>
      </c>
      <c r="B7783" s="233">
        <f t="shared" si="2334"/>
        <v>0</v>
      </c>
      <c r="C7783" s="234"/>
      <c r="D7783" s="235" t="str">
        <f t="shared" si="2335"/>
        <v/>
      </c>
      <c r="E7783" s="236"/>
      <c r="F7783" s="237">
        <f t="shared" si="2336"/>
        <v>0</v>
      </c>
      <c r="G7783" s="303">
        <f t="shared" si="2337"/>
        <v>0</v>
      </c>
    </row>
    <row r="7784" spans="1:7" s="238" customFormat="1" ht="24" customHeight="1" x14ac:dyDescent="0.2">
      <c r="A7784" s="235" t="str">
        <f t="shared" si="2333"/>
        <v/>
      </c>
      <c r="B7784" s="233">
        <f t="shared" si="2334"/>
        <v>0</v>
      </c>
      <c r="C7784" s="234"/>
      <c r="D7784" s="235" t="str">
        <f t="shared" si="2335"/>
        <v/>
      </c>
      <c r="E7784" s="236"/>
      <c r="F7784" s="237">
        <f t="shared" si="2336"/>
        <v>0</v>
      </c>
      <c r="G7784" s="303">
        <f t="shared" si="2337"/>
        <v>0</v>
      </c>
    </row>
    <row r="7785" spans="1:7" s="238" customFormat="1" ht="24" customHeight="1" x14ac:dyDescent="0.2">
      <c r="A7785" s="235" t="str">
        <f t="shared" si="2333"/>
        <v/>
      </c>
      <c r="B7785" s="233">
        <f t="shared" si="2334"/>
        <v>0</v>
      </c>
      <c r="C7785" s="234"/>
      <c r="D7785" s="235" t="str">
        <f t="shared" si="2335"/>
        <v/>
      </c>
      <c r="E7785" s="236"/>
      <c r="F7785" s="237">
        <f t="shared" si="2336"/>
        <v>0</v>
      </c>
      <c r="G7785" s="303">
        <f t="shared" si="2337"/>
        <v>0</v>
      </c>
    </row>
    <row r="7786" spans="1:7" ht="24" customHeight="1" x14ac:dyDescent="0.2">
      <c r="A7786" s="304"/>
      <c r="B7786" s="99"/>
      <c r="C7786" s="99"/>
      <c r="D7786" s="105"/>
      <c r="E7786" s="106"/>
      <c r="F7786" s="377" t="s">
        <v>32</v>
      </c>
      <c r="G7786" s="305">
        <f>SUBTOTAL(9,G7778:G7785)</f>
        <v>0</v>
      </c>
    </row>
    <row r="7787" spans="1:7" ht="24" customHeight="1" x14ac:dyDescent="0.2">
      <c r="A7787" s="304"/>
      <c r="B7787" s="99"/>
      <c r="C7787" s="375" t="s">
        <v>606</v>
      </c>
      <c r="D7787" s="105"/>
      <c r="E7787" s="106"/>
      <c r="F7787" s="107"/>
      <c r="G7787" s="306"/>
    </row>
    <row r="7788" spans="1:7" s="238" customFormat="1" ht="24" customHeight="1" x14ac:dyDescent="0.2">
      <c r="A7788" s="235" t="str">
        <f t="shared" ref="A7788:A7796" si="2338">IFERROR(VLOOKUP(C7788,Tabla_Insumos,4,FALSE),"")</f>
        <v/>
      </c>
      <c r="B7788" s="233" t="str">
        <f t="shared" ref="B7788:B7796" si="2339">IFERROR(VLOOKUP(C7788,Tabla_Insumos,5,FALSE),"")</f>
        <v/>
      </c>
      <c r="C7788" s="234"/>
      <c r="D7788" s="235" t="str">
        <f t="shared" ref="D7788:D7796" si="2340">IFERROR(VLOOKUP(C7788,Tabla_Insumos,2,FALSE),"")</f>
        <v/>
      </c>
      <c r="E7788" s="236"/>
      <c r="F7788" s="237">
        <f t="shared" ref="F7788:F7796" si="2341">IFERROR(VLOOKUP(C7788,Tabla_Insumos,3,FALSE),0)</f>
        <v>0</v>
      </c>
      <c r="G7788" s="303">
        <f t="shared" ref="G7788:G7796" si="2342">ROUND(E7788*F7788,2)</f>
        <v>0</v>
      </c>
    </row>
    <row r="7789" spans="1:7" s="238" customFormat="1" ht="24" customHeight="1" x14ac:dyDescent="0.2">
      <c r="A7789" s="235" t="str">
        <f t="shared" si="2338"/>
        <v/>
      </c>
      <c r="B7789" s="233" t="str">
        <f t="shared" si="2339"/>
        <v/>
      </c>
      <c r="C7789" s="234"/>
      <c r="D7789" s="235" t="str">
        <f t="shared" si="2340"/>
        <v/>
      </c>
      <c r="E7789" s="236"/>
      <c r="F7789" s="237">
        <f t="shared" si="2341"/>
        <v>0</v>
      </c>
      <c r="G7789" s="303">
        <f t="shared" si="2342"/>
        <v>0</v>
      </c>
    </row>
    <row r="7790" spans="1:7" s="238" customFormat="1" ht="24" customHeight="1" x14ac:dyDescent="0.2">
      <c r="A7790" s="235" t="str">
        <f t="shared" si="2338"/>
        <v/>
      </c>
      <c r="B7790" s="233" t="str">
        <f t="shared" si="2339"/>
        <v/>
      </c>
      <c r="C7790" s="234"/>
      <c r="D7790" s="235" t="str">
        <f t="shared" si="2340"/>
        <v/>
      </c>
      <c r="E7790" s="236"/>
      <c r="F7790" s="237">
        <f t="shared" si="2341"/>
        <v>0</v>
      </c>
      <c r="G7790" s="303">
        <f t="shared" si="2342"/>
        <v>0</v>
      </c>
    </row>
    <row r="7791" spans="1:7" s="238" customFormat="1" ht="24" customHeight="1" x14ac:dyDescent="0.2">
      <c r="A7791" s="235" t="str">
        <f t="shared" si="2338"/>
        <v/>
      </c>
      <c r="B7791" s="233" t="str">
        <f t="shared" si="2339"/>
        <v/>
      </c>
      <c r="C7791" s="234"/>
      <c r="D7791" s="235" t="str">
        <f t="shared" si="2340"/>
        <v/>
      </c>
      <c r="E7791" s="236"/>
      <c r="F7791" s="237">
        <f t="shared" si="2341"/>
        <v>0</v>
      </c>
      <c r="G7791" s="303">
        <f t="shared" si="2342"/>
        <v>0</v>
      </c>
    </row>
    <row r="7792" spans="1:7" s="238" customFormat="1" ht="24" customHeight="1" x14ac:dyDescent="0.2">
      <c r="A7792" s="235" t="str">
        <f t="shared" si="2338"/>
        <v/>
      </c>
      <c r="B7792" s="233" t="str">
        <f t="shared" si="2339"/>
        <v/>
      </c>
      <c r="C7792" s="234"/>
      <c r="D7792" s="235" t="str">
        <f t="shared" si="2340"/>
        <v/>
      </c>
      <c r="E7792" s="236"/>
      <c r="F7792" s="237">
        <f t="shared" si="2341"/>
        <v>0</v>
      </c>
      <c r="G7792" s="303">
        <f t="shared" si="2342"/>
        <v>0</v>
      </c>
    </row>
    <row r="7793" spans="1:7" s="238" customFormat="1" ht="24" customHeight="1" x14ac:dyDescent="0.2">
      <c r="A7793" s="235" t="str">
        <f t="shared" si="2338"/>
        <v/>
      </c>
      <c r="B7793" s="233" t="str">
        <f t="shared" si="2339"/>
        <v/>
      </c>
      <c r="C7793" s="234"/>
      <c r="D7793" s="235" t="str">
        <f t="shared" si="2340"/>
        <v/>
      </c>
      <c r="E7793" s="236"/>
      <c r="F7793" s="237">
        <f t="shared" si="2341"/>
        <v>0</v>
      </c>
      <c r="G7793" s="303">
        <f t="shared" si="2342"/>
        <v>0</v>
      </c>
    </row>
    <row r="7794" spans="1:7" s="238" customFormat="1" ht="24" customHeight="1" x14ac:dyDescent="0.2">
      <c r="A7794" s="235" t="str">
        <f t="shared" si="2338"/>
        <v/>
      </c>
      <c r="B7794" s="233" t="str">
        <f t="shared" si="2339"/>
        <v/>
      </c>
      <c r="C7794" s="234"/>
      <c r="D7794" s="235" t="str">
        <f t="shared" si="2340"/>
        <v/>
      </c>
      <c r="E7794" s="236"/>
      <c r="F7794" s="237">
        <f t="shared" si="2341"/>
        <v>0</v>
      </c>
      <c r="G7794" s="303">
        <f t="shared" si="2342"/>
        <v>0</v>
      </c>
    </row>
    <row r="7795" spans="1:7" s="238" customFormat="1" ht="24" customHeight="1" x14ac:dyDescent="0.2">
      <c r="A7795" s="235" t="str">
        <f t="shared" si="2338"/>
        <v/>
      </c>
      <c r="B7795" s="233" t="str">
        <f t="shared" si="2339"/>
        <v/>
      </c>
      <c r="C7795" s="234"/>
      <c r="D7795" s="235" t="str">
        <f t="shared" si="2340"/>
        <v/>
      </c>
      <c r="E7795" s="236"/>
      <c r="F7795" s="237">
        <f t="shared" si="2341"/>
        <v>0</v>
      </c>
      <c r="G7795" s="303">
        <f t="shared" si="2342"/>
        <v>0</v>
      </c>
    </row>
    <row r="7796" spans="1:7" s="238" customFormat="1" ht="24" customHeight="1" x14ac:dyDescent="0.2">
      <c r="A7796" s="235" t="str">
        <f t="shared" si="2338"/>
        <v/>
      </c>
      <c r="B7796" s="233" t="str">
        <f t="shared" si="2339"/>
        <v/>
      </c>
      <c r="C7796" s="234"/>
      <c r="D7796" s="235" t="str">
        <f t="shared" si="2340"/>
        <v/>
      </c>
      <c r="E7796" s="236"/>
      <c r="F7796" s="237">
        <f t="shared" si="2341"/>
        <v>0</v>
      </c>
      <c r="G7796" s="303">
        <f t="shared" si="2342"/>
        <v>0</v>
      </c>
    </row>
    <row r="7797" spans="1:7" ht="24" customHeight="1" x14ac:dyDescent="0.2">
      <c r="A7797" s="307"/>
      <c r="B7797" s="105"/>
      <c r="C7797" s="99"/>
      <c r="D7797" s="105"/>
      <c r="E7797" s="106"/>
      <c r="F7797" s="377" t="s">
        <v>33</v>
      </c>
      <c r="G7797" s="305">
        <f>SUBTOTAL(9,G7788:G7796)</f>
        <v>0</v>
      </c>
    </row>
    <row r="7798" spans="1:7" ht="24" customHeight="1" x14ac:dyDescent="0.2">
      <c r="A7798" s="308"/>
      <c r="B7798" s="105"/>
      <c r="C7798" s="99"/>
      <c r="D7798" s="105"/>
      <c r="E7798" s="106"/>
      <c r="F7798" s="107"/>
      <c r="G7798" s="306"/>
    </row>
    <row r="7799" spans="1:7" ht="24" customHeight="1" x14ac:dyDescent="0.2">
      <c r="A7799" s="309" t="str">
        <f>B7757</f>
        <v/>
      </c>
      <c r="B7799" s="310" t="str">
        <f>C7757</f>
        <v/>
      </c>
      <c r="C7799" s="113"/>
      <c r="D7799" s="113" t="s">
        <v>34</v>
      </c>
      <c r="E7799" s="114"/>
      <c r="F7799" s="312" t="s">
        <v>35</v>
      </c>
      <c r="G7799" s="311">
        <f>SUBTOTAL(9,G7762:G7798)</f>
        <v>0</v>
      </c>
    </row>
    <row r="7801" spans="1:7" ht="24" customHeight="1" x14ac:dyDescent="0.2">
      <c r="A7801" s="291" t="s">
        <v>37</v>
      </c>
      <c r="B7801" s="292"/>
      <c r="C7801" s="292"/>
      <c r="D7801" s="292"/>
      <c r="E7801" s="292"/>
      <c r="F7801" s="292"/>
      <c r="G7801" s="293"/>
    </row>
    <row r="7802" spans="1:7" ht="24" customHeight="1" x14ac:dyDescent="0.2">
      <c r="A7802" s="294" t="s">
        <v>602</v>
      </c>
      <c r="B7802" s="101" t="str">
        <f>Comitente</f>
        <v>DIRECCION PROVINCIAL DE REDES DE GAS</v>
      </c>
      <c r="C7802" s="96"/>
      <c r="D7802" s="102"/>
      <c r="E7802" s="102"/>
      <c r="F7802" s="103"/>
      <c r="G7802" s="295"/>
    </row>
    <row r="7803" spans="1:7" ht="24" customHeight="1" x14ac:dyDescent="0.2">
      <c r="A7803" s="294" t="s">
        <v>603</v>
      </c>
      <c r="B7803" s="101">
        <f>Contratista</f>
        <v>0</v>
      </c>
      <c r="C7803" s="97"/>
      <c r="D7803" s="97"/>
      <c r="E7803" s="97"/>
      <c r="F7803" s="104"/>
      <c r="G7803" s="296"/>
    </row>
    <row r="7804" spans="1:7" ht="24" customHeight="1" x14ac:dyDescent="0.2">
      <c r="A7804" s="294" t="s">
        <v>24</v>
      </c>
      <c r="B7804" s="101" t="str">
        <f>Obra</f>
        <v>RED DE MEDIA PRESIÓN BARRIO TALACASTO</v>
      </c>
      <c r="C7804" s="97"/>
      <c r="D7804" s="97"/>
      <c r="E7804" s="97"/>
      <c r="F7804" s="104" t="s">
        <v>38</v>
      </c>
      <c r="G7804" s="297">
        <f>Fecha_Base</f>
        <v>0</v>
      </c>
    </row>
    <row r="7805" spans="1:7" ht="24" customHeight="1" x14ac:dyDescent="0.2">
      <c r="A7805" s="298" t="s">
        <v>601</v>
      </c>
      <c r="B7805" s="98" t="str">
        <f>Ubicación</f>
        <v>Departamento Chimbas</v>
      </c>
      <c r="C7805" s="98"/>
      <c r="D7805" s="105"/>
      <c r="E7805" s="106"/>
      <c r="F7805" s="107"/>
      <c r="G7805" s="299"/>
    </row>
    <row r="7806" spans="1:7" ht="24" customHeight="1" x14ac:dyDescent="0.2">
      <c r="A7806" s="298" t="s">
        <v>39</v>
      </c>
      <c r="B7806" s="108" t="str">
        <f>IFERROR(VALUE(LEFT(B7807,FIND(".",B7807)-1)),"")</f>
        <v/>
      </c>
      <c r="C7806" s="99" t="str">
        <f>IFERROR(VLOOKUP(B7806,Tabla_CyP,2,FALSE),"")</f>
        <v/>
      </c>
      <c r="D7806" s="99"/>
      <c r="E7806" s="106"/>
      <c r="F7806" s="107"/>
      <c r="G7806" s="299"/>
    </row>
    <row r="7807" spans="1:7" ht="24" customHeight="1" x14ac:dyDescent="0.2">
      <c r="A7807" s="298" t="s">
        <v>25</v>
      </c>
      <c r="B7807" s="109" t="str">
        <f>IFERROR(VLOOKUP(COUNTIF($A$1:A7807,"ANALISIS DE PRECIOS"),Tabla_NumeroItem,2,FALSE),"")</f>
        <v/>
      </c>
      <c r="C7807" s="99" t="str">
        <f>IFERROR(VLOOKUP(B7807,Tabla_CyP,2,FALSE),"")</f>
        <v/>
      </c>
      <c r="D7807" s="105"/>
      <c r="E7807" s="106"/>
      <c r="F7807" s="104" t="s">
        <v>26</v>
      </c>
      <c r="G7807" s="300" t="str">
        <f>IFERROR(VLOOKUP(B7807,Tabla_CyP,4,FALSE),"")</f>
        <v/>
      </c>
    </row>
    <row r="7808" spans="1:7" ht="24" customHeight="1" x14ac:dyDescent="0.2">
      <c r="A7808" s="298"/>
      <c r="B7808" s="98"/>
      <c r="C7808" s="99"/>
      <c r="D7808" s="105"/>
      <c r="E7808" s="106"/>
      <c r="F7808" s="107"/>
      <c r="G7808" s="299"/>
    </row>
    <row r="7809" spans="1:123" ht="24" customHeight="1" x14ac:dyDescent="0.2">
      <c r="A7809" s="431" t="s">
        <v>507</v>
      </c>
      <c r="B7809" s="432"/>
      <c r="C7809" s="425" t="s">
        <v>0</v>
      </c>
      <c r="D7809" s="425" t="s">
        <v>27</v>
      </c>
      <c r="E7809" s="427" t="s">
        <v>28</v>
      </c>
      <c r="F7809" s="429" t="s">
        <v>29</v>
      </c>
      <c r="G7809" s="429" t="s">
        <v>30</v>
      </c>
    </row>
    <row r="7810" spans="1:123" s="111" customFormat="1" ht="24" customHeight="1" x14ac:dyDescent="0.2">
      <c r="A7810" s="110" t="s">
        <v>508</v>
      </c>
      <c r="B7810" s="110" t="s">
        <v>509</v>
      </c>
      <c r="C7810" s="426"/>
      <c r="D7810" s="426"/>
      <c r="E7810" s="428"/>
      <c r="F7810" s="430"/>
      <c r="G7810" s="430"/>
      <c r="H7810" s="239"/>
      <c r="I7810" s="239"/>
      <c r="J7810" s="239"/>
      <c r="K7810" s="239"/>
      <c r="L7810" s="239"/>
      <c r="M7810" s="239"/>
      <c r="N7810" s="239"/>
      <c r="O7810" s="239"/>
      <c r="P7810" s="239"/>
      <c r="Q7810" s="239"/>
      <c r="R7810" s="239"/>
      <c r="S7810" s="239"/>
      <c r="T7810" s="239"/>
      <c r="U7810" s="239"/>
      <c r="V7810" s="239"/>
      <c r="W7810" s="239"/>
      <c r="X7810" s="239"/>
      <c r="Y7810" s="239"/>
      <c r="Z7810" s="239"/>
      <c r="AA7810" s="239"/>
      <c r="AB7810" s="239"/>
      <c r="AC7810" s="239"/>
      <c r="AD7810" s="239"/>
      <c r="AE7810" s="239"/>
      <c r="AF7810" s="239"/>
      <c r="AG7810" s="239"/>
      <c r="AH7810" s="239"/>
      <c r="AI7810" s="239"/>
      <c r="AJ7810" s="239"/>
      <c r="AK7810" s="239"/>
      <c r="AL7810" s="239"/>
      <c r="AM7810" s="239"/>
      <c r="AN7810" s="239"/>
      <c r="AO7810" s="239"/>
      <c r="AP7810" s="239"/>
      <c r="AQ7810" s="239"/>
      <c r="AR7810" s="239"/>
      <c r="AS7810" s="239"/>
      <c r="AT7810" s="239"/>
      <c r="AU7810" s="239"/>
      <c r="AV7810" s="239"/>
      <c r="AW7810" s="239"/>
      <c r="AX7810" s="239"/>
      <c r="AY7810" s="239"/>
      <c r="AZ7810" s="239"/>
      <c r="BA7810" s="239"/>
      <c r="BB7810" s="239"/>
      <c r="BC7810" s="239"/>
      <c r="BD7810" s="239"/>
      <c r="BE7810" s="239"/>
      <c r="BF7810" s="239"/>
      <c r="BG7810" s="239"/>
      <c r="BH7810" s="239"/>
      <c r="BI7810" s="239"/>
      <c r="BJ7810" s="239"/>
      <c r="BK7810" s="239"/>
      <c r="BL7810" s="239"/>
      <c r="BM7810" s="239"/>
      <c r="BN7810" s="239"/>
      <c r="BO7810" s="239"/>
      <c r="BP7810" s="239"/>
      <c r="BQ7810" s="239"/>
      <c r="BR7810" s="239"/>
      <c r="BS7810" s="239"/>
      <c r="BT7810" s="239"/>
      <c r="BU7810" s="239"/>
      <c r="BV7810" s="239"/>
      <c r="BW7810" s="239"/>
      <c r="BX7810" s="239"/>
      <c r="BY7810" s="239"/>
      <c r="BZ7810" s="239"/>
      <c r="CA7810" s="239"/>
      <c r="CB7810" s="239"/>
      <c r="CC7810" s="239"/>
      <c r="CD7810" s="239"/>
      <c r="CE7810" s="239"/>
      <c r="CF7810" s="239"/>
      <c r="CG7810" s="239"/>
      <c r="CH7810" s="239"/>
      <c r="CI7810" s="239"/>
      <c r="CJ7810" s="239"/>
      <c r="CK7810" s="239"/>
      <c r="CL7810" s="239"/>
      <c r="CM7810" s="239"/>
      <c r="CN7810" s="239"/>
      <c r="CO7810" s="239"/>
      <c r="CP7810" s="239"/>
      <c r="CQ7810" s="239"/>
      <c r="CR7810" s="239"/>
      <c r="CS7810" s="239"/>
      <c r="CT7810" s="239"/>
      <c r="CU7810" s="239"/>
      <c r="CV7810" s="239"/>
      <c r="CW7810" s="239"/>
      <c r="CX7810" s="239"/>
      <c r="CY7810" s="239"/>
      <c r="CZ7810" s="239"/>
      <c r="DA7810" s="239"/>
      <c r="DB7810" s="239"/>
      <c r="DC7810" s="239"/>
      <c r="DD7810" s="239"/>
      <c r="DE7810" s="239"/>
      <c r="DF7810" s="239"/>
      <c r="DG7810" s="239"/>
      <c r="DH7810" s="239"/>
      <c r="DI7810" s="239"/>
      <c r="DJ7810" s="239"/>
      <c r="DK7810" s="239"/>
      <c r="DL7810" s="239"/>
      <c r="DM7810" s="239"/>
      <c r="DN7810" s="239"/>
      <c r="DO7810" s="239"/>
      <c r="DP7810" s="239"/>
      <c r="DQ7810" s="239"/>
      <c r="DR7810" s="239"/>
      <c r="DS7810" s="239"/>
    </row>
    <row r="7811" spans="1:123" ht="24" customHeight="1" x14ac:dyDescent="0.2">
      <c r="A7811" s="378"/>
      <c r="B7811" s="112"/>
      <c r="C7811" s="376" t="s">
        <v>604</v>
      </c>
      <c r="D7811" s="113"/>
      <c r="E7811" s="114"/>
      <c r="F7811" s="115"/>
      <c r="G7811" s="302"/>
    </row>
    <row r="7812" spans="1:123" s="238" customFormat="1" ht="24" customHeight="1" x14ac:dyDescent="0.2">
      <c r="A7812" s="235" t="str">
        <f t="shared" ref="A7812:A7825" si="2343">IFERROR(VLOOKUP(C7812,Tabla_Insumos,4,FALSE),"")</f>
        <v/>
      </c>
      <c r="B7812" s="233" t="str">
        <f t="shared" ref="B7812:B7825" si="2344">IFERROR(VLOOKUP(C7812,Tabla_Insumos,5,FALSE),"")</f>
        <v/>
      </c>
      <c r="C7812" s="234"/>
      <c r="D7812" s="235" t="str">
        <f t="shared" ref="D7812:D7825" si="2345">IFERROR(VLOOKUP(C7812,Tabla_Insumos,2,FALSE),"")</f>
        <v/>
      </c>
      <c r="E7812" s="236"/>
      <c r="F7812" s="237">
        <f t="shared" ref="F7812:F7825" si="2346">IFERROR(VLOOKUP(C7812,Tabla_Insumos,3,FALSE),0)</f>
        <v>0</v>
      </c>
      <c r="G7812" s="303">
        <f>ROUND(E7812*F7812,2)</f>
        <v>0</v>
      </c>
    </row>
    <row r="7813" spans="1:123" s="238" customFormat="1" ht="24" customHeight="1" x14ac:dyDescent="0.2">
      <c r="A7813" s="235" t="str">
        <f t="shared" si="2343"/>
        <v/>
      </c>
      <c r="B7813" s="233" t="str">
        <f t="shared" si="2344"/>
        <v/>
      </c>
      <c r="C7813" s="234"/>
      <c r="D7813" s="235" t="str">
        <f t="shared" si="2345"/>
        <v/>
      </c>
      <c r="E7813" s="236"/>
      <c r="F7813" s="237">
        <f t="shared" si="2346"/>
        <v>0</v>
      </c>
      <c r="G7813" s="303">
        <f t="shared" ref="G7813:G7825" si="2347">ROUND(E7813*F7813,2)</f>
        <v>0</v>
      </c>
    </row>
    <row r="7814" spans="1:123" s="238" customFormat="1" ht="24" customHeight="1" x14ac:dyDescent="0.2">
      <c r="A7814" s="235" t="str">
        <f t="shared" si="2343"/>
        <v/>
      </c>
      <c r="B7814" s="233" t="str">
        <f t="shared" si="2344"/>
        <v/>
      </c>
      <c r="C7814" s="234"/>
      <c r="D7814" s="235" t="str">
        <f t="shared" si="2345"/>
        <v/>
      </c>
      <c r="E7814" s="236"/>
      <c r="F7814" s="237">
        <f t="shared" si="2346"/>
        <v>0</v>
      </c>
      <c r="G7814" s="303">
        <f t="shared" si="2347"/>
        <v>0</v>
      </c>
    </row>
    <row r="7815" spans="1:123" s="238" customFormat="1" ht="24" customHeight="1" x14ac:dyDescent="0.2">
      <c r="A7815" s="235" t="str">
        <f t="shared" si="2343"/>
        <v/>
      </c>
      <c r="B7815" s="233" t="str">
        <f t="shared" si="2344"/>
        <v/>
      </c>
      <c r="C7815" s="234"/>
      <c r="D7815" s="235" t="str">
        <f t="shared" si="2345"/>
        <v/>
      </c>
      <c r="E7815" s="236"/>
      <c r="F7815" s="237">
        <f t="shared" si="2346"/>
        <v>0</v>
      </c>
      <c r="G7815" s="303">
        <f t="shared" si="2347"/>
        <v>0</v>
      </c>
    </row>
    <row r="7816" spans="1:123" s="238" customFormat="1" ht="24" customHeight="1" x14ac:dyDescent="0.2">
      <c r="A7816" s="235" t="str">
        <f t="shared" si="2343"/>
        <v/>
      </c>
      <c r="B7816" s="233" t="str">
        <f t="shared" si="2344"/>
        <v/>
      </c>
      <c r="C7816" s="234"/>
      <c r="D7816" s="235" t="str">
        <f t="shared" si="2345"/>
        <v/>
      </c>
      <c r="E7816" s="236"/>
      <c r="F7816" s="237">
        <f t="shared" si="2346"/>
        <v>0</v>
      </c>
      <c r="G7816" s="303">
        <f t="shared" si="2347"/>
        <v>0</v>
      </c>
    </row>
    <row r="7817" spans="1:123" s="238" customFormat="1" ht="24" customHeight="1" x14ac:dyDescent="0.2">
      <c r="A7817" s="235" t="str">
        <f t="shared" si="2343"/>
        <v/>
      </c>
      <c r="B7817" s="233" t="str">
        <f t="shared" si="2344"/>
        <v/>
      </c>
      <c r="C7817" s="234"/>
      <c r="D7817" s="235" t="str">
        <f t="shared" si="2345"/>
        <v/>
      </c>
      <c r="E7817" s="236"/>
      <c r="F7817" s="237">
        <f t="shared" si="2346"/>
        <v>0</v>
      </c>
      <c r="G7817" s="303">
        <f t="shared" si="2347"/>
        <v>0</v>
      </c>
    </row>
    <row r="7818" spans="1:123" s="238" customFormat="1" ht="24" customHeight="1" x14ac:dyDescent="0.2">
      <c r="A7818" s="235" t="str">
        <f t="shared" si="2343"/>
        <v/>
      </c>
      <c r="B7818" s="233" t="str">
        <f t="shared" si="2344"/>
        <v/>
      </c>
      <c r="C7818" s="234"/>
      <c r="D7818" s="235" t="str">
        <f t="shared" si="2345"/>
        <v/>
      </c>
      <c r="E7818" s="236"/>
      <c r="F7818" s="237">
        <f t="shared" si="2346"/>
        <v>0</v>
      </c>
      <c r="G7818" s="303">
        <f t="shared" si="2347"/>
        <v>0</v>
      </c>
    </row>
    <row r="7819" spans="1:123" s="238" customFormat="1" ht="24" customHeight="1" x14ac:dyDescent="0.2">
      <c r="A7819" s="235" t="str">
        <f t="shared" si="2343"/>
        <v/>
      </c>
      <c r="B7819" s="233" t="str">
        <f t="shared" si="2344"/>
        <v/>
      </c>
      <c r="C7819" s="234"/>
      <c r="D7819" s="235" t="str">
        <f t="shared" si="2345"/>
        <v/>
      </c>
      <c r="E7819" s="236"/>
      <c r="F7819" s="237">
        <f t="shared" si="2346"/>
        <v>0</v>
      </c>
      <c r="G7819" s="303">
        <f t="shared" si="2347"/>
        <v>0</v>
      </c>
    </row>
    <row r="7820" spans="1:123" s="238" customFormat="1" ht="24" customHeight="1" x14ac:dyDescent="0.2">
      <c r="A7820" s="235" t="str">
        <f t="shared" si="2343"/>
        <v/>
      </c>
      <c r="B7820" s="233" t="str">
        <f t="shared" si="2344"/>
        <v/>
      </c>
      <c r="C7820" s="234"/>
      <c r="D7820" s="235" t="str">
        <f t="shared" si="2345"/>
        <v/>
      </c>
      <c r="E7820" s="236"/>
      <c r="F7820" s="237">
        <f t="shared" si="2346"/>
        <v>0</v>
      </c>
      <c r="G7820" s="303">
        <f t="shared" si="2347"/>
        <v>0</v>
      </c>
    </row>
    <row r="7821" spans="1:123" s="238" customFormat="1" ht="24" customHeight="1" x14ac:dyDescent="0.2">
      <c r="A7821" s="235" t="str">
        <f t="shared" si="2343"/>
        <v/>
      </c>
      <c r="B7821" s="233" t="str">
        <f t="shared" si="2344"/>
        <v/>
      </c>
      <c r="C7821" s="234"/>
      <c r="D7821" s="235" t="str">
        <f t="shared" si="2345"/>
        <v/>
      </c>
      <c r="E7821" s="236"/>
      <c r="F7821" s="237">
        <f t="shared" si="2346"/>
        <v>0</v>
      </c>
      <c r="G7821" s="303">
        <f t="shared" si="2347"/>
        <v>0</v>
      </c>
    </row>
    <row r="7822" spans="1:123" s="238" customFormat="1" ht="24" customHeight="1" x14ac:dyDescent="0.2">
      <c r="A7822" s="235" t="str">
        <f t="shared" si="2343"/>
        <v/>
      </c>
      <c r="B7822" s="233" t="str">
        <f t="shared" si="2344"/>
        <v/>
      </c>
      <c r="C7822" s="234"/>
      <c r="D7822" s="235" t="str">
        <f t="shared" si="2345"/>
        <v/>
      </c>
      <c r="E7822" s="236"/>
      <c r="F7822" s="237">
        <f t="shared" si="2346"/>
        <v>0</v>
      </c>
      <c r="G7822" s="303">
        <f t="shared" si="2347"/>
        <v>0</v>
      </c>
    </row>
    <row r="7823" spans="1:123" s="238" customFormat="1" ht="24" customHeight="1" x14ac:dyDescent="0.2">
      <c r="A7823" s="235" t="str">
        <f t="shared" si="2343"/>
        <v/>
      </c>
      <c r="B7823" s="233" t="str">
        <f t="shared" si="2344"/>
        <v/>
      </c>
      <c r="C7823" s="234"/>
      <c r="D7823" s="235" t="str">
        <f t="shared" si="2345"/>
        <v/>
      </c>
      <c r="E7823" s="236"/>
      <c r="F7823" s="237">
        <f t="shared" si="2346"/>
        <v>0</v>
      </c>
      <c r="G7823" s="303">
        <f t="shared" si="2347"/>
        <v>0</v>
      </c>
    </row>
    <row r="7824" spans="1:123" s="238" customFormat="1" ht="24" customHeight="1" x14ac:dyDescent="0.2">
      <c r="A7824" s="235" t="str">
        <f t="shared" si="2343"/>
        <v/>
      </c>
      <c r="B7824" s="233" t="str">
        <f t="shared" si="2344"/>
        <v/>
      </c>
      <c r="C7824" s="234"/>
      <c r="D7824" s="235" t="str">
        <f t="shared" si="2345"/>
        <v/>
      </c>
      <c r="E7824" s="236"/>
      <c r="F7824" s="237">
        <f t="shared" si="2346"/>
        <v>0</v>
      </c>
      <c r="G7824" s="303">
        <f t="shared" si="2347"/>
        <v>0</v>
      </c>
    </row>
    <row r="7825" spans="1:7" s="238" customFormat="1" ht="24" customHeight="1" x14ac:dyDescent="0.2">
      <c r="A7825" s="235" t="str">
        <f t="shared" si="2343"/>
        <v/>
      </c>
      <c r="B7825" s="233" t="str">
        <f t="shared" si="2344"/>
        <v/>
      </c>
      <c r="C7825" s="234"/>
      <c r="D7825" s="235" t="str">
        <f t="shared" si="2345"/>
        <v/>
      </c>
      <c r="E7825" s="236"/>
      <c r="F7825" s="237">
        <f t="shared" si="2346"/>
        <v>0</v>
      </c>
      <c r="G7825" s="303">
        <f t="shared" si="2347"/>
        <v>0</v>
      </c>
    </row>
    <row r="7826" spans="1:7" ht="24" customHeight="1" x14ac:dyDescent="0.2">
      <c r="A7826" s="304"/>
      <c r="B7826" s="99"/>
      <c r="C7826" s="99"/>
      <c r="D7826" s="105"/>
      <c r="E7826" s="106"/>
      <c r="F7826" s="377" t="s">
        <v>31</v>
      </c>
      <c r="G7826" s="305">
        <f>SUBTOTAL(9,G7812:G7825)</f>
        <v>0</v>
      </c>
    </row>
    <row r="7827" spans="1:7" ht="24" customHeight="1" x14ac:dyDescent="0.2">
      <c r="A7827" s="304"/>
      <c r="B7827" s="99"/>
      <c r="C7827" s="375" t="s">
        <v>605</v>
      </c>
      <c r="D7827" s="105"/>
      <c r="E7827" s="106"/>
      <c r="F7827" s="107"/>
      <c r="G7827" s="306"/>
    </row>
    <row r="7828" spans="1:7" s="238" customFormat="1" ht="24" customHeight="1" x14ac:dyDescent="0.2">
      <c r="A7828" s="235" t="str">
        <f t="shared" ref="A7828:A7835" si="2348">IFERROR(VLOOKUP(C7828,Tabla_Insumos,4,FALSE),"")</f>
        <v/>
      </c>
      <c r="B7828" s="233">
        <f t="shared" ref="B7828:B7835" si="2349">IFERROR(VLOOKUP(A7828,Tabla_Indices,5,FALSE),"")</f>
        <v>0</v>
      </c>
      <c r="C7828" s="234"/>
      <c r="D7828" s="235" t="str">
        <f t="shared" ref="D7828:D7835" si="2350">IFERROR(VLOOKUP(C7828,Tabla_Insumos,2,FALSE),"")</f>
        <v/>
      </c>
      <c r="E7828" s="236"/>
      <c r="F7828" s="237">
        <f t="shared" ref="F7828:F7835" si="2351">IFERROR(VLOOKUP(C7828,Tabla_Insumos,3,FALSE),0)</f>
        <v>0</v>
      </c>
      <c r="G7828" s="303">
        <f>ROUND(E7828*F7828,2)</f>
        <v>0</v>
      </c>
    </row>
    <row r="7829" spans="1:7" s="238" customFormat="1" ht="24" customHeight="1" x14ac:dyDescent="0.2">
      <c r="A7829" s="235" t="str">
        <f t="shared" si="2348"/>
        <v/>
      </c>
      <c r="B7829" s="233">
        <f t="shared" si="2349"/>
        <v>0</v>
      </c>
      <c r="C7829" s="234"/>
      <c r="D7829" s="235" t="str">
        <f t="shared" si="2350"/>
        <v/>
      </c>
      <c r="E7829" s="236"/>
      <c r="F7829" s="237">
        <f t="shared" si="2351"/>
        <v>0</v>
      </c>
      <c r="G7829" s="303">
        <f>ROUND(E7829*F7829,2)</f>
        <v>0</v>
      </c>
    </row>
    <row r="7830" spans="1:7" s="238" customFormat="1" ht="24" customHeight="1" x14ac:dyDescent="0.2">
      <c r="A7830" s="235" t="str">
        <f t="shared" si="2348"/>
        <v/>
      </c>
      <c r="B7830" s="233">
        <f t="shared" si="2349"/>
        <v>0</v>
      </c>
      <c r="C7830" s="234"/>
      <c r="D7830" s="235" t="str">
        <f t="shared" si="2350"/>
        <v/>
      </c>
      <c r="E7830" s="236"/>
      <c r="F7830" s="237">
        <f t="shared" si="2351"/>
        <v>0</v>
      </c>
      <c r="G7830" s="303">
        <f t="shared" ref="G7830:G7835" si="2352">ROUND(E7830*F7830,2)</f>
        <v>0</v>
      </c>
    </row>
    <row r="7831" spans="1:7" s="238" customFormat="1" ht="24" customHeight="1" x14ac:dyDescent="0.2">
      <c r="A7831" s="235" t="str">
        <f t="shared" si="2348"/>
        <v/>
      </c>
      <c r="B7831" s="233">
        <f t="shared" si="2349"/>
        <v>0</v>
      </c>
      <c r="C7831" s="234"/>
      <c r="D7831" s="235" t="str">
        <f t="shared" si="2350"/>
        <v/>
      </c>
      <c r="E7831" s="236"/>
      <c r="F7831" s="237">
        <f t="shared" si="2351"/>
        <v>0</v>
      </c>
      <c r="G7831" s="303">
        <f t="shared" si="2352"/>
        <v>0</v>
      </c>
    </row>
    <row r="7832" spans="1:7" s="238" customFormat="1" ht="24" customHeight="1" x14ac:dyDescent="0.2">
      <c r="A7832" s="235" t="str">
        <f t="shared" si="2348"/>
        <v/>
      </c>
      <c r="B7832" s="233">
        <f t="shared" si="2349"/>
        <v>0</v>
      </c>
      <c r="C7832" s="234"/>
      <c r="D7832" s="235" t="str">
        <f t="shared" si="2350"/>
        <v/>
      </c>
      <c r="E7832" s="236"/>
      <c r="F7832" s="237">
        <f t="shared" si="2351"/>
        <v>0</v>
      </c>
      <c r="G7832" s="303">
        <f t="shared" si="2352"/>
        <v>0</v>
      </c>
    </row>
    <row r="7833" spans="1:7" s="238" customFormat="1" ht="24" customHeight="1" x14ac:dyDescent="0.2">
      <c r="A7833" s="235" t="str">
        <f t="shared" si="2348"/>
        <v/>
      </c>
      <c r="B7833" s="233">
        <f t="shared" si="2349"/>
        <v>0</v>
      </c>
      <c r="C7833" s="234"/>
      <c r="D7833" s="235" t="str">
        <f t="shared" si="2350"/>
        <v/>
      </c>
      <c r="E7833" s="236"/>
      <c r="F7833" s="237">
        <f t="shared" si="2351"/>
        <v>0</v>
      </c>
      <c r="G7833" s="303">
        <f t="shared" si="2352"/>
        <v>0</v>
      </c>
    </row>
    <row r="7834" spans="1:7" s="238" customFormat="1" ht="24" customHeight="1" x14ac:dyDescent="0.2">
      <c r="A7834" s="235" t="str">
        <f t="shared" si="2348"/>
        <v/>
      </c>
      <c r="B7834" s="233">
        <f t="shared" si="2349"/>
        <v>0</v>
      </c>
      <c r="C7834" s="234"/>
      <c r="D7834" s="235" t="str">
        <f t="shared" si="2350"/>
        <v/>
      </c>
      <c r="E7834" s="236"/>
      <c r="F7834" s="237">
        <f t="shared" si="2351"/>
        <v>0</v>
      </c>
      <c r="G7834" s="303">
        <f t="shared" si="2352"/>
        <v>0</v>
      </c>
    </row>
    <row r="7835" spans="1:7" s="238" customFormat="1" ht="24" customHeight="1" x14ac:dyDescent="0.2">
      <c r="A7835" s="235" t="str">
        <f t="shared" si="2348"/>
        <v/>
      </c>
      <c r="B7835" s="233">
        <f t="shared" si="2349"/>
        <v>0</v>
      </c>
      <c r="C7835" s="234"/>
      <c r="D7835" s="235" t="str">
        <f t="shared" si="2350"/>
        <v/>
      </c>
      <c r="E7835" s="236"/>
      <c r="F7835" s="237">
        <f t="shared" si="2351"/>
        <v>0</v>
      </c>
      <c r="G7835" s="303">
        <f t="shared" si="2352"/>
        <v>0</v>
      </c>
    </row>
    <row r="7836" spans="1:7" ht="24" customHeight="1" x14ac:dyDescent="0.2">
      <c r="A7836" s="304"/>
      <c r="B7836" s="99"/>
      <c r="C7836" s="99"/>
      <c r="D7836" s="105"/>
      <c r="E7836" s="106"/>
      <c r="F7836" s="377" t="s">
        <v>32</v>
      </c>
      <c r="G7836" s="305">
        <f>SUBTOTAL(9,G7828:G7835)</f>
        <v>0</v>
      </c>
    </row>
    <row r="7837" spans="1:7" ht="24" customHeight="1" x14ac:dyDescent="0.2">
      <c r="A7837" s="304"/>
      <c r="B7837" s="99"/>
      <c r="C7837" s="375" t="s">
        <v>606</v>
      </c>
      <c r="D7837" s="105"/>
      <c r="E7837" s="106"/>
      <c r="F7837" s="107"/>
      <c r="G7837" s="306"/>
    </row>
    <row r="7838" spans="1:7" s="238" customFormat="1" ht="24" customHeight="1" x14ac:dyDescent="0.2">
      <c r="A7838" s="235" t="str">
        <f t="shared" ref="A7838:A7846" si="2353">IFERROR(VLOOKUP(C7838,Tabla_Insumos,4,FALSE),"")</f>
        <v/>
      </c>
      <c r="B7838" s="233" t="str">
        <f t="shared" ref="B7838:B7846" si="2354">IFERROR(VLOOKUP(C7838,Tabla_Insumos,5,FALSE),"")</f>
        <v/>
      </c>
      <c r="C7838" s="234"/>
      <c r="D7838" s="235" t="str">
        <f t="shared" ref="D7838:D7846" si="2355">IFERROR(VLOOKUP(C7838,Tabla_Insumos,2,FALSE),"")</f>
        <v/>
      </c>
      <c r="E7838" s="236"/>
      <c r="F7838" s="237">
        <f t="shared" ref="F7838:F7846" si="2356">IFERROR(VLOOKUP(C7838,Tabla_Insumos,3,FALSE),0)</f>
        <v>0</v>
      </c>
      <c r="G7838" s="303">
        <f t="shared" ref="G7838:G7846" si="2357">ROUND(E7838*F7838,2)</f>
        <v>0</v>
      </c>
    </row>
    <row r="7839" spans="1:7" s="238" customFormat="1" ht="24" customHeight="1" x14ac:dyDescent="0.2">
      <c r="A7839" s="235" t="str">
        <f t="shared" si="2353"/>
        <v/>
      </c>
      <c r="B7839" s="233" t="str">
        <f t="shared" si="2354"/>
        <v/>
      </c>
      <c r="C7839" s="234"/>
      <c r="D7839" s="235" t="str">
        <f t="shared" si="2355"/>
        <v/>
      </c>
      <c r="E7839" s="236"/>
      <c r="F7839" s="237">
        <f t="shared" si="2356"/>
        <v>0</v>
      </c>
      <c r="G7839" s="303">
        <f t="shared" si="2357"/>
        <v>0</v>
      </c>
    </row>
    <row r="7840" spans="1:7" s="238" customFormat="1" ht="24" customHeight="1" x14ac:dyDescent="0.2">
      <c r="A7840" s="235" t="str">
        <f t="shared" si="2353"/>
        <v/>
      </c>
      <c r="B7840" s="233" t="str">
        <f t="shared" si="2354"/>
        <v/>
      </c>
      <c r="C7840" s="234"/>
      <c r="D7840" s="235" t="str">
        <f t="shared" si="2355"/>
        <v/>
      </c>
      <c r="E7840" s="236"/>
      <c r="F7840" s="237">
        <f t="shared" si="2356"/>
        <v>0</v>
      </c>
      <c r="G7840" s="303">
        <f t="shared" si="2357"/>
        <v>0</v>
      </c>
    </row>
    <row r="7841" spans="1:7" s="238" customFormat="1" ht="24" customHeight="1" x14ac:dyDescent="0.2">
      <c r="A7841" s="235" t="str">
        <f t="shared" si="2353"/>
        <v/>
      </c>
      <c r="B7841" s="233" t="str">
        <f t="shared" si="2354"/>
        <v/>
      </c>
      <c r="C7841" s="234"/>
      <c r="D7841" s="235" t="str">
        <f t="shared" si="2355"/>
        <v/>
      </c>
      <c r="E7841" s="236"/>
      <c r="F7841" s="237">
        <f t="shared" si="2356"/>
        <v>0</v>
      </c>
      <c r="G7841" s="303">
        <f t="shared" si="2357"/>
        <v>0</v>
      </c>
    </row>
    <row r="7842" spans="1:7" s="238" customFormat="1" ht="24" customHeight="1" x14ac:dyDescent="0.2">
      <c r="A7842" s="235" t="str">
        <f t="shared" si="2353"/>
        <v/>
      </c>
      <c r="B7842" s="233" t="str">
        <f t="shared" si="2354"/>
        <v/>
      </c>
      <c r="C7842" s="234"/>
      <c r="D7842" s="235" t="str">
        <f t="shared" si="2355"/>
        <v/>
      </c>
      <c r="E7842" s="236"/>
      <c r="F7842" s="237">
        <f t="shared" si="2356"/>
        <v>0</v>
      </c>
      <c r="G7842" s="303">
        <f t="shared" si="2357"/>
        <v>0</v>
      </c>
    </row>
    <row r="7843" spans="1:7" s="238" customFormat="1" ht="24" customHeight="1" x14ac:dyDescent="0.2">
      <c r="A7843" s="235" t="str">
        <f t="shared" si="2353"/>
        <v/>
      </c>
      <c r="B7843" s="233" t="str">
        <f t="shared" si="2354"/>
        <v/>
      </c>
      <c r="C7843" s="234"/>
      <c r="D7843" s="235" t="str">
        <f t="shared" si="2355"/>
        <v/>
      </c>
      <c r="E7843" s="236"/>
      <c r="F7843" s="237">
        <f t="shared" si="2356"/>
        <v>0</v>
      </c>
      <c r="G7843" s="303">
        <f t="shared" si="2357"/>
        <v>0</v>
      </c>
    </row>
    <row r="7844" spans="1:7" s="238" customFormat="1" ht="24" customHeight="1" x14ac:dyDescent="0.2">
      <c r="A7844" s="235" t="str">
        <f t="shared" si="2353"/>
        <v/>
      </c>
      <c r="B7844" s="233" t="str">
        <f t="shared" si="2354"/>
        <v/>
      </c>
      <c r="C7844" s="234"/>
      <c r="D7844" s="235" t="str">
        <f t="shared" si="2355"/>
        <v/>
      </c>
      <c r="E7844" s="236"/>
      <c r="F7844" s="237">
        <f t="shared" si="2356"/>
        <v>0</v>
      </c>
      <c r="G7844" s="303">
        <f t="shared" si="2357"/>
        <v>0</v>
      </c>
    </row>
    <row r="7845" spans="1:7" s="238" customFormat="1" ht="24" customHeight="1" x14ac:dyDescent="0.2">
      <c r="A7845" s="235" t="str">
        <f t="shared" si="2353"/>
        <v/>
      </c>
      <c r="B7845" s="233" t="str">
        <f t="shared" si="2354"/>
        <v/>
      </c>
      <c r="C7845" s="234"/>
      <c r="D7845" s="235" t="str">
        <f t="shared" si="2355"/>
        <v/>
      </c>
      <c r="E7845" s="236"/>
      <c r="F7845" s="237">
        <f t="shared" si="2356"/>
        <v>0</v>
      </c>
      <c r="G7845" s="303">
        <f t="shared" si="2357"/>
        <v>0</v>
      </c>
    </row>
    <row r="7846" spans="1:7" s="238" customFormat="1" ht="24" customHeight="1" x14ac:dyDescent="0.2">
      <c r="A7846" s="235" t="str">
        <f t="shared" si="2353"/>
        <v/>
      </c>
      <c r="B7846" s="233" t="str">
        <f t="shared" si="2354"/>
        <v/>
      </c>
      <c r="C7846" s="234"/>
      <c r="D7846" s="235" t="str">
        <f t="shared" si="2355"/>
        <v/>
      </c>
      <c r="E7846" s="236"/>
      <c r="F7846" s="237">
        <f t="shared" si="2356"/>
        <v>0</v>
      </c>
      <c r="G7846" s="303">
        <f t="shared" si="2357"/>
        <v>0</v>
      </c>
    </row>
    <row r="7847" spans="1:7" ht="24" customHeight="1" x14ac:dyDescent="0.2">
      <c r="A7847" s="307"/>
      <c r="B7847" s="105"/>
      <c r="C7847" s="99"/>
      <c r="D7847" s="105"/>
      <c r="E7847" s="106"/>
      <c r="F7847" s="377" t="s">
        <v>33</v>
      </c>
      <c r="G7847" s="305">
        <f>SUBTOTAL(9,G7838:G7846)</f>
        <v>0</v>
      </c>
    </row>
    <row r="7848" spans="1:7" ht="24" customHeight="1" x14ac:dyDescent="0.2">
      <c r="A7848" s="308"/>
      <c r="B7848" s="105"/>
      <c r="C7848" s="99"/>
      <c r="D7848" s="105"/>
      <c r="E7848" s="106"/>
      <c r="F7848" s="107"/>
      <c r="G7848" s="306"/>
    </row>
    <row r="7849" spans="1:7" ht="24" customHeight="1" x14ac:dyDescent="0.2">
      <c r="A7849" s="309" t="str">
        <f>B7807</f>
        <v/>
      </c>
      <c r="B7849" s="310" t="str">
        <f>C7807</f>
        <v/>
      </c>
      <c r="C7849" s="113"/>
      <c r="D7849" s="113" t="s">
        <v>34</v>
      </c>
      <c r="E7849" s="114"/>
      <c r="F7849" s="312" t="s">
        <v>35</v>
      </c>
      <c r="G7849" s="311">
        <f>SUBTOTAL(9,G7812:G7848)</f>
        <v>0</v>
      </c>
    </row>
    <row r="7851" spans="1:7" ht="24" customHeight="1" x14ac:dyDescent="0.2">
      <c r="A7851" s="291" t="s">
        <v>37</v>
      </c>
      <c r="B7851" s="292"/>
      <c r="C7851" s="292"/>
      <c r="D7851" s="292"/>
      <c r="E7851" s="292"/>
      <c r="F7851" s="292"/>
      <c r="G7851" s="293"/>
    </row>
    <row r="7852" spans="1:7" ht="24" customHeight="1" x14ac:dyDescent="0.2">
      <c r="A7852" s="294" t="s">
        <v>602</v>
      </c>
      <c r="B7852" s="101" t="str">
        <f>Comitente</f>
        <v>DIRECCION PROVINCIAL DE REDES DE GAS</v>
      </c>
      <c r="C7852" s="96"/>
      <c r="D7852" s="102"/>
      <c r="E7852" s="102"/>
      <c r="F7852" s="103"/>
      <c r="G7852" s="295"/>
    </row>
    <row r="7853" spans="1:7" ht="24" customHeight="1" x14ac:dyDescent="0.2">
      <c r="A7853" s="294" t="s">
        <v>603</v>
      </c>
      <c r="B7853" s="101">
        <f>Contratista</f>
        <v>0</v>
      </c>
      <c r="C7853" s="97"/>
      <c r="D7853" s="97"/>
      <c r="E7853" s="97"/>
      <c r="F7853" s="104"/>
      <c r="G7853" s="296"/>
    </row>
    <row r="7854" spans="1:7" ht="24" customHeight="1" x14ac:dyDescent="0.2">
      <c r="A7854" s="294" t="s">
        <v>24</v>
      </c>
      <c r="B7854" s="101" t="str">
        <f>Obra</f>
        <v>RED DE MEDIA PRESIÓN BARRIO TALACASTO</v>
      </c>
      <c r="C7854" s="97"/>
      <c r="D7854" s="97"/>
      <c r="E7854" s="97"/>
      <c r="F7854" s="104" t="s">
        <v>38</v>
      </c>
      <c r="G7854" s="297">
        <f>Fecha_Base</f>
        <v>0</v>
      </c>
    </row>
    <row r="7855" spans="1:7" ht="24" customHeight="1" x14ac:dyDescent="0.2">
      <c r="A7855" s="298" t="s">
        <v>601</v>
      </c>
      <c r="B7855" s="98" t="str">
        <f>Ubicación</f>
        <v>Departamento Chimbas</v>
      </c>
      <c r="C7855" s="98"/>
      <c r="D7855" s="105"/>
      <c r="E7855" s="106"/>
      <c r="F7855" s="107"/>
      <c r="G7855" s="299"/>
    </row>
    <row r="7856" spans="1:7" ht="24" customHeight="1" x14ac:dyDescent="0.2">
      <c r="A7856" s="298" t="s">
        <v>39</v>
      </c>
      <c r="B7856" s="108" t="str">
        <f>IFERROR(VALUE(LEFT(B7857,FIND(".",B7857)-1)),"")</f>
        <v/>
      </c>
      <c r="C7856" s="99" t="str">
        <f>IFERROR(VLOOKUP(B7856,Tabla_CyP,2,FALSE),"")</f>
        <v/>
      </c>
      <c r="D7856" s="99"/>
      <c r="E7856" s="106"/>
      <c r="F7856" s="107"/>
      <c r="G7856" s="299"/>
    </row>
    <row r="7857" spans="1:123" ht="24" customHeight="1" x14ac:dyDescent="0.2">
      <c r="A7857" s="298" t="s">
        <v>25</v>
      </c>
      <c r="B7857" s="109" t="str">
        <f>IFERROR(VLOOKUP(COUNTIF($A$1:A7857,"ANALISIS DE PRECIOS"),Tabla_NumeroItem,2,FALSE),"")</f>
        <v/>
      </c>
      <c r="C7857" s="99" t="str">
        <f>IFERROR(VLOOKUP(B7857,Tabla_CyP,2,FALSE),"")</f>
        <v/>
      </c>
      <c r="D7857" s="105"/>
      <c r="E7857" s="106"/>
      <c r="F7857" s="104" t="s">
        <v>26</v>
      </c>
      <c r="G7857" s="300" t="str">
        <f>IFERROR(VLOOKUP(B7857,Tabla_CyP,4,FALSE),"")</f>
        <v/>
      </c>
    </row>
    <row r="7858" spans="1:123" ht="24" customHeight="1" x14ac:dyDescent="0.2">
      <c r="A7858" s="298"/>
      <c r="B7858" s="98"/>
      <c r="C7858" s="99"/>
      <c r="D7858" s="105"/>
      <c r="E7858" s="106"/>
      <c r="F7858" s="107"/>
      <c r="G7858" s="299"/>
    </row>
    <row r="7859" spans="1:123" ht="24" customHeight="1" x14ac:dyDescent="0.2">
      <c r="A7859" s="431" t="s">
        <v>507</v>
      </c>
      <c r="B7859" s="432"/>
      <c r="C7859" s="425" t="s">
        <v>0</v>
      </c>
      <c r="D7859" s="425" t="s">
        <v>27</v>
      </c>
      <c r="E7859" s="427" t="s">
        <v>28</v>
      </c>
      <c r="F7859" s="429" t="s">
        <v>29</v>
      </c>
      <c r="G7859" s="429" t="s">
        <v>30</v>
      </c>
    </row>
    <row r="7860" spans="1:123" s="111" customFormat="1" ht="24" customHeight="1" x14ac:dyDescent="0.2">
      <c r="A7860" s="110" t="s">
        <v>508</v>
      </c>
      <c r="B7860" s="110" t="s">
        <v>509</v>
      </c>
      <c r="C7860" s="426"/>
      <c r="D7860" s="426"/>
      <c r="E7860" s="428"/>
      <c r="F7860" s="430"/>
      <c r="G7860" s="430"/>
      <c r="H7860" s="239"/>
      <c r="I7860" s="239"/>
      <c r="J7860" s="239"/>
      <c r="K7860" s="239"/>
      <c r="L7860" s="239"/>
      <c r="M7860" s="239"/>
      <c r="N7860" s="239"/>
      <c r="O7860" s="239"/>
      <c r="P7860" s="239"/>
      <c r="Q7860" s="239"/>
      <c r="R7860" s="239"/>
      <c r="S7860" s="239"/>
      <c r="T7860" s="239"/>
      <c r="U7860" s="239"/>
      <c r="V7860" s="239"/>
      <c r="W7860" s="239"/>
      <c r="X7860" s="239"/>
      <c r="Y7860" s="239"/>
      <c r="Z7860" s="239"/>
      <c r="AA7860" s="239"/>
      <c r="AB7860" s="239"/>
      <c r="AC7860" s="239"/>
      <c r="AD7860" s="239"/>
      <c r="AE7860" s="239"/>
      <c r="AF7860" s="239"/>
      <c r="AG7860" s="239"/>
      <c r="AH7860" s="239"/>
      <c r="AI7860" s="239"/>
      <c r="AJ7860" s="239"/>
      <c r="AK7860" s="239"/>
      <c r="AL7860" s="239"/>
      <c r="AM7860" s="239"/>
      <c r="AN7860" s="239"/>
      <c r="AO7860" s="239"/>
      <c r="AP7860" s="239"/>
      <c r="AQ7860" s="239"/>
      <c r="AR7860" s="239"/>
      <c r="AS7860" s="239"/>
      <c r="AT7860" s="239"/>
      <c r="AU7860" s="239"/>
      <c r="AV7860" s="239"/>
      <c r="AW7860" s="239"/>
      <c r="AX7860" s="239"/>
      <c r="AY7860" s="239"/>
      <c r="AZ7860" s="239"/>
      <c r="BA7860" s="239"/>
      <c r="BB7860" s="239"/>
      <c r="BC7860" s="239"/>
      <c r="BD7860" s="239"/>
      <c r="BE7860" s="239"/>
      <c r="BF7860" s="239"/>
      <c r="BG7860" s="239"/>
      <c r="BH7860" s="239"/>
      <c r="BI7860" s="239"/>
      <c r="BJ7860" s="239"/>
      <c r="BK7860" s="239"/>
      <c r="BL7860" s="239"/>
      <c r="BM7860" s="239"/>
      <c r="BN7860" s="239"/>
      <c r="BO7860" s="239"/>
      <c r="BP7860" s="239"/>
      <c r="BQ7860" s="239"/>
      <c r="BR7860" s="239"/>
      <c r="BS7860" s="239"/>
      <c r="BT7860" s="239"/>
      <c r="BU7860" s="239"/>
      <c r="BV7860" s="239"/>
      <c r="BW7860" s="239"/>
      <c r="BX7860" s="239"/>
      <c r="BY7860" s="239"/>
      <c r="BZ7860" s="239"/>
      <c r="CA7860" s="239"/>
      <c r="CB7860" s="239"/>
      <c r="CC7860" s="239"/>
      <c r="CD7860" s="239"/>
      <c r="CE7860" s="239"/>
      <c r="CF7860" s="239"/>
      <c r="CG7860" s="239"/>
      <c r="CH7860" s="239"/>
      <c r="CI7860" s="239"/>
      <c r="CJ7860" s="239"/>
      <c r="CK7860" s="239"/>
      <c r="CL7860" s="239"/>
      <c r="CM7860" s="239"/>
      <c r="CN7860" s="239"/>
      <c r="CO7860" s="239"/>
      <c r="CP7860" s="239"/>
      <c r="CQ7860" s="239"/>
      <c r="CR7860" s="239"/>
      <c r="CS7860" s="239"/>
      <c r="CT7860" s="239"/>
      <c r="CU7860" s="239"/>
      <c r="CV7860" s="239"/>
      <c r="CW7860" s="239"/>
      <c r="CX7860" s="239"/>
      <c r="CY7860" s="239"/>
      <c r="CZ7860" s="239"/>
      <c r="DA7860" s="239"/>
      <c r="DB7860" s="239"/>
      <c r="DC7860" s="239"/>
      <c r="DD7860" s="239"/>
      <c r="DE7860" s="239"/>
      <c r="DF7860" s="239"/>
      <c r="DG7860" s="239"/>
      <c r="DH7860" s="239"/>
      <c r="DI7860" s="239"/>
      <c r="DJ7860" s="239"/>
      <c r="DK7860" s="239"/>
      <c r="DL7860" s="239"/>
      <c r="DM7860" s="239"/>
      <c r="DN7860" s="239"/>
      <c r="DO7860" s="239"/>
      <c r="DP7860" s="239"/>
      <c r="DQ7860" s="239"/>
      <c r="DR7860" s="239"/>
      <c r="DS7860" s="239"/>
    </row>
    <row r="7861" spans="1:123" ht="24" customHeight="1" x14ac:dyDescent="0.2">
      <c r="A7861" s="378"/>
      <c r="B7861" s="112"/>
      <c r="C7861" s="376" t="s">
        <v>604</v>
      </c>
      <c r="D7861" s="113"/>
      <c r="E7861" s="114"/>
      <c r="F7861" s="115"/>
      <c r="G7861" s="302"/>
    </row>
    <row r="7862" spans="1:123" s="238" customFormat="1" ht="24" customHeight="1" x14ac:dyDescent="0.2">
      <c r="A7862" s="235" t="str">
        <f t="shared" ref="A7862:A7875" si="2358">IFERROR(VLOOKUP(C7862,Tabla_Insumos,4,FALSE),"")</f>
        <v/>
      </c>
      <c r="B7862" s="233" t="str">
        <f t="shared" ref="B7862:B7875" si="2359">IFERROR(VLOOKUP(C7862,Tabla_Insumos,5,FALSE),"")</f>
        <v/>
      </c>
      <c r="C7862" s="234"/>
      <c r="D7862" s="235" t="str">
        <f t="shared" ref="D7862:D7875" si="2360">IFERROR(VLOOKUP(C7862,Tabla_Insumos,2,FALSE),"")</f>
        <v/>
      </c>
      <c r="E7862" s="236"/>
      <c r="F7862" s="237">
        <f t="shared" ref="F7862:F7875" si="2361">IFERROR(VLOOKUP(C7862,Tabla_Insumos,3,FALSE),0)</f>
        <v>0</v>
      </c>
      <c r="G7862" s="303">
        <f>ROUND(E7862*F7862,2)</f>
        <v>0</v>
      </c>
    </row>
    <row r="7863" spans="1:123" s="238" customFormat="1" ht="24" customHeight="1" x14ac:dyDescent="0.2">
      <c r="A7863" s="235" t="str">
        <f t="shared" si="2358"/>
        <v/>
      </c>
      <c r="B7863" s="233" t="str">
        <f t="shared" si="2359"/>
        <v/>
      </c>
      <c r="C7863" s="234"/>
      <c r="D7863" s="235" t="str">
        <f t="shared" si="2360"/>
        <v/>
      </c>
      <c r="E7863" s="236"/>
      <c r="F7863" s="237">
        <f t="shared" si="2361"/>
        <v>0</v>
      </c>
      <c r="G7863" s="303">
        <f t="shared" ref="G7863:G7875" si="2362">ROUND(E7863*F7863,2)</f>
        <v>0</v>
      </c>
    </row>
    <row r="7864" spans="1:123" s="238" customFormat="1" ht="24" customHeight="1" x14ac:dyDescent="0.2">
      <c r="A7864" s="235" t="str">
        <f t="shared" si="2358"/>
        <v/>
      </c>
      <c r="B7864" s="233" t="str">
        <f t="shared" si="2359"/>
        <v/>
      </c>
      <c r="C7864" s="234"/>
      <c r="D7864" s="235" t="str">
        <f t="shared" si="2360"/>
        <v/>
      </c>
      <c r="E7864" s="236"/>
      <c r="F7864" s="237">
        <f t="shared" si="2361"/>
        <v>0</v>
      </c>
      <c r="G7864" s="303">
        <f t="shared" si="2362"/>
        <v>0</v>
      </c>
    </row>
    <row r="7865" spans="1:123" s="238" customFormat="1" ht="24" customHeight="1" x14ac:dyDescent="0.2">
      <c r="A7865" s="235" t="str">
        <f t="shared" si="2358"/>
        <v/>
      </c>
      <c r="B7865" s="233" t="str">
        <f t="shared" si="2359"/>
        <v/>
      </c>
      <c r="C7865" s="234"/>
      <c r="D7865" s="235" t="str">
        <f t="shared" si="2360"/>
        <v/>
      </c>
      <c r="E7865" s="236"/>
      <c r="F7865" s="237">
        <f t="shared" si="2361"/>
        <v>0</v>
      </c>
      <c r="G7865" s="303">
        <f t="shared" si="2362"/>
        <v>0</v>
      </c>
    </row>
    <row r="7866" spans="1:123" s="238" customFormat="1" ht="24" customHeight="1" x14ac:dyDescent="0.2">
      <c r="A7866" s="235" t="str">
        <f t="shared" si="2358"/>
        <v/>
      </c>
      <c r="B7866" s="233" t="str">
        <f t="shared" si="2359"/>
        <v/>
      </c>
      <c r="C7866" s="234"/>
      <c r="D7866" s="235" t="str">
        <f t="shared" si="2360"/>
        <v/>
      </c>
      <c r="E7866" s="236"/>
      <c r="F7866" s="237">
        <f t="shared" si="2361"/>
        <v>0</v>
      </c>
      <c r="G7866" s="303">
        <f t="shared" si="2362"/>
        <v>0</v>
      </c>
    </row>
    <row r="7867" spans="1:123" s="238" customFormat="1" ht="24" customHeight="1" x14ac:dyDescent="0.2">
      <c r="A7867" s="235" t="str">
        <f t="shared" si="2358"/>
        <v/>
      </c>
      <c r="B7867" s="233" t="str">
        <f t="shared" si="2359"/>
        <v/>
      </c>
      <c r="C7867" s="234"/>
      <c r="D7867" s="235" t="str">
        <f t="shared" si="2360"/>
        <v/>
      </c>
      <c r="E7867" s="236"/>
      <c r="F7867" s="237">
        <f t="shared" si="2361"/>
        <v>0</v>
      </c>
      <c r="G7867" s="303">
        <f t="shared" si="2362"/>
        <v>0</v>
      </c>
    </row>
    <row r="7868" spans="1:123" s="238" customFormat="1" ht="24" customHeight="1" x14ac:dyDescent="0.2">
      <c r="A7868" s="235" t="str">
        <f t="shared" si="2358"/>
        <v/>
      </c>
      <c r="B7868" s="233" t="str">
        <f t="shared" si="2359"/>
        <v/>
      </c>
      <c r="C7868" s="234"/>
      <c r="D7868" s="235" t="str">
        <f t="shared" si="2360"/>
        <v/>
      </c>
      <c r="E7868" s="236"/>
      <c r="F7868" s="237">
        <f t="shared" si="2361"/>
        <v>0</v>
      </c>
      <c r="G7868" s="303">
        <f t="shared" si="2362"/>
        <v>0</v>
      </c>
    </row>
    <row r="7869" spans="1:123" s="238" customFormat="1" ht="24" customHeight="1" x14ac:dyDescent="0.2">
      <c r="A7869" s="235" t="str">
        <f t="shared" si="2358"/>
        <v/>
      </c>
      <c r="B7869" s="233" t="str">
        <f t="shared" si="2359"/>
        <v/>
      </c>
      <c r="C7869" s="234"/>
      <c r="D7869" s="235" t="str">
        <f t="shared" si="2360"/>
        <v/>
      </c>
      <c r="E7869" s="236"/>
      <c r="F7869" s="237">
        <f t="shared" si="2361"/>
        <v>0</v>
      </c>
      <c r="G7869" s="303">
        <f t="shared" si="2362"/>
        <v>0</v>
      </c>
    </row>
    <row r="7870" spans="1:123" s="238" customFormat="1" ht="24" customHeight="1" x14ac:dyDescent="0.2">
      <c r="A7870" s="235" t="str">
        <f t="shared" si="2358"/>
        <v/>
      </c>
      <c r="B7870" s="233" t="str">
        <f t="shared" si="2359"/>
        <v/>
      </c>
      <c r="C7870" s="234"/>
      <c r="D7870" s="235" t="str">
        <f t="shared" si="2360"/>
        <v/>
      </c>
      <c r="E7870" s="236"/>
      <c r="F7870" s="237">
        <f t="shared" si="2361"/>
        <v>0</v>
      </c>
      <c r="G7870" s="303">
        <f t="shared" si="2362"/>
        <v>0</v>
      </c>
    </row>
    <row r="7871" spans="1:123" s="238" customFormat="1" ht="24" customHeight="1" x14ac:dyDescent="0.2">
      <c r="A7871" s="235" t="str">
        <f t="shared" si="2358"/>
        <v/>
      </c>
      <c r="B7871" s="233" t="str">
        <f t="shared" si="2359"/>
        <v/>
      </c>
      <c r="C7871" s="234"/>
      <c r="D7871" s="235" t="str">
        <f t="shared" si="2360"/>
        <v/>
      </c>
      <c r="E7871" s="236"/>
      <c r="F7871" s="237">
        <f t="shared" si="2361"/>
        <v>0</v>
      </c>
      <c r="G7871" s="303">
        <f t="shared" si="2362"/>
        <v>0</v>
      </c>
    </row>
    <row r="7872" spans="1:123" s="238" customFormat="1" ht="24" customHeight="1" x14ac:dyDescent="0.2">
      <c r="A7872" s="235" t="str">
        <f t="shared" si="2358"/>
        <v/>
      </c>
      <c r="B7872" s="233" t="str">
        <f t="shared" si="2359"/>
        <v/>
      </c>
      <c r="C7872" s="234"/>
      <c r="D7872" s="235" t="str">
        <f t="shared" si="2360"/>
        <v/>
      </c>
      <c r="E7872" s="236"/>
      <c r="F7872" s="237">
        <f t="shared" si="2361"/>
        <v>0</v>
      </c>
      <c r="G7872" s="303">
        <f t="shared" si="2362"/>
        <v>0</v>
      </c>
    </row>
    <row r="7873" spans="1:7" s="238" customFormat="1" ht="24" customHeight="1" x14ac:dyDescent="0.2">
      <c r="A7873" s="235" t="str">
        <f t="shared" si="2358"/>
        <v/>
      </c>
      <c r="B7873" s="233" t="str">
        <f t="shared" si="2359"/>
        <v/>
      </c>
      <c r="C7873" s="234"/>
      <c r="D7873" s="235" t="str">
        <f t="shared" si="2360"/>
        <v/>
      </c>
      <c r="E7873" s="236"/>
      <c r="F7873" s="237">
        <f t="shared" si="2361"/>
        <v>0</v>
      </c>
      <c r="G7873" s="303">
        <f t="shared" si="2362"/>
        <v>0</v>
      </c>
    </row>
    <row r="7874" spans="1:7" s="238" customFormat="1" ht="24" customHeight="1" x14ac:dyDescent="0.2">
      <c r="A7874" s="235" t="str">
        <f t="shared" si="2358"/>
        <v/>
      </c>
      <c r="B7874" s="233" t="str">
        <f t="shared" si="2359"/>
        <v/>
      </c>
      <c r="C7874" s="234"/>
      <c r="D7874" s="235" t="str">
        <f t="shared" si="2360"/>
        <v/>
      </c>
      <c r="E7874" s="236"/>
      <c r="F7874" s="237">
        <f t="shared" si="2361"/>
        <v>0</v>
      </c>
      <c r="G7874" s="303">
        <f t="shared" si="2362"/>
        <v>0</v>
      </c>
    </row>
    <row r="7875" spans="1:7" s="238" customFormat="1" ht="24" customHeight="1" x14ac:dyDescent="0.2">
      <c r="A7875" s="235" t="str">
        <f t="shared" si="2358"/>
        <v/>
      </c>
      <c r="B7875" s="233" t="str">
        <f t="shared" si="2359"/>
        <v/>
      </c>
      <c r="C7875" s="234"/>
      <c r="D7875" s="235" t="str">
        <f t="shared" si="2360"/>
        <v/>
      </c>
      <c r="E7875" s="236"/>
      <c r="F7875" s="237">
        <f t="shared" si="2361"/>
        <v>0</v>
      </c>
      <c r="G7875" s="303">
        <f t="shared" si="2362"/>
        <v>0</v>
      </c>
    </row>
    <row r="7876" spans="1:7" ht="24" customHeight="1" x14ac:dyDescent="0.2">
      <c r="A7876" s="304"/>
      <c r="B7876" s="99"/>
      <c r="C7876" s="99"/>
      <c r="D7876" s="105"/>
      <c r="E7876" s="106"/>
      <c r="F7876" s="377" t="s">
        <v>31</v>
      </c>
      <c r="G7876" s="305">
        <f>SUBTOTAL(9,G7862:G7875)</f>
        <v>0</v>
      </c>
    </row>
    <row r="7877" spans="1:7" ht="24" customHeight="1" x14ac:dyDescent="0.2">
      <c r="A7877" s="304"/>
      <c r="B7877" s="99"/>
      <c r="C7877" s="375" t="s">
        <v>605</v>
      </c>
      <c r="D7877" s="105"/>
      <c r="E7877" s="106"/>
      <c r="F7877" s="107"/>
      <c r="G7877" s="306"/>
    </row>
    <row r="7878" spans="1:7" s="238" customFormat="1" ht="24" customHeight="1" x14ac:dyDescent="0.2">
      <c r="A7878" s="235" t="str">
        <f t="shared" ref="A7878:A7885" si="2363">IFERROR(VLOOKUP(C7878,Tabla_Insumos,4,FALSE),"")</f>
        <v/>
      </c>
      <c r="B7878" s="233">
        <f t="shared" ref="B7878:B7885" si="2364">IFERROR(VLOOKUP(A7878,Tabla_Indices,5,FALSE),"")</f>
        <v>0</v>
      </c>
      <c r="C7878" s="234"/>
      <c r="D7878" s="235" t="str">
        <f t="shared" ref="D7878:D7885" si="2365">IFERROR(VLOOKUP(C7878,Tabla_Insumos,2,FALSE),"")</f>
        <v/>
      </c>
      <c r="E7878" s="236"/>
      <c r="F7878" s="237">
        <f t="shared" ref="F7878:F7885" si="2366">IFERROR(VLOOKUP(C7878,Tabla_Insumos,3,FALSE),0)</f>
        <v>0</v>
      </c>
      <c r="G7878" s="303">
        <f>ROUND(E7878*F7878,2)</f>
        <v>0</v>
      </c>
    </row>
    <row r="7879" spans="1:7" s="238" customFormat="1" ht="24" customHeight="1" x14ac:dyDescent="0.2">
      <c r="A7879" s="235" t="str">
        <f t="shared" si="2363"/>
        <v/>
      </c>
      <c r="B7879" s="233">
        <f t="shared" si="2364"/>
        <v>0</v>
      </c>
      <c r="C7879" s="234"/>
      <c r="D7879" s="235" t="str">
        <f t="shared" si="2365"/>
        <v/>
      </c>
      <c r="E7879" s="236"/>
      <c r="F7879" s="237">
        <f t="shared" si="2366"/>
        <v>0</v>
      </c>
      <c r="G7879" s="303">
        <f>ROUND(E7879*F7879,2)</f>
        <v>0</v>
      </c>
    </row>
    <row r="7880" spans="1:7" s="238" customFormat="1" ht="24" customHeight="1" x14ac:dyDescent="0.2">
      <c r="A7880" s="235" t="str">
        <f t="shared" si="2363"/>
        <v/>
      </c>
      <c r="B7880" s="233">
        <f t="shared" si="2364"/>
        <v>0</v>
      </c>
      <c r="C7880" s="234"/>
      <c r="D7880" s="235" t="str">
        <f t="shared" si="2365"/>
        <v/>
      </c>
      <c r="E7880" s="236"/>
      <c r="F7880" s="237">
        <f t="shared" si="2366"/>
        <v>0</v>
      </c>
      <c r="G7880" s="303">
        <f t="shared" ref="G7880:G7885" si="2367">ROUND(E7880*F7880,2)</f>
        <v>0</v>
      </c>
    </row>
    <row r="7881" spans="1:7" s="238" customFormat="1" ht="24" customHeight="1" x14ac:dyDescent="0.2">
      <c r="A7881" s="235" t="str">
        <f t="shared" si="2363"/>
        <v/>
      </c>
      <c r="B7881" s="233">
        <f t="shared" si="2364"/>
        <v>0</v>
      </c>
      <c r="C7881" s="234"/>
      <c r="D7881" s="235" t="str">
        <f t="shared" si="2365"/>
        <v/>
      </c>
      <c r="E7881" s="236"/>
      <c r="F7881" s="237">
        <f t="shared" si="2366"/>
        <v>0</v>
      </c>
      <c r="G7881" s="303">
        <f t="shared" si="2367"/>
        <v>0</v>
      </c>
    </row>
    <row r="7882" spans="1:7" s="238" customFormat="1" ht="24" customHeight="1" x14ac:dyDescent="0.2">
      <c r="A7882" s="235" t="str">
        <f t="shared" si="2363"/>
        <v/>
      </c>
      <c r="B7882" s="233">
        <f t="shared" si="2364"/>
        <v>0</v>
      </c>
      <c r="C7882" s="234"/>
      <c r="D7882" s="235" t="str">
        <f t="shared" si="2365"/>
        <v/>
      </c>
      <c r="E7882" s="236"/>
      <c r="F7882" s="237">
        <f t="shared" si="2366"/>
        <v>0</v>
      </c>
      <c r="G7882" s="303">
        <f t="shared" si="2367"/>
        <v>0</v>
      </c>
    </row>
    <row r="7883" spans="1:7" s="238" customFormat="1" ht="24" customHeight="1" x14ac:dyDescent="0.2">
      <c r="A7883" s="235" t="str">
        <f t="shared" si="2363"/>
        <v/>
      </c>
      <c r="B7883" s="233">
        <f t="shared" si="2364"/>
        <v>0</v>
      </c>
      <c r="C7883" s="234"/>
      <c r="D7883" s="235" t="str">
        <f t="shared" si="2365"/>
        <v/>
      </c>
      <c r="E7883" s="236"/>
      <c r="F7883" s="237">
        <f t="shared" si="2366"/>
        <v>0</v>
      </c>
      <c r="G7883" s="303">
        <f t="shared" si="2367"/>
        <v>0</v>
      </c>
    </row>
    <row r="7884" spans="1:7" s="238" customFormat="1" ht="24" customHeight="1" x14ac:dyDescent="0.2">
      <c r="A7884" s="235" t="str">
        <f t="shared" si="2363"/>
        <v/>
      </c>
      <c r="B7884" s="233">
        <f t="shared" si="2364"/>
        <v>0</v>
      </c>
      <c r="C7884" s="234"/>
      <c r="D7884" s="235" t="str">
        <f t="shared" si="2365"/>
        <v/>
      </c>
      <c r="E7884" s="236"/>
      <c r="F7884" s="237">
        <f t="shared" si="2366"/>
        <v>0</v>
      </c>
      <c r="G7884" s="303">
        <f t="shared" si="2367"/>
        <v>0</v>
      </c>
    </row>
    <row r="7885" spans="1:7" s="238" customFormat="1" ht="24" customHeight="1" x14ac:dyDescent="0.2">
      <c r="A7885" s="235" t="str">
        <f t="shared" si="2363"/>
        <v/>
      </c>
      <c r="B7885" s="233">
        <f t="shared" si="2364"/>
        <v>0</v>
      </c>
      <c r="C7885" s="234"/>
      <c r="D7885" s="235" t="str">
        <f t="shared" si="2365"/>
        <v/>
      </c>
      <c r="E7885" s="236"/>
      <c r="F7885" s="237">
        <f t="shared" si="2366"/>
        <v>0</v>
      </c>
      <c r="G7885" s="303">
        <f t="shared" si="2367"/>
        <v>0</v>
      </c>
    </row>
    <row r="7886" spans="1:7" ht="24" customHeight="1" x14ac:dyDescent="0.2">
      <c r="A7886" s="304"/>
      <c r="B7886" s="99"/>
      <c r="C7886" s="99"/>
      <c r="D7886" s="105"/>
      <c r="E7886" s="106"/>
      <c r="F7886" s="377" t="s">
        <v>32</v>
      </c>
      <c r="G7886" s="305">
        <f>SUBTOTAL(9,G7878:G7885)</f>
        <v>0</v>
      </c>
    </row>
    <row r="7887" spans="1:7" ht="24" customHeight="1" x14ac:dyDescent="0.2">
      <c r="A7887" s="304"/>
      <c r="B7887" s="99"/>
      <c r="C7887" s="375" t="s">
        <v>606</v>
      </c>
      <c r="D7887" s="105"/>
      <c r="E7887" s="106"/>
      <c r="F7887" s="107"/>
      <c r="G7887" s="306"/>
    </row>
    <row r="7888" spans="1:7" s="238" customFormat="1" ht="24" customHeight="1" x14ac:dyDescent="0.2">
      <c r="A7888" s="235" t="str">
        <f t="shared" ref="A7888:A7896" si="2368">IFERROR(VLOOKUP(C7888,Tabla_Insumos,4,FALSE),"")</f>
        <v/>
      </c>
      <c r="B7888" s="233" t="str">
        <f t="shared" ref="B7888:B7896" si="2369">IFERROR(VLOOKUP(C7888,Tabla_Insumos,5,FALSE),"")</f>
        <v/>
      </c>
      <c r="C7888" s="234"/>
      <c r="D7888" s="235" t="str">
        <f t="shared" ref="D7888:D7896" si="2370">IFERROR(VLOOKUP(C7888,Tabla_Insumos,2,FALSE),"")</f>
        <v/>
      </c>
      <c r="E7888" s="236"/>
      <c r="F7888" s="237">
        <f t="shared" ref="F7888:F7896" si="2371">IFERROR(VLOOKUP(C7888,Tabla_Insumos,3,FALSE),0)</f>
        <v>0</v>
      </c>
      <c r="G7888" s="303">
        <f t="shared" ref="G7888:G7896" si="2372">ROUND(E7888*F7888,2)</f>
        <v>0</v>
      </c>
    </row>
    <row r="7889" spans="1:7" s="238" customFormat="1" ht="24" customHeight="1" x14ac:dyDescent="0.2">
      <c r="A7889" s="235" t="str">
        <f t="shared" si="2368"/>
        <v/>
      </c>
      <c r="B7889" s="233" t="str">
        <f t="shared" si="2369"/>
        <v/>
      </c>
      <c r="C7889" s="234"/>
      <c r="D7889" s="235" t="str">
        <f t="shared" si="2370"/>
        <v/>
      </c>
      <c r="E7889" s="236"/>
      <c r="F7889" s="237">
        <f t="shared" si="2371"/>
        <v>0</v>
      </c>
      <c r="G7889" s="303">
        <f t="shared" si="2372"/>
        <v>0</v>
      </c>
    </row>
    <row r="7890" spans="1:7" s="238" customFormat="1" ht="24" customHeight="1" x14ac:dyDescent="0.2">
      <c r="A7890" s="235" t="str">
        <f t="shared" si="2368"/>
        <v/>
      </c>
      <c r="B7890" s="233" t="str">
        <f t="shared" si="2369"/>
        <v/>
      </c>
      <c r="C7890" s="234"/>
      <c r="D7890" s="235" t="str">
        <f t="shared" si="2370"/>
        <v/>
      </c>
      <c r="E7890" s="236"/>
      <c r="F7890" s="237">
        <f t="shared" si="2371"/>
        <v>0</v>
      </c>
      <c r="G7890" s="303">
        <f t="shared" si="2372"/>
        <v>0</v>
      </c>
    </row>
    <row r="7891" spans="1:7" s="238" customFormat="1" ht="24" customHeight="1" x14ac:dyDescent="0.2">
      <c r="A7891" s="235" t="str">
        <f t="shared" si="2368"/>
        <v/>
      </c>
      <c r="B7891" s="233" t="str">
        <f t="shared" si="2369"/>
        <v/>
      </c>
      <c r="C7891" s="234"/>
      <c r="D7891" s="235" t="str">
        <f t="shared" si="2370"/>
        <v/>
      </c>
      <c r="E7891" s="236"/>
      <c r="F7891" s="237">
        <f t="shared" si="2371"/>
        <v>0</v>
      </c>
      <c r="G7891" s="303">
        <f t="shared" si="2372"/>
        <v>0</v>
      </c>
    </row>
    <row r="7892" spans="1:7" s="238" customFormat="1" ht="24" customHeight="1" x14ac:dyDescent="0.2">
      <c r="A7892" s="235" t="str">
        <f t="shared" si="2368"/>
        <v/>
      </c>
      <c r="B7892" s="233" t="str">
        <f t="shared" si="2369"/>
        <v/>
      </c>
      <c r="C7892" s="234"/>
      <c r="D7892" s="235" t="str">
        <f t="shared" si="2370"/>
        <v/>
      </c>
      <c r="E7892" s="236"/>
      <c r="F7892" s="237">
        <f t="shared" si="2371"/>
        <v>0</v>
      </c>
      <c r="G7892" s="303">
        <f t="shared" si="2372"/>
        <v>0</v>
      </c>
    </row>
    <row r="7893" spans="1:7" s="238" customFormat="1" ht="24" customHeight="1" x14ac:dyDescent="0.2">
      <c r="A7893" s="235" t="str">
        <f t="shared" si="2368"/>
        <v/>
      </c>
      <c r="B7893" s="233" t="str">
        <f t="shared" si="2369"/>
        <v/>
      </c>
      <c r="C7893" s="234"/>
      <c r="D7893" s="235" t="str">
        <f t="shared" si="2370"/>
        <v/>
      </c>
      <c r="E7893" s="236"/>
      <c r="F7893" s="237">
        <f t="shared" si="2371"/>
        <v>0</v>
      </c>
      <c r="G7893" s="303">
        <f t="shared" si="2372"/>
        <v>0</v>
      </c>
    </row>
    <row r="7894" spans="1:7" s="238" customFormat="1" ht="24" customHeight="1" x14ac:dyDescent="0.2">
      <c r="A7894" s="235" t="str">
        <f t="shared" si="2368"/>
        <v/>
      </c>
      <c r="B7894" s="233" t="str">
        <f t="shared" si="2369"/>
        <v/>
      </c>
      <c r="C7894" s="234"/>
      <c r="D7894" s="235" t="str">
        <f t="shared" si="2370"/>
        <v/>
      </c>
      <c r="E7894" s="236"/>
      <c r="F7894" s="237">
        <f t="shared" si="2371"/>
        <v>0</v>
      </c>
      <c r="G7894" s="303">
        <f t="shared" si="2372"/>
        <v>0</v>
      </c>
    </row>
    <row r="7895" spans="1:7" s="238" customFormat="1" ht="24" customHeight="1" x14ac:dyDescent="0.2">
      <c r="A7895" s="235" t="str">
        <f t="shared" si="2368"/>
        <v/>
      </c>
      <c r="B7895" s="233" t="str">
        <f t="shared" si="2369"/>
        <v/>
      </c>
      <c r="C7895" s="234"/>
      <c r="D7895" s="235" t="str">
        <f t="shared" si="2370"/>
        <v/>
      </c>
      <c r="E7895" s="236"/>
      <c r="F7895" s="237">
        <f t="shared" si="2371"/>
        <v>0</v>
      </c>
      <c r="G7895" s="303">
        <f t="shared" si="2372"/>
        <v>0</v>
      </c>
    </row>
    <row r="7896" spans="1:7" s="238" customFormat="1" ht="24" customHeight="1" x14ac:dyDescent="0.2">
      <c r="A7896" s="235" t="str">
        <f t="shared" si="2368"/>
        <v/>
      </c>
      <c r="B7896" s="233" t="str">
        <f t="shared" si="2369"/>
        <v/>
      </c>
      <c r="C7896" s="234"/>
      <c r="D7896" s="235" t="str">
        <f t="shared" si="2370"/>
        <v/>
      </c>
      <c r="E7896" s="236"/>
      <c r="F7896" s="237">
        <f t="shared" si="2371"/>
        <v>0</v>
      </c>
      <c r="G7896" s="303">
        <f t="shared" si="2372"/>
        <v>0</v>
      </c>
    </row>
    <row r="7897" spans="1:7" ht="24" customHeight="1" x14ac:dyDescent="0.2">
      <c r="A7897" s="307"/>
      <c r="B7897" s="105"/>
      <c r="C7897" s="99"/>
      <c r="D7897" s="105"/>
      <c r="E7897" s="106"/>
      <c r="F7897" s="377" t="s">
        <v>33</v>
      </c>
      <c r="G7897" s="305">
        <f>SUBTOTAL(9,G7888:G7896)</f>
        <v>0</v>
      </c>
    </row>
    <row r="7898" spans="1:7" ht="24" customHeight="1" x14ac:dyDescent="0.2">
      <c r="A7898" s="308"/>
      <c r="B7898" s="105"/>
      <c r="C7898" s="99"/>
      <c r="D7898" s="105"/>
      <c r="E7898" s="106"/>
      <c r="F7898" s="107"/>
      <c r="G7898" s="306"/>
    </row>
    <row r="7899" spans="1:7" ht="24" customHeight="1" x14ac:dyDescent="0.2">
      <c r="A7899" s="309" t="str">
        <f>B7857</f>
        <v/>
      </c>
      <c r="B7899" s="310" t="str">
        <f>C7857</f>
        <v/>
      </c>
      <c r="C7899" s="113"/>
      <c r="D7899" s="113" t="s">
        <v>34</v>
      </c>
      <c r="E7899" s="114"/>
      <c r="F7899" s="312" t="s">
        <v>35</v>
      </c>
      <c r="G7899" s="311">
        <f>SUBTOTAL(9,G7862:G7898)</f>
        <v>0</v>
      </c>
    </row>
    <row r="7901" spans="1:7" ht="24" customHeight="1" x14ac:dyDescent="0.2">
      <c r="A7901" s="291" t="s">
        <v>37</v>
      </c>
      <c r="B7901" s="292"/>
      <c r="C7901" s="292"/>
      <c r="D7901" s="292"/>
      <c r="E7901" s="292"/>
      <c r="F7901" s="292"/>
      <c r="G7901" s="293"/>
    </row>
    <row r="7902" spans="1:7" ht="24" customHeight="1" x14ac:dyDescent="0.2">
      <c r="A7902" s="294" t="s">
        <v>602</v>
      </c>
      <c r="B7902" s="101" t="str">
        <f>Comitente</f>
        <v>DIRECCION PROVINCIAL DE REDES DE GAS</v>
      </c>
      <c r="C7902" s="96"/>
      <c r="D7902" s="102"/>
      <c r="E7902" s="102"/>
      <c r="F7902" s="103"/>
      <c r="G7902" s="295"/>
    </row>
    <row r="7903" spans="1:7" ht="24" customHeight="1" x14ac:dyDescent="0.2">
      <c r="A7903" s="294" t="s">
        <v>603</v>
      </c>
      <c r="B7903" s="101">
        <f>Contratista</f>
        <v>0</v>
      </c>
      <c r="C7903" s="97"/>
      <c r="D7903" s="97"/>
      <c r="E7903" s="97"/>
      <c r="F7903" s="104"/>
      <c r="G7903" s="296"/>
    </row>
    <row r="7904" spans="1:7" ht="24" customHeight="1" x14ac:dyDescent="0.2">
      <c r="A7904" s="294" t="s">
        <v>24</v>
      </c>
      <c r="B7904" s="101" t="str">
        <f>Obra</f>
        <v>RED DE MEDIA PRESIÓN BARRIO TALACASTO</v>
      </c>
      <c r="C7904" s="97"/>
      <c r="D7904" s="97"/>
      <c r="E7904" s="97"/>
      <c r="F7904" s="104" t="s">
        <v>38</v>
      </c>
      <c r="G7904" s="297">
        <f>Fecha_Base</f>
        <v>0</v>
      </c>
    </row>
    <row r="7905" spans="1:123" ht="24" customHeight="1" x14ac:dyDescent="0.2">
      <c r="A7905" s="298" t="s">
        <v>601</v>
      </c>
      <c r="B7905" s="98" t="str">
        <f>Ubicación</f>
        <v>Departamento Chimbas</v>
      </c>
      <c r="C7905" s="98"/>
      <c r="D7905" s="105"/>
      <c r="E7905" s="106"/>
      <c r="F7905" s="107"/>
      <c r="G7905" s="299"/>
    </row>
    <row r="7906" spans="1:123" ht="24" customHeight="1" x14ac:dyDescent="0.2">
      <c r="A7906" s="298" t="s">
        <v>39</v>
      </c>
      <c r="B7906" s="108" t="str">
        <f>IFERROR(VALUE(LEFT(B7907,FIND(".",B7907)-1)),"")</f>
        <v/>
      </c>
      <c r="C7906" s="99" t="str">
        <f>IFERROR(VLOOKUP(B7906,Tabla_CyP,2,FALSE),"")</f>
        <v/>
      </c>
      <c r="D7906" s="99"/>
      <c r="E7906" s="106"/>
      <c r="F7906" s="107"/>
      <c r="G7906" s="299"/>
    </row>
    <row r="7907" spans="1:123" ht="24" customHeight="1" x14ac:dyDescent="0.2">
      <c r="A7907" s="298" t="s">
        <v>25</v>
      </c>
      <c r="B7907" s="109" t="str">
        <f>IFERROR(VLOOKUP(COUNTIF($A$1:A7907,"ANALISIS DE PRECIOS"),Tabla_NumeroItem,2,FALSE),"")</f>
        <v/>
      </c>
      <c r="C7907" s="99" t="str">
        <f>IFERROR(VLOOKUP(B7907,Tabla_CyP,2,FALSE),"")</f>
        <v/>
      </c>
      <c r="D7907" s="105"/>
      <c r="E7907" s="106"/>
      <c r="F7907" s="104" t="s">
        <v>26</v>
      </c>
      <c r="G7907" s="300" t="str">
        <f>IFERROR(VLOOKUP(B7907,Tabla_CyP,4,FALSE),"")</f>
        <v/>
      </c>
    </row>
    <row r="7908" spans="1:123" ht="24" customHeight="1" x14ac:dyDescent="0.2">
      <c r="A7908" s="298"/>
      <c r="B7908" s="98"/>
      <c r="C7908" s="99"/>
      <c r="D7908" s="105"/>
      <c r="E7908" s="106"/>
      <c r="F7908" s="107"/>
      <c r="G7908" s="299"/>
    </row>
    <row r="7909" spans="1:123" ht="24" customHeight="1" x14ac:dyDescent="0.2">
      <c r="A7909" s="431" t="s">
        <v>507</v>
      </c>
      <c r="B7909" s="432"/>
      <c r="C7909" s="425" t="s">
        <v>0</v>
      </c>
      <c r="D7909" s="425" t="s">
        <v>27</v>
      </c>
      <c r="E7909" s="427" t="s">
        <v>28</v>
      </c>
      <c r="F7909" s="429" t="s">
        <v>29</v>
      </c>
      <c r="G7909" s="429" t="s">
        <v>30</v>
      </c>
    </row>
    <row r="7910" spans="1:123" s="111" customFormat="1" ht="24" customHeight="1" x14ac:dyDescent="0.2">
      <c r="A7910" s="110" t="s">
        <v>508</v>
      </c>
      <c r="B7910" s="110" t="s">
        <v>509</v>
      </c>
      <c r="C7910" s="426"/>
      <c r="D7910" s="426"/>
      <c r="E7910" s="428"/>
      <c r="F7910" s="430"/>
      <c r="G7910" s="430"/>
      <c r="H7910" s="239"/>
      <c r="I7910" s="239"/>
      <c r="J7910" s="239"/>
      <c r="K7910" s="239"/>
      <c r="L7910" s="239"/>
      <c r="M7910" s="239"/>
      <c r="N7910" s="239"/>
      <c r="O7910" s="239"/>
      <c r="P7910" s="239"/>
      <c r="Q7910" s="239"/>
      <c r="R7910" s="239"/>
      <c r="S7910" s="239"/>
      <c r="T7910" s="239"/>
      <c r="U7910" s="239"/>
      <c r="V7910" s="239"/>
      <c r="W7910" s="239"/>
      <c r="X7910" s="239"/>
      <c r="Y7910" s="239"/>
      <c r="Z7910" s="239"/>
      <c r="AA7910" s="239"/>
      <c r="AB7910" s="239"/>
      <c r="AC7910" s="239"/>
      <c r="AD7910" s="239"/>
      <c r="AE7910" s="239"/>
      <c r="AF7910" s="239"/>
      <c r="AG7910" s="239"/>
      <c r="AH7910" s="239"/>
      <c r="AI7910" s="239"/>
      <c r="AJ7910" s="239"/>
      <c r="AK7910" s="239"/>
      <c r="AL7910" s="239"/>
      <c r="AM7910" s="239"/>
      <c r="AN7910" s="239"/>
      <c r="AO7910" s="239"/>
      <c r="AP7910" s="239"/>
      <c r="AQ7910" s="239"/>
      <c r="AR7910" s="239"/>
      <c r="AS7910" s="239"/>
      <c r="AT7910" s="239"/>
      <c r="AU7910" s="239"/>
      <c r="AV7910" s="239"/>
      <c r="AW7910" s="239"/>
      <c r="AX7910" s="239"/>
      <c r="AY7910" s="239"/>
      <c r="AZ7910" s="239"/>
      <c r="BA7910" s="239"/>
      <c r="BB7910" s="239"/>
      <c r="BC7910" s="239"/>
      <c r="BD7910" s="239"/>
      <c r="BE7910" s="239"/>
      <c r="BF7910" s="239"/>
      <c r="BG7910" s="239"/>
      <c r="BH7910" s="239"/>
      <c r="BI7910" s="239"/>
      <c r="BJ7910" s="239"/>
      <c r="BK7910" s="239"/>
      <c r="BL7910" s="239"/>
      <c r="BM7910" s="239"/>
      <c r="BN7910" s="239"/>
      <c r="BO7910" s="239"/>
      <c r="BP7910" s="239"/>
      <c r="BQ7910" s="239"/>
      <c r="BR7910" s="239"/>
      <c r="BS7910" s="239"/>
      <c r="BT7910" s="239"/>
      <c r="BU7910" s="239"/>
      <c r="BV7910" s="239"/>
      <c r="BW7910" s="239"/>
      <c r="BX7910" s="239"/>
      <c r="BY7910" s="239"/>
      <c r="BZ7910" s="239"/>
      <c r="CA7910" s="239"/>
      <c r="CB7910" s="239"/>
      <c r="CC7910" s="239"/>
      <c r="CD7910" s="239"/>
      <c r="CE7910" s="239"/>
      <c r="CF7910" s="239"/>
      <c r="CG7910" s="239"/>
      <c r="CH7910" s="239"/>
      <c r="CI7910" s="239"/>
      <c r="CJ7910" s="239"/>
      <c r="CK7910" s="239"/>
      <c r="CL7910" s="239"/>
      <c r="CM7910" s="239"/>
      <c r="CN7910" s="239"/>
      <c r="CO7910" s="239"/>
      <c r="CP7910" s="239"/>
      <c r="CQ7910" s="239"/>
      <c r="CR7910" s="239"/>
      <c r="CS7910" s="239"/>
      <c r="CT7910" s="239"/>
      <c r="CU7910" s="239"/>
      <c r="CV7910" s="239"/>
      <c r="CW7910" s="239"/>
      <c r="CX7910" s="239"/>
      <c r="CY7910" s="239"/>
      <c r="CZ7910" s="239"/>
      <c r="DA7910" s="239"/>
      <c r="DB7910" s="239"/>
      <c r="DC7910" s="239"/>
      <c r="DD7910" s="239"/>
      <c r="DE7910" s="239"/>
      <c r="DF7910" s="239"/>
      <c r="DG7910" s="239"/>
      <c r="DH7910" s="239"/>
      <c r="DI7910" s="239"/>
      <c r="DJ7910" s="239"/>
      <c r="DK7910" s="239"/>
      <c r="DL7910" s="239"/>
      <c r="DM7910" s="239"/>
      <c r="DN7910" s="239"/>
      <c r="DO7910" s="239"/>
      <c r="DP7910" s="239"/>
      <c r="DQ7910" s="239"/>
      <c r="DR7910" s="239"/>
      <c r="DS7910" s="239"/>
    </row>
    <row r="7911" spans="1:123" ht="24" customHeight="1" x14ac:dyDescent="0.2">
      <c r="A7911" s="378"/>
      <c r="B7911" s="112"/>
      <c r="C7911" s="376" t="s">
        <v>604</v>
      </c>
      <c r="D7911" s="113"/>
      <c r="E7911" s="114"/>
      <c r="F7911" s="115"/>
      <c r="G7911" s="302"/>
    </row>
    <row r="7912" spans="1:123" s="238" customFormat="1" ht="24" customHeight="1" x14ac:dyDescent="0.2">
      <c r="A7912" s="235" t="str">
        <f t="shared" ref="A7912:A7925" si="2373">IFERROR(VLOOKUP(C7912,Tabla_Insumos,4,FALSE),"")</f>
        <v/>
      </c>
      <c r="B7912" s="233" t="str">
        <f t="shared" ref="B7912:B7925" si="2374">IFERROR(VLOOKUP(C7912,Tabla_Insumos,5,FALSE),"")</f>
        <v/>
      </c>
      <c r="C7912" s="234"/>
      <c r="D7912" s="235" t="str">
        <f t="shared" ref="D7912:D7925" si="2375">IFERROR(VLOOKUP(C7912,Tabla_Insumos,2,FALSE),"")</f>
        <v/>
      </c>
      <c r="E7912" s="236"/>
      <c r="F7912" s="237">
        <f t="shared" ref="F7912:F7925" si="2376">IFERROR(VLOOKUP(C7912,Tabla_Insumos,3,FALSE),0)</f>
        <v>0</v>
      </c>
      <c r="G7912" s="303">
        <f>ROUND(E7912*F7912,2)</f>
        <v>0</v>
      </c>
    </row>
    <row r="7913" spans="1:123" s="238" customFormat="1" ht="24" customHeight="1" x14ac:dyDescent="0.2">
      <c r="A7913" s="235" t="str">
        <f t="shared" si="2373"/>
        <v/>
      </c>
      <c r="B7913" s="233" t="str">
        <f t="shared" si="2374"/>
        <v/>
      </c>
      <c r="C7913" s="234"/>
      <c r="D7913" s="235" t="str">
        <f t="shared" si="2375"/>
        <v/>
      </c>
      <c r="E7913" s="236"/>
      <c r="F7913" s="237">
        <f t="shared" si="2376"/>
        <v>0</v>
      </c>
      <c r="G7913" s="303">
        <f t="shared" ref="G7913:G7925" si="2377">ROUND(E7913*F7913,2)</f>
        <v>0</v>
      </c>
    </row>
    <row r="7914" spans="1:123" s="238" customFormat="1" ht="24" customHeight="1" x14ac:dyDescent="0.2">
      <c r="A7914" s="235" t="str">
        <f t="shared" si="2373"/>
        <v/>
      </c>
      <c r="B7914" s="233" t="str">
        <f t="shared" si="2374"/>
        <v/>
      </c>
      <c r="C7914" s="234"/>
      <c r="D7914" s="235" t="str">
        <f t="shared" si="2375"/>
        <v/>
      </c>
      <c r="E7914" s="236"/>
      <c r="F7914" s="237">
        <f t="shared" si="2376"/>
        <v>0</v>
      </c>
      <c r="G7914" s="303">
        <f t="shared" si="2377"/>
        <v>0</v>
      </c>
    </row>
    <row r="7915" spans="1:123" s="238" customFormat="1" ht="24" customHeight="1" x14ac:dyDescent="0.2">
      <c r="A7915" s="235" t="str">
        <f t="shared" si="2373"/>
        <v/>
      </c>
      <c r="B7915" s="233" t="str">
        <f t="shared" si="2374"/>
        <v/>
      </c>
      <c r="C7915" s="234"/>
      <c r="D7915" s="235" t="str">
        <f t="shared" si="2375"/>
        <v/>
      </c>
      <c r="E7915" s="236"/>
      <c r="F7915" s="237">
        <f t="shared" si="2376"/>
        <v>0</v>
      </c>
      <c r="G7915" s="303">
        <f t="shared" si="2377"/>
        <v>0</v>
      </c>
    </row>
    <row r="7916" spans="1:123" s="238" customFormat="1" ht="24" customHeight="1" x14ac:dyDescent="0.2">
      <c r="A7916" s="235" t="str">
        <f t="shared" si="2373"/>
        <v/>
      </c>
      <c r="B7916" s="233" t="str">
        <f t="shared" si="2374"/>
        <v/>
      </c>
      <c r="C7916" s="234"/>
      <c r="D7916" s="235" t="str">
        <f t="shared" si="2375"/>
        <v/>
      </c>
      <c r="E7916" s="236"/>
      <c r="F7916" s="237">
        <f t="shared" si="2376"/>
        <v>0</v>
      </c>
      <c r="G7916" s="303">
        <f t="shared" si="2377"/>
        <v>0</v>
      </c>
    </row>
    <row r="7917" spans="1:123" s="238" customFormat="1" ht="24" customHeight="1" x14ac:dyDescent="0.2">
      <c r="A7917" s="235" t="str">
        <f t="shared" si="2373"/>
        <v/>
      </c>
      <c r="B7917" s="233" t="str">
        <f t="shared" si="2374"/>
        <v/>
      </c>
      <c r="C7917" s="234"/>
      <c r="D7917" s="235" t="str">
        <f t="shared" si="2375"/>
        <v/>
      </c>
      <c r="E7917" s="236"/>
      <c r="F7917" s="237">
        <f t="shared" si="2376"/>
        <v>0</v>
      </c>
      <c r="G7917" s="303">
        <f t="shared" si="2377"/>
        <v>0</v>
      </c>
    </row>
    <row r="7918" spans="1:123" s="238" customFormat="1" ht="24" customHeight="1" x14ac:dyDescent="0.2">
      <c r="A7918" s="235" t="str">
        <f t="shared" si="2373"/>
        <v/>
      </c>
      <c r="B7918" s="233" t="str">
        <f t="shared" si="2374"/>
        <v/>
      </c>
      <c r="C7918" s="234"/>
      <c r="D7918" s="235" t="str">
        <f t="shared" si="2375"/>
        <v/>
      </c>
      <c r="E7918" s="236"/>
      <c r="F7918" s="237">
        <f t="shared" si="2376"/>
        <v>0</v>
      </c>
      <c r="G7918" s="303">
        <f t="shared" si="2377"/>
        <v>0</v>
      </c>
    </row>
    <row r="7919" spans="1:123" s="238" customFormat="1" ht="24" customHeight="1" x14ac:dyDescent="0.2">
      <c r="A7919" s="235" t="str">
        <f t="shared" si="2373"/>
        <v/>
      </c>
      <c r="B7919" s="233" t="str">
        <f t="shared" si="2374"/>
        <v/>
      </c>
      <c r="C7919" s="234"/>
      <c r="D7919" s="235" t="str">
        <f t="shared" si="2375"/>
        <v/>
      </c>
      <c r="E7919" s="236"/>
      <c r="F7919" s="237">
        <f t="shared" si="2376"/>
        <v>0</v>
      </c>
      <c r="G7919" s="303">
        <f t="shared" si="2377"/>
        <v>0</v>
      </c>
    </row>
    <row r="7920" spans="1:123" s="238" customFormat="1" ht="24" customHeight="1" x14ac:dyDescent="0.2">
      <c r="A7920" s="235" t="str">
        <f t="shared" si="2373"/>
        <v/>
      </c>
      <c r="B7920" s="233" t="str">
        <f t="shared" si="2374"/>
        <v/>
      </c>
      <c r="C7920" s="234"/>
      <c r="D7920" s="235" t="str">
        <f t="shared" si="2375"/>
        <v/>
      </c>
      <c r="E7920" s="236"/>
      <c r="F7920" s="237">
        <f t="shared" si="2376"/>
        <v>0</v>
      </c>
      <c r="G7920" s="303">
        <f t="shared" si="2377"/>
        <v>0</v>
      </c>
    </row>
    <row r="7921" spans="1:7" s="238" customFormat="1" ht="24" customHeight="1" x14ac:dyDescent="0.2">
      <c r="A7921" s="235" t="str">
        <f t="shared" si="2373"/>
        <v/>
      </c>
      <c r="B7921" s="233" t="str">
        <f t="shared" si="2374"/>
        <v/>
      </c>
      <c r="C7921" s="234"/>
      <c r="D7921" s="235" t="str">
        <f t="shared" si="2375"/>
        <v/>
      </c>
      <c r="E7921" s="236"/>
      <c r="F7921" s="237">
        <f t="shared" si="2376"/>
        <v>0</v>
      </c>
      <c r="G7921" s="303">
        <f t="shared" si="2377"/>
        <v>0</v>
      </c>
    </row>
    <row r="7922" spans="1:7" s="238" customFormat="1" ht="24" customHeight="1" x14ac:dyDescent="0.2">
      <c r="A7922" s="235" t="str">
        <f t="shared" si="2373"/>
        <v/>
      </c>
      <c r="B7922" s="233" t="str">
        <f t="shared" si="2374"/>
        <v/>
      </c>
      <c r="C7922" s="234"/>
      <c r="D7922" s="235" t="str">
        <f t="shared" si="2375"/>
        <v/>
      </c>
      <c r="E7922" s="236"/>
      <c r="F7922" s="237">
        <f t="shared" si="2376"/>
        <v>0</v>
      </c>
      <c r="G7922" s="303">
        <f t="shared" si="2377"/>
        <v>0</v>
      </c>
    </row>
    <row r="7923" spans="1:7" s="238" customFormat="1" ht="24" customHeight="1" x14ac:dyDescent="0.2">
      <c r="A7923" s="235" t="str">
        <f t="shared" si="2373"/>
        <v/>
      </c>
      <c r="B7923" s="233" t="str">
        <f t="shared" si="2374"/>
        <v/>
      </c>
      <c r="C7923" s="234"/>
      <c r="D7923" s="235" t="str">
        <f t="shared" si="2375"/>
        <v/>
      </c>
      <c r="E7923" s="236"/>
      <c r="F7923" s="237">
        <f t="shared" si="2376"/>
        <v>0</v>
      </c>
      <c r="G7923" s="303">
        <f t="shared" si="2377"/>
        <v>0</v>
      </c>
    </row>
    <row r="7924" spans="1:7" s="238" customFormat="1" ht="24" customHeight="1" x14ac:dyDescent="0.2">
      <c r="A7924" s="235" t="str">
        <f t="shared" si="2373"/>
        <v/>
      </c>
      <c r="B7924" s="233" t="str">
        <f t="shared" si="2374"/>
        <v/>
      </c>
      <c r="C7924" s="234"/>
      <c r="D7924" s="235" t="str">
        <f t="shared" si="2375"/>
        <v/>
      </c>
      <c r="E7924" s="236"/>
      <c r="F7924" s="237">
        <f t="shared" si="2376"/>
        <v>0</v>
      </c>
      <c r="G7924" s="303">
        <f t="shared" si="2377"/>
        <v>0</v>
      </c>
    </row>
    <row r="7925" spans="1:7" s="238" customFormat="1" ht="24" customHeight="1" x14ac:dyDescent="0.2">
      <c r="A7925" s="235" t="str">
        <f t="shared" si="2373"/>
        <v/>
      </c>
      <c r="B7925" s="233" t="str">
        <f t="shared" si="2374"/>
        <v/>
      </c>
      <c r="C7925" s="234"/>
      <c r="D7925" s="235" t="str">
        <f t="shared" si="2375"/>
        <v/>
      </c>
      <c r="E7925" s="236"/>
      <c r="F7925" s="237">
        <f t="shared" si="2376"/>
        <v>0</v>
      </c>
      <c r="G7925" s="303">
        <f t="shared" si="2377"/>
        <v>0</v>
      </c>
    </row>
    <row r="7926" spans="1:7" ht="24" customHeight="1" x14ac:dyDescent="0.2">
      <c r="A7926" s="304"/>
      <c r="B7926" s="99"/>
      <c r="C7926" s="99"/>
      <c r="D7926" s="105"/>
      <c r="E7926" s="106"/>
      <c r="F7926" s="377" t="s">
        <v>31</v>
      </c>
      <c r="G7926" s="305">
        <f>SUBTOTAL(9,G7912:G7925)</f>
        <v>0</v>
      </c>
    </row>
    <row r="7927" spans="1:7" ht="24" customHeight="1" x14ac:dyDescent="0.2">
      <c r="A7927" s="304"/>
      <c r="B7927" s="99"/>
      <c r="C7927" s="375" t="s">
        <v>605</v>
      </c>
      <c r="D7927" s="105"/>
      <c r="E7927" s="106"/>
      <c r="F7927" s="107"/>
      <c r="G7927" s="306"/>
    </row>
    <row r="7928" spans="1:7" s="238" customFormat="1" ht="24" customHeight="1" x14ac:dyDescent="0.2">
      <c r="A7928" s="235" t="str">
        <f t="shared" ref="A7928:A7935" si="2378">IFERROR(VLOOKUP(C7928,Tabla_Insumos,4,FALSE),"")</f>
        <v/>
      </c>
      <c r="B7928" s="233">
        <f t="shared" ref="B7928:B7935" si="2379">IFERROR(VLOOKUP(A7928,Tabla_Indices,5,FALSE),"")</f>
        <v>0</v>
      </c>
      <c r="C7928" s="234"/>
      <c r="D7928" s="235" t="str">
        <f t="shared" ref="D7928:D7935" si="2380">IFERROR(VLOOKUP(C7928,Tabla_Insumos,2,FALSE),"")</f>
        <v/>
      </c>
      <c r="E7928" s="236"/>
      <c r="F7928" s="237">
        <f t="shared" ref="F7928:F7935" si="2381">IFERROR(VLOOKUP(C7928,Tabla_Insumos,3,FALSE),0)</f>
        <v>0</v>
      </c>
      <c r="G7928" s="303">
        <f>ROUND(E7928*F7928,2)</f>
        <v>0</v>
      </c>
    </row>
    <row r="7929" spans="1:7" s="238" customFormat="1" ht="24" customHeight="1" x14ac:dyDescent="0.2">
      <c r="A7929" s="235" t="str">
        <f t="shared" si="2378"/>
        <v/>
      </c>
      <c r="B7929" s="233">
        <f t="shared" si="2379"/>
        <v>0</v>
      </c>
      <c r="C7929" s="234"/>
      <c r="D7929" s="235" t="str">
        <f t="shared" si="2380"/>
        <v/>
      </c>
      <c r="E7929" s="236"/>
      <c r="F7929" s="237">
        <f t="shared" si="2381"/>
        <v>0</v>
      </c>
      <c r="G7929" s="303">
        <f>ROUND(E7929*F7929,2)</f>
        <v>0</v>
      </c>
    </row>
    <row r="7930" spans="1:7" s="238" customFormat="1" ht="24" customHeight="1" x14ac:dyDescent="0.2">
      <c r="A7930" s="235" t="str">
        <f t="shared" si="2378"/>
        <v/>
      </c>
      <c r="B7930" s="233">
        <f t="shared" si="2379"/>
        <v>0</v>
      </c>
      <c r="C7930" s="234"/>
      <c r="D7930" s="235" t="str">
        <f t="shared" si="2380"/>
        <v/>
      </c>
      <c r="E7930" s="236"/>
      <c r="F7930" s="237">
        <f t="shared" si="2381"/>
        <v>0</v>
      </c>
      <c r="G7930" s="303">
        <f t="shared" ref="G7930:G7935" si="2382">ROUND(E7930*F7930,2)</f>
        <v>0</v>
      </c>
    </row>
    <row r="7931" spans="1:7" s="238" customFormat="1" ht="24" customHeight="1" x14ac:dyDescent="0.2">
      <c r="A7931" s="235" t="str">
        <f t="shared" si="2378"/>
        <v/>
      </c>
      <c r="B7931" s="233">
        <f t="shared" si="2379"/>
        <v>0</v>
      </c>
      <c r="C7931" s="234"/>
      <c r="D7931" s="235" t="str">
        <f t="shared" si="2380"/>
        <v/>
      </c>
      <c r="E7931" s="236"/>
      <c r="F7931" s="237">
        <f t="shared" si="2381"/>
        <v>0</v>
      </c>
      <c r="G7931" s="303">
        <f t="shared" si="2382"/>
        <v>0</v>
      </c>
    </row>
    <row r="7932" spans="1:7" s="238" customFormat="1" ht="24" customHeight="1" x14ac:dyDescent="0.2">
      <c r="A7932" s="235" t="str">
        <f t="shared" si="2378"/>
        <v/>
      </c>
      <c r="B7932" s="233">
        <f t="shared" si="2379"/>
        <v>0</v>
      </c>
      <c r="C7932" s="234"/>
      <c r="D7932" s="235" t="str">
        <f t="shared" si="2380"/>
        <v/>
      </c>
      <c r="E7932" s="236"/>
      <c r="F7932" s="237">
        <f t="shared" si="2381"/>
        <v>0</v>
      </c>
      <c r="G7932" s="303">
        <f t="shared" si="2382"/>
        <v>0</v>
      </c>
    </row>
    <row r="7933" spans="1:7" s="238" customFormat="1" ht="24" customHeight="1" x14ac:dyDescent="0.2">
      <c r="A7933" s="235" t="str">
        <f t="shared" si="2378"/>
        <v/>
      </c>
      <c r="B7933" s="233">
        <f t="shared" si="2379"/>
        <v>0</v>
      </c>
      <c r="C7933" s="234"/>
      <c r="D7933" s="235" t="str">
        <f t="shared" si="2380"/>
        <v/>
      </c>
      <c r="E7933" s="236"/>
      <c r="F7933" s="237">
        <f t="shared" si="2381"/>
        <v>0</v>
      </c>
      <c r="G7933" s="303">
        <f t="shared" si="2382"/>
        <v>0</v>
      </c>
    </row>
    <row r="7934" spans="1:7" s="238" customFormat="1" ht="24" customHeight="1" x14ac:dyDescent="0.2">
      <c r="A7934" s="235" t="str">
        <f t="shared" si="2378"/>
        <v/>
      </c>
      <c r="B7934" s="233">
        <f t="shared" si="2379"/>
        <v>0</v>
      </c>
      <c r="C7934" s="234"/>
      <c r="D7934" s="235" t="str">
        <f t="shared" si="2380"/>
        <v/>
      </c>
      <c r="E7934" s="236"/>
      <c r="F7934" s="237">
        <f t="shared" si="2381"/>
        <v>0</v>
      </c>
      <c r="G7934" s="303">
        <f t="shared" si="2382"/>
        <v>0</v>
      </c>
    </row>
    <row r="7935" spans="1:7" s="238" customFormat="1" ht="24" customHeight="1" x14ac:dyDescent="0.2">
      <c r="A7935" s="235" t="str">
        <f t="shared" si="2378"/>
        <v/>
      </c>
      <c r="B7935" s="233">
        <f t="shared" si="2379"/>
        <v>0</v>
      </c>
      <c r="C7935" s="234"/>
      <c r="D7935" s="235" t="str">
        <f t="shared" si="2380"/>
        <v/>
      </c>
      <c r="E7935" s="236"/>
      <c r="F7935" s="237">
        <f t="shared" si="2381"/>
        <v>0</v>
      </c>
      <c r="G7935" s="303">
        <f t="shared" si="2382"/>
        <v>0</v>
      </c>
    </row>
    <row r="7936" spans="1:7" ht="24" customHeight="1" x14ac:dyDescent="0.2">
      <c r="A7936" s="304"/>
      <c r="B7936" s="99"/>
      <c r="C7936" s="99"/>
      <c r="D7936" s="105"/>
      <c r="E7936" s="106"/>
      <c r="F7936" s="377" t="s">
        <v>32</v>
      </c>
      <c r="G7936" s="305">
        <f>SUBTOTAL(9,G7928:G7935)</f>
        <v>0</v>
      </c>
    </row>
    <row r="7937" spans="1:7" ht="24" customHeight="1" x14ac:dyDescent="0.2">
      <c r="A7937" s="304"/>
      <c r="B7937" s="99"/>
      <c r="C7937" s="375" t="s">
        <v>606</v>
      </c>
      <c r="D7937" s="105"/>
      <c r="E7937" s="106"/>
      <c r="F7937" s="107"/>
      <c r="G7937" s="306"/>
    </row>
    <row r="7938" spans="1:7" s="238" customFormat="1" ht="24" customHeight="1" x14ac:dyDescent="0.2">
      <c r="A7938" s="235" t="str">
        <f t="shared" ref="A7938:A7946" si="2383">IFERROR(VLOOKUP(C7938,Tabla_Insumos,4,FALSE),"")</f>
        <v/>
      </c>
      <c r="B7938" s="233" t="str">
        <f t="shared" ref="B7938:B7946" si="2384">IFERROR(VLOOKUP(C7938,Tabla_Insumos,5,FALSE),"")</f>
        <v/>
      </c>
      <c r="C7938" s="234"/>
      <c r="D7938" s="235" t="str">
        <f t="shared" ref="D7938:D7946" si="2385">IFERROR(VLOOKUP(C7938,Tabla_Insumos,2,FALSE),"")</f>
        <v/>
      </c>
      <c r="E7938" s="236"/>
      <c r="F7938" s="237">
        <f t="shared" ref="F7938:F7946" si="2386">IFERROR(VLOOKUP(C7938,Tabla_Insumos,3,FALSE),0)</f>
        <v>0</v>
      </c>
      <c r="G7938" s="303">
        <f t="shared" ref="G7938:G7946" si="2387">ROUND(E7938*F7938,2)</f>
        <v>0</v>
      </c>
    </row>
    <row r="7939" spans="1:7" s="238" customFormat="1" ht="24" customHeight="1" x14ac:dyDescent="0.2">
      <c r="A7939" s="235" t="str">
        <f t="shared" si="2383"/>
        <v/>
      </c>
      <c r="B7939" s="233" t="str">
        <f t="shared" si="2384"/>
        <v/>
      </c>
      <c r="C7939" s="234"/>
      <c r="D7939" s="235" t="str">
        <f t="shared" si="2385"/>
        <v/>
      </c>
      <c r="E7939" s="236"/>
      <c r="F7939" s="237">
        <f t="shared" si="2386"/>
        <v>0</v>
      </c>
      <c r="G7939" s="303">
        <f t="shared" si="2387"/>
        <v>0</v>
      </c>
    </row>
    <row r="7940" spans="1:7" s="238" customFormat="1" ht="24" customHeight="1" x14ac:dyDescent="0.2">
      <c r="A7940" s="235" t="str">
        <f t="shared" si="2383"/>
        <v/>
      </c>
      <c r="B7940" s="233" t="str">
        <f t="shared" si="2384"/>
        <v/>
      </c>
      <c r="C7940" s="234"/>
      <c r="D7940" s="235" t="str">
        <f t="shared" si="2385"/>
        <v/>
      </c>
      <c r="E7940" s="236"/>
      <c r="F7940" s="237">
        <f t="shared" si="2386"/>
        <v>0</v>
      </c>
      <c r="G7940" s="303">
        <f t="shared" si="2387"/>
        <v>0</v>
      </c>
    </row>
    <row r="7941" spans="1:7" s="238" customFormat="1" ht="24" customHeight="1" x14ac:dyDescent="0.2">
      <c r="A7941" s="235" t="str">
        <f t="shared" si="2383"/>
        <v/>
      </c>
      <c r="B7941" s="233" t="str">
        <f t="shared" si="2384"/>
        <v/>
      </c>
      <c r="C7941" s="234"/>
      <c r="D7941" s="235" t="str">
        <f t="shared" si="2385"/>
        <v/>
      </c>
      <c r="E7941" s="236"/>
      <c r="F7941" s="237">
        <f t="shared" si="2386"/>
        <v>0</v>
      </c>
      <c r="G7941" s="303">
        <f t="shared" si="2387"/>
        <v>0</v>
      </c>
    </row>
    <row r="7942" spans="1:7" s="238" customFormat="1" ht="24" customHeight="1" x14ac:dyDescent="0.2">
      <c r="A7942" s="235" t="str">
        <f t="shared" si="2383"/>
        <v/>
      </c>
      <c r="B7942" s="233" t="str">
        <f t="shared" si="2384"/>
        <v/>
      </c>
      <c r="C7942" s="234"/>
      <c r="D7942" s="235" t="str">
        <f t="shared" si="2385"/>
        <v/>
      </c>
      <c r="E7942" s="236"/>
      <c r="F7942" s="237">
        <f t="shared" si="2386"/>
        <v>0</v>
      </c>
      <c r="G7942" s="303">
        <f t="shared" si="2387"/>
        <v>0</v>
      </c>
    </row>
    <row r="7943" spans="1:7" s="238" customFormat="1" ht="24" customHeight="1" x14ac:dyDescent="0.2">
      <c r="A7943" s="235" t="str">
        <f t="shared" si="2383"/>
        <v/>
      </c>
      <c r="B7943" s="233" t="str">
        <f t="shared" si="2384"/>
        <v/>
      </c>
      <c r="C7943" s="234"/>
      <c r="D7943" s="235" t="str">
        <f t="shared" si="2385"/>
        <v/>
      </c>
      <c r="E7943" s="236"/>
      <c r="F7943" s="237">
        <f t="shared" si="2386"/>
        <v>0</v>
      </c>
      <c r="G7943" s="303">
        <f t="shared" si="2387"/>
        <v>0</v>
      </c>
    </row>
    <row r="7944" spans="1:7" s="238" customFormat="1" ht="24" customHeight="1" x14ac:dyDescent="0.2">
      <c r="A7944" s="235" t="str">
        <f t="shared" si="2383"/>
        <v/>
      </c>
      <c r="B7944" s="233" t="str">
        <f t="shared" si="2384"/>
        <v/>
      </c>
      <c r="C7944" s="234"/>
      <c r="D7944" s="235" t="str">
        <f t="shared" si="2385"/>
        <v/>
      </c>
      <c r="E7944" s="236"/>
      <c r="F7944" s="237">
        <f t="shared" si="2386"/>
        <v>0</v>
      </c>
      <c r="G7944" s="303">
        <f t="shared" si="2387"/>
        <v>0</v>
      </c>
    </row>
    <row r="7945" spans="1:7" s="238" customFormat="1" ht="24" customHeight="1" x14ac:dyDescent="0.2">
      <c r="A7945" s="235" t="str">
        <f t="shared" si="2383"/>
        <v/>
      </c>
      <c r="B7945" s="233" t="str">
        <f t="shared" si="2384"/>
        <v/>
      </c>
      <c r="C7945" s="234"/>
      <c r="D7945" s="235" t="str">
        <f t="shared" si="2385"/>
        <v/>
      </c>
      <c r="E7945" s="236"/>
      <c r="F7945" s="237">
        <f t="shared" si="2386"/>
        <v>0</v>
      </c>
      <c r="G7945" s="303">
        <f t="shared" si="2387"/>
        <v>0</v>
      </c>
    </row>
    <row r="7946" spans="1:7" s="238" customFormat="1" ht="24" customHeight="1" x14ac:dyDescent="0.2">
      <c r="A7946" s="235" t="str">
        <f t="shared" si="2383"/>
        <v/>
      </c>
      <c r="B7946" s="233" t="str">
        <f t="shared" si="2384"/>
        <v/>
      </c>
      <c r="C7946" s="234"/>
      <c r="D7946" s="235" t="str">
        <f t="shared" si="2385"/>
        <v/>
      </c>
      <c r="E7946" s="236"/>
      <c r="F7946" s="237">
        <f t="shared" si="2386"/>
        <v>0</v>
      </c>
      <c r="G7946" s="303">
        <f t="shared" si="2387"/>
        <v>0</v>
      </c>
    </row>
    <row r="7947" spans="1:7" ht="24" customHeight="1" x14ac:dyDescent="0.2">
      <c r="A7947" s="307"/>
      <c r="B7947" s="105"/>
      <c r="C7947" s="99"/>
      <c r="D7947" s="105"/>
      <c r="E7947" s="106"/>
      <c r="F7947" s="377" t="s">
        <v>33</v>
      </c>
      <c r="G7947" s="305">
        <f>SUBTOTAL(9,G7938:G7946)</f>
        <v>0</v>
      </c>
    </row>
    <row r="7948" spans="1:7" ht="24" customHeight="1" x14ac:dyDescent="0.2">
      <c r="A7948" s="308"/>
      <c r="B7948" s="105"/>
      <c r="C7948" s="99"/>
      <c r="D7948" s="105"/>
      <c r="E7948" s="106"/>
      <c r="F7948" s="107"/>
      <c r="G7948" s="306"/>
    </row>
    <row r="7949" spans="1:7" ht="24" customHeight="1" x14ac:dyDescent="0.2">
      <c r="A7949" s="309" t="str">
        <f>B7907</f>
        <v/>
      </c>
      <c r="B7949" s="310" t="str">
        <f>C7907</f>
        <v/>
      </c>
      <c r="C7949" s="113"/>
      <c r="D7949" s="113" t="s">
        <v>34</v>
      </c>
      <c r="E7949" s="114"/>
      <c r="F7949" s="312" t="s">
        <v>35</v>
      </c>
      <c r="G7949" s="311">
        <f>SUBTOTAL(9,G7912:G7948)</f>
        <v>0</v>
      </c>
    </row>
    <row r="7951" spans="1:7" ht="24" customHeight="1" x14ac:dyDescent="0.2">
      <c r="A7951" s="291" t="s">
        <v>37</v>
      </c>
      <c r="B7951" s="292"/>
      <c r="C7951" s="292"/>
      <c r="D7951" s="292"/>
      <c r="E7951" s="292"/>
      <c r="F7951" s="292"/>
      <c r="G7951" s="293"/>
    </row>
    <row r="7952" spans="1:7" ht="24" customHeight="1" x14ac:dyDescent="0.2">
      <c r="A7952" s="294" t="s">
        <v>602</v>
      </c>
      <c r="B7952" s="101" t="str">
        <f>Comitente</f>
        <v>DIRECCION PROVINCIAL DE REDES DE GAS</v>
      </c>
      <c r="C7952" s="96"/>
      <c r="D7952" s="102"/>
      <c r="E7952" s="102"/>
      <c r="F7952" s="103"/>
      <c r="G7952" s="295"/>
    </row>
    <row r="7953" spans="1:123" ht="24" customHeight="1" x14ac:dyDescent="0.2">
      <c r="A7953" s="294" t="s">
        <v>603</v>
      </c>
      <c r="B7953" s="101">
        <f>Contratista</f>
        <v>0</v>
      </c>
      <c r="C7953" s="97"/>
      <c r="D7953" s="97"/>
      <c r="E7953" s="97"/>
      <c r="F7953" s="104"/>
      <c r="G7953" s="296"/>
    </row>
    <row r="7954" spans="1:123" ht="24" customHeight="1" x14ac:dyDescent="0.2">
      <c r="A7954" s="294" t="s">
        <v>24</v>
      </c>
      <c r="B7954" s="101" t="str">
        <f>Obra</f>
        <v>RED DE MEDIA PRESIÓN BARRIO TALACASTO</v>
      </c>
      <c r="C7954" s="97"/>
      <c r="D7954" s="97"/>
      <c r="E7954" s="97"/>
      <c r="F7954" s="104" t="s">
        <v>38</v>
      </c>
      <c r="G7954" s="297">
        <f>Fecha_Base</f>
        <v>0</v>
      </c>
    </row>
    <row r="7955" spans="1:123" ht="24" customHeight="1" x14ac:dyDescent="0.2">
      <c r="A7955" s="298" t="s">
        <v>601</v>
      </c>
      <c r="B7955" s="98" t="str">
        <f>Ubicación</f>
        <v>Departamento Chimbas</v>
      </c>
      <c r="C7955" s="98"/>
      <c r="D7955" s="105"/>
      <c r="E7955" s="106"/>
      <c r="F7955" s="107"/>
      <c r="G7955" s="299"/>
    </row>
    <row r="7956" spans="1:123" ht="24" customHeight="1" x14ac:dyDescent="0.2">
      <c r="A7956" s="298" t="s">
        <v>39</v>
      </c>
      <c r="B7956" s="108" t="str">
        <f>IFERROR(VALUE(LEFT(B7957,FIND(".",B7957)-1)),"")</f>
        <v/>
      </c>
      <c r="C7956" s="99" t="str">
        <f>IFERROR(VLOOKUP(B7956,Tabla_CyP,2,FALSE),"")</f>
        <v/>
      </c>
      <c r="D7956" s="99"/>
      <c r="E7956" s="106"/>
      <c r="F7956" s="107"/>
      <c r="G7956" s="299"/>
    </row>
    <row r="7957" spans="1:123" ht="24" customHeight="1" x14ac:dyDescent="0.2">
      <c r="A7957" s="298" t="s">
        <v>25</v>
      </c>
      <c r="B7957" s="109" t="str">
        <f>IFERROR(VLOOKUP(COUNTIF($A$1:A7957,"ANALISIS DE PRECIOS"),Tabla_NumeroItem,2,FALSE),"")</f>
        <v/>
      </c>
      <c r="C7957" s="99" t="str">
        <f>IFERROR(VLOOKUP(B7957,Tabla_CyP,2,FALSE),"")</f>
        <v/>
      </c>
      <c r="D7957" s="105"/>
      <c r="E7957" s="106"/>
      <c r="F7957" s="104" t="s">
        <v>26</v>
      </c>
      <c r="G7957" s="300" t="str">
        <f>IFERROR(VLOOKUP(B7957,Tabla_CyP,4,FALSE),"")</f>
        <v/>
      </c>
    </row>
    <row r="7958" spans="1:123" ht="24" customHeight="1" x14ac:dyDescent="0.2">
      <c r="A7958" s="298"/>
      <c r="B7958" s="98"/>
      <c r="C7958" s="99"/>
      <c r="D7958" s="105"/>
      <c r="E7958" s="106"/>
      <c r="F7958" s="107"/>
      <c r="G7958" s="299"/>
    </row>
    <row r="7959" spans="1:123" ht="24" customHeight="1" x14ac:dyDescent="0.2">
      <c r="A7959" s="431" t="s">
        <v>507</v>
      </c>
      <c r="B7959" s="432"/>
      <c r="C7959" s="425" t="s">
        <v>0</v>
      </c>
      <c r="D7959" s="425" t="s">
        <v>27</v>
      </c>
      <c r="E7959" s="427" t="s">
        <v>28</v>
      </c>
      <c r="F7959" s="429" t="s">
        <v>29</v>
      </c>
      <c r="G7959" s="429" t="s">
        <v>30</v>
      </c>
    </row>
    <row r="7960" spans="1:123" s="111" customFormat="1" ht="24" customHeight="1" x14ac:dyDescent="0.2">
      <c r="A7960" s="110" t="s">
        <v>508</v>
      </c>
      <c r="B7960" s="110" t="s">
        <v>509</v>
      </c>
      <c r="C7960" s="426"/>
      <c r="D7960" s="426"/>
      <c r="E7960" s="428"/>
      <c r="F7960" s="430"/>
      <c r="G7960" s="430"/>
      <c r="H7960" s="239"/>
      <c r="I7960" s="239"/>
      <c r="J7960" s="239"/>
      <c r="K7960" s="239"/>
      <c r="L7960" s="239"/>
      <c r="M7960" s="239"/>
      <c r="N7960" s="239"/>
      <c r="O7960" s="239"/>
      <c r="P7960" s="239"/>
      <c r="Q7960" s="239"/>
      <c r="R7960" s="239"/>
      <c r="S7960" s="239"/>
      <c r="T7960" s="239"/>
      <c r="U7960" s="239"/>
      <c r="V7960" s="239"/>
      <c r="W7960" s="239"/>
      <c r="X7960" s="239"/>
      <c r="Y7960" s="239"/>
      <c r="Z7960" s="239"/>
      <c r="AA7960" s="239"/>
      <c r="AB7960" s="239"/>
      <c r="AC7960" s="239"/>
      <c r="AD7960" s="239"/>
      <c r="AE7960" s="239"/>
      <c r="AF7960" s="239"/>
      <c r="AG7960" s="239"/>
      <c r="AH7960" s="239"/>
      <c r="AI7960" s="239"/>
      <c r="AJ7960" s="239"/>
      <c r="AK7960" s="239"/>
      <c r="AL7960" s="239"/>
      <c r="AM7960" s="239"/>
      <c r="AN7960" s="239"/>
      <c r="AO7960" s="239"/>
      <c r="AP7960" s="239"/>
      <c r="AQ7960" s="239"/>
      <c r="AR7960" s="239"/>
      <c r="AS7960" s="239"/>
      <c r="AT7960" s="239"/>
      <c r="AU7960" s="239"/>
      <c r="AV7960" s="239"/>
      <c r="AW7960" s="239"/>
      <c r="AX7960" s="239"/>
      <c r="AY7960" s="239"/>
      <c r="AZ7960" s="239"/>
      <c r="BA7960" s="239"/>
      <c r="BB7960" s="239"/>
      <c r="BC7960" s="239"/>
      <c r="BD7960" s="239"/>
      <c r="BE7960" s="239"/>
      <c r="BF7960" s="239"/>
      <c r="BG7960" s="239"/>
      <c r="BH7960" s="239"/>
      <c r="BI7960" s="239"/>
      <c r="BJ7960" s="239"/>
      <c r="BK7960" s="239"/>
      <c r="BL7960" s="239"/>
      <c r="BM7960" s="239"/>
      <c r="BN7960" s="239"/>
      <c r="BO7960" s="239"/>
      <c r="BP7960" s="239"/>
      <c r="BQ7960" s="239"/>
      <c r="BR7960" s="239"/>
      <c r="BS7960" s="239"/>
      <c r="BT7960" s="239"/>
      <c r="BU7960" s="239"/>
      <c r="BV7960" s="239"/>
      <c r="BW7960" s="239"/>
      <c r="BX7960" s="239"/>
      <c r="BY7960" s="239"/>
      <c r="BZ7960" s="239"/>
      <c r="CA7960" s="239"/>
      <c r="CB7960" s="239"/>
      <c r="CC7960" s="239"/>
      <c r="CD7960" s="239"/>
      <c r="CE7960" s="239"/>
      <c r="CF7960" s="239"/>
      <c r="CG7960" s="239"/>
      <c r="CH7960" s="239"/>
      <c r="CI7960" s="239"/>
      <c r="CJ7960" s="239"/>
      <c r="CK7960" s="239"/>
      <c r="CL7960" s="239"/>
      <c r="CM7960" s="239"/>
      <c r="CN7960" s="239"/>
      <c r="CO7960" s="239"/>
      <c r="CP7960" s="239"/>
      <c r="CQ7960" s="239"/>
      <c r="CR7960" s="239"/>
      <c r="CS7960" s="239"/>
      <c r="CT7960" s="239"/>
      <c r="CU7960" s="239"/>
      <c r="CV7960" s="239"/>
      <c r="CW7960" s="239"/>
      <c r="CX7960" s="239"/>
      <c r="CY7960" s="239"/>
      <c r="CZ7960" s="239"/>
      <c r="DA7960" s="239"/>
      <c r="DB7960" s="239"/>
      <c r="DC7960" s="239"/>
      <c r="DD7960" s="239"/>
      <c r="DE7960" s="239"/>
      <c r="DF7960" s="239"/>
      <c r="DG7960" s="239"/>
      <c r="DH7960" s="239"/>
      <c r="DI7960" s="239"/>
      <c r="DJ7960" s="239"/>
      <c r="DK7960" s="239"/>
      <c r="DL7960" s="239"/>
      <c r="DM7960" s="239"/>
      <c r="DN7960" s="239"/>
      <c r="DO7960" s="239"/>
      <c r="DP7960" s="239"/>
      <c r="DQ7960" s="239"/>
      <c r="DR7960" s="239"/>
      <c r="DS7960" s="239"/>
    </row>
    <row r="7961" spans="1:123" ht="24" customHeight="1" x14ac:dyDescent="0.2">
      <c r="A7961" s="378"/>
      <c r="B7961" s="112"/>
      <c r="C7961" s="376" t="s">
        <v>604</v>
      </c>
      <c r="D7961" s="113"/>
      <c r="E7961" s="114"/>
      <c r="F7961" s="115"/>
      <c r="G7961" s="302"/>
    </row>
    <row r="7962" spans="1:123" s="238" customFormat="1" ht="24" customHeight="1" x14ac:dyDescent="0.2">
      <c r="A7962" s="235" t="str">
        <f t="shared" ref="A7962:A7975" si="2388">IFERROR(VLOOKUP(C7962,Tabla_Insumos,4,FALSE),"")</f>
        <v/>
      </c>
      <c r="B7962" s="233" t="str">
        <f t="shared" ref="B7962:B7975" si="2389">IFERROR(VLOOKUP(C7962,Tabla_Insumos,5,FALSE),"")</f>
        <v/>
      </c>
      <c r="C7962" s="234"/>
      <c r="D7962" s="235" t="str">
        <f t="shared" ref="D7962:D7975" si="2390">IFERROR(VLOOKUP(C7962,Tabla_Insumos,2,FALSE),"")</f>
        <v/>
      </c>
      <c r="E7962" s="236"/>
      <c r="F7962" s="237">
        <f t="shared" ref="F7962:F7975" si="2391">IFERROR(VLOOKUP(C7962,Tabla_Insumos,3,FALSE),0)</f>
        <v>0</v>
      </c>
      <c r="G7962" s="303">
        <f>ROUND(E7962*F7962,2)</f>
        <v>0</v>
      </c>
    </row>
    <row r="7963" spans="1:123" s="238" customFormat="1" ht="24" customHeight="1" x14ac:dyDescent="0.2">
      <c r="A7963" s="235" t="str">
        <f t="shared" si="2388"/>
        <v/>
      </c>
      <c r="B7963" s="233" t="str">
        <f t="shared" si="2389"/>
        <v/>
      </c>
      <c r="C7963" s="234"/>
      <c r="D7963" s="235" t="str">
        <f t="shared" si="2390"/>
        <v/>
      </c>
      <c r="E7963" s="236"/>
      <c r="F7963" s="237">
        <f t="shared" si="2391"/>
        <v>0</v>
      </c>
      <c r="G7963" s="303">
        <f t="shared" ref="G7963:G7975" si="2392">ROUND(E7963*F7963,2)</f>
        <v>0</v>
      </c>
    </row>
    <row r="7964" spans="1:123" s="238" customFormat="1" ht="24" customHeight="1" x14ac:dyDescent="0.2">
      <c r="A7964" s="235" t="str">
        <f t="shared" si="2388"/>
        <v/>
      </c>
      <c r="B7964" s="233" t="str">
        <f t="shared" si="2389"/>
        <v/>
      </c>
      <c r="C7964" s="234"/>
      <c r="D7964" s="235" t="str">
        <f t="shared" si="2390"/>
        <v/>
      </c>
      <c r="E7964" s="236"/>
      <c r="F7964" s="237">
        <f t="shared" si="2391"/>
        <v>0</v>
      </c>
      <c r="G7964" s="303">
        <f t="shared" si="2392"/>
        <v>0</v>
      </c>
    </row>
    <row r="7965" spans="1:123" s="238" customFormat="1" ht="24" customHeight="1" x14ac:dyDescent="0.2">
      <c r="A7965" s="235" t="str">
        <f t="shared" si="2388"/>
        <v/>
      </c>
      <c r="B7965" s="233" t="str">
        <f t="shared" si="2389"/>
        <v/>
      </c>
      <c r="C7965" s="234"/>
      <c r="D7965" s="235" t="str">
        <f t="shared" si="2390"/>
        <v/>
      </c>
      <c r="E7965" s="236"/>
      <c r="F7965" s="237">
        <f t="shared" si="2391"/>
        <v>0</v>
      </c>
      <c r="G7965" s="303">
        <f t="shared" si="2392"/>
        <v>0</v>
      </c>
    </row>
    <row r="7966" spans="1:123" s="238" customFormat="1" ht="24" customHeight="1" x14ac:dyDescent="0.2">
      <c r="A7966" s="235" t="str">
        <f t="shared" si="2388"/>
        <v/>
      </c>
      <c r="B7966" s="233" t="str">
        <f t="shared" si="2389"/>
        <v/>
      </c>
      <c r="C7966" s="234"/>
      <c r="D7966" s="235" t="str">
        <f t="shared" si="2390"/>
        <v/>
      </c>
      <c r="E7966" s="236"/>
      <c r="F7966" s="237">
        <f t="shared" si="2391"/>
        <v>0</v>
      </c>
      <c r="G7966" s="303">
        <f t="shared" si="2392"/>
        <v>0</v>
      </c>
    </row>
    <row r="7967" spans="1:123" s="238" customFormat="1" ht="24" customHeight="1" x14ac:dyDescent="0.2">
      <c r="A7967" s="235" t="str">
        <f t="shared" si="2388"/>
        <v/>
      </c>
      <c r="B7967" s="233" t="str">
        <f t="shared" si="2389"/>
        <v/>
      </c>
      <c r="C7967" s="234"/>
      <c r="D7967" s="235" t="str">
        <f t="shared" si="2390"/>
        <v/>
      </c>
      <c r="E7967" s="236"/>
      <c r="F7967" s="237">
        <f t="shared" si="2391"/>
        <v>0</v>
      </c>
      <c r="G7967" s="303">
        <f t="shared" si="2392"/>
        <v>0</v>
      </c>
    </row>
    <row r="7968" spans="1:123" s="238" customFormat="1" ht="24" customHeight="1" x14ac:dyDescent="0.2">
      <c r="A7968" s="235" t="str">
        <f t="shared" si="2388"/>
        <v/>
      </c>
      <c r="B7968" s="233" t="str">
        <f t="shared" si="2389"/>
        <v/>
      </c>
      <c r="C7968" s="234"/>
      <c r="D7968" s="235" t="str">
        <f t="shared" si="2390"/>
        <v/>
      </c>
      <c r="E7968" s="236"/>
      <c r="F7968" s="237">
        <f t="shared" si="2391"/>
        <v>0</v>
      </c>
      <c r="G7968" s="303">
        <f t="shared" si="2392"/>
        <v>0</v>
      </c>
    </row>
    <row r="7969" spans="1:7" s="238" customFormat="1" ht="24" customHeight="1" x14ac:dyDescent="0.2">
      <c r="A7969" s="235" t="str">
        <f t="shared" si="2388"/>
        <v/>
      </c>
      <c r="B7969" s="233" t="str">
        <f t="shared" si="2389"/>
        <v/>
      </c>
      <c r="C7969" s="234"/>
      <c r="D7969" s="235" t="str">
        <f t="shared" si="2390"/>
        <v/>
      </c>
      <c r="E7969" s="236"/>
      <c r="F7969" s="237">
        <f t="shared" si="2391"/>
        <v>0</v>
      </c>
      <c r="G7969" s="303">
        <f t="shared" si="2392"/>
        <v>0</v>
      </c>
    </row>
    <row r="7970" spans="1:7" s="238" customFormat="1" ht="24" customHeight="1" x14ac:dyDescent="0.2">
      <c r="A7970" s="235" t="str">
        <f t="shared" si="2388"/>
        <v/>
      </c>
      <c r="B7970" s="233" t="str">
        <f t="shared" si="2389"/>
        <v/>
      </c>
      <c r="C7970" s="234"/>
      <c r="D7970" s="235" t="str">
        <f t="shared" si="2390"/>
        <v/>
      </c>
      <c r="E7970" s="236"/>
      <c r="F7970" s="237">
        <f t="shared" si="2391"/>
        <v>0</v>
      </c>
      <c r="G7970" s="303">
        <f t="shared" si="2392"/>
        <v>0</v>
      </c>
    </row>
    <row r="7971" spans="1:7" s="238" customFormat="1" ht="24" customHeight="1" x14ac:dyDescent="0.2">
      <c r="A7971" s="235" t="str">
        <f t="shared" si="2388"/>
        <v/>
      </c>
      <c r="B7971" s="233" t="str">
        <f t="shared" si="2389"/>
        <v/>
      </c>
      <c r="C7971" s="234"/>
      <c r="D7971" s="235" t="str">
        <f t="shared" si="2390"/>
        <v/>
      </c>
      <c r="E7971" s="236"/>
      <c r="F7971" s="237">
        <f t="shared" si="2391"/>
        <v>0</v>
      </c>
      <c r="G7971" s="303">
        <f t="shared" si="2392"/>
        <v>0</v>
      </c>
    </row>
    <row r="7972" spans="1:7" s="238" customFormat="1" ht="24" customHeight="1" x14ac:dyDescent="0.2">
      <c r="A7972" s="235" t="str">
        <f t="shared" si="2388"/>
        <v/>
      </c>
      <c r="B7972" s="233" t="str">
        <f t="shared" si="2389"/>
        <v/>
      </c>
      <c r="C7972" s="234"/>
      <c r="D7972" s="235" t="str">
        <f t="shared" si="2390"/>
        <v/>
      </c>
      <c r="E7972" s="236"/>
      <c r="F7972" s="237">
        <f t="shared" si="2391"/>
        <v>0</v>
      </c>
      <c r="G7972" s="303">
        <f t="shared" si="2392"/>
        <v>0</v>
      </c>
    </row>
    <row r="7973" spans="1:7" s="238" customFormat="1" ht="24" customHeight="1" x14ac:dyDescent="0.2">
      <c r="A7973" s="235" t="str">
        <f t="shared" si="2388"/>
        <v/>
      </c>
      <c r="B7973" s="233" t="str">
        <f t="shared" si="2389"/>
        <v/>
      </c>
      <c r="C7973" s="234"/>
      <c r="D7973" s="235" t="str">
        <f t="shared" si="2390"/>
        <v/>
      </c>
      <c r="E7973" s="236"/>
      <c r="F7973" s="237">
        <f t="shared" si="2391"/>
        <v>0</v>
      </c>
      <c r="G7973" s="303">
        <f t="shared" si="2392"/>
        <v>0</v>
      </c>
    </row>
    <row r="7974" spans="1:7" s="238" customFormat="1" ht="24" customHeight="1" x14ac:dyDescent="0.2">
      <c r="A7974" s="235" t="str">
        <f t="shared" si="2388"/>
        <v/>
      </c>
      <c r="B7974" s="233" t="str">
        <f t="shared" si="2389"/>
        <v/>
      </c>
      <c r="C7974" s="234"/>
      <c r="D7974" s="235" t="str">
        <f t="shared" si="2390"/>
        <v/>
      </c>
      <c r="E7974" s="236"/>
      <c r="F7974" s="237">
        <f t="shared" si="2391"/>
        <v>0</v>
      </c>
      <c r="G7974" s="303">
        <f t="shared" si="2392"/>
        <v>0</v>
      </c>
    </row>
    <row r="7975" spans="1:7" s="238" customFormat="1" ht="24" customHeight="1" x14ac:dyDescent="0.2">
      <c r="A7975" s="235" t="str">
        <f t="shared" si="2388"/>
        <v/>
      </c>
      <c r="B7975" s="233" t="str">
        <f t="shared" si="2389"/>
        <v/>
      </c>
      <c r="C7975" s="234"/>
      <c r="D7975" s="235" t="str">
        <f t="shared" si="2390"/>
        <v/>
      </c>
      <c r="E7975" s="236"/>
      <c r="F7975" s="237">
        <f t="shared" si="2391"/>
        <v>0</v>
      </c>
      <c r="G7975" s="303">
        <f t="shared" si="2392"/>
        <v>0</v>
      </c>
    </row>
    <row r="7976" spans="1:7" ht="24" customHeight="1" x14ac:dyDescent="0.2">
      <c r="A7976" s="304"/>
      <c r="B7976" s="99"/>
      <c r="C7976" s="99"/>
      <c r="D7976" s="105"/>
      <c r="E7976" s="106"/>
      <c r="F7976" s="377" t="s">
        <v>31</v>
      </c>
      <c r="G7976" s="305">
        <f>SUBTOTAL(9,G7962:G7975)</f>
        <v>0</v>
      </c>
    </row>
    <row r="7977" spans="1:7" ht="24" customHeight="1" x14ac:dyDescent="0.2">
      <c r="A7977" s="304"/>
      <c r="B7977" s="99"/>
      <c r="C7977" s="375" t="s">
        <v>605</v>
      </c>
      <c r="D7977" s="105"/>
      <c r="E7977" s="106"/>
      <c r="F7977" s="107"/>
      <c r="G7977" s="306"/>
    </row>
    <row r="7978" spans="1:7" s="238" customFormat="1" ht="24" customHeight="1" x14ac:dyDescent="0.2">
      <c r="A7978" s="235" t="str">
        <f t="shared" ref="A7978:A7985" si="2393">IFERROR(VLOOKUP(C7978,Tabla_Insumos,4,FALSE),"")</f>
        <v/>
      </c>
      <c r="B7978" s="233">
        <f t="shared" ref="B7978:B7985" si="2394">IFERROR(VLOOKUP(A7978,Tabla_Indices,5,FALSE),"")</f>
        <v>0</v>
      </c>
      <c r="C7978" s="234"/>
      <c r="D7978" s="235" t="str">
        <f t="shared" ref="D7978:D7985" si="2395">IFERROR(VLOOKUP(C7978,Tabla_Insumos,2,FALSE),"")</f>
        <v/>
      </c>
      <c r="E7978" s="236"/>
      <c r="F7978" s="237">
        <f t="shared" ref="F7978:F7985" si="2396">IFERROR(VLOOKUP(C7978,Tabla_Insumos,3,FALSE),0)</f>
        <v>0</v>
      </c>
      <c r="G7978" s="303">
        <f>ROUND(E7978*F7978,2)</f>
        <v>0</v>
      </c>
    </row>
    <row r="7979" spans="1:7" s="238" customFormat="1" ht="24" customHeight="1" x14ac:dyDescent="0.2">
      <c r="A7979" s="235" t="str">
        <f t="shared" si="2393"/>
        <v/>
      </c>
      <c r="B7979" s="233">
        <f t="shared" si="2394"/>
        <v>0</v>
      </c>
      <c r="C7979" s="234"/>
      <c r="D7979" s="235" t="str">
        <f t="shared" si="2395"/>
        <v/>
      </c>
      <c r="E7979" s="236"/>
      <c r="F7979" s="237">
        <f t="shared" si="2396"/>
        <v>0</v>
      </c>
      <c r="G7979" s="303">
        <f>ROUND(E7979*F7979,2)</f>
        <v>0</v>
      </c>
    </row>
    <row r="7980" spans="1:7" s="238" customFormat="1" ht="24" customHeight="1" x14ac:dyDescent="0.2">
      <c r="A7980" s="235" t="str">
        <f t="shared" si="2393"/>
        <v/>
      </c>
      <c r="B7980" s="233">
        <f t="shared" si="2394"/>
        <v>0</v>
      </c>
      <c r="C7980" s="234"/>
      <c r="D7980" s="235" t="str">
        <f t="shared" si="2395"/>
        <v/>
      </c>
      <c r="E7980" s="236"/>
      <c r="F7980" s="237">
        <f t="shared" si="2396"/>
        <v>0</v>
      </c>
      <c r="G7980" s="303">
        <f t="shared" ref="G7980:G7985" si="2397">ROUND(E7980*F7980,2)</f>
        <v>0</v>
      </c>
    </row>
    <row r="7981" spans="1:7" s="238" customFormat="1" ht="24" customHeight="1" x14ac:dyDescent="0.2">
      <c r="A7981" s="235" t="str">
        <f t="shared" si="2393"/>
        <v/>
      </c>
      <c r="B7981" s="233">
        <f t="shared" si="2394"/>
        <v>0</v>
      </c>
      <c r="C7981" s="234"/>
      <c r="D7981" s="235" t="str">
        <f t="shared" si="2395"/>
        <v/>
      </c>
      <c r="E7981" s="236"/>
      <c r="F7981" s="237">
        <f t="shared" si="2396"/>
        <v>0</v>
      </c>
      <c r="G7981" s="303">
        <f t="shared" si="2397"/>
        <v>0</v>
      </c>
    </row>
    <row r="7982" spans="1:7" s="238" customFormat="1" ht="24" customHeight="1" x14ac:dyDescent="0.2">
      <c r="A7982" s="235" t="str">
        <f t="shared" si="2393"/>
        <v/>
      </c>
      <c r="B7982" s="233">
        <f t="shared" si="2394"/>
        <v>0</v>
      </c>
      <c r="C7982" s="234"/>
      <c r="D7982" s="235" t="str">
        <f t="shared" si="2395"/>
        <v/>
      </c>
      <c r="E7982" s="236"/>
      <c r="F7982" s="237">
        <f t="shared" si="2396"/>
        <v>0</v>
      </c>
      <c r="G7982" s="303">
        <f t="shared" si="2397"/>
        <v>0</v>
      </c>
    </row>
    <row r="7983" spans="1:7" s="238" customFormat="1" ht="24" customHeight="1" x14ac:dyDescent="0.2">
      <c r="A7983" s="235" t="str">
        <f t="shared" si="2393"/>
        <v/>
      </c>
      <c r="B7983" s="233">
        <f t="shared" si="2394"/>
        <v>0</v>
      </c>
      <c r="C7983" s="234"/>
      <c r="D7983" s="235" t="str">
        <f t="shared" si="2395"/>
        <v/>
      </c>
      <c r="E7983" s="236"/>
      <c r="F7983" s="237">
        <f t="shared" si="2396"/>
        <v>0</v>
      </c>
      <c r="G7983" s="303">
        <f t="shared" si="2397"/>
        <v>0</v>
      </c>
    </row>
    <row r="7984" spans="1:7" s="238" customFormat="1" ht="24" customHeight="1" x14ac:dyDescent="0.2">
      <c r="A7984" s="235" t="str">
        <f t="shared" si="2393"/>
        <v/>
      </c>
      <c r="B7984" s="233">
        <f t="shared" si="2394"/>
        <v>0</v>
      </c>
      <c r="C7984" s="234"/>
      <c r="D7984" s="235" t="str">
        <f t="shared" si="2395"/>
        <v/>
      </c>
      <c r="E7984" s="236"/>
      <c r="F7984" s="237">
        <f t="shared" si="2396"/>
        <v>0</v>
      </c>
      <c r="G7984" s="303">
        <f t="shared" si="2397"/>
        <v>0</v>
      </c>
    </row>
    <row r="7985" spans="1:7" s="238" customFormat="1" ht="24" customHeight="1" x14ac:dyDescent="0.2">
      <c r="A7985" s="235" t="str">
        <f t="shared" si="2393"/>
        <v/>
      </c>
      <c r="B7985" s="233">
        <f t="shared" si="2394"/>
        <v>0</v>
      </c>
      <c r="C7985" s="234"/>
      <c r="D7985" s="235" t="str">
        <f t="shared" si="2395"/>
        <v/>
      </c>
      <c r="E7985" s="236"/>
      <c r="F7985" s="237">
        <f t="shared" si="2396"/>
        <v>0</v>
      </c>
      <c r="G7985" s="303">
        <f t="shared" si="2397"/>
        <v>0</v>
      </c>
    </row>
    <row r="7986" spans="1:7" ht="24" customHeight="1" x14ac:dyDescent="0.2">
      <c r="A7986" s="304"/>
      <c r="B7986" s="99"/>
      <c r="C7986" s="99"/>
      <c r="D7986" s="105"/>
      <c r="E7986" s="106"/>
      <c r="F7986" s="377" t="s">
        <v>32</v>
      </c>
      <c r="G7986" s="305">
        <f>SUBTOTAL(9,G7978:G7985)</f>
        <v>0</v>
      </c>
    </row>
    <row r="7987" spans="1:7" ht="24" customHeight="1" x14ac:dyDescent="0.2">
      <c r="A7987" s="304"/>
      <c r="B7987" s="99"/>
      <c r="C7987" s="375" t="s">
        <v>606</v>
      </c>
      <c r="D7987" s="105"/>
      <c r="E7987" s="106"/>
      <c r="F7987" s="107"/>
      <c r="G7987" s="306"/>
    </row>
    <row r="7988" spans="1:7" s="238" customFormat="1" ht="24" customHeight="1" x14ac:dyDescent="0.2">
      <c r="A7988" s="235" t="str">
        <f t="shared" ref="A7988:A7996" si="2398">IFERROR(VLOOKUP(C7988,Tabla_Insumos,4,FALSE),"")</f>
        <v/>
      </c>
      <c r="B7988" s="233" t="str">
        <f t="shared" ref="B7988:B7996" si="2399">IFERROR(VLOOKUP(C7988,Tabla_Insumos,5,FALSE),"")</f>
        <v/>
      </c>
      <c r="C7988" s="234"/>
      <c r="D7988" s="235" t="str">
        <f t="shared" ref="D7988:D7996" si="2400">IFERROR(VLOOKUP(C7988,Tabla_Insumos,2,FALSE),"")</f>
        <v/>
      </c>
      <c r="E7988" s="236"/>
      <c r="F7988" s="237">
        <f t="shared" ref="F7988:F7996" si="2401">IFERROR(VLOOKUP(C7988,Tabla_Insumos,3,FALSE),0)</f>
        <v>0</v>
      </c>
      <c r="G7988" s="303">
        <f t="shared" ref="G7988:G7996" si="2402">ROUND(E7988*F7988,2)</f>
        <v>0</v>
      </c>
    </row>
    <row r="7989" spans="1:7" s="238" customFormat="1" ht="24" customHeight="1" x14ac:dyDescent="0.2">
      <c r="A7989" s="235" t="str">
        <f t="shared" si="2398"/>
        <v/>
      </c>
      <c r="B7989" s="233" t="str">
        <f t="shared" si="2399"/>
        <v/>
      </c>
      <c r="C7989" s="234"/>
      <c r="D7989" s="235" t="str">
        <f t="shared" si="2400"/>
        <v/>
      </c>
      <c r="E7989" s="236"/>
      <c r="F7989" s="237">
        <f t="shared" si="2401"/>
        <v>0</v>
      </c>
      <c r="G7989" s="303">
        <f t="shared" si="2402"/>
        <v>0</v>
      </c>
    </row>
    <row r="7990" spans="1:7" s="238" customFormat="1" ht="24" customHeight="1" x14ac:dyDescent="0.2">
      <c r="A7990" s="235" t="str">
        <f t="shared" si="2398"/>
        <v/>
      </c>
      <c r="B7990" s="233" t="str">
        <f t="shared" si="2399"/>
        <v/>
      </c>
      <c r="C7990" s="234"/>
      <c r="D7990" s="235" t="str">
        <f t="shared" si="2400"/>
        <v/>
      </c>
      <c r="E7990" s="236"/>
      <c r="F7990" s="237">
        <f t="shared" si="2401"/>
        <v>0</v>
      </c>
      <c r="G7990" s="303">
        <f t="shared" si="2402"/>
        <v>0</v>
      </c>
    </row>
    <row r="7991" spans="1:7" s="238" customFormat="1" ht="24" customHeight="1" x14ac:dyDescent="0.2">
      <c r="A7991" s="235" t="str">
        <f t="shared" si="2398"/>
        <v/>
      </c>
      <c r="B7991" s="233" t="str">
        <f t="shared" si="2399"/>
        <v/>
      </c>
      <c r="C7991" s="234"/>
      <c r="D7991" s="235" t="str">
        <f t="shared" si="2400"/>
        <v/>
      </c>
      <c r="E7991" s="236"/>
      <c r="F7991" s="237">
        <f t="shared" si="2401"/>
        <v>0</v>
      </c>
      <c r="G7991" s="303">
        <f t="shared" si="2402"/>
        <v>0</v>
      </c>
    </row>
    <row r="7992" spans="1:7" s="238" customFormat="1" ht="24" customHeight="1" x14ac:dyDescent="0.2">
      <c r="A7992" s="235" t="str">
        <f t="shared" si="2398"/>
        <v/>
      </c>
      <c r="B7992" s="233" t="str">
        <f t="shared" si="2399"/>
        <v/>
      </c>
      <c r="C7992" s="234"/>
      <c r="D7992" s="235" t="str">
        <f t="shared" si="2400"/>
        <v/>
      </c>
      <c r="E7992" s="236"/>
      <c r="F7992" s="237">
        <f t="shared" si="2401"/>
        <v>0</v>
      </c>
      <c r="G7992" s="303">
        <f t="shared" si="2402"/>
        <v>0</v>
      </c>
    </row>
    <row r="7993" spans="1:7" s="238" customFormat="1" ht="24" customHeight="1" x14ac:dyDescent="0.2">
      <c r="A7993" s="235" t="str">
        <f t="shared" si="2398"/>
        <v/>
      </c>
      <c r="B7993" s="233" t="str">
        <f t="shared" si="2399"/>
        <v/>
      </c>
      <c r="C7993" s="234"/>
      <c r="D7993" s="235" t="str">
        <f t="shared" si="2400"/>
        <v/>
      </c>
      <c r="E7993" s="236"/>
      <c r="F7993" s="237">
        <f t="shared" si="2401"/>
        <v>0</v>
      </c>
      <c r="G7993" s="303">
        <f t="shared" si="2402"/>
        <v>0</v>
      </c>
    </row>
    <row r="7994" spans="1:7" s="238" customFormat="1" ht="24" customHeight="1" x14ac:dyDescent="0.2">
      <c r="A7994" s="235" t="str">
        <f t="shared" si="2398"/>
        <v/>
      </c>
      <c r="B7994" s="233" t="str">
        <f t="shared" si="2399"/>
        <v/>
      </c>
      <c r="C7994" s="234"/>
      <c r="D7994" s="235" t="str">
        <f t="shared" si="2400"/>
        <v/>
      </c>
      <c r="E7994" s="236"/>
      <c r="F7994" s="237">
        <f t="shared" si="2401"/>
        <v>0</v>
      </c>
      <c r="G7994" s="303">
        <f t="shared" si="2402"/>
        <v>0</v>
      </c>
    </row>
    <row r="7995" spans="1:7" s="238" customFormat="1" ht="24" customHeight="1" x14ac:dyDescent="0.2">
      <c r="A7995" s="235" t="str">
        <f t="shared" si="2398"/>
        <v/>
      </c>
      <c r="B7995" s="233" t="str">
        <f t="shared" si="2399"/>
        <v/>
      </c>
      <c r="C7995" s="234"/>
      <c r="D7995" s="235" t="str">
        <f t="shared" si="2400"/>
        <v/>
      </c>
      <c r="E7995" s="236"/>
      <c r="F7995" s="237">
        <f t="shared" si="2401"/>
        <v>0</v>
      </c>
      <c r="G7995" s="303">
        <f t="shared" si="2402"/>
        <v>0</v>
      </c>
    </row>
    <row r="7996" spans="1:7" s="238" customFormat="1" ht="24" customHeight="1" x14ac:dyDescent="0.2">
      <c r="A7996" s="235" t="str">
        <f t="shared" si="2398"/>
        <v/>
      </c>
      <c r="B7996" s="233" t="str">
        <f t="shared" si="2399"/>
        <v/>
      </c>
      <c r="C7996" s="234"/>
      <c r="D7996" s="235" t="str">
        <f t="shared" si="2400"/>
        <v/>
      </c>
      <c r="E7996" s="236"/>
      <c r="F7996" s="237">
        <f t="shared" si="2401"/>
        <v>0</v>
      </c>
      <c r="G7996" s="303">
        <f t="shared" si="2402"/>
        <v>0</v>
      </c>
    </row>
    <row r="7997" spans="1:7" ht="24" customHeight="1" x14ac:dyDescent="0.2">
      <c r="A7997" s="307"/>
      <c r="B7997" s="105"/>
      <c r="C7997" s="99"/>
      <c r="D7997" s="105"/>
      <c r="E7997" s="106"/>
      <c r="F7997" s="377" t="s">
        <v>33</v>
      </c>
      <c r="G7997" s="305">
        <f>SUBTOTAL(9,G7988:G7996)</f>
        <v>0</v>
      </c>
    </row>
    <row r="7998" spans="1:7" ht="24" customHeight="1" x14ac:dyDescent="0.2">
      <c r="A7998" s="308"/>
      <c r="B7998" s="105"/>
      <c r="C7998" s="99"/>
      <c r="D7998" s="105"/>
      <c r="E7998" s="106"/>
      <c r="F7998" s="107"/>
      <c r="G7998" s="306"/>
    </row>
    <row r="7999" spans="1:7" ht="24" customHeight="1" x14ac:dyDescent="0.2">
      <c r="A7999" s="309" t="str">
        <f>B7957</f>
        <v/>
      </c>
      <c r="B7999" s="310" t="str">
        <f>C7957</f>
        <v/>
      </c>
      <c r="C7999" s="113"/>
      <c r="D7999" s="113" t="s">
        <v>34</v>
      </c>
      <c r="E7999" s="114"/>
      <c r="F7999" s="312" t="s">
        <v>35</v>
      </c>
      <c r="G7999" s="311">
        <f>SUBTOTAL(9,G7962:G7998)</f>
        <v>0</v>
      </c>
    </row>
    <row r="8001" spans="1:123" ht="24" customHeight="1" x14ac:dyDescent="0.2">
      <c r="A8001" s="291" t="s">
        <v>37</v>
      </c>
      <c r="B8001" s="292"/>
      <c r="C8001" s="292"/>
      <c r="D8001" s="292"/>
      <c r="E8001" s="292"/>
      <c r="F8001" s="292"/>
      <c r="G8001" s="293"/>
    </row>
    <row r="8002" spans="1:123" ht="24" customHeight="1" x14ac:dyDescent="0.2">
      <c r="A8002" s="294" t="s">
        <v>602</v>
      </c>
      <c r="B8002" s="101" t="str">
        <f>Comitente</f>
        <v>DIRECCION PROVINCIAL DE REDES DE GAS</v>
      </c>
      <c r="C8002" s="96"/>
      <c r="D8002" s="102"/>
      <c r="E8002" s="102"/>
      <c r="F8002" s="103"/>
      <c r="G8002" s="295"/>
    </row>
    <row r="8003" spans="1:123" ht="24" customHeight="1" x14ac:dyDescent="0.2">
      <c r="A8003" s="294" t="s">
        <v>603</v>
      </c>
      <c r="B8003" s="101">
        <f>Contratista</f>
        <v>0</v>
      </c>
      <c r="C8003" s="97"/>
      <c r="D8003" s="97"/>
      <c r="E8003" s="97"/>
      <c r="F8003" s="104"/>
      <c r="G8003" s="296"/>
    </row>
    <row r="8004" spans="1:123" ht="24" customHeight="1" x14ac:dyDescent="0.2">
      <c r="A8004" s="294" t="s">
        <v>24</v>
      </c>
      <c r="B8004" s="101" t="str">
        <f>Obra</f>
        <v>RED DE MEDIA PRESIÓN BARRIO TALACASTO</v>
      </c>
      <c r="C8004" s="97"/>
      <c r="D8004" s="97"/>
      <c r="E8004" s="97"/>
      <c r="F8004" s="104" t="s">
        <v>38</v>
      </c>
      <c r="G8004" s="297">
        <f>Fecha_Base</f>
        <v>0</v>
      </c>
    </row>
    <row r="8005" spans="1:123" ht="24" customHeight="1" x14ac:dyDescent="0.2">
      <c r="A8005" s="298" t="s">
        <v>601</v>
      </c>
      <c r="B8005" s="98" t="str">
        <f>Ubicación</f>
        <v>Departamento Chimbas</v>
      </c>
      <c r="C8005" s="98"/>
      <c r="D8005" s="105"/>
      <c r="E8005" s="106"/>
      <c r="F8005" s="107"/>
      <c r="G8005" s="299"/>
    </row>
    <row r="8006" spans="1:123" ht="24" customHeight="1" x14ac:dyDescent="0.2">
      <c r="A8006" s="298" t="s">
        <v>39</v>
      </c>
      <c r="B8006" s="108" t="str">
        <f>IFERROR(VALUE(LEFT(B8007,FIND(".",B8007)-1)),"")</f>
        <v/>
      </c>
      <c r="C8006" s="99" t="str">
        <f>IFERROR(VLOOKUP(B8006,Tabla_CyP,2,FALSE),"")</f>
        <v/>
      </c>
      <c r="D8006" s="99"/>
      <c r="E8006" s="106"/>
      <c r="F8006" s="107"/>
      <c r="G8006" s="299"/>
    </row>
    <row r="8007" spans="1:123" ht="24" customHeight="1" x14ac:dyDescent="0.2">
      <c r="A8007" s="298" t="s">
        <v>25</v>
      </c>
      <c r="B8007" s="109" t="str">
        <f>IFERROR(VLOOKUP(COUNTIF($A$1:A8007,"ANALISIS DE PRECIOS"),Tabla_NumeroItem,2,FALSE),"")</f>
        <v/>
      </c>
      <c r="C8007" s="99" t="str">
        <f>IFERROR(VLOOKUP(B8007,Tabla_CyP,2,FALSE),"")</f>
        <v/>
      </c>
      <c r="D8007" s="105"/>
      <c r="E8007" s="106"/>
      <c r="F8007" s="104" t="s">
        <v>26</v>
      </c>
      <c r="G8007" s="300" t="str">
        <f>IFERROR(VLOOKUP(B8007,Tabla_CyP,4,FALSE),"")</f>
        <v/>
      </c>
    </row>
    <row r="8008" spans="1:123" ht="24" customHeight="1" x14ac:dyDescent="0.2">
      <c r="A8008" s="298"/>
      <c r="B8008" s="98"/>
      <c r="C8008" s="99"/>
      <c r="D8008" s="105"/>
      <c r="E8008" s="106"/>
      <c r="F8008" s="107"/>
      <c r="G8008" s="299"/>
    </row>
    <row r="8009" spans="1:123" ht="24" customHeight="1" x14ac:dyDescent="0.2">
      <c r="A8009" s="431" t="s">
        <v>507</v>
      </c>
      <c r="B8009" s="432"/>
      <c r="C8009" s="425" t="s">
        <v>0</v>
      </c>
      <c r="D8009" s="425" t="s">
        <v>27</v>
      </c>
      <c r="E8009" s="427" t="s">
        <v>28</v>
      </c>
      <c r="F8009" s="429" t="s">
        <v>29</v>
      </c>
      <c r="G8009" s="429" t="s">
        <v>30</v>
      </c>
    </row>
    <row r="8010" spans="1:123" s="111" customFormat="1" ht="24" customHeight="1" x14ac:dyDescent="0.2">
      <c r="A8010" s="110" t="s">
        <v>508</v>
      </c>
      <c r="B8010" s="110" t="s">
        <v>509</v>
      </c>
      <c r="C8010" s="426"/>
      <c r="D8010" s="426"/>
      <c r="E8010" s="428"/>
      <c r="F8010" s="430"/>
      <c r="G8010" s="430"/>
      <c r="H8010" s="239"/>
      <c r="I8010" s="239"/>
      <c r="J8010" s="239"/>
      <c r="K8010" s="239"/>
      <c r="L8010" s="239"/>
      <c r="M8010" s="239"/>
      <c r="N8010" s="239"/>
      <c r="O8010" s="239"/>
      <c r="P8010" s="239"/>
      <c r="Q8010" s="239"/>
      <c r="R8010" s="239"/>
      <c r="S8010" s="239"/>
      <c r="T8010" s="239"/>
      <c r="U8010" s="239"/>
      <c r="V8010" s="239"/>
      <c r="W8010" s="239"/>
      <c r="X8010" s="239"/>
      <c r="Y8010" s="239"/>
      <c r="Z8010" s="239"/>
      <c r="AA8010" s="239"/>
      <c r="AB8010" s="239"/>
      <c r="AC8010" s="239"/>
      <c r="AD8010" s="239"/>
      <c r="AE8010" s="239"/>
      <c r="AF8010" s="239"/>
      <c r="AG8010" s="239"/>
      <c r="AH8010" s="239"/>
      <c r="AI8010" s="239"/>
      <c r="AJ8010" s="239"/>
      <c r="AK8010" s="239"/>
      <c r="AL8010" s="239"/>
      <c r="AM8010" s="239"/>
      <c r="AN8010" s="239"/>
      <c r="AO8010" s="239"/>
      <c r="AP8010" s="239"/>
      <c r="AQ8010" s="239"/>
      <c r="AR8010" s="239"/>
      <c r="AS8010" s="239"/>
      <c r="AT8010" s="239"/>
      <c r="AU8010" s="239"/>
      <c r="AV8010" s="239"/>
      <c r="AW8010" s="239"/>
      <c r="AX8010" s="239"/>
      <c r="AY8010" s="239"/>
      <c r="AZ8010" s="239"/>
      <c r="BA8010" s="239"/>
      <c r="BB8010" s="239"/>
      <c r="BC8010" s="239"/>
      <c r="BD8010" s="239"/>
      <c r="BE8010" s="239"/>
      <c r="BF8010" s="239"/>
      <c r="BG8010" s="239"/>
      <c r="BH8010" s="239"/>
      <c r="BI8010" s="239"/>
      <c r="BJ8010" s="239"/>
      <c r="BK8010" s="239"/>
      <c r="BL8010" s="239"/>
      <c r="BM8010" s="239"/>
      <c r="BN8010" s="239"/>
      <c r="BO8010" s="239"/>
      <c r="BP8010" s="239"/>
      <c r="BQ8010" s="239"/>
      <c r="BR8010" s="239"/>
      <c r="BS8010" s="239"/>
      <c r="BT8010" s="239"/>
      <c r="BU8010" s="239"/>
      <c r="BV8010" s="239"/>
      <c r="BW8010" s="239"/>
      <c r="BX8010" s="239"/>
      <c r="BY8010" s="239"/>
      <c r="BZ8010" s="239"/>
      <c r="CA8010" s="239"/>
      <c r="CB8010" s="239"/>
      <c r="CC8010" s="239"/>
      <c r="CD8010" s="239"/>
      <c r="CE8010" s="239"/>
      <c r="CF8010" s="239"/>
      <c r="CG8010" s="239"/>
      <c r="CH8010" s="239"/>
      <c r="CI8010" s="239"/>
      <c r="CJ8010" s="239"/>
      <c r="CK8010" s="239"/>
      <c r="CL8010" s="239"/>
      <c r="CM8010" s="239"/>
      <c r="CN8010" s="239"/>
      <c r="CO8010" s="239"/>
      <c r="CP8010" s="239"/>
      <c r="CQ8010" s="239"/>
      <c r="CR8010" s="239"/>
      <c r="CS8010" s="239"/>
      <c r="CT8010" s="239"/>
      <c r="CU8010" s="239"/>
      <c r="CV8010" s="239"/>
      <c r="CW8010" s="239"/>
      <c r="CX8010" s="239"/>
      <c r="CY8010" s="239"/>
      <c r="CZ8010" s="239"/>
      <c r="DA8010" s="239"/>
      <c r="DB8010" s="239"/>
      <c r="DC8010" s="239"/>
      <c r="DD8010" s="239"/>
      <c r="DE8010" s="239"/>
      <c r="DF8010" s="239"/>
      <c r="DG8010" s="239"/>
      <c r="DH8010" s="239"/>
      <c r="DI8010" s="239"/>
      <c r="DJ8010" s="239"/>
      <c r="DK8010" s="239"/>
      <c r="DL8010" s="239"/>
      <c r="DM8010" s="239"/>
      <c r="DN8010" s="239"/>
      <c r="DO8010" s="239"/>
      <c r="DP8010" s="239"/>
      <c r="DQ8010" s="239"/>
      <c r="DR8010" s="239"/>
      <c r="DS8010" s="239"/>
    </row>
    <row r="8011" spans="1:123" ht="24" customHeight="1" x14ac:dyDescent="0.2">
      <c r="A8011" s="378"/>
      <c r="B8011" s="112"/>
      <c r="C8011" s="376" t="s">
        <v>604</v>
      </c>
      <c r="D8011" s="113"/>
      <c r="E8011" s="114"/>
      <c r="F8011" s="115"/>
      <c r="G8011" s="302"/>
    </row>
    <row r="8012" spans="1:123" s="238" customFormat="1" ht="24" customHeight="1" x14ac:dyDescent="0.2">
      <c r="A8012" s="235" t="str">
        <f t="shared" ref="A8012:A8025" si="2403">IFERROR(VLOOKUP(C8012,Tabla_Insumos,4,FALSE),"")</f>
        <v/>
      </c>
      <c r="B8012" s="233" t="str">
        <f t="shared" ref="B8012:B8025" si="2404">IFERROR(VLOOKUP(C8012,Tabla_Insumos,5,FALSE),"")</f>
        <v/>
      </c>
      <c r="C8012" s="234"/>
      <c r="D8012" s="235" t="str">
        <f t="shared" ref="D8012:D8025" si="2405">IFERROR(VLOOKUP(C8012,Tabla_Insumos,2,FALSE),"")</f>
        <v/>
      </c>
      <c r="E8012" s="236"/>
      <c r="F8012" s="237">
        <f t="shared" ref="F8012:F8025" si="2406">IFERROR(VLOOKUP(C8012,Tabla_Insumos,3,FALSE),0)</f>
        <v>0</v>
      </c>
      <c r="G8012" s="303">
        <f>ROUND(E8012*F8012,2)</f>
        <v>0</v>
      </c>
    </row>
    <row r="8013" spans="1:123" s="238" customFormat="1" ht="24" customHeight="1" x14ac:dyDescent="0.2">
      <c r="A8013" s="235" t="str">
        <f t="shared" si="2403"/>
        <v/>
      </c>
      <c r="B8013" s="233" t="str">
        <f t="shared" si="2404"/>
        <v/>
      </c>
      <c r="C8013" s="234"/>
      <c r="D8013" s="235" t="str">
        <f t="shared" si="2405"/>
        <v/>
      </c>
      <c r="E8013" s="236"/>
      <c r="F8013" s="237">
        <f t="shared" si="2406"/>
        <v>0</v>
      </c>
      <c r="G8013" s="303">
        <f t="shared" ref="G8013:G8025" si="2407">ROUND(E8013*F8013,2)</f>
        <v>0</v>
      </c>
    </row>
    <row r="8014" spans="1:123" s="238" customFormat="1" ht="24" customHeight="1" x14ac:dyDescent="0.2">
      <c r="A8014" s="235" t="str">
        <f t="shared" si="2403"/>
        <v/>
      </c>
      <c r="B8014" s="233" t="str">
        <f t="shared" si="2404"/>
        <v/>
      </c>
      <c r="C8014" s="234"/>
      <c r="D8014" s="235" t="str">
        <f t="shared" si="2405"/>
        <v/>
      </c>
      <c r="E8014" s="236"/>
      <c r="F8014" s="237">
        <f t="shared" si="2406"/>
        <v>0</v>
      </c>
      <c r="G8014" s="303">
        <f t="shared" si="2407"/>
        <v>0</v>
      </c>
    </row>
    <row r="8015" spans="1:123" s="238" customFormat="1" ht="24" customHeight="1" x14ac:dyDescent="0.2">
      <c r="A8015" s="235" t="str">
        <f t="shared" si="2403"/>
        <v/>
      </c>
      <c r="B8015" s="233" t="str">
        <f t="shared" si="2404"/>
        <v/>
      </c>
      <c r="C8015" s="234"/>
      <c r="D8015" s="235" t="str">
        <f t="shared" si="2405"/>
        <v/>
      </c>
      <c r="E8015" s="236"/>
      <c r="F8015" s="237">
        <f t="shared" si="2406"/>
        <v>0</v>
      </c>
      <c r="G8015" s="303">
        <f t="shared" si="2407"/>
        <v>0</v>
      </c>
    </row>
    <row r="8016" spans="1:123" s="238" customFormat="1" ht="24" customHeight="1" x14ac:dyDescent="0.2">
      <c r="A8016" s="235" t="str">
        <f t="shared" si="2403"/>
        <v/>
      </c>
      <c r="B8016" s="233" t="str">
        <f t="shared" si="2404"/>
        <v/>
      </c>
      <c r="C8016" s="234"/>
      <c r="D8016" s="235" t="str">
        <f t="shared" si="2405"/>
        <v/>
      </c>
      <c r="E8016" s="236"/>
      <c r="F8016" s="237">
        <f t="shared" si="2406"/>
        <v>0</v>
      </c>
      <c r="G8016" s="303">
        <f t="shared" si="2407"/>
        <v>0</v>
      </c>
    </row>
    <row r="8017" spans="1:7" s="238" customFormat="1" ht="24" customHeight="1" x14ac:dyDescent="0.2">
      <c r="A8017" s="235" t="str">
        <f t="shared" si="2403"/>
        <v/>
      </c>
      <c r="B8017" s="233" t="str">
        <f t="shared" si="2404"/>
        <v/>
      </c>
      <c r="C8017" s="234"/>
      <c r="D8017" s="235" t="str">
        <f t="shared" si="2405"/>
        <v/>
      </c>
      <c r="E8017" s="236"/>
      <c r="F8017" s="237">
        <f t="shared" si="2406"/>
        <v>0</v>
      </c>
      <c r="G8017" s="303">
        <f t="shared" si="2407"/>
        <v>0</v>
      </c>
    </row>
    <row r="8018" spans="1:7" s="238" customFormat="1" ht="24" customHeight="1" x14ac:dyDescent="0.2">
      <c r="A8018" s="235" t="str">
        <f t="shared" si="2403"/>
        <v/>
      </c>
      <c r="B8018" s="233" t="str">
        <f t="shared" si="2404"/>
        <v/>
      </c>
      <c r="C8018" s="234"/>
      <c r="D8018" s="235" t="str">
        <f t="shared" si="2405"/>
        <v/>
      </c>
      <c r="E8018" s="236"/>
      <c r="F8018" s="237">
        <f t="shared" si="2406"/>
        <v>0</v>
      </c>
      <c r="G8018" s="303">
        <f t="shared" si="2407"/>
        <v>0</v>
      </c>
    </row>
    <row r="8019" spans="1:7" s="238" customFormat="1" ht="24" customHeight="1" x14ac:dyDescent="0.2">
      <c r="A8019" s="235" t="str">
        <f t="shared" si="2403"/>
        <v/>
      </c>
      <c r="B8019" s="233" t="str">
        <f t="shared" si="2404"/>
        <v/>
      </c>
      <c r="C8019" s="234"/>
      <c r="D8019" s="235" t="str">
        <f t="shared" si="2405"/>
        <v/>
      </c>
      <c r="E8019" s="236"/>
      <c r="F8019" s="237">
        <f t="shared" si="2406"/>
        <v>0</v>
      </c>
      <c r="G8019" s="303">
        <f t="shared" si="2407"/>
        <v>0</v>
      </c>
    </row>
    <row r="8020" spans="1:7" s="238" customFormat="1" ht="24" customHeight="1" x14ac:dyDescent="0.2">
      <c r="A8020" s="235" t="str">
        <f t="shared" si="2403"/>
        <v/>
      </c>
      <c r="B8020" s="233" t="str">
        <f t="shared" si="2404"/>
        <v/>
      </c>
      <c r="C8020" s="234"/>
      <c r="D8020" s="235" t="str">
        <f t="shared" si="2405"/>
        <v/>
      </c>
      <c r="E8020" s="236"/>
      <c r="F8020" s="237">
        <f t="shared" si="2406"/>
        <v>0</v>
      </c>
      <c r="G8020" s="303">
        <f t="shared" si="2407"/>
        <v>0</v>
      </c>
    </row>
    <row r="8021" spans="1:7" s="238" customFormat="1" ht="24" customHeight="1" x14ac:dyDescent="0.2">
      <c r="A8021" s="235" t="str">
        <f t="shared" si="2403"/>
        <v/>
      </c>
      <c r="B8021" s="233" t="str">
        <f t="shared" si="2404"/>
        <v/>
      </c>
      <c r="C8021" s="234"/>
      <c r="D8021" s="235" t="str">
        <f t="shared" si="2405"/>
        <v/>
      </c>
      <c r="E8021" s="236"/>
      <c r="F8021" s="237">
        <f t="shared" si="2406"/>
        <v>0</v>
      </c>
      <c r="G8021" s="303">
        <f t="shared" si="2407"/>
        <v>0</v>
      </c>
    </row>
    <row r="8022" spans="1:7" s="238" customFormat="1" ht="24" customHeight="1" x14ac:dyDescent="0.2">
      <c r="A8022" s="235" t="str">
        <f t="shared" si="2403"/>
        <v/>
      </c>
      <c r="B8022" s="233" t="str">
        <f t="shared" si="2404"/>
        <v/>
      </c>
      <c r="C8022" s="234"/>
      <c r="D8022" s="235" t="str">
        <f t="shared" si="2405"/>
        <v/>
      </c>
      <c r="E8022" s="236"/>
      <c r="F8022" s="237">
        <f t="shared" si="2406"/>
        <v>0</v>
      </c>
      <c r="G8022" s="303">
        <f t="shared" si="2407"/>
        <v>0</v>
      </c>
    </row>
    <row r="8023" spans="1:7" s="238" customFormat="1" ht="24" customHeight="1" x14ac:dyDescent="0.2">
      <c r="A8023" s="235" t="str">
        <f t="shared" si="2403"/>
        <v/>
      </c>
      <c r="B8023" s="233" t="str">
        <f t="shared" si="2404"/>
        <v/>
      </c>
      <c r="C8023" s="234"/>
      <c r="D8023" s="235" t="str">
        <f t="shared" si="2405"/>
        <v/>
      </c>
      <c r="E8023" s="236"/>
      <c r="F8023" s="237">
        <f t="shared" si="2406"/>
        <v>0</v>
      </c>
      <c r="G8023" s="303">
        <f t="shared" si="2407"/>
        <v>0</v>
      </c>
    </row>
    <row r="8024" spans="1:7" s="238" customFormat="1" ht="24" customHeight="1" x14ac:dyDescent="0.2">
      <c r="A8024" s="235" t="str">
        <f t="shared" si="2403"/>
        <v/>
      </c>
      <c r="B8024" s="233" t="str">
        <f t="shared" si="2404"/>
        <v/>
      </c>
      <c r="C8024" s="234"/>
      <c r="D8024" s="235" t="str">
        <f t="shared" si="2405"/>
        <v/>
      </c>
      <c r="E8024" s="236"/>
      <c r="F8024" s="237">
        <f t="shared" si="2406"/>
        <v>0</v>
      </c>
      <c r="G8024" s="303">
        <f t="shared" si="2407"/>
        <v>0</v>
      </c>
    </row>
    <row r="8025" spans="1:7" s="238" customFormat="1" ht="24" customHeight="1" x14ac:dyDescent="0.2">
      <c r="A8025" s="235" t="str">
        <f t="shared" si="2403"/>
        <v/>
      </c>
      <c r="B8025" s="233" t="str">
        <f t="shared" si="2404"/>
        <v/>
      </c>
      <c r="C8025" s="234"/>
      <c r="D8025" s="235" t="str">
        <f t="shared" si="2405"/>
        <v/>
      </c>
      <c r="E8025" s="236"/>
      <c r="F8025" s="237">
        <f t="shared" si="2406"/>
        <v>0</v>
      </c>
      <c r="G8025" s="303">
        <f t="shared" si="2407"/>
        <v>0</v>
      </c>
    </row>
    <row r="8026" spans="1:7" ht="24" customHeight="1" x14ac:dyDescent="0.2">
      <c r="A8026" s="304"/>
      <c r="B8026" s="99"/>
      <c r="C8026" s="99"/>
      <c r="D8026" s="105"/>
      <c r="E8026" s="106"/>
      <c r="F8026" s="377" t="s">
        <v>31</v>
      </c>
      <c r="G8026" s="305">
        <f>SUBTOTAL(9,G8012:G8025)</f>
        <v>0</v>
      </c>
    </row>
    <row r="8027" spans="1:7" ht="24" customHeight="1" x14ac:dyDescent="0.2">
      <c r="A8027" s="304"/>
      <c r="B8027" s="99"/>
      <c r="C8027" s="375" t="s">
        <v>605</v>
      </c>
      <c r="D8027" s="105"/>
      <c r="E8027" s="106"/>
      <c r="F8027" s="107"/>
      <c r="G8027" s="306"/>
    </row>
    <row r="8028" spans="1:7" s="238" customFormat="1" ht="24" customHeight="1" x14ac:dyDescent="0.2">
      <c r="A8028" s="235" t="str">
        <f t="shared" ref="A8028:A8035" si="2408">IFERROR(VLOOKUP(C8028,Tabla_Insumos,4,FALSE),"")</f>
        <v/>
      </c>
      <c r="B8028" s="233">
        <f t="shared" ref="B8028:B8035" si="2409">IFERROR(VLOOKUP(A8028,Tabla_Indices,5,FALSE),"")</f>
        <v>0</v>
      </c>
      <c r="C8028" s="234"/>
      <c r="D8028" s="235" t="str">
        <f t="shared" ref="D8028:D8035" si="2410">IFERROR(VLOOKUP(C8028,Tabla_Insumos,2,FALSE),"")</f>
        <v/>
      </c>
      <c r="E8028" s="236"/>
      <c r="F8028" s="237">
        <f t="shared" ref="F8028:F8035" si="2411">IFERROR(VLOOKUP(C8028,Tabla_Insumos,3,FALSE),0)</f>
        <v>0</v>
      </c>
      <c r="G8028" s="303">
        <f>ROUND(E8028*F8028,2)</f>
        <v>0</v>
      </c>
    </row>
    <row r="8029" spans="1:7" s="238" customFormat="1" ht="24" customHeight="1" x14ac:dyDescent="0.2">
      <c r="A8029" s="235" t="str">
        <f t="shared" si="2408"/>
        <v/>
      </c>
      <c r="B8029" s="233">
        <f t="shared" si="2409"/>
        <v>0</v>
      </c>
      <c r="C8029" s="234"/>
      <c r="D8029" s="235" t="str">
        <f t="shared" si="2410"/>
        <v/>
      </c>
      <c r="E8029" s="236"/>
      <c r="F8029" s="237">
        <f t="shared" si="2411"/>
        <v>0</v>
      </c>
      <c r="G8029" s="303">
        <f>ROUND(E8029*F8029,2)</f>
        <v>0</v>
      </c>
    </row>
    <row r="8030" spans="1:7" s="238" customFormat="1" ht="24" customHeight="1" x14ac:dyDescent="0.2">
      <c r="A8030" s="235" t="str">
        <f t="shared" si="2408"/>
        <v/>
      </c>
      <c r="B8030" s="233">
        <f t="shared" si="2409"/>
        <v>0</v>
      </c>
      <c r="C8030" s="234"/>
      <c r="D8030" s="235" t="str">
        <f t="shared" si="2410"/>
        <v/>
      </c>
      <c r="E8030" s="236"/>
      <c r="F8030" s="237">
        <f t="shared" si="2411"/>
        <v>0</v>
      </c>
      <c r="G8030" s="303">
        <f t="shared" ref="G8030:G8035" si="2412">ROUND(E8030*F8030,2)</f>
        <v>0</v>
      </c>
    </row>
    <row r="8031" spans="1:7" s="238" customFormat="1" ht="24" customHeight="1" x14ac:dyDescent="0.2">
      <c r="A8031" s="235" t="str">
        <f t="shared" si="2408"/>
        <v/>
      </c>
      <c r="B8031" s="233">
        <f t="shared" si="2409"/>
        <v>0</v>
      </c>
      <c r="C8031" s="234"/>
      <c r="D8031" s="235" t="str">
        <f t="shared" si="2410"/>
        <v/>
      </c>
      <c r="E8031" s="236"/>
      <c r="F8031" s="237">
        <f t="shared" si="2411"/>
        <v>0</v>
      </c>
      <c r="G8031" s="303">
        <f t="shared" si="2412"/>
        <v>0</v>
      </c>
    </row>
    <row r="8032" spans="1:7" s="238" customFormat="1" ht="24" customHeight="1" x14ac:dyDescent="0.2">
      <c r="A8032" s="235" t="str">
        <f t="shared" si="2408"/>
        <v/>
      </c>
      <c r="B8032" s="233">
        <f t="shared" si="2409"/>
        <v>0</v>
      </c>
      <c r="C8032" s="234"/>
      <c r="D8032" s="235" t="str">
        <f t="shared" si="2410"/>
        <v/>
      </c>
      <c r="E8032" s="236"/>
      <c r="F8032" s="237">
        <f t="shared" si="2411"/>
        <v>0</v>
      </c>
      <c r="G8032" s="303">
        <f t="shared" si="2412"/>
        <v>0</v>
      </c>
    </row>
    <row r="8033" spans="1:7" s="238" customFormat="1" ht="24" customHeight="1" x14ac:dyDescent="0.2">
      <c r="A8033" s="235" t="str">
        <f t="shared" si="2408"/>
        <v/>
      </c>
      <c r="B8033" s="233">
        <f t="shared" si="2409"/>
        <v>0</v>
      </c>
      <c r="C8033" s="234"/>
      <c r="D8033" s="235" t="str">
        <f t="shared" si="2410"/>
        <v/>
      </c>
      <c r="E8033" s="236"/>
      <c r="F8033" s="237">
        <f t="shared" si="2411"/>
        <v>0</v>
      </c>
      <c r="G8033" s="303">
        <f t="shared" si="2412"/>
        <v>0</v>
      </c>
    </row>
    <row r="8034" spans="1:7" s="238" customFormat="1" ht="24" customHeight="1" x14ac:dyDescent="0.2">
      <c r="A8034" s="235" t="str">
        <f t="shared" si="2408"/>
        <v/>
      </c>
      <c r="B8034" s="233">
        <f t="shared" si="2409"/>
        <v>0</v>
      </c>
      <c r="C8034" s="234"/>
      <c r="D8034" s="235" t="str">
        <f t="shared" si="2410"/>
        <v/>
      </c>
      <c r="E8034" s="236"/>
      <c r="F8034" s="237">
        <f t="shared" si="2411"/>
        <v>0</v>
      </c>
      <c r="G8034" s="303">
        <f t="shared" si="2412"/>
        <v>0</v>
      </c>
    </row>
    <row r="8035" spans="1:7" s="238" customFormat="1" ht="24" customHeight="1" x14ac:dyDescent="0.2">
      <c r="A8035" s="235" t="str">
        <f t="shared" si="2408"/>
        <v/>
      </c>
      <c r="B8035" s="233">
        <f t="shared" si="2409"/>
        <v>0</v>
      </c>
      <c r="C8035" s="234"/>
      <c r="D8035" s="235" t="str">
        <f t="shared" si="2410"/>
        <v/>
      </c>
      <c r="E8035" s="236"/>
      <c r="F8035" s="237">
        <f t="shared" si="2411"/>
        <v>0</v>
      </c>
      <c r="G8035" s="303">
        <f t="shared" si="2412"/>
        <v>0</v>
      </c>
    </row>
    <row r="8036" spans="1:7" ht="24" customHeight="1" x14ac:dyDescent="0.2">
      <c r="A8036" s="304"/>
      <c r="B8036" s="99"/>
      <c r="C8036" s="99"/>
      <c r="D8036" s="105"/>
      <c r="E8036" s="106"/>
      <c r="F8036" s="377" t="s">
        <v>32</v>
      </c>
      <c r="G8036" s="305">
        <f>SUBTOTAL(9,G8028:G8035)</f>
        <v>0</v>
      </c>
    </row>
    <row r="8037" spans="1:7" ht="24" customHeight="1" x14ac:dyDescent="0.2">
      <c r="A8037" s="304"/>
      <c r="B8037" s="99"/>
      <c r="C8037" s="375" t="s">
        <v>606</v>
      </c>
      <c r="D8037" s="105"/>
      <c r="E8037" s="106"/>
      <c r="F8037" s="107"/>
      <c r="G8037" s="306"/>
    </row>
    <row r="8038" spans="1:7" s="238" customFormat="1" ht="24" customHeight="1" x14ac:dyDescent="0.2">
      <c r="A8038" s="235" t="str">
        <f t="shared" ref="A8038:A8046" si="2413">IFERROR(VLOOKUP(C8038,Tabla_Insumos,4,FALSE),"")</f>
        <v/>
      </c>
      <c r="B8038" s="233" t="str">
        <f t="shared" ref="B8038:B8046" si="2414">IFERROR(VLOOKUP(C8038,Tabla_Insumos,5,FALSE),"")</f>
        <v/>
      </c>
      <c r="C8038" s="234"/>
      <c r="D8038" s="235" t="str">
        <f t="shared" ref="D8038:D8046" si="2415">IFERROR(VLOOKUP(C8038,Tabla_Insumos,2,FALSE),"")</f>
        <v/>
      </c>
      <c r="E8038" s="236"/>
      <c r="F8038" s="237">
        <f t="shared" ref="F8038:F8046" si="2416">IFERROR(VLOOKUP(C8038,Tabla_Insumos,3,FALSE),0)</f>
        <v>0</v>
      </c>
      <c r="G8038" s="303">
        <f t="shared" ref="G8038:G8046" si="2417">ROUND(E8038*F8038,2)</f>
        <v>0</v>
      </c>
    </row>
    <row r="8039" spans="1:7" s="238" customFormat="1" ht="24" customHeight="1" x14ac:dyDescent="0.2">
      <c r="A8039" s="235" t="str">
        <f t="shared" si="2413"/>
        <v/>
      </c>
      <c r="B8039" s="233" t="str">
        <f t="shared" si="2414"/>
        <v/>
      </c>
      <c r="C8039" s="234"/>
      <c r="D8039" s="235" t="str">
        <f t="shared" si="2415"/>
        <v/>
      </c>
      <c r="E8039" s="236"/>
      <c r="F8039" s="237">
        <f t="shared" si="2416"/>
        <v>0</v>
      </c>
      <c r="G8039" s="303">
        <f t="shared" si="2417"/>
        <v>0</v>
      </c>
    </row>
    <row r="8040" spans="1:7" s="238" customFormat="1" ht="24" customHeight="1" x14ac:dyDescent="0.2">
      <c r="A8040" s="235" t="str">
        <f t="shared" si="2413"/>
        <v/>
      </c>
      <c r="B8040" s="233" t="str">
        <f t="shared" si="2414"/>
        <v/>
      </c>
      <c r="C8040" s="234"/>
      <c r="D8040" s="235" t="str">
        <f t="shared" si="2415"/>
        <v/>
      </c>
      <c r="E8040" s="236"/>
      <c r="F8040" s="237">
        <f t="shared" si="2416"/>
        <v>0</v>
      </c>
      <c r="G8040" s="303">
        <f t="shared" si="2417"/>
        <v>0</v>
      </c>
    </row>
    <row r="8041" spans="1:7" s="238" customFormat="1" ht="24" customHeight="1" x14ac:dyDescent="0.2">
      <c r="A8041" s="235" t="str">
        <f t="shared" si="2413"/>
        <v/>
      </c>
      <c r="B8041" s="233" t="str">
        <f t="shared" si="2414"/>
        <v/>
      </c>
      <c r="C8041" s="234"/>
      <c r="D8041" s="235" t="str">
        <f t="shared" si="2415"/>
        <v/>
      </c>
      <c r="E8041" s="236"/>
      <c r="F8041" s="237">
        <f t="shared" si="2416"/>
        <v>0</v>
      </c>
      <c r="G8041" s="303">
        <f t="shared" si="2417"/>
        <v>0</v>
      </c>
    </row>
    <row r="8042" spans="1:7" s="238" customFormat="1" ht="24" customHeight="1" x14ac:dyDescent="0.2">
      <c r="A8042" s="235" t="str">
        <f t="shared" si="2413"/>
        <v/>
      </c>
      <c r="B8042" s="233" t="str">
        <f t="shared" si="2414"/>
        <v/>
      </c>
      <c r="C8042" s="234"/>
      <c r="D8042" s="235" t="str">
        <f t="shared" si="2415"/>
        <v/>
      </c>
      <c r="E8042" s="236"/>
      <c r="F8042" s="237">
        <f t="shared" si="2416"/>
        <v>0</v>
      </c>
      <c r="G8042" s="303">
        <f t="shared" si="2417"/>
        <v>0</v>
      </c>
    </row>
    <row r="8043" spans="1:7" s="238" customFormat="1" ht="24" customHeight="1" x14ac:dyDescent="0.2">
      <c r="A8043" s="235" t="str">
        <f t="shared" si="2413"/>
        <v/>
      </c>
      <c r="B8043" s="233" t="str">
        <f t="shared" si="2414"/>
        <v/>
      </c>
      <c r="C8043" s="234"/>
      <c r="D8043" s="235" t="str">
        <f t="shared" si="2415"/>
        <v/>
      </c>
      <c r="E8043" s="236"/>
      <c r="F8043" s="237">
        <f t="shared" si="2416"/>
        <v>0</v>
      </c>
      <c r="G8043" s="303">
        <f t="shared" si="2417"/>
        <v>0</v>
      </c>
    </row>
    <row r="8044" spans="1:7" s="238" customFormat="1" ht="24" customHeight="1" x14ac:dyDescent="0.2">
      <c r="A8044" s="235" t="str">
        <f t="shared" si="2413"/>
        <v/>
      </c>
      <c r="B8044" s="233" t="str">
        <f t="shared" si="2414"/>
        <v/>
      </c>
      <c r="C8044" s="234"/>
      <c r="D8044" s="235" t="str">
        <f t="shared" si="2415"/>
        <v/>
      </c>
      <c r="E8044" s="236"/>
      <c r="F8044" s="237">
        <f t="shared" si="2416"/>
        <v>0</v>
      </c>
      <c r="G8044" s="303">
        <f t="shared" si="2417"/>
        <v>0</v>
      </c>
    </row>
    <row r="8045" spans="1:7" s="238" customFormat="1" ht="24" customHeight="1" x14ac:dyDescent="0.2">
      <c r="A8045" s="235" t="str">
        <f t="shared" si="2413"/>
        <v/>
      </c>
      <c r="B8045" s="233" t="str">
        <f t="shared" si="2414"/>
        <v/>
      </c>
      <c r="C8045" s="234"/>
      <c r="D8045" s="235" t="str">
        <f t="shared" si="2415"/>
        <v/>
      </c>
      <c r="E8045" s="236"/>
      <c r="F8045" s="237">
        <f t="shared" si="2416"/>
        <v>0</v>
      </c>
      <c r="G8045" s="303">
        <f t="shared" si="2417"/>
        <v>0</v>
      </c>
    </row>
    <row r="8046" spans="1:7" s="238" customFormat="1" ht="24" customHeight="1" x14ac:dyDescent="0.2">
      <c r="A8046" s="235" t="str">
        <f t="shared" si="2413"/>
        <v/>
      </c>
      <c r="B8046" s="233" t="str">
        <f t="shared" si="2414"/>
        <v/>
      </c>
      <c r="C8046" s="234"/>
      <c r="D8046" s="235" t="str">
        <f t="shared" si="2415"/>
        <v/>
      </c>
      <c r="E8046" s="236"/>
      <c r="F8046" s="237">
        <f t="shared" si="2416"/>
        <v>0</v>
      </c>
      <c r="G8046" s="303">
        <f t="shared" si="2417"/>
        <v>0</v>
      </c>
    </row>
    <row r="8047" spans="1:7" ht="24" customHeight="1" x14ac:dyDescent="0.2">
      <c r="A8047" s="307"/>
      <c r="B8047" s="105"/>
      <c r="C8047" s="99"/>
      <c r="D8047" s="105"/>
      <c r="E8047" s="106"/>
      <c r="F8047" s="377" t="s">
        <v>33</v>
      </c>
      <c r="G8047" s="305">
        <f>SUBTOTAL(9,G8038:G8046)</f>
        <v>0</v>
      </c>
    </row>
    <row r="8048" spans="1:7" ht="24" customHeight="1" x14ac:dyDescent="0.2">
      <c r="A8048" s="308"/>
      <c r="B8048" s="105"/>
      <c r="C8048" s="99"/>
      <c r="D8048" s="105"/>
      <c r="E8048" s="106"/>
      <c r="F8048" s="107"/>
      <c r="G8048" s="306"/>
    </row>
    <row r="8049" spans="1:123" ht="24" customHeight="1" x14ac:dyDescent="0.2">
      <c r="A8049" s="309" t="str">
        <f>B8007</f>
        <v/>
      </c>
      <c r="B8049" s="310" t="str">
        <f>C8007</f>
        <v/>
      </c>
      <c r="C8049" s="113"/>
      <c r="D8049" s="113" t="s">
        <v>34</v>
      </c>
      <c r="E8049" s="114"/>
      <c r="F8049" s="312" t="s">
        <v>35</v>
      </c>
      <c r="G8049" s="311">
        <f>SUBTOTAL(9,G8012:G8048)</f>
        <v>0</v>
      </c>
    </row>
    <row r="8051" spans="1:123" ht="24" customHeight="1" x14ac:dyDescent="0.2">
      <c r="A8051" s="291" t="s">
        <v>37</v>
      </c>
      <c r="B8051" s="292"/>
      <c r="C8051" s="292"/>
      <c r="D8051" s="292"/>
      <c r="E8051" s="292"/>
      <c r="F8051" s="292"/>
      <c r="G8051" s="293"/>
    </row>
    <row r="8052" spans="1:123" ht="24" customHeight="1" x14ac:dyDescent="0.2">
      <c r="A8052" s="294" t="s">
        <v>602</v>
      </c>
      <c r="B8052" s="101" t="str">
        <f>Comitente</f>
        <v>DIRECCION PROVINCIAL DE REDES DE GAS</v>
      </c>
      <c r="C8052" s="96"/>
      <c r="D8052" s="102"/>
      <c r="E8052" s="102"/>
      <c r="F8052" s="103"/>
      <c r="G8052" s="295"/>
    </row>
    <row r="8053" spans="1:123" ht="24" customHeight="1" x14ac:dyDescent="0.2">
      <c r="A8053" s="294" t="s">
        <v>603</v>
      </c>
      <c r="B8053" s="101">
        <f>Contratista</f>
        <v>0</v>
      </c>
      <c r="C8053" s="97"/>
      <c r="D8053" s="97"/>
      <c r="E8053" s="97"/>
      <c r="F8053" s="104"/>
      <c r="G8053" s="296"/>
    </row>
    <row r="8054" spans="1:123" ht="24" customHeight="1" x14ac:dyDescent="0.2">
      <c r="A8054" s="294" t="s">
        <v>24</v>
      </c>
      <c r="B8054" s="101" t="str">
        <f>Obra</f>
        <v>RED DE MEDIA PRESIÓN BARRIO TALACASTO</v>
      </c>
      <c r="C8054" s="97"/>
      <c r="D8054" s="97"/>
      <c r="E8054" s="97"/>
      <c r="F8054" s="104" t="s">
        <v>38</v>
      </c>
      <c r="G8054" s="297">
        <f>Fecha_Base</f>
        <v>0</v>
      </c>
    </row>
    <row r="8055" spans="1:123" ht="24" customHeight="1" x14ac:dyDescent="0.2">
      <c r="A8055" s="298" t="s">
        <v>601</v>
      </c>
      <c r="B8055" s="98" t="str">
        <f>Ubicación</f>
        <v>Departamento Chimbas</v>
      </c>
      <c r="C8055" s="98"/>
      <c r="D8055" s="105"/>
      <c r="E8055" s="106"/>
      <c r="F8055" s="107"/>
      <c r="G8055" s="299"/>
    </row>
    <row r="8056" spans="1:123" ht="24" customHeight="1" x14ac:dyDescent="0.2">
      <c r="A8056" s="298" t="s">
        <v>39</v>
      </c>
      <c r="B8056" s="108" t="str">
        <f>IFERROR(VALUE(LEFT(B8057,FIND(".",B8057)-1)),"")</f>
        <v/>
      </c>
      <c r="C8056" s="99" t="str">
        <f>IFERROR(VLOOKUP(B8056,Tabla_CyP,2,FALSE),"")</f>
        <v/>
      </c>
      <c r="D8056" s="99"/>
      <c r="E8056" s="106"/>
      <c r="F8056" s="107"/>
      <c r="G8056" s="299"/>
    </row>
    <row r="8057" spans="1:123" ht="24" customHeight="1" x14ac:dyDescent="0.2">
      <c r="A8057" s="298" t="s">
        <v>25</v>
      </c>
      <c r="B8057" s="109" t="str">
        <f>IFERROR(VLOOKUP(COUNTIF($A$1:A8057,"ANALISIS DE PRECIOS"),Tabla_NumeroItem,2,FALSE),"")</f>
        <v/>
      </c>
      <c r="C8057" s="99" t="str">
        <f>IFERROR(VLOOKUP(B8057,Tabla_CyP,2,FALSE),"")</f>
        <v/>
      </c>
      <c r="D8057" s="105"/>
      <c r="E8057" s="106"/>
      <c r="F8057" s="104" t="s">
        <v>26</v>
      </c>
      <c r="G8057" s="300" t="str">
        <f>IFERROR(VLOOKUP(B8057,Tabla_CyP,4,FALSE),"")</f>
        <v/>
      </c>
    </row>
    <row r="8058" spans="1:123" ht="24" customHeight="1" x14ac:dyDescent="0.2">
      <c r="A8058" s="298"/>
      <c r="B8058" s="98"/>
      <c r="C8058" s="99"/>
      <c r="D8058" s="105"/>
      <c r="E8058" s="106"/>
      <c r="F8058" s="107"/>
      <c r="G8058" s="299"/>
    </row>
    <row r="8059" spans="1:123" ht="24" customHeight="1" x14ac:dyDescent="0.2">
      <c r="A8059" s="431" t="s">
        <v>507</v>
      </c>
      <c r="B8059" s="432"/>
      <c r="C8059" s="425" t="s">
        <v>0</v>
      </c>
      <c r="D8059" s="425" t="s">
        <v>27</v>
      </c>
      <c r="E8059" s="427" t="s">
        <v>28</v>
      </c>
      <c r="F8059" s="429" t="s">
        <v>29</v>
      </c>
      <c r="G8059" s="429" t="s">
        <v>30</v>
      </c>
    </row>
    <row r="8060" spans="1:123" s="111" customFormat="1" ht="24" customHeight="1" x14ac:dyDescent="0.2">
      <c r="A8060" s="110" t="s">
        <v>508</v>
      </c>
      <c r="B8060" s="110" t="s">
        <v>509</v>
      </c>
      <c r="C8060" s="426"/>
      <c r="D8060" s="426"/>
      <c r="E8060" s="428"/>
      <c r="F8060" s="430"/>
      <c r="G8060" s="430"/>
      <c r="H8060" s="239"/>
      <c r="I8060" s="239"/>
      <c r="J8060" s="239"/>
      <c r="K8060" s="239"/>
      <c r="L8060" s="239"/>
      <c r="M8060" s="239"/>
      <c r="N8060" s="239"/>
      <c r="O8060" s="239"/>
      <c r="P8060" s="239"/>
      <c r="Q8060" s="239"/>
      <c r="R8060" s="239"/>
      <c r="S8060" s="239"/>
      <c r="T8060" s="239"/>
      <c r="U8060" s="239"/>
      <c r="V8060" s="239"/>
      <c r="W8060" s="239"/>
      <c r="X8060" s="239"/>
      <c r="Y8060" s="239"/>
      <c r="Z8060" s="239"/>
      <c r="AA8060" s="239"/>
      <c r="AB8060" s="239"/>
      <c r="AC8060" s="239"/>
      <c r="AD8060" s="239"/>
      <c r="AE8060" s="239"/>
      <c r="AF8060" s="239"/>
      <c r="AG8060" s="239"/>
      <c r="AH8060" s="239"/>
      <c r="AI8060" s="239"/>
      <c r="AJ8060" s="239"/>
      <c r="AK8060" s="239"/>
      <c r="AL8060" s="239"/>
      <c r="AM8060" s="239"/>
      <c r="AN8060" s="239"/>
      <c r="AO8060" s="239"/>
      <c r="AP8060" s="239"/>
      <c r="AQ8060" s="239"/>
      <c r="AR8060" s="239"/>
      <c r="AS8060" s="239"/>
      <c r="AT8060" s="239"/>
      <c r="AU8060" s="239"/>
      <c r="AV8060" s="239"/>
      <c r="AW8060" s="239"/>
      <c r="AX8060" s="239"/>
      <c r="AY8060" s="239"/>
      <c r="AZ8060" s="239"/>
      <c r="BA8060" s="239"/>
      <c r="BB8060" s="239"/>
      <c r="BC8060" s="239"/>
      <c r="BD8060" s="239"/>
      <c r="BE8060" s="239"/>
      <c r="BF8060" s="239"/>
      <c r="BG8060" s="239"/>
      <c r="BH8060" s="239"/>
      <c r="BI8060" s="239"/>
      <c r="BJ8060" s="239"/>
      <c r="BK8060" s="239"/>
      <c r="BL8060" s="239"/>
      <c r="BM8060" s="239"/>
      <c r="BN8060" s="239"/>
      <c r="BO8060" s="239"/>
      <c r="BP8060" s="239"/>
      <c r="BQ8060" s="239"/>
      <c r="BR8060" s="239"/>
      <c r="BS8060" s="239"/>
      <c r="BT8060" s="239"/>
      <c r="BU8060" s="239"/>
      <c r="BV8060" s="239"/>
      <c r="BW8060" s="239"/>
      <c r="BX8060" s="239"/>
      <c r="BY8060" s="239"/>
      <c r="BZ8060" s="239"/>
      <c r="CA8060" s="239"/>
      <c r="CB8060" s="239"/>
      <c r="CC8060" s="239"/>
      <c r="CD8060" s="239"/>
      <c r="CE8060" s="239"/>
      <c r="CF8060" s="239"/>
      <c r="CG8060" s="239"/>
      <c r="CH8060" s="239"/>
      <c r="CI8060" s="239"/>
      <c r="CJ8060" s="239"/>
      <c r="CK8060" s="239"/>
      <c r="CL8060" s="239"/>
      <c r="CM8060" s="239"/>
      <c r="CN8060" s="239"/>
      <c r="CO8060" s="239"/>
      <c r="CP8060" s="239"/>
      <c r="CQ8060" s="239"/>
      <c r="CR8060" s="239"/>
      <c r="CS8060" s="239"/>
      <c r="CT8060" s="239"/>
      <c r="CU8060" s="239"/>
      <c r="CV8060" s="239"/>
      <c r="CW8060" s="239"/>
      <c r="CX8060" s="239"/>
      <c r="CY8060" s="239"/>
      <c r="CZ8060" s="239"/>
      <c r="DA8060" s="239"/>
      <c r="DB8060" s="239"/>
      <c r="DC8060" s="239"/>
      <c r="DD8060" s="239"/>
      <c r="DE8060" s="239"/>
      <c r="DF8060" s="239"/>
      <c r="DG8060" s="239"/>
      <c r="DH8060" s="239"/>
      <c r="DI8060" s="239"/>
      <c r="DJ8060" s="239"/>
      <c r="DK8060" s="239"/>
      <c r="DL8060" s="239"/>
      <c r="DM8060" s="239"/>
      <c r="DN8060" s="239"/>
      <c r="DO8060" s="239"/>
      <c r="DP8060" s="239"/>
      <c r="DQ8060" s="239"/>
      <c r="DR8060" s="239"/>
      <c r="DS8060" s="239"/>
    </row>
    <row r="8061" spans="1:123" ht="24" customHeight="1" x14ac:dyDescent="0.2">
      <c r="A8061" s="378"/>
      <c r="B8061" s="112"/>
      <c r="C8061" s="376" t="s">
        <v>604</v>
      </c>
      <c r="D8061" s="113"/>
      <c r="E8061" s="114"/>
      <c r="F8061" s="115"/>
      <c r="G8061" s="302"/>
    </row>
    <row r="8062" spans="1:123" s="238" customFormat="1" ht="24" customHeight="1" x14ac:dyDescent="0.2">
      <c r="A8062" s="235" t="str">
        <f t="shared" ref="A8062:A8075" si="2418">IFERROR(VLOOKUP(C8062,Tabla_Insumos,4,FALSE),"")</f>
        <v/>
      </c>
      <c r="B8062" s="233" t="str">
        <f t="shared" ref="B8062:B8075" si="2419">IFERROR(VLOOKUP(C8062,Tabla_Insumos,5,FALSE),"")</f>
        <v/>
      </c>
      <c r="C8062" s="234"/>
      <c r="D8062" s="235" t="str">
        <f t="shared" ref="D8062:D8075" si="2420">IFERROR(VLOOKUP(C8062,Tabla_Insumos,2,FALSE),"")</f>
        <v/>
      </c>
      <c r="E8062" s="236"/>
      <c r="F8062" s="237">
        <f t="shared" ref="F8062:F8075" si="2421">IFERROR(VLOOKUP(C8062,Tabla_Insumos,3,FALSE),0)</f>
        <v>0</v>
      </c>
      <c r="G8062" s="303">
        <f>ROUND(E8062*F8062,2)</f>
        <v>0</v>
      </c>
    </row>
    <row r="8063" spans="1:123" s="238" customFormat="1" ht="24" customHeight="1" x14ac:dyDescent="0.2">
      <c r="A8063" s="235" t="str">
        <f t="shared" si="2418"/>
        <v/>
      </c>
      <c r="B8063" s="233" t="str">
        <f t="shared" si="2419"/>
        <v/>
      </c>
      <c r="C8063" s="234"/>
      <c r="D8063" s="235" t="str">
        <f t="shared" si="2420"/>
        <v/>
      </c>
      <c r="E8063" s="236"/>
      <c r="F8063" s="237">
        <f t="shared" si="2421"/>
        <v>0</v>
      </c>
      <c r="G8063" s="303">
        <f t="shared" ref="G8063:G8075" si="2422">ROUND(E8063*F8063,2)</f>
        <v>0</v>
      </c>
    </row>
    <row r="8064" spans="1:123" s="238" customFormat="1" ht="24" customHeight="1" x14ac:dyDescent="0.2">
      <c r="A8064" s="235" t="str">
        <f t="shared" si="2418"/>
        <v/>
      </c>
      <c r="B8064" s="233" t="str">
        <f t="shared" si="2419"/>
        <v/>
      </c>
      <c r="C8064" s="234"/>
      <c r="D8064" s="235" t="str">
        <f t="shared" si="2420"/>
        <v/>
      </c>
      <c r="E8064" s="236"/>
      <c r="F8064" s="237">
        <f t="shared" si="2421"/>
        <v>0</v>
      </c>
      <c r="G8064" s="303">
        <f t="shared" si="2422"/>
        <v>0</v>
      </c>
    </row>
    <row r="8065" spans="1:7" s="238" customFormat="1" ht="24" customHeight="1" x14ac:dyDescent="0.2">
      <c r="A8065" s="235" t="str">
        <f t="shared" si="2418"/>
        <v/>
      </c>
      <c r="B8065" s="233" t="str">
        <f t="shared" si="2419"/>
        <v/>
      </c>
      <c r="C8065" s="234"/>
      <c r="D8065" s="235" t="str">
        <f t="shared" si="2420"/>
        <v/>
      </c>
      <c r="E8065" s="236"/>
      <c r="F8065" s="237">
        <f t="shared" si="2421"/>
        <v>0</v>
      </c>
      <c r="G8065" s="303">
        <f t="shared" si="2422"/>
        <v>0</v>
      </c>
    </row>
    <row r="8066" spans="1:7" s="238" customFormat="1" ht="24" customHeight="1" x14ac:dyDescent="0.2">
      <c r="A8066" s="235" t="str">
        <f t="shared" si="2418"/>
        <v/>
      </c>
      <c r="B8066" s="233" t="str">
        <f t="shared" si="2419"/>
        <v/>
      </c>
      <c r="C8066" s="234"/>
      <c r="D8066" s="235" t="str">
        <f t="shared" si="2420"/>
        <v/>
      </c>
      <c r="E8066" s="236"/>
      <c r="F8066" s="237">
        <f t="shared" si="2421"/>
        <v>0</v>
      </c>
      <c r="G8066" s="303">
        <f t="shared" si="2422"/>
        <v>0</v>
      </c>
    </row>
    <row r="8067" spans="1:7" s="238" customFormat="1" ht="24" customHeight="1" x14ac:dyDescent="0.2">
      <c r="A8067" s="235" t="str">
        <f t="shared" si="2418"/>
        <v/>
      </c>
      <c r="B8067" s="233" t="str">
        <f t="shared" si="2419"/>
        <v/>
      </c>
      <c r="C8067" s="234"/>
      <c r="D8067" s="235" t="str">
        <f t="shared" si="2420"/>
        <v/>
      </c>
      <c r="E8067" s="236"/>
      <c r="F8067" s="237">
        <f t="shared" si="2421"/>
        <v>0</v>
      </c>
      <c r="G8067" s="303">
        <f t="shared" si="2422"/>
        <v>0</v>
      </c>
    </row>
    <row r="8068" spans="1:7" s="238" customFormat="1" ht="24" customHeight="1" x14ac:dyDescent="0.2">
      <c r="A8068" s="235" t="str">
        <f t="shared" si="2418"/>
        <v/>
      </c>
      <c r="B8068" s="233" t="str">
        <f t="shared" si="2419"/>
        <v/>
      </c>
      <c r="C8068" s="234"/>
      <c r="D8068" s="235" t="str">
        <f t="shared" si="2420"/>
        <v/>
      </c>
      <c r="E8068" s="236"/>
      <c r="F8068" s="237">
        <f t="shared" si="2421"/>
        <v>0</v>
      </c>
      <c r="G8068" s="303">
        <f t="shared" si="2422"/>
        <v>0</v>
      </c>
    </row>
    <row r="8069" spans="1:7" s="238" customFormat="1" ht="24" customHeight="1" x14ac:dyDescent="0.2">
      <c r="A8069" s="235" t="str">
        <f t="shared" si="2418"/>
        <v/>
      </c>
      <c r="B8069" s="233" t="str">
        <f t="shared" si="2419"/>
        <v/>
      </c>
      <c r="C8069" s="234"/>
      <c r="D8069" s="235" t="str">
        <f t="shared" si="2420"/>
        <v/>
      </c>
      <c r="E8069" s="236"/>
      <c r="F8069" s="237">
        <f t="shared" si="2421"/>
        <v>0</v>
      </c>
      <c r="G8069" s="303">
        <f t="shared" si="2422"/>
        <v>0</v>
      </c>
    </row>
    <row r="8070" spans="1:7" s="238" customFormat="1" ht="24" customHeight="1" x14ac:dyDescent="0.2">
      <c r="A8070" s="235" t="str">
        <f t="shared" si="2418"/>
        <v/>
      </c>
      <c r="B8070" s="233" t="str">
        <f t="shared" si="2419"/>
        <v/>
      </c>
      <c r="C8070" s="234"/>
      <c r="D8070" s="235" t="str">
        <f t="shared" si="2420"/>
        <v/>
      </c>
      <c r="E8070" s="236"/>
      <c r="F8070" s="237">
        <f t="shared" si="2421"/>
        <v>0</v>
      </c>
      <c r="G8070" s="303">
        <f t="shared" si="2422"/>
        <v>0</v>
      </c>
    </row>
    <row r="8071" spans="1:7" s="238" customFormat="1" ht="24" customHeight="1" x14ac:dyDescent="0.2">
      <c r="A8071" s="235" t="str">
        <f t="shared" si="2418"/>
        <v/>
      </c>
      <c r="B8071" s="233" t="str">
        <f t="shared" si="2419"/>
        <v/>
      </c>
      <c r="C8071" s="234"/>
      <c r="D8071" s="235" t="str">
        <f t="shared" si="2420"/>
        <v/>
      </c>
      <c r="E8071" s="236"/>
      <c r="F8071" s="237">
        <f t="shared" si="2421"/>
        <v>0</v>
      </c>
      <c r="G8071" s="303">
        <f t="shared" si="2422"/>
        <v>0</v>
      </c>
    </row>
    <row r="8072" spans="1:7" s="238" customFormat="1" ht="24" customHeight="1" x14ac:dyDescent="0.2">
      <c r="A8072" s="235" t="str">
        <f t="shared" si="2418"/>
        <v/>
      </c>
      <c r="B8072" s="233" t="str">
        <f t="shared" si="2419"/>
        <v/>
      </c>
      <c r="C8072" s="234"/>
      <c r="D8072" s="235" t="str">
        <f t="shared" si="2420"/>
        <v/>
      </c>
      <c r="E8072" s="236"/>
      <c r="F8072" s="237">
        <f t="shared" si="2421"/>
        <v>0</v>
      </c>
      <c r="G8072" s="303">
        <f t="shared" si="2422"/>
        <v>0</v>
      </c>
    </row>
    <row r="8073" spans="1:7" s="238" customFormat="1" ht="24" customHeight="1" x14ac:dyDescent="0.2">
      <c r="A8073" s="235" t="str">
        <f t="shared" si="2418"/>
        <v/>
      </c>
      <c r="B8073" s="233" t="str">
        <f t="shared" si="2419"/>
        <v/>
      </c>
      <c r="C8073" s="234"/>
      <c r="D8073" s="235" t="str">
        <f t="shared" si="2420"/>
        <v/>
      </c>
      <c r="E8073" s="236"/>
      <c r="F8073" s="237">
        <f t="shared" si="2421"/>
        <v>0</v>
      </c>
      <c r="G8073" s="303">
        <f t="shared" si="2422"/>
        <v>0</v>
      </c>
    </row>
    <row r="8074" spans="1:7" s="238" customFormat="1" ht="24" customHeight="1" x14ac:dyDescent="0.2">
      <c r="A8074" s="235" t="str">
        <f t="shared" si="2418"/>
        <v/>
      </c>
      <c r="B8074" s="233" t="str">
        <f t="shared" si="2419"/>
        <v/>
      </c>
      <c r="C8074" s="234"/>
      <c r="D8074" s="235" t="str">
        <f t="shared" si="2420"/>
        <v/>
      </c>
      <c r="E8074" s="236"/>
      <c r="F8074" s="237">
        <f t="shared" si="2421"/>
        <v>0</v>
      </c>
      <c r="G8074" s="303">
        <f t="shared" si="2422"/>
        <v>0</v>
      </c>
    </row>
    <row r="8075" spans="1:7" s="238" customFormat="1" ht="24" customHeight="1" x14ac:dyDescent="0.2">
      <c r="A8075" s="235" t="str">
        <f t="shared" si="2418"/>
        <v/>
      </c>
      <c r="B8075" s="233" t="str">
        <f t="shared" si="2419"/>
        <v/>
      </c>
      <c r="C8075" s="234"/>
      <c r="D8075" s="235" t="str">
        <f t="shared" si="2420"/>
        <v/>
      </c>
      <c r="E8075" s="236"/>
      <c r="F8075" s="237">
        <f t="shared" si="2421"/>
        <v>0</v>
      </c>
      <c r="G8075" s="303">
        <f t="shared" si="2422"/>
        <v>0</v>
      </c>
    </row>
    <row r="8076" spans="1:7" ht="24" customHeight="1" x14ac:dyDescent="0.2">
      <c r="A8076" s="304"/>
      <c r="B8076" s="99"/>
      <c r="C8076" s="99"/>
      <c r="D8076" s="105"/>
      <c r="E8076" s="106"/>
      <c r="F8076" s="377" t="s">
        <v>31</v>
      </c>
      <c r="G8076" s="305">
        <f>SUBTOTAL(9,G8062:G8075)</f>
        <v>0</v>
      </c>
    </row>
    <row r="8077" spans="1:7" ht="24" customHeight="1" x14ac:dyDescent="0.2">
      <c r="A8077" s="304"/>
      <c r="B8077" s="99"/>
      <c r="C8077" s="375" t="s">
        <v>605</v>
      </c>
      <c r="D8077" s="105"/>
      <c r="E8077" s="106"/>
      <c r="F8077" s="107"/>
      <c r="G8077" s="306"/>
    </row>
    <row r="8078" spans="1:7" s="238" customFormat="1" ht="24" customHeight="1" x14ac:dyDescent="0.2">
      <c r="A8078" s="235" t="str">
        <f t="shared" ref="A8078:A8085" si="2423">IFERROR(VLOOKUP(C8078,Tabla_Insumos,4,FALSE),"")</f>
        <v/>
      </c>
      <c r="B8078" s="233">
        <f t="shared" ref="B8078:B8085" si="2424">IFERROR(VLOOKUP(A8078,Tabla_Indices,5,FALSE),"")</f>
        <v>0</v>
      </c>
      <c r="C8078" s="234"/>
      <c r="D8078" s="235" t="str">
        <f t="shared" ref="D8078:D8085" si="2425">IFERROR(VLOOKUP(C8078,Tabla_Insumos,2,FALSE),"")</f>
        <v/>
      </c>
      <c r="E8078" s="236"/>
      <c r="F8078" s="237">
        <f t="shared" ref="F8078:F8085" si="2426">IFERROR(VLOOKUP(C8078,Tabla_Insumos,3,FALSE),0)</f>
        <v>0</v>
      </c>
      <c r="G8078" s="303">
        <f>ROUND(E8078*F8078,2)</f>
        <v>0</v>
      </c>
    </row>
    <row r="8079" spans="1:7" s="238" customFormat="1" ht="24" customHeight="1" x14ac:dyDescent="0.2">
      <c r="A8079" s="235" t="str">
        <f t="shared" si="2423"/>
        <v/>
      </c>
      <c r="B8079" s="233">
        <f t="shared" si="2424"/>
        <v>0</v>
      </c>
      <c r="C8079" s="234"/>
      <c r="D8079" s="235" t="str">
        <f t="shared" si="2425"/>
        <v/>
      </c>
      <c r="E8079" s="236"/>
      <c r="F8079" s="237">
        <f t="shared" si="2426"/>
        <v>0</v>
      </c>
      <c r="G8079" s="303">
        <f>ROUND(E8079*F8079,2)</f>
        <v>0</v>
      </c>
    </row>
    <row r="8080" spans="1:7" s="238" customFormat="1" ht="24" customHeight="1" x14ac:dyDescent="0.2">
      <c r="A8080" s="235" t="str">
        <f t="shared" si="2423"/>
        <v/>
      </c>
      <c r="B8080" s="233">
        <f t="shared" si="2424"/>
        <v>0</v>
      </c>
      <c r="C8080" s="234"/>
      <c r="D8080" s="235" t="str">
        <f t="shared" si="2425"/>
        <v/>
      </c>
      <c r="E8080" s="236"/>
      <c r="F8080" s="237">
        <f t="shared" si="2426"/>
        <v>0</v>
      </c>
      <c r="G8080" s="303">
        <f t="shared" ref="G8080:G8085" si="2427">ROUND(E8080*F8080,2)</f>
        <v>0</v>
      </c>
    </row>
    <row r="8081" spans="1:7" s="238" customFormat="1" ht="24" customHeight="1" x14ac:dyDescent="0.2">
      <c r="A8081" s="235" t="str">
        <f t="shared" si="2423"/>
        <v/>
      </c>
      <c r="B8081" s="233">
        <f t="shared" si="2424"/>
        <v>0</v>
      </c>
      <c r="C8081" s="234"/>
      <c r="D8081" s="235" t="str">
        <f t="shared" si="2425"/>
        <v/>
      </c>
      <c r="E8081" s="236"/>
      <c r="F8081" s="237">
        <f t="shared" si="2426"/>
        <v>0</v>
      </c>
      <c r="G8081" s="303">
        <f t="shared" si="2427"/>
        <v>0</v>
      </c>
    </row>
    <row r="8082" spans="1:7" s="238" customFormat="1" ht="24" customHeight="1" x14ac:dyDescent="0.2">
      <c r="A8082" s="235" t="str">
        <f t="shared" si="2423"/>
        <v/>
      </c>
      <c r="B8082" s="233">
        <f t="shared" si="2424"/>
        <v>0</v>
      </c>
      <c r="C8082" s="234"/>
      <c r="D8082" s="235" t="str">
        <f t="shared" si="2425"/>
        <v/>
      </c>
      <c r="E8082" s="236"/>
      <c r="F8082" s="237">
        <f t="shared" si="2426"/>
        <v>0</v>
      </c>
      <c r="G8082" s="303">
        <f t="shared" si="2427"/>
        <v>0</v>
      </c>
    </row>
    <row r="8083" spans="1:7" s="238" customFormat="1" ht="24" customHeight="1" x14ac:dyDescent="0.2">
      <c r="A8083" s="235" t="str">
        <f t="shared" si="2423"/>
        <v/>
      </c>
      <c r="B8083" s="233">
        <f t="shared" si="2424"/>
        <v>0</v>
      </c>
      <c r="C8083" s="234"/>
      <c r="D8083" s="235" t="str">
        <f t="shared" si="2425"/>
        <v/>
      </c>
      <c r="E8083" s="236"/>
      <c r="F8083" s="237">
        <f t="shared" si="2426"/>
        <v>0</v>
      </c>
      <c r="G8083" s="303">
        <f t="shared" si="2427"/>
        <v>0</v>
      </c>
    </row>
    <row r="8084" spans="1:7" s="238" customFormat="1" ht="24" customHeight="1" x14ac:dyDescent="0.2">
      <c r="A8084" s="235" t="str">
        <f t="shared" si="2423"/>
        <v/>
      </c>
      <c r="B8084" s="233">
        <f t="shared" si="2424"/>
        <v>0</v>
      </c>
      <c r="C8084" s="234"/>
      <c r="D8084" s="235" t="str">
        <f t="shared" si="2425"/>
        <v/>
      </c>
      <c r="E8084" s="236"/>
      <c r="F8084" s="237">
        <f t="shared" si="2426"/>
        <v>0</v>
      </c>
      <c r="G8084" s="303">
        <f t="shared" si="2427"/>
        <v>0</v>
      </c>
    </row>
    <row r="8085" spans="1:7" s="238" customFormat="1" ht="24" customHeight="1" x14ac:dyDescent="0.2">
      <c r="A8085" s="235" t="str">
        <f t="shared" si="2423"/>
        <v/>
      </c>
      <c r="B8085" s="233">
        <f t="shared" si="2424"/>
        <v>0</v>
      </c>
      <c r="C8085" s="234"/>
      <c r="D8085" s="235" t="str">
        <f t="shared" si="2425"/>
        <v/>
      </c>
      <c r="E8085" s="236"/>
      <c r="F8085" s="237">
        <f t="shared" si="2426"/>
        <v>0</v>
      </c>
      <c r="G8085" s="303">
        <f t="shared" si="2427"/>
        <v>0</v>
      </c>
    </row>
    <row r="8086" spans="1:7" ht="24" customHeight="1" x14ac:dyDescent="0.2">
      <c r="A8086" s="304"/>
      <c r="B8086" s="99"/>
      <c r="C8086" s="99"/>
      <c r="D8086" s="105"/>
      <c r="E8086" s="106"/>
      <c r="F8086" s="377" t="s">
        <v>32</v>
      </c>
      <c r="G8086" s="305">
        <f>SUBTOTAL(9,G8078:G8085)</f>
        <v>0</v>
      </c>
    </row>
    <row r="8087" spans="1:7" ht="24" customHeight="1" x14ac:dyDescent="0.2">
      <c r="A8087" s="304"/>
      <c r="B8087" s="99"/>
      <c r="C8087" s="375" t="s">
        <v>606</v>
      </c>
      <c r="D8087" s="105"/>
      <c r="E8087" s="106"/>
      <c r="F8087" s="107"/>
      <c r="G8087" s="306"/>
    </row>
    <row r="8088" spans="1:7" s="238" customFormat="1" ht="24" customHeight="1" x14ac:dyDescent="0.2">
      <c r="A8088" s="235" t="str">
        <f t="shared" ref="A8088:A8096" si="2428">IFERROR(VLOOKUP(C8088,Tabla_Insumos,4,FALSE),"")</f>
        <v/>
      </c>
      <c r="B8088" s="233" t="str">
        <f t="shared" ref="B8088:B8096" si="2429">IFERROR(VLOOKUP(C8088,Tabla_Insumos,5,FALSE),"")</f>
        <v/>
      </c>
      <c r="C8088" s="234"/>
      <c r="D8088" s="235" t="str">
        <f t="shared" ref="D8088:D8096" si="2430">IFERROR(VLOOKUP(C8088,Tabla_Insumos,2,FALSE),"")</f>
        <v/>
      </c>
      <c r="E8088" s="236"/>
      <c r="F8088" s="237">
        <f t="shared" ref="F8088:F8096" si="2431">IFERROR(VLOOKUP(C8088,Tabla_Insumos,3,FALSE),0)</f>
        <v>0</v>
      </c>
      <c r="G8088" s="303">
        <f t="shared" ref="G8088:G8096" si="2432">ROUND(E8088*F8088,2)</f>
        <v>0</v>
      </c>
    </row>
    <row r="8089" spans="1:7" s="238" customFormat="1" ht="24" customHeight="1" x14ac:dyDescent="0.2">
      <c r="A8089" s="235" t="str">
        <f t="shared" si="2428"/>
        <v/>
      </c>
      <c r="B8089" s="233" t="str">
        <f t="shared" si="2429"/>
        <v/>
      </c>
      <c r="C8089" s="234"/>
      <c r="D8089" s="235" t="str">
        <f t="shared" si="2430"/>
        <v/>
      </c>
      <c r="E8089" s="236"/>
      <c r="F8089" s="237">
        <f t="shared" si="2431"/>
        <v>0</v>
      </c>
      <c r="G8089" s="303">
        <f t="shared" si="2432"/>
        <v>0</v>
      </c>
    </row>
    <row r="8090" spans="1:7" s="238" customFormat="1" ht="24" customHeight="1" x14ac:dyDescent="0.2">
      <c r="A8090" s="235" t="str">
        <f t="shared" si="2428"/>
        <v/>
      </c>
      <c r="B8090" s="233" t="str">
        <f t="shared" si="2429"/>
        <v/>
      </c>
      <c r="C8090" s="234"/>
      <c r="D8090" s="235" t="str">
        <f t="shared" si="2430"/>
        <v/>
      </c>
      <c r="E8090" s="236"/>
      <c r="F8090" s="237">
        <f t="shared" si="2431"/>
        <v>0</v>
      </c>
      <c r="G8090" s="303">
        <f t="shared" si="2432"/>
        <v>0</v>
      </c>
    </row>
    <row r="8091" spans="1:7" s="238" customFormat="1" ht="24" customHeight="1" x14ac:dyDescent="0.2">
      <c r="A8091" s="235" t="str">
        <f t="shared" si="2428"/>
        <v/>
      </c>
      <c r="B8091" s="233" t="str">
        <f t="shared" si="2429"/>
        <v/>
      </c>
      <c r="C8091" s="234"/>
      <c r="D8091" s="235" t="str">
        <f t="shared" si="2430"/>
        <v/>
      </c>
      <c r="E8091" s="236"/>
      <c r="F8091" s="237">
        <f t="shared" si="2431"/>
        <v>0</v>
      </c>
      <c r="G8091" s="303">
        <f t="shared" si="2432"/>
        <v>0</v>
      </c>
    </row>
    <row r="8092" spans="1:7" s="238" customFormat="1" ht="24" customHeight="1" x14ac:dyDescent="0.2">
      <c r="A8092" s="235" t="str">
        <f t="shared" si="2428"/>
        <v/>
      </c>
      <c r="B8092" s="233" t="str">
        <f t="shared" si="2429"/>
        <v/>
      </c>
      <c r="C8092" s="234"/>
      <c r="D8092" s="235" t="str">
        <f t="shared" si="2430"/>
        <v/>
      </c>
      <c r="E8092" s="236"/>
      <c r="F8092" s="237">
        <f t="shared" si="2431"/>
        <v>0</v>
      </c>
      <c r="G8092" s="303">
        <f t="shared" si="2432"/>
        <v>0</v>
      </c>
    </row>
    <row r="8093" spans="1:7" s="238" customFormat="1" ht="24" customHeight="1" x14ac:dyDescent="0.2">
      <c r="A8093" s="235" t="str">
        <f t="shared" si="2428"/>
        <v/>
      </c>
      <c r="B8093" s="233" t="str">
        <f t="shared" si="2429"/>
        <v/>
      </c>
      <c r="C8093" s="234"/>
      <c r="D8093" s="235" t="str">
        <f t="shared" si="2430"/>
        <v/>
      </c>
      <c r="E8093" s="236"/>
      <c r="F8093" s="237">
        <f t="shared" si="2431"/>
        <v>0</v>
      </c>
      <c r="G8093" s="303">
        <f t="shared" si="2432"/>
        <v>0</v>
      </c>
    </row>
    <row r="8094" spans="1:7" s="238" customFormat="1" ht="24" customHeight="1" x14ac:dyDescent="0.2">
      <c r="A8094" s="235" t="str">
        <f t="shared" si="2428"/>
        <v/>
      </c>
      <c r="B8094" s="233" t="str">
        <f t="shared" si="2429"/>
        <v/>
      </c>
      <c r="C8094" s="234"/>
      <c r="D8094" s="235" t="str">
        <f t="shared" si="2430"/>
        <v/>
      </c>
      <c r="E8094" s="236"/>
      <c r="F8094" s="237">
        <f t="shared" si="2431"/>
        <v>0</v>
      </c>
      <c r="G8094" s="303">
        <f t="shared" si="2432"/>
        <v>0</v>
      </c>
    </row>
    <row r="8095" spans="1:7" s="238" customFormat="1" ht="24" customHeight="1" x14ac:dyDescent="0.2">
      <c r="A8095" s="235" t="str">
        <f t="shared" si="2428"/>
        <v/>
      </c>
      <c r="B8095" s="233" t="str">
        <f t="shared" si="2429"/>
        <v/>
      </c>
      <c r="C8095" s="234"/>
      <c r="D8095" s="235" t="str">
        <f t="shared" si="2430"/>
        <v/>
      </c>
      <c r="E8095" s="236"/>
      <c r="F8095" s="237">
        <f t="shared" si="2431"/>
        <v>0</v>
      </c>
      <c r="G8095" s="303">
        <f t="shared" si="2432"/>
        <v>0</v>
      </c>
    </row>
    <row r="8096" spans="1:7" s="238" customFormat="1" ht="24" customHeight="1" x14ac:dyDescent="0.2">
      <c r="A8096" s="235" t="str">
        <f t="shared" si="2428"/>
        <v/>
      </c>
      <c r="B8096" s="233" t="str">
        <f t="shared" si="2429"/>
        <v/>
      </c>
      <c r="C8096" s="234"/>
      <c r="D8096" s="235" t="str">
        <f t="shared" si="2430"/>
        <v/>
      </c>
      <c r="E8096" s="236"/>
      <c r="F8096" s="237">
        <f t="shared" si="2431"/>
        <v>0</v>
      </c>
      <c r="G8096" s="303">
        <f t="shared" si="2432"/>
        <v>0</v>
      </c>
    </row>
    <row r="8097" spans="1:123" ht="24" customHeight="1" x14ac:dyDescent="0.2">
      <c r="A8097" s="307"/>
      <c r="B8097" s="105"/>
      <c r="C8097" s="99"/>
      <c r="D8097" s="105"/>
      <c r="E8097" s="106"/>
      <c r="F8097" s="377" t="s">
        <v>33</v>
      </c>
      <c r="G8097" s="305">
        <f>SUBTOTAL(9,G8088:G8096)</f>
        <v>0</v>
      </c>
    </row>
    <row r="8098" spans="1:123" ht="24" customHeight="1" x14ac:dyDescent="0.2">
      <c r="A8098" s="308"/>
      <c r="B8098" s="105"/>
      <c r="C8098" s="99"/>
      <c r="D8098" s="105"/>
      <c r="E8098" s="106"/>
      <c r="F8098" s="107"/>
      <c r="G8098" s="306"/>
    </row>
    <row r="8099" spans="1:123" ht="24" customHeight="1" x14ac:dyDescent="0.2">
      <c r="A8099" s="309" t="str">
        <f>B8057</f>
        <v/>
      </c>
      <c r="B8099" s="310" t="str">
        <f>C8057</f>
        <v/>
      </c>
      <c r="C8099" s="113"/>
      <c r="D8099" s="113" t="s">
        <v>34</v>
      </c>
      <c r="E8099" s="114"/>
      <c r="F8099" s="312" t="s">
        <v>35</v>
      </c>
      <c r="G8099" s="311">
        <f>SUBTOTAL(9,G8062:G8098)</f>
        <v>0</v>
      </c>
    </row>
    <row r="8101" spans="1:123" ht="24" customHeight="1" x14ac:dyDescent="0.2">
      <c r="A8101" s="291" t="s">
        <v>37</v>
      </c>
      <c r="B8101" s="292"/>
      <c r="C8101" s="292"/>
      <c r="D8101" s="292"/>
      <c r="E8101" s="292"/>
      <c r="F8101" s="292"/>
      <c r="G8101" s="293"/>
    </row>
    <row r="8102" spans="1:123" ht="24" customHeight="1" x14ac:dyDescent="0.2">
      <c r="A8102" s="294" t="s">
        <v>602</v>
      </c>
      <c r="B8102" s="101" t="str">
        <f>Comitente</f>
        <v>DIRECCION PROVINCIAL DE REDES DE GAS</v>
      </c>
      <c r="C8102" s="96"/>
      <c r="D8102" s="102"/>
      <c r="E8102" s="102"/>
      <c r="F8102" s="103"/>
      <c r="G8102" s="295"/>
    </row>
    <row r="8103" spans="1:123" ht="24" customHeight="1" x14ac:dyDescent="0.2">
      <c r="A8103" s="294" t="s">
        <v>603</v>
      </c>
      <c r="B8103" s="101">
        <f>Contratista</f>
        <v>0</v>
      </c>
      <c r="C8103" s="97"/>
      <c r="D8103" s="97"/>
      <c r="E8103" s="97"/>
      <c r="F8103" s="104"/>
      <c r="G8103" s="296"/>
    </row>
    <row r="8104" spans="1:123" ht="24" customHeight="1" x14ac:dyDescent="0.2">
      <c r="A8104" s="294" t="s">
        <v>24</v>
      </c>
      <c r="B8104" s="101" t="str">
        <f>Obra</f>
        <v>RED DE MEDIA PRESIÓN BARRIO TALACASTO</v>
      </c>
      <c r="C8104" s="97"/>
      <c r="D8104" s="97"/>
      <c r="E8104" s="97"/>
      <c r="F8104" s="104" t="s">
        <v>38</v>
      </c>
      <c r="G8104" s="297">
        <f>Fecha_Base</f>
        <v>0</v>
      </c>
    </row>
    <row r="8105" spans="1:123" ht="24" customHeight="1" x14ac:dyDescent="0.2">
      <c r="A8105" s="298" t="s">
        <v>601</v>
      </c>
      <c r="B8105" s="98" t="str">
        <f>Ubicación</f>
        <v>Departamento Chimbas</v>
      </c>
      <c r="C8105" s="98"/>
      <c r="D8105" s="105"/>
      <c r="E8105" s="106"/>
      <c r="F8105" s="107"/>
      <c r="G8105" s="299"/>
    </row>
    <row r="8106" spans="1:123" ht="24" customHeight="1" x14ac:dyDescent="0.2">
      <c r="A8106" s="298" t="s">
        <v>39</v>
      </c>
      <c r="B8106" s="108" t="str">
        <f>IFERROR(VALUE(LEFT(B8107,FIND(".",B8107)-1)),"")</f>
        <v/>
      </c>
      <c r="C8106" s="99" t="str">
        <f>IFERROR(VLOOKUP(B8106,Tabla_CyP,2,FALSE),"")</f>
        <v/>
      </c>
      <c r="D8106" s="99"/>
      <c r="E8106" s="106"/>
      <c r="F8106" s="107"/>
      <c r="G8106" s="299"/>
    </row>
    <row r="8107" spans="1:123" ht="24" customHeight="1" x14ac:dyDescent="0.2">
      <c r="A8107" s="298" t="s">
        <v>25</v>
      </c>
      <c r="B8107" s="109" t="str">
        <f>IFERROR(VLOOKUP(COUNTIF($A$1:A8107,"ANALISIS DE PRECIOS"),Tabla_NumeroItem,2,FALSE),"")</f>
        <v/>
      </c>
      <c r="C8107" s="99" t="str">
        <f>IFERROR(VLOOKUP(B8107,Tabla_CyP,2,FALSE),"")</f>
        <v/>
      </c>
      <c r="D8107" s="105"/>
      <c r="E8107" s="106"/>
      <c r="F8107" s="104" t="s">
        <v>26</v>
      </c>
      <c r="G8107" s="300" t="str">
        <f>IFERROR(VLOOKUP(B8107,Tabla_CyP,4,FALSE),"")</f>
        <v/>
      </c>
    </row>
    <row r="8108" spans="1:123" ht="24" customHeight="1" x14ac:dyDescent="0.2">
      <c r="A8108" s="298"/>
      <c r="B8108" s="98"/>
      <c r="C8108" s="99"/>
      <c r="D8108" s="105"/>
      <c r="E8108" s="106"/>
      <c r="F8108" s="107"/>
      <c r="G8108" s="299"/>
    </row>
    <row r="8109" spans="1:123" ht="24" customHeight="1" x14ac:dyDescent="0.2">
      <c r="A8109" s="431" t="s">
        <v>507</v>
      </c>
      <c r="B8109" s="432"/>
      <c r="C8109" s="425" t="s">
        <v>0</v>
      </c>
      <c r="D8109" s="425" t="s">
        <v>27</v>
      </c>
      <c r="E8109" s="427" t="s">
        <v>28</v>
      </c>
      <c r="F8109" s="429" t="s">
        <v>29</v>
      </c>
      <c r="G8109" s="429" t="s">
        <v>30</v>
      </c>
    </row>
    <row r="8110" spans="1:123" s="111" customFormat="1" ht="24" customHeight="1" x14ac:dyDescent="0.2">
      <c r="A8110" s="110" t="s">
        <v>508</v>
      </c>
      <c r="B8110" s="110" t="s">
        <v>509</v>
      </c>
      <c r="C8110" s="426"/>
      <c r="D8110" s="426"/>
      <c r="E8110" s="428"/>
      <c r="F8110" s="430"/>
      <c r="G8110" s="430"/>
      <c r="H8110" s="239"/>
      <c r="I8110" s="239"/>
      <c r="J8110" s="239"/>
      <c r="K8110" s="239"/>
      <c r="L8110" s="239"/>
      <c r="M8110" s="239"/>
      <c r="N8110" s="239"/>
      <c r="O8110" s="239"/>
      <c r="P8110" s="239"/>
      <c r="Q8110" s="239"/>
      <c r="R8110" s="239"/>
      <c r="S8110" s="239"/>
      <c r="T8110" s="239"/>
      <c r="U8110" s="239"/>
      <c r="V8110" s="239"/>
      <c r="W8110" s="239"/>
      <c r="X8110" s="239"/>
      <c r="Y8110" s="239"/>
      <c r="Z8110" s="239"/>
      <c r="AA8110" s="239"/>
      <c r="AB8110" s="239"/>
      <c r="AC8110" s="239"/>
      <c r="AD8110" s="239"/>
      <c r="AE8110" s="239"/>
      <c r="AF8110" s="239"/>
      <c r="AG8110" s="239"/>
      <c r="AH8110" s="239"/>
      <c r="AI8110" s="239"/>
      <c r="AJ8110" s="239"/>
      <c r="AK8110" s="239"/>
      <c r="AL8110" s="239"/>
      <c r="AM8110" s="239"/>
      <c r="AN8110" s="239"/>
      <c r="AO8110" s="239"/>
      <c r="AP8110" s="239"/>
      <c r="AQ8110" s="239"/>
      <c r="AR8110" s="239"/>
      <c r="AS8110" s="239"/>
      <c r="AT8110" s="239"/>
      <c r="AU8110" s="239"/>
      <c r="AV8110" s="239"/>
      <c r="AW8110" s="239"/>
      <c r="AX8110" s="239"/>
      <c r="AY8110" s="239"/>
      <c r="AZ8110" s="239"/>
      <c r="BA8110" s="239"/>
      <c r="BB8110" s="239"/>
      <c r="BC8110" s="239"/>
      <c r="BD8110" s="239"/>
      <c r="BE8110" s="239"/>
      <c r="BF8110" s="239"/>
      <c r="BG8110" s="239"/>
      <c r="BH8110" s="239"/>
      <c r="BI8110" s="239"/>
      <c r="BJ8110" s="239"/>
      <c r="BK8110" s="239"/>
      <c r="BL8110" s="239"/>
      <c r="BM8110" s="239"/>
      <c r="BN8110" s="239"/>
      <c r="BO8110" s="239"/>
      <c r="BP8110" s="239"/>
      <c r="BQ8110" s="239"/>
      <c r="BR8110" s="239"/>
      <c r="BS8110" s="239"/>
      <c r="BT8110" s="239"/>
      <c r="BU8110" s="239"/>
      <c r="BV8110" s="239"/>
      <c r="BW8110" s="239"/>
      <c r="BX8110" s="239"/>
      <c r="BY8110" s="239"/>
      <c r="BZ8110" s="239"/>
      <c r="CA8110" s="239"/>
      <c r="CB8110" s="239"/>
      <c r="CC8110" s="239"/>
      <c r="CD8110" s="239"/>
      <c r="CE8110" s="239"/>
      <c r="CF8110" s="239"/>
      <c r="CG8110" s="239"/>
      <c r="CH8110" s="239"/>
      <c r="CI8110" s="239"/>
      <c r="CJ8110" s="239"/>
      <c r="CK8110" s="239"/>
      <c r="CL8110" s="239"/>
      <c r="CM8110" s="239"/>
      <c r="CN8110" s="239"/>
      <c r="CO8110" s="239"/>
      <c r="CP8110" s="239"/>
      <c r="CQ8110" s="239"/>
      <c r="CR8110" s="239"/>
      <c r="CS8110" s="239"/>
      <c r="CT8110" s="239"/>
      <c r="CU8110" s="239"/>
      <c r="CV8110" s="239"/>
      <c r="CW8110" s="239"/>
      <c r="CX8110" s="239"/>
      <c r="CY8110" s="239"/>
      <c r="CZ8110" s="239"/>
      <c r="DA8110" s="239"/>
      <c r="DB8110" s="239"/>
      <c r="DC8110" s="239"/>
      <c r="DD8110" s="239"/>
      <c r="DE8110" s="239"/>
      <c r="DF8110" s="239"/>
      <c r="DG8110" s="239"/>
      <c r="DH8110" s="239"/>
      <c r="DI8110" s="239"/>
      <c r="DJ8110" s="239"/>
      <c r="DK8110" s="239"/>
      <c r="DL8110" s="239"/>
      <c r="DM8110" s="239"/>
      <c r="DN8110" s="239"/>
      <c r="DO8110" s="239"/>
      <c r="DP8110" s="239"/>
      <c r="DQ8110" s="239"/>
      <c r="DR8110" s="239"/>
      <c r="DS8110" s="239"/>
    </row>
    <row r="8111" spans="1:123" ht="24" customHeight="1" x14ac:dyDescent="0.2">
      <c r="A8111" s="378"/>
      <c r="B8111" s="112"/>
      <c r="C8111" s="376" t="s">
        <v>604</v>
      </c>
      <c r="D8111" s="113"/>
      <c r="E8111" s="114"/>
      <c r="F8111" s="115"/>
      <c r="G8111" s="302"/>
    </row>
    <row r="8112" spans="1:123" s="238" customFormat="1" ht="24" customHeight="1" x14ac:dyDescent="0.2">
      <c r="A8112" s="235" t="str">
        <f t="shared" ref="A8112:A8125" si="2433">IFERROR(VLOOKUP(C8112,Tabla_Insumos,4,FALSE),"")</f>
        <v/>
      </c>
      <c r="B8112" s="233" t="str">
        <f t="shared" ref="B8112:B8125" si="2434">IFERROR(VLOOKUP(C8112,Tabla_Insumos,5,FALSE),"")</f>
        <v/>
      </c>
      <c r="C8112" s="234"/>
      <c r="D8112" s="235" t="str">
        <f t="shared" ref="D8112:D8125" si="2435">IFERROR(VLOOKUP(C8112,Tabla_Insumos,2,FALSE),"")</f>
        <v/>
      </c>
      <c r="E8112" s="236"/>
      <c r="F8112" s="237">
        <f t="shared" ref="F8112:F8125" si="2436">IFERROR(VLOOKUP(C8112,Tabla_Insumos,3,FALSE),0)</f>
        <v>0</v>
      </c>
      <c r="G8112" s="303">
        <f>ROUND(E8112*F8112,2)</f>
        <v>0</v>
      </c>
    </row>
    <row r="8113" spans="1:7" s="238" customFormat="1" ht="24" customHeight="1" x14ac:dyDescent="0.2">
      <c r="A8113" s="235" t="str">
        <f t="shared" si="2433"/>
        <v/>
      </c>
      <c r="B8113" s="233" t="str">
        <f t="shared" si="2434"/>
        <v/>
      </c>
      <c r="C8113" s="234"/>
      <c r="D8113" s="235" t="str">
        <f t="shared" si="2435"/>
        <v/>
      </c>
      <c r="E8113" s="236"/>
      <c r="F8113" s="237">
        <f t="shared" si="2436"/>
        <v>0</v>
      </c>
      <c r="G8113" s="303">
        <f t="shared" ref="G8113:G8125" si="2437">ROUND(E8113*F8113,2)</f>
        <v>0</v>
      </c>
    </row>
    <row r="8114" spans="1:7" s="238" customFormat="1" ht="24" customHeight="1" x14ac:dyDescent="0.2">
      <c r="A8114" s="235" t="str">
        <f t="shared" si="2433"/>
        <v/>
      </c>
      <c r="B8114" s="233" t="str">
        <f t="shared" si="2434"/>
        <v/>
      </c>
      <c r="C8114" s="234"/>
      <c r="D8114" s="235" t="str">
        <f t="shared" si="2435"/>
        <v/>
      </c>
      <c r="E8114" s="236"/>
      <c r="F8114" s="237">
        <f t="shared" si="2436"/>
        <v>0</v>
      </c>
      <c r="G8114" s="303">
        <f t="shared" si="2437"/>
        <v>0</v>
      </c>
    </row>
    <row r="8115" spans="1:7" s="238" customFormat="1" ht="24" customHeight="1" x14ac:dyDescent="0.2">
      <c r="A8115" s="235" t="str">
        <f t="shared" si="2433"/>
        <v/>
      </c>
      <c r="B8115" s="233" t="str">
        <f t="shared" si="2434"/>
        <v/>
      </c>
      <c r="C8115" s="234"/>
      <c r="D8115" s="235" t="str">
        <f t="shared" si="2435"/>
        <v/>
      </c>
      <c r="E8115" s="236"/>
      <c r="F8115" s="237">
        <f t="shared" si="2436"/>
        <v>0</v>
      </c>
      <c r="G8115" s="303">
        <f t="shared" si="2437"/>
        <v>0</v>
      </c>
    </row>
    <row r="8116" spans="1:7" s="238" customFormat="1" ht="24" customHeight="1" x14ac:dyDescent="0.2">
      <c r="A8116" s="235" t="str">
        <f t="shared" si="2433"/>
        <v/>
      </c>
      <c r="B8116" s="233" t="str">
        <f t="shared" si="2434"/>
        <v/>
      </c>
      <c r="C8116" s="234"/>
      <c r="D8116" s="235" t="str">
        <f t="shared" si="2435"/>
        <v/>
      </c>
      <c r="E8116" s="236"/>
      <c r="F8116" s="237">
        <f t="shared" si="2436"/>
        <v>0</v>
      </c>
      <c r="G8116" s="303">
        <f t="shared" si="2437"/>
        <v>0</v>
      </c>
    </row>
    <row r="8117" spans="1:7" s="238" customFormat="1" ht="24" customHeight="1" x14ac:dyDescent="0.2">
      <c r="A8117" s="235" t="str">
        <f t="shared" si="2433"/>
        <v/>
      </c>
      <c r="B8117" s="233" t="str">
        <f t="shared" si="2434"/>
        <v/>
      </c>
      <c r="C8117" s="234"/>
      <c r="D8117" s="235" t="str">
        <f t="shared" si="2435"/>
        <v/>
      </c>
      <c r="E8117" s="236"/>
      <c r="F8117" s="237">
        <f t="shared" si="2436"/>
        <v>0</v>
      </c>
      <c r="G8117" s="303">
        <f t="shared" si="2437"/>
        <v>0</v>
      </c>
    </row>
    <row r="8118" spans="1:7" s="238" customFormat="1" ht="24" customHeight="1" x14ac:dyDescent="0.2">
      <c r="A8118" s="235" t="str">
        <f t="shared" si="2433"/>
        <v/>
      </c>
      <c r="B8118" s="233" t="str">
        <f t="shared" si="2434"/>
        <v/>
      </c>
      <c r="C8118" s="234"/>
      <c r="D8118" s="235" t="str">
        <f t="shared" si="2435"/>
        <v/>
      </c>
      <c r="E8118" s="236"/>
      <c r="F8118" s="237">
        <f t="shared" si="2436"/>
        <v>0</v>
      </c>
      <c r="G8118" s="303">
        <f t="shared" si="2437"/>
        <v>0</v>
      </c>
    </row>
    <row r="8119" spans="1:7" s="238" customFormat="1" ht="24" customHeight="1" x14ac:dyDescent="0.2">
      <c r="A8119" s="235" t="str">
        <f t="shared" si="2433"/>
        <v/>
      </c>
      <c r="B8119" s="233" t="str">
        <f t="shared" si="2434"/>
        <v/>
      </c>
      <c r="C8119" s="234"/>
      <c r="D8119" s="235" t="str">
        <f t="shared" si="2435"/>
        <v/>
      </c>
      <c r="E8119" s="236"/>
      <c r="F8119" s="237">
        <f t="shared" si="2436"/>
        <v>0</v>
      </c>
      <c r="G8119" s="303">
        <f t="shared" si="2437"/>
        <v>0</v>
      </c>
    </row>
    <row r="8120" spans="1:7" s="238" customFormat="1" ht="24" customHeight="1" x14ac:dyDescent="0.2">
      <c r="A8120" s="235" t="str">
        <f t="shared" si="2433"/>
        <v/>
      </c>
      <c r="B8120" s="233" t="str">
        <f t="shared" si="2434"/>
        <v/>
      </c>
      <c r="C8120" s="234"/>
      <c r="D8120" s="235" t="str">
        <f t="shared" si="2435"/>
        <v/>
      </c>
      <c r="E8120" s="236"/>
      <c r="F8120" s="237">
        <f t="shared" si="2436"/>
        <v>0</v>
      </c>
      <c r="G8120" s="303">
        <f t="shared" si="2437"/>
        <v>0</v>
      </c>
    </row>
    <row r="8121" spans="1:7" s="238" customFormat="1" ht="24" customHeight="1" x14ac:dyDescent="0.2">
      <c r="A8121" s="235" t="str">
        <f t="shared" si="2433"/>
        <v/>
      </c>
      <c r="B8121" s="233" t="str">
        <f t="shared" si="2434"/>
        <v/>
      </c>
      <c r="C8121" s="234"/>
      <c r="D8121" s="235" t="str">
        <f t="shared" si="2435"/>
        <v/>
      </c>
      <c r="E8121" s="236"/>
      <c r="F8121" s="237">
        <f t="shared" si="2436"/>
        <v>0</v>
      </c>
      <c r="G8121" s="303">
        <f t="shared" si="2437"/>
        <v>0</v>
      </c>
    </row>
    <row r="8122" spans="1:7" s="238" customFormat="1" ht="24" customHeight="1" x14ac:dyDescent="0.2">
      <c r="A8122" s="235" t="str">
        <f t="shared" si="2433"/>
        <v/>
      </c>
      <c r="B8122" s="233" t="str">
        <f t="shared" si="2434"/>
        <v/>
      </c>
      <c r="C8122" s="234"/>
      <c r="D8122" s="235" t="str">
        <f t="shared" si="2435"/>
        <v/>
      </c>
      <c r="E8122" s="236"/>
      <c r="F8122" s="237">
        <f t="shared" si="2436"/>
        <v>0</v>
      </c>
      <c r="G8122" s="303">
        <f t="shared" si="2437"/>
        <v>0</v>
      </c>
    </row>
    <row r="8123" spans="1:7" s="238" customFormat="1" ht="24" customHeight="1" x14ac:dyDescent="0.2">
      <c r="A8123" s="235" t="str">
        <f t="shared" si="2433"/>
        <v/>
      </c>
      <c r="B8123" s="233" t="str">
        <f t="shared" si="2434"/>
        <v/>
      </c>
      <c r="C8123" s="234"/>
      <c r="D8123" s="235" t="str">
        <f t="shared" si="2435"/>
        <v/>
      </c>
      <c r="E8123" s="236"/>
      <c r="F8123" s="237">
        <f t="shared" si="2436"/>
        <v>0</v>
      </c>
      <c r="G8123" s="303">
        <f t="shared" si="2437"/>
        <v>0</v>
      </c>
    </row>
    <row r="8124" spans="1:7" s="238" customFormat="1" ht="24" customHeight="1" x14ac:dyDescent="0.2">
      <c r="A8124" s="235" t="str">
        <f t="shared" si="2433"/>
        <v/>
      </c>
      <c r="B8124" s="233" t="str">
        <f t="shared" si="2434"/>
        <v/>
      </c>
      <c r="C8124" s="234"/>
      <c r="D8124" s="235" t="str">
        <f t="shared" si="2435"/>
        <v/>
      </c>
      <c r="E8124" s="236"/>
      <c r="F8124" s="237">
        <f t="shared" si="2436"/>
        <v>0</v>
      </c>
      <c r="G8124" s="303">
        <f t="shared" si="2437"/>
        <v>0</v>
      </c>
    </row>
    <row r="8125" spans="1:7" s="238" customFormat="1" ht="24" customHeight="1" x14ac:dyDescent="0.2">
      <c r="A8125" s="235" t="str">
        <f t="shared" si="2433"/>
        <v/>
      </c>
      <c r="B8125" s="233" t="str">
        <f t="shared" si="2434"/>
        <v/>
      </c>
      <c r="C8125" s="234"/>
      <c r="D8125" s="235" t="str">
        <f t="shared" si="2435"/>
        <v/>
      </c>
      <c r="E8125" s="236"/>
      <c r="F8125" s="237">
        <f t="shared" si="2436"/>
        <v>0</v>
      </c>
      <c r="G8125" s="303">
        <f t="shared" si="2437"/>
        <v>0</v>
      </c>
    </row>
    <row r="8126" spans="1:7" ht="24" customHeight="1" x14ac:dyDescent="0.2">
      <c r="A8126" s="304"/>
      <c r="B8126" s="99"/>
      <c r="C8126" s="99"/>
      <c r="D8126" s="105"/>
      <c r="E8126" s="106"/>
      <c r="F8126" s="377" t="s">
        <v>31</v>
      </c>
      <c r="G8126" s="305">
        <f>SUBTOTAL(9,G8112:G8125)</f>
        <v>0</v>
      </c>
    </row>
    <row r="8127" spans="1:7" ht="24" customHeight="1" x14ac:dyDescent="0.2">
      <c r="A8127" s="304"/>
      <c r="B8127" s="99"/>
      <c r="C8127" s="375" t="s">
        <v>605</v>
      </c>
      <c r="D8127" s="105"/>
      <c r="E8127" s="106"/>
      <c r="F8127" s="107"/>
      <c r="G8127" s="306"/>
    </row>
    <row r="8128" spans="1:7" s="238" customFormat="1" ht="24" customHeight="1" x14ac:dyDescent="0.2">
      <c r="A8128" s="235" t="str">
        <f t="shared" ref="A8128:A8135" si="2438">IFERROR(VLOOKUP(C8128,Tabla_Insumos,4,FALSE),"")</f>
        <v/>
      </c>
      <c r="B8128" s="233">
        <f t="shared" ref="B8128:B8135" si="2439">IFERROR(VLOOKUP(A8128,Tabla_Indices,5,FALSE),"")</f>
        <v>0</v>
      </c>
      <c r="C8128" s="234"/>
      <c r="D8128" s="235" t="str">
        <f t="shared" ref="D8128:D8135" si="2440">IFERROR(VLOOKUP(C8128,Tabla_Insumos,2,FALSE),"")</f>
        <v/>
      </c>
      <c r="E8128" s="236"/>
      <c r="F8128" s="237">
        <f t="shared" ref="F8128:F8135" si="2441">IFERROR(VLOOKUP(C8128,Tabla_Insumos,3,FALSE),0)</f>
        <v>0</v>
      </c>
      <c r="G8128" s="303">
        <f>ROUND(E8128*F8128,2)</f>
        <v>0</v>
      </c>
    </row>
    <row r="8129" spans="1:7" s="238" customFormat="1" ht="24" customHeight="1" x14ac:dyDescent="0.2">
      <c r="A8129" s="235" t="str">
        <f t="shared" si="2438"/>
        <v/>
      </c>
      <c r="B8129" s="233">
        <f t="shared" si="2439"/>
        <v>0</v>
      </c>
      <c r="C8129" s="234"/>
      <c r="D8129" s="235" t="str">
        <f t="shared" si="2440"/>
        <v/>
      </c>
      <c r="E8129" s="236"/>
      <c r="F8129" s="237">
        <f t="shared" si="2441"/>
        <v>0</v>
      </c>
      <c r="G8129" s="303">
        <f>ROUND(E8129*F8129,2)</f>
        <v>0</v>
      </c>
    </row>
    <row r="8130" spans="1:7" s="238" customFormat="1" ht="24" customHeight="1" x14ac:dyDescent="0.2">
      <c r="A8130" s="235" t="str">
        <f t="shared" si="2438"/>
        <v/>
      </c>
      <c r="B8130" s="233">
        <f t="shared" si="2439"/>
        <v>0</v>
      </c>
      <c r="C8130" s="234"/>
      <c r="D8130" s="235" t="str">
        <f t="shared" si="2440"/>
        <v/>
      </c>
      <c r="E8130" s="236"/>
      <c r="F8130" s="237">
        <f t="shared" si="2441"/>
        <v>0</v>
      </c>
      <c r="G8130" s="303">
        <f t="shared" ref="G8130:G8135" si="2442">ROUND(E8130*F8130,2)</f>
        <v>0</v>
      </c>
    </row>
    <row r="8131" spans="1:7" s="238" customFormat="1" ht="24" customHeight="1" x14ac:dyDescent="0.2">
      <c r="A8131" s="235" t="str">
        <f t="shared" si="2438"/>
        <v/>
      </c>
      <c r="B8131" s="233">
        <f t="shared" si="2439"/>
        <v>0</v>
      </c>
      <c r="C8131" s="234"/>
      <c r="D8131" s="235" t="str">
        <f t="shared" si="2440"/>
        <v/>
      </c>
      <c r="E8131" s="236"/>
      <c r="F8131" s="237">
        <f t="shared" si="2441"/>
        <v>0</v>
      </c>
      <c r="G8131" s="303">
        <f t="shared" si="2442"/>
        <v>0</v>
      </c>
    </row>
    <row r="8132" spans="1:7" s="238" customFormat="1" ht="24" customHeight="1" x14ac:dyDescent="0.2">
      <c r="A8132" s="235" t="str">
        <f t="shared" si="2438"/>
        <v/>
      </c>
      <c r="B8132" s="233">
        <f t="shared" si="2439"/>
        <v>0</v>
      </c>
      <c r="C8132" s="234"/>
      <c r="D8132" s="235" t="str">
        <f t="shared" si="2440"/>
        <v/>
      </c>
      <c r="E8132" s="236"/>
      <c r="F8132" s="237">
        <f t="shared" si="2441"/>
        <v>0</v>
      </c>
      <c r="G8132" s="303">
        <f t="shared" si="2442"/>
        <v>0</v>
      </c>
    </row>
    <row r="8133" spans="1:7" s="238" customFormat="1" ht="24" customHeight="1" x14ac:dyDescent="0.2">
      <c r="A8133" s="235" t="str">
        <f t="shared" si="2438"/>
        <v/>
      </c>
      <c r="B8133" s="233">
        <f t="shared" si="2439"/>
        <v>0</v>
      </c>
      <c r="C8133" s="234"/>
      <c r="D8133" s="235" t="str">
        <f t="shared" si="2440"/>
        <v/>
      </c>
      <c r="E8133" s="236"/>
      <c r="F8133" s="237">
        <f t="shared" si="2441"/>
        <v>0</v>
      </c>
      <c r="G8133" s="303">
        <f t="shared" si="2442"/>
        <v>0</v>
      </c>
    </row>
    <row r="8134" spans="1:7" s="238" customFormat="1" ht="24" customHeight="1" x14ac:dyDescent="0.2">
      <c r="A8134" s="235" t="str">
        <f t="shared" si="2438"/>
        <v/>
      </c>
      <c r="B8134" s="233">
        <f t="shared" si="2439"/>
        <v>0</v>
      </c>
      <c r="C8134" s="234"/>
      <c r="D8134" s="235" t="str">
        <f t="shared" si="2440"/>
        <v/>
      </c>
      <c r="E8134" s="236"/>
      <c r="F8134" s="237">
        <f t="shared" si="2441"/>
        <v>0</v>
      </c>
      <c r="G8134" s="303">
        <f t="shared" si="2442"/>
        <v>0</v>
      </c>
    </row>
    <row r="8135" spans="1:7" s="238" customFormat="1" ht="24" customHeight="1" x14ac:dyDescent="0.2">
      <c r="A8135" s="235" t="str">
        <f t="shared" si="2438"/>
        <v/>
      </c>
      <c r="B8135" s="233">
        <f t="shared" si="2439"/>
        <v>0</v>
      </c>
      <c r="C8135" s="234"/>
      <c r="D8135" s="235" t="str">
        <f t="shared" si="2440"/>
        <v/>
      </c>
      <c r="E8135" s="236"/>
      <c r="F8135" s="237">
        <f t="shared" si="2441"/>
        <v>0</v>
      </c>
      <c r="G8135" s="303">
        <f t="shared" si="2442"/>
        <v>0</v>
      </c>
    </row>
    <row r="8136" spans="1:7" ht="24" customHeight="1" x14ac:dyDescent="0.2">
      <c r="A8136" s="304"/>
      <c r="B8136" s="99"/>
      <c r="C8136" s="99"/>
      <c r="D8136" s="105"/>
      <c r="E8136" s="106"/>
      <c r="F8136" s="377" t="s">
        <v>32</v>
      </c>
      <c r="G8136" s="305">
        <f>SUBTOTAL(9,G8128:G8135)</f>
        <v>0</v>
      </c>
    </row>
    <row r="8137" spans="1:7" ht="24" customHeight="1" x14ac:dyDescent="0.2">
      <c r="A8137" s="304"/>
      <c r="B8137" s="99"/>
      <c r="C8137" s="375" t="s">
        <v>606</v>
      </c>
      <c r="D8137" s="105"/>
      <c r="E8137" s="106"/>
      <c r="F8137" s="107"/>
      <c r="G8137" s="306"/>
    </row>
    <row r="8138" spans="1:7" s="238" customFormat="1" ht="24" customHeight="1" x14ac:dyDescent="0.2">
      <c r="A8138" s="235" t="str">
        <f t="shared" ref="A8138:A8146" si="2443">IFERROR(VLOOKUP(C8138,Tabla_Insumos,4,FALSE),"")</f>
        <v/>
      </c>
      <c r="B8138" s="233" t="str">
        <f t="shared" ref="B8138:B8146" si="2444">IFERROR(VLOOKUP(C8138,Tabla_Insumos,5,FALSE),"")</f>
        <v/>
      </c>
      <c r="C8138" s="234"/>
      <c r="D8138" s="235" t="str">
        <f t="shared" ref="D8138:D8146" si="2445">IFERROR(VLOOKUP(C8138,Tabla_Insumos,2,FALSE),"")</f>
        <v/>
      </c>
      <c r="E8138" s="236"/>
      <c r="F8138" s="237">
        <f t="shared" ref="F8138:F8146" si="2446">IFERROR(VLOOKUP(C8138,Tabla_Insumos,3,FALSE),0)</f>
        <v>0</v>
      </c>
      <c r="G8138" s="303">
        <f t="shared" ref="G8138:G8146" si="2447">ROUND(E8138*F8138,2)</f>
        <v>0</v>
      </c>
    </row>
    <row r="8139" spans="1:7" s="238" customFormat="1" ht="24" customHeight="1" x14ac:dyDescent="0.2">
      <c r="A8139" s="235" t="str">
        <f t="shared" si="2443"/>
        <v/>
      </c>
      <c r="B8139" s="233" t="str">
        <f t="shared" si="2444"/>
        <v/>
      </c>
      <c r="C8139" s="234"/>
      <c r="D8139" s="235" t="str">
        <f t="shared" si="2445"/>
        <v/>
      </c>
      <c r="E8139" s="236"/>
      <c r="F8139" s="237">
        <f t="shared" si="2446"/>
        <v>0</v>
      </c>
      <c r="G8139" s="303">
        <f t="shared" si="2447"/>
        <v>0</v>
      </c>
    </row>
    <row r="8140" spans="1:7" s="238" customFormat="1" ht="24" customHeight="1" x14ac:dyDescent="0.2">
      <c r="A8140" s="235" t="str">
        <f t="shared" si="2443"/>
        <v/>
      </c>
      <c r="B8140" s="233" t="str">
        <f t="shared" si="2444"/>
        <v/>
      </c>
      <c r="C8140" s="234"/>
      <c r="D8140" s="235" t="str">
        <f t="shared" si="2445"/>
        <v/>
      </c>
      <c r="E8140" s="236"/>
      <c r="F8140" s="237">
        <f t="shared" si="2446"/>
        <v>0</v>
      </c>
      <c r="G8140" s="303">
        <f t="shared" si="2447"/>
        <v>0</v>
      </c>
    </row>
    <row r="8141" spans="1:7" s="238" customFormat="1" ht="24" customHeight="1" x14ac:dyDescent="0.2">
      <c r="A8141" s="235" t="str">
        <f t="shared" si="2443"/>
        <v/>
      </c>
      <c r="B8141" s="233" t="str">
        <f t="shared" si="2444"/>
        <v/>
      </c>
      <c r="C8141" s="234"/>
      <c r="D8141" s="235" t="str">
        <f t="shared" si="2445"/>
        <v/>
      </c>
      <c r="E8141" s="236"/>
      <c r="F8141" s="237">
        <f t="shared" si="2446"/>
        <v>0</v>
      </c>
      <c r="G8141" s="303">
        <f t="shared" si="2447"/>
        <v>0</v>
      </c>
    </row>
    <row r="8142" spans="1:7" s="238" customFormat="1" ht="24" customHeight="1" x14ac:dyDescent="0.2">
      <c r="A8142" s="235" t="str">
        <f t="shared" si="2443"/>
        <v/>
      </c>
      <c r="B8142" s="233" t="str">
        <f t="shared" si="2444"/>
        <v/>
      </c>
      <c r="C8142" s="234"/>
      <c r="D8142" s="235" t="str">
        <f t="shared" si="2445"/>
        <v/>
      </c>
      <c r="E8142" s="236"/>
      <c r="F8142" s="237">
        <f t="shared" si="2446"/>
        <v>0</v>
      </c>
      <c r="G8142" s="303">
        <f t="shared" si="2447"/>
        <v>0</v>
      </c>
    </row>
    <row r="8143" spans="1:7" s="238" customFormat="1" ht="24" customHeight="1" x14ac:dyDescent="0.2">
      <c r="A8143" s="235" t="str">
        <f t="shared" si="2443"/>
        <v/>
      </c>
      <c r="B8143" s="233" t="str">
        <f t="shared" si="2444"/>
        <v/>
      </c>
      <c r="C8143" s="234"/>
      <c r="D8143" s="235" t="str">
        <f t="shared" si="2445"/>
        <v/>
      </c>
      <c r="E8143" s="236"/>
      <c r="F8143" s="237">
        <f t="shared" si="2446"/>
        <v>0</v>
      </c>
      <c r="G8143" s="303">
        <f t="shared" si="2447"/>
        <v>0</v>
      </c>
    </row>
    <row r="8144" spans="1:7" s="238" customFormat="1" ht="24" customHeight="1" x14ac:dyDescent="0.2">
      <c r="A8144" s="235" t="str">
        <f t="shared" si="2443"/>
        <v/>
      </c>
      <c r="B8144" s="233" t="str">
        <f t="shared" si="2444"/>
        <v/>
      </c>
      <c r="C8144" s="234"/>
      <c r="D8144" s="235" t="str">
        <f t="shared" si="2445"/>
        <v/>
      </c>
      <c r="E8144" s="236"/>
      <c r="F8144" s="237">
        <f t="shared" si="2446"/>
        <v>0</v>
      </c>
      <c r="G8144" s="303">
        <f t="shared" si="2447"/>
        <v>0</v>
      </c>
    </row>
    <row r="8145" spans="1:123" s="238" customFormat="1" ht="24" customHeight="1" x14ac:dyDescent="0.2">
      <c r="A8145" s="235" t="str">
        <f t="shared" si="2443"/>
        <v/>
      </c>
      <c r="B8145" s="233" t="str">
        <f t="shared" si="2444"/>
        <v/>
      </c>
      <c r="C8145" s="234"/>
      <c r="D8145" s="235" t="str">
        <f t="shared" si="2445"/>
        <v/>
      </c>
      <c r="E8145" s="236"/>
      <c r="F8145" s="237">
        <f t="shared" si="2446"/>
        <v>0</v>
      </c>
      <c r="G8145" s="303">
        <f t="shared" si="2447"/>
        <v>0</v>
      </c>
    </row>
    <row r="8146" spans="1:123" s="238" customFormat="1" ht="24" customHeight="1" x14ac:dyDescent="0.2">
      <c r="A8146" s="235" t="str">
        <f t="shared" si="2443"/>
        <v/>
      </c>
      <c r="B8146" s="233" t="str">
        <f t="shared" si="2444"/>
        <v/>
      </c>
      <c r="C8146" s="234"/>
      <c r="D8146" s="235" t="str">
        <f t="shared" si="2445"/>
        <v/>
      </c>
      <c r="E8146" s="236"/>
      <c r="F8146" s="237">
        <f t="shared" si="2446"/>
        <v>0</v>
      </c>
      <c r="G8146" s="303">
        <f t="shared" si="2447"/>
        <v>0</v>
      </c>
    </row>
    <row r="8147" spans="1:123" ht="24" customHeight="1" x14ac:dyDescent="0.2">
      <c r="A8147" s="307"/>
      <c r="B8147" s="105"/>
      <c r="C8147" s="99"/>
      <c r="D8147" s="105"/>
      <c r="E8147" s="106"/>
      <c r="F8147" s="377" t="s">
        <v>33</v>
      </c>
      <c r="G8147" s="305">
        <f>SUBTOTAL(9,G8138:G8146)</f>
        <v>0</v>
      </c>
    </row>
    <row r="8148" spans="1:123" ht="24" customHeight="1" x14ac:dyDescent="0.2">
      <c r="A8148" s="308"/>
      <c r="B8148" s="105"/>
      <c r="C8148" s="99"/>
      <c r="D8148" s="105"/>
      <c r="E8148" s="106"/>
      <c r="F8148" s="107"/>
      <c r="G8148" s="306"/>
    </row>
    <row r="8149" spans="1:123" ht="24" customHeight="1" x14ac:dyDescent="0.2">
      <c r="A8149" s="309" t="str">
        <f>B8107</f>
        <v/>
      </c>
      <c r="B8149" s="310" t="str">
        <f>C8107</f>
        <v/>
      </c>
      <c r="C8149" s="113"/>
      <c r="D8149" s="113" t="s">
        <v>34</v>
      </c>
      <c r="E8149" s="114"/>
      <c r="F8149" s="312" t="s">
        <v>35</v>
      </c>
      <c r="G8149" s="311">
        <f>SUBTOTAL(9,G8112:G8148)</f>
        <v>0</v>
      </c>
    </row>
    <row r="8151" spans="1:123" ht="24" customHeight="1" x14ac:dyDescent="0.2">
      <c r="A8151" s="291" t="s">
        <v>37</v>
      </c>
      <c r="B8151" s="292"/>
      <c r="C8151" s="292"/>
      <c r="D8151" s="292"/>
      <c r="E8151" s="292"/>
      <c r="F8151" s="292"/>
      <c r="G8151" s="293"/>
    </row>
    <row r="8152" spans="1:123" ht="24" customHeight="1" x14ac:dyDescent="0.2">
      <c r="A8152" s="294" t="s">
        <v>602</v>
      </c>
      <c r="B8152" s="101" t="str">
        <f>Comitente</f>
        <v>DIRECCION PROVINCIAL DE REDES DE GAS</v>
      </c>
      <c r="C8152" s="96"/>
      <c r="D8152" s="102"/>
      <c r="E8152" s="102"/>
      <c r="F8152" s="103"/>
      <c r="G8152" s="295"/>
    </row>
    <row r="8153" spans="1:123" ht="24" customHeight="1" x14ac:dyDescent="0.2">
      <c r="A8153" s="294" t="s">
        <v>603</v>
      </c>
      <c r="B8153" s="101">
        <f>Contratista</f>
        <v>0</v>
      </c>
      <c r="C8153" s="97"/>
      <c r="D8153" s="97"/>
      <c r="E8153" s="97"/>
      <c r="F8153" s="104"/>
      <c r="G8153" s="296"/>
    </row>
    <row r="8154" spans="1:123" ht="24" customHeight="1" x14ac:dyDescent="0.2">
      <c r="A8154" s="294" t="s">
        <v>24</v>
      </c>
      <c r="B8154" s="101" t="str">
        <f>Obra</f>
        <v>RED DE MEDIA PRESIÓN BARRIO TALACASTO</v>
      </c>
      <c r="C8154" s="97"/>
      <c r="D8154" s="97"/>
      <c r="E8154" s="97"/>
      <c r="F8154" s="104" t="s">
        <v>38</v>
      </c>
      <c r="G8154" s="297">
        <f>Fecha_Base</f>
        <v>0</v>
      </c>
    </row>
    <row r="8155" spans="1:123" ht="24" customHeight="1" x14ac:dyDescent="0.2">
      <c r="A8155" s="298" t="s">
        <v>601</v>
      </c>
      <c r="B8155" s="98" t="str">
        <f>Ubicación</f>
        <v>Departamento Chimbas</v>
      </c>
      <c r="C8155" s="98"/>
      <c r="D8155" s="105"/>
      <c r="E8155" s="106"/>
      <c r="F8155" s="107"/>
      <c r="G8155" s="299"/>
    </row>
    <row r="8156" spans="1:123" ht="24" customHeight="1" x14ac:dyDescent="0.2">
      <c r="A8156" s="298" t="s">
        <v>39</v>
      </c>
      <c r="B8156" s="108" t="str">
        <f>IFERROR(VALUE(LEFT(B8157,FIND(".",B8157)-1)),"")</f>
        <v/>
      </c>
      <c r="C8156" s="99" t="str">
        <f>IFERROR(VLOOKUP(B8156,Tabla_CyP,2,FALSE),"")</f>
        <v/>
      </c>
      <c r="D8156" s="99"/>
      <c r="E8156" s="106"/>
      <c r="F8156" s="107"/>
      <c r="G8156" s="299"/>
    </row>
    <row r="8157" spans="1:123" ht="24" customHeight="1" x14ac:dyDescent="0.2">
      <c r="A8157" s="298" t="s">
        <v>25</v>
      </c>
      <c r="B8157" s="109" t="str">
        <f>IFERROR(VLOOKUP(COUNTIF($A$1:A8157,"ANALISIS DE PRECIOS"),Tabla_NumeroItem,2,FALSE),"")</f>
        <v/>
      </c>
      <c r="C8157" s="99" t="str">
        <f>IFERROR(VLOOKUP(B8157,Tabla_CyP,2,FALSE),"")</f>
        <v/>
      </c>
      <c r="D8157" s="105"/>
      <c r="E8157" s="106"/>
      <c r="F8157" s="104" t="s">
        <v>26</v>
      </c>
      <c r="G8157" s="300" t="str">
        <f>IFERROR(VLOOKUP(B8157,Tabla_CyP,4,FALSE),"")</f>
        <v/>
      </c>
    </row>
    <row r="8158" spans="1:123" ht="24" customHeight="1" x14ac:dyDescent="0.2">
      <c r="A8158" s="298"/>
      <c r="B8158" s="98"/>
      <c r="C8158" s="99"/>
      <c r="D8158" s="105"/>
      <c r="E8158" s="106"/>
      <c r="F8158" s="107"/>
      <c r="G8158" s="299"/>
    </row>
    <row r="8159" spans="1:123" ht="24" customHeight="1" x14ac:dyDescent="0.2">
      <c r="A8159" s="431" t="s">
        <v>507</v>
      </c>
      <c r="B8159" s="432"/>
      <c r="C8159" s="425" t="s">
        <v>0</v>
      </c>
      <c r="D8159" s="425" t="s">
        <v>27</v>
      </c>
      <c r="E8159" s="427" t="s">
        <v>28</v>
      </c>
      <c r="F8159" s="429" t="s">
        <v>29</v>
      </c>
      <c r="G8159" s="429" t="s">
        <v>30</v>
      </c>
    </row>
    <row r="8160" spans="1:123" s="111" customFormat="1" ht="24" customHeight="1" x14ac:dyDescent="0.2">
      <c r="A8160" s="110" t="s">
        <v>508</v>
      </c>
      <c r="B8160" s="110" t="s">
        <v>509</v>
      </c>
      <c r="C8160" s="426"/>
      <c r="D8160" s="426"/>
      <c r="E8160" s="428"/>
      <c r="F8160" s="430"/>
      <c r="G8160" s="430"/>
      <c r="H8160" s="239"/>
      <c r="I8160" s="239"/>
      <c r="J8160" s="239"/>
      <c r="K8160" s="239"/>
      <c r="L8160" s="239"/>
      <c r="M8160" s="239"/>
      <c r="N8160" s="239"/>
      <c r="O8160" s="239"/>
      <c r="P8160" s="239"/>
      <c r="Q8160" s="239"/>
      <c r="R8160" s="239"/>
      <c r="S8160" s="239"/>
      <c r="T8160" s="239"/>
      <c r="U8160" s="239"/>
      <c r="V8160" s="239"/>
      <c r="W8160" s="239"/>
      <c r="X8160" s="239"/>
      <c r="Y8160" s="239"/>
      <c r="Z8160" s="239"/>
      <c r="AA8160" s="239"/>
      <c r="AB8160" s="239"/>
      <c r="AC8160" s="239"/>
      <c r="AD8160" s="239"/>
      <c r="AE8160" s="239"/>
      <c r="AF8160" s="239"/>
      <c r="AG8160" s="239"/>
      <c r="AH8160" s="239"/>
      <c r="AI8160" s="239"/>
      <c r="AJ8160" s="239"/>
      <c r="AK8160" s="239"/>
      <c r="AL8160" s="239"/>
      <c r="AM8160" s="239"/>
      <c r="AN8160" s="239"/>
      <c r="AO8160" s="239"/>
      <c r="AP8160" s="239"/>
      <c r="AQ8160" s="239"/>
      <c r="AR8160" s="239"/>
      <c r="AS8160" s="239"/>
      <c r="AT8160" s="239"/>
      <c r="AU8160" s="239"/>
      <c r="AV8160" s="239"/>
      <c r="AW8160" s="239"/>
      <c r="AX8160" s="239"/>
      <c r="AY8160" s="239"/>
      <c r="AZ8160" s="239"/>
      <c r="BA8160" s="239"/>
      <c r="BB8160" s="239"/>
      <c r="BC8160" s="239"/>
      <c r="BD8160" s="239"/>
      <c r="BE8160" s="239"/>
      <c r="BF8160" s="239"/>
      <c r="BG8160" s="239"/>
      <c r="BH8160" s="239"/>
      <c r="BI8160" s="239"/>
      <c r="BJ8160" s="239"/>
      <c r="BK8160" s="239"/>
      <c r="BL8160" s="239"/>
      <c r="BM8160" s="239"/>
      <c r="BN8160" s="239"/>
      <c r="BO8160" s="239"/>
      <c r="BP8160" s="239"/>
      <c r="BQ8160" s="239"/>
      <c r="BR8160" s="239"/>
      <c r="BS8160" s="239"/>
      <c r="BT8160" s="239"/>
      <c r="BU8160" s="239"/>
      <c r="BV8160" s="239"/>
      <c r="BW8160" s="239"/>
      <c r="BX8160" s="239"/>
      <c r="BY8160" s="239"/>
      <c r="BZ8160" s="239"/>
      <c r="CA8160" s="239"/>
      <c r="CB8160" s="239"/>
      <c r="CC8160" s="239"/>
      <c r="CD8160" s="239"/>
      <c r="CE8160" s="239"/>
      <c r="CF8160" s="239"/>
      <c r="CG8160" s="239"/>
      <c r="CH8160" s="239"/>
      <c r="CI8160" s="239"/>
      <c r="CJ8160" s="239"/>
      <c r="CK8160" s="239"/>
      <c r="CL8160" s="239"/>
      <c r="CM8160" s="239"/>
      <c r="CN8160" s="239"/>
      <c r="CO8160" s="239"/>
      <c r="CP8160" s="239"/>
      <c r="CQ8160" s="239"/>
      <c r="CR8160" s="239"/>
      <c r="CS8160" s="239"/>
      <c r="CT8160" s="239"/>
      <c r="CU8160" s="239"/>
      <c r="CV8160" s="239"/>
      <c r="CW8160" s="239"/>
      <c r="CX8160" s="239"/>
      <c r="CY8160" s="239"/>
      <c r="CZ8160" s="239"/>
      <c r="DA8160" s="239"/>
      <c r="DB8160" s="239"/>
      <c r="DC8160" s="239"/>
      <c r="DD8160" s="239"/>
      <c r="DE8160" s="239"/>
      <c r="DF8160" s="239"/>
      <c r="DG8160" s="239"/>
      <c r="DH8160" s="239"/>
      <c r="DI8160" s="239"/>
      <c r="DJ8160" s="239"/>
      <c r="DK8160" s="239"/>
      <c r="DL8160" s="239"/>
      <c r="DM8160" s="239"/>
      <c r="DN8160" s="239"/>
      <c r="DO8160" s="239"/>
      <c r="DP8160" s="239"/>
      <c r="DQ8160" s="239"/>
      <c r="DR8160" s="239"/>
      <c r="DS8160" s="239"/>
    </row>
    <row r="8161" spans="1:7" ht="24" customHeight="1" x14ac:dyDescent="0.2">
      <c r="A8161" s="378"/>
      <c r="B8161" s="112"/>
      <c r="C8161" s="376" t="s">
        <v>604</v>
      </c>
      <c r="D8161" s="113"/>
      <c r="E8161" s="114"/>
      <c r="F8161" s="115"/>
      <c r="G8161" s="302"/>
    </row>
    <row r="8162" spans="1:7" s="238" customFormat="1" ht="24" customHeight="1" x14ac:dyDescent="0.2">
      <c r="A8162" s="235" t="str">
        <f t="shared" ref="A8162:A8175" si="2448">IFERROR(VLOOKUP(C8162,Tabla_Insumos,4,FALSE),"")</f>
        <v/>
      </c>
      <c r="B8162" s="233" t="str">
        <f t="shared" ref="B8162:B8175" si="2449">IFERROR(VLOOKUP(C8162,Tabla_Insumos,5,FALSE),"")</f>
        <v/>
      </c>
      <c r="C8162" s="234"/>
      <c r="D8162" s="235" t="str">
        <f t="shared" ref="D8162:D8175" si="2450">IFERROR(VLOOKUP(C8162,Tabla_Insumos,2,FALSE),"")</f>
        <v/>
      </c>
      <c r="E8162" s="236"/>
      <c r="F8162" s="237">
        <f t="shared" ref="F8162:F8175" si="2451">IFERROR(VLOOKUP(C8162,Tabla_Insumos,3,FALSE),0)</f>
        <v>0</v>
      </c>
      <c r="G8162" s="303">
        <f>ROUND(E8162*F8162,2)</f>
        <v>0</v>
      </c>
    </row>
    <row r="8163" spans="1:7" s="238" customFormat="1" ht="24" customHeight="1" x14ac:dyDescent="0.2">
      <c r="A8163" s="235" t="str">
        <f t="shared" si="2448"/>
        <v/>
      </c>
      <c r="B8163" s="233" t="str">
        <f t="shared" si="2449"/>
        <v/>
      </c>
      <c r="C8163" s="234"/>
      <c r="D8163" s="235" t="str">
        <f t="shared" si="2450"/>
        <v/>
      </c>
      <c r="E8163" s="236"/>
      <c r="F8163" s="237">
        <f t="shared" si="2451"/>
        <v>0</v>
      </c>
      <c r="G8163" s="303">
        <f t="shared" ref="G8163:G8175" si="2452">ROUND(E8163*F8163,2)</f>
        <v>0</v>
      </c>
    </row>
    <row r="8164" spans="1:7" s="238" customFormat="1" ht="24" customHeight="1" x14ac:dyDescent="0.2">
      <c r="A8164" s="235" t="str">
        <f t="shared" si="2448"/>
        <v/>
      </c>
      <c r="B8164" s="233" t="str">
        <f t="shared" si="2449"/>
        <v/>
      </c>
      <c r="C8164" s="234"/>
      <c r="D8164" s="235" t="str">
        <f t="shared" si="2450"/>
        <v/>
      </c>
      <c r="E8164" s="236"/>
      <c r="F8164" s="237">
        <f t="shared" si="2451"/>
        <v>0</v>
      </c>
      <c r="G8164" s="303">
        <f t="shared" si="2452"/>
        <v>0</v>
      </c>
    </row>
    <row r="8165" spans="1:7" s="238" customFormat="1" ht="24" customHeight="1" x14ac:dyDescent="0.2">
      <c r="A8165" s="235" t="str">
        <f t="shared" si="2448"/>
        <v/>
      </c>
      <c r="B8165" s="233" t="str">
        <f t="shared" si="2449"/>
        <v/>
      </c>
      <c r="C8165" s="234"/>
      <c r="D8165" s="235" t="str">
        <f t="shared" si="2450"/>
        <v/>
      </c>
      <c r="E8165" s="236"/>
      <c r="F8165" s="237">
        <f t="shared" si="2451"/>
        <v>0</v>
      </c>
      <c r="G8165" s="303">
        <f t="shared" si="2452"/>
        <v>0</v>
      </c>
    </row>
    <row r="8166" spans="1:7" s="238" customFormat="1" ht="24" customHeight="1" x14ac:dyDescent="0.2">
      <c r="A8166" s="235" t="str">
        <f t="shared" si="2448"/>
        <v/>
      </c>
      <c r="B8166" s="233" t="str">
        <f t="shared" si="2449"/>
        <v/>
      </c>
      <c r="C8166" s="234"/>
      <c r="D8166" s="235" t="str">
        <f t="shared" si="2450"/>
        <v/>
      </c>
      <c r="E8166" s="236"/>
      <c r="F8166" s="237">
        <f t="shared" si="2451"/>
        <v>0</v>
      </c>
      <c r="G8166" s="303">
        <f t="shared" si="2452"/>
        <v>0</v>
      </c>
    </row>
    <row r="8167" spans="1:7" s="238" customFormat="1" ht="24" customHeight="1" x14ac:dyDescent="0.2">
      <c r="A8167" s="235" t="str">
        <f t="shared" si="2448"/>
        <v/>
      </c>
      <c r="B8167" s="233" t="str">
        <f t="shared" si="2449"/>
        <v/>
      </c>
      <c r="C8167" s="234"/>
      <c r="D8167" s="235" t="str">
        <f t="shared" si="2450"/>
        <v/>
      </c>
      <c r="E8167" s="236"/>
      <c r="F8167" s="237">
        <f t="shared" si="2451"/>
        <v>0</v>
      </c>
      <c r="G8167" s="303">
        <f t="shared" si="2452"/>
        <v>0</v>
      </c>
    </row>
    <row r="8168" spans="1:7" s="238" customFormat="1" ht="24" customHeight="1" x14ac:dyDescent="0.2">
      <c r="A8168" s="235" t="str">
        <f t="shared" si="2448"/>
        <v/>
      </c>
      <c r="B8168" s="233" t="str">
        <f t="shared" si="2449"/>
        <v/>
      </c>
      <c r="C8168" s="234"/>
      <c r="D8168" s="235" t="str">
        <f t="shared" si="2450"/>
        <v/>
      </c>
      <c r="E8168" s="236"/>
      <c r="F8168" s="237">
        <f t="shared" si="2451"/>
        <v>0</v>
      </c>
      <c r="G8168" s="303">
        <f t="shared" si="2452"/>
        <v>0</v>
      </c>
    </row>
    <row r="8169" spans="1:7" s="238" customFormat="1" ht="24" customHeight="1" x14ac:dyDescent="0.2">
      <c r="A8169" s="235" t="str">
        <f t="shared" si="2448"/>
        <v/>
      </c>
      <c r="B8169" s="233" t="str">
        <f t="shared" si="2449"/>
        <v/>
      </c>
      <c r="C8169" s="234"/>
      <c r="D8169" s="235" t="str">
        <f t="shared" si="2450"/>
        <v/>
      </c>
      <c r="E8169" s="236"/>
      <c r="F8169" s="237">
        <f t="shared" si="2451"/>
        <v>0</v>
      </c>
      <c r="G8169" s="303">
        <f t="shared" si="2452"/>
        <v>0</v>
      </c>
    </row>
    <row r="8170" spans="1:7" s="238" customFormat="1" ht="24" customHeight="1" x14ac:dyDescent="0.2">
      <c r="A8170" s="235" t="str">
        <f t="shared" si="2448"/>
        <v/>
      </c>
      <c r="B8170" s="233" t="str">
        <f t="shared" si="2449"/>
        <v/>
      </c>
      <c r="C8170" s="234"/>
      <c r="D8170" s="235" t="str">
        <f t="shared" si="2450"/>
        <v/>
      </c>
      <c r="E8170" s="236"/>
      <c r="F8170" s="237">
        <f t="shared" si="2451"/>
        <v>0</v>
      </c>
      <c r="G8170" s="303">
        <f t="shared" si="2452"/>
        <v>0</v>
      </c>
    </row>
    <row r="8171" spans="1:7" s="238" customFormat="1" ht="24" customHeight="1" x14ac:dyDescent="0.2">
      <c r="A8171" s="235" t="str">
        <f t="shared" si="2448"/>
        <v/>
      </c>
      <c r="B8171" s="233" t="str">
        <f t="shared" si="2449"/>
        <v/>
      </c>
      <c r="C8171" s="234"/>
      <c r="D8171" s="235" t="str">
        <f t="shared" si="2450"/>
        <v/>
      </c>
      <c r="E8171" s="236"/>
      <c r="F8171" s="237">
        <f t="shared" si="2451"/>
        <v>0</v>
      </c>
      <c r="G8171" s="303">
        <f t="shared" si="2452"/>
        <v>0</v>
      </c>
    </row>
    <row r="8172" spans="1:7" s="238" customFormat="1" ht="24" customHeight="1" x14ac:dyDescent="0.2">
      <c r="A8172" s="235" t="str">
        <f t="shared" si="2448"/>
        <v/>
      </c>
      <c r="B8172" s="233" t="str">
        <f t="shared" si="2449"/>
        <v/>
      </c>
      <c r="C8172" s="234"/>
      <c r="D8172" s="235" t="str">
        <f t="shared" si="2450"/>
        <v/>
      </c>
      <c r="E8172" s="236"/>
      <c r="F8172" s="237">
        <f t="shared" si="2451"/>
        <v>0</v>
      </c>
      <c r="G8172" s="303">
        <f t="shared" si="2452"/>
        <v>0</v>
      </c>
    </row>
    <row r="8173" spans="1:7" s="238" customFormat="1" ht="24" customHeight="1" x14ac:dyDescent="0.2">
      <c r="A8173" s="235" t="str">
        <f t="shared" si="2448"/>
        <v/>
      </c>
      <c r="B8173" s="233" t="str">
        <f t="shared" si="2449"/>
        <v/>
      </c>
      <c r="C8173" s="234"/>
      <c r="D8173" s="235" t="str">
        <f t="shared" si="2450"/>
        <v/>
      </c>
      <c r="E8173" s="236"/>
      <c r="F8173" s="237">
        <f t="shared" si="2451"/>
        <v>0</v>
      </c>
      <c r="G8173" s="303">
        <f t="shared" si="2452"/>
        <v>0</v>
      </c>
    </row>
    <row r="8174" spans="1:7" s="238" customFormat="1" ht="24" customHeight="1" x14ac:dyDescent="0.2">
      <c r="A8174" s="235" t="str">
        <f t="shared" si="2448"/>
        <v/>
      </c>
      <c r="B8174" s="233" t="str">
        <f t="shared" si="2449"/>
        <v/>
      </c>
      <c r="C8174" s="234"/>
      <c r="D8174" s="235" t="str">
        <f t="shared" si="2450"/>
        <v/>
      </c>
      <c r="E8174" s="236"/>
      <c r="F8174" s="237">
        <f t="shared" si="2451"/>
        <v>0</v>
      </c>
      <c r="G8174" s="303">
        <f t="shared" si="2452"/>
        <v>0</v>
      </c>
    </row>
    <row r="8175" spans="1:7" s="238" customFormat="1" ht="24" customHeight="1" x14ac:dyDescent="0.2">
      <c r="A8175" s="235" t="str">
        <f t="shared" si="2448"/>
        <v/>
      </c>
      <c r="B8175" s="233" t="str">
        <f t="shared" si="2449"/>
        <v/>
      </c>
      <c r="C8175" s="234"/>
      <c r="D8175" s="235" t="str">
        <f t="shared" si="2450"/>
        <v/>
      </c>
      <c r="E8175" s="236"/>
      <c r="F8175" s="237">
        <f t="shared" si="2451"/>
        <v>0</v>
      </c>
      <c r="G8175" s="303">
        <f t="shared" si="2452"/>
        <v>0</v>
      </c>
    </row>
    <row r="8176" spans="1:7" ht="24" customHeight="1" x14ac:dyDescent="0.2">
      <c r="A8176" s="304"/>
      <c r="B8176" s="99"/>
      <c r="C8176" s="99"/>
      <c r="D8176" s="105"/>
      <c r="E8176" s="106"/>
      <c r="F8176" s="377" t="s">
        <v>31</v>
      </c>
      <c r="G8176" s="305">
        <f>SUBTOTAL(9,G8162:G8175)</f>
        <v>0</v>
      </c>
    </row>
    <row r="8177" spans="1:7" ht="24" customHeight="1" x14ac:dyDescent="0.2">
      <c r="A8177" s="304"/>
      <c r="B8177" s="99"/>
      <c r="C8177" s="375" t="s">
        <v>605</v>
      </c>
      <c r="D8177" s="105"/>
      <c r="E8177" s="106"/>
      <c r="F8177" s="107"/>
      <c r="G8177" s="306"/>
    </row>
    <row r="8178" spans="1:7" s="238" customFormat="1" ht="24" customHeight="1" x14ac:dyDescent="0.2">
      <c r="A8178" s="235" t="str">
        <f t="shared" ref="A8178:A8185" si="2453">IFERROR(VLOOKUP(C8178,Tabla_Insumos,4,FALSE),"")</f>
        <v/>
      </c>
      <c r="B8178" s="233">
        <f t="shared" ref="B8178:B8185" si="2454">IFERROR(VLOOKUP(A8178,Tabla_Indices,5,FALSE),"")</f>
        <v>0</v>
      </c>
      <c r="C8178" s="234"/>
      <c r="D8178" s="235" t="str">
        <f t="shared" ref="D8178:D8185" si="2455">IFERROR(VLOOKUP(C8178,Tabla_Insumos,2,FALSE),"")</f>
        <v/>
      </c>
      <c r="E8178" s="236"/>
      <c r="F8178" s="237">
        <f t="shared" ref="F8178:F8185" si="2456">IFERROR(VLOOKUP(C8178,Tabla_Insumos,3,FALSE),0)</f>
        <v>0</v>
      </c>
      <c r="G8178" s="303">
        <f>ROUND(E8178*F8178,2)</f>
        <v>0</v>
      </c>
    </row>
    <row r="8179" spans="1:7" s="238" customFormat="1" ht="24" customHeight="1" x14ac:dyDescent="0.2">
      <c r="A8179" s="235" t="str">
        <f t="shared" si="2453"/>
        <v/>
      </c>
      <c r="B8179" s="233">
        <f t="shared" si="2454"/>
        <v>0</v>
      </c>
      <c r="C8179" s="234"/>
      <c r="D8179" s="235" t="str">
        <f t="shared" si="2455"/>
        <v/>
      </c>
      <c r="E8179" s="236"/>
      <c r="F8179" s="237">
        <f t="shared" si="2456"/>
        <v>0</v>
      </c>
      <c r="G8179" s="303">
        <f>ROUND(E8179*F8179,2)</f>
        <v>0</v>
      </c>
    </row>
    <row r="8180" spans="1:7" s="238" customFormat="1" ht="24" customHeight="1" x14ac:dyDescent="0.2">
      <c r="A8180" s="235" t="str">
        <f t="shared" si="2453"/>
        <v/>
      </c>
      <c r="B8180" s="233">
        <f t="shared" si="2454"/>
        <v>0</v>
      </c>
      <c r="C8180" s="234"/>
      <c r="D8180" s="235" t="str">
        <f t="shared" si="2455"/>
        <v/>
      </c>
      <c r="E8180" s="236"/>
      <c r="F8180" s="237">
        <f t="shared" si="2456"/>
        <v>0</v>
      </c>
      <c r="G8180" s="303">
        <f t="shared" ref="G8180:G8185" si="2457">ROUND(E8180*F8180,2)</f>
        <v>0</v>
      </c>
    </row>
    <row r="8181" spans="1:7" s="238" customFormat="1" ht="24" customHeight="1" x14ac:dyDescent="0.2">
      <c r="A8181" s="235" t="str">
        <f t="shared" si="2453"/>
        <v/>
      </c>
      <c r="B8181" s="233">
        <f t="shared" si="2454"/>
        <v>0</v>
      </c>
      <c r="C8181" s="234"/>
      <c r="D8181" s="235" t="str">
        <f t="shared" si="2455"/>
        <v/>
      </c>
      <c r="E8181" s="236"/>
      <c r="F8181" s="237">
        <f t="shared" si="2456"/>
        <v>0</v>
      </c>
      <c r="G8181" s="303">
        <f t="shared" si="2457"/>
        <v>0</v>
      </c>
    </row>
    <row r="8182" spans="1:7" s="238" customFormat="1" ht="24" customHeight="1" x14ac:dyDescent="0.2">
      <c r="A8182" s="235" t="str">
        <f t="shared" si="2453"/>
        <v/>
      </c>
      <c r="B8182" s="233">
        <f t="shared" si="2454"/>
        <v>0</v>
      </c>
      <c r="C8182" s="234"/>
      <c r="D8182" s="235" t="str">
        <f t="shared" si="2455"/>
        <v/>
      </c>
      <c r="E8182" s="236"/>
      <c r="F8182" s="237">
        <f t="shared" si="2456"/>
        <v>0</v>
      </c>
      <c r="G8182" s="303">
        <f t="shared" si="2457"/>
        <v>0</v>
      </c>
    </row>
    <row r="8183" spans="1:7" s="238" customFormat="1" ht="24" customHeight="1" x14ac:dyDescent="0.2">
      <c r="A8183" s="235" t="str">
        <f t="shared" si="2453"/>
        <v/>
      </c>
      <c r="B8183" s="233">
        <f t="shared" si="2454"/>
        <v>0</v>
      </c>
      <c r="C8183" s="234"/>
      <c r="D8183" s="235" t="str">
        <f t="shared" si="2455"/>
        <v/>
      </c>
      <c r="E8183" s="236"/>
      <c r="F8183" s="237">
        <f t="shared" si="2456"/>
        <v>0</v>
      </c>
      <c r="G8183" s="303">
        <f t="shared" si="2457"/>
        <v>0</v>
      </c>
    </row>
    <row r="8184" spans="1:7" s="238" customFormat="1" ht="24" customHeight="1" x14ac:dyDescent="0.2">
      <c r="A8184" s="235" t="str">
        <f t="shared" si="2453"/>
        <v/>
      </c>
      <c r="B8184" s="233">
        <f t="shared" si="2454"/>
        <v>0</v>
      </c>
      <c r="C8184" s="234"/>
      <c r="D8184" s="235" t="str">
        <f t="shared" si="2455"/>
        <v/>
      </c>
      <c r="E8184" s="236"/>
      <c r="F8184" s="237">
        <f t="shared" si="2456"/>
        <v>0</v>
      </c>
      <c r="G8184" s="303">
        <f t="shared" si="2457"/>
        <v>0</v>
      </c>
    </row>
    <row r="8185" spans="1:7" s="238" customFormat="1" ht="24" customHeight="1" x14ac:dyDescent="0.2">
      <c r="A8185" s="235" t="str">
        <f t="shared" si="2453"/>
        <v/>
      </c>
      <c r="B8185" s="233">
        <f t="shared" si="2454"/>
        <v>0</v>
      </c>
      <c r="C8185" s="234"/>
      <c r="D8185" s="235" t="str">
        <f t="shared" si="2455"/>
        <v/>
      </c>
      <c r="E8185" s="236"/>
      <c r="F8185" s="237">
        <f t="shared" si="2456"/>
        <v>0</v>
      </c>
      <c r="G8185" s="303">
        <f t="shared" si="2457"/>
        <v>0</v>
      </c>
    </row>
    <row r="8186" spans="1:7" ht="24" customHeight="1" x14ac:dyDescent="0.2">
      <c r="A8186" s="304"/>
      <c r="B8186" s="99"/>
      <c r="C8186" s="99"/>
      <c r="D8186" s="105"/>
      <c r="E8186" s="106"/>
      <c r="F8186" s="377" t="s">
        <v>32</v>
      </c>
      <c r="G8186" s="305">
        <f>SUBTOTAL(9,G8178:G8185)</f>
        <v>0</v>
      </c>
    </row>
    <row r="8187" spans="1:7" ht="24" customHeight="1" x14ac:dyDescent="0.2">
      <c r="A8187" s="304"/>
      <c r="B8187" s="99"/>
      <c r="C8187" s="375" t="s">
        <v>606</v>
      </c>
      <c r="D8187" s="105"/>
      <c r="E8187" s="106"/>
      <c r="F8187" s="107"/>
      <c r="G8187" s="306"/>
    </row>
    <row r="8188" spans="1:7" s="238" customFormat="1" ht="24" customHeight="1" x14ac:dyDescent="0.2">
      <c r="A8188" s="235" t="str">
        <f t="shared" ref="A8188:A8196" si="2458">IFERROR(VLOOKUP(C8188,Tabla_Insumos,4,FALSE),"")</f>
        <v/>
      </c>
      <c r="B8188" s="233" t="str">
        <f t="shared" ref="B8188:B8196" si="2459">IFERROR(VLOOKUP(C8188,Tabla_Insumos,5,FALSE),"")</f>
        <v/>
      </c>
      <c r="C8188" s="234"/>
      <c r="D8188" s="235" t="str">
        <f t="shared" ref="D8188:D8196" si="2460">IFERROR(VLOOKUP(C8188,Tabla_Insumos,2,FALSE),"")</f>
        <v/>
      </c>
      <c r="E8188" s="236"/>
      <c r="F8188" s="237">
        <f t="shared" ref="F8188:F8196" si="2461">IFERROR(VLOOKUP(C8188,Tabla_Insumos,3,FALSE),0)</f>
        <v>0</v>
      </c>
      <c r="G8188" s="303">
        <f t="shared" ref="G8188:G8196" si="2462">ROUND(E8188*F8188,2)</f>
        <v>0</v>
      </c>
    </row>
    <row r="8189" spans="1:7" s="238" customFormat="1" ht="24" customHeight="1" x14ac:dyDescent="0.2">
      <c r="A8189" s="235" t="str">
        <f t="shared" si="2458"/>
        <v/>
      </c>
      <c r="B8189" s="233" t="str">
        <f t="shared" si="2459"/>
        <v/>
      </c>
      <c r="C8189" s="234"/>
      <c r="D8189" s="235" t="str">
        <f t="shared" si="2460"/>
        <v/>
      </c>
      <c r="E8189" s="236"/>
      <c r="F8189" s="237">
        <f t="shared" si="2461"/>
        <v>0</v>
      </c>
      <c r="G8189" s="303">
        <f t="shared" si="2462"/>
        <v>0</v>
      </c>
    </row>
    <row r="8190" spans="1:7" s="238" customFormat="1" ht="24" customHeight="1" x14ac:dyDescent="0.2">
      <c r="A8190" s="235" t="str">
        <f t="shared" si="2458"/>
        <v/>
      </c>
      <c r="B8190" s="233" t="str">
        <f t="shared" si="2459"/>
        <v/>
      </c>
      <c r="C8190" s="234"/>
      <c r="D8190" s="235" t="str">
        <f t="shared" si="2460"/>
        <v/>
      </c>
      <c r="E8190" s="236"/>
      <c r="F8190" s="237">
        <f t="shared" si="2461"/>
        <v>0</v>
      </c>
      <c r="G8190" s="303">
        <f t="shared" si="2462"/>
        <v>0</v>
      </c>
    </row>
    <row r="8191" spans="1:7" s="238" customFormat="1" ht="24" customHeight="1" x14ac:dyDescent="0.2">
      <c r="A8191" s="235" t="str">
        <f t="shared" si="2458"/>
        <v/>
      </c>
      <c r="B8191" s="233" t="str">
        <f t="shared" si="2459"/>
        <v/>
      </c>
      <c r="C8191" s="234"/>
      <c r="D8191" s="235" t="str">
        <f t="shared" si="2460"/>
        <v/>
      </c>
      <c r="E8191" s="236"/>
      <c r="F8191" s="237">
        <f t="shared" si="2461"/>
        <v>0</v>
      </c>
      <c r="G8191" s="303">
        <f t="shared" si="2462"/>
        <v>0</v>
      </c>
    </row>
    <row r="8192" spans="1:7" s="238" customFormat="1" ht="24" customHeight="1" x14ac:dyDescent="0.2">
      <c r="A8192" s="235" t="str">
        <f t="shared" si="2458"/>
        <v/>
      </c>
      <c r="B8192" s="233" t="str">
        <f t="shared" si="2459"/>
        <v/>
      </c>
      <c r="C8192" s="234"/>
      <c r="D8192" s="235" t="str">
        <f t="shared" si="2460"/>
        <v/>
      </c>
      <c r="E8192" s="236"/>
      <c r="F8192" s="237">
        <f t="shared" si="2461"/>
        <v>0</v>
      </c>
      <c r="G8192" s="303">
        <f t="shared" si="2462"/>
        <v>0</v>
      </c>
    </row>
    <row r="8193" spans="1:7" s="238" customFormat="1" ht="24" customHeight="1" x14ac:dyDescent="0.2">
      <c r="A8193" s="235" t="str">
        <f t="shared" si="2458"/>
        <v/>
      </c>
      <c r="B8193" s="233" t="str">
        <f t="shared" si="2459"/>
        <v/>
      </c>
      <c r="C8193" s="234"/>
      <c r="D8193" s="235" t="str">
        <f t="shared" si="2460"/>
        <v/>
      </c>
      <c r="E8193" s="236"/>
      <c r="F8193" s="237">
        <f t="shared" si="2461"/>
        <v>0</v>
      </c>
      <c r="G8193" s="303">
        <f t="shared" si="2462"/>
        <v>0</v>
      </c>
    </row>
    <row r="8194" spans="1:7" s="238" customFormat="1" ht="24" customHeight="1" x14ac:dyDescent="0.2">
      <c r="A8194" s="235" t="str">
        <f t="shared" si="2458"/>
        <v/>
      </c>
      <c r="B8194" s="233" t="str">
        <f t="shared" si="2459"/>
        <v/>
      </c>
      <c r="C8194" s="234"/>
      <c r="D8194" s="235" t="str">
        <f t="shared" si="2460"/>
        <v/>
      </c>
      <c r="E8194" s="236"/>
      <c r="F8194" s="237">
        <f t="shared" si="2461"/>
        <v>0</v>
      </c>
      <c r="G8194" s="303">
        <f t="shared" si="2462"/>
        <v>0</v>
      </c>
    </row>
    <row r="8195" spans="1:7" s="238" customFormat="1" ht="24" customHeight="1" x14ac:dyDescent="0.2">
      <c r="A8195" s="235" t="str">
        <f t="shared" si="2458"/>
        <v/>
      </c>
      <c r="B8195" s="233" t="str">
        <f t="shared" si="2459"/>
        <v/>
      </c>
      <c r="C8195" s="234"/>
      <c r="D8195" s="235" t="str">
        <f t="shared" si="2460"/>
        <v/>
      </c>
      <c r="E8195" s="236"/>
      <c r="F8195" s="237">
        <f t="shared" si="2461"/>
        <v>0</v>
      </c>
      <c r="G8195" s="303">
        <f t="shared" si="2462"/>
        <v>0</v>
      </c>
    </row>
    <row r="8196" spans="1:7" s="238" customFormat="1" ht="24" customHeight="1" x14ac:dyDescent="0.2">
      <c r="A8196" s="235" t="str">
        <f t="shared" si="2458"/>
        <v/>
      </c>
      <c r="B8196" s="233" t="str">
        <f t="shared" si="2459"/>
        <v/>
      </c>
      <c r="C8196" s="234"/>
      <c r="D8196" s="235" t="str">
        <f t="shared" si="2460"/>
        <v/>
      </c>
      <c r="E8196" s="236"/>
      <c r="F8196" s="237">
        <f t="shared" si="2461"/>
        <v>0</v>
      </c>
      <c r="G8196" s="303">
        <f t="shared" si="2462"/>
        <v>0</v>
      </c>
    </row>
    <row r="8197" spans="1:7" ht="24" customHeight="1" x14ac:dyDescent="0.2">
      <c r="A8197" s="307"/>
      <c r="B8197" s="105"/>
      <c r="C8197" s="99"/>
      <c r="D8197" s="105"/>
      <c r="E8197" s="106"/>
      <c r="F8197" s="377" t="s">
        <v>33</v>
      </c>
      <c r="G8197" s="305">
        <f>SUBTOTAL(9,G8188:G8196)</f>
        <v>0</v>
      </c>
    </row>
    <row r="8198" spans="1:7" ht="24" customHeight="1" x14ac:dyDescent="0.2">
      <c r="A8198" s="308"/>
      <c r="B8198" s="105"/>
      <c r="C8198" s="99"/>
      <c r="D8198" s="105"/>
      <c r="E8198" s="106"/>
      <c r="F8198" s="107"/>
      <c r="G8198" s="306"/>
    </row>
    <row r="8199" spans="1:7" ht="24" customHeight="1" x14ac:dyDescent="0.2">
      <c r="A8199" s="309" t="str">
        <f>B8157</f>
        <v/>
      </c>
      <c r="B8199" s="310" t="str">
        <f>C8157</f>
        <v/>
      </c>
      <c r="C8199" s="113"/>
      <c r="D8199" s="113" t="s">
        <v>34</v>
      </c>
      <c r="E8199" s="114"/>
      <c r="F8199" s="312" t="s">
        <v>35</v>
      </c>
      <c r="G8199" s="311">
        <f>SUBTOTAL(9,G8162:G8198)</f>
        <v>0</v>
      </c>
    </row>
    <row r="8201" spans="1:7" ht="24" customHeight="1" x14ac:dyDescent="0.2">
      <c r="A8201" s="291" t="s">
        <v>37</v>
      </c>
      <c r="B8201" s="292"/>
      <c r="C8201" s="292"/>
      <c r="D8201" s="292"/>
      <c r="E8201" s="292"/>
      <c r="F8201" s="292"/>
      <c r="G8201" s="293"/>
    </row>
    <row r="8202" spans="1:7" ht="24" customHeight="1" x14ac:dyDescent="0.2">
      <c r="A8202" s="294" t="s">
        <v>602</v>
      </c>
      <c r="B8202" s="101" t="str">
        <f>Comitente</f>
        <v>DIRECCION PROVINCIAL DE REDES DE GAS</v>
      </c>
      <c r="C8202" s="96"/>
      <c r="D8202" s="102"/>
      <c r="E8202" s="102"/>
      <c r="F8202" s="103"/>
      <c r="G8202" s="295"/>
    </row>
    <row r="8203" spans="1:7" ht="24" customHeight="1" x14ac:dyDescent="0.2">
      <c r="A8203" s="294" t="s">
        <v>603</v>
      </c>
      <c r="B8203" s="101">
        <f>Contratista</f>
        <v>0</v>
      </c>
      <c r="C8203" s="97"/>
      <c r="D8203" s="97"/>
      <c r="E8203" s="97"/>
      <c r="F8203" s="104"/>
      <c r="G8203" s="296"/>
    </row>
    <row r="8204" spans="1:7" ht="24" customHeight="1" x14ac:dyDescent="0.2">
      <c r="A8204" s="294" t="s">
        <v>24</v>
      </c>
      <c r="B8204" s="101" t="str">
        <f>Obra</f>
        <v>RED DE MEDIA PRESIÓN BARRIO TALACASTO</v>
      </c>
      <c r="C8204" s="97"/>
      <c r="D8204" s="97"/>
      <c r="E8204" s="97"/>
      <c r="F8204" s="104" t="s">
        <v>38</v>
      </c>
      <c r="G8204" s="297">
        <f>Fecha_Base</f>
        <v>0</v>
      </c>
    </row>
    <row r="8205" spans="1:7" ht="24" customHeight="1" x14ac:dyDescent="0.2">
      <c r="A8205" s="298" t="s">
        <v>601</v>
      </c>
      <c r="B8205" s="98" t="str">
        <f>Ubicación</f>
        <v>Departamento Chimbas</v>
      </c>
      <c r="C8205" s="98"/>
      <c r="D8205" s="105"/>
      <c r="E8205" s="106"/>
      <c r="F8205" s="107"/>
      <c r="G8205" s="299"/>
    </row>
    <row r="8206" spans="1:7" ht="24" customHeight="1" x14ac:dyDescent="0.2">
      <c r="A8206" s="298" t="s">
        <v>39</v>
      </c>
      <c r="B8206" s="108" t="str">
        <f>IFERROR(VALUE(LEFT(B8207,FIND(".",B8207)-1)),"")</f>
        <v/>
      </c>
      <c r="C8206" s="99" t="str">
        <f>IFERROR(VLOOKUP(B8206,Tabla_CyP,2,FALSE),"")</f>
        <v/>
      </c>
      <c r="D8206" s="99"/>
      <c r="E8206" s="106"/>
      <c r="F8206" s="107"/>
      <c r="G8206" s="299"/>
    </row>
    <row r="8207" spans="1:7" ht="24" customHeight="1" x14ac:dyDescent="0.2">
      <c r="A8207" s="298" t="s">
        <v>25</v>
      </c>
      <c r="B8207" s="109" t="str">
        <f>IFERROR(VLOOKUP(COUNTIF($A$1:A8207,"ANALISIS DE PRECIOS"),Tabla_NumeroItem,2,FALSE),"")</f>
        <v/>
      </c>
      <c r="C8207" s="99" t="str">
        <f>IFERROR(VLOOKUP(B8207,Tabla_CyP,2,FALSE),"")</f>
        <v/>
      </c>
      <c r="D8207" s="105"/>
      <c r="E8207" s="106"/>
      <c r="F8207" s="104" t="s">
        <v>26</v>
      </c>
      <c r="G8207" s="300" t="str">
        <f>IFERROR(VLOOKUP(B8207,Tabla_CyP,4,FALSE),"")</f>
        <v/>
      </c>
    </row>
    <row r="8208" spans="1:7" ht="24" customHeight="1" x14ac:dyDescent="0.2">
      <c r="A8208" s="298"/>
      <c r="B8208" s="98"/>
      <c r="C8208" s="99"/>
      <c r="D8208" s="105"/>
      <c r="E8208" s="106"/>
      <c r="F8208" s="107"/>
      <c r="G8208" s="299"/>
    </row>
    <row r="8209" spans="1:123" ht="24" customHeight="1" x14ac:dyDescent="0.2">
      <c r="A8209" s="431" t="s">
        <v>507</v>
      </c>
      <c r="B8209" s="432"/>
      <c r="C8209" s="425" t="s">
        <v>0</v>
      </c>
      <c r="D8209" s="425" t="s">
        <v>27</v>
      </c>
      <c r="E8209" s="427" t="s">
        <v>28</v>
      </c>
      <c r="F8209" s="429" t="s">
        <v>29</v>
      </c>
      <c r="G8209" s="429" t="s">
        <v>30</v>
      </c>
    </row>
    <row r="8210" spans="1:123" s="111" customFormat="1" ht="24" customHeight="1" x14ac:dyDescent="0.2">
      <c r="A8210" s="110" t="s">
        <v>508</v>
      </c>
      <c r="B8210" s="110" t="s">
        <v>509</v>
      </c>
      <c r="C8210" s="426"/>
      <c r="D8210" s="426"/>
      <c r="E8210" s="428"/>
      <c r="F8210" s="430"/>
      <c r="G8210" s="430"/>
      <c r="H8210" s="239"/>
      <c r="I8210" s="239"/>
      <c r="J8210" s="239"/>
      <c r="K8210" s="239"/>
      <c r="L8210" s="239"/>
      <c r="M8210" s="239"/>
      <c r="N8210" s="239"/>
      <c r="O8210" s="239"/>
      <c r="P8210" s="239"/>
      <c r="Q8210" s="239"/>
      <c r="R8210" s="239"/>
      <c r="S8210" s="239"/>
      <c r="T8210" s="239"/>
      <c r="U8210" s="239"/>
      <c r="V8210" s="239"/>
      <c r="W8210" s="239"/>
      <c r="X8210" s="239"/>
      <c r="Y8210" s="239"/>
      <c r="Z8210" s="239"/>
      <c r="AA8210" s="239"/>
      <c r="AB8210" s="239"/>
      <c r="AC8210" s="239"/>
      <c r="AD8210" s="239"/>
      <c r="AE8210" s="239"/>
      <c r="AF8210" s="239"/>
      <c r="AG8210" s="239"/>
      <c r="AH8210" s="239"/>
      <c r="AI8210" s="239"/>
      <c r="AJ8210" s="239"/>
      <c r="AK8210" s="239"/>
      <c r="AL8210" s="239"/>
      <c r="AM8210" s="239"/>
      <c r="AN8210" s="239"/>
      <c r="AO8210" s="239"/>
      <c r="AP8210" s="239"/>
      <c r="AQ8210" s="239"/>
      <c r="AR8210" s="239"/>
      <c r="AS8210" s="239"/>
      <c r="AT8210" s="239"/>
      <c r="AU8210" s="239"/>
      <c r="AV8210" s="239"/>
      <c r="AW8210" s="239"/>
      <c r="AX8210" s="239"/>
      <c r="AY8210" s="239"/>
      <c r="AZ8210" s="239"/>
      <c r="BA8210" s="239"/>
      <c r="BB8210" s="239"/>
      <c r="BC8210" s="239"/>
      <c r="BD8210" s="239"/>
      <c r="BE8210" s="239"/>
      <c r="BF8210" s="239"/>
      <c r="BG8210" s="239"/>
      <c r="BH8210" s="239"/>
      <c r="BI8210" s="239"/>
      <c r="BJ8210" s="239"/>
      <c r="BK8210" s="239"/>
      <c r="BL8210" s="239"/>
      <c r="BM8210" s="239"/>
      <c r="BN8210" s="239"/>
      <c r="BO8210" s="239"/>
      <c r="BP8210" s="239"/>
      <c r="BQ8210" s="239"/>
      <c r="BR8210" s="239"/>
      <c r="BS8210" s="239"/>
      <c r="BT8210" s="239"/>
      <c r="BU8210" s="239"/>
      <c r="BV8210" s="239"/>
      <c r="BW8210" s="239"/>
      <c r="BX8210" s="239"/>
      <c r="BY8210" s="239"/>
      <c r="BZ8210" s="239"/>
      <c r="CA8210" s="239"/>
      <c r="CB8210" s="239"/>
      <c r="CC8210" s="239"/>
      <c r="CD8210" s="239"/>
      <c r="CE8210" s="239"/>
      <c r="CF8210" s="239"/>
      <c r="CG8210" s="239"/>
      <c r="CH8210" s="239"/>
      <c r="CI8210" s="239"/>
      <c r="CJ8210" s="239"/>
      <c r="CK8210" s="239"/>
      <c r="CL8210" s="239"/>
      <c r="CM8210" s="239"/>
      <c r="CN8210" s="239"/>
      <c r="CO8210" s="239"/>
      <c r="CP8210" s="239"/>
      <c r="CQ8210" s="239"/>
      <c r="CR8210" s="239"/>
      <c r="CS8210" s="239"/>
      <c r="CT8210" s="239"/>
      <c r="CU8210" s="239"/>
      <c r="CV8210" s="239"/>
      <c r="CW8210" s="239"/>
      <c r="CX8210" s="239"/>
      <c r="CY8210" s="239"/>
      <c r="CZ8210" s="239"/>
      <c r="DA8210" s="239"/>
      <c r="DB8210" s="239"/>
      <c r="DC8210" s="239"/>
      <c r="DD8210" s="239"/>
      <c r="DE8210" s="239"/>
      <c r="DF8210" s="239"/>
      <c r="DG8210" s="239"/>
      <c r="DH8210" s="239"/>
      <c r="DI8210" s="239"/>
      <c r="DJ8210" s="239"/>
      <c r="DK8210" s="239"/>
      <c r="DL8210" s="239"/>
      <c r="DM8210" s="239"/>
      <c r="DN8210" s="239"/>
      <c r="DO8210" s="239"/>
      <c r="DP8210" s="239"/>
      <c r="DQ8210" s="239"/>
      <c r="DR8210" s="239"/>
      <c r="DS8210" s="239"/>
    </row>
    <row r="8211" spans="1:123" ht="24" customHeight="1" x14ac:dyDescent="0.2">
      <c r="A8211" s="378"/>
      <c r="B8211" s="112"/>
      <c r="C8211" s="376" t="s">
        <v>604</v>
      </c>
      <c r="D8211" s="113"/>
      <c r="E8211" s="114"/>
      <c r="F8211" s="115"/>
      <c r="G8211" s="302"/>
    </row>
    <row r="8212" spans="1:123" s="238" customFormat="1" ht="24" customHeight="1" x14ac:dyDescent="0.2">
      <c r="A8212" s="235" t="str">
        <f t="shared" ref="A8212:A8225" si="2463">IFERROR(VLOOKUP(C8212,Tabla_Insumos,4,FALSE),"")</f>
        <v/>
      </c>
      <c r="B8212" s="233" t="str">
        <f t="shared" ref="B8212:B8225" si="2464">IFERROR(VLOOKUP(C8212,Tabla_Insumos,5,FALSE),"")</f>
        <v/>
      </c>
      <c r="C8212" s="234"/>
      <c r="D8212" s="235" t="str">
        <f t="shared" ref="D8212:D8225" si="2465">IFERROR(VLOOKUP(C8212,Tabla_Insumos,2,FALSE),"")</f>
        <v/>
      </c>
      <c r="E8212" s="236"/>
      <c r="F8212" s="237">
        <f t="shared" ref="F8212:F8225" si="2466">IFERROR(VLOOKUP(C8212,Tabla_Insumos,3,FALSE),0)</f>
        <v>0</v>
      </c>
      <c r="G8212" s="303">
        <f>ROUND(E8212*F8212,2)</f>
        <v>0</v>
      </c>
    </row>
    <row r="8213" spans="1:123" s="238" customFormat="1" ht="24" customHeight="1" x14ac:dyDescent="0.2">
      <c r="A8213" s="235" t="str">
        <f t="shared" si="2463"/>
        <v/>
      </c>
      <c r="B8213" s="233" t="str">
        <f t="shared" si="2464"/>
        <v/>
      </c>
      <c r="C8213" s="234"/>
      <c r="D8213" s="235" t="str">
        <f t="shared" si="2465"/>
        <v/>
      </c>
      <c r="E8213" s="236"/>
      <c r="F8213" s="237">
        <f t="shared" si="2466"/>
        <v>0</v>
      </c>
      <c r="G8213" s="303">
        <f t="shared" ref="G8213:G8225" si="2467">ROUND(E8213*F8213,2)</f>
        <v>0</v>
      </c>
    </row>
    <row r="8214" spans="1:123" s="238" customFormat="1" ht="24" customHeight="1" x14ac:dyDescent="0.2">
      <c r="A8214" s="235" t="str">
        <f t="shared" si="2463"/>
        <v/>
      </c>
      <c r="B8214" s="233" t="str">
        <f t="shared" si="2464"/>
        <v/>
      </c>
      <c r="C8214" s="234"/>
      <c r="D8214" s="235" t="str">
        <f t="shared" si="2465"/>
        <v/>
      </c>
      <c r="E8214" s="236"/>
      <c r="F8214" s="237">
        <f t="shared" si="2466"/>
        <v>0</v>
      </c>
      <c r="G8214" s="303">
        <f t="shared" si="2467"/>
        <v>0</v>
      </c>
    </row>
    <row r="8215" spans="1:123" s="238" customFormat="1" ht="24" customHeight="1" x14ac:dyDescent="0.2">
      <c r="A8215" s="235" t="str">
        <f t="shared" si="2463"/>
        <v/>
      </c>
      <c r="B8215" s="233" t="str">
        <f t="shared" si="2464"/>
        <v/>
      </c>
      <c r="C8215" s="234"/>
      <c r="D8215" s="235" t="str">
        <f t="shared" si="2465"/>
        <v/>
      </c>
      <c r="E8215" s="236"/>
      <c r="F8215" s="237">
        <f t="shared" si="2466"/>
        <v>0</v>
      </c>
      <c r="G8215" s="303">
        <f t="shared" si="2467"/>
        <v>0</v>
      </c>
    </row>
    <row r="8216" spans="1:123" s="238" customFormat="1" ht="24" customHeight="1" x14ac:dyDescent="0.2">
      <c r="A8216" s="235" t="str">
        <f t="shared" si="2463"/>
        <v/>
      </c>
      <c r="B8216" s="233" t="str">
        <f t="shared" si="2464"/>
        <v/>
      </c>
      <c r="C8216" s="234"/>
      <c r="D8216" s="235" t="str">
        <f t="shared" si="2465"/>
        <v/>
      </c>
      <c r="E8216" s="236"/>
      <c r="F8216" s="237">
        <f t="shared" si="2466"/>
        <v>0</v>
      </c>
      <c r="G8216" s="303">
        <f t="shared" si="2467"/>
        <v>0</v>
      </c>
    </row>
    <row r="8217" spans="1:123" s="238" customFormat="1" ht="24" customHeight="1" x14ac:dyDescent="0.2">
      <c r="A8217" s="235" t="str">
        <f t="shared" si="2463"/>
        <v/>
      </c>
      <c r="B8217" s="233" t="str">
        <f t="shared" si="2464"/>
        <v/>
      </c>
      <c r="C8217" s="234"/>
      <c r="D8217" s="235" t="str">
        <f t="shared" si="2465"/>
        <v/>
      </c>
      <c r="E8217" s="236"/>
      <c r="F8217" s="237">
        <f t="shared" si="2466"/>
        <v>0</v>
      </c>
      <c r="G8217" s="303">
        <f t="shared" si="2467"/>
        <v>0</v>
      </c>
    </row>
    <row r="8218" spans="1:123" s="238" customFormat="1" ht="24" customHeight="1" x14ac:dyDescent="0.2">
      <c r="A8218" s="235" t="str">
        <f t="shared" si="2463"/>
        <v/>
      </c>
      <c r="B8218" s="233" t="str">
        <f t="shared" si="2464"/>
        <v/>
      </c>
      <c r="C8218" s="234"/>
      <c r="D8218" s="235" t="str">
        <f t="shared" si="2465"/>
        <v/>
      </c>
      <c r="E8218" s="236"/>
      <c r="F8218" s="237">
        <f t="shared" si="2466"/>
        <v>0</v>
      </c>
      <c r="G8218" s="303">
        <f t="shared" si="2467"/>
        <v>0</v>
      </c>
    </row>
    <row r="8219" spans="1:123" s="238" customFormat="1" ht="24" customHeight="1" x14ac:dyDescent="0.2">
      <c r="A8219" s="235" t="str">
        <f t="shared" si="2463"/>
        <v/>
      </c>
      <c r="B8219" s="233" t="str">
        <f t="shared" si="2464"/>
        <v/>
      </c>
      <c r="C8219" s="234"/>
      <c r="D8219" s="235" t="str">
        <f t="shared" si="2465"/>
        <v/>
      </c>
      <c r="E8219" s="236"/>
      <c r="F8219" s="237">
        <f t="shared" si="2466"/>
        <v>0</v>
      </c>
      <c r="G8219" s="303">
        <f t="shared" si="2467"/>
        <v>0</v>
      </c>
    </row>
    <row r="8220" spans="1:123" s="238" customFormat="1" ht="24" customHeight="1" x14ac:dyDescent="0.2">
      <c r="A8220" s="235" t="str">
        <f t="shared" si="2463"/>
        <v/>
      </c>
      <c r="B8220" s="233" t="str">
        <f t="shared" si="2464"/>
        <v/>
      </c>
      <c r="C8220" s="234"/>
      <c r="D8220" s="235" t="str">
        <f t="shared" si="2465"/>
        <v/>
      </c>
      <c r="E8220" s="236"/>
      <c r="F8220" s="237">
        <f t="shared" si="2466"/>
        <v>0</v>
      </c>
      <c r="G8220" s="303">
        <f t="shared" si="2467"/>
        <v>0</v>
      </c>
    </row>
    <row r="8221" spans="1:123" s="238" customFormat="1" ht="24" customHeight="1" x14ac:dyDescent="0.2">
      <c r="A8221" s="235" t="str">
        <f t="shared" si="2463"/>
        <v/>
      </c>
      <c r="B8221" s="233" t="str">
        <f t="shared" si="2464"/>
        <v/>
      </c>
      <c r="C8221" s="234"/>
      <c r="D8221" s="235" t="str">
        <f t="shared" si="2465"/>
        <v/>
      </c>
      <c r="E8221" s="236"/>
      <c r="F8221" s="237">
        <f t="shared" si="2466"/>
        <v>0</v>
      </c>
      <c r="G8221" s="303">
        <f t="shared" si="2467"/>
        <v>0</v>
      </c>
    </row>
    <row r="8222" spans="1:123" s="238" customFormat="1" ht="24" customHeight="1" x14ac:dyDescent="0.2">
      <c r="A8222" s="235" t="str">
        <f t="shared" si="2463"/>
        <v/>
      </c>
      <c r="B8222" s="233" t="str">
        <f t="shared" si="2464"/>
        <v/>
      </c>
      <c r="C8222" s="234"/>
      <c r="D8222" s="235" t="str">
        <f t="shared" si="2465"/>
        <v/>
      </c>
      <c r="E8222" s="236"/>
      <c r="F8222" s="237">
        <f t="shared" si="2466"/>
        <v>0</v>
      </c>
      <c r="G8222" s="303">
        <f t="shared" si="2467"/>
        <v>0</v>
      </c>
    </row>
    <row r="8223" spans="1:123" s="238" customFormat="1" ht="24" customHeight="1" x14ac:dyDescent="0.2">
      <c r="A8223" s="235" t="str">
        <f t="shared" si="2463"/>
        <v/>
      </c>
      <c r="B8223" s="233" t="str">
        <f t="shared" si="2464"/>
        <v/>
      </c>
      <c r="C8223" s="234"/>
      <c r="D8223" s="235" t="str">
        <f t="shared" si="2465"/>
        <v/>
      </c>
      <c r="E8223" s="236"/>
      <c r="F8223" s="237">
        <f t="shared" si="2466"/>
        <v>0</v>
      </c>
      <c r="G8223" s="303">
        <f t="shared" si="2467"/>
        <v>0</v>
      </c>
    </row>
    <row r="8224" spans="1:123" s="238" customFormat="1" ht="24" customHeight="1" x14ac:dyDescent="0.2">
      <c r="A8224" s="235" t="str">
        <f t="shared" si="2463"/>
        <v/>
      </c>
      <c r="B8224" s="233" t="str">
        <f t="shared" si="2464"/>
        <v/>
      </c>
      <c r="C8224" s="234"/>
      <c r="D8224" s="235" t="str">
        <f t="shared" si="2465"/>
        <v/>
      </c>
      <c r="E8224" s="236"/>
      <c r="F8224" s="237">
        <f t="shared" si="2466"/>
        <v>0</v>
      </c>
      <c r="G8224" s="303">
        <f t="shared" si="2467"/>
        <v>0</v>
      </c>
    </row>
    <row r="8225" spans="1:7" s="238" customFormat="1" ht="24" customHeight="1" x14ac:dyDescent="0.2">
      <c r="A8225" s="235" t="str">
        <f t="shared" si="2463"/>
        <v/>
      </c>
      <c r="B8225" s="233" t="str">
        <f t="shared" si="2464"/>
        <v/>
      </c>
      <c r="C8225" s="234"/>
      <c r="D8225" s="235" t="str">
        <f t="shared" si="2465"/>
        <v/>
      </c>
      <c r="E8225" s="236"/>
      <c r="F8225" s="237">
        <f t="shared" si="2466"/>
        <v>0</v>
      </c>
      <c r="G8225" s="303">
        <f t="shared" si="2467"/>
        <v>0</v>
      </c>
    </row>
    <row r="8226" spans="1:7" ht="24" customHeight="1" x14ac:dyDescent="0.2">
      <c r="A8226" s="304"/>
      <c r="B8226" s="99"/>
      <c r="C8226" s="99"/>
      <c r="D8226" s="105"/>
      <c r="E8226" s="106"/>
      <c r="F8226" s="377" t="s">
        <v>31</v>
      </c>
      <c r="G8226" s="305">
        <f>SUBTOTAL(9,G8212:G8225)</f>
        <v>0</v>
      </c>
    </row>
    <row r="8227" spans="1:7" ht="24" customHeight="1" x14ac:dyDescent="0.2">
      <c r="A8227" s="304"/>
      <c r="B8227" s="99"/>
      <c r="C8227" s="375" t="s">
        <v>605</v>
      </c>
      <c r="D8227" s="105"/>
      <c r="E8227" s="106"/>
      <c r="F8227" s="107"/>
      <c r="G8227" s="306"/>
    </row>
    <row r="8228" spans="1:7" s="238" customFormat="1" ht="24" customHeight="1" x14ac:dyDescent="0.2">
      <c r="A8228" s="235" t="str">
        <f t="shared" ref="A8228:A8235" si="2468">IFERROR(VLOOKUP(C8228,Tabla_Insumos,4,FALSE),"")</f>
        <v/>
      </c>
      <c r="B8228" s="233">
        <f t="shared" ref="B8228:B8235" si="2469">IFERROR(VLOOKUP(A8228,Tabla_Indices,5,FALSE),"")</f>
        <v>0</v>
      </c>
      <c r="C8228" s="234"/>
      <c r="D8228" s="235" t="str">
        <f t="shared" ref="D8228:D8235" si="2470">IFERROR(VLOOKUP(C8228,Tabla_Insumos,2,FALSE),"")</f>
        <v/>
      </c>
      <c r="E8228" s="236"/>
      <c r="F8228" s="237">
        <f t="shared" ref="F8228:F8235" si="2471">IFERROR(VLOOKUP(C8228,Tabla_Insumos,3,FALSE),0)</f>
        <v>0</v>
      </c>
      <c r="G8228" s="303">
        <f>ROUND(E8228*F8228,2)</f>
        <v>0</v>
      </c>
    </row>
    <row r="8229" spans="1:7" s="238" customFormat="1" ht="24" customHeight="1" x14ac:dyDescent="0.2">
      <c r="A8229" s="235" t="str">
        <f t="shared" si="2468"/>
        <v/>
      </c>
      <c r="B8229" s="233">
        <f t="shared" si="2469"/>
        <v>0</v>
      </c>
      <c r="C8229" s="234"/>
      <c r="D8229" s="235" t="str">
        <f t="shared" si="2470"/>
        <v/>
      </c>
      <c r="E8229" s="236"/>
      <c r="F8229" s="237">
        <f t="shared" si="2471"/>
        <v>0</v>
      </c>
      <c r="G8229" s="303">
        <f>ROUND(E8229*F8229,2)</f>
        <v>0</v>
      </c>
    </row>
    <row r="8230" spans="1:7" s="238" customFormat="1" ht="24" customHeight="1" x14ac:dyDescent="0.2">
      <c r="A8230" s="235" t="str">
        <f t="shared" si="2468"/>
        <v/>
      </c>
      <c r="B8230" s="233">
        <f t="shared" si="2469"/>
        <v>0</v>
      </c>
      <c r="C8230" s="234"/>
      <c r="D8230" s="235" t="str">
        <f t="shared" si="2470"/>
        <v/>
      </c>
      <c r="E8230" s="236"/>
      <c r="F8230" s="237">
        <f t="shared" si="2471"/>
        <v>0</v>
      </c>
      <c r="G8230" s="303">
        <f t="shared" ref="G8230:G8235" si="2472">ROUND(E8230*F8230,2)</f>
        <v>0</v>
      </c>
    </row>
    <row r="8231" spans="1:7" s="238" customFormat="1" ht="24" customHeight="1" x14ac:dyDescent="0.2">
      <c r="A8231" s="235" t="str">
        <f t="shared" si="2468"/>
        <v/>
      </c>
      <c r="B8231" s="233">
        <f t="shared" si="2469"/>
        <v>0</v>
      </c>
      <c r="C8231" s="234"/>
      <c r="D8231" s="235" t="str">
        <f t="shared" si="2470"/>
        <v/>
      </c>
      <c r="E8231" s="236"/>
      <c r="F8231" s="237">
        <f t="shared" si="2471"/>
        <v>0</v>
      </c>
      <c r="G8231" s="303">
        <f t="shared" si="2472"/>
        <v>0</v>
      </c>
    </row>
    <row r="8232" spans="1:7" s="238" customFormat="1" ht="24" customHeight="1" x14ac:dyDescent="0.2">
      <c r="A8232" s="235" t="str">
        <f t="shared" si="2468"/>
        <v/>
      </c>
      <c r="B8232" s="233">
        <f t="shared" si="2469"/>
        <v>0</v>
      </c>
      <c r="C8232" s="234"/>
      <c r="D8232" s="235" t="str">
        <f t="shared" si="2470"/>
        <v/>
      </c>
      <c r="E8232" s="236"/>
      <c r="F8232" s="237">
        <f t="shared" si="2471"/>
        <v>0</v>
      </c>
      <c r="G8232" s="303">
        <f t="shared" si="2472"/>
        <v>0</v>
      </c>
    </row>
    <row r="8233" spans="1:7" s="238" customFormat="1" ht="24" customHeight="1" x14ac:dyDescent="0.2">
      <c r="A8233" s="235" t="str">
        <f t="shared" si="2468"/>
        <v/>
      </c>
      <c r="B8233" s="233">
        <f t="shared" si="2469"/>
        <v>0</v>
      </c>
      <c r="C8233" s="234"/>
      <c r="D8233" s="235" t="str">
        <f t="shared" si="2470"/>
        <v/>
      </c>
      <c r="E8233" s="236"/>
      <c r="F8233" s="237">
        <f t="shared" si="2471"/>
        <v>0</v>
      </c>
      <c r="G8233" s="303">
        <f t="shared" si="2472"/>
        <v>0</v>
      </c>
    </row>
    <row r="8234" spans="1:7" s="238" customFormat="1" ht="24" customHeight="1" x14ac:dyDescent="0.2">
      <c r="A8234" s="235" t="str">
        <f t="shared" si="2468"/>
        <v/>
      </c>
      <c r="B8234" s="233">
        <f t="shared" si="2469"/>
        <v>0</v>
      </c>
      <c r="C8234" s="234"/>
      <c r="D8234" s="235" t="str">
        <f t="shared" si="2470"/>
        <v/>
      </c>
      <c r="E8234" s="236"/>
      <c r="F8234" s="237">
        <f t="shared" si="2471"/>
        <v>0</v>
      </c>
      <c r="G8234" s="303">
        <f t="shared" si="2472"/>
        <v>0</v>
      </c>
    </row>
    <row r="8235" spans="1:7" s="238" customFormat="1" ht="24" customHeight="1" x14ac:dyDescent="0.2">
      <c r="A8235" s="235" t="str">
        <f t="shared" si="2468"/>
        <v/>
      </c>
      <c r="B8235" s="233">
        <f t="shared" si="2469"/>
        <v>0</v>
      </c>
      <c r="C8235" s="234"/>
      <c r="D8235" s="235" t="str">
        <f t="shared" si="2470"/>
        <v/>
      </c>
      <c r="E8235" s="236"/>
      <c r="F8235" s="237">
        <f t="shared" si="2471"/>
        <v>0</v>
      </c>
      <c r="G8235" s="303">
        <f t="shared" si="2472"/>
        <v>0</v>
      </c>
    </row>
    <row r="8236" spans="1:7" ht="24" customHeight="1" x14ac:dyDescent="0.2">
      <c r="A8236" s="304"/>
      <c r="B8236" s="99"/>
      <c r="C8236" s="99"/>
      <c r="D8236" s="105"/>
      <c r="E8236" s="106"/>
      <c r="F8236" s="377" t="s">
        <v>32</v>
      </c>
      <c r="G8236" s="305">
        <f>SUBTOTAL(9,G8228:G8235)</f>
        <v>0</v>
      </c>
    </row>
    <row r="8237" spans="1:7" ht="24" customHeight="1" x14ac:dyDescent="0.2">
      <c r="A8237" s="304"/>
      <c r="B8237" s="99"/>
      <c r="C8237" s="375" t="s">
        <v>606</v>
      </c>
      <c r="D8237" s="105"/>
      <c r="E8237" s="106"/>
      <c r="F8237" s="107"/>
      <c r="G8237" s="306"/>
    </row>
    <row r="8238" spans="1:7" s="238" customFormat="1" ht="24" customHeight="1" x14ac:dyDescent="0.2">
      <c r="A8238" s="235" t="str">
        <f t="shared" ref="A8238:A8246" si="2473">IFERROR(VLOOKUP(C8238,Tabla_Insumos,4,FALSE),"")</f>
        <v/>
      </c>
      <c r="B8238" s="233" t="str">
        <f t="shared" ref="B8238:B8246" si="2474">IFERROR(VLOOKUP(C8238,Tabla_Insumos,5,FALSE),"")</f>
        <v/>
      </c>
      <c r="C8238" s="234"/>
      <c r="D8238" s="235" t="str">
        <f t="shared" ref="D8238:D8246" si="2475">IFERROR(VLOOKUP(C8238,Tabla_Insumos,2,FALSE),"")</f>
        <v/>
      </c>
      <c r="E8238" s="236"/>
      <c r="F8238" s="237">
        <f t="shared" ref="F8238:F8246" si="2476">IFERROR(VLOOKUP(C8238,Tabla_Insumos,3,FALSE),0)</f>
        <v>0</v>
      </c>
      <c r="G8238" s="303">
        <f t="shared" ref="G8238:G8246" si="2477">ROUND(E8238*F8238,2)</f>
        <v>0</v>
      </c>
    </row>
    <row r="8239" spans="1:7" s="238" customFormat="1" ht="24" customHeight="1" x14ac:dyDescent="0.2">
      <c r="A8239" s="235" t="str">
        <f t="shared" si="2473"/>
        <v/>
      </c>
      <c r="B8239" s="233" t="str">
        <f t="shared" si="2474"/>
        <v/>
      </c>
      <c r="C8239" s="234"/>
      <c r="D8239" s="235" t="str">
        <f t="shared" si="2475"/>
        <v/>
      </c>
      <c r="E8239" s="236"/>
      <c r="F8239" s="237">
        <f t="shared" si="2476"/>
        <v>0</v>
      </c>
      <c r="G8239" s="303">
        <f t="shared" si="2477"/>
        <v>0</v>
      </c>
    </row>
    <row r="8240" spans="1:7" s="238" customFormat="1" ht="24" customHeight="1" x14ac:dyDescent="0.2">
      <c r="A8240" s="235" t="str">
        <f t="shared" si="2473"/>
        <v/>
      </c>
      <c r="B8240" s="233" t="str">
        <f t="shared" si="2474"/>
        <v/>
      </c>
      <c r="C8240" s="234"/>
      <c r="D8240" s="235" t="str">
        <f t="shared" si="2475"/>
        <v/>
      </c>
      <c r="E8240" s="236"/>
      <c r="F8240" s="237">
        <f t="shared" si="2476"/>
        <v>0</v>
      </c>
      <c r="G8240" s="303">
        <f t="shared" si="2477"/>
        <v>0</v>
      </c>
    </row>
    <row r="8241" spans="1:7" s="238" customFormat="1" ht="24" customHeight="1" x14ac:dyDescent="0.2">
      <c r="A8241" s="235" t="str">
        <f t="shared" si="2473"/>
        <v/>
      </c>
      <c r="B8241" s="233" t="str">
        <f t="shared" si="2474"/>
        <v/>
      </c>
      <c r="C8241" s="234"/>
      <c r="D8241" s="235" t="str">
        <f t="shared" si="2475"/>
        <v/>
      </c>
      <c r="E8241" s="236"/>
      <c r="F8241" s="237">
        <f t="shared" si="2476"/>
        <v>0</v>
      </c>
      <c r="G8241" s="303">
        <f t="shared" si="2477"/>
        <v>0</v>
      </c>
    </row>
    <row r="8242" spans="1:7" s="238" customFormat="1" ht="24" customHeight="1" x14ac:dyDescent="0.2">
      <c r="A8242" s="235" t="str">
        <f t="shared" si="2473"/>
        <v/>
      </c>
      <c r="B8242" s="233" t="str">
        <f t="shared" si="2474"/>
        <v/>
      </c>
      <c r="C8242" s="234"/>
      <c r="D8242" s="235" t="str">
        <f t="shared" si="2475"/>
        <v/>
      </c>
      <c r="E8242" s="236"/>
      <c r="F8242" s="237">
        <f t="shared" si="2476"/>
        <v>0</v>
      </c>
      <c r="G8242" s="303">
        <f t="shared" si="2477"/>
        <v>0</v>
      </c>
    </row>
    <row r="8243" spans="1:7" s="238" customFormat="1" ht="24" customHeight="1" x14ac:dyDescent="0.2">
      <c r="A8243" s="235" t="str">
        <f t="shared" si="2473"/>
        <v/>
      </c>
      <c r="B8243" s="233" t="str">
        <f t="shared" si="2474"/>
        <v/>
      </c>
      <c r="C8243" s="234"/>
      <c r="D8243" s="235" t="str">
        <f t="shared" si="2475"/>
        <v/>
      </c>
      <c r="E8243" s="236"/>
      <c r="F8243" s="237">
        <f t="shared" si="2476"/>
        <v>0</v>
      </c>
      <c r="G8243" s="303">
        <f t="shared" si="2477"/>
        <v>0</v>
      </c>
    </row>
    <row r="8244" spans="1:7" s="238" customFormat="1" ht="24" customHeight="1" x14ac:dyDescent="0.2">
      <c r="A8244" s="235" t="str">
        <f t="shared" si="2473"/>
        <v/>
      </c>
      <c r="B8244" s="233" t="str">
        <f t="shared" si="2474"/>
        <v/>
      </c>
      <c r="C8244" s="234"/>
      <c r="D8244" s="235" t="str">
        <f t="shared" si="2475"/>
        <v/>
      </c>
      <c r="E8244" s="236"/>
      <c r="F8244" s="237">
        <f t="shared" si="2476"/>
        <v>0</v>
      </c>
      <c r="G8244" s="303">
        <f t="shared" si="2477"/>
        <v>0</v>
      </c>
    </row>
    <row r="8245" spans="1:7" s="238" customFormat="1" ht="24" customHeight="1" x14ac:dyDescent="0.2">
      <c r="A8245" s="235" t="str">
        <f t="shared" si="2473"/>
        <v/>
      </c>
      <c r="B8245" s="233" t="str">
        <f t="shared" si="2474"/>
        <v/>
      </c>
      <c r="C8245" s="234"/>
      <c r="D8245" s="235" t="str">
        <f t="shared" si="2475"/>
        <v/>
      </c>
      <c r="E8245" s="236"/>
      <c r="F8245" s="237">
        <f t="shared" si="2476"/>
        <v>0</v>
      </c>
      <c r="G8245" s="303">
        <f t="shared" si="2477"/>
        <v>0</v>
      </c>
    </row>
    <row r="8246" spans="1:7" s="238" customFormat="1" ht="24" customHeight="1" x14ac:dyDescent="0.2">
      <c r="A8246" s="235" t="str">
        <f t="shared" si="2473"/>
        <v/>
      </c>
      <c r="B8246" s="233" t="str">
        <f t="shared" si="2474"/>
        <v/>
      </c>
      <c r="C8246" s="234"/>
      <c r="D8246" s="235" t="str">
        <f t="shared" si="2475"/>
        <v/>
      </c>
      <c r="E8246" s="236"/>
      <c r="F8246" s="237">
        <f t="shared" si="2476"/>
        <v>0</v>
      </c>
      <c r="G8246" s="303">
        <f t="shared" si="2477"/>
        <v>0</v>
      </c>
    </row>
    <row r="8247" spans="1:7" ht="24" customHeight="1" x14ac:dyDescent="0.2">
      <c r="A8247" s="307"/>
      <c r="B8247" s="105"/>
      <c r="C8247" s="99"/>
      <c r="D8247" s="105"/>
      <c r="E8247" s="106"/>
      <c r="F8247" s="377" t="s">
        <v>33</v>
      </c>
      <c r="G8247" s="305">
        <f>SUBTOTAL(9,G8238:G8246)</f>
        <v>0</v>
      </c>
    </row>
    <row r="8248" spans="1:7" ht="24" customHeight="1" x14ac:dyDescent="0.2">
      <c r="A8248" s="308"/>
      <c r="B8248" s="105"/>
      <c r="C8248" s="99"/>
      <c r="D8248" s="105"/>
      <c r="E8248" s="106"/>
      <c r="F8248" s="107"/>
      <c r="G8248" s="306"/>
    </row>
    <row r="8249" spans="1:7" ht="24" customHeight="1" x14ac:dyDescent="0.2">
      <c r="A8249" s="309" t="str">
        <f>B8207</f>
        <v/>
      </c>
      <c r="B8249" s="310" t="str">
        <f>C8207</f>
        <v/>
      </c>
      <c r="C8249" s="113"/>
      <c r="D8249" s="113" t="s">
        <v>34</v>
      </c>
      <c r="E8249" s="114"/>
      <c r="F8249" s="312" t="s">
        <v>35</v>
      </c>
      <c r="G8249" s="311">
        <f>SUBTOTAL(9,G8212:G8248)</f>
        <v>0</v>
      </c>
    </row>
    <row r="8251" spans="1:7" ht="24" customHeight="1" x14ac:dyDescent="0.2">
      <c r="A8251" s="291" t="s">
        <v>37</v>
      </c>
      <c r="B8251" s="292"/>
      <c r="C8251" s="292"/>
      <c r="D8251" s="292"/>
      <c r="E8251" s="292"/>
      <c r="F8251" s="292"/>
      <c r="G8251" s="293"/>
    </row>
    <row r="8252" spans="1:7" ht="24" customHeight="1" x14ac:dyDescent="0.2">
      <c r="A8252" s="294" t="s">
        <v>602</v>
      </c>
      <c r="B8252" s="101" t="str">
        <f>Comitente</f>
        <v>DIRECCION PROVINCIAL DE REDES DE GAS</v>
      </c>
      <c r="C8252" s="96"/>
      <c r="D8252" s="102"/>
      <c r="E8252" s="102"/>
      <c r="F8252" s="103"/>
      <c r="G8252" s="295"/>
    </row>
    <row r="8253" spans="1:7" ht="24" customHeight="1" x14ac:dyDescent="0.2">
      <c r="A8253" s="294" t="s">
        <v>603</v>
      </c>
      <c r="B8253" s="101">
        <f>Contratista</f>
        <v>0</v>
      </c>
      <c r="C8253" s="97"/>
      <c r="D8253" s="97"/>
      <c r="E8253" s="97"/>
      <c r="F8253" s="104"/>
      <c r="G8253" s="296"/>
    </row>
    <row r="8254" spans="1:7" ht="24" customHeight="1" x14ac:dyDescent="0.2">
      <c r="A8254" s="294" t="s">
        <v>24</v>
      </c>
      <c r="B8254" s="101" t="str">
        <f>Obra</f>
        <v>RED DE MEDIA PRESIÓN BARRIO TALACASTO</v>
      </c>
      <c r="C8254" s="97"/>
      <c r="D8254" s="97"/>
      <c r="E8254" s="97"/>
      <c r="F8254" s="104" t="s">
        <v>38</v>
      </c>
      <c r="G8254" s="297">
        <f>Fecha_Base</f>
        <v>0</v>
      </c>
    </row>
    <row r="8255" spans="1:7" ht="24" customHeight="1" x14ac:dyDescent="0.2">
      <c r="A8255" s="298" t="s">
        <v>601</v>
      </c>
      <c r="B8255" s="98" t="str">
        <f>Ubicación</f>
        <v>Departamento Chimbas</v>
      </c>
      <c r="C8255" s="98"/>
      <c r="D8255" s="105"/>
      <c r="E8255" s="106"/>
      <c r="F8255" s="107"/>
      <c r="G8255" s="299"/>
    </row>
    <row r="8256" spans="1:7" ht="24" customHeight="1" x14ac:dyDescent="0.2">
      <c r="A8256" s="298" t="s">
        <v>39</v>
      </c>
      <c r="B8256" s="108" t="str">
        <f>IFERROR(VALUE(LEFT(B8257,FIND(".",B8257)-1)),"")</f>
        <v/>
      </c>
      <c r="C8256" s="99" t="str">
        <f>IFERROR(VLOOKUP(B8256,Tabla_CyP,2,FALSE),"")</f>
        <v/>
      </c>
      <c r="D8256" s="99"/>
      <c r="E8256" s="106"/>
      <c r="F8256" s="107"/>
      <c r="G8256" s="299"/>
    </row>
    <row r="8257" spans="1:123" ht="24" customHeight="1" x14ac:dyDescent="0.2">
      <c r="A8257" s="298" t="s">
        <v>25</v>
      </c>
      <c r="B8257" s="109" t="str">
        <f>IFERROR(VLOOKUP(COUNTIF($A$1:A8257,"ANALISIS DE PRECIOS"),Tabla_NumeroItem,2,FALSE),"")</f>
        <v/>
      </c>
      <c r="C8257" s="99" t="str">
        <f>IFERROR(VLOOKUP(B8257,Tabla_CyP,2,FALSE),"")</f>
        <v/>
      </c>
      <c r="D8257" s="105"/>
      <c r="E8257" s="106"/>
      <c r="F8257" s="104" t="s">
        <v>26</v>
      </c>
      <c r="G8257" s="300" t="str">
        <f>IFERROR(VLOOKUP(B8257,Tabla_CyP,4,FALSE),"")</f>
        <v/>
      </c>
    </row>
    <row r="8258" spans="1:123" ht="24" customHeight="1" x14ac:dyDescent="0.2">
      <c r="A8258" s="298"/>
      <c r="B8258" s="98"/>
      <c r="C8258" s="99"/>
      <c r="D8258" s="105"/>
      <c r="E8258" s="106"/>
      <c r="F8258" s="107"/>
      <c r="G8258" s="299"/>
    </row>
    <row r="8259" spans="1:123" ht="24" customHeight="1" x14ac:dyDescent="0.2">
      <c r="A8259" s="431" t="s">
        <v>507</v>
      </c>
      <c r="B8259" s="432"/>
      <c r="C8259" s="425" t="s">
        <v>0</v>
      </c>
      <c r="D8259" s="425" t="s">
        <v>27</v>
      </c>
      <c r="E8259" s="427" t="s">
        <v>28</v>
      </c>
      <c r="F8259" s="429" t="s">
        <v>29</v>
      </c>
      <c r="G8259" s="429" t="s">
        <v>30</v>
      </c>
    </row>
    <row r="8260" spans="1:123" s="111" customFormat="1" ht="24" customHeight="1" x14ac:dyDescent="0.2">
      <c r="A8260" s="110" t="s">
        <v>508</v>
      </c>
      <c r="B8260" s="110" t="s">
        <v>509</v>
      </c>
      <c r="C8260" s="426"/>
      <c r="D8260" s="426"/>
      <c r="E8260" s="428"/>
      <c r="F8260" s="430"/>
      <c r="G8260" s="430"/>
      <c r="H8260" s="239"/>
      <c r="I8260" s="239"/>
      <c r="J8260" s="239"/>
      <c r="K8260" s="239"/>
      <c r="L8260" s="239"/>
      <c r="M8260" s="239"/>
      <c r="N8260" s="239"/>
      <c r="O8260" s="239"/>
      <c r="P8260" s="239"/>
      <c r="Q8260" s="239"/>
      <c r="R8260" s="239"/>
      <c r="S8260" s="239"/>
      <c r="T8260" s="239"/>
      <c r="U8260" s="239"/>
      <c r="V8260" s="239"/>
      <c r="W8260" s="239"/>
      <c r="X8260" s="239"/>
      <c r="Y8260" s="239"/>
      <c r="Z8260" s="239"/>
      <c r="AA8260" s="239"/>
      <c r="AB8260" s="239"/>
      <c r="AC8260" s="239"/>
      <c r="AD8260" s="239"/>
      <c r="AE8260" s="239"/>
      <c r="AF8260" s="239"/>
      <c r="AG8260" s="239"/>
      <c r="AH8260" s="239"/>
      <c r="AI8260" s="239"/>
      <c r="AJ8260" s="239"/>
      <c r="AK8260" s="239"/>
      <c r="AL8260" s="239"/>
      <c r="AM8260" s="239"/>
      <c r="AN8260" s="239"/>
      <c r="AO8260" s="239"/>
      <c r="AP8260" s="239"/>
      <c r="AQ8260" s="239"/>
      <c r="AR8260" s="239"/>
      <c r="AS8260" s="239"/>
      <c r="AT8260" s="239"/>
      <c r="AU8260" s="239"/>
      <c r="AV8260" s="239"/>
      <c r="AW8260" s="239"/>
      <c r="AX8260" s="239"/>
      <c r="AY8260" s="239"/>
      <c r="AZ8260" s="239"/>
      <c r="BA8260" s="239"/>
      <c r="BB8260" s="239"/>
      <c r="BC8260" s="239"/>
      <c r="BD8260" s="239"/>
      <c r="BE8260" s="239"/>
      <c r="BF8260" s="239"/>
      <c r="BG8260" s="239"/>
      <c r="BH8260" s="239"/>
      <c r="BI8260" s="239"/>
      <c r="BJ8260" s="239"/>
      <c r="BK8260" s="239"/>
      <c r="BL8260" s="239"/>
      <c r="BM8260" s="239"/>
      <c r="BN8260" s="239"/>
      <c r="BO8260" s="239"/>
      <c r="BP8260" s="239"/>
      <c r="BQ8260" s="239"/>
      <c r="BR8260" s="239"/>
      <c r="BS8260" s="239"/>
      <c r="BT8260" s="239"/>
      <c r="BU8260" s="239"/>
      <c r="BV8260" s="239"/>
      <c r="BW8260" s="239"/>
      <c r="BX8260" s="239"/>
      <c r="BY8260" s="239"/>
      <c r="BZ8260" s="239"/>
      <c r="CA8260" s="239"/>
      <c r="CB8260" s="239"/>
      <c r="CC8260" s="239"/>
      <c r="CD8260" s="239"/>
      <c r="CE8260" s="239"/>
      <c r="CF8260" s="239"/>
      <c r="CG8260" s="239"/>
      <c r="CH8260" s="239"/>
      <c r="CI8260" s="239"/>
      <c r="CJ8260" s="239"/>
      <c r="CK8260" s="239"/>
      <c r="CL8260" s="239"/>
      <c r="CM8260" s="239"/>
      <c r="CN8260" s="239"/>
      <c r="CO8260" s="239"/>
      <c r="CP8260" s="239"/>
      <c r="CQ8260" s="239"/>
      <c r="CR8260" s="239"/>
      <c r="CS8260" s="239"/>
      <c r="CT8260" s="239"/>
      <c r="CU8260" s="239"/>
      <c r="CV8260" s="239"/>
      <c r="CW8260" s="239"/>
      <c r="CX8260" s="239"/>
      <c r="CY8260" s="239"/>
      <c r="CZ8260" s="239"/>
      <c r="DA8260" s="239"/>
      <c r="DB8260" s="239"/>
      <c r="DC8260" s="239"/>
      <c r="DD8260" s="239"/>
      <c r="DE8260" s="239"/>
      <c r="DF8260" s="239"/>
      <c r="DG8260" s="239"/>
      <c r="DH8260" s="239"/>
      <c r="DI8260" s="239"/>
      <c r="DJ8260" s="239"/>
      <c r="DK8260" s="239"/>
      <c r="DL8260" s="239"/>
      <c r="DM8260" s="239"/>
      <c r="DN8260" s="239"/>
      <c r="DO8260" s="239"/>
      <c r="DP8260" s="239"/>
      <c r="DQ8260" s="239"/>
      <c r="DR8260" s="239"/>
      <c r="DS8260" s="239"/>
    </row>
    <row r="8261" spans="1:123" ht="24" customHeight="1" x14ac:dyDescent="0.2">
      <c r="A8261" s="378"/>
      <c r="B8261" s="112"/>
      <c r="C8261" s="376" t="s">
        <v>604</v>
      </c>
      <c r="D8261" s="113"/>
      <c r="E8261" s="114"/>
      <c r="F8261" s="115"/>
      <c r="G8261" s="302"/>
    </row>
    <row r="8262" spans="1:123" s="238" customFormat="1" ht="24" customHeight="1" x14ac:dyDescent="0.2">
      <c r="A8262" s="235" t="str">
        <f t="shared" ref="A8262:A8275" si="2478">IFERROR(VLOOKUP(C8262,Tabla_Insumos,4,FALSE),"")</f>
        <v/>
      </c>
      <c r="B8262" s="233" t="str">
        <f t="shared" ref="B8262:B8275" si="2479">IFERROR(VLOOKUP(C8262,Tabla_Insumos,5,FALSE),"")</f>
        <v/>
      </c>
      <c r="C8262" s="234"/>
      <c r="D8262" s="235" t="str">
        <f t="shared" ref="D8262:D8275" si="2480">IFERROR(VLOOKUP(C8262,Tabla_Insumos,2,FALSE),"")</f>
        <v/>
      </c>
      <c r="E8262" s="236"/>
      <c r="F8262" s="237">
        <f t="shared" ref="F8262:F8275" si="2481">IFERROR(VLOOKUP(C8262,Tabla_Insumos,3,FALSE),0)</f>
        <v>0</v>
      </c>
      <c r="G8262" s="303">
        <f>ROUND(E8262*F8262,2)</f>
        <v>0</v>
      </c>
    </row>
    <row r="8263" spans="1:123" s="238" customFormat="1" ht="24" customHeight="1" x14ac:dyDescent="0.2">
      <c r="A8263" s="235" t="str">
        <f t="shared" si="2478"/>
        <v/>
      </c>
      <c r="B8263" s="233" t="str">
        <f t="shared" si="2479"/>
        <v/>
      </c>
      <c r="C8263" s="234"/>
      <c r="D8263" s="235" t="str">
        <f t="shared" si="2480"/>
        <v/>
      </c>
      <c r="E8263" s="236"/>
      <c r="F8263" s="237">
        <f t="shared" si="2481"/>
        <v>0</v>
      </c>
      <c r="G8263" s="303">
        <f t="shared" ref="G8263:G8275" si="2482">ROUND(E8263*F8263,2)</f>
        <v>0</v>
      </c>
    </row>
    <row r="8264" spans="1:123" s="238" customFormat="1" ht="24" customHeight="1" x14ac:dyDescent="0.2">
      <c r="A8264" s="235" t="str">
        <f t="shared" si="2478"/>
        <v/>
      </c>
      <c r="B8264" s="233" t="str">
        <f t="shared" si="2479"/>
        <v/>
      </c>
      <c r="C8264" s="234"/>
      <c r="D8264" s="235" t="str">
        <f t="shared" si="2480"/>
        <v/>
      </c>
      <c r="E8264" s="236"/>
      <c r="F8264" s="237">
        <f t="shared" si="2481"/>
        <v>0</v>
      </c>
      <c r="G8264" s="303">
        <f t="shared" si="2482"/>
        <v>0</v>
      </c>
    </row>
    <row r="8265" spans="1:123" s="238" customFormat="1" ht="24" customHeight="1" x14ac:dyDescent="0.2">
      <c r="A8265" s="235" t="str">
        <f t="shared" si="2478"/>
        <v/>
      </c>
      <c r="B8265" s="233" t="str">
        <f t="shared" si="2479"/>
        <v/>
      </c>
      <c r="C8265" s="234"/>
      <c r="D8265" s="235" t="str">
        <f t="shared" si="2480"/>
        <v/>
      </c>
      <c r="E8265" s="236"/>
      <c r="F8265" s="237">
        <f t="shared" si="2481"/>
        <v>0</v>
      </c>
      <c r="G8265" s="303">
        <f t="shared" si="2482"/>
        <v>0</v>
      </c>
    </row>
    <row r="8266" spans="1:123" s="238" customFormat="1" ht="24" customHeight="1" x14ac:dyDescent="0.2">
      <c r="A8266" s="235" t="str">
        <f t="shared" si="2478"/>
        <v/>
      </c>
      <c r="B8266" s="233" t="str">
        <f t="shared" si="2479"/>
        <v/>
      </c>
      <c r="C8266" s="234"/>
      <c r="D8266" s="235" t="str">
        <f t="shared" si="2480"/>
        <v/>
      </c>
      <c r="E8266" s="236"/>
      <c r="F8266" s="237">
        <f t="shared" si="2481"/>
        <v>0</v>
      </c>
      <c r="G8266" s="303">
        <f t="shared" si="2482"/>
        <v>0</v>
      </c>
    </row>
    <row r="8267" spans="1:123" s="238" customFormat="1" ht="24" customHeight="1" x14ac:dyDescent="0.2">
      <c r="A8267" s="235" t="str">
        <f t="shared" si="2478"/>
        <v/>
      </c>
      <c r="B8267" s="233" t="str">
        <f t="shared" si="2479"/>
        <v/>
      </c>
      <c r="C8267" s="234"/>
      <c r="D8267" s="235" t="str">
        <f t="shared" si="2480"/>
        <v/>
      </c>
      <c r="E8267" s="236"/>
      <c r="F8267" s="237">
        <f t="shared" si="2481"/>
        <v>0</v>
      </c>
      <c r="G8267" s="303">
        <f t="shared" si="2482"/>
        <v>0</v>
      </c>
    </row>
    <row r="8268" spans="1:123" s="238" customFormat="1" ht="24" customHeight="1" x14ac:dyDescent="0.2">
      <c r="A8268" s="235" t="str">
        <f t="shared" si="2478"/>
        <v/>
      </c>
      <c r="B8268" s="233" t="str">
        <f t="shared" si="2479"/>
        <v/>
      </c>
      <c r="C8268" s="234"/>
      <c r="D8268" s="235" t="str">
        <f t="shared" si="2480"/>
        <v/>
      </c>
      <c r="E8268" s="236"/>
      <c r="F8268" s="237">
        <f t="shared" si="2481"/>
        <v>0</v>
      </c>
      <c r="G8268" s="303">
        <f t="shared" si="2482"/>
        <v>0</v>
      </c>
    </row>
    <row r="8269" spans="1:123" s="238" customFormat="1" ht="24" customHeight="1" x14ac:dyDescent="0.2">
      <c r="A8269" s="235" t="str">
        <f t="shared" si="2478"/>
        <v/>
      </c>
      <c r="B8269" s="233" t="str">
        <f t="shared" si="2479"/>
        <v/>
      </c>
      <c r="C8269" s="234"/>
      <c r="D8269" s="235" t="str">
        <f t="shared" si="2480"/>
        <v/>
      </c>
      <c r="E8269" s="236"/>
      <c r="F8269" s="237">
        <f t="shared" si="2481"/>
        <v>0</v>
      </c>
      <c r="G8269" s="303">
        <f t="shared" si="2482"/>
        <v>0</v>
      </c>
    </row>
    <row r="8270" spans="1:123" s="238" customFormat="1" ht="24" customHeight="1" x14ac:dyDescent="0.2">
      <c r="A8270" s="235" t="str">
        <f t="shared" si="2478"/>
        <v/>
      </c>
      <c r="B8270" s="233" t="str">
        <f t="shared" si="2479"/>
        <v/>
      </c>
      <c r="C8270" s="234"/>
      <c r="D8270" s="235" t="str">
        <f t="shared" si="2480"/>
        <v/>
      </c>
      <c r="E8270" s="236"/>
      <c r="F8270" s="237">
        <f t="shared" si="2481"/>
        <v>0</v>
      </c>
      <c r="G8270" s="303">
        <f t="shared" si="2482"/>
        <v>0</v>
      </c>
    </row>
    <row r="8271" spans="1:123" s="238" customFormat="1" ht="24" customHeight="1" x14ac:dyDescent="0.2">
      <c r="A8271" s="235" t="str">
        <f t="shared" si="2478"/>
        <v/>
      </c>
      <c r="B8271" s="233" t="str">
        <f t="shared" si="2479"/>
        <v/>
      </c>
      <c r="C8271" s="234"/>
      <c r="D8271" s="235" t="str">
        <f t="shared" si="2480"/>
        <v/>
      </c>
      <c r="E8271" s="236"/>
      <c r="F8271" s="237">
        <f t="shared" si="2481"/>
        <v>0</v>
      </c>
      <c r="G8271" s="303">
        <f t="shared" si="2482"/>
        <v>0</v>
      </c>
    </row>
    <row r="8272" spans="1:123" s="238" customFormat="1" ht="24" customHeight="1" x14ac:dyDescent="0.2">
      <c r="A8272" s="235" t="str">
        <f t="shared" si="2478"/>
        <v/>
      </c>
      <c r="B8272" s="233" t="str">
        <f t="shared" si="2479"/>
        <v/>
      </c>
      <c r="C8272" s="234"/>
      <c r="D8272" s="235" t="str">
        <f t="shared" si="2480"/>
        <v/>
      </c>
      <c r="E8272" s="236"/>
      <c r="F8272" s="237">
        <f t="shared" si="2481"/>
        <v>0</v>
      </c>
      <c r="G8272" s="303">
        <f t="shared" si="2482"/>
        <v>0</v>
      </c>
    </row>
    <row r="8273" spans="1:7" s="238" customFormat="1" ht="24" customHeight="1" x14ac:dyDescent="0.2">
      <c r="A8273" s="235" t="str">
        <f t="shared" si="2478"/>
        <v/>
      </c>
      <c r="B8273" s="233" t="str">
        <f t="shared" si="2479"/>
        <v/>
      </c>
      <c r="C8273" s="234"/>
      <c r="D8273" s="235" t="str">
        <f t="shared" si="2480"/>
        <v/>
      </c>
      <c r="E8273" s="236"/>
      <c r="F8273" s="237">
        <f t="shared" si="2481"/>
        <v>0</v>
      </c>
      <c r="G8273" s="303">
        <f t="shared" si="2482"/>
        <v>0</v>
      </c>
    </row>
    <row r="8274" spans="1:7" s="238" customFormat="1" ht="24" customHeight="1" x14ac:dyDescent="0.2">
      <c r="A8274" s="235" t="str">
        <f t="shared" si="2478"/>
        <v/>
      </c>
      <c r="B8274" s="233" t="str">
        <f t="shared" si="2479"/>
        <v/>
      </c>
      <c r="C8274" s="234"/>
      <c r="D8274" s="235" t="str">
        <f t="shared" si="2480"/>
        <v/>
      </c>
      <c r="E8274" s="236"/>
      <c r="F8274" s="237">
        <f t="shared" si="2481"/>
        <v>0</v>
      </c>
      <c r="G8274" s="303">
        <f t="shared" si="2482"/>
        <v>0</v>
      </c>
    </row>
    <row r="8275" spans="1:7" s="238" customFormat="1" ht="24" customHeight="1" x14ac:dyDescent="0.2">
      <c r="A8275" s="235" t="str">
        <f t="shared" si="2478"/>
        <v/>
      </c>
      <c r="B8275" s="233" t="str">
        <f t="shared" si="2479"/>
        <v/>
      </c>
      <c r="C8275" s="234"/>
      <c r="D8275" s="235" t="str">
        <f t="shared" si="2480"/>
        <v/>
      </c>
      <c r="E8275" s="236"/>
      <c r="F8275" s="237">
        <f t="shared" si="2481"/>
        <v>0</v>
      </c>
      <c r="G8275" s="303">
        <f t="shared" si="2482"/>
        <v>0</v>
      </c>
    </row>
    <row r="8276" spans="1:7" ht="24" customHeight="1" x14ac:dyDescent="0.2">
      <c r="A8276" s="304"/>
      <c r="B8276" s="99"/>
      <c r="C8276" s="99"/>
      <c r="D8276" s="105"/>
      <c r="E8276" s="106"/>
      <c r="F8276" s="377" t="s">
        <v>31</v>
      </c>
      <c r="G8276" s="305">
        <f>SUBTOTAL(9,G8262:G8275)</f>
        <v>0</v>
      </c>
    </row>
    <row r="8277" spans="1:7" ht="24" customHeight="1" x14ac:dyDescent="0.2">
      <c r="A8277" s="304"/>
      <c r="B8277" s="99"/>
      <c r="C8277" s="375" t="s">
        <v>605</v>
      </c>
      <c r="D8277" s="105"/>
      <c r="E8277" s="106"/>
      <c r="F8277" s="107"/>
      <c r="G8277" s="306"/>
    </row>
    <row r="8278" spans="1:7" s="238" customFormat="1" ht="24" customHeight="1" x14ac:dyDescent="0.2">
      <c r="A8278" s="235" t="str">
        <f t="shared" ref="A8278:A8285" si="2483">IFERROR(VLOOKUP(C8278,Tabla_Insumos,4,FALSE),"")</f>
        <v/>
      </c>
      <c r="B8278" s="233">
        <f t="shared" ref="B8278:B8285" si="2484">IFERROR(VLOOKUP(A8278,Tabla_Indices,5,FALSE),"")</f>
        <v>0</v>
      </c>
      <c r="C8278" s="234"/>
      <c r="D8278" s="235" t="str">
        <f t="shared" ref="D8278:D8285" si="2485">IFERROR(VLOOKUP(C8278,Tabla_Insumos,2,FALSE),"")</f>
        <v/>
      </c>
      <c r="E8278" s="236"/>
      <c r="F8278" s="237">
        <f t="shared" ref="F8278:F8285" si="2486">IFERROR(VLOOKUP(C8278,Tabla_Insumos,3,FALSE),0)</f>
        <v>0</v>
      </c>
      <c r="G8278" s="303">
        <f>ROUND(E8278*F8278,2)</f>
        <v>0</v>
      </c>
    </row>
    <row r="8279" spans="1:7" s="238" customFormat="1" ht="24" customHeight="1" x14ac:dyDescent="0.2">
      <c r="A8279" s="235" t="str">
        <f t="shared" si="2483"/>
        <v/>
      </c>
      <c r="B8279" s="233">
        <f t="shared" si="2484"/>
        <v>0</v>
      </c>
      <c r="C8279" s="234"/>
      <c r="D8279" s="235" t="str">
        <f t="shared" si="2485"/>
        <v/>
      </c>
      <c r="E8279" s="236"/>
      <c r="F8279" s="237">
        <f t="shared" si="2486"/>
        <v>0</v>
      </c>
      <c r="G8279" s="303">
        <f>ROUND(E8279*F8279,2)</f>
        <v>0</v>
      </c>
    </row>
    <row r="8280" spans="1:7" s="238" customFormat="1" ht="24" customHeight="1" x14ac:dyDescent="0.2">
      <c r="A8280" s="235" t="str">
        <f t="shared" si="2483"/>
        <v/>
      </c>
      <c r="B8280" s="233">
        <f t="shared" si="2484"/>
        <v>0</v>
      </c>
      <c r="C8280" s="234"/>
      <c r="D8280" s="235" t="str">
        <f t="shared" si="2485"/>
        <v/>
      </c>
      <c r="E8280" s="236"/>
      <c r="F8280" s="237">
        <f t="shared" si="2486"/>
        <v>0</v>
      </c>
      <c r="G8280" s="303">
        <f t="shared" ref="G8280:G8285" si="2487">ROUND(E8280*F8280,2)</f>
        <v>0</v>
      </c>
    </row>
    <row r="8281" spans="1:7" s="238" customFormat="1" ht="24" customHeight="1" x14ac:dyDescent="0.2">
      <c r="A8281" s="235" t="str">
        <f t="shared" si="2483"/>
        <v/>
      </c>
      <c r="B8281" s="233">
        <f t="shared" si="2484"/>
        <v>0</v>
      </c>
      <c r="C8281" s="234"/>
      <c r="D8281" s="235" t="str">
        <f t="shared" si="2485"/>
        <v/>
      </c>
      <c r="E8281" s="236"/>
      <c r="F8281" s="237">
        <f t="shared" si="2486"/>
        <v>0</v>
      </c>
      <c r="G8281" s="303">
        <f t="shared" si="2487"/>
        <v>0</v>
      </c>
    </row>
    <row r="8282" spans="1:7" s="238" customFormat="1" ht="24" customHeight="1" x14ac:dyDescent="0.2">
      <c r="A8282" s="235" t="str">
        <f t="shared" si="2483"/>
        <v/>
      </c>
      <c r="B8282" s="233">
        <f t="shared" si="2484"/>
        <v>0</v>
      </c>
      <c r="C8282" s="234"/>
      <c r="D8282" s="235" t="str">
        <f t="shared" si="2485"/>
        <v/>
      </c>
      <c r="E8282" s="236"/>
      <c r="F8282" s="237">
        <f t="shared" si="2486"/>
        <v>0</v>
      </c>
      <c r="G8282" s="303">
        <f t="shared" si="2487"/>
        <v>0</v>
      </c>
    </row>
    <row r="8283" spans="1:7" s="238" customFormat="1" ht="24" customHeight="1" x14ac:dyDescent="0.2">
      <c r="A8283" s="235" t="str">
        <f t="shared" si="2483"/>
        <v/>
      </c>
      <c r="B8283" s="233">
        <f t="shared" si="2484"/>
        <v>0</v>
      </c>
      <c r="C8283" s="234"/>
      <c r="D8283" s="235" t="str">
        <f t="shared" si="2485"/>
        <v/>
      </c>
      <c r="E8283" s="236"/>
      <c r="F8283" s="237">
        <f t="shared" si="2486"/>
        <v>0</v>
      </c>
      <c r="G8283" s="303">
        <f t="shared" si="2487"/>
        <v>0</v>
      </c>
    </row>
    <row r="8284" spans="1:7" s="238" customFormat="1" ht="24" customHeight="1" x14ac:dyDescent="0.2">
      <c r="A8284" s="235" t="str">
        <f t="shared" si="2483"/>
        <v/>
      </c>
      <c r="B8284" s="233">
        <f t="shared" si="2484"/>
        <v>0</v>
      </c>
      <c r="C8284" s="234"/>
      <c r="D8284" s="235" t="str">
        <f t="shared" si="2485"/>
        <v/>
      </c>
      <c r="E8284" s="236"/>
      <c r="F8284" s="237">
        <f t="shared" si="2486"/>
        <v>0</v>
      </c>
      <c r="G8284" s="303">
        <f t="shared" si="2487"/>
        <v>0</v>
      </c>
    </row>
    <row r="8285" spans="1:7" s="238" customFormat="1" ht="24" customHeight="1" x14ac:dyDescent="0.2">
      <c r="A8285" s="235" t="str">
        <f t="shared" si="2483"/>
        <v/>
      </c>
      <c r="B8285" s="233">
        <f t="shared" si="2484"/>
        <v>0</v>
      </c>
      <c r="C8285" s="234"/>
      <c r="D8285" s="235" t="str">
        <f t="shared" si="2485"/>
        <v/>
      </c>
      <c r="E8285" s="236"/>
      <c r="F8285" s="237">
        <f t="shared" si="2486"/>
        <v>0</v>
      </c>
      <c r="G8285" s="303">
        <f t="shared" si="2487"/>
        <v>0</v>
      </c>
    </row>
    <row r="8286" spans="1:7" ht="24" customHeight="1" x14ac:dyDescent="0.2">
      <c r="A8286" s="304"/>
      <c r="B8286" s="99"/>
      <c r="C8286" s="99"/>
      <c r="D8286" s="105"/>
      <c r="E8286" s="106"/>
      <c r="F8286" s="377" t="s">
        <v>32</v>
      </c>
      <c r="G8286" s="305">
        <f>SUBTOTAL(9,G8278:G8285)</f>
        <v>0</v>
      </c>
    </row>
    <row r="8287" spans="1:7" ht="24" customHeight="1" x14ac:dyDescent="0.2">
      <c r="A8287" s="304"/>
      <c r="B8287" s="99"/>
      <c r="C8287" s="375" t="s">
        <v>606</v>
      </c>
      <c r="D8287" s="105"/>
      <c r="E8287" s="106"/>
      <c r="F8287" s="107"/>
      <c r="G8287" s="306"/>
    </row>
    <row r="8288" spans="1:7" s="238" customFormat="1" ht="24" customHeight="1" x14ac:dyDescent="0.2">
      <c r="A8288" s="235" t="str">
        <f t="shared" ref="A8288:A8296" si="2488">IFERROR(VLOOKUP(C8288,Tabla_Insumos,4,FALSE),"")</f>
        <v/>
      </c>
      <c r="B8288" s="233" t="str">
        <f t="shared" ref="B8288:B8296" si="2489">IFERROR(VLOOKUP(C8288,Tabla_Insumos,5,FALSE),"")</f>
        <v/>
      </c>
      <c r="C8288" s="234"/>
      <c r="D8288" s="235" t="str">
        <f t="shared" ref="D8288:D8296" si="2490">IFERROR(VLOOKUP(C8288,Tabla_Insumos,2,FALSE),"")</f>
        <v/>
      </c>
      <c r="E8288" s="236"/>
      <c r="F8288" s="237">
        <f t="shared" ref="F8288:F8296" si="2491">IFERROR(VLOOKUP(C8288,Tabla_Insumos,3,FALSE),0)</f>
        <v>0</v>
      </c>
      <c r="G8288" s="303">
        <f t="shared" ref="G8288:G8296" si="2492">ROUND(E8288*F8288,2)</f>
        <v>0</v>
      </c>
    </row>
    <row r="8289" spans="1:7" s="238" customFormat="1" ht="24" customHeight="1" x14ac:dyDescent="0.2">
      <c r="A8289" s="235" t="str">
        <f t="shared" si="2488"/>
        <v/>
      </c>
      <c r="B8289" s="233" t="str">
        <f t="shared" si="2489"/>
        <v/>
      </c>
      <c r="C8289" s="234"/>
      <c r="D8289" s="235" t="str">
        <f t="shared" si="2490"/>
        <v/>
      </c>
      <c r="E8289" s="236"/>
      <c r="F8289" s="237">
        <f t="shared" si="2491"/>
        <v>0</v>
      </c>
      <c r="G8289" s="303">
        <f t="shared" si="2492"/>
        <v>0</v>
      </c>
    </row>
    <row r="8290" spans="1:7" s="238" customFormat="1" ht="24" customHeight="1" x14ac:dyDescent="0.2">
      <c r="A8290" s="235" t="str">
        <f t="shared" si="2488"/>
        <v/>
      </c>
      <c r="B8290" s="233" t="str">
        <f t="shared" si="2489"/>
        <v/>
      </c>
      <c r="C8290" s="234"/>
      <c r="D8290" s="235" t="str">
        <f t="shared" si="2490"/>
        <v/>
      </c>
      <c r="E8290" s="236"/>
      <c r="F8290" s="237">
        <f t="shared" si="2491"/>
        <v>0</v>
      </c>
      <c r="G8290" s="303">
        <f t="shared" si="2492"/>
        <v>0</v>
      </c>
    </row>
    <row r="8291" spans="1:7" s="238" customFormat="1" ht="24" customHeight="1" x14ac:dyDescent="0.2">
      <c r="A8291" s="235" t="str">
        <f t="shared" si="2488"/>
        <v/>
      </c>
      <c r="B8291" s="233" t="str">
        <f t="shared" si="2489"/>
        <v/>
      </c>
      <c r="C8291" s="234"/>
      <c r="D8291" s="235" t="str">
        <f t="shared" si="2490"/>
        <v/>
      </c>
      <c r="E8291" s="236"/>
      <c r="F8291" s="237">
        <f t="shared" si="2491"/>
        <v>0</v>
      </c>
      <c r="G8291" s="303">
        <f t="shared" si="2492"/>
        <v>0</v>
      </c>
    </row>
    <row r="8292" spans="1:7" s="238" customFormat="1" ht="24" customHeight="1" x14ac:dyDescent="0.2">
      <c r="A8292" s="235" t="str">
        <f t="shared" si="2488"/>
        <v/>
      </c>
      <c r="B8292" s="233" t="str">
        <f t="shared" si="2489"/>
        <v/>
      </c>
      <c r="C8292" s="234"/>
      <c r="D8292" s="235" t="str">
        <f t="shared" si="2490"/>
        <v/>
      </c>
      <c r="E8292" s="236"/>
      <c r="F8292" s="237">
        <f t="shared" si="2491"/>
        <v>0</v>
      </c>
      <c r="G8292" s="303">
        <f t="shared" si="2492"/>
        <v>0</v>
      </c>
    </row>
    <row r="8293" spans="1:7" s="238" customFormat="1" ht="24" customHeight="1" x14ac:dyDescent="0.2">
      <c r="A8293" s="235" t="str">
        <f t="shared" si="2488"/>
        <v/>
      </c>
      <c r="B8293" s="233" t="str">
        <f t="shared" si="2489"/>
        <v/>
      </c>
      <c r="C8293" s="234"/>
      <c r="D8293" s="235" t="str">
        <f t="shared" si="2490"/>
        <v/>
      </c>
      <c r="E8293" s="236"/>
      <c r="F8293" s="237">
        <f t="shared" si="2491"/>
        <v>0</v>
      </c>
      <c r="G8293" s="303">
        <f t="shared" si="2492"/>
        <v>0</v>
      </c>
    </row>
    <row r="8294" spans="1:7" s="238" customFormat="1" ht="24" customHeight="1" x14ac:dyDescent="0.2">
      <c r="A8294" s="235" t="str">
        <f t="shared" si="2488"/>
        <v/>
      </c>
      <c r="B8294" s="233" t="str">
        <f t="shared" si="2489"/>
        <v/>
      </c>
      <c r="C8294" s="234"/>
      <c r="D8294" s="235" t="str">
        <f t="shared" si="2490"/>
        <v/>
      </c>
      <c r="E8294" s="236"/>
      <c r="F8294" s="237">
        <f t="shared" si="2491"/>
        <v>0</v>
      </c>
      <c r="G8294" s="303">
        <f t="shared" si="2492"/>
        <v>0</v>
      </c>
    </row>
    <row r="8295" spans="1:7" s="238" customFormat="1" ht="24" customHeight="1" x14ac:dyDescent="0.2">
      <c r="A8295" s="235" t="str">
        <f t="shared" si="2488"/>
        <v/>
      </c>
      <c r="B8295" s="233" t="str">
        <f t="shared" si="2489"/>
        <v/>
      </c>
      <c r="C8295" s="234"/>
      <c r="D8295" s="235" t="str">
        <f t="shared" si="2490"/>
        <v/>
      </c>
      <c r="E8295" s="236"/>
      <c r="F8295" s="237">
        <f t="shared" si="2491"/>
        <v>0</v>
      </c>
      <c r="G8295" s="303">
        <f t="shared" si="2492"/>
        <v>0</v>
      </c>
    </row>
    <row r="8296" spans="1:7" s="238" customFormat="1" ht="24" customHeight="1" x14ac:dyDescent="0.2">
      <c r="A8296" s="235" t="str">
        <f t="shared" si="2488"/>
        <v/>
      </c>
      <c r="B8296" s="233" t="str">
        <f t="shared" si="2489"/>
        <v/>
      </c>
      <c r="C8296" s="234"/>
      <c r="D8296" s="235" t="str">
        <f t="shared" si="2490"/>
        <v/>
      </c>
      <c r="E8296" s="236"/>
      <c r="F8296" s="237">
        <f t="shared" si="2491"/>
        <v>0</v>
      </c>
      <c r="G8296" s="303">
        <f t="shared" si="2492"/>
        <v>0</v>
      </c>
    </row>
    <row r="8297" spans="1:7" ht="24" customHeight="1" x14ac:dyDescent="0.2">
      <c r="A8297" s="307"/>
      <c r="B8297" s="105"/>
      <c r="C8297" s="99"/>
      <c r="D8297" s="105"/>
      <c r="E8297" s="106"/>
      <c r="F8297" s="377" t="s">
        <v>33</v>
      </c>
      <c r="G8297" s="305">
        <f>SUBTOTAL(9,G8288:G8296)</f>
        <v>0</v>
      </c>
    </row>
    <row r="8298" spans="1:7" ht="24" customHeight="1" x14ac:dyDescent="0.2">
      <c r="A8298" s="308"/>
      <c r="B8298" s="105"/>
      <c r="C8298" s="99"/>
      <c r="D8298" s="105"/>
      <c r="E8298" s="106"/>
      <c r="F8298" s="107"/>
      <c r="G8298" s="306"/>
    </row>
    <row r="8299" spans="1:7" ht="24" customHeight="1" x14ac:dyDescent="0.2">
      <c r="A8299" s="309" t="str">
        <f>B8257</f>
        <v/>
      </c>
      <c r="B8299" s="310" t="str">
        <f>C8257</f>
        <v/>
      </c>
      <c r="C8299" s="113"/>
      <c r="D8299" s="113" t="s">
        <v>34</v>
      </c>
      <c r="E8299" s="114"/>
      <c r="F8299" s="312" t="s">
        <v>35</v>
      </c>
      <c r="G8299" s="311">
        <f>SUBTOTAL(9,G8262:G8298)</f>
        <v>0</v>
      </c>
    </row>
    <row r="8301" spans="1:7" ht="24" customHeight="1" x14ac:dyDescent="0.2">
      <c r="A8301" s="291" t="s">
        <v>37</v>
      </c>
      <c r="B8301" s="292"/>
      <c r="C8301" s="292"/>
      <c r="D8301" s="292"/>
      <c r="E8301" s="292"/>
      <c r="F8301" s="292"/>
      <c r="G8301" s="293"/>
    </row>
    <row r="8302" spans="1:7" ht="24" customHeight="1" x14ac:dyDescent="0.2">
      <c r="A8302" s="294" t="s">
        <v>602</v>
      </c>
      <c r="B8302" s="101" t="str">
        <f>Comitente</f>
        <v>DIRECCION PROVINCIAL DE REDES DE GAS</v>
      </c>
      <c r="C8302" s="96"/>
      <c r="D8302" s="102"/>
      <c r="E8302" s="102"/>
      <c r="F8302" s="103"/>
      <c r="G8302" s="295"/>
    </row>
    <row r="8303" spans="1:7" ht="24" customHeight="1" x14ac:dyDescent="0.2">
      <c r="A8303" s="294" t="s">
        <v>603</v>
      </c>
      <c r="B8303" s="101">
        <f>Contratista</f>
        <v>0</v>
      </c>
      <c r="C8303" s="97"/>
      <c r="D8303" s="97"/>
      <c r="E8303" s="97"/>
      <c r="F8303" s="104"/>
      <c r="G8303" s="296"/>
    </row>
    <row r="8304" spans="1:7" ht="24" customHeight="1" x14ac:dyDescent="0.2">
      <c r="A8304" s="294" t="s">
        <v>24</v>
      </c>
      <c r="B8304" s="101" t="str">
        <f>Obra</f>
        <v>RED DE MEDIA PRESIÓN BARRIO TALACASTO</v>
      </c>
      <c r="C8304" s="97"/>
      <c r="D8304" s="97"/>
      <c r="E8304" s="97"/>
      <c r="F8304" s="104" t="s">
        <v>38</v>
      </c>
      <c r="G8304" s="297">
        <f>Fecha_Base</f>
        <v>0</v>
      </c>
    </row>
    <row r="8305" spans="1:123" ht="24" customHeight="1" x14ac:dyDescent="0.2">
      <c r="A8305" s="298" t="s">
        <v>601</v>
      </c>
      <c r="B8305" s="98" t="str">
        <f>Ubicación</f>
        <v>Departamento Chimbas</v>
      </c>
      <c r="C8305" s="98"/>
      <c r="D8305" s="105"/>
      <c r="E8305" s="106"/>
      <c r="F8305" s="107"/>
      <c r="G8305" s="299"/>
    </row>
    <row r="8306" spans="1:123" ht="24" customHeight="1" x14ac:dyDescent="0.2">
      <c r="A8306" s="298" t="s">
        <v>39</v>
      </c>
      <c r="B8306" s="108" t="str">
        <f>IFERROR(VALUE(LEFT(B8307,FIND(".",B8307)-1)),"")</f>
        <v/>
      </c>
      <c r="C8306" s="99" t="str">
        <f>IFERROR(VLOOKUP(B8306,Tabla_CyP,2,FALSE),"")</f>
        <v/>
      </c>
      <c r="D8306" s="99"/>
      <c r="E8306" s="106"/>
      <c r="F8306" s="107"/>
      <c r="G8306" s="299"/>
    </row>
    <row r="8307" spans="1:123" ht="24" customHeight="1" x14ac:dyDescent="0.2">
      <c r="A8307" s="298" t="s">
        <v>25</v>
      </c>
      <c r="B8307" s="109" t="str">
        <f>IFERROR(VLOOKUP(COUNTIF($A$1:A8307,"ANALISIS DE PRECIOS"),Tabla_NumeroItem,2,FALSE),"")</f>
        <v/>
      </c>
      <c r="C8307" s="99" t="str">
        <f>IFERROR(VLOOKUP(B8307,Tabla_CyP,2,FALSE),"")</f>
        <v/>
      </c>
      <c r="D8307" s="105"/>
      <c r="E8307" s="106"/>
      <c r="F8307" s="104" t="s">
        <v>26</v>
      </c>
      <c r="G8307" s="300" t="str">
        <f>IFERROR(VLOOKUP(B8307,Tabla_CyP,4,FALSE),"")</f>
        <v/>
      </c>
    </row>
    <row r="8308" spans="1:123" ht="24" customHeight="1" x14ac:dyDescent="0.2">
      <c r="A8308" s="298"/>
      <c r="B8308" s="98"/>
      <c r="C8308" s="99"/>
      <c r="D8308" s="105"/>
      <c r="E8308" s="106"/>
      <c r="F8308" s="107"/>
      <c r="G8308" s="299"/>
    </row>
    <row r="8309" spans="1:123" ht="24" customHeight="1" x14ac:dyDescent="0.2">
      <c r="A8309" s="431" t="s">
        <v>507</v>
      </c>
      <c r="B8309" s="432"/>
      <c r="C8309" s="425" t="s">
        <v>0</v>
      </c>
      <c r="D8309" s="425" t="s">
        <v>27</v>
      </c>
      <c r="E8309" s="427" t="s">
        <v>28</v>
      </c>
      <c r="F8309" s="429" t="s">
        <v>29</v>
      </c>
      <c r="G8309" s="429" t="s">
        <v>30</v>
      </c>
    </row>
    <row r="8310" spans="1:123" s="111" customFormat="1" ht="24" customHeight="1" x14ac:dyDescent="0.2">
      <c r="A8310" s="110" t="s">
        <v>508</v>
      </c>
      <c r="B8310" s="110" t="s">
        <v>509</v>
      </c>
      <c r="C8310" s="426"/>
      <c r="D8310" s="426"/>
      <c r="E8310" s="428"/>
      <c r="F8310" s="430"/>
      <c r="G8310" s="430"/>
      <c r="H8310" s="239"/>
      <c r="I8310" s="239"/>
      <c r="J8310" s="239"/>
      <c r="K8310" s="239"/>
      <c r="L8310" s="239"/>
      <c r="M8310" s="239"/>
      <c r="N8310" s="239"/>
      <c r="O8310" s="239"/>
      <c r="P8310" s="239"/>
      <c r="Q8310" s="239"/>
      <c r="R8310" s="239"/>
      <c r="S8310" s="239"/>
      <c r="T8310" s="239"/>
      <c r="U8310" s="239"/>
      <c r="V8310" s="239"/>
      <c r="W8310" s="239"/>
      <c r="X8310" s="239"/>
      <c r="Y8310" s="239"/>
      <c r="Z8310" s="239"/>
      <c r="AA8310" s="239"/>
      <c r="AB8310" s="239"/>
      <c r="AC8310" s="239"/>
      <c r="AD8310" s="239"/>
      <c r="AE8310" s="239"/>
      <c r="AF8310" s="239"/>
      <c r="AG8310" s="239"/>
      <c r="AH8310" s="239"/>
      <c r="AI8310" s="239"/>
      <c r="AJ8310" s="239"/>
      <c r="AK8310" s="239"/>
      <c r="AL8310" s="239"/>
      <c r="AM8310" s="239"/>
      <c r="AN8310" s="239"/>
      <c r="AO8310" s="239"/>
      <c r="AP8310" s="239"/>
      <c r="AQ8310" s="239"/>
      <c r="AR8310" s="239"/>
      <c r="AS8310" s="239"/>
      <c r="AT8310" s="239"/>
      <c r="AU8310" s="239"/>
      <c r="AV8310" s="239"/>
      <c r="AW8310" s="239"/>
      <c r="AX8310" s="239"/>
      <c r="AY8310" s="239"/>
      <c r="AZ8310" s="239"/>
      <c r="BA8310" s="239"/>
      <c r="BB8310" s="239"/>
      <c r="BC8310" s="239"/>
      <c r="BD8310" s="239"/>
      <c r="BE8310" s="239"/>
      <c r="BF8310" s="239"/>
      <c r="BG8310" s="239"/>
      <c r="BH8310" s="239"/>
      <c r="BI8310" s="239"/>
      <c r="BJ8310" s="239"/>
      <c r="BK8310" s="239"/>
      <c r="BL8310" s="239"/>
      <c r="BM8310" s="239"/>
      <c r="BN8310" s="239"/>
      <c r="BO8310" s="239"/>
      <c r="BP8310" s="239"/>
      <c r="BQ8310" s="239"/>
      <c r="BR8310" s="239"/>
      <c r="BS8310" s="239"/>
      <c r="BT8310" s="239"/>
      <c r="BU8310" s="239"/>
      <c r="BV8310" s="239"/>
      <c r="BW8310" s="239"/>
      <c r="BX8310" s="239"/>
      <c r="BY8310" s="239"/>
      <c r="BZ8310" s="239"/>
      <c r="CA8310" s="239"/>
      <c r="CB8310" s="239"/>
      <c r="CC8310" s="239"/>
      <c r="CD8310" s="239"/>
      <c r="CE8310" s="239"/>
      <c r="CF8310" s="239"/>
      <c r="CG8310" s="239"/>
      <c r="CH8310" s="239"/>
      <c r="CI8310" s="239"/>
      <c r="CJ8310" s="239"/>
      <c r="CK8310" s="239"/>
      <c r="CL8310" s="239"/>
      <c r="CM8310" s="239"/>
      <c r="CN8310" s="239"/>
      <c r="CO8310" s="239"/>
      <c r="CP8310" s="239"/>
      <c r="CQ8310" s="239"/>
      <c r="CR8310" s="239"/>
      <c r="CS8310" s="239"/>
      <c r="CT8310" s="239"/>
      <c r="CU8310" s="239"/>
      <c r="CV8310" s="239"/>
      <c r="CW8310" s="239"/>
      <c r="CX8310" s="239"/>
      <c r="CY8310" s="239"/>
      <c r="CZ8310" s="239"/>
      <c r="DA8310" s="239"/>
      <c r="DB8310" s="239"/>
      <c r="DC8310" s="239"/>
      <c r="DD8310" s="239"/>
      <c r="DE8310" s="239"/>
      <c r="DF8310" s="239"/>
      <c r="DG8310" s="239"/>
      <c r="DH8310" s="239"/>
      <c r="DI8310" s="239"/>
      <c r="DJ8310" s="239"/>
      <c r="DK8310" s="239"/>
      <c r="DL8310" s="239"/>
      <c r="DM8310" s="239"/>
      <c r="DN8310" s="239"/>
      <c r="DO8310" s="239"/>
      <c r="DP8310" s="239"/>
      <c r="DQ8310" s="239"/>
      <c r="DR8310" s="239"/>
      <c r="DS8310" s="239"/>
    </row>
    <row r="8311" spans="1:123" ht="24" customHeight="1" x14ac:dyDescent="0.2">
      <c r="A8311" s="378"/>
      <c r="B8311" s="112"/>
      <c r="C8311" s="376" t="s">
        <v>604</v>
      </c>
      <c r="D8311" s="113"/>
      <c r="E8311" s="114"/>
      <c r="F8311" s="115"/>
      <c r="G8311" s="302"/>
    </row>
    <row r="8312" spans="1:123" s="238" customFormat="1" ht="24" customHeight="1" x14ac:dyDescent="0.2">
      <c r="A8312" s="235" t="str">
        <f t="shared" ref="A8312:A8325" si="2493">IFERROR(VLOOKUP(C8312,Tabla_Insumos,4,FALSE),"")</f>
        <v/>
      </c>
      <c r="B8312" s="233" t="str">
        <f t="shared" ref="B8312:B8325" si="2494">IFERROR(VLOOKUP(C8312,Tabla_Insumos,5,FALSE),"")</f>
        <v/>
      </c>
      <c r="C8312" s="234"/>
      <c r="D8312" s="235" t="str">
        <f t="shared" ref="D8312:D8325" si="2495">IFERROR(VLOOKUP(C8312,Tabla_Insumos,2,FALSE),"")</f>
        <v/>
      </c>
      <c r="E8312" s="236"/>
      <c r="F8312" s="237">
        <f t="shared" ref="F8312:F8325" si="2496">IFERROR(VLOOKUP(C8312,Tabla_Insumos,3,FALSE),0)</f>
        <v>0</v>
      </c>
      <c r="G8312" s="303">
        <f>ROUND(E8312*F8312,2)</f>
        <v>0</v>
      </c>
    </row>
    <row r="8313" spans="1:123" s="238" customFormat="1" ht="24" customHeight="1" x14ac:dyDescent="0.2">
      <c r="A8313" s="235" t="str">
        <f t="shared" si="2493"/>
        <v/>
      </c>
      <c r="B8313" s="233" t="str">
        <f t="shared" si="2494"/>
        <v/>
      </c>
      <c r="C8313" s="234"/>
      <c r="D8313" s="235" t="str">
        <f t="shared" si="2495"/>
        <v/>
      </c>
      <c r="E8313" s="236"/>
      <c r="F8313" s="237">
        <f t="shared" si="2496"/>
        <v>0</v>
      </c>
      <c r="G8313" s="303">
        <f t="shared" ref="G8313:G8325" si="2497">ROUND(E8313*F8313,2)</f>
        <v>0</v>
      </c>
    </row>
    <row r="8314" spans="1:123" s="238" customFormat="1" ht="24" customHeight="1" x14ac:dyDescent="0.2">
      <c r="A8314" s="235" t="str">
        <f t="shared" si="2493"/>
        <v/>
      </c>
      <c r="B8314" s="233" t="str">
        <f t="shared" si="2494"/>
        <v/>
      </c>
      <c r="C8314" s="234"/>
      <c r="D8314" s="235" t="str">
        <f t="shared" si="2495"/>
        <v/>
      </c>
      <c r="E8314" s="236"/>
      <c r="F8314" s="237">
        <f t="shared" si="2496"/>
        <v>0</v>
      </c>
      <c r="G8314" s="303">
        <f t="shared" si="2497"/>
        <v>0</v>
      </c>
    </row>
    <row r="8315" spans="1:123" s="238" customFormat="1" ht="24" customHeight="1" x14ac:dyDescent="0.2">
      <c r="A8315" s="235" t="str">
        <f t="shared" si="2493"/>
        <v/>
      </c>
      <c r="B8315" s="233" t="str">
        <f t="shared" si="2494"/>
        <v/>
      </c>
      <c r="C8315" s="234"/>
      <c r="D8315" s="235" t="str">
        <f t="shared" si="2495"/>
        <v/>
      </c>
      <c r="E8315" s="236"/>
      <c r="F8315" s="237">
        <f t="shared" si="2496"/>
        <v>0</v>
      </c>
      <c r="G8315" s="303">
        <f t="shared" si="2497"/>
        <v>0</v>
      </c>
    </row>
    <row r="8316" spans="1:123" s="238" customFormat="1" ht="24" customHeight="1" x14ac:dyDescent="0.2">
      <c r="A8316" s="235" t="str">
        <f t="shared" si="2493"/>
        <v/>
      </c>
      <c r="B8316" s="233" t="str">
        <f t="shared" si="2494"/>
        <v/>
      </c>
      <c r="C8316" s="234"/>
      <c r="D8316" s="235" t="str">
        <f t="shared" si="2495"/>
        <v/>
      </c>
      <c r="E8316" s="236"/>
      <c r="F8316" s="237">
        <f t="shared" si="2496"/>
        <v>0</v>
      </c>
      <c r="G8316" s="303">
        <f t="shared" si="2497"/>
        <v>0</v>
      </c>
    </row>
    <row r="8317" spans="1:123" s="238" customFormat="1" ht="24" customHeight="1" x14ac:dyDescent="0.2">
      <c r="A8317" s="235" t="str">
        <f t="shared" si="2493"/>
        <v/>
      </c>
      <c r="B8317" s="233" t="str">
        <f t="shared" si="2494"/>
        <v/>
      </c>
      <c r="C8317" s="234"/>
      <c r="D8317" s="235" t="str">
        <f t="shared" si="2495"/>
        <v/>
      </c>
      <c r="E8317" s="236"/>
      <c r="F8317" s="237">
        <f t="shared" si="2496"/>
        <v>0</v>
      </c>
      <c r="G8317" s="303">
        <f t="shared" si="2497"/>
        <v>0</v>
      </c>
    </row>
    <row r="8318" spans="1:123" s="238" customFormat="1" ht="24" customHeight="1" x14ac:dyDescent="0.2">
      <c r="A8318" s="235" t="str">
        <f t="shared" si="2493"/>
        <v/>
      </c>
      <c r="B8318" s="233" t="str">
        <f t="shared" si="2494"/>
        <v/>
      </c>
      <c r="C8318" s="234"/>
      <c r="D8318" s="235" t="str">
        <f t="shared" si="2495"/>
        <v/>
      </c>
      <c r="E8318" s="236"/>
      <c r="F8318" s="237">
        <f t="shared" si="2496"/>
        <v>0</v>
      </c>
      <c r="G8318" s="303">
        <f t="shared" si="2497"/>
        <v>0</v>
      </c>
    </row>
    <row r="8319" spans="1:123" s="238" customFormat="1" ht="24" customHeight="1" x14ac:dyDescent="0.2">
      <c r="A8319" s="235" t="str">
        <f t="shared" si="2493"/>
        <v/>
      </c>
      <c r="B8319" s="233" t="str">
        <f t="shared" si="2494"/>
        <v/>
      </c>
      <c r="C8319" s="234"/>
      <c r="D8319" s="235" t="str">
        <f t="shared" si="2495"/>
        <v/>
      </c>
      <c r="E8319" s="236"/>
      <c r="F8319" s="237">
        <f t="shared" si="2496"/>
        <v>0</v>
      </c>
      <c r="G8319" s="303">
        <f t="shared" si="2497"/>
        <v>0</v>
      </c>
    </row>
    <row r="8320" spans="1:123" s="238" customFormat="1" ht="24" customHeight="1" x14ac:dyDescent="0.2">
      <c r="A8320" s="235" t="str">
        <f t="shared" si="2493"/>
        <v/>
      </c>
      <c r="B8320" s="233" t="str">
        <f t="shared" si="2494"/>
        <v/>
      </c>
      <c r="C8320" s="234"/>
      <c r="D8320" s="235" t="str">
        <f t="shared" si="2495"/>
        <v/>
      </c>
      <c r="E8320" s="236"/>
      <c r="F8320" s="237">
        <f t="shared" si="2496"/>
        <v>0</v>
      </c>
      <c r="G8320" s="303">
        <f t="shared" si="2497"/>
        <v>0</v>
      </c>
    </row>
    <row r="8321" spans="1:7" s="238" customFormat="1" ht="24" customHeight="1" x14ac:dyDescent="0.2">
      <c r="A8321" s="235" t="str">
        <f t="shared" si="2493"/>
        <v/>
      </c>
      <c r="B8321" s="233" t="str">
        <f t="shared" si="2494"/>
        <v/>
      </c>
      <c r="C8321" s="234"/>
      <c r="D8321" s="235" t="str">
        <f t="shared" si="2495"/>
        <v/>
      </c>
      <c r="E8321" s="236"/>
      <c r="F8321" s="237">
        <f t="shared" si="2496"/>
        <v>0</v>
      </c>
      <c r="G8321" s="303">
        <f t="shared" si="2497"/>
        <v>0</v>
      </c>
    </row>
    <row r="8322" spans="1:7" s="238" customFormat="1" ht="24" customHeight="1" x14ac:dyDescent="0.2">
      <c r="A8322" s="235" t="str">
        <f t="shared" si="2493"/>
        <v/>
      </c>
      <c r="B8322" s="233" t="str">
        <f t="shared" si="2494"/>
        <v/>
      </c>
      <c r="C8322" s="234"/>
      <c r="D8322" s="235" t="str">
        <f t="shared" si="2495"/>
        <v/>
      </c>
      <c r="E8322" s="236"/>
      <c r="F8322" s="237">
        <f t="shared" si="2496"/>
        <v>0</v>
      </c>
      <c r="G8322" s="303">
        <f t="shared" si="2497"/>
        <v>0</v>
      </c>
    </row>
    <row r="8323" spans="1:7" s="238" customFormat="1" ht="24" customHeight="1" x14ac:dyDescent="0.2">
      <c r="A8323" s="235" t="str">
        <f t="shared" si="2493"/>
        <v/>
      </c>
      <c r="B8323" s="233" t="str">
        <f t="shared" si="2494"/>
        <v/>
      </c>
      <c r="C8323" s="234"/>
      <c r="D8323" s="235" t="str">
        <f t="shared" si="2495"/>
        <v/>
      </c>
      <c r="E8323" s="236"/>
      <c r="F8323" s="237">
        <f t="shared" si="2496"/>
        <v>0</v>
      </c>
      <c r="G8323" s="303">
        <f t="shared" si="2497"/>
        <v>0</v>
      </c>
    </row>
    <row r="8324" spans="1:7" s="238" customFormat="1" ht="24" customHeight="1" x14ac:dyDescent="0.2">
      <c r="A8324" s="235" t="str">
        <f t="shared" si="2493"/>
        <v/>
      </c>
      <c r="B8324" s="233" t="str">
        <f t="shared" si="2494"/>
        <v/>
      </c>
      <c r="C8324" s="234"/>
      <c r="D8324" s="235" t="str">
        <f t="shared" si="2495"/>
        <v/>
      </c>
      <c r="E8324" s="236"/>
      <c r="F8324" s="237">
        <f t="shared" si="2496"/>
        <v>0</v>
      </c>
      <c r="G8324" s="303">
        <f t="shared" si="2497"/>
        <v>0</v>
      </c>
    </row>
    <row r="8325" spans="1:7" s="238" customFormat="1" ht="24" customHeight="1" x14ac:dyDescent="0.2">
      <c r="A8325" s="235" t="str">
        <f t="shared" si="2493"/>
        <v/>
      </c>
      <c r="B8325" s="233" t="str">
        <f t="shared" si="2494"/>
        <v/>
      </c>
      <c r="C8325" s="234"/>
      <c r="D8325" s="235" t="str">
        <f t="shared" si="2495"/>
        <v/>
      </c>
      <c r="E8325" s="236"/>
      <c r="F8325" s="237">
        <f t="shared" si="2496"/>
        <v>0</v>
      </c>
      <c r="G8325" s="303">
        <f t="shared" si="2497"/>
        <v>0</v>
      </c>
    </row>
    <row r="8326" spans="1:7" ht="24" customHeight="1" x14ac:dyDescent="0.2">
      <c r="A8326" s="304"/>
      <c r="B8326" s="99"/>
      <c r="C8326" s="99"/>
      <c r="D8326" s="105"/>
      <c r="E8326" s="106"/>
      <c r="F8326" s="377" t="s">
        <v>31</v>
      </c>
      <c r="G8326" s="305">
        <f>SUBTOTAL(9,G8312:G8325)</f>
        <v>0</v>
      </c>
    </row>
    <row r="8327" spans="1:7" ht="24" customHeight="1" x14ac:dyDescent="0.2">
      <c r="A8327" s="304"/>
      <c r="B8327" s="99"/>
      <c r="C8327" s="375" t="s">
        <v>605</v>
      </c>
      <c r="D8327" s="105"/>
      <c r="E8327" s="106"/>
      <c r="F8327" s="107"/>
      <c r="G8327" s="306"/>
    </row>
    <row r="8328" spans="1:7" s="238" customFormat="1" ht="24" customHeight="1" x14ac:dyDescent="0.2">
      <c r="A8328" s="235" t="str">
        <f t="shared" ref="A8328:A8335" si="2498">IFERROR(VLOOKUP(C8328,Tabla_Insumos,4,FALSE),"")</f>
        <v/>
      </c>
      <c r="B8328" s="233">
        <f t="shared" ref="B8328:B8335" si="2499">IFERROR(VLOOKUP(A8328,Tabla_Indices,5,FALSE),"")</f>
        <v>0</v>
      </c>
      <c r="C8328" s="234"/>
      <c r="D8328" s="235" t="str">
        <f t="shared" ref="D8328:D8335" si="2500">IFERROR(VLOOKUP(C8328,Tabla_Insumos,2,FALSE),"")</f>
        <v/>
      </c>
      <c r="E8328" s="236"/>
      <c r="F8328" s="237">
        <f t="shared" ref="F8328:F8335" si="2501">IFERROR(VLOOKUP(C8328,Tabla_Insumos,3,FALSE),0)</f>
        <v>0</v>
      </c>
      <c r="G8328" s="303">
        <f>ROUND(E8328*F8328,2)</f>
        <v>0</v>
      </c>
    </row>
    <row r="8329" spans="1:7" s="238" customFormat="1" ht="24" customHeight="1" x14ac:dyDescent="0.2">
      <c r="A8329" s="235" t="str">
        <f t="shared" si="2498"/>
        <v/>
      </c>
      <c r="B8329" s="233">
        <f t="shared" si="2499"/>
        <v>0</v>
      </c>
      <c r="C8329" s="234"/>
      <c r="D8329" s="235" t="str">
        <f t="shared" si="2500"/>
        <v/>
      </c>
      <c r="E8329" s="236"/>
      <c r="F8329" s="237">
        <f t="shared" si="2501"/>
        <v>0</v>
      </c>
      <c r="G8329" s="303">
        <f>ROUND(E8329*F8329,2)</f>
        <v>0</v>
      </c>
    </row>
    <row r="8330" spans="1:7" s="238" customFormat="1" ht="24" customHeight="1" x14ac:dyDescent="0.2">
      <c r="A8330" s="235" t="str">
        <f t="shared" si="2498"/>
        <v/>
      </c>
      <c r="B8330" s="233">
        <f t="shared" si="2499"/>
        <v>0</v>
      </c>
      <c r="C8330" s="234"/>
      <c r="D8330" s="235" t="str">
        <f t="shared" si="2500"/>
        <v/>
      </c>
      <c r="E8330" s="236"/>
      <c r="F8330" s="237">
        <f t="shared" si="2501"/>
        <v>0</v>
      </c>
      <c r="G8330" s="303">
        <f t="shared" ref="G8330:G8335" si="2502">ROUND(E8330*F8330,2)</f>
        <v>0</v>
      </c>
    </row>
    <row r="8331" spans="1:7" s="238" customFormat="1" ht="24" customHeight="1" x14ac:dyDescent="0.2">
      <c r="A8331" s="235" t="str">
        <f t="shared" si="2498"/>
        <v/>
      </c>
      <c r="B8331" s="233">
        <f t="shared" si="2499"/>
        <v>0</v>
      </c>
      <c r="C8331" s="234"/>
      <c r="D8331" s="235" t="str">
        <f t="shared" si="2500"/>
        <v/>
      </c>
      <c r="E8331" s="236"/>
      <c r="F8331" s="237">
        <f t="shared" si="2501"/>
        <v>0</v>
      </c>
      <c r="G8331" s="303">
        <f t="shared" si="2502"/>
        <v>0</v>
      </c>
    </row>
    <row r="8332" spans="1:7" s="238" customFormat="1" ht="24" customHeight="1" x14ac:dyDescent="0.2">
      <c r="A8332" s="235" t="str">
        <f t="shared" si="2498"/>
        <v/>
      </c>
      <c r="B8332" s="233">
        <f t="shared" si="2499"/>
        <v>0</v>
      </c>
      <c r="C8332" s="234"/>
      <c r="D8332" s="235" t="str">
        <f t="shared" si="2500"/>
        <v/>
      </c>
      <c r="E8332" s="236"/>
      <c r="F8332" s="237">
        <f t="shared" si="2501"/>
        <v>0</v>
      </c>
      <c r="G8332" s="303">
        <f t="shared" si="2502"/>
        <v>0</v>
      </c>
    </row>
    <row r="8333" spans="1:7" s="238" customFormat="1" ht="24" customHeight="1" x14ac:dyDescent="0.2">
      <c r="A8333" s="235" t="str">
        <f t="shared" si="2498"/>
        <v/>
      </c>
      <c r="B8333" s="233">
        <f t="shared" si="2499"/>
        <v>0</v>
      </c>
      <c r="C8333" s="234"/>
      <c r="D8333" s="235" t="str">
        <f t="shared" si="2500"/>
        <v/>
      </c>
      <c r="E8333" s="236"/>
      <c r="F8333" s="237">
        <f t="shared" si="2501"/>
        <v>0</v>
      </c>
      <c r="G8333" s="303">
        <f t="shared" si="2502"/>
        <v>0</v>
      </c>
    </row>
    <row r="8334" spans="1:7" s="238" customFormat="1" ht="24" customHeight="1" x14ac:dyDescent="0.2">
      <c r="A8334" s="235" t="str">
        <f t="shared" si="2498"/>
        <v/>
      </c>
      <c r="B8334" s="233">
        <f t="shared" si="2499"/>
        <v>0</v>
      </c>
      <c r="C8334" s="234"/>
      <c r="D8334" s="235" t="str">
        <f t="shared" si="2500"/>
        <v/>
      </c>
      <c r="E8334" s="236"/>
      <c r="F8334" s="237">
        <f t="shared" si="2501"/>
        <v>0</v>
      </c>
      <c r="G8334" s="303">
        <f t="shared" si="2502"/>
        <v>0</v>
      </c>
    </row>
    <row r="8335" spans="1:7" s="238" customFormat="1" ht="24" customHeight="1" x14ac:dyDescent="0.2">
      <c r="A8335" s="235" t="str">
        <f t="shared" si="2498"/>
        <v/>
      </c>
      <c r="B8335" s="233">
        <f t="shared" si="2499"/>
        <v>0</v>
      </c>
      <c r="C8335" s="234"/>
      <c r="D8335" s="235" t="str">
        <f t="shared" si="2500"/>
        <v/>
      </c>
      <c r="E8335" s="236"/>
      <c r="F8335" s="237">
        <f t="shared" si="2501"/>
        <v>0</v>
      </c>
      <c r="G8335" s="303">
        <f t="shared" si="2502"/>
        <v>0</v>
      </c>
    </row>
    <row r="8336" spans="1:7" ht="24" customHeight="1" x14ac:dyDescent="0.2">
      <c r="A8336" s="304"/>
      <c r="B8336" s="99"/>
      <c r="C8336" s="99"/>
      <c r="D8336" s="105"/>
      <c r="E8336" s="106"/>
      <c r="F8336" s="377" t="s">
        <v>32</v>
      </c>
      <c r="G8336" s="305">
        <f>SUBTOTAL(9,G8328:G8335)</f>
        <v>0</v>
      </c>
    </row>
    <row r="8337" spans="1:7" ht="24" customHeight="1" x14ac:dyDescent="0.2">
      <c r="A8337" s="304"/>
      <c r="B8337" s="99"/>
      <c r="C8337" s="375" t="s">
        <v>606</v>
      </c>
      <c r="D8337" s="105"/>
      <c r="E8337" s="106"/>
      <c r="F8337" s="107"/>
      <c r="G8337" s="306"/>
    </row>
    <row r="8338" spans="1:7" s="238" customFormat="1" ht="24" customHeight="1" x14ac:dyDescent="0.2">
      <c r="A8338" s="235" t="str">
        <f t="shared" ref="A8338:A8346" si="2503">IFERROR(VLOOKUP(C8338,Tabla_Insumos,4,FALSE),"")</f>
        <v/>
      </c>
      <c r="B8338" s="233" t="str">
        <f t="shared" ref="B8338:B8346" si="2504">IFERROR(VLOOKUP(C8338,Tabla_Insumos,5,FALSE),"")</f>
        <v/>
      </c>
      <c r="C8338" s="234"/>
      <c r="D8338" s="235" t="str">
        <f t="shared" ref="D8338:D8346" si="2505">IFERROR(VLOOKUP(C8338,Tabla_Insumos,2,FALSE),"")</f>
        <v/>
      </c>
      <c r="E8338" s="236"/>
      <c r="F8338" s="237">
        <f t="shared" ref="F8338:F8346" si="2506">IFERROR(VLOOKUP(C8338,Tabla_Insumos,3,FALSE),0)</f>
        <v>0</v>
      </c>
      <c r="G8338" s="303">
        <f t="shared" ref="G8338:G8346" si="2507">ROUND(E8338*F8338,2)</f>
        <v>0</v>
      </c>
    </row>
    <row r="8339" spans="1:7" s="238" customFormat="1" ht="24" customHeight="1" x14ac:dyDescent="0.2">
      <c r="A8339" s="235" t="str">
        <f t="shared" si="2503"/>
        <v/>
      </c>
      <c r="B8339" s="233" t="str">
        <f t="shared" si="2504"/>
        <v/>
      </c>
      <c r="C8339" s="234"/>
      <c r="D8339" s="235" t="str">
        <f t="shared" si="2505"/>
        <v/>
      </c>
      <c r="E8339" s="236"/>
      <c r="F8339" s="237">
        <f t="shared" si="2506"/>
        <v>0</v>
      </c>
      <c r="G8339" s="303">
        <f t="shared" si="2507"/>
        <v>0</v>
      </c>
    </row>
    <row r="8340" spans="1:7" s="238" customFormat="1" ht="24" customHeight="1" x14ac:dyDescent="0.2">
      <c r="A8340" s="235" t="str">
        <f t="shared" si="2503"/>
        <v/>
      </c>
      <c r="B8340" s="233" t="str">
        <f t="shared" si="2504"/>
        <v/>
      </c>
      <c r="C8340" s="234"/>
      <c r="D8340" s="235" t="str">
        <f t="shared" si="2505"/>
        <v/>
      </c>
      <c r="E8340" s="236"/>
      <c r="F8340" s="237">
        <f t="shared" si="2506"/>
        <v>0</v>
      </c>
      <c r="G8340" s="303">
        <f t="shared" si="2507"/>
        <v>0</v>
      </c>
    </row>
    <row r="8341" spans="1:7" s="238" customFormat="1" ht="24" customHeight="1" x14ac:dyDescent="0.2">
      <c r="A8341" s="235" t="str">
        <f t="shared" si="2503"/>
        <v/>
      </c>
      <c r="B8341" s="233" t="str">
        <f t="shared" si="2504"/>
        <v/>
      </c>
      <c r="C8341" s="234"/>
      <c r="D8341" s="235" t="str">
        <f t="shared" si="2505"/>
        <v/>
      </c>
      <c r="E8341" s="236"/>
      <c r="F8341" s="237">
        <f t="shared" si="2506"/>
        <v>0</v>
      </c>
      <c r="G8341" s="303">
        <f t="shared" si="2507"/>
        <v>0</v>
      </c>
    </row>
    <row r="8342" spans="1:7" s="238" customFormat="1" ht="24" customHeight="1" x14ac:dyDescent="0.2">
      <c r="A8342" s="235" t="str">
        <f t="shared" si="2503"/>
        <v/>
      </c>
      <c r="B8342" s="233" t="str">
        <f t="shared" si="2504"/>
        <v/>
      </c>
      <c r="C8342" s="234"/>
      <c r="D8342" s="235" t="str">
        <f t="shared" si="2505"/>
        <v/>
      </c>
      <c r="E8342" s="236"/>
      <c r="F8342" s="237">
        <f t="shared" si="2506"/>
        <v>0</v>
      </c>
      <c r="G8342" s="303">
        <f t="shared" si="2507"/>
        <v>0</v>
      </c>
    </row>
    <row r="8343" spans="1:7" s="238" customFormat="1" ht="24" customHeight="1" x14ac:dyDescent="0.2">
      <c r="A8343" s="235" t="str">
        <f t="shared" si="2503"/>
        <v/>
      </c>
      <c r="B8343" s="233" t="str">
        <f t="shared" si="2504"/>
        <v/>
      </c>
      <c r="C8343" s="234"/>
      <c r="D8343" s="235" t="str">
        <f t="shared" si="2505"/>
        <v/>
      </c>
      <c r="E8343" s="236"/>
      <c r="F8343" s="237">
        <f t="shared" si="2506"/>
        <v>0</v>
      </c>
      <c r="G8343" s="303">
        <f t="shared" si="2507"/>
        <v>0</v>
      </c>
    </row>
    <row r="8344" spans="1:7" s="238" customFormat="1" ht="24" customHeight="1" x14ac:dyDescent="0.2">
      <c r="A8344" s="235" t="str">
        <f t="shared" si="2503"/>
        <v/>
      </c>
      <c r="B8344" s="233" t="str">
        <f t="shared" si="2504"/>
        <v/>
      </c>
      <c r="C8344" s="234"/>
      <c r="D8344" s="235" t="str">
        <f t="shared" si="2505"/>
        <v/>
      </c>
      <c r="E8344" s="236"/>
      <c r="F8344" s="237">
        <f t="shared" si="2506"/>
        <v>0</v>
      </c>
      <c r="G8344" s="303">
        <f t="shared" si="2507"/>
        <v>0</v>
      </c>
    </row>
    <row r="8345" spans="1:7" s="238" customFormat="1" ht="24" customHeight="1" x14ac:dyDescent="0.2">
      <c r="A8345" s="235" t="str">
        <f t="shared" si="2503"/>
        <v/>
      </c>
      <c r="B8345" s="233" t="str">
        <f t="shared" si="2504"/>
        <v/>
      </c>
      <c r="C8345" s="234"/>
      <c r="D8345" s="235" t="str">
        <f t="shared" si="2505"/>
        <v/>
      </c>
      <c r="E8345" s="236"/>
      <c r="F8345" s="237">
        <f t="shared" si="2506"/>
        <v>0</v>
      </c>
      <c r="G8345" s="303">
        <f t="shared" si="2507"/>
        <v>0</v>
      </c>
    </row>
    <row r="8346" spans="1:7" s="238" customFormat="1" ht="24" customHeight="1" x14ac:dyDescent="0.2">
      <c r="A8346" s="235" t="str">
        <f t="shared" si="2503"/>
        <v/>
      </c>
      <c r="B8346" s="233" t="str">
        <f t="shared" si="2504"/>
        <v/>
      </c>
      <c r="C8346" s="234"/>
      <c r="D8346" s="235" t="str">
        <f t="shared" si="2505"/>
        <v/>
      </c>
      <c r="E8346" s="236"/>
      <c r="F8346" s="237">
        <f t="shared" si="2506"/>
        <v>0</v>
      </c>
      <c r="G8346" s="303">
        <f t="shared" si="2507"/>
        <v>0</v>
      </c>
    </row>
    <row r="8347" spans="1:7" ht="24" customHeight="1" x14ac:dyDescent="0.2">
      <c r="A8347" s="307"/>
      <c r="B8347" s="105"/>
      <c r="C8347" s="99"/>
      <c r="D8347" s="105"/>
      <c r="E8347" s="106"/>
      <c r="F8347" s="377" t="s">
        <v>33</v>
      </c>
      <c r="G8347" s="305">
        <f>SUBTOTAL(9,G8338:G8346)</f>
        <v>0</v>
      </c>
    </row>
    <row r="8348" spans="1:7" ht="24" customHeight="1" x14ac:dyDescent="0.2">
      <c r="A8348" s="308"/>
      <c r="B8348" s="105"/>
      <c r="C8348" s="99"/>
      <c r="D8348" s="105"/>
      <c r="E8348" s="106"/>
      <c r="F8348" s="107"/>
      <c r="G8348" s="306"/>
    </row>
    <row r="8349" spans="1:7" ht="24" customHeight="1" x14ac:dyDescent="0.2">
      <c r="A8349" s="309" t="str">
        <f>B8307</f>
        <v/>
      </c>
      <c r="B8349" s="310" t="str">
        <f>C8307</f>
        <v/>
      </c>
      <c r="C8349" s="113"/>
      <c r="D8349" s="113" t="s">
        <v>34</v>
      </c>
      <c r="E8349" s="114"/>
      <c r="F8349" s="312" t="s">
        <v>35</v>
      </c>
      <c r="G8349" s="311">
        <f>SUBTOTAL(9,G8312:G8348)</f>
        <v>0</v>
      </c>
    </row>
    <row r="8351" spans="1:7" ht="24" customHeight="1" x14ac:dyDescent="0.2">
      <c r="A8351" s="291" t="s">
        <v>37</v>
      </c>
      <c r="B8351" s="292"/>
      <c r="C8351" s="292"/>
      <c r="D8351" s="292"/>
      <c r="E8351" s="292"/>
      <c r="F8351" s="292"/>
      <c r="G8351" s="293"/>
    </row>
    <row r="8352" spans="1:7" ht="24" customHeight="1" x14ac:dyDescent="0.2">
      <c r="A8352" s="294" t="s">
        <v>602</v>
      </c>
      <c r="B8352" s="101" t="str">
        <f>Comitente</f>
        <v>DIRECCION PROVINCIAL DE REDES DE GAS</v>
      </c>
      <c r="C8352" s="96"/>
      <c r="D8352" s="102"/>
      <c r="E8352" s="102"/>
      <c r="F8352" s="103"/>
      <c r="G8352" s="295"/>
    </row>
    <row r="8353" spans="1:123" ht="24" customHeight="1" x14ac:dyDescent="0.2">
      <c r="A8353" s="294" t="s">
        <v>603</v>
      </c>
      <c r="B8353" s="101">
        <f>Contratista</f>
        <v>0</v>
      </c>
      <c r="C8353" s="97"/>
      <c r="D8353" s="97"/>
      <c r="E8353" s="97"/>
      <c r="F8353" s="104"/>
      <c r="G8353" s="296"/>
    </row>
    <row r="8354" spans="1:123" ht="24" customHeight="1" x14ac:dyDescent="0.2">
      <c r="A8354" s="294" t="s">
        <v>24</v>
      </c>
      <c r="B8354" s="101" t="str">
        <f>Obra</f>
        <v>RED DE MEDIA PRESIÓN BARRIO TALACASTO</v>
      </c>
      <c r="C8354" s="97"/>
      <c r="D8354" s="97"/>
      <c r="E8354" s="97"/>
      <c r="F8354" s="104" t="s">
        <v>38</v>
      </c>
      <c r="G8354" s="297">
        <f>Fecha_Base</f>
        <v>0</v>
      </c>
    </row>
    <row r="8355" spans="1:123" ht="24" customHeight="1" x14ac:dyDescent="0.2">
      <c r="A8355" s="298" t="s">
        <v>601</v>
      </c>
      <c r="B8355" s="98" t="str">
        <f>Ubicación</f>
        <v>Departamento Chimbas</v>
      </c>
      <c r="C8355" s="98"/>
      <c r="D8355" s="105"/>
      <c r="E8355" s="106"/>
      <c r="F8355" s="107"/>
      <c r="G8355" s="299"/>
    </row>
    <row r="8356" spans="1:123" ht="24" customHeight="1" x14ac:dyDescent="0.2">
      <c r="A8356" s="298" t="s">
        <v>39</v>
      </c>
      <c r="B8356" s="108" t="str">
        <f>IFERROR(VALUE(LEFT(B8357,FIND(".",B8357)-1)),"")</f>
        <v/>
      </c>
      <c r="C8356" s="99" t="str">
        <f>IFERROR(VLOOKUP(B8356,Tabla_CyP,2,FALSE),"")</f>
        <v/>
      </c>
      <c r="D8356" s="99"/>
      <c r="E8356" s="106"/>
      <c r="F8356" s="107"/>
      <c r="G8356" s="299"/>
    </row>
    <row r="8357" spans="1:123" ht="24" customHeight="1" x14ac:dyDescent="0.2">
      <c r="A8357" s="298" t="s">
        <v>25</v>
      </c>
      <c r="B8357" s="109" t="str">
        <f>IFERROR(VLOOKUP(COUNTIF($A$1:A8357,"ANALISIS DE PRECIOS"),Tabla_NumeroItem,2,FALSE),"")</f>
        <v/>
      </c>
      <c r="C8357" s="99" t="str">
        <f>IFERROR(VLOOKUP(B8357,Tabla_CyP,2,FALSE),"")</f>
        <v/>
      </c>
      <c r="D8357" s="105"/>
      <c r="E8357" s="106"/>
      <c r="F8357" s="104" t="s">
        <v>26</v>
      </c>
      <c r="G8357" s="300" t="str">
        <f>IFERROR(VLOOKUP(B8357,Tabla_CyP,4,FALSE),"")</f>
        <v/>
      </c>
    </row>
    <row r="8358" spans="1:123" ht="24" customHeight="1" x14ac:dyDescent="0.2">
      <c r="A8358" s="298"/>
      <c r="B8358" s="98"/>
      <c r="C8358" s="99"/>
      <c r="D8358" s="105"/>
      <c r="E8358" s="106"/>
      <c r="F8358" s="107"/>
      <c r="G8358" s="299"/>
    </row>
    <row r="8359" spans="1:123" ht="24" customHeight="1" x14ac:dyDescent="0.2">
      <c r="A8359" s="431" t="s">
        <v>507</v>
      </c>
      <c r="B8359" s="432"/>
      <c r="C8359" s="425" t="s">
        <v>0</v>
      </c>
      <c r="D8359" s="425" t="s">
        <v>27</v>
      </c>
      <c r="E8359" s="427" t="s">
        <v>28</v>
      </c>
      <c r="F8359" s="429" t="s">
        <v>29</v>
      </c>
      <c r="G8359" s="429" t="s">
        <v>30</v>
      </c>
    </row>
    <row r="8360" spans="1:123" s="111" customFormat="1" ht="24" customHeight="1" x14ac:dyDescent="0.2">
      <c r="A8360" s="110" t="s">
        <v>508</v>
      </c>
      <c r="B8360" s="110" t="s">
        <v>509</v>
      </c>
      <c r="C8360" s="426"/>
      <c r="D8360" s="426"/>
      <c r="E8360" s="428"/>
      <c r="F8360" s="430"/>
      <c r="G8360" s="430"/>
      <c r="H8360" s="239"/>
      <c r="I8360" s="239"/>
      <c r="J8360" s="239"/>
      <c r="K8360" s="239"/>
      <c r="L8360" s="239"/>
      <c r="M8360" s="239"/>
      <c r="N8360" s="239"/>
      <c r="O8360" s="239"/>
      <c r="P8360" s="239"/>
      <c r="Q8360" s="239"/>
      <c r="R8360" s="239"/>
      <c r="S8360" s="239"/>
      <c r="T8360" s="239"/>
      <c r="U8360" s="239"/>
      <c r="V8360" s="239"/>
      <c r="W8360" s="239"/>
      <c r="X8360" s="239"/>
      <c r="Y8360" s="239"/>
      <c r="Z8360" s="239"/>
      <c r="AA8360" s="239"/>
      <c r="AB8360" s="239"/>
      <c r="AC8360" s="239"/>
      <c r="AD8360" s="239"/>
      <c r="AE8360" s="239"/>
      <c r="AF8360" s="239"/>
      <c r="AG8360" s="239"/>
      <c r="AH8360" s="239"/>
      <c r="AI8360" s="239"/>
      <c r="AJ8360" s="239"/>
      <c r="AK8360" s="239"/>
      <c r="AL8360" s="239"/>
      <c r="AM8360" s="239"/>
      <c r="AN8360" s="239"/>
      <c r="AO8360" s="239"/>
      <c r="AP8360" s="239"/>
      <c r="AQ8360" s="239"/>
      <c r="AR8360" s="239"/>
      <c r="AS8360" s="239"/>
      <c r="AT8360" s="239"/>
      <c r="AU8360" s="239"/>
      <c r="AV8360" s="239"/>
      <c r="AW8360" s="239"/>
      <c r="AX8360" s="239"/>
      <c r="AY8360" s="239"/>
      <c r="AZ8360" s="239"/>
      <c r="BA8360" s="239"/>
      <c r="BB8360" s="239"/>
      <c r="BC8360" s="239"/>
      <c r="BD8360" s="239"/>
      <c r="BE8360" s="239"/>
      <c r="BF8360" s="239"/>
      <c r="BG8360" s="239"/>
      <c r="BH8360" s="239"/>
      <c r="BI8360" s="239"/>
      <c r="BJ8360" s="239"/>
      <c r="BK8360" s="239"/>
      <c r="BL8360" s="239"/>
      <c r="BM8360" s="239"/>
      <c r="BN8360" s="239"/>
      <c r="BO8360" s="239"/>
      <c r="BP8360" s="239"/>
      <c r="BQ8360" s="239"/>
      <c r="BR8360" s="239"/>
      <c r="BS8360" s="239"/>
      <c r="BT8360" s="239"/>
      <c r="BU8360" s="239"/>
      <c r="BV8360" s="239"/>
      <c r="BW8360" s="239"/>
      <c r="BX8360" s="239"/>
      <c r="BY8360" s="239"/>
      <c r="BZ8360" s="239"/>
      <c r="CA8360" s="239"/>
      <c r="CB8360" s="239"/>
      <c r="CC8360" s="239"/>
      <c r="CD8360" s="239"/>
      <c r="CE8360" s="239"/>
      <c r="CF8360" s="239"/>
      <c r="CG8360" s="239"/>
      <c r="CH8360" s="239"/>
      <c r="CI8360" s="239"/>
      <c r="CJ8360" s="239"/>
      <c r="CK8360" s="239"/>
      <c r="CL8360" s="239"/>
      <c r="CM8360" s="239"/>
      <c r="CN8360" s="239"/>
      <c r="CO8360" s="239"/>
      <c r="CP8360" s="239"/>
      <c r="CQ8360" s="239"/>
      <c r="CR8360" s="239"/>
      <c r="CS8360" s="239"/>
      <c r="CT8360" s="239"/>
      <c r="CU8360" s="239"/>
      <c r="CV8360" s="239"/>
      <c r="CW8360" s="239"/>
      <c r="CX8360" s="239"/>
      <c r="CY8360" s="239"/>
      <c r="CZ8360" s="239"/>
      <c r="DA8360" s="239"/>
      <c r="DB8360" s="239"/>
      <c r="DC8360" s="239"/>
      <c r="DD8360" s="239"/>
      <c r="DE8360" s="239"/>
      <c r="DF8360" s="239"/>
      <c r="DG8360" s="239"/>
      <c r="DH8360" s="239"/>
      <c r="DI8360" s="239"/>
      <c r="DJ8360" s="239"/>
      <c r="DK8360" s="239"/>
      <c r="DL8360" s="239"/>
      <c r="DM8360" s="239"/>
      <c r="DN8360" s="239"/>
      <c r="DO8360" s="239"/>
      <c r="DP8360" s="239"/>
      <c r="DQ8360" s="239"/>
      <c r="DR8360" s="239"/>
      <c r="DS8360" s="239"/>
    </row>
    <row r="8361" spans="1:123" ht="24" customHeight="1" x14ac:dyDescent="0.2">
      <c r="A8361" s="378"/>
      <c r="B8361" s="112"/>
      <c r="C8361" s="376" t="s">
        <v>604</v>
      </c>
      <c r="D8361" s="113"/>
      <c r="E8361" s="114"/>
      <c r="F8361" s="115"/>
      <c r="G8361" s="302"/>
    </row>
    <row r="8362" spans="1:123" s="238" customFormat="1" ht="24" customHeight="1" x14ac:dyDescent="0.2">
      <c r="A8362" s="235" t="str">
        <f t="shared" ref="A8362:A8375" si="2508">IFERROR(VLOOKUP(C8362,Tabla_Insumos,4,FALSE),"")</f>
        <v/>
      </c>
      <c r="B8362" s="233" t="str">
        <f t="shared" ref="B8362:B8375" si="2509">IFERROR(VLOOKUP(C8362,Tabla_Insumos,5,FALSE),"")</f>
        <v/>
      </c>
      <c r="C8362" s="234"/>
      <c r="D8362" s="235" t="str">
        <f t="shared" ref="D8362:D8375" si="2510">IFERROR(VLOOKUP(C8362,Tabla_Insumos,2,FALSE),"")</f>
        <v/>
      </c>
      <c r="E8362" s="236"/>
      <c r="F8362" s="237">
        <f t="shared" ref="F8362:F8375" si="2511">IFERROR(VLOOKUP(C8362,Tabla_Insumos,3,FALSE),0)</f>
        <v>0</v>
      </c>
      <c r="G8362" s="303">
        <f>ROUND(E8362*F8362,2)</f>
        <v>0</v>
      </c>
    </row>
    <row r="8363" spans="1:123" s="238" customFormat="1" ht="24" customHeight="1" x14ac:dyDescent="0.2">
      <c r="A8363" s="235" t="str">
        <f t="shared" si="2508"/>
        <v/>
      </c>
      <c r="B8363" s="233" t="str">
        <f t="shared" si="2509"/>
        <v/>
      </c>
      <c r="C8363" s="234"/>
      <c r="D8363" s="235" t="str">
        <f t="shared" si="2510"/>
        <v/>
      </c>
      <c r="E8363" s="236"/>
      <c r="F8363" s="237">
        <f t="shared" si="2511"/>
        <v>0</v>
      </c>
      <c r="G8363" s="303">
        <f t="shared" ref="G8363:G8375" si="2512">ROUND(E8363*F8363,2)</f>
        <v>0</v>
      </c>
    </row>
    <row r="8364" spans="1:123" s="238" customFormat="1" ht="24" customHeight="1" x14ac:dyDescent="0.2">
      <c r="A8364" s="235" t="str">
        <f t="shared" si="2508"/>
        <v/>
      </c>
      <c r="B8364" s="233" t="str">
        <f t="shared" si="2509"/>
        <v/>
      </c>
      <c r="C8364" s="234"/>
      <c r="D8364" s="235" t="str">
        <f t="shared" si="2510"/>
        <v/>
      </c>
      <c r="E8364" s="236"/>
      <c r="F8364" s="237">
        <f t="shared" si="2511"/>
        <v>0</v>
      </c>
      <c r="G8364" s="303">
        <f t="shared" si="2512"/>
        <v>0</v>
      </c>
    </row>
    <row r="8365" spans="1:123" s="238" customFormat="1" ht="24" customHeight="1" x14ac:dyDescent="0.2">
      <c r="A8365" s="235" t="str">
        <f t="shared" si="2508"/>
        <v/>
      </c>
      <c r="B8365" s="233" t="str">
        <f t="shared" si="2509"/>
        <v/>
      </c>
      <c r="C8365" s="234"/>
      <c r="D8365" s="235" t="str">
        <f t="shared" si="2510"/>
        <v/>
      </c>
      <c r="E8365" s="236"/>
      <c r="F8365" s="237">
        <f t="shared" si="2511"/>
        <v>0</v>
      </c>
      <c r="G8365" s="303">
        <f t="shared" si="2512"/>
        <v>0</v>
      </c>
    </row>
    <row r="8366" spans="1:123" s="238" customFormat="1" ht="24" customHeight="1" x14ac:dyDescent="0.2">
      <c r="A8366" s="235" t="str">
        <f t="shared" si="2508"/>
        <v/>
      </c>
      <c r="B8366" s="233" t="str">
        <f t="shared" si="2509"/>
        <v/>
      </c>
      <c r="C8366" s="234"/>
      <c r="D8366" s="235" t="str">
        <f t="shared" si="2510"/>
        <v/>
      </c>
      <c r="E8366" s="236"/>
      <c r="F8366" s="237">
        <f t="shared" si="2511"/>
        <v>0</v>
      </c>
      <c r="G8366" s="303">
        <f t="shared" si="2512"/>
        <v>0</v>
      </c>
    </row>
    <row r="8367" spans="1:123" s="238" customFormat="1" ht="24" customHeight="1" x14ac:dyDescent="0.2">
      <c r="A8367" s="235" t="str">
        <f t="shared" si="2508"/>
        <v/>
      </c>
      <c r="B8367" s="233" t="str">
        <f t="shared" si="2509"/>
        <v/>
      </c>
      <c r="C8367" s="234"/>
      <c r="D8367" s="235" t="str">
        <f t="shared" si="2510"/>
        <v/>
      </c>
      <c r="E8367" s="236"/>
      <c r="F8367" s="237">
        <f t="shared" si="2511"/>
        <v>0</v>
      </c>
      <c r="G8367" s="303">
        <f t="shared" si="2512"/>
        <v>0</v>
      </c>
    </row>
    <row r="8368" spans="1:123" s="238" customFormat="1" ht="24" customHeight="1" x14ac:dyDescent="0.2">
      <c r="A8368" s="235" t="str">
        <f t="shared" si="2508"/>
        <v/>
      </c>
      <c r="B8368" s="233" t="str">
        <f t="shared" si="2509"/>
        <v/>
      </c>
      <c r="C8368" s="234"/>
      <c r="D8368" s="235" t="str">
        <f t="shared" si="2510"/>
        <v/>
      </c>
      <c r="E8368" s="236"/>
      <c r="F8368" s="237">
        <f t="shared" si="2511"/>
        <v>0</v>
      </c>
      <c r="G8368" s="303">
        <f t="shared" si="2512"/>
        <v>0</v>
      </c>
    </row>
    <row r="8369" spans="1:7" s="238" customFormat="1" ht="24" customHeight="1" x14ac:dyDescent="0.2">
      <c r="A8369" s="235" t="str">
        <f t="shared" si="2508"/>
        <v/>
      </c>
      <c r="B8369" s="233" t="str">
        <f t="shared" si="2509"/>
        <v/>
      </c>
      <c r="C8369" s="234"/>
      <c r="D8369" s="235" t="str">
        <f t="shared" si="2510"/>
        <v/>
      </c>
      <c r="E8369" s="236"/>
      <c r="F8369" s="237">
        <f t="shared" si="2511"/>
        <v>0</v>
      </c>
      <c r="G8369" s="303">
        <f t="shared" si="2512"/>
        <v>0</v>
      </c>
    </row>
    <row r="8370" spans="1:7" s="238" customFormat="1" ht="24" customHeight="1" x14ac:dyDescent="0.2">
      <c r="A8370" s="235" t="str">
        <f t="shared" si="2508"/>
        <v/>
      </c>
      <c r="B8370" s="233" t="str">
        <f t="shared" si="2509"/>
        <v/>
      </c>
      <c r="C8370" s="234"/>
      <c r="D8370" s="235" t="str">
        <f t="shared" si="2510"/>
        <v/>
      </c>
      <c r="E8370" s="236"/>
      <c r="F8370" s="237">
        <f t="shared" si="2511"/>
        <v>0</v>
      </c>
      <c r="G8370" s="303">
        <f t="shared" si="2512"/>
        <v>0</v>
      </c>
    </row>
    <row r="8371" spans="1:7" s="238" customFormat="1" ht="24" customHeight="1" x14ac:dyDescent="0.2">
      <c r="A8371" s="235" t="str">
        <f t="shared" si="2508"/>
        <v/>
      </c>
      <c r="B8371" s="233" t="str">
        <f t="shared" si="2509"/>
        <v/>
      </c>
      <c r="C8371" s="234"/>
      <c r="D8371" s="235" t="str">
        <f t="shared" si="2510"/>
        <v/>
      </c>
      <c r="E8371" s="236"/>
      <c r="F8371" s="237">
        <f t="shared" si="2511"/>
        <v>0</v>
      </c>
      <c r="G8371" s="303">
        <f t="shared" si="2512"/>
        <v>0</v>
      </c>
    </row>
    <row r="8372" spans="1:7" s="238" customFormat="1" ht="24" customHeight="1" x14ac:dyDescent="0.2">
      <c r="A8372" s="235" t="str">
        <f t="shared" si="2508"/>
        <v/>
      </c>
      <c r="B8372" s="233" t="str">
        <f t="shared" si="2509"/>
        <v/>
      </c>
      <c r="C8372" s="234"/>
      <c r="D8372" s="235" t="str">
        <f t="shared" si="2510"/>
        <v/>
      </c>
      <c r="E8372" s="236"/>
      <c r="F8372" s="237">
        <f t="shared" si="2511"/>
        <v>0</v>
      </c>
      <c r="G8372" s="303">
        <f t="shared" si="2512"/>
        <v>0</v>
      </c>
    </row>
    <row r="8373" spans="1:7" s="238" customFormat="1" ht="24" customHeight="1" x14ac:dyDescent="0.2">
      <c r="A8373" s="235" t="str">
        <f t="shared" si="2508"/>
        <v/>
      </c>
      <c r="B8373" s="233" t="str">
        <f t="shared" si="2509"/>
        <v/>
      </c>
      <c r="C8373" s="234"/>
      <c r="D8373" s="235" t="str">
        <f t="shared" si="2510"/>
        <v/>
      </c>
      <c r="E8373" s="236"/>
      <c r="F8373" s="237">
        <f t="shared" si="2511"/>
        <v>0</v>
      </c>
      <c r="G8373" s="303">
        <f t="shared" si="2512"/>
        <v>0</v>
      </c>
    </row>
    <row r="8374" spans="1:7" s="238" customFormat="1" ht="24" customHeight="1" x14ac:dyDescent="0.2">
      <c r="A8374" s="235" t="str">
        <f t="shared" si="2508"/>
        <v/>
      </c>
      <c r="B8374" s="233" t="str">
        <f t="shared" si="2509"/>
        <v/>
      </c>
      <c r="C8374" s="234"/>
      <c r="D8374" s="235" t="str">
        <f t="shared" si="2510"/>
        <v/>
      </c>
      <c r="E8374" s="236"/>
      <c r="F8374" s="237">
        <f t="shared" si="2511"/>
        <v>0</v>
      </c>
      <c r="G8374" s="303">
        <f t="shared" si="2512"/>
        <v>0</v>
      </c>
    </row>
    <row r="8375" spans="1:7" s="238" customFormat="1" ht="24" customHeight="1" x14ac:dyDescent="0.2">
      <c r="A8375" s="235" t="str">
        <f t="shared" si="2508"/>
        <v/>
      </c>
      <c r="B8375" s="233" t="str">
        <f t="shared" si="2509"/>
        <v/>
      </c>
      <c r="C8375" s="234"/>
      <c r="D8375" s="235" t="str">
        <f t="shared" si="2510"/>
        <v/>
      </c>
      <c r="E8375" s="236"/>
      <c r="F8375" s="237">
        <f t="shared" si="2511"/>
        <v>0</v>
      </c>
      <c r="G8375" s="303">
        <f t="shared" si="2512"/>
        <v>0</v>
      </c>
    </row>
    <row r="8376" spans="1:7" ht="24" customHeight="1" x14ac:dyDescent="0.2">
      <c r="A8376" s="304"/>
      <c r="B8376" s="99"/>
      <c r="C8376" s="99"/>
      <c r="D8376" s="105"/>
      <c r="E8376" s="106"/>
      <c r="F8376" s="377" t="s">
        <v>31</v>
      </c>
      <c r="G8376" s="305">
        <f>SUBTOTAL(9,G8362:G8375)</f>
        <v>0</v>
      </c>
    </row>
    <row r="8377" spans="1:7" ht="24" customHeight="1" x14ac:dyDescent="0.2">
      <c r="A8377" s="304"/>
      <c r="B8377" s="99"/>
      <c r="C8377" s="375" t="s">
        <v>605</v>
      </c>
      <c r="D8377" s="105"/>
      <c r="E8377" s="106"/>
      <c r="F8377" s="107"/>
      <c r="G8377" s="306"/>
    </row>
    <row r="8378" spans="1:7" s="238" customFormat="1" ht="24" customHeight="1" x14ac:dyDescent="0.2">
      <c r="A8378" s="235" t="str">
        <f t="shared" ref="A8378:A8385" si="2513">IFERROR(VLOOKUP(C8378,Tabla_Insumos,4,FALSE),"")</f>
        <v/>
      </c>
      <c r="B8378" s="233">
        <f t="shared" ref="B8378:B8385" si="2514">IFERROR(VLOOKUP(A8378,Tabla_Indices,5,FALSE),"")</f>
        <v>0</v>
      </c>
      <c r="C8378" s="234"/>
      <c r="D8378" s="235" t="str">
        <f t="shared" ref="D8378:D8385" si="2515">IFERROR(VLOOKUP(C8378,Tabla_Insumos,2,FALSE),"")</f>
        <v/>
      </c>
      <c r="E8378" s="236"/>
      <c r="F8378" s="237">
        <f t="shared" ref="F8378:F8385" si="2516">IFERROR(VLOOKUP(C8378,Tabla_Insumos,3,FALSE),0)</f>
        <v>0</v>
      </c>
      <c r="G8378" s="303">
        <f>ROUND(E8378*F8378,2)</f>
        <v>0</v>
      </c>
    </row>
    <row r="8379" spans="1:7" s="238" customFormat="1" ht="24" customHeight="1" x14ac:dyDescent="0.2">
      <c r="A8379" s="235" t="str">
        <f t="shared" si="2513"/>
        <v/>
      </c>
      <c r="B8379" s="233">
        <f t="shared" si="2514"/>
        <v>0</v>
      </c>
      <c r="C8379" s="234"/>
      <c r="D8379" s="235" t="str">
        <f t="shared" si="2515"/>
        <v/>
      </c>
      <c r="E8379" s="236"/>
      <c r="F8379" s="237">
        <f t="shared" si="2516"/>
        <v>0</v>
      </c>
      <c r="G8379" s="303">
        <f>ROUND(E8379*F8379,2)</f>
        <v>0</v>
      </c>
    </row>
    <row r="8380" spans="1:7" s="238" customFormat="1" ht="24" customHeight="1" x14ac:dyDescent="0.2">
      <c r="A8380" s="235" t="str">
        <f t="shared" si="2513"/>
        <v/>
      </c>
      <c r="B8380" s="233">
        <f t="shared" si="2514"/>
        <v>0</v>
      </c>
      <c r="C8380" s="234"/>
      <c r="D8380" s="235" t="str">
        <f t="shared" si="2515"/>
        <v/>
      </c>
      <c r="E8380" s="236"/>
      <c r="F8380" s="237">
        <f t="shared" si="2516"/>
        <v>0</v>
      </c>
      <c r="G8380" s="303">
        <f t="shared" ref="G8380:G8385" si="2517">ROUND(E8380*F8380,2)</f>
        <v>0</v>
      </c>
    </row>
    <row r="8381" spans="1:7" s="238" customFormat="1" ht="24" customHeight="1" x14ac:dyDescent="0.2">
      <c r="A8381" s="235" t="str">
        <f t="shared" si="2513"/>
        <v/>
      </c>
      <c r="B8381" s="233">
        <f t="shared" si="2514"/>
        <v>0</v>
      </c>
      <c r="C8381" s="234"/>
      <c r="D8381" s="235" t="str">
        <f t="shared" si="2515"/>
        <v/>
      </c>
      <c r="E8381" s="236"/>
      <c r="F8381" s="237">
        <f t="shared" si="2516"/>
        <v>0</v>
      </c>
      <c r="G8381" s="303">
        <f t="shared" si="2517"/>
        <v>0</v>
      </c>
    </row>
    <row r="8382" spans="1:7" s="238" customFormat="1" ht="24" customHeight="1" x14ac:dyDescent="0.2">
      <c r="A8382" s="235" t="str">
        <f t="shared" si="2513"/>
        <v/>
      </c>
      <c r="B8382" s="233">
        <f t="shared" si="2514"/>
        <v>0</v>
      </c>
      <c r="C8382" s="234"/>
      <c r="D8382" s="235" t="str">
        <f t="shared" si="2515"/>
        <v/>
      </c>
      <c r="E8382" s="236"/>
      <c r="F8382" s="237">
        <f t="shared" si="2516"/>
        <v>0</v>
      </c>
      <c r="G8382" s="303">
        <f t="shared" si="2517"/>
        <v>0</v>
      </c>
    </row>
    <row r="8383" spans="1:7" s="238" customFormat="1" ht="24" customHeight="1" x14ac:dyDescent="0.2">
      <c r="A8383" s="235" t="str">
        <f t="shared" si="2513"/>
        <v/>
      </c>
      <c r="B8383" s="233">
        <f t="shared" si="2514"/>
        <v>0</v>
      </c>
      <c r="C8383" s="234"/>
      <c r="D8383" s="235" t="str">
        <f t="shared" si="2515"/>
        <v/>
      </c>
      <c r="E8383" s="236"/>
      <c r="F8383" s="237">
        <f t="shared" si="2516"/>
        <v>0</v>
      </c>
      <c r="G8383" s="303">
        <f t="shared" si="2517"/>
        <v>0</v>
      </c>
    </row>
    <row r="8384" spans="1:7" s="238" customFormat="1" ht="24" customHeight="1" x14ac:dyDescent="0.2">
      <c r="A8384" s="235" t="str">
        <f t="shared" si="2513"/>
        <v/>
      </c>
      <c r="B8384" s="233">
        <f t="shared" si="2514"/>
        <v>0</v>
      </c>
      <c r="C8384" s="234"/>
      <c r="D8384" s="235" t="str">
        <f t="shared" si="2515"/>
        <v/>
      </c>
      <c r="E8384" s="236"/>
      <c r="F8384" s="237">
        <f t="shared" si="2516"/>
        <v>0</v>
      </c>
      <c r="G8384" s="303">
        <f t="shared" si="2517"/>
        <v>0</v>
      </c>
    </row>
    <row r="8385" spans="1:7" s="238" customFormat="1" ht="24" customHeight="1" x14ac:dyDescent="0.2">
      <c r="A8385" s="235" t="str">
        <f t="shared" si="2513"/>
        <v/>
      </c>
      <c r="B8385" s="233">
        <f t="shared" si="2514"/>
        <v>0</v>
      </c>
      <c r="C8385" s="234"/>
      <c r="D8385" s="235" t="str">
        <f t="shared" si="2515"/>
        <v/>
      </c>
      <c r="E8385" s="236"/>
      <c r="F8385" s="237">
        <f t="shared" si="2516"/>
        <v>0</v>
      </c>
      <c r="G8385" s="303">
        <f t="shared" si="2517"/>
        <v>0</v>
      </c>
    </row>
    <row r="8386" spans="1:7" ht="24" customHeight="1" x14ac:dyDescent="0.2">
      <c r="A8386" s="304"/>
      <c r="B8386" s="99"/>
      <c r="C8386" s="99"/>
      <c r="D8386" s="105"/>
      <c r="E8386" s="106"/>
      <c r="F8386" s="377" t="s">
        <v>32</v>
      </c>
      <c r="G8386" s="305">
        <f>SUBTOTAL(9,G8378:G8385)</f>
        <v>0</v>
      </c>
    </row>
    <row r="8387" spans="1:7" ht="24" customHeight="1" x14ac:dyDescent="0.2">
      <c r="A8387" s="304"/>
      <c r="B8387" s="99"/>
      <c r="C8387" s="375" t="s">
        <v>606</v>
      </c>
      <c r="D8387" s="105"/>
      <c r="E8387" s="106"/>
      <c r="F8387" s="107"/>
      <c r="G8387" s="306"/>
    </row>
    <row r="8388" spans="1:7" s="238" customFormat="1" ht="24" customHeight="1" x14ac:dyDescent="0.2">
      <c r="A8388" s="235" t="str">
        <f t="shared" ref="A8388:A8396" si="2518">IFERROR(VLOOKUP(C8388,Tabla_Insumos,4,FALSE),"")</f>
        <v/>
      </c>
      <c r="B8388" s="233" t="str">
        <f t="shared" ref="B8388:B8396" si="2519">IFERROR(VLOOKUP(C8388,Tabla_Insumos,5,FALSE),"")</f>
        <v/>
      </c>
      <c r="C8388" s="234"/>
      <c r="D8388" s="235" t="str">
        <f t="shared" ref="D8388:D8396" si="2520">IFERROR(VLOOKUP(C8388,Tabla_Insumos,2,FALSE),"")</f>
        <v/>
      </c>
      <c r="E8388" s="236"/>
      <c r="F8388" s="237">
        <f t="shared" ref="F8388:F8396" si="2521">IFERROR(VLOOKUP(C8388,Tabla_Insumos,3,FALSE),0)</f>
        <v>0</v>
      </c>
      <c r="G8388" s="303">
        <f t="shared" ref="G8388:G8396" si="2522">ROUND(E8388*F8388,2)</f>
        <v>0</v>
      </c>
    </row>
    <row r="8389" spans="1:7" s="238" customFormat="1" ht="24" customHeight="1" x14ac:dyDescent="0.2">
      <c r="A8389" s="235" t="str">
        <f t="shared" si="2518"/>
        <v/>
      </c>
      <c r="B8389" s="233" t="str">
        <f t="shared" si="2519"/>
        <v/>
      </c>
      <c r="C8389" s="234"/>
      <c r="D8389" s="235" t="str">
        <f t="shared" si="2520"/>
        <v/>
      </c>
      <c r="E8389" s="236"/>
      <c r="F8389" s="237">
        <f t="shared" si="2521"/>
        <v>0</v>
      </c>
      <c r="G8389" s="303">
        <f t="shared" si="2522"/>
        <v>0</v>
      </c>
    </row>
    <row r="8390" spans="1:7" s="238" customFormat="1" ht="24" customHeight="1" x14ac:dyDescent="0.2">
      <c r="A8390" s="235" t="str">
        <f t="shared" si="2518"/>
        <v/>
      </c>
      <c r="B8390" s="233" t="str">
        <f t="shared" si="2519"/>
        <v/>
      </c>
      <c r="C8390" s="234"/>
      <c r="D8390" s="235" t="str">
        <f t="shared" si="2520"/>
        <v/>
      </c>
      <c r="E8390" s="236"/>
      <c r="F8390" s="237">
        <f t="shared" si="2521"/>
        <v>0</v>
      </c>
      <c r="G8390" s="303">
        <f t="shared" si="2522"/>
        <v>0</v>
      </c>
    </row>
    <row r="8391" spans="1:7" s="238" customFormat="1" ht="24" customHeight="1" x14ac:dyDescent="0.2">
      <c r="A8391" s="235" t="str">
        <f t="shared" si="2518"/>
        <v/>
      </c>
      <c r="B8391" s="233" t="str">
        <f t="shared" si="2519"/>
        <v/>
      </c>
      <c r="C8391" s="234"/>
      <c r="D8391" s="235" t="str">
        <f t="shared" si="2520"/>
        <v/>
      </c>
      <c r="E8391" s="236"/>
      <c r="F8391" s="237">
        <f t="shared" si="2521"/>
        <v>0</v>
      </c>
      <c r="G8391" s="303">
        <f t="shared" si="2522"/>
        <v>0</v>
      </c>
    </row>
    <row r="8392" spans="1:7" s="238" customFormat="1" ht="24" customHeight="1" x14ac:dyDescent="0.2">
      <c r="A8392" s="235" t="str">
        <f t="shared" si="2518"/>
        <v/>
      </c>
      <c r="B8392" s="233" t="str">
        <f t="shared" si="2519"/>
        <v/>
      </c>
      <c r="C8392" s="234"/>
      <c r="D8392" s="235" t="str">
        <f t="shared" si="2520"/>
        <v/>
      </c>
      <c r="E8392" s="236"/>
      <c r="F8392" s="237">
        <f t="shared" si="2521"/>
        <v>0</v>
      </c>
      <c r="G8392" s="303">
        <f t="shared" si="2522"/>
        <v>0</v>
      </c>
    </row>
    <row r="8393" spans="1:7" s="238" customFormat="1" ht="24" customHeight="1" x14ac:dyDescent="0.2">
      <c r="A8393" s="235" t="str">
        <f t="shared" si="2518"/>
        <v/>
      </c>
      <c r="B8393" s="233" t="str">
        <f t="shared" si="2519"/>
        <v/>
      </c>
      <c r="C8393" s="234"/>
      <c r="D8393" s="235" t="str">
        <f t="shared" si="2520"/>
        <v/>
      </c>
      <c r="E8393" s="236"/>
      <c r="F8393" s="237">
        <f t="shared" si="2521"/>
        <v>0</v>
      </c>
      <c r="G8393" s="303">
        <f t="shared" si="2522"/>
        <v>0</v>
      </c>
    </row>
    <row r="8394" spans="1:7" s="238" customFormat="1" ht="24" customHeight="1" x14ac:dyDescent="0.2">
      <c r="A8394" s="235" t="str">
        <f t="shared" si="2518"/>
        <v/>
      </c>
      <c r="B8394" s="233" t="str">
        <f t="shared" si="2519"/>
        <v/>
      </c>
      <c r="C8394" s="234"/>
      <c r="D8394" s="235" t="str">
        <f t="shared" si="2520"/>
        <v/>
      </c>
      <c r="E8394" s="236"/>
      <c r="F8394" s="237">
        <f t="shared" si="2521"/>
        <v>0</v>
      </c>
      <c r="G8394" s="303">
        <f t="shared" si="2522"/>
        <v>0</v>
      </c>
    </row>
    <row r="8395" spans="1:7" s="238" customFormat="1" ht="24" customHeight="1" x14ac:dyDescent="0.2">
      <c r="A8395" s="235" t="str">
        <f t="shared" si="2518"/>
        <v/>
      </c>
      <c r="B8395" s="233" t="str">
        <f t="shared" si="2519"/>
        <v/>
      </c>
      <c r="C8395" s="234"/>
      <c r="D8395" s="235" t="str">
        <f t="shared" si="2520"/>
        <v/>
      </c>
      <c r="E8395" s="236"/>
      <c r="F8395" s="237">
        <f t="shared" si="2521"/>
        <v>0</v>
      </c>
      <c r="G8395" s="303">
        <f t="shared" si="2522"/>
        <v>0</v>
      </c>
    </row>
    <row r="8396" spans="1:7" s="238" customFormat="1" ht="24" customHeight="1" x14ac:dyDescent="0.2">
      <c r="A8396" s="235" t="str">
        <f t="shared" si="2518"/>
        <v/>
      </c>
      <c r="B8396" s="233" t="str">
        <f t="shared" si="2519"/>
        <v/>
      </c>
      <c r="C8396" s="234"/>
      <c r="D8396" s="235" t="str">
        <f t="shared" si="2520"/>
        <v/>
      </c>
      <c r="E8396" s="236"/>
      <c r="F8396" s="237">
        <f t="shared" si="2521"/>
        <v>0</v>
      </c>
      <c r="G8396" s="303">
        <f t="shared" si="2522"/>
        <v>0</v>
      </c>
    </row>
    <row r="8397" spans="1:7" ht="24" customHeight="1" x14ac:dyDescent="0.2">
      <c r="A8397" s="307"/>
      <c r="B8397" s="105"/>
      <c r="C8397" s="99"/>
      <c r="D8397" s="105"/>
      <c r="E8397" s="106"/>
      <c r="F8397" s="377" t="s">
        <v>33</v>
      </c>
      <c r="G8397" s="305">
        <f>SUBTOTAL(9,G8388:G8396)</f>
        <v>0</v>
      </c>
    </row>
    <row r="8398" spans="1:7" ht="24" customHeight="1" x14ac:dyDescent="0.2">
      <c r="A8398" s="308"/>
      <c r="B8398" s="105"/>
      <c r="C8398" s="99"/>
      <c r="D8398" s="105"/>
      <c r="E8398" s="106"/>
      <c r="F8398" s="107"/>
      <c r="G8398" s="306"/>
    </row>
    <row r="8399" spans="1:7" ht="24" customHeight="1" x14ac:dyDescent="0.2">
      <c r="A8399" s="309" t="str">
        <f>B8357</f>
        <v/>
      </c>
      <c r="B8399" s="310" t="str">
        <f>C8357</f>
        <v/>
      </c>
      <c r="C8399" s="113"/>
      <c r="D8399" s="113" t="s">
        <v>34</v>
      </c>
      <c r="E8399" s="114"/>
      <c r="F8399" s="312" t="s">
        <v>35</v>
      </c>
      <c r="G8399" s="311">
        <f>SUBTOTAL(9,G8362:G8398)</f>
        <v>0</v>
      </c>
    </row>
    <row r="8401" spans="1:123" ht="24" customHeight="1" x14ac:dyDescent="0.2">
      <c r="A8401" s="291" t="s">
        <v>37</v>
      </c>
      <c r="B8401" s="292"/>
      <c r="C8401" s="292"/>
      <c r="D8401" s="292"/>
      <c r="E8401" s="292"/>
      <c r="F8401" s="292"/>
      <c r="G8401" s="293"/>
    </row>
    <row r="8402" spans="1:123" ht="24" customHeight="1" x14ac:dyDescent="0.2">
      <c r="A8402" s="294" t="s">
        <v>602</v>
      </c>
      <c r="B8402" s="101" t="str">
        <f>Comitente</f>
        <v>DIRECCION PROVINCIAL DE REDES DE GAS</v>
      </c>
      <c r="C8402" s="96"/>
      <c r="D8402" s="102"/>
      <c r="E8402" s="102"/>
      <c r="F8402" s="103"/>
      <c r="G8402" s="295"/>
    </row>
    <row r="8403" spans="1:123" ht="24" customHeight="1" x14ac:dyDescent="0.2">
      <c r="A8403" s="294" t="s">
        <v>603</v>
      </c>
      <c r="B8403" s="101">
        <f>Contratista</f>
        <v>0</v>
      </c>
      <c r="C8403" s="97"/>
      <c r="D8403" s="97"/>
      <c r="E8403" s="97"/>
      <c r="F8403" s="104"/>
      <c r="G8403" s="296"/>
    </row>
    <row r="8404" spans="1:123" ht="24" customHeight="1" x14ac:dyDescent="0.2">
      <c r="A8404" s="294" t="s">
        <v>24</v>
      </c>
      <c r="B8404" s="101" t="str">
        <f>Obra</f>
        <v>RED DE MEDIA PRESIÓN BARRIO TALACASTO</v>
      </c>
      <c r="C8404" s="97"/>
      <c r="D8404" s="97"/>
      <c r="E8404" s="97"/>
      <c r="F8404" s="104" t="s">
        <v>38</v>
      </c>
      <c r="G8404" s="297">
        <f>Fecha_Base</f>
        <v>0</v>
      </c>
    </row>
    <row r="8405" spans="1:123" ht="24" customHeight="1" x14ac:dyDescent="0.2">
      <c r="A8405" s="298" t="s">
        <v>601</v>
      </c>
      <c r="B8405" s="98" t="str">
        <f>Ubicación</f>
        <v>Departamento Chimbas</v>
      </c>
      <c r="C8405" s="98"/>
      <c r="D8405" s="105"/>
      <c r="E8405" s="106"/>
      <c r="F8405" s="107"/>
      <c r="G8405" s="299"/>
    </row>
    <row r="8406" spans="1:123" ht="24" customHeight="1" x14ac:dyDescent="0.2">
      <c r="A8406" s="298" t="s">
        <v>39</v>
      </c>
      <c r="B8406" s="108" t="str">
        <f>IFERROR(VALUE(LEFT(B8407,FIND(".",B8407)-1)),"")</f>
        <v/>
      </c>
      <c r="C8406" s="99" t="str">
        <f>IFERROR(VLOOKUP(B8406,Tabla_CyP,2,FALSE),"")</f>
        <v/>
      </c>
      <c r="D8406" s="99"/>
      <c r="E8406" s="106"/>
      <c r="F8406" s="107"/>
      <c r="G8406" s="299"/>
    </row>
    <row r="8407" spans="1:123" ht="24" customHeight="1" x14ac:dyDescent="0.2">
      <c r="A8407" s="298" t="s">
        <v>25</v>
      </c>
      <c r="B8407" s="109" t="str">
        <f>IFERROR(VLOOKUP(COUNTIF($A$1:A8407,"ANALISIS DE PRECIOS"),Tabla_NumeroItem,2,FALSE),"")</f>
        <v/>
      </c>
      <c r="C8407" s="99" t="str">
        <f>IFERROR(VLOOKUP(B8407,Tabla_CyP,2,FALSE),"")</f>
        <v/>
      </c>
      <c r="D8407" s="105"/>
      <c r="E8407" s="106"/>
      <c r="F8407" s="104" t="s">
        <v>26</v>
      </c>
      <c r="G8407" s="300" t="str">
        <f>IFERROR(VLOOKUP(B8407,Tabla_CyP,4,FALSE),"")</f>
        <v/>
      </c>
    </row>
    <row r="8408" spans="1:123" ht="24" customHeight="1" x14ac:dyDescent="0.2">
      <c r="A8408" s="298"/>
      <c r="B8408" s="98"/>
      <c r="C8408" s="99"/>
      <c r="D8408" s="105"/>
      <c r="E8408" s="106"/>
      <c r="F8408" s="107"/>
      <c r="G8408" s="299"/>
    </row>
    <row r="8409" spans="1:123" ht="24" customHeight="1" x14ac:dyDescent="0.2">
      <c r="A8409" s="431" t="s">
        <v>507</v>
      </c>
      <c r="B8409" s="432"/>
      <c r="C8409" s="425" t="s">
        <v>0</v>
      </c>
      <c r="D8409" s="425" t="s">
        <v>27</v>
      </c>
      <c r="E8409" s="427" t="s">
        <v>28</v>
      </c>
      <c r="F8409" s="429" t="s">
        <v>29</v>
      </c>
      <c r="G8409" s="429" t="s">
        <v>30</v>
      </c>
    </row>
    <row r="8410" spans="1:123" s="111" customFormat="1" ht="24" customHeight="1" x14ac:dyDescent="0.2">
      <c r="A8410" s="110" t="s">
        <v>508</v>
      </c>
      <c r="B8410" s="110" t="s">
        <v>509</v>
      </c>
      <c r="C8410" s="426"/>
      <c r="D8410" s="426"/>
      <c r="E8410" s="428"/>
      <c r="F8410" s="430"/>
      <c r="G8410" s="430"/>
      <c r="H8410" s="239"/>
      <c r="I8410" s="239"/>
      <c r="J8410" s="239"/>
      <c r="K8410" s="239"/>
      <c r="L8410" s="239"/>
      <c r="M8410" s="239"/>
      <c r="N8410" s="239"/>
      <c r="O8410" s="239"/>
      <c r="P8410" s="239"/>
      <c r="Q8410" s="239"/>
      <c r="R8410" s="239"/>
      <c r="S8410" s="239"/>
      <c r="T8410" s="239"/>
      <c r="U8410" s="239"/>
      <c r="V8410" s="239"/>
      <c r="W8410" s="239"/>
      <c r="X8410" s="239"/>
      <c r="Y8410" s="239"/>
      <c r="Z8410" s="239"/>
      <c r="AA8410" s="239"/>
      <c r="AB8410" s="239"/>
      <c r="AC8410" s="239"/>
      <c r="AD8410" s="239"/>
      <c r="AE8410" s="239"/>
      <c r="AF8410" s="239"/>
      <c r="AG8410" s="239"/>
      <c r="AH8410" s="239"/>
      <c r="AI8410" s="239"/>
      <c r="AJ8410" s="239"/>
      <c r="AK8410" s="239"/>
      <c r="AL8410" s="239"/>
      <c r="AM8410" s="239"/>
      <c r="AN8410" s="239"/>
      <c r="AO8410" s="239"/>
      <c r="AP8410" s="239"/>
      <c r="AQ8410" s="239"/>
      <c r="AR8410" s="239"/>
      <c r="AS8410" s="239"/>
      <c r="AT8410" s="239"/>
      <c r="AU8410" s="239"/>
      <c r="AV8410" s="239"/>
      <c r="AW8410" s="239"/>
      <c r="AX8410" s="239"/>
      <c r="AY8410" s="239"/>
      <c r="AZ8410" s="239"/>
      <c r="BA8410" s="239"/>
      <c r="BB8410" s="239"/>
      <c r="BC8410" s="239"/>
      <c r="BD8410" s="239"/>
      <c r="BE8410" s="239"/>
      <c r="BF8410" s="239"/>
      <c r="BG8410" s="239"/>
      <c r="BH8410" s="239"/>
      <c r="BI8410" s="239"/>
      <c r="BJ8410" s="239"/>
      <c r="BK8410" s="239"/>
      <c r="BL8410" s="239"/>
      <c r="BM8410" s="239"/>
      <c r="BN8410" s="239"/>
      <c r="BO8410" s="239"/>
      <c r="BP8410" s="239"/>
      <c r="BQ8410" s="239"/>
      <c r="BR8410" s="239"/>
      <c r="BS8410" s="239"/>
      <c r="BT8410" s="239"/>
      <c r="BU8410" s="239"/>
      <c r="BV8410" s="239"/>
      <c r="BW8410" s="239"/>
      <c r="BX8410" s="239"/>
      <c r="BY8410" s="239"/>
      <c r="BZ8410" s="239"/>
      <c r="CA8410" s="239"/>
      <c r="CB8410" s="239"/>
      <c r="CC8410" s="239"/>
      <c r="CD8410" s="239"/>
      <c r="CE8410" s="239"/>
      <c r="CF8410" s="239"/>
      <c r="CG8410" s="239"/>
      <c r="CH8410" s="239"/>
      <c r="CI8410" s="239"/>
      <c r="CJ8410" s="239"/>
      <c r="CK8410" s="239"/>
      <c r="CL8410" s="239"/>
      <c r="CM8410" s="239"/>
      <c r="CN8410" s="239"/>
      <c r="CO8410" s="239"/>
      <c r="CP8410" s="239"/>
      <c r="CQ8410" s="239"/>
      <c r="CR8410" s="239"/>
      <c r="CS8410" s="239"/>
      <c r="CT8410" s="239"/>
      <c r="CU8410" s="239"/>
      <c r="CV8410" s="239"/>
      <c r="CW8410" s="239"/>
      <c r="CX8410" s="239"/>
      <c r="CY8410" s="239"/>
      <c r="CZ8410" s="239"/>
      <c r="DA8410" s="239"/>
      <c r="DB8410" s="239"/>
      <c r="DC8410" s="239"/>
      <c r="DD8410" s="239"/>
      <c r="DE8410" s="239"/>
      <c r="DF8410" s="239"/>
      <c r="DG8410" s="239"/>
      <c r="DH8410" s="239"/>
      <c r="DI8410" s="239"/>
      <c r="DJ8410" s="239"/>
      <c r="DK8410" s="239"/>
      <c r="DL8410" s="239"/>
      <c r="DM8410" s="239"/>
      <c r="DN8410" s="239"/>
      <c r="DO8410" s="239"/>
      <c r="DP8410" s="239"/>
      <c r="DQ8410" s="239"/>
      <c r="DR8410" s="239"/>
      <c r="DS8410" s="239"/>
    </row>
    <row r="8411" spans="1:123" ht="24" customHeight="1" x14ac:dyDescent="0.2">
      <c r="A8411" s="378"/>
      <c r="B8411" s="112"/>
      <c r="C8411" s="376" t="s">
        <v>604</v>
      </c>
      <c r="D8411" s="113"/>
      <c r="E8411" s="114"/>
      <c r="F8411" s="115"/>
      <c r="G8411" s="302"/>
    </row>
    <row r="8412" spans="1:123" s="238" customFormat="1" ht="24" customHeight="1" x14ac:dyDescent="0.2">
      <c r="A8412" s="235" t="str">
        <f t="shared" ref="A8412:A8425" si="2523">IFERROR(VLOOKUP(C8412,Tabla_Insumos,4,FALSE),"")</f>
        <v/>
      </c>
      <c r="B8412" s="233" t="str">
        <f t="shared" ref="B8412:B8425" si="2524">IFERROR(VLOOKUP(C8412,Tabla_Insumos,5,FALSE),"")</f>
        <v/>
      </c>
      <c r="C8412" s="234"/>
      <c r="D8412" s="235" t="str">
        <f t="shared" ref="D8412:D8425" si="2525">IFERROR(VLOOKUP(C8412,Tabla_Insumos,2,FALSE),"")</f>
        <v/>
      </c>
      <c r="E8412" s="236"/>
      <c r="F8412" s="237">
        <f t="shared" ref="F8412:F8425" si="2526">IFERROR(VLOOKUP(C8412,Tabla_Insumos,3,FALSE),0)</f>
        <v>0</v>
      </c>
      <c r="G8412" s="303">
        <f>ROUND(E8412*F8412,2)</f>
        <v>0</v>
      </c>
    </row>
    <row r="8413" spans="1:123" s="238" customFormat="1" ht="24" customHeight="1" x14ac:dyDescent="0.2">
      <c r="A8413" s="235" t="str">
        <f t="shared" si="2523"/>
        <v/>
      </c>
      <c r="B8413" s="233" t="str">
        <f t="shared" si="2524"/>
        <v/>
      </c>
      <c r="C8413" s="234"/>
      <c r="D8413" s="235" t="str">
        <f t="shared" si="2525"/>
        <v/>
      </c>
      <c r="E8413" s="236"/>
      <c r="F8413" s="237">
        <f t="shared" si="2526"/>
        <v>0</v>
      </c>
      <c r="G8413" s="303">
        <f t="shared" ref="G8413:G8425" si="2527">ROUND(E8413*F8413,2)</f>
        <v>0</v>
      </c>
    </row>
    <row r="8414" spans="1:123" s="238" customFormat="1" ht="24" customHeight="1" x14ac:dyDescent="0.2">
      <c r="A8414" s="235" t="str">
        <f t="shared" si="2523"/>
        <v/>
      </c>
      <c r="B8414" s="233" t="str">
        <f t="shared" si="2524"/>
        <v/>
      </c>
      <c r="C8414" s="234"/>
      <c r="D8414" s="235" t="str">
        <f t="shared" si="2525"/>
        <v/>
      </c>
      <c r="E8414" s="236"/>
      <c r="F8414" s="237">
        <f t="shared" si="2526"/>
        <v>0</v>
      </c>
      <c r="G8414" s="303">
        <f t="shared" si="2527"/>
        <v>0</v>
      </c>
    </row>
    <row r="8415" spans="1:123" s="238" customFormat="1" ht="24" customHeight="1" x14ac:dyDescent="0.2">
      <c r="A8415" s="235" t="str">
        <f t="shared" si="2523"/>
        <v/>
      </c>
      <c r="B8415" s="233" t="str">
        <f t="shared" si="2524"/>
        <v/>
      </c>
      <c r="C8415" s="234"/>
      <c r="D8415" s="235" t="str">
        <f t="shared" si="2525"/>
        <v/>
      </c>
      <c r="E8415" s="236"/>
      <c r="F8415" s="237">
        <f t="shared" si="2526"/>
        <v>0</v>
      </c>
      <c r="G8415" s="303">
        <f t="shared" si="2527"/>
        <v>0</v>
      </c>
    </row>
    <row r="8416" spans="1:123" s="238" customFormat="1" ht="24" customHeight="1" x14ac:dyDescent="0.2">
      <c r="A8416" s="235" t="str">
        <f t="shared" si="2523"/>
        <v/>
      </c>
      <c r="B8416" s="233" t="str">
        <f t="shared" si="2524"/>
        <v/>
      </c>
      <c r="C8416" s="234"/>
      <c r="D8416" s="235" t="str">
        <f t="shared" si="2525"/>
        <v/>
      </c>
      <c r="E8416" s="236"/>
      <c r="F8416" s="237">
        <f t="shared" si="2526"/>
        <v>0</v>
      </c>
      <c r="G8416" s="303">
        <f t="shared" si="2527"/>
        <v>0</v>
      </c>
    </row>
    <row r="8417" spans="1:7" s="238" customFormat="1" ht="24" customHeight="1" x14ac:dyDescent="0.2">
      <c r="A8417" s="235" t="str">
        <f t="shared" si="2523"/>
        <v/>
      </c>
      <c r="B8417" s="233" t="str">
        <f t="shared" si="2524"/>
        <v/>
      </c>
      <c r="C8417" s="234"/>
      <c r="D8417" s="235" t="str">
        <f t="shared" si="2525"/>
        <v/>
      </c>
      <c r="E8417" s="236"/>
      <c r="F8417" s="237">
        <f t="shared" si="2526"/>
        <v>0</v>
      </c>
      <c r="G8417" s="303">
        <f t="shared" si="2527"/>
        <v>0</v>
      </c>
    </row>
    <row r="8418" spans="1:7" s="238" customFormat="1" ht="24" customHeight="1" x14ac:dyDescent="0.2">
      <c r="A8418" s="235" t="str">
        <f t="shared" si="2523"/>
        <v/>
      </c>
      <c r="B8418" s="233" t="str">
        <f t="shared" si="2524"/>
        <v/>
      </c>
      <c r="C8418" s="234"/>
      <c r="D8418" s="235" t="str">
        <f t="shared" si="2525"/>
        <v/>
      </c>
      <c r="E8418" s="236"/>
      <c r="F8418" s="237">
        <f t="shared" si="2526"/>
        <v>0</v>
      </c>
      <c r="G8418" s="303">
        <f t="shared" si="2527"/>
        <v>0</v>
      </c>
    </row>
    <row r="8419" spans="1:7" s="238" customFormat="1" ht="24" customHeight="1" x14ac:dyDescent="0.2">
      <c r="A8419" s="235" t="str">
        <f t="shared" si="2523"/>
        <v/>
      </c>
      <c r="B8419" s="233" t="str">
        <f t="shared" si="2524"/>
        <v/>
      </c>
      <c r="C8419" s="234"/>
      <c r="D8419" s="235" t="str">
        <f t="shared" si="2525"/>
        <v/>
      </c>
      <c r="E8419" s="236"/>
      <c r="F8419" s="237">
        <f t="shared" si="2526"/>
        <v>0</v>
      </c>
      <c r="G8419" s="303">
        <f t="shared" si="2527"/>
        <v>0</v>
      </c>
    </row>
    <row r="8420" spans="1:7" s="238" customFormat="1" ht="24" customHeight="1" x14ac:dyDescent="0.2">
      <c r="A8420" s="235" t="str">
        <f t="shared" si="2523"/>
        <v/>
      </c>
      <c r="B8420" s="233" t="str">
        <f t="shared" si="2524"/>
        <v/>
      </c>
      <c r="C8420" s="234"/>
      <c r="D8420" s="235" t="str">
        <f t="shared" si="2525"/>
        <v/>
      </c>
      <c r="E8420" s="236"/>
      <c r="F8420" s="237">
        <f t="shared" si="2526"/>
        <v>0</v>
      </c>
      <c r="G8420" s="303">
        <f t="shared" si="2527"/>
        <v>0</v>
      </c>
    </row>
    <row r="8421" spans="1:7" s="238" customFormat="1" ht="24" customHeight="1" x14ac:dyDescent="0.2">
      <c r="A8421" s="235" t="str">
        <f t="shared" si="2523"/>
        <v/>
      </c>
      <c r="B8421" s="233" t="str">
        <f t="shared" si="2524"/>
        <v/>
      </c>
      <c r="C8421" s="234"/>
      <c r="D8421" s="235" t="str">
        <f t="shared" si="2525"/>
        <v/>
      </c>
      <c r="E8421" s="236"/>
      <c r="F8421" s="237">
        <f t="shared" si="2526"/>
        <v>0</v>
      </c>
      <c r="G8421" s="303">
        <f t="shared" si="2527"/>
        <v>0</v>
      </c>
    </row>
    <row r="8422" spans="1:7" s="238" customFormat="1" ht="24" customHeight="1" x14ac:dyDescent="0.2">
      <c r="A8422" s="235" t="str">
        <f t="shared" si="2523"/>
        <v/>
      </c>
      <c r="B8422" s="233" t="str">
        <f t="shared" si="2524"/>
        <v/>
      </c>
      <c r="C8422" s="234"/>
      <c r="D8422" s="235" t="str">
        <f t="shared" si="2525"/>
        <v/>
      </c>
      <c r="E8422" s="236"/>
      <c r="F8422" s="237">
        <f t="shared" si="2526"/>
        <v>0</v>
      </c>
      <c r="G8422" s="303">
        <f t="shared" si="2527"/>
        <v>0</v>
      </c>
    </row>
    <row r="8423" spans="1:7" s="238" customFormat="1" ht="24" customHeight="1" x14ac:dyDescent="0.2">
      <c r="A8423" s="235" t="str">
        <f t="shared" si="2523"/>
        <v/>
      </c>
      <c r="B8423" s="233" t="str">
        <f t="shared" si="2524"/>
        <v/>
      </c>
      <c r="C8423" s="234"/>
      <c r="D8423" s="235" t="str">
        <f t="shared" si="2525"/>
        <v/>
      </c>
      <c r="E8423" s="236"/>
      <c r="F8423" s="237">
        <f t="shared" si="2526"/>
        <v>0</v>
      </c>
      <c r="G8423" s="303">
        <f t="shared" si="2527"/>
        <v>0</v>
      </c>
    </row>
    <row r="8424" spans="1:7" s="238" customFormat="1" ht="24" customHeight="1" x14ac:dyDescent="0.2">
      <c r="A8424" s="235" t="str">
        <f t="shared" si="2523"/>
        <v/>
      </c>
      <c r="B8424" s="233" t="str">
        <f t="shared" si="2524"/>
        <v/>
      </c>
      <c r="C8424" s="234"/>
      <c r="D8424" s="235" t="str">
        <f t="shared" si="2525"/>
        <v/>
      </c>
      <c r="E8424" s="236"/>
      <c r="F8424" s="237">
        <f t="shared" si="2526"/>
        <v>0</v>
      </c>
      <c r="G8424" s="303">
        <f t="shared" si="2527"/>
        <v>0</v>
      </c>
    </row>
    <row r="8425" spans="1:7" s="238" customFormat="1" ht="24" customHeight="1" x14ac:dyDescent="0.2">
      <c r="A8425" s="235" t="str">
        <f t="shared" si="2523"/>
        <v/>
      </c>
      <c r="B8425" s="233" t="str">
        <f t="shared" si="2524"/>
        <v/>
      </c>
      <c r="C8425" s="234"/>
      <c r="D8425" s="235" t="str">
        <f t="shared" si="2525"/>
        <v/>
      </c>
      <c r="E8425" s="236"/>
      <c r="F8425" s="237">
        <f t="shared" si="2526"/>
        <v>0</v>
      </c>
      <c r="G8425" s="303">
        <f t="shared" si="2527"/>
        <v>0</v>
      </c>
    </row>
    <row r="8426" spans="1:7" ht="24" customHeight="1" x14ac:dyDescent="0.2">
      <c r="A8426" s="304"/>
      <c r="B8426" s="99"/>
      <c r="C8426" s="99"/>
      <c r="D8426" s="105"/>
      <c r="E8426" s="106"/>
      <c r="F8426" s="377" t="s">
        <v>31</v>
      </c>
      <c r="G8426" s="305">
        <f>SUBTOTAL(9,G8412:G8425)</f>
        <v>0</v>
      </c>
    </row>
    <row r="8427" spans="1:7" ht="24" customHeight="1" x14ac:dyDescent="0.2">
      <c r="A8427" s="304"/>
      <c r="B8427" s="99"/>
      <c r="C8427" s="375" t="s">
        <v>605</v>
      </c>
      <c r="D8427" s="105"/>
      <c r="E8427" s="106"/>
      <c r="F8427" s="107"/>
      <c r="G8427" s="306"/>
    </row>
    <row r="8428" spans="1:7" s="238" customFormat="1" ht="24" customHeight="1" x14ac:dyDescent="0.2">
      <c r="A8428" s="235" t="str">
        <f t="shared" ref="A8428:A8435" si="2528">IFERROR(VLOOKUP(C8428,Tabla_Insumos,4,FALSE),"")</f>
        <v/>
      </c>
      <c r="B8428" s="233">
        <f t="shared" ref="B8428:B8435" si="2529">IFERROR(VLOOKUP(A8428,Tabla_Indices,5,FALSE),"")</f>
        <v>0</v>
      </c>
      <c r="C8428" s="234"/>
      <c r="D8428" s="235" t="str">
        <f t="shared" ref="D8428:D8435" si="2530">IFERROR(VLOOKUP(C8428,Tabla_Insumos,2,FALSE),"")</f>
        <v/>
      </c>
      <c r="E8428" s="236"/>
      <c r="F8428" s="237">
        <f t="shared" ref="F8428:F8435" si="2531">IFERROR(VLOOKUP(C8428,Tabla_Insumos,3,FALSE),0)</f>
        <v>0</v>
      </c>
      <c r="G8428" s="303">
        <f>ROUND(E8428*F8428,2)</f>
        <v>0</v>
      </c>
    </row>
    <row r="8429" spans="1:7" s="238" customFormat="1" ht="24" customHeight="1" x14ac:dyDescent="0.2">
      <c r="A8429" s="235" t="str">
        <f t="shared" si="2528"/>
        <v/>
      </c>
      <c r="B8429" s="233">
        <f t="shared" si="2529"/>
        <v>0</v>
      </c>
      <c r="C8429" s="234"/>
      <c r="D8429" s="235" t="str">
        <f t="shared" si="2530"/>
        <v/>
      </c>
      <c r="E8429" s="236"/>
      <c r="F8429" s="237">
        <f t="shared" si="2531"/>
        <v>0</v>
      </c>
      <c r="G8429" s="303">
        <f>ROUND(E8429*F8429,2)</f>
        <v>0</v>
      </c>
    </row>
    <row r="8430" spans="1:7" s="238" customFormat="1" ht="24" customHeight="1" x14ac:dyDescent="0.2">
      <c r="A8430" s="235" t="str">
        <f t="shared" si="2528"/>
        <v/>
      </c>
      <c r="B8430" s="233">
        <f t="shared" si="2529"/>
        <v>0</v>
      </c>
      <c r="C8430" s="234"/>
      <c r="D8430" s="235" t="str">
        <f t="shared" si="2530"/>
        <v/>
      </c>
      <c r="E8430" s="236"/>
      <c r="F8430" s="237">
        <f t="shared" si="2531"/>
        <v>0</v>
      </c>
      <c r="G8430" s="303">
        <f t="shared" ref="G8430:G8435" si="2532">ROUND(E8430*F8430,2)</f>
        <v>0</v>
      </c>
    </row>
    <row r="8431" spans="1:7" s="238" customFormat="1" ht="24" customHeight="1" x14ac:dyDescent="0.2">
      <c r="A8431" s="235" t="str">
        <f t="shared" si="2528"/>
        <v/>
      </c>
      <c r="B8431" s="233">
        <f t="shared" si="2529"/>
        <v>0</v>
      </c>
      <c r="C8431" s="234"/>
      <c r="D8431" s="235" t="str">
        <f t="shared" si="2530"/>
        <v/>
      </c>
      <c r="E8431" s="236"/>
      <c r="F8431" s="237">
        <f t="shared" si="2531"/>
        <v>0</v>
      </c>
      <c r="G8431" s="303">
        <f t="shared" si="2532"/>
        <v>0</v>
      </c>
    </row>
    <row r="8432" spans="1:7" s="238" customFormat="1" ht="24" customHeight="1" x14ac:dyDescent="0.2">
      <c r="A8432" s="235" t="str">
        <f t="shared" si="2528"/>
        <v/>
      </c>
      <c r="B8432" s="233">
        <f t="shared" si="2529"/>
        <v>0</v>
      </c>
      <c r="C8432" s="234"/>
      <c r="D8432" s="235" t="str">
        <f t="shared" si="2530"/>
        <v/>
      </c>
      <c r="E8432" s="236"/>
      <c r="F8432" s="237">
        <f t="shared" si="2531"/>
        <v>0</v>
      </c>
      <c r="G8432" s="303">
        <f t="shared" si="2532"/>
        <v>0</v>
      </c>
    </row>
    <row r="8433" spans="1:7" s="238" customFormat="1" ht="24" customHeight="1" x14ac:dyDescent="0.2">
      <c r="A8433" s="235" t="str">
        <f t="shared" si="2528"/>
        <v/>
      </c>
      <c r="B8433" s="233">
        <f t="shared" si="2529"/>
        <v>0</v>
      </c>
      <c r="C8433" s="234"/>
      <c r="D8433" s="235" t="str">
        <f t="shared" si="2530"/>
        <v/>
      </c>
      <c r="E8433" s="236"/>
      <c r="F8433" s="237">
        <f t="shared" si="2531"/>
        <v>0</v>
      </c>
      <c r="G8433" s="303">
        <f t="shared" si="2532"/>
        <v>0</v>
      </c>
    </row>
    <row r="8434" spans="1:7" s="238" customFormat="1" ht="24" customHeight="1" x14ac:dyDescent="0.2">
      <c r="A8434" s="235" t="str">
        <f t="shared" si="2528"/>
        <v/>
      </c>
      <c r="B8434" s="233">
        <f t="shared" si="2529"/>
        <v>0</v>
      </c>
      <c r="C8434" s="234"/>
      <c r="D8434" s="235" t="str">
        <f t="shared" si="2530"/>
        <v/>
      </c>
      <c r="E8434" s="236"/>
      <c r="F8434" s="237">
        <f t="shared" si="2531"/>
        <v>0</v>
      </c>
      <c r="G8434" s="303">
        <f t="shared" si="2532"/>
        <v>0</v>
      </c>
    </row>
    <row r="8435" spans="1:7" s="238" customFormat="1" ht="24" customHeight="1" x14ac:dyDescent="0.2">
      <c r="A8435" s="235" t="str">
        <f t="shared" si="2528"/>
        <v/>
      </c>
      <c r="B8435" s="233">
        <f t="shared" si="2529"/>
        <v>0</v>
      </c>
      <c r="C8435" s="234"/>
      <c r="D8435" s="235" t="str">
        <f t="shared" si="2530"/>
        <v/>
      </c>
      <c r="E8435" s="236"/>
      <c r="F8435" s="237">
        <f t="shared" si="2531"/>
        <v>0</v>
      </c>
      <c r="G8435" s="303">
        <f t="shared" si="2532"/>
        <v>0</v>
      </c>
    </row>
    <row r="8436" spans="1:7" ht="24" customHeight="1" x14ac:dyDescent="0.2">
      <c r="A8436" s="304"/>
      <c r="B8436" s="99"/>
      <c r="C8436" s="99"/>
      <c r="D8436" s="105"/>
      <c r="E8436" s="106"/>
      <c r="F8436" s="377" t="s">
        <v>32</v>
      </c>
      <c r="G8436" s="305">
        <f>SUBTOTAL(9,G8428:G8435)</f>
        <v>0</v>
      </c>
    </row>
    <row r="8437" spans="1:7" ht="24" customHeight="1" x14ac:dyDescent="0.2">
      <c r="A8437" s="304"/>
      <c r="B8437" s="99"/>
      <c r="C8437" s="375" t="s">
        <v>606</v>
      </c>
      <c r="D8437" s="105"/>
      <c r="E8437" s="106"/>
      <c r="F8437" s="107"/>
      <c r="G8437" s="306"/>
    </row>
    <row r="8438" spans="1:7" s="238" customFormat="1" ht="24" customHeight="1" x14ac:dyDescent="0.2">
      <c r="A8438" s="235" t="str">
        <f t="shared" ref="A8438:A8446" si="2533">IFERROR(VLOOKUP(C8438,Tabla_Insumos,4,FALSE),"")</f>
        <v/>
      </c>
      <c r="B8438" s="233" t="str">
        <f t="shared" ref="B8438:B8446" si="2534">IFERROR(VLOOKUP(C8438,Tabla_Insumos,5,FALSE),"")</f>
        <v/>
      </c>
      <c r="C8438" s="234"/>
      <c r="D8438" s="235" t="str">
        <f t="shared" ref="D8438:D8446" si="2535">IFERROR(VLOOKUP(C8438,Tabla_Insumos,2,FALSE),"")</f>
        <v/>
      </c>
      <c r="E8438" s="236"/>
      <c r="F8438" s="237">
        <f t="shared" ref="F8438:F8446" si="2536">IFERROR(VLOOKUP(C8438,Tabla_Insumos,3,FALSE),0)</f>
        <v>0</v>
      </c>
      <c r="G8438" s="303">
        <f t="shared" ref="G8438:G8446" si="2537">ROUND(E8438*F8438,2)</f>
        <v>0</v>
      </c>
    </row>
    <row r="8439" spans="1:7" s="238" customFormat="1" ht="24" customHeight="1" x14ac:dyDescent="0.2">
      <c r="A8439" s="235" t="str">
        <f t="shared" si="2533"/>
        <v/>
      </c>
      <c r="B8439" s="233" t="str">
        <f t="shared" si="2534"/>
        <v/>
      </c>
      <c r="C8439" s="234"/>
      <c r="D8439" s="235" t="str">
        <f t="shared" si="2535"/>
        <v/>
      </c>
      <c r="E8439" s="236"/>
      <c r="F8439" s="237">
        <f t="shared" si="2536"/>
        <v>0</v>
      </c>
      <c r="G8439" s="303">
        <f t="shared" si="2537"/>
        <v>0</v>
      </c>
    </row>
    <row r="8440" spans="1:7" s="238" customFormat="1" ht="24" customHeight="1" x14ac:dyDescent="0.2">
      <c r="A8440" s="235" t="str">
        <f t="shared" si="2533"/>
        <v/>
      </c>
      <c r="B8440" s="233" t="str">
        <f t="shared" si="2534"/>
        <v/>
      </c>
      <c r="C8440" s="234"/>
      <c r="D8440" s="235" t="str">
        <f t="shared" si="2535"/>
        <v/>
      </c>
      <c r="E8440" s="236"/>
      <c r="F8440" s="237">
        <f t="shared" si="2536"/>
        <v>0</v>
      </c>
      <c r="G8440" s="303">
        <f t="shared" si="2537"/>
        <v>0</v>
      </c>
    </row>
    <row r="8441" spans="1:7" s="238" customFormat="1" ht="24" customHeight="1" x14ac:dyDescent="0.2">
      <c r="A8441" s="235" t="str">
        <f t="shared" si="2533"/>
        <v/>
      </c>
      <c r="B8441" s="233" t="str">
        <f t="shared" si="2534"/>
        <v/>
      </c>
      <c r="C8441" s="234"/>
      <c r="D8441" s="235" t="str">
        <f t="shared" si="2535"/>
        <v/>
      </c>
      <c r="E8441" s="236"/>
      <c r="F8441" s="237">
        <f t="shared" si="2536"/>
        <v>0</v>
      </c>
      <c r="G8441" s="303">
        <f t="shared" si="2537"/>
        <v>0</v>
      </c>
    </row>
    <row r="8442" spans="1:7" s="238" customFormat="1" ht="24" customHeight="1" x14ac:dyDescent="0.2">
      <c r="A8442" s="235" t="str">
        <f t="shared" si="2533"/>
        <v/>
      </c>
      <c r="B8442" s="233" t="str">
        <f t="shared" si="2534"/>
        <v/>
      </c>
      <c r="C8442" s="234"/>
      <c r="D8442" s="235" t="str">
        <f t="shared" si="2535"/>
        <v/>
      </c>
      <c r="E8442" s="236"/>
      <c r="F8442" s="237">
        <f t="shared" si="2536"/>
        <v>0</v>
      </c>
      <c r="G8442" s="303">
        <f t="shared" si="2537"/>
        <v>0</v>
      </c>
    </row>
    <row r="8443" spans="1:7" s="238" customFormat="1" ht="24" customHeight="1" x14ac:dyDescent="0.2">
      <c r="A8443" s="235" t="str">
        <f t="shared" si="2533"/>
        <v/>
      </c>
      <c r="B8443" s="233" t="str">
        <f t="shared" si="2534"/>
        <v/>
      </c>
      <c r="C8443" s="234"/>
      <c r="D8443" s="235" t="str">
        <f t="shared" si="2535"/>
        <v/>
      </c>
      <c r="E8443" s="236"/>
      <c r="F8443" s="237">
        <f t="shared" si="2536"/>
        <v>0</v>
      </c>
      <c r="G8443" s="303">
        <f t="shared" si="2537"/>
        <v>0</v>
      </c>
    </row>
    <row r="8444" spans="1:7" s="238" customFormat="1" ht="24" customHeight="1" x14ac:dyDescent="0.2">
      <c r="A8444" s="235" t="str">
        <f t="shared" si="2533"/>
        <v/>
      </c>
      <c r="B8444" s="233" t="str">
        <f t="shared" si="2534"/>
        <v/>
      </c>
      <c r="C8444" s="234"/>
      <c r="D8444" s="235" t="str">
        <f t="shared" si="2535"/>
        <v/>
      </c>
      <c r="E8444" s="236"/>
      <c r="F8444" s="237">
        <f t="shared" si="2536"/>
        <v>0</v>
      </c>
      <c r="G8444" s="303">
        <f t="shared" si="2537"/>
        <v>0</v>
      </c>
    </row>
    <row r="8445" spans="1:7" s="238" customFormat="1" ht="24" customHeight="1" x14ac:dyDescent="0.2">
      <c r="A8445" s="235" t="str">
        <f t="shared" si="2533"/>
        <v/>
      </c>
      <c r="B8445" s="233" t="str">
        <f t="shared" si="2534"/>
        <v/>
      </c>
      <c r="C8445" s="234"/>
      <c r="D8445" s="235" t="str">
        <f t="shared" si="2535"/>
        <v/>
      </c>
      <c r="E8445" s="236"/>
      <c r="F8445" s="237">
        <f t="shared" si="2536"/>
        <v>0</v>
      </c>
      <c r="G8445" s="303">
        <f t="shared" si="2537"/>
        <v>0</v>
      </c>
    </row>
    <row r="8446" spans="1:7" s="238" customFormat="1" ht="24" customHeight="1" x14ac:dyDescent="0.2">
      <c r="A8446" s="235" t="str">
        <f t="shared" si="2533"/>
        <v/>
      </c>
      <c r="B8446" s="233" t="str">
        <f t="shared" si="2534"/>
        <v/>
      </c>
      <c r="C8446" s="234"/>
      <c r="D8446" s="235" t="str">
        <f t="shared" si="2535"/>
        <v/>
      </c>
      <c r="E8446" s="236"/>
      <c r="F8446" s="237">
        <f t="shared" si="2536"/>
        <v>0</v>
      </c>
      <c r="G8446" s="303">
        <f t="shared" si="2537"/>
        <v>0</v>
      </c>
    </row>
    <row r="8447" spans="1:7" ht="24" customHeight="1" x14ac:dyDescent="0.2">
      <c r="A8447" s="307"/>
      <c r="B8447" s="105"/>
      <c r="C8447" s="99"/>
      <c r="D8447" s="105"/>
      <c r="E8447" s="106"/>
      <c r="F8447" s="377" t="s">
        <v>33</v>
      </c>
      <c r="G8447" s="305">
        <f>SUBTOTAL(9,G8438:G8446)</f>
        <v>0</v>
      </c>
    </row>
    <row r="8448" spans="1:7" ht="24" customHeight="1" x14ac:dyDescent="0.2">
      <c r="A8448" s="308"/>
      <c r="B8448" s="105"/>
      <c r="C8448" s="99"/>
      <c r="D8448" s="105"/>
      <c r="E8448" s="106"/>
      <c r="F8448" s="107"/>
      <c r="G8448" s="306"/>
    </row>
    <row r="8449" spans="1:123" ht="24" customHeight="1" x14ac:dyDescent="0.2">
      <c r="A8449" s="309" t="str">
        <f>B8407</f>
        <v/>
      </c>
      <c r="B8449" s="310" t="str">
        <f>C8407</f>
        <v/>
      </c>
      <c r="C8449" s="113"/>
      <c r="D8449" s="113" t="s">
        <v>34</v>
      </c>
      <c r="E8449" s="114"/>
      <c r="F8449" s="312" t="s">
        <v>35</v>
      </c>
      <c r="G8449" s="311">
        <f>SUBTOTAL(9,G8412:G8448)</f>
        <v>0</v>
      </c>
    </row>
    <row r="8451" spans="1:123" ht="24" customHeight="1" x14ac:dyDescent="0.2">
      <c r="A8451" s="291" t="s">
        <v>37</v>
      </c>
      <c r="B8451" s="292"/>
      <c r="C8451" s="292"/>
      <c r="D8451" s="292"/>
      <c r="E8451" s="292"/>
      <c r="F8451" s="292"/>
      <c r="G8451" s="293"/>
    </row>
    <row r="8452" spans="1:123" ht="24" customHeight="1" x14ac:dyDescent="0.2">
      <c r="A8452" s="294" t="s">
        <v>602</v>
      </c>
      <c r="B8452" s="101" t="str">
        <f>Comitente</f>
        <v>DIRECCION PROVINCIAL DE REDES DE GAS</v>
      </c>
      <c r="C8452" s="96"/>
      <c r="D8452" s="102"/>
      <c r="E8452" s="102"/>
      <c r="F8452" s="103"/>
      <c r="G8452" s="295"/>
    </row>
    <row r="8453" spans="1:123" ht="24" customHeight="1" x14ac:dyDescent="0.2">
      <c r="A8453" s="294" t="s">
        <v>603</v>
      </c>
      <c r="B8453" s="101">
        <f>Contratista</f>
        <v>0</v>
      </c>
      <c r="C8453" s="97"/>
      <c r="D8453" s="97"/>
      <c r="E8453" s="97"/>
      <c r="F8453" s="104"/>
      <c r="G8453" s="296"/>
    </row>
    <row r="8454" spans="1:123" ht="24" customHeight="1" x14ac:dyDescent="0.2">
      <c r="A8454" s="294" t="s">
        <v>24</v>
      </c>
      <c r="B8454" s="101" t="str">
        <f>Obra</f>
        <v>RED DE MEDIA PRESIÓN BARRIO TALACASTO</v>
      </c>
      <c r="C8454" s="97"/>
      <c r="D8454" s="97"/>
      <c r="E8454" s="97"/>
      <c r="F8454" s="104" t="s">
        <v>38</v>
      </c>
      <c r="G8454" s="297">
        <f>Fecha_Base</f>
        <v>0</v>
      </c>
    </row>
    <row r="8455" spans="1:123" ht="24" customHeight="1" x14ac:dyDescent="0.2">
      <c r="A8455" s="298" t="s">
        <v>601</v>
      </c>
      <c r="B8455" s="98" t="str">
        <f>Ubicación</f>
        <v>Departamento Chimbas</v>
      </c>
      <c r="C8455" s="98"/>
      <c r="D8455" s="105"/>
      <c r="E8455" s="106"/>
      <c r="F8455" s="107"/>
      <c r="G8455" s="299"/>
    </row>
    <row r="8456" spans="1:123" ht="24" customHeight="1" x14ac:dyDescent="0.2">
      <c r="A8456" s="298" t="s">
        <v>39</v>
      </c>
      <c r="B8456" s="108" t="str">
        <f>IFERROR(VALUE(LEFT(B8457,FIND(".",B8457)-1)),"")</f>
        <v/>
      </c>
      <c r="C8456" s="99" t="str">
        <f>IFERROR(VLOOKUP(B8456,Tabla_CyP,2,FALSE),"")</f>
        <v/>
      </c>
      <c r="D8456" s="99"/>
      <c r="E8456" s="106"/>
      <c r="F8456" s="107"/>
      <c r="G8456" s="299"/>
    </row>
    <row r="8457" spans="1:123" ht="24" customHeight="1" x14ac:dyDescent="0.2">
      <c r="A8457" s="298" t="s">
        <v>25</v>
      </c>
      <c r="B8457" s="109" t="str">
        <f>IFERROR(VLOOKUP(COUNTIF($A$1:A8457,"ANALISIS DE PRECIOS"),Tabla_NumeroItem,2,FALSE),"")</f>
        <v/>
      </c>
      <c r="C8457" s="99" t="str">
        <f>IFERROR(VLOOKUP(B8457,Tabla_CyP,2,FALSE),"")</f>
        <v/>
      </c>
      <c r="D8457" s="105"/>
      <c r="E8457" s="106"/>
      <c r="F8457" s="104" t="s">
        <v>26</v>
      </c>
      <c r="G8457" s="300" t="str">
        <f>IFERROR(VLOOKUP(B8457,Tabla_CyP,4,FALSE),"")</f>
        <v/>
      </c>
    </row>
    <row r="8458" spans="1:123" ht="24" customHeight="1" x14ac:dyDescent="0.2">
      <c r="A8458" s="298"/>
      <c r="B8458" s="98"/>
      <c r="C8458" s="99"/>
      <c r="D8458" s="105"/>
      <c r="E8458" s="106"/>
      <c r="F8458" s="107"/>
      <c r="G8458" s="299"/>
    </row>
    <row r="8459" spans="1:123" ht="24" customHeight="1" x14ac:dyDescent="0.2">
      <c r="A8459" s="431" t="s">
        <v>507</v>
      </c>
      <c r="B8459" s="432"/>
      <c r="C8459" s="425" t="s">
        <v>0</v>
      </c>
      <c r="D8459" s="425" t="s">
        <v>27</v>
      </c>
      <c r="E8459" s="427" t="s">
        <v>28</v>
      </c>
      <c r="F8459" s="429" t="s">
        <v>29</v>
      </c>
      <c r="G8459" s="429" t="s">
        <v>30</v>
      </c>
    </row>
    <row r="8460" spans="1:123" s="111" customFormat="1" ht="24" customHeight="1" x14ac:dyDescent="0.2">
      <c r="A8460" s="110" t="s">
        <v>508</v>
      </c>
      <c r="B8460" s="110" t="s">
        <v>509</v>
      </c>
      <c r="C8460" s="426"/>
      <c r="D8460" s="426"/>
      <c r="E8460" s="428"/>
      <c r="F8460" s="430"/>
      <c r="G8460" s="430"/>
      <c r="H8460" s="239"/>
      <c r="I8460" s="239"/>
      <c r="J8460" s="239"/>
      <c r="K8460" s="239"/>
      <c r="L8460" s="239"/>
      <c r="M8460" s="239"/>
      <c r="N8460" s="239"/>
      <c r="O8460" s="239"/>
      <c r="P8460" s="239"/>
      <c r="Q8460" s="239"/>
      <c r="R8460" s="239"/>
      <c r="S8460" s="239"/>
      <c r="T8460" s="239"/>
      <c r="U8460" s="239"/>
      <c r="V8460" s="239"/>
      <c r="W8460" s="239"/>
      <c r="X8460" s="239"/>
      <c r="Y8460" s="239"/>
      <c r="Z8460" s="239"/>
      <c r="AA8460" s="239"/>
      <c r="AB8460" s="239"/>
      <c r="AC8460" s="239"/>
      <c r="AD8460" s="239"/>
      <c r="AE8460" s="239"/>
      <c r="AF8460" s="239"/>
      <c r="AG8460" s="239"/>
      <c r="AH8460" s="239"/>
      <c r="AI8460" s="239"/>
      <c r="AJ8460" s="239"/>
      <c r="AK8460" s="239"/>
      <c r="AL8460" s="239"/>
      <c r="AM8460" s="239"/>
      <c r="AN8460" s="239"/>
      <c r="AO8460" s="239"/>
      <c r="AP8460" s="239"/>
      <c r="AQ8460" s="239"/>
      <c r="AR8460" s="239"/>
      <c r="AS8460" s="239"/>
      <c r="AT8460" s="239"/>
      <c r="AU8460" s="239"/>
      <c r="AV8460" s="239"/>
      <c r="AW8460" s="239"/>
      <c r="AX8460" s="239"/>
      <c r="AY8460" s="239"/>
      <c r="AZ8460" s="239"/>
      <c r="BA8460" s="239"/>
      <c r="BB8460" s="239"/>
      <c r="BC8460" s="239"/>
      <c r="BD8460" s="239"/>
      <c r="BE8460" s="239"/>
      <c r="BF8460" s="239"/>
      <c r="BG8460" s="239"/>
      <c r="BH8460" s="239"/>
      <c r="BI8460" s="239"/>
      <c r="BJ8460" s="239"/>
      <c r="BK8460" s="239"/>
      <c r="BL8460" s="239"/>
      <c r="BM8460" s="239"/>
      <c r="BN8460" s="239"/>
      <c r="BO8460" s="239"/>
      <c r="BP8460" s="239"/>
      <c r="BQ8460" s="239"/>
      <c r="BR8460" s="239"/>
      <c r="BS8460" s="239"/>
      <c r="BT8460" s="239"/>
      <c r="BU8460" s="239"/>
      <c r="BV8460" s="239"/>
      <c r="BW8460" s="239"/>
      <c r="BX8460" s="239"/>
      <c r="BY8460" s="239"/>
      <c r="BZ8460" s="239"/>
      <c r="CA8460" s="239"/>
      <c r="CB8460" s="239"/>
      <c r="CC8460" s="239"/>
      <c r="CD8460" s="239"/>
      <c r="CE8460" s="239"/>
      <c r="CF8460" s="239"/>
      <c r="CG8460" s="239"/>
      <c r="CH8460" s="239"/>
      <c r="CI8460" s="239"/>
      <c r="CJ8460" s="239"/>
      <c r="CK8460" s="239"/>
      <c r="CL8460" s="239"/>
      <c r="CM8460" s="239"/>
      <c r="CN8460" s="239"/>
      <c r="CO8460" s="239"/>
      <c r="CP8460" s="239"/>
      <c r="CQ8460" s="239"/>
      <c r="CR8460" s="239"/>
      <c r="CS8460" s="239"/>
      <c r="CT8460" s="239"/>
      <c r="CU8460" s="239"/>
      <c r="CV8460" s="239"/>
      <c r="CW8460" s="239"/>
      <c r="CX8460" s="239"/>
      <c r="CY8460" s="239"/>
      <c r="CZ8460" s="239"/>
      <c r="DA8460" s="239"/>
      <c r="DB8460" s="239"/>
      <c r="DC8460" s="239"/>
      <c r="DD8460" s="239"/>
      <c r="DE8460" s="239"/>
      <c r="DF8460" s="239"/>
      <c r="DG8460" s="239"/>
      <c r="DH8460" s="239"/>
      <c r="DI8460" s="239"/>
      <c r="DJ8460" s="239"/>
      <c r="DK8460" s="239"/>
      <c r="DL8460" s="239"/>
      <c r="DM8460" s="239"/>
      <c r="DN8460" s="239"/>
      <c r="DO8460" s="239"/>
      <c r="DP8460" s="239"/>
      <c r="DQ8460" s="239"/>
      <c r="DR8460" s="239"/>
      <c r="DS8460" s="239"/>
    </row>
    <row r="8461" spans="1:123" ht="24" customHeight="1" x14ac:dyDescent="0.2">
      <c r="A8461" s="378"/>
      <c r="B8461" s="112"/>
      <c r="C8461" s="376" t="s">
        <v>604</v>
      </c>
      <c r="D8461" s="113"/>
      <c r="E8461" s="114"/>
      <c r="F8461" s="115"/>
      <c r="G8461" s="302"/>
    </row>
    <row r="8462" spans="1:123" s="238" customFormat="1" ht="24" customHeight="1" x14ac:dyDescent="0.2">
      <c r="A8462" s="235" t="str">
        <f t="shared" ref="A8462:A8475" si="2538">IFERROR(VLOOKUP(C8462,Tabla_Insumos,4,FALSE),"")</f>
        <v/>
      </c>
      <c r="B8462" s="233" t="str">
        <f t="shared" ref="B8462:B8475" si="2539">IFERROR(VLOOKUP(C8462,Tabla_Insumos,5,FALSE),"")</f>
        <v/>
      </c>
      <c r="C8462" s="234"/>
      <c r="D8462" s="235" t="str">
        <f t="shared" ref="D8462:D8475" si="2540">IFERROR(VLOOKUP(C8462,Tabla_Insumos,2,FALSE),"")</f>
        <v/>
      </c>
      <c r="E8462" s="236"/>
      <c r="F8462" s="237">
        <f t="shared" ref="F8462:F8475" si="2541">IFERROR(VLOOKUP(C8462,Tabla_Insumos,3,FALSE),0)</f>
        <v>0</v>
      </c>
      <c r="G8462" s="303">
        <f>ROUND(E8462*F8462,2)</f>
        <v>0</v>
      </c>
    </row>
    <row r="8463" spans="1:123" s="238" customFormat="1" ht="24" customHeight="1" x14ac:dyDescent="0.2">
      <c r="A8463" s="235" t="str">
        <f t="shared" si="2538"/>
        <v/>
      </c>
      <c r="B8463" s="233" t="str">
        <f t="shared" si="2539"/>
        <v/>
      </c>
      <c r="C8463" s="234"/>
      <c r="D8463" s="235" t="str">
        <f t="shared" si="2540"/>
        <v/>
      </c>
      <c r="E8463" s="236"/>
      <c r="F8463" s="237">
        <f t="shared" si="2541"/>
        <v>0</v>
      </c>
      <c r="G8463" s="303">
        <f t="shared" ref="G8463:G8475" si="2542">ROUND(E8463*F8463,2)</f>
        <v>0</v>
      </c>
    </row>
    <row r="8464" spans="1:123" s="238" customFormat="1" ht="24" customHeight="1" x14ac:dyDescent="0.2">
      <c r="A8464" s="235" t="str">
        <f t="shared" si="2538"/>
        <v/>
      </c>
      <c r="B8464" s="233" t="str">
        <f t="shared" si="2539"/>
        <v/>
      </c>
      <c r="C8464" s="234"/>
      <c r="D8464" s="235" t="str">
        <f t="shared" si="2540"/>
        <v/>
      </c>
      <c r="E8464" s="236"/>
      <c r="F8464" s="237">
        <f t="shared" si="2541"/>
        <v>0</v>
      </c>
      <c r="G8464" s="303">
        <f t="shared" si="2542"/>
        <v>0</v>
      </c>
    </row>
    <row r="8465" spans="1:7" s="238" customFormat="1" ht="24" customHeight="1" x14ac:dyDescent="0.2">
      <c r="A8465" s="235" t="str">
        <f t="shared" si="2538"/>
        <v/>
      </c>
      <c r="B8465" s="233" t="str">
        <f t="shared" si="2539"/>
        <v/>
      </c>
      <c r="C8465" s="234"/>
      <c r="D8465" s="235" t="str">
        <f t="shared" si="2540"/>
        <v/>
      </c>
      <c r="E8465" s="236"/>
      <c r="F8465" s="237">
        <f t="shared" si="2541"/>
        <v>0</v>
      </c>
      <c r="G8465" s="303">
        <f t="shared" si="2542"/>
        <v>0</v>
      </c>
    </row>
    <row r="8466" spans="1:7" s="238" customFormat="1" ht="24" customHeight="1" x14ac:dyDescent="0.2">
      <c r="A8466" s="235" t="str">
        <f t="shared" si="2538"/>
        <v/>
      </c>
      <c r="B8466" s="233" t="str">
        <f t="shared" si="2539"/>
        <v/>
      </c>
      <c r="C8466" s="234"/>
      <c r="D8466" s="235" t="str">
        <f t="shared" si="2540"/>
        <v/>
      </c>
      <c r="E8466" s="236"/>
      <c r="F8466" s="237">
        <f t="shared" si="2541"/>
        <v>0</v>
      </c>
      <c r="G8466" s="303">
        <f t="shared" si="2542"/>
        <v>0</v>
      </c>
    </row>
    <row r="8467" spans="1:7" s="238" customFormat="1" ht="24" customHeight="1" x14ac:dyDescent="0.2">
      <c r="A8467" s="235" t="str">
        <f t="shared" si="2538"/>
        <v/>
      </c>
      <c r="B8467" s="233" t="str">
        <f t="shared" si="2539"/>
        <v/>
      </c>
      <c r="C8467" s="234"/>
      <c r="D8467" s="235" t="str">
        <f t="shared" si="2540"/>
        <v/>
      </c>
      <c r="E8467" s="236"/>
      <c r="F8467" s="237">
        <f t="shared" si="2541"/>
        <v>0</v>
      </c>
      <c r="G8467" s="303">
        <f t="shared" si="2542"/>
        <v>0</v>
      </c>
    </row>
    <row r="8468" spans="1:7" s="238" customFormat="1" ht="24" customHeight="1" x14ac:dyDescent="0.2">
      <c r="A8468" s="235" t="str">
        <f t="shared" si="2538"/>
        <v/>
      </c>
      <c r="B8468" s="233" t="str">
        <f t="shared" si="2539"/>
        <v/>
      </c>
      <c r="C8468" s="234"/>
      <c r="D8468" s="235" t="str">
        <f t="shared" si="2540"/>
        <v/>
      </c>
      <c r="E8468" s="236"/>
      <c r="F8468" s="237">
        <f t="shared" si="2541"/>
        <v>0</v>
      </c>
      <c r="G8468" s="303">
        <f t="shared" si="2542"/>
        <v>0</v>
      </c>
    </row>
    <row r="8469" spans="1:7" s="238" customFormat="1" ht="24" customHeight="1" x14ac:dyDescent="0.2">
      <c r="A8469" s="235" t="str">
        <f t="shared" si="2538"/>
        <v/>
      </c>
      <c r="B8469" s="233" t="str">
        <f t="shared" si="2539"/>
        <v/>
      </c>
      <c r="C8469" s="234"/>
      <c r="D8469" s="235" t="str">
        <f t="shared" si="2540"/>
        <v/>
      </c>
      <c r="E8469" s="236"/>
      <c r="F8469" s="237">
        <f t="shared" si="2541"/>
        <v>0</v>
      </c>
      <c r="G8469" s="303">
        <f t="shared" si="2542"/>
        <v>0</v>
      </c>
    </row>
    <row r="8470" spans="1:7" s="238" customFormat="1" ht="24" customHeight="1" x14ac:dyDescent="0.2">
      <c r="A8470" s="235" t="str">
        <f t="shared" si="2538"/>
        <v/>
      </c>
      <c r="B8470" s="233" t="str">
        <f t="shared" si="2539"/>
        <v/>
      </c>
      <c r="C8470" s="234"/>
      <c r="D8470" s="235" t="str">
        <f t="shared" si="2540"/>
        <v/>
      </c>
      <c r="E8470" s="236"/>
      <c r="F8470" s="237">
        <f t="shared" si="2541"/>
        <v>0</v>
      </c>
      <c r="G8470" s="303">
        <f t="shared" si="2542"/>
        <v>0</v>
      </c>
    </row>
    <row r="8471" spans="1:7" s="238" customFormat="1" ht="24" customHeight="1" x14ac:dyDescent="0.2">
      <c r="A8471" s="235" t="str">
        <f t="shared" si="2538"/>
        <v/>
      </c>
      <c r="B8471" s="233" t="str">
        <f t="shared" si="2539"/>
        <v/>
      </c>
      <c r="C8471" s="234"/>
      <c r="D8471" s="235" t="str">
        <f t="shared" si="2540"/>
        <v/>
      </c>
      <c r="E8471" s="236"/>
      <c r="F8471" s="237">
        <f t="shared" si="2541"/>
        <v>0</v>
      </c>
      <c r="G8471" s="303">
        <f t="shared" si="2542"/>
        <v>0</v>
      </c>
    </row>
    <row r="8472" spans="1:7" s="238" customFormat="1" ht="24" customHeight="1" x14ac:dyDescent="0.2">
      <c r="A8472" s="235" t="str">
        <f t="shared" si="2538"/>
        <v/>
      </c>
      <c r="B8472" s="233" t="str">
        <f t="shared" si="2539"/>
        <v/>
      </c>
      <c r="C8472" s="234"/>
      <c r="D8472" s="235" t="str">
        <f t="shared" si="2540"/>
        <v/>
      </c>
      <c r="E8472" s="236"/>
      <c r="F8472" s="237">
        <f t="shared" si="2541"/>
        <v>0</v>
      </c>
      <c r="G8472" s="303">
        <f t="shared" si="2542"/>
        <v>0</v>
      </c>
    </row>
    <row r="8473" spans="1:7" s="238" customFormat="1" ht="24" customHeight="1" x14ac:dyDescent="0.2">
      <c r="A8473" s="235" t="str">
        <f t="shared" si="2538"/>
        <v/>
      </c>
      <c r="B8473" s="233" t="str">
        <f t="shared" si="2539"/>
        <v/>
      </c>
      <c r="C8473" s="234"/>
      <c r="D8473" s="235" t="str">
        <f t="shared" si="2540"/>
        <v/>
      </c>
      <c r="E8473" s="236"/>
      <c r="F8473" s="237">
        <f t="shared" si="2541"/>
        <v>0</v>
      </c>
      <c r="G8473" s="303">
        <f t="shared" si="2542"/>
        <v>0</v>
      </c>
    </row>
    <row r="8474" spans="1:7" s="238" customFormat="1" ht="24" customHeight="1" x14ac:dyDescent="0.2">
      <c r="A8474" s="235" t="str">
        <f t="shared" si="2538"/>
        <v/>
      </c>
      <c r="B8474" s="233" t="str">
        <f t="shared" si="2539"/>
        <v/>
      </c>
      <c r="C8474" s="234"/>
      <c r="D8474" s="235" t="str">
        <f t="shared" si="2540"/>
        <v/>
      </c>
      <c r="E8474" s="236"/>
      <c r="F8474" s="237">
        <f t="shared" si="2541"/>
        <v>0</v>
      </c>
      <c r="G8474" s="303">
        <f t="shared" si="2542"/>
        <v>0</v>
      </c>
    </row>
    <row r="8475" spans="1:7" s="238" customFormat="1" ht="24" customHeight="1" x14ac:dyDescent="0.2">
      <c r="A8475" s="235" t="str">
        <f t="shared" si="2538"/>
        <v/>
      </c>
      <c r="B8475" s="233" t="str">
        <f t="shared" si="2539"/>
        <v/>
      </c>
      <c r="C8475" s="234"/>
      <c r="D8475" s="235" t="str">
        <f t="shared" si="2540"/>
        <v/>
      </c>
      <c r="E8475" s="236"/>
      <c r="F8475" s="237">
        <f t="shared" si="2541"/>
        <v>0</v>
      </c>
      <c r="G8475" s="303">
        <f t="shared" si="2542"/>
        <v>0</v>
      </c>
    </row>
    <row r="8476" spans="1:7" ht="24" customHeight="1" x14ac:dyDescent="0.2">
      <c r="A8476" s="304"/>
      <c r="B8476" s="99"/>
      <c r="C8476" s="99"/>
      <c r="D8476" s="105"/>
      <c r="E8476" s="106"/>
      <c r="F8476" s="377" t="s">
        <v>31</v>
      </c>
      <c r="G8476" s="305">
        <f>SUBTOTAL(9,G8462:G8475)</f>
        <v>0</v>
      </c>
    </row>
    <row r="8477" spans="1:7" ht="24" customHeight="1" x14ac:dyDescent="0.2">
      <c r="A8477" s="304"/>
      <c r="B8477" s="99"/>
      <c r="C8477" s="375" t="s">
        <v>605</v>
      </c>
      <c r="D8477" s="105"/>
      <c r="E8477" s="106"/>
      <c r="F8477" s="107"/>
      <c r="G8477" s="306"/>
    </row>
    <row r="8478" spans="1:7" s="238" customFormat="1" ht="24" customHeight="1" x14ac:dyDescent="0.2">
      <c r="A8478" s="235" t="str">
        <f t="shared" ref="A8478:A8485" si="2543">IFERROR(VLOOKUP(C8478,Tabla_Insumos,4,FALSE),"")</f>
        <v/>
      </c>
      <c r="B8478" s="233">
        <f t="shared" ref="B8478:B8485" si="2544">IFERROR(VLOOKUP(A8478,Tabla_Indices,5,FALSE),"")</f>
        <v>0</v>
      </c>
      <c r="C8478" s="234"/>
      <c r="D8478" s="235" t="str">
        <f t="shared" ref="D8478:D8485" si="2545">IFERROR(VLOOKUP(C8478,Tabla_Insumos,2,FALSE),"")</f>
        <v/>
      </c>
      <c r="E8478" s="236"/>
      <c r="F8478" s="237">
        <f t="shared" ref="F8478:F8485" si="2546">IFERROR(VLOOKUP(C8478,Tabla_Insumos,3,FALSE),0)</f>
        <v>0</v>
      </c>
      <c r="G8478" s="303">
        <f>ROUND(E8478*F8478,2)</f>
        <v>0</v>
      </c>
    </row>
    <row r="8479" spans="1:7" s="238" customFormat="1" ht="24" customHeight="1" x14ac:dyDescent="0.2">
      <c r="A8479" s="235" t="str">
        <f t="shared" si="2543"/>
        <v/>
      </c>
      <c r="B8479" s="233">
        <f t="shared" si="2544"/>
        <v>0</v>
      </c>
      <c r="C8479" s="234"/>
      <c r="D8479" s="235" t="str">
        <f t="shared" si="2545"/>
        <v/>
      </c>
      <c r="E8479" s="236"/>
      <c r="F8479" s="237">
        <f t="shared" si="2546"/>
        <v>0</v>
      </c>
      <c r="G8479" s="303">
        <f>ROUND(E8479*F8479,2)</f>
        <v>0</v>
      </c>
    </row>
    <row r="8480" spans="1:7" s="238" customFormat="1" ht="24" customHeight="1" x14ac:dyDescent="0.2">
      <c r="A8480" s="235" t="str">
        <f t="shared" si="2543"/>
        <v/>
      </c>
      <c r="B8480" s="233">
        <f t="shared" si="2544"/>
        <v>0</v>
      </c>
      <c r="C8480" s="234"/>
      <c r="D8480" s="235" t="str">
        <f t="shared" si="2545"/>
        <v/>
      </c>
      <c r="E8480" s="236"/>
      <c r="F8480" s="237">
        <f t="shared" si="2546"/>
        <v>0</v>
      </c>
      <c r="G8480" s="303">
        <f t="shared" ref="G8480:G8485" si="2547">ROUND(E8480*F8480,2)</f>
        <v>0</v>
      </c>
    </row>
    <row r="8481" spans="1:7" s="238" customFormat="1" ht="24" customHeight="1" x14ac:dyDescent="0.2">
      <c r="A8481" s="235" t="str">
        <f t="shared" si="2543"/>
        <v/>
      </c>
      <c r="B8481" s="233">
        <f t="shared" si="2544"/>
        <v>0</v>
      </c>
      <c r="C8481" s="234"/>
      <c r="D8481" s="235" t="str">
        <f t="shared" si="2545"/>
        <v/>
      </c>
      <c r="E8481" s="236"/>
      <c r="F8481" s="237">
        <f t="shared" si="2546"/>
        <v>0</v>
      </c>
      <c r="G8481" s="303">
        <f t="shared" si="2547"/>
        <v>0</v>
      </c>
    </row>
    <row r="8482" spans="1:7" s="238" customFormat="1" ht="24" customHeight="1" x14ac:dyDescent="0.2">
      <c r="A8482" s="235" t="str">
        <f t="shared" si="2543"/>
        <v/>
      </c>
      <c r="B8482" s="233">
        <f t="shared" si="2544"/>
        <v>0</v>
      </c>
      <c r="C8482" s="234"/>
      <c r="D8482" s="235" t="str">
        <f t="shared" si="2545"/>
        <v/>
      </c>
      <c r="E8482" s="236"/>
      <c r="F8482" s="237">
        <f t="shared" si="2546"/>
        <v>0</v>
      </c>
      <c r="G8482" s="303">
        <f t="shared" si="2547"/>
        <v>0</v>
      </c>
    </row>
    <row r="8483" spans="1:7" s="238" customFormat="1" ht="24" customHeight="1" x14ac:dyDescent="0.2">
      <c r="A8483" s="235" t="str">
        <f t="shared" si="2543"/>
        <v/>
      </c>
      <c r="B8483" s="233">
        <f t="shared" si="2544"/>
        <v>0</v>
      </c>
      <c r="C8483" s="234"/>
      <c r="D8483" s="235" t="str">
        <f t="shared" si="2545"/>
        <v/>
      </c>
      <c r="E8483" s="236"/>
      <c r="F8483" s="237">
        <f t="shared" si="2546"/>
        <v>0</v>
      </c>
      <c r="G8483" s="303">
        <f t="shared" si="2547"/>
        <v>0</v>
      </c>
    </row>
    <row r="8484" spans="1:7" s="238" customFormat="1" ht="24" customHeight="1" x14ac:dyDescent="0.2">
      <c r="A8484" s="235" t="str">
        <f t="shared" si="2543"/>
        <v/>
      </c>
      <c r="B8484" s="233">
        <f t="shared" si="2544"/>
        <v>0</v>
      </c>
      <c r="C8484" s="234"/>
      <c r="D8484" s="235" t="str">
        <f t="shared" si="2545"/>
        <v/>
      </c>
      <c r="E8484" s="236"/>
      <c r="F8484" s="237">
        <f t="shared" si="2546"/>
        <v>0</v>
      </c>
      <c r="G8484" s="303">
        <f t="shared" si="2547"/>
        <v>0</v>
      </c>
    </row>
    <row r="8485" spans="1:7" s="238" customFormat="1" ht="24" customHeight="1" x14ac:dyDescent="0.2">
      <c r="A8485" s="235" t="str">
        <f t="shared" si="2543"/>
        <v/>
      </c>
      <c r="B8485" s="233">
        <f t="shared" si="2544"/>
        <v>0</v>
      </c>
      <c r="C8485" s="234"/>
      <c r="D8485" s="235" t="str">
        <f t="shared" si="2545"/>
        <v/>
      </c>
      <c r="E8485" s="236"/>
      <c r="F8485" s="237">
        <f t="shared" si="2546"/>
        <v>0</v>
      </c>
      <c r="G8485" s="303">
        <f t="shared" si="2547"/>
        <v>0</v>
      </c>
    </row>
    <row r="8486" spans="1:7" ht="24" customHeight="1" x14ac:dyDescent="0.2">
      <c r="A8486" s="304"/>
      <c r="B8486" s="99"/>
      <c r="C8486" s="99"/>
      <c r="D8486" s="105"/>
      <c r="E8486" s="106"/>
      <c r="F8486" s="377" t="s">
        <v>32</v>
      </c>
      <c r="G8486" s="305">
        <f>SUBTOTAL(9,G8478:G8485)</f>
        <v>0</v>
      </c>
    </row>
    <row r="8487" spans="1:7" ht="24" customHeight="1" x14ac:dyDescent="0.2">
      <c r="A8487" s="304"/>
      <c r="B8487" s="99"/>
      <c r="C8487" s="375" t="s">
        <v>606</v>
      </c>
      <c r="D8487" s="105"/>
      <c r="E8487" s="106"/>
      <c r="F8487" s="107"/>
      <c r="G8487" s="306"/>
    </row>
    <row r="8488" spans="1:7" s="238" customFormat="1" ht="24" customHeight="1" x14ac:dyDescent="0.2">
      <c r="A8488" s="235" t="str">
        <f t="shared" ref="A8488:A8496" si="2548">IFERROR(VLOOKUP(C8488,Tabla_Insumos,4,FALSE),"")</f>
        <v/>
      </c>
      <c r="B8488" s="233" t="str">
        <f t="shared" ref="B8488:B8496" si="2549">IFERROR(VLOOKUP(C8488,Tabla_Insumos,5,FALSE),"")</f>
        <v/>
      </c>
      <c r="C8488" s="234"/>
      <c r="D8488" s="235" t="str">
        <f t="shared" ref="D8488:D8496" si="2550">IFERROR(VLOOKUP(C8488,Tabla_Insumos,2,FALSE),"")</f>
        <v/>
      </c>
      <c r="E8488" s="236"/>
      <c r="F8488" s="237">
        <f t="shared" ref="F8488:F8496" si="2551">IFERROR(VLOOKUP(C8488,Tabla_Insumos,3,FALSE),0)</f>
        <v>0</v>
      </c>
      <c r="G8488" s="303">
        <f t="shared" ref="G8488:G8496" si="2552">ROUND(E8488*F8488,2)</f>
        <v>0</v>
      </c>
    </row>
    <row r="8489" spans="1:7" s="238" customFormat="1" ht="24" customHeight="1" x14ac:dyDescent="0.2">
      <c r="A8489" s="235" t="str">
        <f t="shared" si="2548"/>
        <v/>
      </c>
      <c r="B8489" s="233" t="str">
        <f t="shared" si="2549"/>
        <v/>
      </c>
      <c r="C8489" s="234"/>
      <c r="D8489" s="235" t="str">
        <f t="shared" si="2550"/>
        <v/>
      </c>
      <c r="E8489" s="236"/>
      <c r="F8489" s="237">
        <f t="shared" si="2551"/>
        <v>0</v>
      </c>
      <c r="G8489" s="303">
        <f t="shared" si="2552"/>
        <v>0</v>
      </c>
    </row>
    <row r="8490" spans="1:7" s="238" customFormat="1" ht="24" customHeight="1" x14ac:dyDescent="0.2">
      <c r="A8490" s="235" t="str">
        <f t="shared" si="2548"/>
        <v/>
      </c>
      <c r="B8490" s="233" t="str">
        <f t="shared" si="2549"/>
        <v/>
      </c>
      <c r="C8490" s="234"/>
      <c r="D8490" s="235" t="str">
        <f t="shared" si="2550"/>
        <v/>
      </c>
      <c r="E8490" s="236"/>
      <c r="F8490" s="237">
        <f t="shared" si="2551"/>
        <v>0</v>
      </c>
      <c r="G8490" s="303">
        <f t="shared" si="2552"/>
        <v>0</v>
      </c>
    </row>
    <row r="8491" spans="1:7" s="238" customFormat="1" ht="24" customHeight="1" x14ac:dyDescent="0.2">
      <c r="A8491" s="235" t="str">
        <f t="shared" si="2548"/>
        <v/>
      </c>
      <c r="B8491" s="233" t="str">
        <f t="shared" si="2549"/>
        <v/>
      </c>
      <c r="C8491" s="234"/>
      <c r="D8491" s="235" t="str">
        <f t="shared" si="2550"/>
        <v/>
      </c>
      <c r="E8491" s="236"/>
      <c r="F8491" s="237">
        <f t="shared" si="2551"/>
        <v>0</v>
      </c>
      <c r="G8491" s="303">
        <f t="shared" si="2552"/>
        <v>0</v>
      </c>
    </row>
    <row r="8492" spans="1:7" s="238" customFormat="1" ht="24" customHeight="1" x14ac:dyDescent="0.2">
      <c r="A8492" s="235" t="str">
        <f t="shared" si="2548"/>
        <v/>
      </c>
      <c r="B8492" s="233" t="str">
        <f t="shared" si="2549"/>
        <v/>
      </c>
      <c r="C8492" s="234"/>
      <c r="D8492" s="235" t="str">
        <f t="shared" si="2550"/>
        <v/>
      </c>
      <c r="E8492" s="236"/>
      <c r="F8492" s="237">
        <f t="shared" si="2551"/>
        <v>0</v>
      </c>
      <c r="G8492" s="303">
        <f t="shared" si="2552"/>
        <v>0</v>
      </c>
    </row>
    <row r="8493" spans="1:7" s="238" customFormat="1" ht="24" customHeight="1" x14ac:dyDescent="0.2">
      <c r="A8493" s="235" t="str">
        <f t="shared" si="2548"/>
        <v/>
      </c>
      <c r="B8493" s="233" t="str">
        <f t="shared" si="2549"/>
        <v/>
      </c>
      <c r="C8493" s="234"/>
      <c r="D8493" s="235" t="str">
        <f t="shared" si="2550"/>
        <v/>
      </c>
      <c r="E8493" s="236"/>
      <c r="F8493" s="237">
        <f t="shared" si="2551"/>
        <v>0</v>
      </c>
      <c r="G8493" s="303">
        <f t="shared" si="2552"/>
        <v>0</v>
      </c>
    </row>
    <row r="8494" spans="1:7" s="238" customFormat="1" ht="24" customHeight="1" x14ac:dyDescent="0.2">
      <c r="A8494" s="235" t="str">
        <f t="shared" si="2548"/>
        <v/>
      </c>
      <c r="B8494" s="233" t="str">
        <f t="shared" si="2549"/>
        <v/>
      </c>
      <c r="C8494" s="234"/>
      <c r="D8494" s="235" t="str">
        <f t="shared" si="2550"/>
        <v/>
      </c>
      <c r="E8494" s="236"/>
      <c r="F8494" s="237">
        <f t="shared" si="2551"/>
        <v>0</v>
      </c>
      <c r="G8494" s="303">
        <f t="shared" si="2552"/>
        <v>0</v>
      </c>
    </row>
    <row r="8495" spans="1:7" s="238" customFormat="1" ht="24" customHeight="1" x14ac:dyDescent="0.2">
      <c r="A8495" s="235" t="str">
        <f t="shared" si="2548"/>
        <v/>
      </c>
      <c r="B8495" s="233" t="str">
        <f t="shared" si="2549"/>
        <v/>
      </c>
      <c r="C8495" s="234"/>
      <c r="D8495" s="235" t="str">
        <f t="shared" si="2550"/>
        <v/>
      </c>
      <c r="E8495" s="236"/>
      <c r="F8495" s="237">
        <f t="shared" si="2551"/>
        <v>0</v>
      </c>
      <c r="G8495" s="303">
        <f t="shared" si="2552"/>
        <v>0</v>
      </c>
    </row>
    <row r="8496" spans="1:7" s="238" customFormat="1" ht="24" customHeight="1" x14ac:dyDescent="0.2">
      <c r="A8496" s="235" t="str">
        <f t="shared" si="2548"/>
        <v/>
      </c>
      <c r="B8496" s="233" t="str">
        <f t="shared" si="2549"/>
        <v/>
      </c>
      <c r="C8496" s="234"/>
      <c r="D8496" s="235" t="str">
        <f t="shared" si="2550"/>
        <v/>
      </c>
      <c r="E8496" s="236"/>
      <c r="F8496" s="237">
        <f t="shared" si="2551"/>
        <v>0</v>
      </c>
      <c r="G8496" s="303">
        <f t="shared" si="2552"/>
        <v>0</v>
      </c>
    </row>
    <row r="8497" spans="1:123" ht="24" customHeight="1" x14ac:dyDescent="0.2">
      <c r="A8497" s="307"/>
      <c r="B8497" s="105"/>
      <c r="C8497" s="99"/>
      <c r="D8497" s="105"/>
      <c r="E8497" s="106"/>
      <c r="F8497" s="377" t="s">
        <v>33</v>
      </c>
      <c r="G8497" s="305">
        <f>SUBTOTAL(9,G8488:G8496)</f>
        <v>0</v>
      </c>
    </row>
    <row r="8498" spans="1:123" ht="24" customHeight="1" x14ac:dyDescent="0.2">
      <c r="A8498" s="308"/>
      <c r="B8498" s="105"/>
      <c r="C8498" s="99"/>
      <c r="D8498" s="105"/>
      <c r="E8498" s="106"/>
      <c r="F8498" s="107"/>
      <c r="G8498" s="306"/>
    </row>
    <row r="8499" spans="1:123" ht="24" customHeight="1" x14ac:dyDescent="0.2">
      <c r="A8499" s="309" t="str">
        <f>B8457</f>
        <v/>
      </c>
      <c r="B8499" s="310" t="str">
        <f>C8457</f>
        <v/>
      </c>
      <c r="C8499" s="113"/>
      <c r="D8499" s="113" t="s">
        <v>34</v>
      </c>
      <c r="E8499" s="114"/>
      <c r="F8499" s="312" t="s">
        <v>35</v>
      </c>
      <c r="G8499" s="311">
        <f>SUBTOTAL(9,G8462:G8498)</f>
        <v>0</v>
      </c>
    </row>
    <row r="8501" spans="1:123" ht="24" customHeight="1" x14ac:dyDescent="0.2">
      <c r="A8501" s="291" t="s">
        <v>37</v>
      </c>
      <c r="B8501" s="292"/>
      <c r="C8501" s="292"/>
      <c r="D8501" s="292"/>
      <c r="E8501" s="292"/>
      <c r="F8501" s="292"/>
      <c r="G8501" s="293"/>
    </row>
    <row r="8502" spans="1:123" ht="24" customHeight="1" x14ac:dyDescent="0.2">
      <c r="A8502" s="294" t="s">
        <v>602</v>
      </c>
      <c r="B8502" s="101" t="str">
        <f>Comitente</f>
        <v>DIRECCION PROVINCIAL DE REDES DE GAS</v>
      </c>
      <c r="C8502" s="96"/>
      <c r="D8502" s="102"/>
      <c r="E8502" s="102"/>
      <c r="F8502" s="103"/>
      <c r="G8502" s="295"/>
    </row>
    <row r="8503" spans="1:123" ht="24" customHeight="1" x14ac:dyDescent="0.2">
      <c r="A8503" s="294" t="s">
        <v>603</v>
      </c>
      <c r="B8503" s="101">
        <f>Contratista</f>
        <v>0</v>
      </c>
      <c r="C8503" s="97"/>
      <c r="D8503" s="97"/>
      <c r="E8503" s="97"/>
      <c r="F8503" s="104"/>
      <c r="G8503" s="296"/>
    </row>
    <row r="8504" spans="1:123" ht="24" customHeight="1" x14ac:dyDescent="0.2">
      <c r="A8504" s="294" t="s">
        <v>24</v>
      </c>
      <c r="B8504" s="101" t="str">
        <f>Obra</f>
        <v>RED DE MEDIA PRESIÓN BARRIO TALACASTO</v>
      </c>
      <c r="C8504" s="97"/>
      <c r="D8504" s="97"/>
      <c r="E8504" s="97"/>
      <c r="F8504" s="104" t="s">
        <v>38</v>
      </c>
      <c r="G8504" s="297">
        <f>Fecha_Base</f>
        <v>0</v>
      </c>
    </row>
    <row r="8505" spans="1:123" ht="24" customHeight="1" x14ac:dyDescent="0.2">
      <c r="A8505" s="298" t="s">
        <v>601</v>
      </c>
      <c r="B8505" s="98" t="str">
        <f>Ubicación</f>
        <v>Departamento Chimbas</v>
      </c>
      <c r="C8505" s="98"/>
      <c r="D8505" s="105"/>
      <c r="E8505" s="106"/>
      <c r="F8505" s="107"/>
      <c r="G8505" s="299"/>
    </row>
    <row r="8506" spans="1:123" ht="24" customHeight="1" x14ac:dyDescent="0.2">
      <c r="A8506" s="298" t="s">
        <v>39</v>
      </c>
      <c r="B8506" s="108" t="str">
        <f>IFERROR(VALUE(LEFT(B8507,FIND(".",B8507)-1)),"")</f>
        <v/>
      </c>
      <c r="C8506" s="99" t="str">
        <f>IFERROR(VLOOKUP(B8506,Tabla_CyP,2,FALSE),"")</f>
        <v/>
      </c>
      <c r="D8506" s="99"/>
      <c r="E8506" s="106"/>
      <c r="F8506" s="107"/>
      <c r="G8506" s="299"/>
    </row>
    <row r="8507" spans="1:123" ht="24" customHeight="1" x14ac:dyDescent="0.2">
      <c r="A8507" s="298" t="s">
        <v>25</v>
      </c>
      <c r="B8507" s="109" t="str">
        <f>IFERROR(VLOOKUP(COUNTIF($A$1:A8507,"ANALISIS DE PRECIOS"),Tabla_NumeroItem,2,FALSE),"")</f>
        <v/>
      </c>
      <c r="C8507" s="99" t="str">
        <f>IFERROR(VLOOKUP(B8507,Tabla_CyP,2,FALSE),"")</f>
        <v/>
      </c>
      <c r="D8507" s="105"/>
      <c r="E8507" s="106"/>
      <c r="F8507" s="104" t="s">
        <v>26</v>
      </c>
      <c r="G8507" s="300" t="str">
        <f>IFERROR(VLOOKUP(B8507,Tabla_CyP,4,FALSE),"")</f>
        <v/>
      </c>
    </row>
    <row r="8508" spans="1:123" ht="24" customHeight="1" x14ac:dyDescent="0.2">
      <c r="A8508" s="298"/>
      <c r="B8508" s="98"/>
      <c r="C8508" s="99"/>
      <c r="D8508" s="105"/>
      <c r="E8508" s="106"/>
      <c r="F8508" s="107"/>
      <c r="G8508" s="299"/>
    </row>
    <row r="8509" spans="1:123" ht="24" customHeight="1" x14ac:dyDescent="0.2">
      <c r="A8509" s="431" t="s">
        <v>507</v>
      </c>
      <c r="B8509" s="432"/>
      <c r="C8509" s="425" t="s">
        <v>0</v>
      </c>
      <c r="D8509" s="425" t="s">
        <v>27</v>
      </c>
      <c r="E8509" s="427" t="s">
        <v>28</v>
      </c>
      <c r="F8509" s="429" t="s">
        <v>29</v>
      </c>
      <c r="G8509" s="429" t="s">
        <v>30</v>
      </c>
    </row>
    <row r="8510" spans="1:123" s="111" customFormat="1" ht="24" customHeight="1" x14ac:dyDescent="0.2">
      <c r="A8510" s="110" t="s">
        <v>508</v>
      </c>
      <c r="B8510" s="110" t="s">
        <v>509</v>
      </c>
      <c r="C8510" s="426"/>
      <c r="D8510" s="426"/>
      <c r="E8510" s="428"/>
      <c r="F8510" s="430"/>
      <c r="G8510" s="430"/>
      <c r="H8510" s="239"/>
      <c r="I8510" s="239"/>
      <c r="J8510" s="239"/>
      <c r="K8510" s="239"/>
      <c r="L8510" s="239"/>
      <c r="M8510" s="239"/>
      <c r="N8510" s="239"/>
      <c r="O8510" s="239"/>
      <c r="P8510" s="239"/>
      <c r="Q8510" s="239"/>
      <c r="R8510" s="239"/>
      <c r="S8510" s="239"/>
      <c r="T8510" s="239"/>
      <c r="U8510" s="239"/>
      <c r="V8510" s="239"/>
      <c r="W8510" s="239"/>
      <c r="X8510" s="239"/>
      <c r="Y8510" s="239"/>
      <c r="Z8510" s="239"/>
      <c r="AA8510" s="239"/>
      <c r="AB8510" s="239"/>
      <c r="AC8510" s="239"/>
      <c r="AD8510" s="239"/>
      <c r="AE8510" s="239"/>
      <c r="AF8510" s="239"/>
      <c r="AG8510" s="239"/>
      <c r="AH8510" s="239"/>
      <c r="AI8510" s="239"/>
      <c r="AJ8510" s="239"/>
      <c r="AK8510" s="239"/>
      <c r="AL8510" s="239"/>
      <c r="AM8510" s="239"/>
      <c r="AN8510" s="239"/>
      <c r="AO8510" s="239"/>
      <c r="AP8510" s="239"/>
      <c r="AQ8510" s="239"/>
      <c r="AR8510" s="239"/>
      <c r="AS8510" s="239"/>
      <c r="AT8510" s="239"/>
      <c r="AU8510" s="239"/>
      <c r="AV8510" s="239"/>
      <c r="AW8510" s="239"/>
      <c r="AX8510" s="239"/>
      <c r="AY8510" s="239"/>
      <c r="AZ8510" s="239"/>
      <c r="BA8510" s="239"/>
      <c r="BB8510" s="239"/>
      <c r="BC8510" s="239"/>
      <c r="BD8510" s="239"/>
      <c r="BE8510" s="239"/>
      <c r="BF8510" s="239"/>
      <c r="BG8510" s="239"/>
      <c r="BH8510" s="239"/>
      <c r="BI8510" s="239"/>
      <c r="BJ8510" s="239"/>
      <c r="BK8510" s="239"/>
      <c r="BL8510" s="239"/>
      <c r="BM8510" s="239"/>
      <c r="BN8510" s="239"/>
      <c r="BO8510" s="239"/>
      <c r="BP8510" s="239"/>
      <c r="BQ8510" s="239"/>
      <c r="BR8510" s="239"/>
      <c r="BS8510" s="239"/>
      <c r="BT8510" s="239"/>
      <c r="BU8510" s="239"/>
      <c r="BV8510" s="239"/>
      <c r="BW8510" s="239"/>
      <c r="BX8510" s="239"/>
      <c r="BY8510" s="239"/>
      <c r="BZ8510" s="239"/>
      <c r="CA8510" s="239"/>
      <c r="CB8510" s="239"/>
      <c r="CC8510" s="239"/>
      <c r="CD8510" s="239"/>
      <c r="CE8510" s="239"/>
      <c r="CF8510" s="239"/>
      <c r="CG8510" s="239"/>
      <c r="CH8510" s="239"/>
      <c r="CI8510" s="239"/>
      <c r="CJ8510" s="239"/>
      <c r="CK8510" s="239"/>
      <c r="CL8510" s="239"/>
      <c r="CM8510" s="239"/>
      <c r="CN8510" s="239"/>
      <c r="CO8510" s="239"/>
      <c r="CP8510" s="239"/>
      <c r="CQ8510" s="239"/>
      <c r="CR8510" s="239"/>
      <c r="CS8510" s="239"/>
      <c r="CT8510" s="239"/>
      <c r="CU8510" s="239"/>
      <c r="CV8510" s="239"/>
      <c r="CW8510" s="239"/>
      <c r="CX8510" s="239"/>
      <c r="CY8510" s="239"/>
      <c r="CZ8510" s="239"/>
      <c r="DA8510" s="239"/>
      <c r="DB8510" s="239"/>
      <c r="DC8510" s="239"/>
      <c r="DD8510" s="239"/>
      <c r="DE8510" s="239"/>
      <c r="DF8510" s="239"/>
      <c r="DG8510" s="239"/>
      <c r="DH8510" s="239"/>
      <c r="DI8510" s="239"/>
      <c r="DJ8510" s="239"/>
      <c r="DK8510" s="239"/>
      <c r="DL8510" s="239"/>
      <c r="DM8510" s="239"/>
      <c r="DN8510" s="239"/>
      <c r="DO8510" s="239"/>
      <c r="DP8510" s="239"/>
      <c r="DQ8510" s="239"/>
      <c r="DR8510" s="239"/>
      <c r="DS8510" s="239"/>
    </row>
    <row r="8511" spans="1:123" ht="24" customHeight="1" x14ac:dyDescent="0.2">
      <c r="A8511" s="378"/>
      <c r="B8511" s="112"/>
      <c r="C8511" s="376" t="s">
        <v>604</v>
      </c>
      <c r="D8511" s="113"/>
      <c r="E8511" s="114"/>
      <c r="F8511" s="115"/>
      <c r="G8511" s="302"/>
    </row>
    <row r="8512" spans="1:123" s="238" customFormat="1" ht="24" customHeight="1" x14ac:dyDescent="0.2">
      <c r="A8512" s="235" t="str">
        <f t="shared" ref="A8512:A8525" si="2553">IFERROR(VLOOKUP(C8512,Tabla_Insumos,4,FALSE),"")</f>
        <v/>
      </c>
      <c r="B8512" s="233" t="str">
        <f t="shared" ref="B8512:B8525" si="2554">IFERROR(VLOOKUP(C8512,Tabla_Insumos,5,FALSE),"")</f>
        <v/>
      </c>
      <c r="C8512" s="234"/>
      <c r="D8512" s="235" t="str">
        <f t="shared" ref="D8512:D8525" si="2555">IFERROR(VLOOKUP(C8512,Tabla_Insumos,2,FALSE),"")</f>
        <v/>
      </c>
      <c r="E8512" s="236"/>
      <c r="F8512" s="237">
        <f t="shared" ref="F8512:F8525" si="2556">IFERROR(VLOOKUP(C8512,Tabla_Insumos,3,FALSE),0)</f>
        <v>0</v>
      </c>
      <c r="G8512" s="303">
        <f>ROUND(E8512*F8512,2)</f>
        <v>0</v>
      </c>
    </row>
    <row r="8513" spans="1:7" s="238" customFormat="1" ht="24" customHeight="1" x14ac:dyDescent="0.2">
      <c r="A8513" s="235" t="str">
        <f t="shared" si="2553"/>
        <v/>
      </c>
      <c r="B8513" s="233" t="str">
        <f t="shared" si="2554"/>
        <v/>
      </c>
      <c r="C8513" s="234"/>
      <c r="D8513" s="235" t="str">
        <f t="shared" si="2555"/>
        <v/>
      </c>
      <c r="E8513" s="236"/>
      <c r="F8513" s="237">
        <f t="shared" si="2556"/>
        <v>0</v>
      </c>
      <c r="G8513" s="303">
        <f t="shared" ref="G8513:G8525" si="2557">ROUND(E8513*F8513,2)</f>
        <v>0</v>
      </c>
    </row>
    <row r="8514" spans="1:7" s="238" customFormat="1" ht="24" customHeight="1" x14ac:dyDescent="0.2">
      <c r="A8514" s="235" t="str">
        <f t="shared" si="2553"/>
        <v/>
      </c>
      <c r="B8514" s="233" t="str">
        <f t="shared" si="2554"/>
        <v/>
      </c>
      <c r="C8514" s="234"/>
      <c r="D8514" s="235" t="str">
        <f t="shared" si="2555"/>
        <v/>
      </c>
      <c r="E8514" s="236"/>
      <c r="F8514" s="237">
        <f t="shared" si="2556"/>
        <v>0</v>
      </c>
      <c r="G8514" s="303">
        <f t="shared" si="2557"/>
        <v>0</v>
      </c>
    </row>
    <row r="8515" spans="1:7" s="238" customFormat="1" ht="24" customHeight="1" x14ac:dyDescent="0.2">
      <c r="A8515" s="235" t="str">
        <f t="shared" si="2553"/>
        <v/>
      </c>
      <c r="B8515" s="233" t="str">
        <f t="shared" si="2554"/>
        <v/>
      </c>
      <c r="C8515" s="234"/>
      <c r="D8515" s="235" t="str">
        <f t="shared" si="2555"/>
        <v/>
      </c>
      <c r="E8515" s="236"/>
      <c r="F8515" s="237">
        <f t="shared" si="2556"/>
        <v>0</v>
      </c>
      <c r="G8515" s="303">
        <f t="shared" si="2557"/>
        <v>0</v>
      </c>
    </row>
    <row r="8516" spans="1:7" s="238" customFormat="1" ht="24" customHeight="1" x14ac:dyDescent="0.2">
      <c r="A8516" s="235" t="str">
        <f t="shared" si="2553"/>
        <v/>
      </c>
      <c r="B8516" s="233" t="str">
        <f t="shared" si="2554"/>
        <v/>
      </c>
      <c r="C8516" s="234"/>
      <c r="D8516" s="235" t="str">
        <f t="shared" si="2555"/>
        <v/>
      </c>
      <c r="E8516" s="236"/>
      <c r="F8516" s="237">
        <f t="shared" si="2556"/>
        <v>0</v>
      </c>
      <c r="G8516" s="303">
        <f t="shared" si="2557"/>
        <v>0</v>
      </c>
    </row>
    <row r="8517" spans="1:7" s="238" customFormat="1" ht="24" customHeight="1" x14ac:dyDescent="0.2">
      <c r="A8517" s="235" t="str">
        <f t="shared" si="2553"/>
        <v/>
      </c>
      <c r="B8517" s="233" t="str">
        <f t="shared" si="2554"/>
        <v/>
      </c>
      <c r="C8517" s="234"/>
      <c r="D8517" s="235" t="str">
        <f t="shared" si="2555"/>
        <v/>
      </c>
      <c r="E8517" s="236"/>
      <c r="F8517" s="237">
        <f t="shared" si="2556"/>
        <v>0</v>
      </c>
      <c r="G8517" s="303">
        <f t="shared" si="2557"/>
        <v>0</v>
      </c>
    </row>
    <row r="8518" spans="1:7" s="238" customFormat="1" ht="24" customHeight="1" x14ac:dyDescent="0.2">
      <c r="A8518" s="235" t="str">
        <f t="shared" si="2553"/>
        <v/>
      </c>
      <c r="B8518" s="233" t="str">
        <f t="shared" si="2554"/>
        <v/>
      </c>
      <c r="C8518" s="234"/>
      <c r="D8518" s="235" t="str">
        <f t="shared" si="2555"/>
        <v/>
      </c>
      <c r="E8518" s="236"/>
      <c r="F8518" s="237">
        <f t="shared" si="2556"/>
        <v>0</v>
      </c>
      <c r="G8518" s="303">
        <f t="shared" si="2557"/>
        <v>0</v>
      </c>
    </row>
    <row r="8519" spans="1:7" s="238" customFormat="1" ht="24" customHeight="1" x14ac:dyDescent="0.2">
      <c r="A8519" s="235" t="str">
        <f t="shared" si="2553"/>
        <v/>
      </c>
      <c r="B8519" s="233" t="str">
        <f t="shared" si="2554"/>
        <v/>
      </c>
      <c r="C8519" s="234"/>
      <c r="D8519" s="235" t="str">
        <f t="shared" si="2555"/>
        <v/>
      </c>
      <c r="E8519" s="236"/>
      <c r="F8519" s="237">
        <f t="shared" si="2556"/>
        <v>0</v>
      </c>
      <c r="G8519" s="303">
        <f t="shared" si="2557"/>
        <v>0</v>
      </c>
    </row>
    <row r="8520" spans="1:7" s="238" customFormat="1" ht="24" customHeight="1" x14ac:dyDescent="0.2">
      <c r="A8520" s="235" t="str">
        <f t="shared" si="2553"/>
        <v/>
      </c>
      <c r="B8520" s="233" t="str">
        <f t="shared" si="2554"/>
        <v/>
      </c>
      <c r="C8520" s="234"/>
      <c r="D8520" s="235" t="str">
        <f t="shared" si="2555"/>
        <v/>
      </c>
      <c r="E8520" s="236"/>
      <c r="F8520" s="237">
        <f t="shared" si="2556"/>
        <v>0</v>
      </c>
      <c r="G8520" s="303">
        <f t="shared" si="2557"/>
        <v>0</v>
      </c>
    </row>
    <row r="8521" spans="1:7" s="238" customFormat="1" ht="24" customHeight="1" x14ac:dyDescent="0.2">
      <c r="A8521" s="235" t="str">
        <f t="shared" si="2553"/>
        <v/>
      </c>
      <c r="B8521" s="233" t="str">
        <f t="shared" si="2554"/>
        <v/>
      </c>
      <c r="C8521" s="234"/>
      <c r="D8521" s="235" t="str">
        <f t="shared" si="2555"/>
        <v/>
      </c>
      <c r="E8521" s="236"/>
      <c r="F8521" s="237">
        <f t="shared" si="2556"/>
        <v>0</v>
      </c>
      <c r="G8521" s="303">
        <f t="shared" si="2557"/>
        <v>0</v>
      </c>
    </row>
    <row r="8522" spans="1:7" s="238" customFormat="1" ht="24" customHeight="1" x14ac:dyDescent="0.2">
      <c r="A8522" s="235" t="str">
        <f t="shared" si="2553"/>
        <v/>
      </c>
      <c r="B8522" s="233" t="str">
        <f t="shared" si="2554"/>
        <v/>
      </c>
      <c r="C8522" s="234"/>
      <c r="D8522" s="235" t="str">
        <f t="shared" si="2555"/>
        <v/>
      </c>
      <c r="E8522" s="236"/>
      <c r="F8522" s="237">
        <f t="shared" si="2556"/>
        <v>0</v>
      </c>
      <c r="G8522" s="303">
        <f t="shared" si="2557"/>
        <v>0</v>
      </c>
    </row>
    <row r="8523" spans="1:7" s="238" customFormat="1" ht="24" customHeight="1" x14ac:dyDescent="0.2">
      <c r="A8523" s="235" t="str">
        <f t="shared" si="2553"/>
        <v/>
      </c>
      <c r="B8523" s="233" t="str">
        <f t="shared" si="2554"/>
        <v/>
      </c>
      <c r="C8523" s="234"/>
      <c r="D8523" s="235" t="str">
        <f t="shared" si="2555"/>
        <v/>
      </c>
      <c r="E8523" s="236"/>
      <c r="F8523" s="237">
        <f t="shared" si="2556"/>
        <v>0</v>
      </c>
      <c r="G8523" s="303">
        <f t="shared" si="2557"/>
        <v>0</v>
      </c>
    </row>
    <row r="8524" spans="1:7" s="238" customFormat="1" ht="24" customHeight="1" x14ac:dyDescent="0.2">
      <c r="A8524" s="235" t="str">
        <f t="shared" si="2553"/>
        <v/>
      </c>
      <c r="B8524" s="233" t="str">
        <f t="shared" si="2554"/>
        <v/>
      </c>
      <c r="C8524" s="234"/>
      <c r="D8524" s="235" t="str">
        <f t="shared" si="2555"/>
        <v/>
      </c>
      <c r="E8524" s="236"/>
      <c r="F8524" s="237">
        <f t="shared" si="2556"/>
        <v>0</v>
      </c>
      <c r="G8524" s="303">
        <f t="shared" si="2557"/>
        <v>0</v>
      </c>
    </row>
    <row r="8525" spans="1:7" s="238" customFormat="1" ht="24" customHeight="1" x14ac:dyDescent="0.2">
      <c r="A8525" s="235" t="str">
        <f t="shared" si="2553"/>
        <v/>
      </c>
      <c r="B8525" s="233" t="str">
        <f t="shared" si="2554"/>
        <v/>
      </c>
      <c r="C8525" s="234"/>
      <c r="D8525" s="235" t="str">
        <f t="shared" si="2555"/>
        <v/>
      </c>
      <c r="E8525" s="236"/>
      <c r="F8525" s="237">
        <f t="shared" si="2556"/>
        <v>0</v>
      </c>
      <c r="G8525" s="303">
        <f t="shared" si="2557"/>
        <v>0</v>
      </c>
    </row>
    <row r="8526" spans="1:7" ht="24" customHeight="1" x14ac:dyDescent="0.2">
      <c r="A8526" s="304"/>
      <c r="B8526" s="99"/>
      <c r="C8526" s="99"/>
      <c r="D8526" s="105"/>
      <c r="E8526" s="106"/>
      <c r="F8526" s="377" t="s">
        <v>31</v>
      </c>
      <c r="G8526" s="305">
        <f>SUBTOTAL(9,G8512:G8525)</f>
        <v>0</v>
      </c>
    </row>
    <row r="8527" spans="1:7" ht="24" customHeight="1" x14ac:dyDescent="0.2">
      <c r="A8527" s="304"/>
      <c r="B8527" s="99"/>
      <c r="C8527" s="375" t="s">
        <v>605</v>
      </c>
      <c r="D8527" s="105"/>
      <c r="E8527" s="106"/>
      <c r="F8527" s="107"/>
      <c r="G8527" s="306"/>
    </row>
    <row r="8528" spans="1:7" s="238" customFormat="1" ht="24" customHeight="1" x14ac:dyDescent="0.2">
      <c r="A8528" s="235" t="str">
        <f t="shared" ref="A8528:A8535" si="2558">IFERROR(VLOOKUP(C8528,Tabla_Insumos,4,FALSE),"")</f>
        <v/>
      </c>
      <c r="B8528" s="233">
        <f t="shared" ref="B8528:B8535" si="2559">IFERROR(VLOOKUP(A8528,Tabla_Indices,5,FALSE),"")</f>
        <v>0</v>
      </c>
      <c r="C8528" s="234"/>
      <c r="D8528" s="235" t="str">
        <f t="shared" ref="D8528:D8535" si="2560">IFERROR(VLOOKUP(C8528,Tabla_Insumos,2,FALSE),"")</f>
        <v/>
      </c>
      <c r="E8528" s="236"/>
      <c r="F8528" s="237">
        <f t="shared" ref="F8528:F8535" si="2561">IFERROR(VLOOKUP(C8528,Tabla_Insumos,3,FALSE),0)</f>
        <v>0</v>
      </c>
      <c r="G8528" s="303">
        <f>ROUND(E8528*F8528,2)</f>
        <v>0</v>
      </c>
    </row>
    <row r="8529" spans="1:7" s="238" customFormat="1" ht="24" customHeight="1" x14ac:dyDescent="0.2">
      <c r="A8529" s="235" t="str">
        <f t="shared" si="2558"/>
        <v/>
      </c>
      <c r="B8529" s="233">
        <f t="shared" si="2559"/>
        <v>0</v>
      </c>
      <c r="C8529" s="234"/>
      <c r="D8529" s="235" t="str">
        <f t="shared" si="2560"/>
        <v/>
      </c>
      <c r="E8529" s="236"/>
      <c r="F8529" s="237">
        <f t="shared" si="2561"/>
        <v>0</v>
      </c>
      <c r="G8529" s="303">
        <f>ROUND(E8529*F8529,2)</f>
        <v>0</v>
      </c>
    </row>
    <row r="8530" spans="1:7" s="238" customFormat="1" ht="24" customHeight="1" x14ac:dyDescent="0.2">
      <c r="A8530" s="235" t="str">
        <f t="shared" si="2558"/>
        <v/>
      </c>
      <c r="B8530" s="233">
        <f t="shared" si="2559"/>
        <v>0</v>
      </c>
      <c r="C8530" s="234"/>
      <c r="D8530" s="235" t="str">
        <f t="shared" si="2560"/>
        <v/>
      </c>
      <c r="E8530" s="236"/>
      <c r="F8530" s="237">
        <f t="shared" si="2561"/>
        <v>0</v>
      </c>
      <c r="G8530" s="303">
        <f t="shared" ref="G8530:G8535" si="2562">ROUND(E8530*F8530,2)</f>
        <v>0</v>
      </c>
    </row>
    <row r="8531" spans="1:7" s="238" customFormat="1" ht="24" customHeight="1" x14ac:dyDescent="0.2">
      <c r="A8531" s="235" t="str">
        <f t="shared" si="2558"/>
        <v/>
      </c>
      <c r="B8531" s="233">
        <f t="shared" si="2559"/>
        <v>0</v>
      </c>
      <c r="C8531" s="234"/>
      <c r="D8531" s="235" t="str">
        <f t="shared" si="2560"/>
        <v/>
      </c>
      <c r="E8531" s="236"/>
      <c r="F8531" s="237">
        <f t="shared" si="2561"/>
        <v>0</v>
      </c>
      <c r="G8531" s="303">
        <f t="shared" si="2562"/>
        <v>0</v>
      </c>
    </row>
    <row r="8532" spans="1:7" s="238" customFormat="1" ht="24" customHeight="1" x14ac:dyDescent="0.2">
      <c r="A8532" s="235" t="str">
        <f t="shared" si="2558"/>
        <v/>
      </c>
      <c r="B8532" s="233">
        <f t="shared" si="2559"/>
        <v>0</v>
      </c>
      <c r="C8532" s="234"/>
      <c r="D8532" s="235" t="str">
        <f t="shared" si="2560"/>
        <v/>
      </c>
      <c r="E8532" s="236"/>
      <c r="F8532" s="237">
        <f t="shared" si="2561"/>
        <v>0</v>
      </c>
      <c r="G8532" s="303">
        <f t="shared" si="2562"/>
        <v>0</v>
      </c>
    </row>
    <row r="8533" spans="1:7" s="238" customFormat="1" ht="24" customHeight="1" x14ac:dyDescent="0.2">
      <c r="A8533" s="235" t="str">
        <f t="shared" si="2558"/>
        <v/>
      </c>
      <c r="B8533" s="233">
        <f t="shared" si="2559"/>
        <v>0</v>
      </c>
      <c r="C8533" s="234"/>
      <c r="D8533" s="235" t="str">
        <f t="shared" si="2560"/>
        <v/>
      </c>
      <c r="E8533" s="236"/>
      <c r="F8533" s="237">
        <f t="shared" si="2561"/>
        <v>0</v>
      </c>
      <c r="G8533" s="303">
        <f t="shared" si="2562"/>
        <v>0</v>
      </c>
    </row>
    <row r="8534" spans="1:7" s="238" customFormat="1" ht="24" customHeight="1" x14ac:dyDescent="0.2">
      <c r="A8534" s="235" t="str">
        <f t="shared" si="2558"/>
        <v/>
      </c>
      <c r="B8534" s="233">
        <f t="shared" si="2559"/>
        <v>0</v>
      </c>
      <c r="C8534" s="234"/>
      <c r="D8534" s="235" t="str">
        <f t="shared" si="2560"/>
        <v/>
      </c>
      <c r="E8534" s="236"/>
      <c r="F8534" s="237">
        <f t="shared" si="2561"/>
        <v>0</v>
      </c>
      <c r="G8534" s="303">
        <f t="shared" si="2562"/>
        <v>0</v>
      </c>
    </row>
    <row r="8535" spans="1:7" s="238" customFormat="1" ht="24" customHeight="1" x14ac:dyDescent="0.2">
      <c r="A8535" s="235" t="str">
        <f t="shared" si="2558"/>
        <v/>
      </c>
      <c r="B8535" s="233">
        <f t="shared" si="2559"/>
        <v>0</v>
      </c>
      <c r="C8535" s="234"/>
      <c r="D8535" s="235" t="str">
        <f t="shared" si="2560"/>
        <v/>
      </c>
      <c r="E8535" s="236"/>
      <c r="F8535" s="237">
        <f t="shared" si="2561"/>
        <v>0</v>
      </c>
      <c r="G8535" s="303">
        <f t="shared" si="2562"/>
        <v>0</v>
      </c>
    </row>
    <row r="8536" spans="1:7" ht="24" customHeight="1" x14ac:dyDescent="0.2">
      <c r="A8536" s="304"/>
      <c r="B8536" s="99"/>
      <c r="C8536" s="99"/>
      <c r="D8536" s="105"/>
      <c r="E8536" s="106"/>
      <c r="F8536" s="377" t="s">
        <v>32</v>
      </c>
      <c r="G8536" s="305">
        <f>SUBTOTAL(9,G8528:G8535)</f>
        <v>0</v>
      </c>
    </row>
    <row r="8537" spans="1:7" ht="24" customHeight="1" x14ac:dyDescent="0.2">
      <c r="A8537" s="304"/>
      <c r="B8537" s="99"/>
      <c r="C8537" s="375" t="s">
        <v>606</v>
      </c>
      <c r="D8537" s="105"/>
      <c r="E8537" s="106"/>
      <c r="F8537" s="107"/>
      <c r="G8537" s="306"/>
    </row>
    <row r="8538" spans="1:7" s="238" customFormat="1" ht="24" customHeight="1" x14ac:dyDescent="0.2">
      <c r="A8538" s="235" t="str">
        <f t="shared" ref="A8538:A8546" si="2563">IFERROR(VLOOKUP(C8538,Tabla_Insumos,4,FALSE),"")</f>
        <v/>
      </c>
      <c r="B8538" s="233" t="str">
        <f t="shared" ref="B8538:B8546" si="2564">IFERROR(VLOOKUP(C8538,Tabla_Insumos,5,FALSE),"")</f>
        <v/>
      </c>
      <c r="C8538" s="234"/>
      <c r="D8538" s="235" t="str">
        <f t="shared" ref="D8538:D8546" si="2565">IFERROR(VLOOKUP(C8538,Tabla_Insumos,2,FALSE),"")</f>
        <v/>
      </c>
      <c r="E8538" s="236"/>
      <c r="F8538" s="237">
        <f t="shared" ref="F8538:F8546" si="2566">IFERROR(VLOOKUP(C8538,Tabla_Insumos,3,FALSE),0)</f>
        <v>0</v>
      </c>
      <c r="G8538" s="303">
        <f t="shared" ref="G8538:G8546" si="2567">ROUND(E8538*F8538,2)</f>
        <v>0</v>
      </c>
    </row>
    <row r="8539" spans="1:7" s="238" customFormat="1" ht="24" customHeight="1" x14ac:dyDescent="0.2">
      <c r="A8539" s="235" t="str">
        <f t="shared" si="2563"/>
        <v/>
      </c>
      <c r="B8539" s="233" t="str">
        <f t="shared" si="2564"/>
        <v/>
      </c>
      <c r="C8539" s="234"/>
      <c r="D8539" s="235" t="str">
        <f t="shared" si="2565"/>
        <v/>
      </c>
      <c r="E8539" s="236"/>
      <c r="F8539" s="237">
        <f t="shared" si="2566"/>
        <v>0</v>
      </c>
      <c r="G8539" s="303">
        <f t="shared" si="2567"/>
        <v>0</v>
      </c>
    </row>
    <row r="8540" spans="1:7" s="238" customFormat="1" ht="24" customHeight="1" x14ac:dyDescent="0.2">
      <c r="A8540" s="235" t="str">
        <f t="shared" si="2563"/>
        <v/>
      </c>
      <c r="B8540" s="233" t="str">
        <f t="shared" si="2564"/>
        <v/>
      </c>
      <c r="C8540" s="234"/>
      <c r="D8540" s="235" t="str">
        <f t="shared" si="2565"/>
        <v/>
      </c>
      <c r="E8540" s="236"/>
      <c r="F8540" s="237">
        <f t="shared" si="2566"/>
        <v>0</v>
      </c>
      <c r="G8540" s="303">
        <f t="shared" si="2567"/>
        <v>0</v>
      </c>
    </row>
    <row r="8541" spans="1:7" s="238" customFormat="1" ht="24" customHeight="1" x14ac:dyDescent="0.2">
      <c r="A8541" s="235" t="str">
        <f t="shared" si="2563"/>
        <v/>
      </c>
      <c r="B8541" s="233" t="str">
        <f t="shared" si="2564"/>
        <v/>
      </c>
      <c r="C8541" s="234"/>
      <c r="D8541" s="235" t="str">
        <f t="shared" si="2565"/>
        <v/>
      </c>
      <c r="E8541" s="236"/>
      <c r="F8541" s="237">
        <f t="shared" si="2566"/>
        <v>0</v>
      </c>
      <c r="G8541" s="303">
        <f t="shared" si="2567"/>
        <v>0</v>
      </c>
    </row>
    <row r="8542" spans="1:7" s="238" customFormat="1" ht="24" customHeight="1" x14ac:dyDescent="0.2">
      <c r="A8542" s="235" t="str">
        <f t="shared" si="2563"/>
        <v/>
      </c>
      <c r="B8542" s="233" t="str">
        <f t="shared" si="2564"/>
        <v/>
      </c>
      <c r="C8542" s="234"/>
      <c r="D8542" s="235" t="str">
        <f t="shared" si="2565"/>
        <v/>
      </c>
      <c r="E8542" s="236"/>
      <c r="F8542" s="237">
        <f t="shared" si="2566"/>
        <v>0</v>
      </c>
      <c r="G8542" s="303">
        <f t="shared" si="2567"/>
        <v>0</v>
      </c>
    </row>
    <row r="8543" spans="1:7" s="238" customFormat="1" ht="24" customHeight="1" x14ac:dyDescent="0.2">
      <c r="A8543" s="235" t="str">
        <f t="shared" si="2563"/>
        <v/>
      </c>
      <c r="B8543" s="233" t="str">
        <f t="shared" si="2564"/>
        <v/>
      </c>
      <c r="C8543" s="234"/>
      <c r="D8543" s="235" t="str">
        <f t="shared" si="2565"/>
        <v/>
      </c>
      <c r="E8543" s="236"/>
      <c r="F8543" s="237">
        <f t="shared" si="2566"/>
        <v>0</v>
      </c>
      <c r="G8543" s="303">
        <f t="shared" si="2567"/>
        <v>0</v>
      </c>
    </row>
    <row r="8544" spans="1:7" s="238" customFormat="1" ht="24" customHeight="1" x14ac:dyDescent="0.2">
      <c r="A8544" s="235" t="str">
        <f t="shared" si="2563"/>
        <v/>
      </c>
      <c r="B8544" s="233" t="str">
        <f t="shared" si="2564"/>
        <v/>
      </c>
      <c r="C8544" s="234"/>
      <c r="D8544" s="235" t="str">
        <f t="shared" si="2565"/>
        <v/>
      </c>
      <c r="E8544" s="236"/>
      <c r="F8544" s="237">
        <f t="shared" si="2566"/>
        <v>0</v>
      </c>
      <c r="G8544" s="303">
        <f t="shared" si="2567"/>
        <v>0</v>
      </c>
    </row>
    <row r="8545" spans="1:123" s="238" customFormat="1" ht="24" customHeight="1" x14ac:dyDescent="0.2">
      <c r="A8545" s="235" t="str">
        <f t="shared" si="2563"/>
        <v/>
      </c>
      <c r="B8545" s="233" t="str">
        <f t="shared" si="2564"/>
        <v/>
      </c>
      <c r="C8545" s="234"/>
      <c r="D8545" s="235" t="str">
        <f t="shared" si="2565"/>
        <v/>
      </c>
      <c r="E8545" s="236"/>
      <c r="F8545" s="237">
        <f t="shared" si="2566"/>
        <v>0</v>
      </c>
      <c r="G8545" s="303">
        <f t="shared" si="2567"/>
        <v>0</v>
      </c>
    </row>
    <row r="8546" spans="1:123" s="238" customFormat="1" ht="24" customHeight="1" x14ac:dyDescent="0.2">
      <c r="A8546" s="235" t="str">
        <f t="shared" si="2563"/>
        <v/>
      </c>
      <c r="B8546" s="233" t="str">
        <f t="shared" si="2564"/>
        <v/>
      </c>
      <c r="C8546" s="234"/>
      <c r="D8546" s="235" t="str">
        <f t="shared" si="2565"/>
        <v/>
      </c>
      <c r="E8546" s="236"/>
      <c r="F8546" s="237">
        <f t="shared" si="2566"/>
        <v>0</v>
      </c>
      <c r="G8546" s="303">
        <f t="shared" si="2567"/>
        <v>0</v>
      </c>
    </row>
    <row r="8547" spans="1:123" ht="24" customHeight="1" x14ac:dyDescent="0.2">
      <c r="A8547" s="307"/>
      <c r="B8547" s="105"/>
      <c r="C8547" s="99"/>
      <c r="D8547" s="105"/>
      <c r="E8547" s="106"/>
      <c r="F8547" s="377" t="s">
        <v>33</v>
      </c>
      <c r="G8547" s="305">
        <f>SUBTOTAL(9,G8538:G8546)</f>
        <v>0</v>
      </c>
    </row>
    <row r="8548" spans="1:123" ht="24" customHeight="1" x14ac:dyDescent="0.2">
      <c r="A8548" s="308"/>
      <c r="B8548" s="105"/>
      <c r="C8548" s="99"/>
      <c r="D8548" s="105"/>
      <c r="E8548" s="106"/>
      <c r="F8548" s="107"/>
      <c r="G8548" s="306"/>
    </row>
    <row r="8549" spans="1:123" ht="24" customHeight="1" x14ac:dyDescent="0.2">
      <c r="A8549" s="309" t="str">
        <f>B8507</f>
        <v/>
      </c>
      <c r="B8549" s="310" t="str">
        <f>C8507</f>
        <v/>
      </c>
      <c r="C8549" s="113"/>
      <c r="D8549" s="113" t="s">
        <v>34</v>
      </c>
      <c r="E8549" s="114"/>
      <c r="F8549" s="312" t="s">
        <v>35</v>
      </c>
      <c r="G8549" s="311">
        <f>SUBTOTAL(9,G8512:G8548)</f>
        <v>0</v>
      </c>
    </row>
    <row r="8551" spans="1:123" ht="24" customHeight="1" x14ac:dyDescent="0.2">
      <c r="A8551" s="291" t="s">
        <v>37</v>
      </c>
      <c r="B8551" s="292"/>
      <c r="C8551" s="292"/>
      <c r="D8551" s="292"/>
      <c r="E8551" s="292"/>
      <c r="F8551" s="292"/>
      <c r="G8551" s="293"/>
    </row>
    <row r="8552" spans="1:123" ht="24" customHeight="1" x14ac:dyDescent="0.2">
      <c r="A8552" s="294" t="s">
        <v>602</v>
      </c>
      <c r="B8552" s="101" t="str">
        <f>Comitente</f>
        <v>DIRECCION PROVINCIAL DE REDES DE GAS</v>
      </c>
      <c r="C8552" s="96"/>
      <c r="D8552" s="102"/>
      <c r="E8552" s="102"/>
      <c r="F8552" s="103"/>
      <c r="G8552" s="295"/>
    </row>
    <row r="8553" spans="1:123" ht="24" customHeight="1" x14ac:dyDescent="0.2">
      <c r="A8553" s="294" t="s">
        <v>603</v>
      </c>
      <c r="B8553" s="101">
        <f>Contratista</f>
        <v>0</v>
      </c>
      <c r="C8553" s="97"/>
      <c r="D8553" s="97"/>
      <c r="E8553" s="97"/>
      <c r="F8553" s="104"/>
      <c r="G8553" s="296"/>
    </row>
    <row r="8554" spans="1:123" ht="24" customHeight="1" x14ac:dyDescent="0.2">
      <c r="A8554" s="294" t="s">
        <v>24</v>
      </c>
      <c r="B8554" s="101" t="str">
        <f>Obra</f>
        <v>RED DE MEDIA PRESIÓN BARRIO TALACASTO</v>
      </c>
      <c r="C8554" s="97"/>
      <c r="D8554" s="97"/>
      <c r="E8554" s="97"/>
      <c r="F8554" s="104" t="s">
        <v>38</v>
      </c>
      <c r="G8554" s="297">
        <f>Fecha_Base</f>
        <v>0</v>
      </c>
    </row>
    <row r="8555" spans="1:123" ht="24" customHeight="1" x14ac:dyDescent="0.2">
      <c r="A8555" s="298" t="s">
        <v>601</v>
      </c>
      <c r="B8555" s="98" t="str">
        <f>Ubicación</f>
        <v>Departamento Chimbas</v>
      </c>
      <c r="C8555" s="98"/>
      <c r="D8555" s="105"/>
      <c r="E8555" s="106"/>
      <c r="F8555" s="107"/>
      <c r="G8555" s="299"/>
    </row>
    <row r="8556" spans="1:123" ht="24" customHeight="1" x14ac:dyDescent="0.2">
      <c r="A8556" s="298" t="s">
        <v>39</v>
      </c>
      <c r="B8556" s="108" t="str">
        <f>IFERROR(VALUE(LEFT(B8557,FIND(".",B8557)-1)),"")</f>
        <v/>
      </c>
      <c r="C8556" s="99" t="str">
        <f>IFERROR(VLOOKUP(B8556,Tabla_CyP,2,FALSE),"")</f>
        <v/>
      </c>
      <c r="D8556" s="99"/>
      <c r="E8556" s="106"/>
      <c r="F8556" s="107"/>
      <c r="G8556" s="299"/>
    </row>
    <row r="8557" spans="1:123" ht="24" customHeight="1" x14ac:dyDescent="0.2">
      <c r="A8557" s="298" t="s">
        <v>25</v>
      </c>
      <c r="B8557" s="109" t="str">
        <f>IFERROR(VLOOKUP(COUNTIF($A$1:A8557,"ANALISIS DE PRECIOS"),Tabla_NumeroItem,2,FALSE),"")</f>
        <v/>
      </c>
      <c r="C8557" s="99" t="str">
        <f>IFERROR(VLOOKUP(B8557,Tabla_CyP,2,FALSE),"")</f>
        <v/>
      </c>
      <c r="D8557" s="105"/>
      <c r="E8557" s="106"/>
      <c r="F8557" s="104" t="s">
        <v>26</v>
      </c>
      <c r="G8557" s="300" t="str">
        <f>IFERROR(VLOOKUP(B8557,Tabla_CyP,4,FALSE),"")</f>
        <v/>
      </c>
    </row>
    <row r="8558" spans="1:123" ht="24" customHeight="1" x14ac:dyDescent="0.2">
      <c r="A8558" s="298"/>
      <c r="B8558" s="98"/>
      <c r="C8558" s="99"/>
      <c r="D8558" s="105"/>
      <c r="E8558" s="106"/>
      <c r="F8558" s="107"/>
      <c r="G8558" s="299"/>
    </row>
    <row r="8559" spans="1:123" ht="24" customHeight="1" x14ac:dyDescent="0.2">
      <c r="A8559" s="431" t="s">
        <v>507</v>
      </c>
      <c r="B8559" s="432"/>
      <c r="C8559" s="425" t="s">
        <v>0</v>
      </c>
      <c r="D8559" s="425" t="s">
        <v>27</v>
      </c>
      <c r="E8559" s="427" t="s">
        <v>28</v>
      </c>
      <c r="F8559" s="429" t="s">
        <v>29</v>
      </c>
      <c r="G8559" s="429" t="s">
        <v>30</v>
      </c>
    </row>
    <row r="8560" spans="1:123" s="111" customFormat="1" ht="24" customHeight="1" x14ac:dyDescent="0.2">
      <c r="A8560" s="110" t="s">
        <v>508</v>
      </c>
      <c r="B8560" s="110" t="s">
        <v>509</v>
      </c>
      <c r="C8560" s="426"/>
      <c r="D8560" s="426"/>
      <c r="E8560" s="428"/>
      <c r="F8560" s="430"/>
      <c r="G8560" s="430"/>
      <c r="H8560" s="239"/>
      <c r="I8560" s="239"/>
      <c r="J8560" s="239"/>
      <c r="K8560" s="239"/>
      <c r="L8560" s="239"/>
      <c r="M8560" s="239"/>
      <c r="N8560" s="239"/>
      <c r="O8560" s="239"/>
      <c r="P8560" s="239"/>
      <c r="Q8560" s="239"/>
      <c r="R8560" s="239"/>
      <c r="S8560" s="239"/>
      <c r="T8560" s="239"/>
      <c r="U8560" s="239"/>
      <c r="V8560" s="239"/>
      <c r="W8560" s="239"/>
      <c r="X8560" s="239"/>
      <c r="Y8560" s="239"/>
      <c r="Z8560" s="239"/>
      <c r="AA8560" s="239"/>
      <c r="AB8560" s="239"/>
      <c r="AC8560" s="239"/>
      <c r="AD8560" s="239"/>
      <c r="AE8560" s="239"/>
      <c r="AF8560" s="239"/>
      <c r="AG8560" s="239"/>
      <c r="AH8560" s="239"/>
      <c r="AI8560" s="239"/>
      <c r="AJ8560" s="239"/>
      <c r="AK8560" s="239"/>
      <c r="AL8560" s="239"/>
      <c r="AM8560" s="239"/>
      <c r="AN8560" s="239"/>
      <c r="AO8560" s="239"/>
      <c r="AP8560" s="239"/>
      <c r="AQ8560" s="239"/>
      <c r="AR8560" s="239"/>
      <c r="AS8560" s="239"/>
      <c r="AT8560" s="239"/>
      <c r="AU8560" s="239"/>
      <c r="AV8560" s="239"/>
      <c r="AW8560" s="239"/>
      <c r="AX8560" s="239"/>
      <c r="AY8560" s="239"/>
      <c r="AZ8560" s="239"/>
      <c r="BA8560" s="239"/>
      <c r="BB8560" s="239"/>
      <c r="BC8560" s="239"/>
      <c r="BD8560" s="239"/>
      <c r="BE8560" s="239"/>
      <c r="BF8560" s="239"/>
      <c r="BG8560" s="239"/>
      <c r="BH8560" s="239"/>
      <c r="BI8560" s="239"/>
      <c r="BJ8560" s="239"/>
      <c r="BK8560" s="239"/>
      <c r="BL8560" s="239"/>
      <c r="BM8560" s="239"/>
      <c r="BN8560" s="239"/>
      <c r="BO8560" s="239"/>
      <c r="BP8560" s="239"/>
      <c r="BQ8560" s="239"/>
      <c r="BR8560" s="239"/>
      <c r="BS8560" s="239"/>
      <c r="BT8560" s="239"/>
      <c r="BU8560" s="239"/>
      <c r="BV8560" s="239"/>
      <c r="BW8560" s="239"/>
      <c r="BX8560" s="239"/>
      <c r="BY8560" s="239"/>
      <c r="BZ8560" s="239"/>
      <c r="CA8560" s="239"/>
      <c r="CB8560" s="239"/>
      <c r="CC8560" s="239"/>
      <c r="CD8560" s="239"/>
      <c r="CE8560" s="239"/>
      <c r="CF8560" s="239"/>
      <c r="CG8560" s="239"/>
      <c r="CH8560" s="239"/>
      <c r="CI8560" s="239"/>
      <c r="CJ8560" s="239"/>
      <c r="CK8560" s="239"/>
      <c r="CL8560" s="239"/>
      <c r="CM8560" s="239"/>
      <c r="CN8560" s="239"/>
      <c r="CO8560" s="239"/>
      <c r="CP8560" s="239"/>
      <c r="CQ8560" s="239"/>
      <c r="CR8560" s="239"/>
      <c r="CS8560" s="239"/>
      <c r="CT8560" s="239"/>
      <c r="CU8560" s="239"/>
      <c r="CV8560" s="239"/>
      <c r="CW8560" s="239"/>
      <c r="CX8560" s="239"/>
      <c r="CY8560" s="239"/>
      <c r="CZ8560" s="239"/>
      <c r="DA8560" s="239"/>
      <c r="DB8560" s="239"/>
      <c r="DC8560" s="239"/>
      <c r="DD8560" s="239"/>
      <c r="DE8560" s="239"/>
      <c r="DF8560" s="239"/>
      <c r="DG8560" s="239"/>
      <c r="DH8560" s="239"/>
      <c r="DI8560" s="239"/>
      <c r="DJ8560" s="239"/>
      <c r="DK8560" s="239"/>
      <c r="DL8560" s="239"/>
      <c r="DM8560" s="239"/>
      <c r="DN8560" s="239"/>
      <c r="DO8560" s="239"/>
      <c r="DP8560" s="239"/>
      <c r="DQ8560" s="239"/>
      <c r="DR8560" s="239"/>
      <c r="DS8560" s="239"/>
    </row>
    <row r="8561" spans="1:7" ht="24" customHeight="1" x14ac:dyDescent="0.2">
      <c r="A8561" s="378"/>
      <c r="B8561" s="112"/>
      <c r="C8561" s="376" t="s">
        <v>604</v>
      </c>
      <c r="D8561" s="113"/>
      <c r="E8561" s="114"/>
      <c r="F8561" s="115"/>
      <c r="G8561" s="302"/>
    </row>
    <row r="8562" spans="1:7" s="238" customFormat="1" ht="24" customHeight="1" x14ac:dyDescent="0.2">
      <c r="A8562" s="235" t="str">
        <f t="shared" ref="A8562:A8575" si="2568">IFERROR(VLOOKUP(C8562,Tabla_Insumos,4,FALSE),"")</f>
        <v/>
      </c>
      <c r="B8562" s="233" t="str">
        <f t="shared" ref="B8562:B8575" si="2569">IFERROR(VLOOKUP(C8562,Tabla_Insumos,5,FALSE),"")</f>
        <v/>
      </c>
      <c r="C8562" s="234"/>
      <c r="D8562" s="235" t="str">
        <f t="shared" ref="D8562:D8575" si="2570">IFERROR(VLOOKUP(C8562,Tabla_Insumos,2,FALSE),"")</f>
        <v/>
      </c>
      <c r="E8562" s="236"/>
      <c r="F8562" s="237">
        <f t="shared" ref="F8562:F8575" si="2571">IFERROR(VLOOKUP(C8562,Tabla_Insumos,3,FALSE),0)</f>
        <v>0</v>
      </c>
      <c r="G8562" s="303">
        <f>ROUND(E8562*F8562,2)</f>
        <v>0</v>
      </c>
    </row>
    <row r="8563" spans="1:7" s="238" customFormat="1" ht="24" customHeight="1" x14ac:dyDescent="0.2">
      <c r="A8563" s="235" t="str">
        <f t="shared" si="2568"/>
        <v/>
      </c>
      <c r="B8563" s="233" t="str">
        <f t="shared" si="2569"/>
        <v/>
      </c>
      <c r="C8563" s="234"/>
      <c r="D8563" s="235" t="str">
        <f t="shared" si="2570"/>
        <v/>
      </c>
      <c r="E8563" s="236"/>
      <c r="F8563" s="237">
        <f t="shared" si="2571"/>
        <v>0</v>
      </c>
      <c r="G8563" s="303">
        <f t="shared" ref="G8563:G8575" si="2572">ROUND(E8563*F8563,2)</f>
        <v>0</v>
      </c>
    </row>
    <row r="8564" spans="1:7" s="238" customFormat="1" ht="24" customHeight="1" x14ac:dyDescent="0.2">
      <c r="A8564" s="235" t="str">
        <f t="shared" si="2568"/>
        <v/>
      </c>
      <c r="B8564" s="233" t="str">
        <f t="shared" si="2569"/>
        <v/>
      </c>
      <c r="C8564" s="234"/>
      <c r="D8564" s="235" t="str">
        <f t="shared" si="2570"/>
        <v/>
      </c>
      <c r="E8564" s="236"/>
      <c r="F8564" s="237">
        <f t="shared" si="2571"/>
        <v>0</v>
      </c>
      <c r="G8564" s="303">
        <f t="shared" si="2572"/>
        <v>0</v>
      </c>
    </row>
    <row r="8565" spans="1:7" s="238" customFormat="1" ht="24" customHeight="1" x14ac:dyDescent="0.2">
      <c r="A8565" s="235" t="str">
        <f t="shared" si="2568"/>
        <v/>
      </c>
      <c r="B8565" s="233" t="str">
        <f t="shared" si="2569"/>
        <v/>
      </c>
      <c r="C8565" s="234"/>
      <c r="D8565" s="235" t="str">
        <f t="shared" si="2570"/>
        <v/>
      </c>
      <c r="E8565" s="236"/>
      <c r="F8565" s="237">
        <f t="shared" si="2571"/>
        <v>0</v>
      </c>
      <c r="G8565" s="303">
        <f t="shared" si="2572"/>
        <v>0</v>
      </c>
    </row>
    <row r="8566" spans="1:7" s="238" customFormat="1" ht="24" customHeight="1" x14ac:dyDescent="0.2">
      <c r="A8566" s="235" t="str">
        <f t="shared" si="2568"/>
        <v/>
      </c>
      <c r="B8566" s="233" t="str">
        <f t="shared" si="2569"/>
        <v/>
      </c>
      <c r="C8566" s="234"/>
      <c r="D8566" s="235" t="str">
        <f t="shared" si="2570"/>
        <v/>
      </c>
      <c r="E8566" s="236"/>
      <c r="F8566" s="237">
        <f t="shared" si="2571"/>
        <v>0</v>
      </c>
      <c r="G8566" s="303">
        <f t="shared" si="2572"/>
        <v>0</v>
      </c>
    </row>
    <row r="8567" spans="1:7" s="238" customFormat="1" ht="24" customHeight="1" x14ac:dyDescent="0.2">
      <c r="A8567" s="235" t="str">
        <f t="shared" si="2568"/>
        <v/>
      </c>
      <c r="B8567" s="233" t="str">
        <f t="shared" si="2569"/>
        <v/>
      </c>
      <c r="C8567" s="234"/>
      <c r="D8567" s="235" t="str">
        <f t="shared" si="2570"/>
        <v/>
      </c>
      <c r="E8567" s="236"/>
      <c r="F8567" s="237">
        <f t="shared" si="2571"/>
        <v>0</v>
      </c>
      <c r="G8567" s="303">
        <f t="shared" si="2572"/>
        <v>0</v>
      </c>
    </row>
    <row r="8568" spans="1:7" s="238" customFormat="1" ht="24" customHeight="1" x14ac:dyDescent="0.2">
      <c r="A8568" s="235" t="str">
        <f t="shared" si="2568"/>
        <v/>
      </c>
      <c r="B8568" s="233" t="str">
        <f t="shared" si="2569"/>
        <v/>
      </c>
      <c r="C8568" s="234"/>
      <c r="D8568" s="235" t="str">
        <f t="shared" si="2570"/>
        <v/>
      </c>
      <c r="E8568" s="236"/>
      <c r="F8568" s="237">
        <f t="shared" si="2571"/>
        <v>0</v>
      </c>
      <c r="G8568" s="303">
        <f t="shared" si="2572"/>
        <v>0</v>
      </c>
    </row>
    <row r="8569" spans="1:7" s="238" customFormat="1" ht="24" customHeight="1" x14ac:dyDescent="0.2">
      <c r="A8569" s="235" t="str">
        <f t="shared" si="2568"/>
        <v/>
      </c>
      <c r="B8569" s="233" t="str">
        <f t="shared" si="2569"/>
        <v/>
      </c>
      <c r="C8569" s="234"/>
      <c r="D8569" s="235" t="str">
        <f t="shared" si="2570"/>
        <v/>
      </c>
      <c r="E8569" s="236"/>
      <c r="F8569" s="237">
        <f t="shared" si="2571"/>
        <v>0</v>
      </c>
      <c r="G8569" s="303">
        <f t="shared" si="2572"/>
        <v>0</v>
      </c>
    </row>
    <row r="8570" spans="1:7" s="238" customFormat="1" ht="24" customHeight="1" x14ac:dyDescent="0.2">
      <c r="A8570" s="235" t="str">
        <f t="shared" si="2568"/>
        <v/>
      </c>
      <c r="B8570" s="233" t="str">
        <f t="shared" si="2569"/>
        <v/>
      </c>
      <c r="C8570" s="234"/>
      <c r="D8570" s="235" t="str">
        <f t="shared" si="2570"/>
        <v/>
      </c>
      <c r="E8570" s="236"/>
      <c r="F8570" s="237">
        <f t="shared" si="2571"/>
        <v>0</v>
      </c>
      <c r="G8570" s="303">
        <f t="shared" si="2572"/>
        <v>0</v>
      </c>
    </row>
    <row r="8571" spans="1:7" s="238" customFormat="1" ht="24" customHeight="1" x14ac:dyDescent="0.2">
      <c r="A8571" s="235" t="str">
        <f t="shared" si="2568"/>
        <v/>
      </c>
      <c r="B8571" s="233" t="str">
        <f t="shared" si="2569"/>
        <v/>
      </c>
      <c r="C8571" s="234"/>
      <c r="D8571" s="235" t="str">
        <f t="shared" si="2570"/>
        <v/>
      </c>
      <c r="E8571" s="236"/>
      <c r="F8571" s="237">
        <f t="shared" si="2571"/>
        <v>0</v>
      </c>
      <c r="G8571" s="303">
        <f t="shared" si="2572"/>
        <v>0</v>
      </c>
    </row>
    <row r="8572" spans="1:7" s="238" customFormat="1" ht="24" customHeight="1" x14ac:dyDescent="0.2">
      <c r="A8572" s="235" t="str">
        <f t="shared" si="2568"/>
        <v/>
      </c>
      <c r="B8572" s="233" t="str">
        <f t="shared" si="2569"/>
        <v/>
      </c>
      <c r="C8572" s="234"/>
      <c r="D8572" s="235" t="str">
        <f t="shared" si="2570"/>
        <v/>
      </c>
      <c r="E8572" s="236"/>
      <c r="F8572" s="237">
        <f t="shared" si="2571"/>
        <v>0</v>
      </c>
      <c r="G8572" s="303">
        <f t="shared" si="2572"/>
        <v>0</v>
      </c>
    </row>
    <row r="8573" spans="1:7" s="238" customFormat="1" ht="24" customHeight="1" x14ac:dyDescent="0.2">
      <c r="A8573" s="235" t="str">
        <f t="shared" si="2568"/>
        <v/>
      </c>
      <c r="B8573" s="233" t="str">
        <f t="shared" si="2569"/>
        <v/>
      </c>
      <c r="C8573" s="234"/>
      <c r="D8573" s="235" t="str">
        <f t="shared" si="2570"/>
        <v/>
      </c>
      <c r="E8573" s="236"/>
      <c r="F8573" s="237">
        <f t="shared" si="2571"/>
        <v>0</v>
      </c>
      <c r="G8573" s="303">
        <f t="shared" si="2572"/>
        <v>0</v>
      </c>
    </row>
    <row r="8574" spans="1:7" s="238" customFormat="1" ht="24" customHeight="1" x14ac:dyDescent="0.2">
      <c r="A8574" s="235" t="str">
        <f t="shared" si="2568"/>
        <v/>
      </c>
      <c r="B8574" s="233" t="str">
        <f t="shared" si="2569"/>
        <v/>
      </c>
      <c r="C8574" s="234"/>
      <c r="D8574" s="235" t="str">
        <f t="shared" si="2570"/>
        <v/>
      </c>
      <c r="E8574" s="236"/>
      <c r="F8574" s="237">
        <f t="shared" si="2571"/>
        <v>0</v>
      </c>
      <c r="G8574" s="303">
        <f t="shared" si="2572"/>
        <v>0</v>
      </c>
    </row>
    <row r="8575" spans="1:7" s="238" customFormat="1" ht="24" customHeight="1" x14ac:dyDescent="0.2">
      <c r="A8575" s="235" t="str">
        <f t="shared" si="2568"/>
        <v/>
      </c>
      <c r="B8575" s="233" t="str">
        <f t="shared" si="2569"/>
        <v/>
      </c>
      <c r="C8575" s="234"/>
      <c r="D8575" s="235" t="str">
        <f t="shared" si="2570"/>
        <v/>
      </c>
      <c r="E8575" s="236"/>
      <c r="F8575" s="237">
        <f t="shared" si="2571"/>
        <v>0</v>
      </c>
      <c r="G8575" s="303">
        <f t="shared" si="2572"/>
        <v>0</v>
      </c>
    </row>
    <row r="8576" spans="1:7" ht="24" customHeight="1" x14ac:dyDescent="0.2">
      <c r="A8576" s="304"/>
      <c r="B8576" s="99"/>
      <c r="C8576" s="99"/>
      <c r="D8576" s="105"/>
      <c r="E8576" s="106"/>
      <c r="F8576" s="377" t="s">
        <v>31</v>
      </c>
      <c r="G8576" s="305">
        <f>SUBTOTAL(9,G8562:G8575)</f>
        <v>0</v>
      </c>
    </row>
    <row r="8577" spans="1:7" ht="24" customHeight="1" x14ac:dyDescent="0.2">
      <c r="A8577" s="304"/>
      <c r="B8577" s="99"/>
      <c r="C8577" s="375" t="s">
        <v>605</v>
      </c>
      <c r="D8577" s="105"/>
      <c r="E8577" s="106"/>
      <c r="F8577" s="107"/>
      <c r="G8577" s="306"/>
    </row>
    <row r="8578" spans="1:7" s="238" customFormat="1" ht="24" customHeight="1" x14ac:dyDescent="0.2">
      <c r="A8578" s="235" t="str">
        <f t="shared" ref="A8578:A8585" si="2573">IFERROR(VLOOKUP(C8578,Tabla_Insumos,4,FALSE),"")</f>
        <v/>
      </c>
      <c r="B8578" s="233">
        <f t="shared" ref="B8578:B8585" si="2574">IFERROR(VLOOKUP(A8578,Tabla_Indices,5,FALSE),"")</f>
        <v>0</v>
      </c>
      <c r="C8578" s="234"/>
      <c r="D8578" s="235" t="str">
        <f t="shared" ref="D8578:D8585" si="2575">IFERROR(VLOOKUP(C8578,Tabla_Insumos,2,FALSE),"")</f>
        <v/>
      </c>
      <c r="E8578" s="236"/>
      <c r="F8578" s="237">
        <f t="shared" ref="F8578:F8585" si="2576">IFERROR(VLOOKUP(C8578,Tabla_Insumos,3,FALSE),0)</f>
        <v>0</v>
      </c>
      <c r="G8578" s="303">
        <f>ROUND(E8578*F8578,2)</f>
        <v>0</v>
      </c>
    </row>
    <row r="8579" spans="1:7" s="238" customFormat="1" ht="24" customHeight="1" x14ac:dyDescent="0.2">
      <c r="A8579" s="235" t="str">
        <f t="shared" si="2573"/>
        <v/>
      </c>
      <c r="B8579" s="233">
        <f t="shared" si="2574"/>
        <v>0</v>
      </c>
      <c r="C8579" s="234"/>
      <c r="D8579" s="235" t="str">
        <f t="shared" si="2575"/>
        <v/>
      </c>
      <c r="E8579" s="236"/>
      <c r="F8579" s="237">
        <f t="shared" si="2576"/>
        <v>0</v>
      </c>
      <c r="G8579" s="303">
        <f>ROUND(E8579*F8579,2)</f>
        <v>0</v>
      </c>
    </row>
    <row r="8580" spans="1:7" s="238" customFormat="1" ht="24" customHeight="1" x14ac:dyDescent="0.2">
      <c r="A8580" s="235" t="str">
        <f t="shared" si="2573"/>
        <v/>
      </c>
      <c r="B8580" s="233">
        <f t="shared" si="2574"/>
        <v>0</v>
      </c>
      <c r="C8580" s="234"/>
      <c r="D8580" s="235" t="str">
        <f t="shared" si="2575"/>
        <v/>
      </c>
      <c r="E8580" s="236"/>
      <c r="F8580" s="237">
        <f t="shared" si="2576"/>
        <v>0</v>
      </c>
      <c r="G8580" s="303">
        <f t="shared" ref="G8580:G8585" si="2577">ROUND(E8580*F8580,2)</f>
        <v>0</v>
      </c>
    </row>
    <row r="8581" spans="1:7" s="238" customFormat="1" ht="24" customHeight="1" x14ac:dyDescent="0.2">
      <c r="A8581" s="235" t="str">
        <f t="shared" si="2573"/>
        <v/>
      </c>
      <c r="B8581" s="233">
        <f t="shared" si="2574"/>
        <v>0</v>
      </c>
      <c r="C8581" s="234"/>
      <c r="D8581" s="235" t="str">
        <f t="shared" si="2575"/>
        <v/>
      </c>
      <c r="E8581" s="236"/>
      <c r="F8581" s="237">
        <f t="shared" si="2576"/>
        <v>0</v>
      </c>
      <c r="G8581" s="303">
        <f t="shared" si="2577"/>
        <v>0</v>
      </c>
    </row>
    <row r="8582" spans="1:7" s="238" customFormat="1" ht="24" customHeight="1" x14ac:dyDescent="0.2">
      <c r="A8582" s="235" t="str">
        <f t="shared" si="2573"/>
        <v/>
      </c>
      <c r="B8582" s="233">
        <f t="shared" si="2574"/>
        <v>0</v>
      </c>
      <c r="C8582" s="234"/>
      <c r="D8582" s="235" t="str">
        <f t="shared" si="2575"/>
        <v/>
      </c>
      <c r="E8582" s="236"/>
      <c r="F8582" s="237">
        <f t="shared" si="2576"/>
        <v>0</v>
      </c>
      <c r="G8582" s="303">
        <f t="shared" si="2577"/>
        <v>0</v>
      </c>
    </row>
    <row r="8583" spans="1:7" s="238" customFormat="1" ht="24" customHeight="1" x14ac:dyDescent="0.2">
      <c r="A8583" s="235" t="str">
        <f t="shared" si="2573"/>
        <v/>
      </c>
      <c r="B8583" s="233">
        <f t="shared" si="2574"/>
        <v>0</v>
      </c>
      <c r="C8583" s="234"/>
      <c r="D8583" s="235" t="str">
        <f t="shared" si="2575"/>
        <v/>
      </c>
      <c r="E8583" s="236"/>
      <c r="F8583" s="237">
        <f t="shared" si="2576"/>
        <v>0</v>
      </c>
      <c r="G8583" s="303">
        <f t="shared" si="2577"/>
        <v>0</v>
      </c>
    </row>
    <row r="8584" spans="1:7" s="238" customFormat="1" ht="24" customHeight="1" x14ac:dyDescent="0.2">
      <c r="A8584" s="235" t="str">
        <f t="shared" si="2573"/>
        <v/>
      </c>
      <c r="B8584" s="233">
        <f t="shared" si="2574"/>
        <v>0</v>
      </c>
      <c r="C8584" s="234"/>
      <c r="D8584" s="235" t="str">
        <f t="shared" si="2575"/>
        <v/>
      </c>
      <c r="E8584" s="236"/>
      <c r="F8584" s="237">
        <f t="shared" si="2576"/>
        <v>0</v>
      </c>
      <c r="G8584" s="303">
        <f t="shared" si="2577"/>
        <v>0</v>
      </c>
    </row>
    <row r="8585" spans="1:7" s="238" customFormat="1" ht="24" customHeight="1" x14ac:dyDescent="0.2">
      <c r="A8585" s="235" t="str">
        <f t="shared" si="2573"/>
        <v/>
      </c>
      <c r="B8585" s="233">
        <f t="shared" si="2574"/>
        <v>0</v>
      </c>
      <c r="C8585" s="234"/>
      <c r="D8585" s="235" t="str">
        <f t="shared" si="2575"/>
        <v/>
      </c>
      <c r="E8585" s="236"/>
      <c r="F8585" s="237">
        <f t="shared" si="2576"/>
        <v>0</v>
      </c>
      <c r="G8585" s="303">
        <f t="shared" si="2577"/>
        <v>0</v>
      </c>
    </row>
    <row r="8586" spans="1:7" ht="24" customHeight="1" x14ac:dyDescent="0.2">
      <c r="A8586" s="304"/>
      <c r="B8586" s="99"/>
      <c r="C8586" s="99"/>
      <c r="D8586" s="105"/>
      <c r="E8586" s="106"/>
      <c r="F8586" s="377" t="s">
        <v>32</v>
      </c>
      <c r="G8586" s="305">
        <f>SUBTOTAL(9,G8578:G8585)</f>
        <v>0</v>
      </c>
    </row>
    <row r="8587" spans="1:7" ht="24" customHeight="1" x14ac:dyDescent="0.2">
      <c r="A8587" s="304"/>
      <c r="B8587" s="99"/>
      <c r="C8587" s="375" t="s">
        <v>606</v>
      </c>
      <c r="D8587" s="105"/>
      <c r="E8587" s="106"/>
      <c r="F8587" s="107"/>
      <c r="G8587" s="306"/>
    </row>
    <row r="8588" spans="1:7" s="238" customFormat="1" ht="24" customHeight="1" x14ac:dyDescent="0.2">
      <c r="A8588" s="235" t="str">
        <f t="shared" ref="A8588:A8596" si="2578">IFERROR(VLOOKUP(C8588,Tabla_Insumos,4,FALSE),"")</f>
        <v/>
      </c>
      <c r="B8588" s="233" t="str">
        <f t="shared" ref="B8588:B8596" si="2579">IFERROR(VLOOKUP(C8588,Tabla_Insumos,5,FALSE),"")</f>
        <v/>
      </c>
      <c r="C8588" s="234"/>
      <c r="D8588" s="235" t="str">
        <f t="shared" ref="D8588:D8596" si="2580">IFERROR(VLOOKUP(C8588,Tabla_Insumos,2,FALSE),"")</f>
        <v/>
      </c>
      <c r="E8588" s="236"/>
      <c r="F8588" s="237">
        <f t="shared" ref="F8588:F8596" si="2581">IFERROR(VLOOKUP(C8588,Tabla_Insumos,3,FALSE),0)</f>
        <v>0</v>
      </c>
      <c r="G8588" s="303">
        <f t="shared" ref="G8588:G8596" si="2582">ROUND(E8588*F8588,2)</f>
        <v>0</v>
      </c>
    </row>
    <row r="8589" spans="1:7" s="238" customFormat="1" ht="24" customHeight="1" x14ac:dyDescent="0.2">
      <c r="A8589" s="235" t="str">
        <f t="shared" si="2578"/>
        <v/>
      </c>
      <c r="B8589" s="233" t="str">
        <f t="shared" si="2579"/>
        <v/>
      </c>
      <c r="C8589" s="234"/>
      <c r="D8589" s="235" t="str">
        <f t="shared" si="2580"/>
        <v/>
      </c>
      <c r="E8589" s="236"/>
      <c r="F8589" s="237">
        <f t="shared" si="2581"/>
        <v>0</v>
      </c>
      <c r="G8589" s="303">
        <f t="shared" si="2582"/>
        <v>0</v>
      </c>
    </row>
    <row r="8590" spans="1:7" s="238" customFormat="1" ht="24" customHeight="1" x14ac:dyDescent="0.2">
      <c r="A8590" s="235" t="str">
        <f t="shared" si="2578"/>
        <v/>
      </c>
      <c r="B8590" s="233" t="str">
        <f t="shared" si="2579"/>
        <v/>
      </c>
      <c r="C8590" s="234"/>
      <c r="D8590" s="235" t="str">
        <f t="shared" si="2580"/>
        <v/>
      </c>
      <c r="E8590" s="236"/>
      <c r="F8590" s="237">
        <f t="shared" si="2581"/>
        <v>0</v>
      </c>
      <c r="G8590" s="303">
        <f t="shared" si="2582"/>
        <v>0</v>
      </c>
    </row>
    <row r="8591" spans="1:7" s="238" customFormat="1" ht="24" customHeight="1" x14ac:dyDescent="0.2">
      <c r="A8591" s="235" t="str">
        <f t="shared" si="2578"/>
        <v/>
      </c>
      <c r="B8591" s="233" t="str">
        <f t="shared" si="2579"/>
        <v/>
      </c>
      <c r="C8591" s="234"/>
      <c r="D8591" s="235" t="str">
        <f t="shared" si="2580"/>
        <v/>
      </c>
      <c r="E8591" s="236"/>
      <c r="F8591" s="237">
        <f t="shared" si="2581"/>
        <v>0</v>
      </c>
      <c r="G8591" s="303">
        <f t="shared" si="2582"/>
        <v>0</v>
      </c>
    </row>
    <row r="8592" spans="1:7" s="238" customFormat="1" ht="24" customHeight="1" x14ac:dyDescent="0.2">
      <c r="A8592" s="235" t="str">
        <f t="shared" si="2578"/>
        <v/>
      </c>
      <c r="B8592" s="233" t="str">
        <f t="shared" si="2579"/>
        <v/>
      </c>
      <c r="C8592" s="234"/>
      <c r="D8592" s="235" t="str">
        <f t="shared" si="2580"/>
        <v/>
      </c>
      <c r="E8592" s="236"/>
      <c r="F8592" s="237">
        <f t="shared" si="2581"/>
        <v>0</v>
      </c>
      <c r="G8592" s="303">
        <f t="shared" si="2582"/>
        <v>0</v>
      </c>
    </row>
    <row r="8593" spans="1:7" s="238" customFormat="1" ht="24" customHeight="1" x14ac:dyDescent="0.2">
      <c r="A8593" s="235" t="str">
        <f t="shared" si="2578"/>
        <v/>
      </c>
      <c r="B8593" s="233" t="str">
        <f t="shared" si="2579"/>
        <v/>
      </c>
      <c r="C8593" s="234"/>
      <c r="D8593" s="235" t="str">
        <f t="shared" si="2580"/>
        <v/>
      </c>
      <c r="E8593" s="236"/>
      <c r="F8593" s="237">
        <f t="shared" si="2581"/>
        <v>0</v>
      </c>
      <c r="G8593" s="303">
        <f t="shared" si="2582"/>
        <v>0</v>
      </c>
    </row>
    <row r="8594" spans="1:7" s="238" customFormat="1" ht="24" customHeight="1" x14ac:dyDescent="0.2">
      <c r="A8594" s="235" t="str">
        <f t="shared" si="2578"/>
        <v/>
      </c>
      <c r="B8594" s="233" t="str">
        <f t="shared" si="2579"/>
        <v/>
      </c>
      <c r="C8594" s="234"/>
      <c r="D8594" s="235" t="str">
        <f t="shared" si="2580"/>
        <v/>
      </c>
      <c r="E8594" s="236"/>
      <c r="F8594" s="237">
        <f t="shared" si="2581"/>
        <v>0</v>
      </c>
      <c r="G8594" s="303">
        <f t="shared" si="2582"/>
        <v>0</v>
      </c>
    </row>
    <row r="8595" spans="1:7" s="238" customFormat="1" ht="24" customHeight="1" x14ac:dyDescent="0.2">
      <c r="A8595" s="235" t="str">
        <f t="shared" si="2578"/>
        <v/>
      </c>
      <c r="B8595" s="233" t="str">
        <f t="shared" si="2579"/>
        <v/>
      </c>
      <c r="C8595" s="234"/>
      <c r="D8595" s="235" t="str">
        <f t="shared" si="2580"/>
        <v/>
      </c>
      <c r="E8595" s="236"/>
      <c r="F8595" s="237">
        <f t="shared" si="2581"/>
        <v>0</v>
      </c>
      <c r="G8595" s="303">
        <f t="shared" si="2582"/>
        <v>0</v>
      </c>
    </row>
    <row r="8596" spans="1:7" s="238" customFormat="1" ht="24" customHeight="1" x14ac:dyDescent="0.2">
      <c r="A8596" s="235" t="str">
        <f t="shared" si="2578"/>
        <v/>
      </c>
      <c r="B8596" s="233" t="str">
        <f t="shared" si="2579"/>
        <v/>
      </c>
      <c r="C8596" s="234"/>
      <c r="D8596" s="235" t="str">
        <f t="shared" si="2580"/>
        <v/>
      </c>
      <c r="E8596" s="236"/>
      <c r="F8596" s="237">
        <f t="shared" si="2581"/>
        <v>0</v>
      </c>
      <c r="G8596" s="303">
        <f t="shared" si="2582"/>
        <v>0</v>
      </c>
    </row>
    <row r="8597" spans="1:7" ht="24" customHeight="1" x14ac:dyDescent="0.2">
      <c r="A8597" s="307"/>
      <c r="B8597" s="105"/>
      <c r="C8597" s="99"/>
      <c r="D8597" s="105"/>
      <c r="E8597" s="106"/>
      <c r="F8597" s="377" t="s">
        <v>33</v>
      </c>
      <c r="G8597" s="305">
        <f>SUBTOTAL(9,G8588:G8596)</f>
        <v>0</v>
      </c>
    </row>
    <row r="8598" spans="1:7" ht="24" customHeight="1" x14ac:dyDescent="0.2">
      <c r="A8598" s="308"/>
      <c r="B8598" s="105"/>
      <c r="C8598" s="99"/>
      <c r="D8598" s="105"/>
      <c r="E8598" s="106"/>
      <c r="F8598" s="107"/>
      <c r="G8598" s="306"/>
    </row>
    <row r="8599" spans="1:7" ht="24" customHeight="1" x14ac:dyDescent="0.2">
      <c r="A8599" s="309" t="str">
        <f>B8557</f>
        <v/>
      </c>
      <c r="B8599" s="310" t="str">
        <f>C8557</f>
        <v/>
      </c>
      <c r="C8599" s="113"/>
      <c r="D8599" s="113" t="s">
        <v>34</v>
      </c>
      <c r="E8599" s="114"/>
      <c r="F8599" s="312" t="s">
        <v>35</v>
      </c>
      <c r="G8599" s="311">
        <f>SUBTOTAL(9,G8562:G8598)</f>
        <v>0</v>
      </c>
    </row>
    <row r="8601" spans="1:7" ht="24" customHeight="1" x14ac:dyDescent="0.2">
      <c r="A8601" s="291" t="s">
        <v>37</v>
      </c>
      <c r="B8601" s="292"/>
      <c r="C8601" s="292"/>
      <c r="D8601" s="292"/>
      <c r="E8601" s="292"/>
      <c r="F8601" s="292"/>
      <c r="G8601" s="293"/>
    </row>
    <row r="8602" spans="1:7" ht="24" customHeight="1" x14ac:dyDescent="0.2">
      <c r="A8602" s="294" t="s">
        <v>602</v>
      </c>
      <c r="B8602" s="101" t="str">
        <f>Comitente</f>
        <v>DIRECCION PROVINCIAL DE REDES DE GAS</v>
      </c>
      <c r="C8602" s="96"/>
      <c r="D8602" s="102"/>
      <c r="E8602" s="102"/>
      <c r="F8602" s="103"/>
      <c r="G8602" s="295"/>
    </row>
    <row r="8603" spans="1:7" ht="24" customHeight="1" x14ac:dyDescent="0.2">
      <c r="A8603" s="294" t="s">
        <v>603</v>
      </c>
      <c r="B8603" s="101">
        <f>Contratista</f>
        <v>0</v>
      </c>
      <c r="C8603" s="97"/>
      <c r="D8603" s="97"/>
      <c r="E8603" s="97"/>
      <c r="F8603" s="104"/>
      <c r="G8603" s="296"/>
    </row>
    <row r="8604" spans="1:7" ht="24" customHeight="1" x14ac:dyDescent="0.2">
      <c r="A8604" s="294" t="s">
        <v>24</v>
      </c>
      <c r="B8604" s="101" t="str">
        <f>Obra</f>
        <v>RED DE MEDIA PRESIÓN BARRIO TALACASTO</v>
      </c>
      <c r="C8604" s="97"/>
      <c r="D8604" s="97"/>
      <c r="E8604" s="97"/>
      <c r="F8604" s="104" t="s">
        <v>38</v>
      </c>
      <c r="G8604" s="297">
        <f>Fecha_Base</f>
        <v>0</v>
      </c>
    </row>
    <row r="8605" spans="1:7" ht="24" customHeight="1" x14ac:dyDescent="0.2">
      <c r="A8605" s="298" t="s">
        <v>601</v>
      </c>
      <c r="B8605" s="98" t="str">
        <f>Ubicación</f>
        <v>Departamento Chimbas</v>
      </c>
      <c r="C8605" s="98"/>
      <c r="D8605" s="105"/>
      <c r="E8605" s="106"/>
      <c r="F8605" s="107"/>
      <c r="G8605" s="299"/>
    </row>
    <row r="8606" spans="1:7" ht="24" customHeight="1" x14ac:dyDescent="0.2">
      <c r="A8606" s="298" t="s">
        <v>39</v>
      </c>
      <c r="B8606" s="108" t="str">
        <f>IFERROR(VALUE(LEFT(B8607,FIND(".",B8607)-1)),"")</f>
        <v/>
      </c>
      <c r="C8606" s="99" t="str">
        <f>IFERROR(VLOOKUP(B8606,Tabla_CyP,2,FALSE),"")</f>
        <v/>
      </c>
      <c r="D8606" s="99"/>
      <c r="E8606" s="106"/>
      <c r="F8606" s="107"/>
      <c r="G8606" s="299"/>
    </row>
    <row r="8607" spans="1:7" ht="24" customHeight="1" x14ac:dyDescent="0.2">
      <c r="A8607" s="298" t="s">
        <v>25</v>
      </c>
      <c r="B8607" s="109" t="str">
        <f>IFERROR(VLOOKUP(COUNTIF($A$1:A8607,"ANALISIS DE PRECIOS"),Tabla_NumeroItem,2,FALSE),"")</f>
        <v/>
      </c>
      <c r="C8607" s="99" t="str">
        <f>IFERROR(VLOOKUP(B8607,Tabla_CyP,2,FALSE),"")</f>
        <v/>
      </c>
      <c r="D8607" s="105"/>
      <c r="E8607" s="106"/>
      <c r="F8607" s="104" t="s">
        <v>26</v>
      </c>
      <c r="G8607" s="300" t="str">
        <f>IFERROR(VLOOKUP(B8607,Tabla_CyP,4,FALSE),"")</f>
        <v/>
      </c>
    </row>
    <row r="8608" spans="1:7" ht="24" customHeight="1" x14ac:dyDescent="0.2">
      <c r="A8608" s="298"/>
      <c r="B8608" s="98"/>
      <c r="C8608" s="99"/>
      <c r="D8608" s="105"/>
      <c r="E8608" s="106"/>
      <c r="F8608" s="107"/>
      <c r="G8608" s="299"/>
    </row>
    <row r="8609" spans="1:123" ht="24" customHeight="1" x14ac:dyDescent="0.2">
      <c r="A8609" s="431" t="s">
        <v>507</v>
      </c>
      <c r="B8609" s="432"/>
      <c r="C8609" s="425" t="s">
        <v>0</v>
      </c>
      <c r="D8609" s="425" t="s">
        <v>27</v>
      </c>
      <c r="E8609" s="427" t="s">
        <v>28</v>
      </c>
      <c r="F8609" s="429" t="s">
        <v>29</v>
      </c>
      <c r="G8609" s="429" t="s">
        <v>30</v>
      </c>
    </row>
    <row r="8610" spans="1:123" s="111" customFormat="1" ht="24" customHeight="1" x14ac:dyDescent="0.2">
      <c r="A8610" s="110" t="s">
        <v>508</v>
      </c>
      <c r="B8610" s="110" t="s">
        <v>509</v>
      </c>
      <c r="C8610" s="426"/>
      <c r="D8610" s="426"/>
      <c r="E8610" s="428"/>
      <c r="F8610" s="430"/>
      <c r="G8610" s="430"/>
      <c r="H8610" s="239"/>
      <c r="I8610" s="239"/>
      <c r="J8610" s="239"/>
      <c r="K8610" s="239"/>
      <c r="L8610" s="239"/>
      <c r="M8610" s="239"/>
      <c r="N8610" s="239"/>
      <c r="O8610" s="239"/>
      <c r="P8610" s="239"/>
      <c r="Q8610" s="239"/>
      <c r="R8610" s="239"/>
      <c r="S8610" s="239"/>
      <c r="T8610" s="239"/>
      <c r="U8610" s="239"/>
      <c r="V8610" s="239"/>
      <c r="W8610" s="239"/>
      <c r="X8610" s="239"/>
      <c r="Y8610" s="239"/>
      <c r="Z8610" s="239"/>
      <c r="AA8610" s="239"/>
      <c r="AB8610" s="239"/>
      <c r="AC8610" s="239"/>
      <c r="AD8610" s="239"/>
      <c r="AE8610" s="239"/>
      <c r="AF8610" s="239"/>
      <c r="AG8610" s="239"/>
      <c r="AH8610" s="239"/>
      <c r="AI8610" s="239"/>
      <c r="AJ8610" s="239"/>
      <c r="AK8610" s="239"/>
      <c r="AL8610" s="239"/>
      <c r="AM8610" s="239"/>
      <c r="AN8610" s="239"/>
      <c r="AO8610" s="239"/>
      <c r="AP8610" s="239"/>
      <c r="AQ8610" s="239"/>
      <c r="AR8610" s="239"/>
      <c r="AS8610" s="239"/>
      <c r="AT8610" s="239"/>
      <c r="AU8610" s="239"/>
      <c r="AV8610" s="239"/>
      <c r="AW8610" s="239"/>
      <c r="AX8610" s="239"/>
      <c r="AY8610" s="239"/>
      <c r="AZ8610" s="239"/>
      <c r="BA8610" s="239"/>
      <c r="BB8610" s="239"/>
      <c r="BC8610" s="239"/>
      <c r="BD8610" s="239"/>
      <c r="BE8610" s="239"/>
      <c r="BF8610" s="239"/>
      <c r="BG8610" s="239"/>
      <c r="BH8610" s="239"/>
      <c r="BI8610" s="239"/>
      <c r="BJ8610" s="239"/>
      <c r="BK8610" s="239"/>
      <c r="BL8610" s="239"/>
      <c r="BM8610" s="239"/>
      <c r="BN8610" s="239"/>
      <c r="BO8610" s="239"/>
      <c r="BP8610" s="239"/>
      <c r="BQ8610" s="239"/>
      <c r="BR8610" s="239"/>
      <c r="BS8610" s="239"/>
      <c r="BT8610" s="239"/>
      <c r="BU8610" s="239"/>
      <c r="BV8610" s="239"/>
      <c r="BW8610" s="239"/>
      <c r="BX8610" s="239"/>
      <c r="BY8610" s="239"/>
      <c r="BZ8610" s="239"/>
      <c r="CA8610" s="239"/>
      <c r="CB8610" s="239"/>
      <c r="CC8610" s="239"/>
      <c r="CD8610" s="239"/>
      <c r="CE8610" s="239"/>
      <c r="CF8610" s="239"/>
      <c r="CG8610" s="239"/>
      <c r="CH8610" s="239"/>
      <c r="CI8610" s="239"/>
      <c r="CJ8610" s="239"/>
      <c r="CK8610" s="239"/>
      <c r="CL8610" s="239"/>
      <c r="CM8610" s="239"/>
      <c r="CN8610" s="239"/>
      <c r="CO8610" s="239"/>
      <c r="CP8610" s="239"/>
      <c r="CQ8610" s="239"/>
      <c r="CR8610" s="239"/>
      <c r="CS8610" s="239"/>
      <c r="CT8610" s="239"/>
      <c r="CU8610" s="239"/>
      <c r="CV8610" s="239"/>
      <c r="CW8610" s="239"/>
      <c r="CX8610" s="239"/>
      <c r="CY8610" s="239"/>
      <c r="CZ8610" s="239"/>
      <c r="DA8610" s="239"/>
      <c r="DB8610" s="239"/>
      <c r="DC8610" s="239"/>
      <c r="DD8610" s="239"/>
      <c r="DE8610" s="239"/>
      <c r="DF8610" s="239"/>
      <c r="DG8610" s="239"/>
      <c r="DH8610" s="239"/>
      <c r="DI8610" s="239"/>
      <c r="DJ8610" s="239"/>
      <c r="DK8610" s="239"/>
      <c r="DL8610" s="239"/>
      <c r="DM8610" s="239"/>
      <c r="DN8610" s="239"/>
      <c r="DO8610" s="239"/>
      <c r="DP8610" s="239"/>
      <c r="DQ8610" s="239"/>
      <c r="DR8610" s="239"/>
      <c r="DS8610" s="239"/>
    </row>
    <row r="8611" spans="1:123" ht="24" customHeight="1" x14ac:dyDescent="0.2">
      <c r="A8611" s="378"/>
      <c r="B8611" s="112"/>
      <c r="C8611" s="376" t="s">
        <v>604</v>
      </c>
      <c r="D8611" s="113"/>
      <c r="E8611" s="114"/>
      <c r="F8611" s="115"/>
      <c r="G8611" s="302"/>
    </row>
    <row r="8612" spans="1:123" s="238" customFormat="1" ht="24" customHeight="1" x14ac:dyDescent="0.2">
      <c r="A8612" s="235" t="str">
        <f t="shared" ref="A8612:A8625" si="2583">IFERROR(VLOOKUP(C8612,Tabla_Insumos,4,FALSE),"")</f>
        <v/>
      </c>
      <c r="B8612" s="233" t="str">
        <f t="shared" ref="B8612:B8625" si="2584">IFERROR(VLOOKUP(C8612,Tabla_Insumos,5,FALSE),"")</f>
        <v/>
      </c>
      <c r="C8612" s="234"/>
      <c r="D8612" s="235" t="str">
        <f t="shared" ref="D8612:D8625" si="2585">IFERROR(VLOOKUP(C8612,Tabla_Insumos,2,FALSE),"")</f>
        <v/>
      </c>
      <c r="E8612" s="236"/>
      <c r="F8612" s="237">
        <f t="shared" ref="F8612:F8625" si="2586">IFERROR(VLOOKUP(C8612,Tabla_Insumos,3,FALSE),0)</f>
        <v>0</v>
      </c>
      <c r="G8612" s="303">
        <f>ROUND(E8612*F8612,2)</f>
        <v>0</v>
      </c>
    </row>
    <row r="8613" spans="1:123" s="238" customFormat="1" ht="24" customHeight="1" x14ac:dyDescent="0.2">
      <c r="A8613" s="235" t="str">
        <f t="shared" si="2583"/>
        <v/>
      </c>
      <c r="B8613" s="233" t="str">
        <f t="shared" si="2584"/>
        <v/>
      </c>
      <c r="C8613" s="234"/>
      <c r="D8613" s="235" t="str">
        <f t="shared" si="2585"/>
        <v/>
      </c>
      <c r="E8613" s="236"/>
      <c r="F8613" s="237">
        <f t="shared" si="2586"/>
        <v>0</v>
      </c>
      <c r="G8613" s="303">
        <f t="shared" ref="G8613:G8625" si="2587">ROUND(E8613*F8613,2)</f>
        <v>0</v>
      </c>
    </row>
    <row r="8614" spans="1:123" s="238" customFormat="1" ht="24" customHeight="1" x14ac:dyDescent="0.2">
      <c r="A8614" s="235" t="str">
        <f t="shared" si="2583"/>
        <v/>
      </c>
      <c r="B8614" s="233" t="str">
        <f t="shared" si="2584"/>
        <v/>
      </c>
      <c r="C8614" s="234"/>
      <c r="D8614" s="235" t="str">
        <f t="shared" si="2585"/>
        <v/>
      </c>
      <c r="E8614" s="236"/>
      <c r="F8614" s="237">
        <f t="shared" si="2586"/>
        <v>0</v>
      </c>
      <c r="G8614" s="303">
        <f t="shared" si="2587"/>
        <v>0</v>
      </c>
    </row>
    <row r="8615" spans="1:123" s="238" customFormat="1" ht="24" customHeight="1" x14ac:dyDescent="0.2">
      <c r="A8615" s="235" t="str">
        <f t="shared" si="2583"/>
        <v/>
      </c>
      <c r="B8615" s="233" t="str">
        <f t="shared" si="2584"/>
        <v/>
      </c>
      <c r="C8615" s="234"/>
      <c r="D8615" s="235" t="str">
        <f t="shared" si="2585"/>
        <v/>
      </c>
      <c r="E8615" s="236"/>
      <c r="F8615" s="237">
        <f t="shared" si="2586"/>
        <v>0</v>
      </c>
      <c r="G8615" s="303">
        <f t="shared" si="2587"/>
        <v>0</v>
      </c>
    </row>
    <row r="8616" spans="1:123" s="238" customFormat="1" ht="24" customHeight="1" x14ac:dyDescent="0.2">
      <c r="A8616" s="235" t="str">
        <f t="shared" si="2583"/>
        <v/>
      </c>
      <c r="B8616" s="233" t="str">
        <f t="shared" si="2584"/>
        <v/>
      </c>
      <c r="C8616" s="234"/>
      <c r="D8616" s="235" t="str">
        <f t="shared" si="2585"/>
        <v/>
      </c>
      <c r="E8616" s="236"/>
      <c r="F8616" s="237">
        <f t="shared" si="2586"/>
        <v>0</v>
      </c>
      <c r="G8616" s="303">
        <f t="shared" si="2587"/>
        <v>0</v>
      </c>
    </row>
    <row r="8617" spans="1:123" s="238" customFormat="1" ht="24" customHeight="1" x14ac:dyDescent="0.2">
      <c r="A8617" s="235" t="str">
        <f t="shared" si="2583"/>
        <v/>
      </c>
      <c r="B8617" s="233" t="str">
        <f t="shared" si="2584"/>
        <v/>
      </c>
      <c r="C8617" s="234"/>
      <c r="D8617" s="235" t="str">
        <f t="shared" si="2585"/>
        <v/>
      </c>
      <c r="E8617" s="236"/>
      <c r="F8617" s="237">
        <f t="shared" si="2586"/>
        <v>0</v>
      </c>
      <c r="G8617" s="303">
        <f t="shared" si="2587"/>
        <v>0</v>
      </c>
    </row>
    <row r="8618" spans="1:123" s="238" customFormat="1" ht="24" customHeight="1" x14ac:dyDescent="0.2">
      <c r="A8618" s="235" t="str">
        <f t="shared" si="2583"/>
        <v/>
      </c>
      <c r="B8618" s="233" t="str">
        <f t="shared" si="2584"/>
        <v/>
      </c>
      <c r="C8618" s="234"/>
      <c r="D8618" s="235" t="str">
        <f t="shared" si="2585"/>
        <v/>
      </c>
      <c r="E8618" s="236"/>
      <c r="F8618" s="237">
        <f t="shared" si="2586"/>
        <v>0</v>
      </c>
      <c r="G8618" s="303">
        <f t="shared" si="2587"/>
        <v>0</v>
      </c>
    </row>
    <row r="8619" spans="1:123" s="238" customFormat="1" ht="24" customHeight="1" x14ac:dyDescent="0.2">
      <c r="A8619" s="235" t="str">
        <f t="shared" si="2583"/>
        <v/>
      </c>
      <c r="B8619" s="233" t="str">
        <f t="shared" si="2584"/>
        <v/>
      </c>
      <c r="C8619" s="234"/>
      <c r="D8619" s="235" t="str">
        <f t="shared" si="2585"/>
        <v/>
      </c>
      <c r="E8619" s="236"/>
      <c r="F8619" s="237">
        <f t="shared" si="2586"/>
        <v>0</v>
      </c>
      <c r="G8619" s="303">
        <f t="shared" si="2587"/>
        <v>0</v>
      </c>
    </row>
    <row r="8620" spans="1:123" s="238" customFormat="1" ht="24" customHeight="1" x14ac:dyDescent="0.2">
      <c r="A8620" s="235" t="str">
        <f t="shared" si="2583"/>
        <v/>
      </c>
      <c r="B8620" s="233" t="str">
        <f t="shared" si="2584"/>
        <v/>
      </c>
      <c r="C8620" s="234"/>
      <c r="D8620" s="235" t="str">
        <f t="shared" si="2585"/>
        <v/>
      </c>
      <c r="E8620" s="236"/>
      <c r="F8620" s="237">
        <f t="shared" si="2586"/>
        <v>0</v>
      </c>
      <c r="G8620" s="303">
        <f t="shared" si="2587"/>
        <v>0</v>
      </c>
    </row>
    <row r="8621" spans="1:123" s="238" customFormat="1" ht="24" customHeight="1" x14ac:dyDescent="0.2">
      <c r="A8621" s="235" t="str">
        <f t="shared" si="2583"/>
        <v/>
      </c>
      <c r="B8621" s="233" t="str">
        <f t="shared" si="2584"/>
        <v/>
      </c>
      <c r="C8621" s="234"/>
      <c r="D8621" s="235" t="str">
        <f t="shared" si="2585"/>
        <v/>
      </c>
      <c r="E8621" s="236"/>
      <c r="F8621" s="237">
        <f t="shared" si="2586"/>
        <v>0</v>
      </c>
      <c r="G8621" s="303">
        <f t="shared" si="2587"/>
        <v>0</v>
      </c>
    </row>
    <row r="8622" spans="1:123" s="238" customFormat="1" ht="24" customHeight="1" x14ac:dyDescent="0.2">
      <c r="A8622" s="235" t="str">
        <f t="shared" si="2583"/>
        <v/>
      </c>
      <c r="B8622" s="233" t="str">
        <f t="shared" si="2584"/>
        <v/>
      </c>
      <c r="C8622" s="234"/>
      <c r="D8622" s="235" t="str">
        <f t="shared" si="2585"/>
        <v/>
      </c>
      <c r="E8622" s="236"/>
      <c r="F8622" s="237">
        <f t="shared" si="2586"/>
        <v>0</v>
      </c>
      <c r="G8622" s="303">
        <f t="shared" si="2587"/>
        <v>0</v>
      </c>
    </row>
    <row r="8623" spans="1:123" s="238" customFormat="1" ht="24" customHeight="1" x14ac:dyDescent="0.2">
      <c r="A8623" s="235" t="str">
        <f t="shared" si="2583"/>
        <v/>
      </c>
      <c r="B8623" s="233" t="str">
        <f t="shared" si="2584"/>
        <v/>
      </c>
      <c r="C8623" s="234"/>
      <c r="D8623" s="235" t="str">
        <f t="shared" si="2585"/>
        <v/>
      </c>
      <c r="E8623" s="236"/>
      <c r="F8623" s="237">
        <f t="shared" si="2586"/>
        <v>0</v>
      </c>
      <c r="G8623" s="303">
        <f t="shared" si="2587"/>
        <v>0</v>
      </c>
    </row>
    <row r="8624" spans="1:123" s="238" customFormat="1" ht="24" customHeight="1" x14ac:dyDescent="0.2">
      <c r="A8624" s="235" t="str">
        <f t="shared" si="2583"/>
        <v/>
      </c>
      <c r="B8624" s="233" t="str">
        <f t="shared" si="2584"/>
        <v/>
      </c>
      <c r="C8624" s="234"/>
      <c r="D8624" s="235" t="str">
        <f t="shared" si="2585"/>
        <v/>
      </c>
      <c r="E8624" s="236"/>
      <c r="F8624" s="237">
        <f t="shared" si="2586"/>
        <v>0</v>
      </c>
      <c r="G8624" s="303">
        <f t="shared" si="2587"/>
        <v>0</v>
      </c>
    </row>
    <row r="8625" spans="1:7" s="238" customFormat="1" ht="24" customHeight="1" x14ac:dyDescent="0.2">
      <c r="A8625" s="235" t="str">
        <f t="shared" si="2583"/>
        <v/>
      </c>
      <c r="B8625" s="233" t="str">
        <f t="shared" si="2584"/>
        <v/>
      </c>
      <c r="C8625" s="234"/>
      <c r="D8625" s="235" t="str">
        <f t="shared" si="2585"/>
        <v/>
      </c>
      <c r="E8625" s="236"/>
      <c r="F8625" s="237">
        <f t="shared" si="2586"/>
        <v>0</v>
      </c>
      <c r="G8625" s="303">
        <f t="shared" si="2587"/>
        <v>0</v>
      </c>
    </row>
    <row r="8626" spans="1:7" ht="24" customHeight="1" x14ac:dyDescent="0.2">
      <c r="A8626" s="304"/>
      <c r="B8626" s="99"/>
      <c r="C8626" s="99"/>
      <c r="D8626" s="105"/>
      <c r="E8626" s="106"/>
      <c r="F8626" s="377" t="s">
        <v>31</v>
      </c>
      <c r="G8626" s="305">
        <f>SUBTOTAL(9,G8612:G8625)</f>
        <v>0</v>
      </c>
    </row>
    <row r="8627" spans="1:7" ht="24" customHeight="1" x14ac:dyDescent="0.2">
      <c r="A8627" s="304"/>
      <c r="B8627" s="99"/>
      <c r="C8627" s="375" t="s">
        <v>605</v>
      </c>
      <c r="D8627" s="105"/>
      <c r="E8627" s="106"/>
      <c r="F8627" s="107"/>
      <c r="G8627" s="306"/>
    </row>
    <row r="8628" spans="1:7" s="238" customFormat="1" ht="24" customHeight="1" x14ac:dyDescent="0.2">
      <c r="A8628" s="235" t="str">
        <f t="shared" ref="A8628:A8635" si="2588">IFERROR(VLOOKUP(C8628,Tabla_Insumos,4,FALSE),"")</f>
        <v/>
      </c>
      <c r="B8628" s="233">
        <f t="shared" ref="B8628:B8635" si="2589">IFERROR(VLOOKUP(A8628,Tabla_Indices,5,FALSE),"")</f>
        <v>0</v>
      </c>
      <c r="C8628" s="234"/>
      <c r="D8628" s="235" t="str">
        <f t="shared" ref="D8628:D8635" si="2590">IFERROR(VLOOKUP(C8628,Tabla_Insumos,2,FALSE),"")</f>
        <v/>
      </c>
      <c r="E8628" s="236"/>
      <c r="F8628" s="237">
        <f t="shared" ref="F8628:F8635" si="2591">IFERROR(VLOOKUP(C8628,Tabla_Insumos,3,FALSE),0)</f>
        <v>0</v>
      </c>
      <c r="G8628" s="303">
        <f>ROUND(E8628*F8628,2)</f>
        <v>0</v>
      </c>
    </row>
    <row r="8629" spans="1:7" s="238" customFormat="1" ht="24" customHeight="1" x14ac:dyDescent="0.2">
      <c r="A8629" s="235" t="str">
        <f t="shared" si="2588"/>
        <v/>
      </c>
      <c r="B8629" s="233">
        <f t="shared" si="2589"/>
        <v>0</v>
      </c>
      <c r="C8629" s="234"/>
      <c r="D8629" s="235" t="str">
        <f t="shared" si="2590"/>
        <v/>
      </c>
      <c r="E8629" s="236"/>
      <c r="F8629" s="237">
        <f t="shared" si="2591"/>
        <v>0</v>
      </c>
      <c r="G8629" s="303">
        <f>ROUND(E8629*F8629,2)</f>
        <v>0</v>
      </c>
    </row>
    <row r="8630" spans="1:7" s="238" customFormat="1" ht="24" customHeight="1" x14ac:dyDescent="0.2">
      <c r="A8630" s="235" t="str">
        <f t="shared" si="2588"/>
        <v/>
      </c>
      <c r="B8630" s="233">
        <f t="shared" si="2589"/>
        <v>0</v>
      </c>
      <c r="C8630" s="234"/>
      <c r="D8630" s="235" t="str">
        <f t="shared" si="2590"/>
        <v/>
      </c>
      <c r="E8630" s="236"/>
      <c r="F8630" s="237">
        <f t="shared" si="2591"/>
        <v>0</v>
      </c>
      <c r="G8630" s="303">
        <f t="shared" ref="G8630:G8635" si="2592">ROUND(E8630*F8630,2)</f>
        <v>0</v>
      </c>
    </row>
    <row r="8631" spans="1:7" s="238" customFormat="1" ht="24" customHeight="1" x14ac:dyDescent="0.2">
      <c r="A8631" s="235" t="str">
        <f t="shared" si="2588"/>
        <v/>
      </c>
      <c r="B8631" s="233">
        <f t="shared" si="2589"/>
        <v>0</v>
      </c>
      <c r="C8631" s="234"/>
      <c r="D8631" s="235" t="str">
        <f t="shared" si="2590"/>
        <v/>
      </c>
      <c r="E8631" s="236"/>
      <c r="F8631" s="237">
        <f t="shared" si="2591"/>
        <v>0</v>
      </c>
      <c r="G8631" s="303">
        <f t="shared" si="2592"/>
        <v>0</v>
      </c>
    </row>
    <row r="8632" spans="1:7" s="238" customFormat="1" ht="24" customHeight="1" x14ac:dyDescent="0.2">
      <c r="A8632" s="235" t="str">
        <f t="shared" si="2588"/>
        <v/>
      </c>
      <c r="B8632" s="233">
        <f t="shared" si="2589"/>
        <v>0</v>
      </c>
      <c r="C8632" s="234"/>
      <c r="D8632" s="235" t="str">
        <f t="shared" si="2590"/>
        <v/>
      </c>
      <c r="E8632" s="236"/>
      <c r="F8632" s="237">
        <f t="shared" si="2591"/>
        <v>0</v>
      </c>
      <c r="G8632" s="303">
        <f t="shared" si="2592"/>
        <v>0</v>
      </c>
    </row>
    <row r="8633" spans="1:7" s="238" customFormat="1" ht="24" customHeight="1" x14ac:dyDescent="0.2">
      <c r="A8633" s="235" t="str">
        <f t="shared" si="2588"/>
        <v/>
      </c>
      <c r="B8633" s="233">
        <f t="shared" si="2589"/>
        <v>0</v>
      </c>
      <c r="C8633" s="234"/>
      <c r="D8633" s="235" t="str">
        <f t="shared" si="2590"/>
        <v/>
      </c>
      <c r="E8633" s="236"/>
      <c r="F8633" s="237">
        <f t="shared" si="2591"/>
        <v>0</v>
      </c>
      <c r="G8633" s="303">
        <f t="shared" si="2592"/>
        <v>0</v>
      </c>
    </row>
    <row r="8634" spans="1:7" s="238" customFormat="1" ht="24" customHeight="1" x14ac:dyDescent="0.2">
      <c r="A8634" s="235" t="str">
        <f t="shared" si="2588"/>
        <v/>
      </c>
      <c r="B8634" s="233">
        <f t="shared" si="2589"/>
        <v>0</v>
      </c>
      <c r="C8634" s="234"/>
      <c r="D8634" s="235" t="str">
        <f t="shared" si="2590"/>
        <v/>
      </c>
      <c r="E8634" s="236"/>
      <c r="F8634" s="237">
        <f t="shared" si="2591"/>
        <v>0</v>
      </c>
      <c r="G8634" s="303">
        <f t="shared" si="2592"/>
        <v>0</v>
      </c>
    </row>
    <row r="8635" spans="1:7" s="238" customFormat="1" ht="24" customHeight="1" x14ac:dyDescent="0.2">
      <c r="A8635" s="235" t="str">
        <f t="shared" si="2588"/>
        <v/>
      </c>
      <c r="B8635" s="233">
        <f t="shared" si="2589"/>
        <v>0</v>
      </c>
      <c r="C8635" s="234"/>
      <c r="D8635" s="235" t="str">
        <f t="shared" si="2590"/>
        <v/>
      </c>
      <c r="E8635" s="236"/>
      <c r="F8635" s="237">
        <f t="shared" si="2591"/>
        <v>0</v>
      </c>
      <c r="G8635" s="303">
        <f t="shared" si="2592"/>
        <v>0</v>
      </c>
    </row>
    <row r="8636" spans="1:7" ht="24" customHeight="1" x14ac:dyDescent="0.2">
      <c r="A8636" s="304"/>
      <c r="B8636" s="99"/>
      <c r="C8636" s="99"/>
      <c r="D8636" s="105"/>
      <c r="E8636" s="106"/>
      <c r="F8636" s="377" t="s">
        <v>32</v>
      </c>
      <c r="G8636" s="305">
        <f>SUBTOTAL(9,G8628:G8635)</f>
        <v>0</v>
      </c>
    </row>
    <row r="8637" spans="1:7" ht="24" customHeight="1" x14ac:dyDescent="0.2">
      <c r="A8637" s="304"/>
      <c r="B8637" s="99"/>
      <c r="C8637" s="375" t="s">
        <v>606</v>
      </c>
      <c r="D8637" s="105"/>
      <c r="E8637" s="106"/>
      <c r="F8637" s="107"/>
      <c r="G8637" s="306"/>
    </row>
    <row r="8638" spans="1:7" s="238" customFormat="1" ht="24" customHeight="1" x14ac:dyDescent="0.2">
      <c r="A8638" s="235" t="str">
        <f t="shared" ref="A8638:A8646" si="2593">IFERROR(VLOOKUP(C8638,Tabla_Insumos,4,FALSE),"")</f>
        <v/>
      </c>
      <c r="B8638" s="233" t="str">
        <f t="shared" ref="B8638:B8646" si="2594">IFERROR(VLOOKUP(C8638,Tabla_Insumos,5,FALSE),"")</f>
        <v/>
      </c>
      <c r="C8638" s="234"/>
      <c r="D8638" s="235" t="str">
        <f t="shared" ref="D8638:D8646" si="2595">IFERROR(VLOOKUP(C8638,Tabla_Insumos,2,FALSE),"")</f>
        <v/>
      </c>
      <c r="E8638" s="236"/>
      <c r="F8638" s="237">
        <f t="shared" ref="F8638:F8646" si="2596">IFERROR(VLOOKUP(C8638,Tabla_Insumos,3,FALSE),0)</f>
        <v>0</v>
      </c>
      <c r="G8638" s="303">
        <f t="shared" ref="G8638:G8646" si="2597">ROUND(E8638*F8638,2)</f>
        <v>0</v>
      </c>
    </row>
    <row r="8639" spans="1:7" s="238" customFormat="1" ht="24" customHeight="1" x14ac:dyDescent="0.2">
      <c r="A8639" s="235" t="str">
        <f t="shared" si="2593"/>
        <v/>
      </c>
      <c r="B8639" s="233" t="str">
        <f t="shared" si="2594"/>
        <v/>
      </c>
      <c r="C8639" s="234"/>
      <c r="D8639" s="235" t="str">
        <f t="shared" si="2595"/>
        <v/>
      </c>
      <c r="E8639" s="236"/>
      <c r="F8639" s="237">
        <f t="shared" si="2596"/>
        <v>0</v>
      </c>
      <c r="G8639" s="303">
        <f t="shared" si="2597"/>
        <v>0</v>
      </c>
    </row>
    <row r="8640" spans="1:7" s="238" customFormat="1" ht="24" customHeight="1" x14ac:dyDescent="0.2">
      <c r="A8640" s="235" t="str">
        <f t="shared" si="2593"/>
        <v/>
      </c>
      <c r="B8640" s="233" t="str">
        <f t="shared" si="2594"/>
        <v/>
      </c>
      <c r="C8640" s="234"/>
      <c r="D8640" s="235" t="str">
        <f t="shared" si="2595"/>
        <v/>
      </c>
      <c r="E8640" s="236"/>
      <c r="F8640" s="237">
        <f t="shared" si="2596"/>
        <v>0</v>
      </c>
      <c r="G8640" s="303">
        <f t="shared" si="2597"/>
        <v>0</v>
      </c>
    </row>
    <row r="8641" spans="1:7" s="238" customFormat="1" ht="24" customHeight="1" x14ac:dyDescent="0.2">
      <c r="A8641" s="235" t="str">
        <f t="shared" si="2593"/>
        <v/>
      </c>
      <c r="B8641" s="233" t="str">
        <f t="shared" si="2594"/>
        <v/>
      </c>
      <c r="C8641" s="234"/>
      <c r="D8641" s="235" t="str">
        <f t="shared" si="2595"/>
        <v/>
      </c>
      <c r="E8641" s="236"/>
      <c r="F8641" s="237">
        <f t="shared" si="2596"/>
        <v>0</v>
      </c>
      <c r="G8641" s="303">
        <f t="shared" si="2597"/>
        <v>0</v>
      </c>
    </row>
    <row r="8642" spans="1:7" s="238" customFormat="1" ht="24" customHeight="1" x14ac:dyDescent="0.2">
      <c r="A8642" s="235" t="str">
        <f t="shared" si="2593"/>
        <v/>
      </c>
      <c r="B8642" s="233" t="str">
        <f t="shared" si="2594"/>
        <v/>
      </c>
      <c r="C8642" s="234"/>
      <c r="D8642" s="235" t="str">
        <f t="shared" si="2595"/>
        <v/>
      </c>
      <c r="E8642" s="236"/>
      <c r="F8642" s="237">
        <f t="shared" si="2596"/>
        <v>0</v>
      </c>
      <c r="G8642" s="303">
        <f t="shared" si="2597"/>
        <v>0</v>
      </c>
    </row>
    <row r="8643" spans="1:7" s="238" customFormat="1" ht="24" customHeight="1" x14ac:dyDescent="0.2">
      <c r="A8643" s="235" t="str">
        <f t="shared" si="2593"/>
        <v/>
      </c>
      <c r="B8643" s="233" t="str">
        <f t="shared" si="2594"/>
        <v/>
      </c>
      <c r="C8643" s="234"/>
      <c r="D8643" s="235" t="str">
        <f t="shared" si="2595"/>
        <v/>
      </c>
      <c r="E8643" s="236"/>
      <c r="F8643" s="237">
        <f t="shared" si="2596"/>
        <v>0</v>
      </c>
      <c r="G8643" s="303">
        <f t="shared" si="2597"/>
        <v>0</v>
      </c>
    </row>
    <row r="8644" spans="1:7" s="238" customFormat="1" ht="24" customHeight="1" x14ac:dyDescent="0.2">
      <c r="A8644" s="235" t="str">
        <f t="shared" si="2593"/>
        <v/>
      </c>
      <c r="B8644" s="233" t="str">
        <f t="shared" si="2594"/>
        <v/>
      </c>
      <c r="C8644" s="234"/>
      <c r="D8644" s="235" t="str">
        <f t="shared" si="2595"/>
        <v/>
      </c>
      <c r="E8644" s="236"/>
      <c r="F8644" s="237">
        <f t="shared" si="2596"/>
        <v>0</v>
      </c>
      <c r="G8644" s="303">
        <f t="shared" si="2597"/>
        <v>0</v>
      </c>
    </row>
    <row r="8645" spans="1:7" s="238" customFormat="1" ht="24" customHeight="1" x14ac:dyDescent="0.2">
      <c r="A8645" s="235" t="str">
        <f t="shared" si="2593"/>
        <v/>
      </c>
      <c r="B8645" s="233" t="str">
        <f t="shared" si="2594"/>
        <v/>
      </c>
      <c r="C8645" s="234"/>
      <c r="D8645" s="235" t="str">
        <f t="shared" si="2595"/>
        <v/>
      </c>
      <c r="E8645" s="236"/>
      <c r="F8645" s="237">
        <f t="shared" si="2596"/>
        <v>0</v>
      </c>
      <c r="G8645" s="303">
        <f t="shared" si="2597"/>
        <v>0</v>
      </c>
    </row>
    <row r="8646" spans="1:7" s="238" customFormat="1" ht="24" customHeight="1" x14ac:dyDescent="0.2">
      <c r="A8646" s="235" t="str">
        <f t="shared" si="2593"/>
        <v/>
      </c>
      <c r="B8646" s="233" t="str">
        <f t="shared" si="2594"/>
        <v/>
      </c>
      <c r="C8646" s="234"/>
      <c r="D8646" s="235" t="str">
        <f t="shared" si="2595"/>
        <v/>
      </c>
      <c r="E8646" s="236"/>
      <c r="F8646" s="237">
        <f t="shared" si="2596"/>
        <v>0</v>
      </c>
      <c r="G8646" s="303">
        <f t="shared" si="2597"/>
        <v>0</v>
      </c>
    </row>
    <row r="8647" spans="1:7" ht="24" customHeight="1" x14ac:dyDescent="0.2">
      <c r="A8647" s="307"/>
      <c r="B8647" s="105"/>
      <c r="C8647" s="99"/>
      <c r="D8647" s="105"/>
      <c r="E8647" s="106"/>
      <c r="F8647" s="377" t="s">
        <v>33</v>
      </c>
      <c r="G8647" s="305">
        <f>SUBTOTAL(9,G8638:G8646)</f>
        <v>0</v>
      </c>
    </row>
    <row r="8648" spans="1:7" ht="24" customHeight="1" x14ac:dyDescent="0.2">
      <c r="A8648" s="308"/>
      <c r="B8648" s="105"/>
      <c r="C8648" s="99"/>
      <c r="D8648" s="105"/>
      <c r="E8648" s="106"/>
      <c r="F8648" s="107"/>
      <c r="G8648" s="306"/>
    </row>
    <row r="8649" spans="1:7" ht="24" customHeight="1" x14ac:dyDescent="0.2">
      <c r="A8649" s="309" t="str">
        <f>B8607</f>
        <v/>
      </c>
      <c r="B8649" s="310" t="str">
        <f>C8607</f>
        <v/>
      </c>
      <c r="C8649" s="113"/>
      <c r="D8649" s="113" t="s">
        <v>34</v>
      </c>
      <c r="E8649" s="114"/>
      <c r="F8649" s="312" t="s">
        <v>35</v>
      </c>
      <c r="G8649" s="311">
        <f>SUBTOTAL(9,G8612:G8648)</f>
        <v>0</v>
      </c>
    </row>
    <row r="8651" spans="1:7" ht="24" customHeight="1" x14ac:dyDescent="0.2">
      <c r="A8651" s="291" t="s">
        <v>37</v>
      </c>
      <c r="B8651" s="292"/>
      <c r="C8651" s="292"/>
      <c r="D8651" s="292"/>
      <c r="E8651" s="292"/>
      <c r="F8651" s="292"/>
      <c r="G8651" s="293"/>
    </row>
    <row r="8652" spans="1:7" ht="24" customHeight="1" x14ac:dyDescent="0.2">
      <c r="A8652" s="294" t="s">
        <v>602</v>
      </c>
      <c r="B8652" s="101" t="str">
        <f>Comitente</f>
        <v>DIRECCION PROVINCIAL DE REDES DE GAS</v>
      </c>
      <c r="C8652" s="96"/>
      <c r="D8652" s="102"/>
      <c r="E8652" s="102"/>
      <c r="F8652" s="103"/>
      <c r="G8652" s="295"/>
    </row>
    <row r="8653" spans="1:7" ht="24" customHeight="1" x14ac:dyDescent="0.2">
      <c r="A8653" s="294" t="s">
        <v>603</v>
      </c>
      <c r="B8653" s="101">
        <f>Contratista</f>
        <v>0</v>
      </c>
      <c r="C8653" s="97"/>
      <c r="D8653" s="97"/>
      <c r="E8653" s="97"/>
      <c r="F8653" s="104"/>
      <c r="G8653" s="296"/>
    </row>
    <row r="8654" spans="1:7" ht="24" customHeight="1" x14ac:dyDescent="0.2">
      <c r="A8654" s="294" t="s">
        <v>24</v>
      </c>
      <c r="B8654" s="101" t="str">
        <f>Obra</f>
        <v>RED DE MEDIA PRESIÓN BARRIO TALACASTO</v>
      </c>
      <c r="C8654" s="97"/>
      <c r="D8654" s="97"/>
      <c r="E8654" s="97"/>
      <c r="F8654" s="104" t="s">
        <v>38</v>
      </c>
      <c r="G8654" s="297">
        <f>Fecha_Base</f>
        <v>0</v>
      </c>
    </row>
    <row r="8655" spans="1:7" ht="24" customHeight="1" x14ac:dyDescent="0.2">
      <c r="A8655" s="298" t="s">
        <v>601</v>
      </c>
      <c r="B8655" s="98" t="str">
        <f>Ubicación</f>
        <v>Departamento Chimbas</v>
      </c>
      <c r="C8655" s="98"/>
      <c r="D8655" s="105"/>
      <c r="E8655" s="106"/>
      <c r="F8655" s="107"/>
      <c r="G8655" s="299"/>
    </row>
    <row r="8656" spans="1:7" ht="24" customHeight="1" x14ac:dyDescent="0.2">
      <c r="A8656" s="298" t="s">
        <v>39</v>
      </c>
      <c r="B8656" s="108" t="str">
        <f>IFERROR(VALUE(LEFT(B8657,FIND(".",B8657)-1)),"")</f>
        <v/>
      </c>
      <c r="C8656" s="99" t="str">
        <f>IFERROR(VLOOKUP(B8656,Tabla_CyP,2,FALSE),"")</f>
        <v/>
      </c>
      <c r="D8656" s="99"/>
      <c r="E8656" s="106"/>
      <c r="F8656" s="107"/>
      <c r="G8656" s="299"/>
    </row>
    <row r="8657" spans="1:123" ht="24" customHeight="1" x14ac:dyDescent="0.2">
      <c r="A8657" s="298" t="s">
        <v>25</v>
      </c>
      <c r="B8657" s="109" t="str">
        <f>IFERROR(VLOOKUP(COUNTIF($A$1:A8657,"ANALISIS DE PRECIOS"),Tabla_NumeroItem,2,FALSE),"")</f>
        <v/>
      </c>
      <c r="C8657" s="99" t="str">
        <f>IFERROR(VLOOKUP(B8657,Tabla_CyP,2,FALSE),"")</f>
        <v/>
      </c>
      <c r="D8657" s="105"/>
      <c r="E8657" s="106"/>
      <c r="F8657" s="104" t="s">
        <v>26</v>
      </c>
      <c r="G8657" s="300" t="str">
        <f>IFERROR(VLOOKUP(B8657,Tabla_CyP,4,FALSE),"")</f>
        <v/>
      </c>
    </row>
    <row r="8658" spans="1:123" ht="24" customHeight="1" x14ac:dyDescent="0.2">
      <c r="A8658" s="298"/>
      <c r="B8658" s="98"/>
      <c r="C8658" s="99"/>
      <c r="D8658" s="105"/>
      <c r="E8658" s="106"/>
      <c r="F8658" s="107"/>
      <c r="G8658" s="299"/>
    </row>
    <row r="8659" spans="1:123" ht="24" customHeight="1" x14ac:dyDescent="0.2">
      <c r="A8659" s="431" t="s">
        <v>507</v>
      </c>
      <c r="B8659" s="432"/>
      <c r="C8659" s="425" t="s">
        <v>0</v>
      </c>
      <c r="D8659" s="425" t="s">
        <v>27</v>
      </c>
      <c r="E8659" s="427" t="s">
        <v>28</v>
      </c>
      <c r="F8659" s="429" t="s">
        <v>29</v>
      </c>
      <c r="G8659" s="429" t="s">
        <v>30</v>
      </c>
    </row>
    <row r="8660" spans="1:123" s="111" customFormat="1" ht="24" customHeight="1" x14ac:dyDescent="0.2">
      <c r="A8660" s="110" t="s">
        <v>508</v>
      </c>
      <c r="B8660" s="110" t="s">
        <v>509</v>
      </c>
      <c r="C8660" s="426"/>
      <c r="D8660" s="426"/>
      <c r="E8660" s="428"/>
      <c r="F8660" s="430"/>
      <c r="G8660" s="430"/>
      <c r="H8660" s="239"/>
      <c r="I8660" s="239"/>
      <c r="J8660" s="239"/>
      <c r="K8660" s="239"/>
      <c r="L8660" s="239"/>
      <c r="M8660" s="239"/>
      <c r="N8660" s="239"/>
      <c r="O8660" s="239"/>
      <c r="P8660" s="239"/>
      <c r="Q8660" s="239"/>
      <c r="R8660" s="239"/>
      <c r="S8660" s="239"/>
      <c r="T8660" s="239"/>
      <c r="U8660" s="239"/>
      <c r="V8660" s="239"/>
      <c r="W8660" s="239"/>
      <c r="X8660" s="239"/>
      <c r="Y8660" s="239"/>
      <c r="Z8660" s="239"/>
      <c r="AA8660" s="239"/>
      <c r="AB8660" s="239"/>
      <c r="AC8660" s="239"/>
      <c r="AD8660" s="239"/>
      <c r="AE8660" s="239"/>
      <c r="AF8660" s="239"/>
      <c r="AG8660" s="239"/>
      <c r="AH8660" s="239"/>
      <c r="AI8660" s="239"/>
      <c r="AJ8660" s="239"/>
      <c r="AK8660" s="239"/>
      <c r="AL8660" s="239"/>
      <c r="AM8660" s="239"/>
      <c r="AN8660" s="239"/>
      <c r="AO8660" s="239"/>
      <c r="AP8660" s="239"/>
      <c r="AQ8660" s="239"/>
      <c r="AR8660" s="239"/>
      <c r="AS8660" s="239"/>
      <c r="AT8660" s="239"/>
      <c r="AU8660" s="239"/>
      <c r="AV8660" s="239"/>
      <c r="AW8660" s="239"/>
      <c r="AX8660" s="239"/>
      <c r="AY8660" s="239"/>
      <c r="AZ8660" s="239"/>
      <c r="BA8660" s="239"/>
      <c r="BB8660" s="239"/>
      <c r="BC8660" s="239"/>
      <c r="BD8660" s="239"/>
      <c r="BE8660" s="239"/>
      <c r="BF8660" s="239"/>
      <c r="BG8660" s="239"/>
      <c r="BH8660" s="239"/>
      <c r="BI8660" s="239"/>
      <c r="BJ8660" s="239"/>
      <c r="BK8660" s="239"/>
      <c r="BL8660" s="239"/>
      <c r="BM8660" s="239"/>
      <c r="BN8660" s="239"/>
      <c r="BO8660" s="239"/>
      <c r="BP8660" s="239"/>
      <c r="BQ8660" s="239"/>
      <c r="BR8660" s="239"/>
      <c r="BS8660" s="239"/>
      <c r="BT8660" s="239"/>
      <c r="BU8660" s="239"/>
      <c r="BV8660" s="239"/>
      <c r="BW8660" s="239"/>
      <c r="BX8660" s="239"/>
      <c r="BY8660" s="239"/>
      <c r="BZ8660" s="239"/>
      <c r="CA8660" s="239"/>
      <c r="CB8660" s="239"/>
      <c r="CC8660" s="239"/>
      <c r="CD8660" s="239"/>
      <c r="CE8660" s="239"/>
      <c r="CF8660" s="239"/>
      <c r="CG8660" s="239"/>
      <c r="CH8660" s="239"/>
      <c r="CI8660" s="239"/>
      <c r="CJ8660" s="239"/>
      <c r="CK8660" s="239"/>
      <c r="CL8660" s="239"/>
      <c r="CM8660" s="239"/>
      <c r="CN8660" s="239"/>
      <c r="CO8660" s="239"/>
      <c r="CP8660" s="239"/>
      <c r="CQ8660" s="239"/>
      <c r="CR8660" s="239"/>
      <c r="CS8660" s="239"/>
      <c r="CT8660" s="239"/>
      <c r="CU8660" s="239"/>
      <c r="CV8660" s="239"/>
      <c r="CW8660" s="239"/>
      <c r="CX8660" s="239"/>
      <c r="CY8660" s="239"/>
      <c r="CZ8660" s="239"/>
      <c r="DA8660" s="239"/>
      <c r="DB8660" s="239"/>
      <c r="DC8660" s="239"/>
      <c r="DD8660" s="239"/>
      <c r="DE8660" s="239"/>
      <c r="DF8660" s="239"/>
      <c r="DG8660" s="239"/>
      <c r="DH8660" s="239"/>
      <c r="DI8660" s="239"/>
      <c r="DJ8660" s="239"/>
      <c r="DK8660" s="239"/>
      <c r="DL8660" s="239"/>
      <c r="DM8660" s="239"/>
      <c r="DN8660" s="239"/>
      <c r="DO8660" s="239"/>
      <c r="DP8660" s="239"/>
      <c r="DQ8660" s="239"/>
      <c r="DR8660" s="239"/>
      <c r="DS8660" s="239"/>
    </row>
    <row r="8661" spans="1:123" ht="24" customHeight="1" x14ac:dyDescent="0.2">
      <c r="A8661" s="378"/>
      <c r="B8661" s="112"/>
      <c r="C8661" s="376" t="s">
        <v>604</v>
      </c>
      <c r="D8661" s="113"/>
      <c r="E8661" s="114"/>
      <c r="F8661" s="115"/>
      <c r="G8661" s="302"/>
    </row>
    <row r="8662" spans="1:123" s="238" customFormat="1" ht="24" customHeight="1" x14ac:dyDescent="0.2">
      <c r="A8662" s="235" t="str">
        <f t="shared" ref="A8662:A8675" si="2598">IFERROR(VLOOKUP(C8662,Tabla_Insumos,4,FALSE),"")</f>
        <v/>
      </c>
      <c r="B8662" s="233" t="str">
        <f t="shared" ref="B8662:B8675" si="2599">IFERROR(VLOOKUP(C8662,Tabla_Insumos,5,FALSE),"")</f>
        <v/>
      </c>
      <c r="C8662" s="234"/>
      <c r="D8662" s="235" t="str">
        <f t="shared" ref="D8662:D8675" si="2600">IFERROR(VLOOKUP(C8662,Tabla_Insumos,2,FALSE),"")</f>
        <v/>
      </c>
      <c r="E8662" s="236"/>
      <c r="F8662" s="237">
        <f t="shared" ref="F8662:F8675" si="2601">IFERROR(VLOOKUP(C8662,Tabla_Insumos,3,FALSE),0)</f>
        <v>0</v>
      </c>
      <c r="G8662" s="303">
        <f>ROUND(E8662*F8662,2)</f>
        <v>0</v>
      </c>
    </row>
    <row r="8663" spans="1:123" s="238" customFormat="1" ht="24" customHeight="1" x14ac:dyDescent="0.2">
      <c r="A8663" s="235" t="str">
        <f t="shared" si="2598"/>
        <v/>
      </c>
      <c r="B8663" s="233" t="str">
        <f t="shared" si="2599"/>
        <v/>
      </c>
      <c r="C8663" s="234"/>
      <c r="D8663" s="235" t="str">
        <f t="shared" si="2600"/>
        <v/>
      </c>
      <c r="E8663" s="236"/>
      <c r="F8663" s="237">
        <f t="shared" si="2601"/>
        <v>0</v>
      </c>
      <c r="G8663" s="303">
        <f t="shared" ref="G8663:G8675" si="2602">ROUND(E8663*F8663,2)</f>
        <v>0</v>
      </c>
    </row>
    <row r="8664" spans="1:123" s="238" customFormat="1" ht="24" customHeight="1" x14ac:dyDescent="0.2">
      <c r="A8664" s="235" t="str">
        <f t="shared" si="2598"/>
        <v/>
      </c>
      <c r="B8664" s="233" t="str">
        <f t="shared" si="2599"/>
        <v/>
      </c>
      <c r="C8664" s="234"/>
      <c r="D8664" s="235" t="str">
        <f t="shared" si="2600"/>
        <v/>
      </c>
      <c r="E8664" s="236"/>
      <c r="F8664" s="237">
        <f t="shared" si="2601"/>
        <v>0</v>
      </c>
      <c r="G8664" s="303">
        <f t="shared" si="2602"/>
        <v>0</v>
      </c>
    </row>
    <row r="8665" spans="1:123" s="238" customFormat="1" ht="24" customHeight="1" x14ac:dyDescent="0.2">
      <c r="A8665" s="235" t="str">
        <f t="shared" si="2598"/>
        <v/>
      </c>
      <c r="B8665" s="233" t="str">
        <f t="shared" si="2599"/>
        <v/>
      </c>
      <c r="C8665" s="234"/>
      <c r="D8665" s="235" t="str">
        <f t="shared" si="2600"/>
        <v/>
      </c>
      <c r="E8665" s="236"/>
      <c r="F8665" s="237">
        <f t="shared" si="2601"/>
        <v>0</v>
      </c>
      <c r="G8665" s="303">
        <f t="shared" si="2602"/>
        <v>0</v>
      </c>
    </row>
    <row r="8666" spans="1:123" s="238" customFormat="1" ht="24" customHeight="1" x14ac:dyDescent="0.2">
      <c r="A8666" s="235" t="str">
        <f t="shared" si="2598"/>
        <v/>
      </c>
      <c r="B8666" s="233" t="str">
        <f t="shared" si="2599"/>
        <v/>
      </c>
      <c r="C8666" s="234"/>
      <c r="D8666" s="235" t="str">
        <f t="shared" si="2600"/>
        <v/>
      </c>
      <c r="E8666" s="236"/>
      <c r="F8666" s="237">
        <f t="shared" si="2601"/>
        <v>0</v>
      </c>
      <c r="G8666" s="303">
        <f t="shared" si="2602"/>
        <v>0</v>
      </c>
    </row>
    <row r="8667" spans="1:123" s="238" customFormat="1" ht="24" customHeight="1" x14ac:dyDescent="0.2">
      <c r="A8667" s="235" t="str">
        <f t="shared" si="2598"/>
        <v/>
      </c>
      <c r="B8667" s="233" t="str">
        <f t="shared" si="2599"/>
        <v/>
      </c>
      <c r="C8667" s="234"/>
      <c r="D8667" s="235" t="str">
        <f t="shared" si="2600"/>
        <v/>
      </c>
      <c r="E8667" s="236"/>
      <c r="F8667" s="237">
        <f t="shared" si="2601"/>
        <v>0</v>
      </c>
      <c r="G8667" s="303">
        <f t="shared" si="2602"/>
        <v>0</v>
      </c>
    </row>
    <row r="8668" spans="1:123" s="238" customFormat="1" ht="24" customHeight="1" x14ac:dyDescent="0.2">
      <c r="A8668" s="235" t="str">
        <f t="shared" si="2598"/>
        <v/>
      </c>
      <c r="B8668" s="233" t="str">
        <f t="shared" si="2599"/>
        <v/>
      </c>
      <c r="C8668" s="234"/>
      <c r="D8668" s="235" t="str">
        <f t="shared" si="2600"/>
        <v/>
      </c>
      <c r="E8668" s="236"/>
      <c r="F8668" s="237">
        <f t="shared" si="2601"/>
        <v>0</v>
      </c>
      <c r="G8668" s="303">
        <f t="shared" si="2602"/>
        <v>0</v>
      </c>
    </row>
    <row r="8669" spans="1:123" s="238" customFormat="1" ht="24" customHeight="1" x14ac:dyDescent="0.2">
      <c r="A8669" s="235" t="str">
        <f t="shared" si="2598"/>
        <v/>
      </c>
      <c r="B8669" s="233" t="str">
        <f t="shared" si="2599"/>
        <v/>
      </c>
      <c r="C8669" s="234"/>
      <c r="D8669" s="235" t="str">
        <f t="shared" si="2600"/>
        <v/>
      </c>
      <c r="E8669" s="236"/>
      <c r="F8669" s="237">
        <f t="shared" si="2601"/>
        <v>0</v>
      </c>
      <c r="G8669" s="303">
        <f t="shared" si="2602"/>
        <v>0</v>
      </c>
    </row>
    <row r="8670" spans="1:123" s="238" customFormat="1" ht="24" customHeight="1" x14ac:dyDescent="0.2">
      <c r="A8670" s="235" t="str">
        <f t="shared" si="2598"/>
        <v/>
      </c>
      <c r="B8670" s="233" t="str">
        <f t="shared" si="2599"/>
        <v/>
      </c>
      <c r="C8670" s="234"/>
      <c r="D8670" s="235" t="str">
        <f t="shared" si="2600"/>
        <v/>
      </c>
      <c r="E8670" s="236"/>
      <c r="F8670" s="237">
        <f t="shared" si="2601"/>
        <v>0</v>
      </c>
      <c r="G8670" s="303">
        <f t="shared" si="2602"/>
        <v>0</v>
      </c>
    </row>
    <row r="8671" spans="1:123" s="238" customFormat="1" ht="24" customHeight="1" x14ac:dyDescent="0.2">
      <c r="A8671" s="235" t="str">
        <f t="shared" si="2598"/>
        <v/>
      </c>
      <c r="B8671" s="233" t="str">
        <f t="shared" si="2599"/>
        <v/>
      </c>
      <c r="C8671" s="234"/>
      <c r="D8671" s="235" t="str">
        <f t="shared" si="2600"/>
        <v/>
      </c>
      <c r="E8671" s="236"/>
      <c r="F8671" s="237">
        <f t="shared" si="2601"/>
        <v>0</v>
      </c>
      <c r="G8671" s="303">
        <f t="shared" si="2602"/>
        <v>0</v>
      </c>
    </row>
    <row r="8672" spans="1:123" s="238" customFormat="1" ht="24" customHeight="1" x14ac:dyDescent="0.2">
      <c r="A8672" s="235" t="str">
        <f t="shared" si="2598"/>
        <v/>
      </c>
      <c r="B8672" s="233" t="str">
        <f t="shared" si="2599"/>
        <v/>
      </c>
      <c r="C8672" s="234"/>
      <c r="D8672" s="235" t="str">
        <f t="shared" si="2600"/>
        <v/>
      </c>
      <c r="E8672" s="236"/>
      <c r="F8672" s="237">
        <f t="shared" si="2601"/>
        <v>0</v>
      </c>
      <c r="G8672" s="303">
        <f t="shared" si="2602"/>
        <v>0</v>
      </c>
    </row>
    <row r="8673" spans="1:7" s="238" customFormat="1" ht="24" customHeight="1" x14ac:dyDescent="0.2">
      <c r="A8673" s="235" t="str">
        <f t="shared" si="2598"/>
        <v/>
      </c>
      <c r="B8673" s="233" t="str">
        <f t="shared" si="2599"/>
        <v/>
      </c>
      <c r="C8673" s="234"/>
      <c r="D8673" s="235" t="str">
        <f t="shared" si="2600"/>
        <v/>
      </c>
      <c r="E8673" s="236"/>
      <c r="F8673" s="237">
        <f t="shared" si="2601"/>
        <v>0</v>
      </c>
      <c r="G8673" s="303">
        <f t="shared" si="2602"/>
        <v>0</v>
      </c>
    </row>
    <row r="8674" spans="1:7" s="238" customFormat="1" ht="24" customHeight="1" x14ac:dyDescent="0.2">
      <c r="A8674" s="235" t="str">
        <f t="shared" si="2598"/>
        <v/>
      </c>
      <c r="B8674" s="233" t="str">
        <f t="shared" si="2599"/>
        <v/>
      </c>
      <c r="C8674" s="234"/>
      <c r="D8674" s="235" t="str">
        <f t="shared" si="2600"/>
        <v/>
      </c>
      <c r="E8674" s="236"/>
      <c r="F8674" s="237">
        <f t="shared" si="2601"/>
        <v>0</v>
      </c>
      <c r="G8674" s="303">
        <f t="shared" si="2602"/>
        <v>0</v>
      </c>
    </row>
    <row r="8675" spans="1:7" s="238" customFormat="1" ht="24" customHeight="1" x14ac:dyDescent="0.2">
      <c r="A8675" s="235" t="str">
        <f t="shared" si="2598"/>
        <v/>
      </c>
      <c r="B8675" s="233" t="str">
        <f t="shared" si="2599"/>
        <v/>
      </c>
      <c r="C8675" s="234"/>
      <c r="D8675" s="235" t="str">
        <f t="shared" si="2600"/>
        <v/>
      </c>
      <c r="E8675" s="236"/>
      <c r="F8675" s="237">
        <f t="shared" si="2601"/>
        <v>0</v>
      </c>
      <c r="G8675" s="303">
        <f t="shared" si="2602"/>
        <v>0</v>
      </c>
    </row>
    <row r="8676" spans="1:7" ht="24" customHeight="1" x14ac:dyDescent="0.2">
      <c r="A8676" s="304"/>
      <c r="B8676" s="99"/>
      <c r="C8676" s="99"/>
      <c r="D8676" s="105"/>
      <c r="E8676" s="106"/>
      <c r="F8676" s="377" t="s">
        <v>31</v>
      </c>
      <c r="G8676" s="305">
        <f>SUBTOTAL(9,G8662:G8675)</f>
        <v>0</v>
      </c>
    </row>
    <row r="8677" spans="1:7" ht="24" customHeight="1" x14ac:dyDescent="0.2">
      <c r="A8677" s="304"/>
      <c r="B8677" s="99"/>
      <c r="C8677" s="375" t="s">
        <v>605</v>
      </c>
      <c r="D8677" s="105"/>
      <c r="E8677" s="106"/>
      <c r="F8677" s="107"/>
      <c r="G8677" s="306"/>
    </row>
    <row r="8678" spans="1:7" s="238" customFormat="1" ht="24" customHeight="1" x14ac:dyDescent="0.2">
      <c r="A8678" s="235" t="str">
        <f t="shared" ref="A8678:A8685" si="2603">IFERROR(VLOOKUP(C8678,Tabla_Insumos,4,FALSE),"")</f>
        <v/>
      </c>
      <c r="B8678" s="233">
        <f t="shared" ref="B8678:B8685" si="2604">IFERROR(VLOOKUP(A8678,Tabla_Indices,5,FALSE),"")</f>
        <v>0</v>
      </c>
      <c r="C8678" s="234"/>
      <c r="D8678" s="235" t="str">
        <f t="shared" ref="D8678:D8685" si="2605">IFERROR(VLOOKUP(C8678,Tabla_Insumos,2,FALSE),"")</f>
        <v/>
      </c>
      <c r="E8678" s="236"/>
      <c r="F8678" s="237">
        <f t="shared" ref="F8678:F8685" si="2606">IFERROR(VLOOKUP(C8678,Tabla_Insumos,3,FALSE),0)</f>
        <v>0</v>
      </c>
      <c r="G8678" s="303">
        <f>ROUND(E8678*F8678,2)</f>
        <v>0</v>
      </c>
    </row>
    <row r="8679" spans="1:7" s="238" customFormat="1" ht="24" customHeight="1" x14ac:dyDescent="0.2">
      <c r="A8679" s="235" t="str">
        <f t="shared" si="2603"/>
        <v/>
      </c>
      <c r="B8679" s="233">
        <f t="shared" si="2604"/>
        <v>0</v>
      </c>
      <c r="C8679" s="234"/>
      <c r="D8679" s="235" t="str">
        <f t="shared" si="2605"/>
        <v/>
      </c>
      <c r="E8679" s="236"/>
      <c r="F8679" s="237">
        <f t="shared" si="2606"/>
        <v>0</v>
      </c>
      <c r="G8679" s="303">
        <f>ROUND(E8679*F8679,2)</f>
        <v>0</v>
      </c>
    </row>
    <row r="8680" spans="1:7" s="238" customFormat="1" ht="24" customHeight="1" x14ac:dyDescent="0.2">
      <c r="A8680" s="235" t="str">
        <f t="shared" si="2603"/>
        <v/>
      </c>
      <c r="B8680" s="233">
        <f t="shared" si="2604"/>
        <v>0</v>
      </c>
      <c r="C8680" s="234"/>
      <c r="D8680" s="235" t="str">
        <f t="shared" si="2605"/>
        <v/>
      </c>
      <c r="E8680" s="236"/>
      <c r="F8680" s="237">
        <f t="shared" si="2606"/>
        <v>0</v>
      </c>
      <c r="G8680" s="303">
        <f t="shared" ref="G8680:G8685" si="2607">ROUND(E8680*F8680,2)</f>
        <v>0</v>
      </c>
    </row>
    <row r="8681" spans="1:7" s="238" customFormat="1" ht="24" customHeight="1" x14ac:dyDescent="0.2">
      <c r="A8681" s="235" t="str">
        <f t="shared" si="2603"/>
        <v/>
      </c>
      <c r="B8681" s="233">
        <f t="shared" si="2604"/>
        <v>0</v>
      </c>
      <c r="C8681" s="234"/>
      <c r="D8681" s="235" t="str">
        <f t="shared" si="2605"/>
        <v/>
      </c>
      <c r="E8681" s="236"/>
      <c r="F8681" s="237">
        <f t="shared" si="2606"/>
        <v>0</v>
      </c>
      <c r="G8681" s="303">
        <f t="shared" si="2607"/>
        <v>0</v>
      </c>
    </row>
    <row r="8682" spans="1:7" s="238" customFormat="1" ht="24" customHeight="1" x14ac:dyDescent="0.2">
      <c r="A8682" s="235" t="str">
        <f t="shared" si="2603"/>
        <v/>
      </c>
      <c r="B8682" s="233">
        <f t="shared" si="2604"/>
        <v>0</v>
      </c>
      <c r="C8682" s="234"/>
      <c r="D8682" s="235" t="str">
        <f t="shared" si="2605"/>
        <v/>
      </c>
      <c r="E8682" s="236"/>
      <c r="F8682" s="237">
        <f t="shared" si="2606"/>
        <v>0</v>
      </c>
      <c r="G8682" s="303">
        <f t="shared" si="2607"/>
        <v>0</v>
      </c>
    </row>
    <row r="8683" spans="1:7" s="238" customFormat="1" ht="24" customHeight="1" x14ac:dyDescent="0.2">
      <c r="A8683" s="235" t="str">
        <f t="shared" si="2603"/>
        <v/>
      </c>
      <c r="B8683" s="233">
        <f t="shared" si="2604"/>
        <v>0</v>
      </c>
      <c r="C8683" s="234"/>
      <c r="D8683" s="235" t="str">
        <f t="shared" si="2605"/>
        <v/>
      </c>
      <c r="E8683" s="236"/>
      <c r="F8683" s="237">
        <f t="shared" si="2606"/>
        <v>0</v>
      </c>
      <c r="G8683" s="303">
        <f t="shared" si="2607"/>
        <v>0</v>
      </c>
    </row>
    <row r="8684" spans="1:7" s="238" customFormat="1" ht="24" customHeight="1" x14ac:dyDescent="0.2">
      <c r="A8684" s="235" t="str">
        <f t="shared" si="2603"/>
        <v/>
      </c>
      <c r="B8684" s="233">
        <f t="shared" si="2604"/>
        <v>0</v>
      </c>
      <c r="C8684" s="234"/>
      <c r="D8684" s="235" t="str">
        <f t="shared" si="2605"/>
        <v/>
      </c>
      <c r="E8684" s="236"/>
      <c r="F8684" s="237">
        <f t="shared" si="2606"/>
        <v>0</v>
      </c>
      <c r="G8684" s="303">
        <f t="shared" si="2607"/>
        <v>0</v>
      </c>
    </row>
    <row r="8685" spans="1:7" s="238" customFormat="1" ht="24" customHeight="1" x14ac:dyDescent="0.2">
      <c r="A8685" s="235" t="str">
        <f t="shared" si="2603"/>
        <v/>
      </c>
      <c r="B8685" s="233">
        <f t="shared" si="2604"/>
        <v>0</v>
      </c>
      <c r="C8685" s="234"/>
      <c r="D8685" s="235" t="str">
        <f t="shared" si="2605"/>
        <v/>
      </c>
      <c r="E8685" s="236"/>
      <c r="F8685" s="237">
        <f t="shared" si="2606"/>
        <v>0</v>
      </c>
      <c r="G8685" s="303">
        <f t="shared" si="2607"/>
        <v>0</v>
      </c>
    </row>
    <row r="8686" spans="1:7" ht="24" customHeight="1" x14ac:dyDescent="0.2">
      <c r="A8686" s="304"/>
      <c r="B8686" s="99"/>
      <c r="C8686" s="99"/>
      <c r="D8686" s="105"/>
      <c r="E8686" s="106"/>
      <c r="F8686" s="377" t="s">
        <v>32</v>
      </c>
      <c r="G8686" s="305">
        <f>SUBTOTAL(9,G8678:G8685)</f>
        <v>0</v>
      </c>
    </row>
    <row r="8687" spans="1:7" ht="24" customHeight="1" x14ac:dyDescent="0.2">
      <c r="A8687" s="304"/>
      <c r="B8687" s="99"/>
      <c r="C8687" s="375" t="s">
        <v>606</v>
      </c>
      <c r="D8687" s="105"/>
      <c r="E8687" s="106"/>
      <c r="F8687" s="107"/>
      <c r="G8687" s="306"/>
    </row>
    <row r="8688" spans="1:7" s="238" customFormat="1" ht="24" customHeight="1" x14ac:dyDescent="0.2">
      <c r="A8688" s="235" t="str">
        <f t="shared" ref="A8688:A8696" si="2608">IFERROR(VLOOKUP(C8688,Tabla_Insumos,4,FALSE),"")</f>
        <v/>
      </c>
      <c r="B8688" s="233" t="str">
        <f t="shared" ref="B8688:B8696" si="2609">IFERROR(VLOOKUP(C8688,Tabla_Insumos,5,FALSE),"")</f>
        <v/>
      </c>
      <c r="C8688" s="234"/>
      <c r="D8688" s="235" t="str">
        <f t="shared" ref="D8688:D8696" si="2610">IFERROR(VLOOKUP(C8688,Tabla_Insumos,2,FALSE),"")</f>
        <v/>
      </c>
      <c r="E8688" s="236"/>
      <c r="F8688" s="237">
        <f t="shared" ref="F8688:F8696" si="2611">IFERROR(VLOOKUP(C8688,Tabla_Insumos,3,FALSE),0)</f>
        <v>0</v>
      </c>
      <c r="G8688" s="303">
        <f t="shared" ref="G8688:G8696" si="2612">ROUND(E8688*F8688,2)</f>
        <v>0</v>
      </c>
    </row>
    <row r="8689" spans="1:7" s="238" customFormat="1" ht="24" customHeight="1" x14ac:dyDescent="0.2">
      <c r="A8689" s="235" t="str">
        <f t="shared" si="2608"/>
        <v/>
      </c>
      <c r="B8689" s="233" t="str">
        <f t="shared" si="2609"/>
        <v/>
      </c>
      <c r="C8689" s="234"/>
      <c r="D8689" s="235" t="str">
        <f t="shared" si="2610"/>
        <v/>
      </c>
      <c r="E8689" s="236"/>
      <c r="F8689" s="237">
        <f t="shared" si="2611"/>
        <v>0</v>
      </c>
      <c r="G8689" s="303">
        <f t="shared" si="2612"/>
        <v>0</v>
      </c>
    </row>
    <row r="8690" spans="1:7" s="238" customFormat="1" ht="24" customHeight="1" x14ac:dyDescent="0.2">
      <c r="A8690" s="235" t="str">
        <f t="shared" si="2608"/>
        <v/>
      </c>
      <c r="B8690" s="233" t="str">
        <f t="shared" si="2609"/>
        <v/>
      </c>
      <c r="C8690" s="234"/>
      <c r="D8690" s="235" t="str">
        <f t="shared" si="2610"/>
        <v/>
      </c>
      <c r="E8690" s="236"/>
      <c r="F8690" s="237">
        <f t="shared" si="2611"/>
        <v>0</v>
      </c>
      <c r="G8690" s="303">
        <f t="shared" si="2612"/>
        <v>0</v>
      </c>
    </row>
    <row r="8691" spans="1:7" s="238" customFormat="1" ht="24" customHeight="1" x14ac:dyDescent="0.2">
      <c r="A8691" s="235" t="str">
        <f t="shared" si="2608"/>
        <v/>
      </c>
      <c r="B8691" s="233" t="str">
        <f t="shared" si="2609"/>
        <v/>
      </c>
      <c r="C8691" s="234"/>
      <c r="D8691" s="235" t="str">
        <f t="shared" si="2610"/>
        <v/>
      </c>
      <c r="E8691" s="236"/>
      <c r="F8691" s="237">
        <f t="shared" si="2611"/>
        <v>0</v>
      </c>
      <c r="G8691" s="303">
        <f t="shared" si="2612"/>
        <v>0</v>
      </c>
    </row>
    <row r="8692" spans="1:7" s="238" customFormat="1" ht="24" customHeight="1" x14ac:dyDescent="0.2">
      <c r="A8692" s="235" t="str">
        <f t="shared" si="2608"/>
        <v/>
      </c>
      <c r="B8692" s="233" t="str">
        <f t="shared" si="2609"/>
        <v/>
      </c>
      <c r="C8692" s="234"/>
      <c r="D8692" s="235" t="str">
        <f t="shared" si="2610"/>
        <v/>
      </c>
      <c r="E8692" s="236"/>
      <c r="F8692" s="237">
        <f t="shared" si="2611"/>
        <v>0</v>
      </c>
      <c r="G8692" s="303">
        <f t="shared" si="2612"/>
        <v>0</v>
      </c>
    </row>
    <row r="8693" spans="1:7" s="238" customFormat="1" ht="24" customHeight="1" x14ac:dyDescent="0.2">
      <c r="A8693" s="235" t="str">
        <f t="shared" si="2608"/>
        <v/>
      </c>
      <c r="B8693" s="233" t="str">
        <f t="shared" si="2609"/>
        <v/>
      </c>
      <c r="C8693" s="234"/>
      <c r="D8693" s="235" t="str">
        <f t="shared" si="2610"/>
        <v/>
      </c>
      <c r="E8693" s="236"/>
      <c r="F8693" s="237">
        <f t="shared" si="2611"/>
        <v>0</v>
      </c>
      <c r="G8693" s="303">
        <f t="shared" si="2612"/>
        <v>0</v>
      </c>
    </row>
    <row r="8694" spans="1:7" s="238" customFormat="1" ht="24" customHeight="1" x14ac:dyDescent="0.2">
      <c r="A8694" s="235" t="str">
        <f t="shared" si="2608"/>
        <v/>
      </c>
      <c r="B8694" s="233" t="str">
        <f t="shared" si="2609"/>
        <v/>
      </c>
      <c r="C8694" s="234"/>
      <c r="D8694" s="235" t="str">
        <f t="shared" si="2610"/>
        <v/>
      </c>
      <c r="E8694" s="236"/>
      <c r="F8694" s="237">
        <f t="shared" si="2611"/>
        <v>0</v>
      </c>
      <c r="G8694" s="303">
        <f t="shared" si="2612"/>
        <v>0</v>
      </c>
    </row>
    <row r="8695" spans="1:7" s="238" customFormat="1" ht="24" customHeight="1" x14ac:dyDescent="0.2">
      <c r="A8695" s="235" t="str">
        <f t="shared" si="2608"/>
        <v/>
      </c>
      <c r="B8695" s="233" t="str">
        <f t="shared" si="2609"/>
        <v/>
      </c>
      <c r="C8695" s="234"/>
      <c r="D8695" s="235" t="str">
        <f t="shared" si="2610"/>
        <v/>
      </c>
      <c r="E8695" s="236"/>
      <c r="F8695" s="237">
        <f t="shared" si="2611"/>
        <v>0</v>
      </c>
      <c r="G8695" s="303">
        <f t="shared" si="2612"/>
        <v>0</v>
      </c>
    </row>
    <row r="8696" spans="1:7" s="238" customFormat="1" ht="24" customHeight="1" x14ac:dyDescent="0.2">
      <c r="A8696" s="235" t="str">
        <f t="shared" si="2608"/>
        <v/>
      </c>
      <c r="B8696" s="233" t="str">
        <f t="shared" si="2609"/>
        <v/>
      </c>
      <c r="C8696" s="234"/>
      <c r="D8696" s="235" t="str">
        <f t="shared" si="2610"/>
        <v/>
      </c>
      <c r="E8696" s="236"/>
      <c r="F8696" s="237">
        <f t="shared" si="2611"/>
        <v>0</v>
      </c>
      <c r="G8696" s="303">
        <f t="shared" si="2612"/>
        <v>0</v>
      </c>
    </row>
    <row r="8697" spans="1:7" ht="24" customHeight="1" x14ac:dyDescent="0.2">
      <c r="A8697" s="307"/>
      <c r="B8697" s="105"/>
      <c r="C8697" s="99"/>
      <c r="D8697" s="105"/>
      <c r="E8697" s="106"/>
      <c r="F8697" s="377" t="s">
        <v>33</v>
      </c>
      <c r="G8697" s="305">
        <f>SUBTOTAL(9,G8688:G8696)</f>
        <v>0</v>
      </c>
    </row>
    <row r="8698" spans="1:7" ht="24" customHeight="1" x14ac:dyDescent="0.2">
      <c r="A8698" s="308"/>
      <c r="B8698" s="105"/>
      <c r="C8698" s="99"/>
      <c r="D8698" s="105"/>
      <c r="E8698" s="106"/>
      <c r="F8698" s="107"/>
      <c r="G8698" s="306"/>
    </row>
    <row r="8699" spans="1:7" ht="24" customHeight="1" x14ac:dyDescent="0.2">
      <c r="A8699" s="309" t="str">
        <f>B8657</f>
        <v/>
      </c>
      <c r="B8699" s="310" t="str">
        <f>C8657</f>
        <v/>
      </c>
      <c r="C8699" s="113"/>
      <c r="D8699" s="113" t="s">
        <v>34</v>
      </c>
      <c r="E8699" s="114"/>
      <c r="F8699" s="312" t="s">
        <v>35</v>
      </c>
      <c r="G8699" s="311">
        <f>SUBTOTAL(9,G8662:G8698)</f>
        <v>0</v>
      </c>
    </row>
    <row r="8701" spans="1:7" ht="24" customHeight="1" x14ac:dyDescent="0.2">
      <c r="A8701" s="291" t="s">
        <v>37</v>
      </c>
      <c r="B8701" s="292"/>
      <c r="C8701" s="292"/>
      <c r="D8701" s="292"/>
      <c r="E8701" s="292"/>
      <c r="F8701" s="292"/>
      <c r="G8701" s="293"/>
    </row>
    <row r="8702" spans="1:7" ht="24" customHeight="1" x14ac:dyDescent="0.2">
      <c r="A8702" s="294" t="s">
        <v>602</v>
      </c>
      <c r="B8702" s="101" t="str">
        <f>Comitente</f>
        <v>DIRECCION PROVINCIAL DE REDES DE GAS</v>
      </c>
      <c r="C8702" s="96"/>
      <c r="D8702" s="102"/>
      <c r="E8702" s="102"/>
      <c r="F8702" s="103"/>
      <c r="G8702" s="295"/>
    </row>
    <row r="8703" spans="1:7" ht="24" customHeight="1" x14ac:dyDescent="0.2">
      <c r="A8703" s="294" t="s">
        <v>603</v>
      </c>
      <c r="B8703" s="101">
        <f>Contratista</f>
        <v>0</v>
      </c>
      <c r="C8703" s="97"/>
      <c r="D8703" s="97"/>
      <c r="E8703" s="97"/>
      <c r="F8703" s="104"/>
      <c r="G8703" s="296"/>
    </row>
    <row r="8704" spans="1:7" ht="24" customHeight="1" x14ac:dyDescent="0.2">
      <c r="A8704" s="294" t="s">
        <v>24</v>
      </c>
      <c r="B8704" s="101" t="str">
        <f>Obra</f>
        <v>RED DE MEDIA PRESIÓN BARRIO TALACASTO</v>
      </c>
      <c r="C8704" s="97"/>
      <c r="D8704" s="97"/>
      <c r="E8704" s="97"/>
      <c r="F8704" s="104" t="s">
        <v>38</v>
      </c>
      <c r="G8704" s="297">
        <f>Fecha_Base</f>
        <v>0</v>
      </c>
    </row>
    <row r="8705" spans="1:123" ht="24" customHeight="1" x14ac:dyDescent="0.2">
      <c r="A8705" s="298" t="s">
        <v>601</v>
      </c>
      <c r="B8705" s="98" t="str">
        <f>Ubicación</f>
        <v>Departamento Chimbas</v>
      </c>
      <c r="C8705" s="98"/>
      <c r="D8705" s="105"/>
      <c r="E8705" s="106"/>
      <c r="F8705" s="107"/>
      <c r="G8705" s="299"/>
    </row>
    <row r="8706" spans="1:123" ht="24" customHeight="1" x14ac:dyDescent="0.2">
      <c r="A8706" s="298" t="s">
        <v>39</v>
      </c>
      <c r="B8706" s="108" t="str">
        <f>IFERROR(VALUE(LEFT(B8707,FIND(".",B8707)-1)),"")</f>
        <v/>
      </c>
      <c r="C8706" s="99" t="str">
        <f>IFERROR(VLOOKUP(B8706,Tabla_CyP,2,FALSE),"")</f>
        <v/>
      </c>
      <c r="D8706" s="99"/>
      <c r="E8706" s="106"/>
      <c r="F8706" s="107"/>
      <c r="G8706" s="299"/>
    </row>
    <row r="8707" spans="1:123" ht="24" customHeight="1" x14ac:dyDescent="0.2">
      <c r="A8707" s="298" t="s">
        <v>25</v>
      </c>
      <c r="B8707" s="109" t="str">
        <f>IFERROR(VLOOKUP(COUNTIF($A$1:A8707,"ANALISIS DE PRECIOS"),Tabla_NumeroItem,2,FALSE),"")</f>
        <v/>
      </c>
      <c r="C8707" s="99" t="str">
        <f>IFERROR(VLOOKUP(B8707,Tabla_CyP,2,FALSE),"")</f>
        <v/>
      </c>
      <c r="D8707" s="105"/>
      <c r="E8707" s="106"/>
      <c r="F8707" s="104" t="s">
        <v>26</v>
      </c>
      <c r="G8707" s="300" t="str">
        <f>IFERROR(VLOOKUP(B8707,Tabla_CyP,4,FALSE),"")</f>
        <v/>
      </c>
    </row>
    <row r="8708" spans="1:123" ht="24" customHeight="1" x14ac:dyDescent="0.2">
      <c r="A8708" s="298"/>
      <c r="B8708" s="98"/>
      <c r="C8708" s="99"/>
      <c r="D8708" s="105"/>
      <c r="E8708" s="106"/>
      <c r="F8708" s="107"/>
      <c r="G8708" s="299"/>
    </row>
    <row r="8709" spans="1:123" ht="24" customHeight="1" x14ac:dyDescent="0.2">
      <c r="A8709" s="431" t="s">
        <v>507</v>
      </c>
      <c r="B8709" s="432"/>
      <c r="C8709" s="425" t="s">
        <v>0</v>
      </c>
      <c r="D8709" s="425" t="s">
        <v>27</v>
      </c>
      <c r="E8709" s="427" t="s">
        <v>28</v>
      </c>
      <c r="F8709" s="429" t="s">
        <v>29</v>
      </c>
      <c r="G8709" s="429" t="s">
        <v>30</v>
      </c>
    </row>
    <row r="8710" spans="1:123" s="111" customFormat="1" ht="24" customHeight="1" x14ac:dyDescent="0.2">
      <c r="A8710" s="110" t="s">
        <v>508</v>
      </c>
      <c r="B8710" s="110" t="s">
        <v>509</v>
      </c>
      <c r="C8710" s="426"/>
      <c r="D8710" s="426"/>
      <c r="E8710" s="428"/>
      <c r="F8710" s="430"/>
      <c r="G8710" s="430"/>
      <c r="H8710" s="239"/>
      <c r="I8710" s="239"/>
      <c r="J8710" s="239"/>
      <c r="K8710" s="239"/>
      <c r="L8710" s="239"/>
      <c r="M8710" s="239"/>
      <c r="N8710" s="239"/>
      <c r="O8710" s="239"/>
      <c r="P8710" s="239"/>
      <c r="Q8710" s="239"/>
      <c r="R8710" s="239"/>
      <c r="S8710" s="239"/>
      <c r="T8710" s="239"/>
      <c r="U8710" s="239"/>
      <c r="V8710" s="239"/>
      <c r="W8710" s="239"/>
      <c r="X8710" s="239"/>
      <c r="Y8710" s="239"/>
      <c r="Z8710" s="239"/>
      <c r="AA8710" s="239"/>
      <c r="AB8710" s="239"/>
      <c r="AC8710" s="239"/>
      <c r="AD8710" s="239"/>
      <c r="AE8710" s="239"/>
      <c r="AF8710" s="239"/>
      <c r="AG8710" s="239"/>
      <c r="AH8710" s="239"/>
      <c r="AI8710" s="239"/>
      <c r="AJ8710" s="239"/>
      <c r="AK8710" s="239"/>
      <c r="AL8710" s="239"/>
      <c r="AM8710" s="239"/>
      <c r="AN8710" s="239"/>
      <c r="AO8710" s="239"/>
      <c r="AP8710" s="239"/>
      <c r="AQ8710" s="239"/>
      <c r="AR8710" s="239"/>
      <c r="AS8710" s="239"/>
      <c r="AT8710" s="239"/>
      <c r="AU8710" s="239"/>
      <c r="AV8710" s="239"/>
      <c r="AW8710" s="239"/>
      <c r="AX8710" s="239"/>
      <c r="AY8710" s="239"/>
      <c r="AZ8710" s="239"/>
      <c r="BA8710" s="239"/>
      <c r="BB8710" s="239"/>
      <c r="BC8710" s="239"/>
      <c r="BD8710" s="239"/>
      <c r="BE8710" s="239"/>
      <c r="BF8710" s="239"/>
      <c r="BG8710" s="239"/>
      <c r="BH8710" s="239"/>
      <c r="BI8710" s="239"/>
      <c r="BJ8710" s="239"/>
      <c r="BK8710" s="239"/>
      <c r="BL8710" s="239"/>
      <c r="BM8710" s="239"/>
      <c r="BN8710" s="239"/>
      <c r="BO8710" s="239"/>
      <c r="BP8710" s="239"/>
      <c r="BQ8710" s="239"/>
      <c r="BR8710" s="239"/>
      <c r="BS8710" s="239"/>
      <c r="BT8710" s="239"/>
      <c r="BU8710" s="239"/>
      <c r="BV8710" s="239"/>
      <c r="BW8710" s="239"/>
      <c r="BX8710" s="239"/>
      <c r="BY8710" s="239"/>
      <c r="BZ8710" s="239"/>
      <c r="CA8710" s="239"/>
      <c r="CB8710" s="239"/>
      <c r="CC8710" s="239"/>
      <c r="CD8710" s="239"/>
      <c r="CE8710" s="239"/>
      <c r="CF8710" s="239"/>
      <c r="CG8710" s="239"/>
      <c r="CH8710" s="239"/>
      <c r="CI8710" s="239"/>
      <c r="CJ8710" s="239"/>
      <c r="CK8710" s="239"/>
      <c r="CL8710" s="239"/>
      <c r="CM8710" s="239"/>
      <c r="CN8710" s="239"/>
      <c r="CO8710" s="239"/>
      <c r="CP8710" s="239"/>
      <c r="CQ8710" s="239"/>
      <c r="CR8710" s="239"/>
      <c r="CS8710" s="239"/>
      <c r="CT8710" s="239"/>
      <c r="CU8710" s="239"/>
      <c r="CV8710" s="239"/>
      <c r="CW8710" s="239"/>
      <c r="CX8710" s="239"/>
      <c r="CY8710" s="239"/>
      <c r="CZ8710" s="239"/>
      <c r="DA8710" s="239"/>
      <c r="DB8710" s="239"/>
      <c r="DC8710" s="239"/>
      <c r="DD8710" s="239"/>
      <c r="DE8710" s="239"/>
      <c r="DF8710" s="239"/>
      <c r="DG8710" s="239"/>
      <c r="DH8710" s="239"/>
      <c r="DI8710" s="239"/>
      <c r="DJ8710" s="239"/>
      <c r="DK8710" s="239"/>
      <c r="DL8710" s="239"/>
      <c r="DM8710" s="239"/>
      <c r="DN8710" s="239"/>
      <c r="DO8710" s="239"/>
      <c r="DP8710" s="239"/>
      <c r="DQ8710" s="239"/>
      <c r="DR8710" s="239"/>
      <c r="DS8710" s="239"/>
    </row>
    <row r="8711" spans="1:123" ht="24" customHeight="1" x14ac:dyDescent="0.2">
      <c r="A8711" s="378"/>
      <c r="B8711" s="112"/>
      <c r="C8711" s="376" t="s">
        <v>604</v>
      </c>
      <c r="D8711" s="113"/>
      <c r="E8711" s="114"/>
      <c r="F8711" s="115"/>
      <c r="G8711" s="302"/>
    </row>
    <row r="8712" spans="1:123" s="238" customFormat="1" ht="24" customHeight="1" x14ac:dyDescent="0.2">
      <c r="A8712" s="235" t="str">
        <f t="shared" ref="A8712:A8725" si="2613">IFERROR(VLOOKUP(C8712,Tabla_Insumos,4,FALSE),"")</f>
        <v/>
      </c>
      <c r="B8712" s="233" t="str">
        <f t="shared" ref="B8712:B8725" si="2614">IFERROR(VLOOKUP(C8712,Tabla_Insumos,5,FALSE),"")</f>
        <v/>
      </c>
      <c r="C8712" s="234"/>
      <c r="D8712" s="235" t="str">
        <f t="shared" ref="D8712:D8725" si="2615">IFERROR(VLOOKUP(C8712,Tabla_Insumos,2,FALSE),"")</f>
        <v/>
      </c>
      <c r="E8712" s="236"/>
      <c r="F8712" s="237">
        <f t="shared" ref="F8712:F8725" si="2616">IFERROR(VLOOKUP(C8712,Tabla_Insumos,3,FALSE),0)</f>
        <v>0</v>
      </c>
      <c r="G8712" s="303">
        <f>ROUND(E8712*F8712,2)</f>
        <v>0</v>
      </c>
    </row>
    <row r="8713" spans="1:123" s="238" customFormat="1" ht="24" customHeight="1" x14ac:dyDescent="0.2">
      <c r="A8713" s="235" t="str">
        <f t="shared" si="2613"/>
        <v/>
      </c>
      <c r="B8713" s="233" t="str">
        <f t="shared" si="2614"/>
        <v/>
      </c>
      <c r="C8713" s="234"/>
      <c r="D8713" s="235" t="str">
        <f t="shared" si="2615"/>
        <v/>
      </c>
      <c r="E8713" s="236"/>
      <c r="F8713" s="237">
        <f t="shared" si="2616"/>
        <v>0</v>
      </c>
      <c r="G8713" s="303">
        <f t="shared" ref="G8713:G8725" si="2617">ROUND(E8713*F8713,2)</f>
        <v>0</v>
      </c>
    </row>
    <row r="8714" spans="1:123" s="238" customFormat="1" ht="24" customHeight="1" x14ac:dyDescent="0.2">
      <c r="A8714" s="235" t="str">
        <f t="shared" si="2613"/>
        <v/>
      </c>
      <c r="B8714" s="233" t="str">
        <f t="shared" si="2614"/>
        <v/>
      </c>
      <c r="C8714" s="234"/>
      <c r="D8714" s="235" t="str">
        <f t="shared" si="2615"/>
        <v/>
      </c>
      <c r="E8714" s="236"/>
      <c r="F8714" s="237">
        <f t="shared" si="2616"/>
        <v>0</v>
      </c>
      <c r="G8714" s="303">
        <f t="shared" si="2617"/>
        <v>0</v>
      </c>
    </row>
    <row r="8715" spans="1:123" s="238" customFormat="1" ht="24" customHeight="1" x14ac:dyDescent="0.2">
      <c r="A8715" s="235" t="str">
        <f t="shared" si="2613"/>
        <v/>
      </c>
      <c r="B8715" s="233" t="str">
        <f t="shared" si="2614"/>
        <v/>
      </c>
      <c r="C8715" s="234"/>
      <c r="D8715" s="235" t="str">
        <f t="shared" si="2615"/>
        <v/>
      </c>
      <c r="E8715" s="236"/>
      <c r="F8715" s="237">
        <f t="shared" si="2616"/>
        <v>0</v>
      </c>
      <c r="G8715" s="303">
        <f t="shared" si="2617"/>
        <v>0</v>
      </c>
    </row>
    <row r="8716" spans="1:123" s="238" customFormat="1" ht="24" customHeight="1" x14ac:dyDescent="0.2">
      <c r="A8716" s="235" t="str">
        <f t="shared" si="2613"/>
        <v/>
      </c>
      <c r="B8716" s="233" t="str">
        <f t="shared" si="2614"/>
        <v/>
      </c>
      <c r="C8716" s="234"/>
      <c r="D8716" s="235" t="str">
        <f t="shared" si="2615"/>
        <v/>
      </c>
      <c r="E8716" s="236"/>
      <c r="F8716" s="237">
        <f t="shared" si="2616"/>
        <v>0</v>
      </c>
      <c r="G8716" s="303">
        <f t="shared" si="2617"/>
        <v>0</v>
      </c>
    </row>
    <row r="8717" spans="1:123" s="238" customFormat="1" ht="24" customHeight="1" x14ac:dyDescent="0.2">
      <c r="A8717" s="235" t="str">
        <f t="shared" si="2613"/>
        <v/>
      </c>
      <c r="B8717" s="233" t="str">
        <f t="shared" si="2614"/>
        <v/>
      </c>
      <c r="C8717" s="234"/>
      <c r="D8717" s="235" t="str">
        <f t="shared" si="2615"/>
        <v/>
      </c>
      <c r="E8717" s="236"/>
      <c r="F8717" s="237">
        <f t="shared" si="2616"/>
        <v>0</v>
      </c>
      <c r="G8717" s="303">
        <f t="shared" si="2617"/>
        <v>0</v>
      </c>
    </row>
    <row r="8718" spans="1:123" s="238" customFormat="1" ht="24" customHeight="1" x14ac:dyDescent="0.2">
      <c r="A8718" s="235" t="str">
        <f t="shared" si="2613"/>
        <v/>
      </c>
      <c r="B8718" s="233" t="str">
        <f t="shared" si="2614"/>
        <v/>
      </c>
      <c r="C8718" s="234"/>
      <c r="D8718" s="235" t="str">
        <f t="shared" si="2615"/>
        <v/>
      </c>
      <c r="E8718" s="236"/>
      <c r="F8718" s="237">
        <f t="shared" si="2616"/>
        <v>0</v>
      </c>
      <c r="G8718" s="303">
        <f t="shared" si="2617"/>
        <v>0</v>
      </c>
    </row>
    <row r="8719" spans="1:123" s="238" customFormat="1" ht="24" customHeight="1" x14ac:dyDescent="0.2">
      <c r="A8719" s="235" t="str">
        <f t="shared" si="2613"/>
        <v/>
      </c>
      <c r="B8719" s="233" t="str">
        <f t="shared" si="2614"/>
        <v/>
      </c>
      <c r="C8719" s="234"/>
      <c r="D8719" s="235" t="str">
        <f t="shared" si="2615"/>
        <v/>
      </c>
      <c r="E8719" s="236"/>
      <c r="F8719" s="237">
        <f t="shared" si="2616"/>
        <v>0</v>
      </c>
      <c r="G8719" s="303">
        <f t="shared" si="2617"/>
        <v>0</v>
      </c>
    </row>
    <row r="8720" spans="1:123" s="238" customFormat="1" ht="24" customHeight="1" x14ac:dyDescent="0.2">
      <c r="A8720" s="235" t="str">
        <f t="shared" si="2613"/>
        <v/>
      </c>
      <c r="B8720" s="233" t="str">
        <f t="shared" si="2614"/>
        <v/>
      </c>
      <c r="C8720" s="234"/>
      <c r="D8720" s="235" t="str">
        <f t="shared" si="2615"/>
        <v/>
      </c>
      <c r="E8720" s="236"/>
      <c r="F8720" s="237">
        <f t="shared" si="2616"/>
        <v>0</v>
      </c>
      <c r="G8720" s="303">
        <f t="shared" si="2617"/>
        <v>0</v>
      </c>
    </row>
    <row r="8721" spans="1:7" s="238" customFormat="1" ht="24" customHeight="1" x14ac:dyDescent="0.2">
      <c r="A8721" s="235" t="str">
        <f t="shared" si="2613"/>
        <v/>
      </c>
      <c r="B8721" s="233" t="str">
        <f t="shared" si="2614"/>
        <v/>
      </c>
      <c r="C8721" s="234"/>
      <c r="D8721" s="235" t="str">
        <f t="shared" si="2615"/>
        <v/>
      </c>
      <c r="E8721" s="236"/>
      <c r="F8721" s="237">
        <f t="shared" si="2616"/>
        <v>0</v>
      </c>
      <c r="G8721" s="303">
        <f t="shared" si="2617"/>
        <v>0</v>
      </c>
    </row>
    <row r="8722" spans="1:7" s="238" customFormat="1" ht="24" customHeight="1" x14ac:dyDescent="0.2">
      <c r="A8722" s="235" t="str">
        <f t="shared" si="2613"/>
        <v/>
      </c>
      <c r="B8722" s="233" t="str">
        <f t="shared" si="2614"/>
        <v/>
      </c>
      <c r="C8722" s="234"/>
      <c r="D8722" s="235" t="str">
        <f t="shared" si="2615"/>
        <v/>
      </c>
      <c r="E8722" s="236"/>
      <c r="F8722" s="237">
        <f t="shared" si="2616"/>
        <v>0</v>
      </c>
      <c r="G8722" s="303">
        <f t="shared" si="2617"/>
        <v>0</v>
      </c>
    </row>
    <row r="8723" spans="1:7" s="238" customFormat="1" ht="24" customHeight="1" x14ac:dyDescent="0.2">
      <c r="A8723" s="235" t="str">
        <f t="shared" si="2613"/>
        <v/>
      </c>
      <c r="B8723" s="233" t="str">
        <f t="shared" si="2614"/>
        <v/>
      </c>
      <c r="C8723" s="234"/>
      <c r="D8723" s="235" t="str">
        <f t="shared" si="2615"/>
        <v/>
      </c>
      <c r="E8723" s="236"/>
      <c r="F8723" s="237">
        <f t="shared" si="2616"/>
        <v>0</v>
      </c>
      <c r="G8723" s="303">
        <f t="shared" si="2617"/>
        <v>0</v>
      </c>
    </row>
    <row r="8724" spans="1:7" s="238" customFormat="1" ht="24" customHeight="1" x14ac:dyDescent="0.2">
      <c r="A8724" s="235" t="str">
        <f t="shared" si="2613"/>
        <v/>
      </c>
      <c r="B8724" s="233" t="str">
        <f t="shared" si="2614"/>
        <v/>
      </c>
      <c r="C8724" s="234"/>
      <c r="D8724" s="235" t="str">
        <f t="shared" si="2615"/>
        <v/>
      </c>
      <c r="E8724" s="236"/>
      <c r="F8724" s="237">
        <f t="shared" si="2616"/>
        <v>0</v>
      </c>
      <c r="G8724" s="303">
        <f t="shared" si="2617"/>
        <v>0</v>
      </c>
    </row>
    <row r="8725" spans="1:7" s="238" customFormat="1" ht="24" customHeight="1" x14ac:dyDescent="0.2">
      <c r="A8725" s="235" t="str">
        <f t="shared" si="2613"/>
        <v/>
      </c>
      <c r="B8725" s="233" t="str">
        <f t="shared" si="2614"/>
        <v/>
      </c>
      <c r="C8725" s="234"/>
      <c r="D8725" s="235" t="str">
        <f t="shared" si="2615"/>
        <v/>
      </c>
      <c r="E8725" s="236"/>
      <c r="F8725" s="237">
        <f t="shared" si="2616"/>
        <v>0</v>
      </c>
      <c r="G8725" s="303">
        <f t="shared" si="2617"/>
        <v>0</v>
      </c>
    </row>
    <row r="8726" spans="1:7" ht="24" customHeight="1" x14ac:dyDescent="0.2">
      <c r="A8726" s="304"/>
      <c r="B8726" s="99"/>
      <c r="C8726" s="99"/>
      <c r="D8726" s="105"/>
      <c r="E8726" s="106"/>
      <c r="F8726" s="377" t="s">
        <v>31</v>
      </c>
      <c r="G8726" s="305">
        <f>SUBTOTAL(9,G8712:G8725)</f>
        <v>0</v>
      </c>
    </row>
    <row r="8727" spans="1:7" ht="24" customHeight="1" x14ac:dyDescent="0.2">
      <c r="A8727" s="304"/>
      <c r="B8727" s="99"/>
      <c r="C8727" s="375" t="s">
        <v>605</v>
      </c>
      <c r="D8727" s="105"/>
      <c r="E8727" s="106"/>
      <c r="F8727" s="107"/>
      <c r="G8727" s="306"/>
    </row>
    <row r="8728" spans="1:7" s="238" customFormat="1" ht="24" customHeight="1" x14ac:dyDescent="0.2">
      <c r="A8728" s="235" t="str">
        <f t="shared" ref="A8728:A8735" si="2618">IFERROR(VLOOKUP(C8728,Tabla_Insumos,4,FALSE),"")</f>
        <v/>
      </c>
      <c r="B8728" s="233">
        <f t="shared" ref="B8728:B8735" si="2619">IFERROR(VLOOKUP(A8728,Tabla_Indices,5,FALSE),"")</f>
        <v>0</v>
      </c>
      <c r="C8728" s="234"/>
      <c r="D8728" s="235" t="str">
        <f t="shared" ref="D8728:D8735" si="2620">IFERROR(VLOOKUP(C8728,Tabla_Insumos,2,FALSE),"")</f>
        <v/>
      </c>
      <c r="E8728" s="236"/>
      <c r="F8728" s="237">
        <f t="shared" ref="F8728:F8735" si="2621">IFERROR(VLOOKUP(C8728,Tabla_Insumos,3,FALSE),0)</f>
        <v>0</v>
      </c>
      <c r="G8728" s="303">
        <f>ROUND(E8728*F8728,2)</f>
        <v>0</v>
      </c>
    </row>
    <row r="8729" spans="1:7" s="238" customFormat="1" ht="24" customHeight="1" x14ac:dyDescent="0.2">
      <c r="A8729" s="235" t="str">
        <f t="shared" si="2618"/>
        <v/>
      </c>
      <c r="B8729" s="233">
        <f t="shared" si="2619"/>
        <v>0</v>
      </c>
      <c r="C8729" s="234"/>
      <c r="D8729" s="235" t="str">
        <f t="shared" si="2620"/>
        <v/>
      </c>
      <c r="E8729" s="236"/>
      <c r="F8729" s="237">
        <f t="shared" si="2621"/>
        <v>0</v>
      </c>
      <c r="G8729" s="303">
        <f>ROUND(E8729*F8729,2)</f>
        <v>0</v>
      </c>
    </row>
    <row r="8730" spans="1:7" s="238" customFormat="1" ht="24" customHeight="1" x14ac:dyDescent="0.2">
      <c r="A8730" s="235" t="str">
        <f t="shared" si="2618"/>
        <v/>
      </c>
      <c r="B8730" s="233">
        <f t="shared" si="2619"/>
        <v>0</v>
      </c>
      <c r="C8730" s="234"/>
      <c r="D8730" s="235" t="str">
        <f t="shared" si="2620"/>
        <v/>
      </c>
      <c r="E8730" s="236"/>
      <c r="F8730" s="237">
        <f t="shared" si="2621"/>
        <v>0</v>
      </c>
      <c r="G8730" s="303">
        <f t="shared" ref="G8730:G8735" si="2622">ROUND(E8730*F8730,2)</f>
        <v>0</v>
      </c>
    </row>
    <row r="8731" spans="1:7" s="238" customFormat="1" ht="24" customHeight="1" x14ac:dyDescent="0.2">
      <c r="A8731" s="235" t="str">
        <f t="shared" si="2618"/>
        <v/>
      </c>
      <c r="B8731" s="233">
        <f t="shared" si="2619"/>
        <v>0</v>
      </c>
      <c r="C8731" s="234"/>
      <c r="D8731" s="235" t="str">
        <f t="shared" si="2620"/>
        <v/>
      </c>
      <c r="E8731" s="236"/>
      <c r="F8731" s="237">
        <f t="shared" si="2621"/>
        <v>0</v>
      </c>
      <c r="G8731" s="303">
        <f t="shared" si="2622"/>
        <v>0</v>
      </c>
    </row>
    <row r="8732" spans="1:7" s="238" customFormat="1" ht="24" customHeight="1" x14ac:dyDescent="0.2">
      <c r="A8732" s="235" t="str">
        <f t="shared" si="2618"/>
        <v/>
      </c>
      <c r="B8732" s="233">
        <f t="shared" si="2619"/>
        <v>0</v>
      </c>
      <c r="C8732" s="234"/>
      <c r="D8732" s="235" t="str">
        <f t="shared" si="2620"/>
        <v/>
      </c>
      <c r="E8732" s="236"/>
      <c r="F8732" s="237">
        <f t="shared" si="2621"/>
        <v>0</v>
      </c>
      <c r="G8732" s="303">
        <f t="shared" si="2622"/>
        <v>0</v>
      </c>
    </row>
    <row r="8733" spans="1:7" s="238" customFormat="1" ht="24" customHeight="1" x14ac:dyDescent="0.2">
      <c r="A8733" s="235" t="str">
        <f t="shared" si="2618"/>
        <v/>
      </c>
      <c r="B8733" s="233">
        <f t="shared" si="2619"/>
        <v>0</v>
      </c>
      <c r="C8733" s="234"/>
      <c r="D8733" s="235" t="str">
        <f t="shared" si="2620"/>
        <v/>
      </c>
      <c r="E8733" s="236"/>
      <c r="F8733" s="237">
        <f t="shared" si="2621"/>
        <v>0</v>
      </c>
      <c r="G8733" s="303">
        <f t="shared" si="2622"/>
        <v>0</v>
      </c>
    </row>
    <row r="8734" spans="1:7" s="238" customFormat="1" ht="24" customHeight="1" x14ac:dyDescent="0.2">
      <c r="A8734" s="235" t="str">
        <f t="shared" si="2618"/>
        <v/>
      </c>
      <c r="B8734" s="233">
        <f t="shared" si="2619"/>
        <v>0</v>
      </c>
      <c r="C8734" s="234"/>
      <c r="D8734" s="235" t="str">
        <f t="shared" si="2620"/>
        <v/>
      </c>
      <c r="E8734" s="236"/>
      <c r="F8734" s="237">
        <f t="shared" si="2621"/>
        <v>0</v>
      </c>
      <c r="G8734" s="303">
        <f t="shared" si="2622"/>
        <v>0</v>
      </c>
    </row>
    <row r="8735" spans="1:7" s="238" customFormat="1" ht="24" customHeight="1" x14ac:dyDescent="0.2">
      <c r="A8735" s="235" t="str">
        <f t="shared" si="2618"/>
        <v/>
      </c>
      <c r="B8735" s="233">
        <f t="shared" si="2619"/>
        <v>0</v>
      </c>
      <c r="C8735" s="234"/>
      <c r="D8735" s="235" t="str">
        <f t="shared" si="2620"/>
        <v/>
      </c>
      <c r="E8735" s="236"/>
      <c r="F8735" s="237">
        <f t="shared" si="2621"/>
        <v>0</v>
      </c>
      <c r="G8735" s="303">
        <f t="shared" si="2622"/>
        <v>0</v>
      </c>
    </row>
    <row r="8736" spans="1:7" ht="24" customHeight="1" x14ac:dyDescent="0.2">
      <c r="A8736" s="304"/>
      <c r="B8736" s="99"/>
      <c r="C8736" s="99"/>
      <c r="D8736" s="105"/>
      <c r="E8736" s="106"/>
      <c r="F8736" s="377" t="s">
        <v>32</v>
      </c>
      <c r="G8736" s="305">
        <f>SUBTOTAL(9,G8728:G8735)</f>
        <v>0</v>
      </c>
    </row>
    <row r="8737" spans="1:7" ht="24" customHeight="1" x14ac:dyDescent="0.2">
      <c r="A8737" s="304"/>
      <c r="B8737" s="99"/>
      <c r="C8737" s="375" t="s">
        <v>606</v>
      </c>
      <c r="D8737" s="105"/>
      <c r="E8737" s="106"/>
      <c r="F8737" s="107"/>
      <c r="G8737" s="306"/>
    </row>
    <row r="8738" spans="1:7" s="238" customFormat="1" ht="24" customHeight="1" x14ac:dyDescent="0.2">
      <c r="A8738" s="235" t="str">
        <f t="shared" ref="A8738:A8746" si="2623">IFERROR(VLOOKUP(C8738,Tabla_Insumos,4,FALSE),"")</f>
        <v/>
      </c>
      <c r="B8738" s="233" t="str">
        <f t="shared" ref="B8738:B8746" si="2624">IFERROR(VLOOKUP(C8738,Tabla_Insumos,5,FALSE),"")</f>
        <v/>
      </c>
      <c r="C8738" s="234"/>
      <c r="D8738" s="235" t="str">
        <f t="shared" ref="D8738:D8746" si="2625">IFERROR(VLOOKUP(C8738,Tabla_Insumos,2,FALSE),"")</f>
        <v/>
      </c>
      <c r="E8738" s="236"/>
      <c r="F8738" s="237">
        <f t="shared" ref="F8738:F8746" si="2626">IFERROR(VLOOKUP(C8738,Tabla_Insumos,3,FALSE),0)</f>
        <v>0</v>
      </c>
      <c r="G8738" s="303">
        <f t="shared" ref="G8738:G8746" si="2627">ROUND(E8738*F8738,2)</f>
        <v>0</v>
      </c>
    </row>
    <row r="8739" spans="1:7" s="238" customFormat="1" ht="24" customHeight="1" x14ac:dyDescent="0.2">
      <c r="A8739" s="235" t="str">
        <f t="shared" si="2623"/>
        <v/>
      </c>
      <c r="B8739" s="233" t="str">
        <f t="shared" si="2624"/>
        <v/>
      </c>
      <c r="C8739" s="234"/>
      <c r="D8739" s="235" t="str">
        <f t="shared" si="2625"/>
        <v/>
      </c>
      <c r="E8739" s="236"/>
      <c r="F8739" s="237">
        <f t="shared" si="2626"/>
        <v>0</v>
      </c>
      <c r="G8739" s="303">
        <f t="shared" si="2627"/>
        <v>0</v>
      </c>
    </row>
    <row r="8740" spans="1:7" s="238" customFormat="1" ht="24" customHeight="1" x14ac:dyDescent="0.2">
      <c r="A8740" s="235" t="str">
        <f t="shared" si="2623"/>
        <v/>
      </c>
      <c r="B8740" s="233" t="str">
        <f t="shared" si="2624"/>
        <v/>
      </c>
      <c r="C8740" s="234"/>
      <c r="D8740" s="235" t="str">
        <f t="shared" si="2625"/>
        <v/>
      </c>
      <c r="E8740" s="236"/>
      <c r="F8740" s="237">
        <f t="shared" si="2626"/>
        <v>0</v>
      </c>
      <c r="G8740" s="303">
        <f t="shared" si="2627"/>
        <v>0</v>
      </c>
    </row>
    <row r="8741" spans="1:7" s="238" customFormat="1" ht="24" customHeight="1" x14ac:dyDescent="0.2">
      <c r="A8741" s="235" t="str">
        <f t="shared" si="2623"/>
        <v/>
      </c>
      <c r="B8741" s="233" t="str">
        <f t="shared" si="2624"/>
        <v/>
      </c>
      <c r="C8741" s="234"/>
      <c r="D8741" s="235" t="str">
        <f t="shared" si="2625"/>
        <v/>
      </c>
      <c r="E8741" s="236"/>
      <c r="F8741" s="237">
        <f t="shared" si="2626"/>
        <v>0</v>
      </c>
      <c r="G8741" s="303">
        <f t="shared" si="2627"/>
        <v>0</v>
      </c>
    </row>
    <row r="8742" spans="1:7" s="238" customFormat="1" ht="24" customHeight="1" x14ac:dyDescent="0.2">
      <c r="A8742" s="235" t="str">
        <f t="shared" si="2623"/>
        <v/>
      </c>
      <c r="B8742" s="233" t="str">
        <f t="shared" si="2624"/>
        <v/>
      </c>
      <c r="C8742" s="234"/>
      <c r="D8742" s="235" t="str">
        <f t="shared" si="2625"/>
        <v/>
      </c>
      <c r="E8742" s="236"/>
      <c r="F8742" s="237">
        <f t="shared" si="2626"/>
        <v>0</v>
      </c>
      <c r="G8742" s="303">
        <f t="shared" si="2627"/>
        <v>0</v>
      </c>
    </row>
    <row r="8743" spans="1:7" s="238" customFormat="1" ht="24" customHeight="1" x14ac:dyDescent="0.2">
      <c r="A8743" s="235" t="str">
        <f t="shared" si="2623"/>
        <v/>
      </c>
      <c r="B8743" s="233" t="str">
        <f t="shared" si="2624"/>
        <v/>
      </c>
      <c r="C8743" s="234"/>
      <c r="D8743" s="235" t="str">
        <f t="shared" si="2625"/>
        <v/>
      </c>
      <c r="E8743" s="236"/>
      <c r="F8743" s="237">
        <f t="shared" si="2626"/>
        <v>0</v>
      </c>
      <c r="G8743" s="303">
        <f t="shared" si="2627"/>
        <v>0</v>
      </c>
    </row>
    <row r="8744" spans="1:7" s="238" customFormat="1" ht="24" customHeight="1" x14ac:dyDescent="0.2">
      <c r="A8744" s="235" t="str">
        <f t="shared" si="2623"/>
        <v/>
      </c>
      <c r="B8744" s="233" t="str">
        <f t="shared" si="2624"/>
        <v/>
      </c>
      <c r="C8744" s="234"/>
      <c r="D8744" s="235" t="str">
        <f t="shared" si="2625"/>
        <v/>
      </c>
      <c r="E8744" s="236"/>
      <c r="F8744" s="237">
        <f t="shared" si="2626"/>
        <v>0</v>
      </c>
      <c r="G8744" s="303">
        <f t="shared" si="2627"/>
        <v>0</v>
      </c>
    </row>
    <row r="8745" spans="1:7" s="238" customFormat="1" ht="24" customHeight="1" x14ac:dyDescent="0.2">
      <c r="A8745" s="235" t="str">
        <f t="shared" si="2623"/>
        <v/>
      </c>
      <c r="B8745" s="233" t="str">
        <f t="shared" si="2624"/>
        <v/>
      </c>
      <c r="C8745" s="234"/>
      <c r="D8745" s="235" t="str">
        <f t="shared" si="2625"/>
        <v/>
      </c>
      <c r="E8745" s="236"/>
      <c r="F8745" s="237">
        <f t="shared" si="2626"/>
        <v>0</v>
      </c>
      <c r="G8745" s="303">
        <f t="shared" si="2627"/>
        <v>0</v>
      </c>
    </row>
    <row r="8746" spans="1:7" s="238" customFormat="1" ht="24" customHeight="1" x14ac:dyDescent="0.2">
      <c r="A8746" s="235" t="str">
        <f t="shared" si="2623"/>
        <v/>
      </c>
      <c r="B8746" s="233" t="str">
        <f t="shared" si="2624"/>
        <v/>
      </c>
      <c r="C8746" s="234"/>
      <c r="D8746" s="235" t="str">
        <f t="shared" si="2625"/>
        <v/>
      </c>
      <c r="E8746" s="236"/>
      <c r="F8746" s="237">
        <f t="shared" si="2626"/>
        <v>0</v>
      </c>
      <c r="G8746" s="303">
        <f t="shared" si="2627"/>
        <v>0</v>
      </c>
    </row>
    <row r="8747" spans="1:7" ht="24" customHeight="1" x14ac:dyDescent="0.2">
      <c r="A8747" s="307"/>
      <c r="B8747" s="105"/>
      <c r="C8747" s="99"/>
      <c r="D8747" s="105"/>
      <c r="E8747" s="106"/>
      <c r="F8747" s="377" t="s">
        <v>33</v>
      </c>
      <c r="G8747" s="305">
        <f>SUBTOTAL(9,G8738:G8746)</f>
        <v>0</v>
      </c>
    </row>
    <row r="8748" spans="1:7" ht="24" customHeight="1" x14ac:dyDescent="0.2">
      <c r="A8748" s="308"/>
      <c r="B8748" s="105"/>
      <c r="C8748" s="99"/>
      <c r="D8748" s="105"/>
      <c r="E8748" s="106"/>
      <c r="F8748" s="107"/>
      <c r="G8748" s="306"/>
    </row>
    <row r="8749" spans="1:7" ht="24" customHeight="1" x14ac:dyDescent="0.2">
      <c r="A8749" s="309" t="str">
        <f>B8707</f>
        <v/>
      </c>
      <c r="B8749" s="310" t="str">
        <f>C8707</f>
        <v/>
      </c>
      <c r="C8749" s="113"/>
      <c r="D8749" s="113" t="s">
        <v>34</v>
      </c>
      <c r="E8749" s="114"/>
      <c r="F8749" s="312" t="s">
        <v>35</v>
      </c>
      <c r="G8749" s="311">
        <f>SUBTOTAL(9,G8712:G8748)</f>
        <v>0</v>
      </c>
    </row>
    <row r="8751" spans="1:7" ht="24" customHeight="1" x14ac:dyDescent="0.2">
      <c r="A8751" s="291" t="s">
        <v>37</v>
      </c>
      <c r="B8751" s="292"/>
      <c r="C8751" s="292"/>
      <c r="D8751" s="292"/>
      <c r="E8751" s="292"/>
      <c r="F8751" s="292"/>
      <c r="G8751" s="293"/>
    </row>
    <row r="8752" spans="1:7" ht="24" customHeight="1" x14ac:dyDescent="0.2">
      <c r="A8752" s="294" t="s">
        <v>602</v>
      </c>
      <c r="B8752" s="101" t="str">
        <f>Comitente</f>
        <v>DIRECCION PROVINCIAL DE REDES DE GAS</v>
      </c>
      <c r="C8752" s="96"/>
      <c r="D8752" s="102"/>
      <c r="E8752" s="102"/>
      <c r="F8752" s="103"/>
      <c r="G8752" s="295"/>
    </row>
    <row r="8753" spans="1:123" ht="24" customHeight="1" x14ac:dyDescent="0.2">
      <c r="A8753" s="294" t="s">
        <v>603</v>
      </c>
      <c r="B8753" s="101">
        <f>Contratista</f>
        <v>0</v>
      </c>
      <c r="C8753" s="97"/>
      <c r="D8753" s="97"/>
      <c r="E8753" s="97"/>
      <c r="F8753" s="104"/>
      <c r="G8753" s="296"/>
    </row>
    <row r="8754" spans="1:123" ht="24" customHeight="1" x14ac:dyDescent="0.2">
      <c r="A8754" s="294" t="s">
        <v>24</v>
      </c>
      <c r="B8754" s="101" t="str">
        <f>Obra</f>
        <v>RED DE MEDIA PRESIÓN BARRIO TALACASTO</v>
      </c>
      <c r="C8754" s="97"/>
      <c r="D8754" s="97"/>
      <c r="E8754" s="97"/>
      <c r="F8754" s="104" t="s">
        <v>38</v>
      </c>
      <c r="G8754" s="297">
        <f>Fecha_Base</f>
        <v>0</v>
      </c>
    </row>
    <row r="8755" spans="1:123" ht="24" customHeight="1" x14ac:dyDescent="0.2">
      <c r="A8755" s="298" t="s">
        <v>601</v>
      </c>
      <c r="B8755" s="98" t="str">
        <f>Ubicación</f>
        <v>Departamento Chimbas</v>
      </c>
      <c r="C8755" s="98"/>
      <c r="D8755" s="105"/>
      <c r="E8755" s="106"/>
      <c r="F8755" s="107"/>
      <c r="G8755" s="299"/>
    </row>
    <row r="8756" spans="1:123" ht="24" customHeight="1" x14ac:dyDescent="0.2">
      <c r="A8756" s="298" t="s">
        <v>39</v>
      </c>
      <c r="B8756" s="108" t="str">
        <f>IFERROR(VALUE(LEFT(B8757,FIND(".",B8757)-1)),"")</f>
        <v/>
      </c>
      <c r="C8756" s="99" t="str">
        <f>IFERROR(VLOOKUP(B8756,Tabla_CyP,2,FALSE),"")</f>
        <v/>
      </c>
      <c r="D8756" s="99"/>
      <c r="E8756" s="106"/>
      <c r="F8756" s="107"/>
      <c r="G8756" s="299"/>
    </row>
    <row r="8757" spans="1:123" ht="24" customHeight="1" x14ac:dyDescent="0.2">
      <c r="A8757" s="298" t="s">
        <v>25</v>
      </c>
      <c r="B8757" s="109" t="str">
        <f>IFERROR(VLOOKUP(COUNTIF($A$1:A8757,"ANALISIS DE PRECIOS"),Tabla_NumeroItem,2,FALSE),"")</f>
        <v/>
      </c>
      <c r="C8757" s="99" t="str">
        <f>IFERROR(VLOOKUP(B8757,Tabla_CyP,2,FALSE),"")</f>
        <v/>
      </c>
      <c r="D8757" s="105"/>
      <c r="E8757" s="106"/>
      <c r="F8757" s="104" t="s">
        <v>26</v>
      </c>
      <c r="G8757" s="300" t="str">
        <f>IFERROR(VLOOKUP(B8757,Tabla_CyP,4,FALSE),"")</f>
        <v/>
      </c>
    </row>
    <row r="8758" spans="1:123" ht="24" customHeight="1" x14ac:dyDescent="0.2">
      <c r="A8758" s="298"/>
      <c r="B8758" s="98"/>
      <c r="C8758" s="99"/>
      <c r="D8758" s="105"/>
      <c r="E8758" s="106"/>
      <c r="F8758" s="107"/>
      <c r="G8758" s="299"/>
    </row>
    <row r="8759" spans="1:123" ht="24" customHeight="1" x14ac:dyDescent="0.2">
      <c r="A8759" s="431" t="s">
        <v>507</v>
      </c>
      <c r="B8759" s="432"/>
      <c r="C8759" s="425" t="s">
        <v>0</v>
      </c>
      <c r="D8759" s="425" t="s">
        <v>27</v>
      </c>
      <c r="E8759" s="427" t="s">
        <v>28</v>
      </c>
      <c r="F8759" s="429" t="s">
        <v>29</v>
      </c>
      <c r="G8759" s="429" t="s">
        <v>30</v>
      </c>
    </row>
    <row r="8760" spans="1:123" s="111" customFormat="1" ht="24" customHeight="1" x14ac:dyDescent="0.2">
      <c r="A8760" s="110" t="s">
        <v>508</v>
      </c>
      <c r="B8760" s="110" t="s">
        <v>509</v>
      </c>
      <c r="C8760" s="426"/>
      <c r="D8760" s="426"/>
      <c r="E8760" s="428"/>
      <c r="F8760" s="430"/>
      <c r="G8760" s="430"/>
      <c r="H8760" s="239"/>
      <c r="I8760" s="239"/>
      <c r="J8760" s="239"/>
      <c r="K8760" s="239"/>
      <c r="L8760" s="239"/>
      <c r="M8760" s="239"/>
      <c r="N8760" s="239"/>
      <c r="O8760" s="239"/>
      <c r="P8760" s="239"/>
      <c r="Q8760" s="239"/>
      <c r="R8760" s="239"/>
      <c r="S8760" s="239"/>
      <c r="T8760" s="239"/>
      <c r="U8760" s="239"/>
      <c r="V8760" s="239"/>
      <c r="W8760" s="239"/>
      <c r="X8760" s="239"/>
      <c r="Y8760" s="239"/>
      <c r="Z8760" s="239"/>
      <c r="AA8760" s="239"/>
      <c r="AB8760" s="239"/>
      <c r="AC8760" s="239"/>
      <c r="AD8760" s="239"/>
      <c r="AE8760" s="239"/>
      <c r="AF8760" s="239"/>
      <c r="AG8760" s="239"/>
      <c r="AH8760" s="239"/>
      <c r="AI8760" s="239"/>
      <c r="AJ8760" s="239"/>
      <c r="AK8760" s="239"/>
      <c r="AL8760" s="239"/>
      <c r="AM8760" s="239"/>
      <c r="AN8760" s="239"/>
      <c r="AO8760" s="239"/>
      <c r="AP8760" s="239"/>
      <c r="AQ8760" s="239"/>
      <c r="AR8760" s="239"/>
      <c r="AS8760" s="239"/>
      <c r="AT8760" s="239"/>
      <c r="AU8760" s="239"/>
      <c r="AV8760" s="239"/>
      <c r="AW8760" s="239"/>
      <c r="AX8760" s="239"/>
      <c r="AY8760" s="239"/>
      <c r="AZ8760" s="239"/>
      <c r="BA8760" s="239"/>
      <c r="BB8760" s="239"/>
      <c r="BC8760" s="239"/>
      <c r="BD8760" s="239"/>
      <c r="BE8760" s="239"/>
      <c r="BF8760" s="239"/>
      <c r="BG8760" s="239"/>
      <c r="BH8760" s="239"/>
      <c r="BI8760" s="239"/>
      <c r="BJ8760" s="239"/>
      <c r="BK8760" s="239"/>
      <c r="BL8760" s="239"/>
      <c r="BM8760" s="239"/>
      <c r="BN8760" s="239"/>
      <c r="BO8760" s="239"/>
      <c r="BP8760" s="239"/>
      <c r="BQ8760" s="239"/>
      <c r="BR8760" s="239"/>
      <c r="BS8760" s="239"/>
      <c r="BT8760" s="239"/>
      <c r="BU8760" s="239"/>
      <c r="BV8760" s="239"/>
      <c r="BW8760" s="239"/>
      <c r="BX8760" s="239"/>
      <c r="BY8760" s="239"/>
      <c r="BZ8760" s="239"/>
      <c r="CA8760" s="239"/>
      <c r="CB8760" s="239"/>
      <c r="CC8760" s="239"/>
      <c r="CD8760" s="239"/>
      <c r="CE8760" s="239"/>
      <c r="CF8760" s="239"/>
      <c r="CG8760" s="239"/>
      <c r="CH8760" s="239"/>
      <c r="CI8760" s="239"/>
      <c r="CJ8760" s="239"/>
      <c r="CK8760" s="239"/>
      <c r="CL8760" s="239"/>
      <c r="CM8760" s="239"/>
      <c r="CN8760" s="239"/>
      <c r="CO8760" s="239"/>
      <c r="CP8760" s="239"/>
      <c r="CQ8760" s="239"/>
      <c r="CR8760" s="239"/>
      <c r="CS8760" s="239"/>
      <c r="CT8760" s="239"/>
      <c r="CU8760" s="239"/>
      <c r="CV8760" s="239"/>
      <c r="CW8760" s="239"/>
      <c r="CX8760" s="239"/>
      <c r="CY8760" s="239"/>
      <c r="CZ8760" s="239"/>
      <c r="DA8760" s="239"/>
      <c r="DB8760" s="239"/>
      <c r="DC8760" s="239"/>
      <c r="DD8760" s="239"/>
      <c r="DE8760" s="239"/>
      <c r="DF8760" s="239"/>
      <c r="DG8760" s="239"/>
      <c r="DH8760" s="239"/>
      <c r="DI8760" s="239"/>
      <c r="DJ8760" s="239"/>
      <c r="DK8760" s="239"/>
      <c r="DL8760" s="239"/>
      <c r="DM8760" s="239"/>
      <c r="DN8760" s="239"/>
      <c r="DO8760" s="239"/>
      <c r="DP8760" s="239"/>
      <c r="DQ8760" s="239"/>
      <c r="DR8760" s="239"/>
      <c r="DS8760" s="239"/>
    </row>
    <row r="8761" spans="1:123" ht="24" customHeight="1" x14ac:dyDescent="0.2">
      <c r="A8761" s="378"/>
      <c r="B8761" s="112"/>
      <c r="C8761" s="376" t="s">
        <v>604</v>
      </c>
      <c r="D8761" s="113"/>
      <c r="E8761" s="114"/>
      <c r="F8761" s="115"/>
      <c r="G8761" s="302"/>
    </row>
    <row r="8762" spans="1:123" s="238" customFormat="1" ht="24" customHeight="1" x14ac:dyDescent="0.2">
      <c r="A8762" s="235" t="str">
        <f t="shared" ref="A8762:A8775" si="2628">IFERROR(VLOOKUP(C8762,Tabla_Insumos,4,FALSE),"")</f>
        <v/>
      </c>
      <c r="B8762" s="233" t="str">
        <f t="shared" ref="B8762:B8775" si="2629">IFERROR(VLOOKUP(C8762,Tabla_Insumos,5,FALSE),"")</f>
        <v/>
      </c>
      <c r="C8762" s="234"/>
      <c r="D8762" s="235" t="str">
        <f t="shared" ref="D8762:D8775" si="2630">IFERROR(VLOOKUP(C8762,Tabla_Insumos,2,FALSE),"")</f>
        <v/>
      </c>
      <c r="E8762" s="236"/>
      <c r="F8762" s="237">
        <f t="shared" ref="F8762:F8775" si="2631">IFERROR(VLOOKUP(C8762,Tabla_Insumos,3,FALSE),0)</f>
        <v>0</v>
      </c>
      <c r="G8762" s="303">
        <f>ROUND(E8762*F8762,2)</f>
        <v>0</v>
      </c>
    </row>
    <row r="8763" spans="1:123" s="238" customFormat="1" ht="24" customHeight="1" x14ac:dyDescent="0.2">
      <c r="A8763" s="235" t="str">
        <f t="shared" si="2628"/>
        <v/>
      </c>
      <c r="B8763" s="233" t="str">
        <f t="shared" si="2629"/>
        <v/>
      </c>
      <c r="C8763" s="234"/>
      <c r="D8763" s="235" t="str">
        <f t="shared" si="2630"/>
        <v/>
      </c>
      <c r="E8763" s="236"/>
      <c r="F8763" s="237">
        <f t="shared" si="2631"/>
        <v>0</v>
      </c>
      <c r="G8763" s="303">
        <f t="shared" ref="G8763:G8775" si="2632">ROUND(E8763*F8763,2)</f>
        <v>0</v>
      </c>
    </row>
    <row r="8764" spans="1:123" s="238" customFormat="1" ht="24" customHeight="1" x14ac:dyDescent="0.2">
      <c r="A8764" s="235" t="str">
        <f t="shared" si="2628"/>
        <v/>
      </c>
      <c r="B8764" s="233" t="str">
        <f t="shared" si="2629"/>
        <v/>
      </c>
      <c r="C8764" s="234"/>
      <c r="D8764" s="235" t="str">
        <f t="shared" si="2630"/>
        <v/>
      </c>
      <c r="E8764" s="236"/>
      <c r="F8764" s="237">
        <f t="shared" si="2631"/>
        <v>0</v>
      </c>
      <c r="G8764" s="303">
        <f t="shared" si="2632"/>
        <v>0</v>
      </c>
    </row>
    <row r="8765" spans="1:123" s="238" customFormat="1" ht="24" customHeight="1" x14ac:dyDescent="0.2">
      <c r="A8765" s="235" t="str">
        <f t="shared" si="2628"/>
        <v/>
      </c>
      <c r="B8765" s="233" t="str">
        <f t="shared" si="2629"/>
        <v/>
      </c>
      <c r="C8765" s="234"/>
      <c r="D8765" s="235" t="str">
        <f t="shared" si="2630"/>
        <v/>
      </c>
      <c r="E8765" s="236"/>
      <c r="F8765" s="237">
        <f t="shared" si="2631"/>
        <v>0</v>
      </c>
      <c r="G8765" s="303">
        <f t="shared" si="2632"/>
        <v>0</v>
      </c>
    </row>
    <row r="8766" spans="1:123" s="238" customFormat="1" ht="24" customHeight="1" x14ac:dyDescent="0.2">
      <c r="A8766" s="235" t="str">
        <f t="shared" si="2628"/>
        <v/>
      </c>
      <c r="B8766" s="233" t="str">
        <f t="shared" si="2629"/>
        <v/>
      </c>
      <c r="C8766" s="234"/>
      <c r="D8766" s="235" t="str">
        <f t="shared" si="2630"/>
        <v/>
      </c>
      <c r="E8766" s="236"/>
      <c r="F8766" s="237">
        <f t="shared" si="2631"/>
        <v>0</v>
      </c>
      <c r="G8766" s="303">
        <f t="shared" si="2632"/>
        <v>0</v>
      </c>
    </row>
    <row r="8767" spans="1:123" s="238" customFormat="1" ht="24" customHeight="1" x14ac:dyDescent="0.2">
      <c r="A8767" s="235" t="str">
        <f t="shared" si="2628"/>
        <v/>
      </c>
      <c r="B8767" s="233" t="str">
        <f t="shared" si="2629"/>
        <v/>
      </c>
      <c r="C8767" s="234"/>
      <c r="D8767" s="235" t="str">
        <f t="shared" si="2630"/>
        <v/>
      </c>
      <c r="E8767" s="236"/>
      <c r="F8767" s="237">
        <f t="shared" si="2631"/>
        <v>0</v>
      </c>
      <c r="G8767" s="303">
        <f t="shared" si="2632"/>
        <v>0</v>
      </c>
    </row>
    <row r="8768" spans="1:123" s="238" customFormat="1" ht="24" customHeight="1" x14ac:dyDescent="0.2">
      <c r="A8768" s="235" t="str">
        <f t="shared" si="2628"/>
        <v/>
      </c>
      <c r="B8768" s="233" t="str">
        <f t="shared" si="2629"/>
        <v/>
      </c>
      <c r="C8768" s="234"/>
      <c r="D8768" s="235" t="str">
        <f t="shared" si="2630"/>
        <v/>
      </c>
      <c r="E8768" s="236"/>
      <c r="F8768" s="237">
        <f t="shared" si="2631"/>
        <v>0</v>
      </c>
      <c r="G8768" s="303">
        <f t="shared" si="2632"/>
        <v>0</v>
      </c>
    </row>
    <row r="8769" spans="1:7" s="238" customFormat="1" ht="24" customHeight="1" x14ac:dyDescent="0.2">
      <c r="A8769" s="235" t="str">
        <f t="shared" si="2628"/>
        <v/>
      </c>
      <c r="B8769" s="233" t="str">
        <f t="shared" si="2629"/>
        <v/>
      </c>
      <c r="C8769" s="234"/>
      <c r="D8769" s="235" t="str">
        <f t="shared" si="2630"/>
        <v/>
      </c>
      <c r="E8769" s="236"/>
      <c r="F8769" s="237">
        <f t="shared" si="2631"/>
        <v>0</v>
      </c>
      <c r="G8769" s="303">
        <f t="shared" si="2632"/>
        <v>0</v>
      </c>
    </row>
    <row r="8770" spans="1:7" s="238" customFormat="1" ht="24" customHeight="1" x14ac:dyDescent="0.2">
      <c r="A8770" s="235" t="str">
        <f t="shared" si="2628"/>
        <v/>
      </c>
      <c r="B8770" s="233" t="str">
        <f t="shared" si="2629"/>
        <v/>
      </c>
      <c r="C8770" s="234"/>
      <c r="D8770" s="235" t="str">
        <f t="shared" si="2630"/>
        <v/>
      </c>
      <c r="E8770" s="236"/>
      <c r="F8770" s="237">
        <f t="shared" si="2631"/>
        <v>0</v>
      </c>
      <c r="G8770" s="303">
        <f t="shared" si="2632"/>
        <v>0</v>
      </c>
    </row>
    <row r="8771" spans="1:7" s="238" customFormat="1" ht="24" customHeight="1" x14ac:dyDescent="0.2">
      <c r="A8771" s="235" t="str">
        <f t="shared" si="2628"/>
        <v/>
      </c>
      <c r="B8771" s="233" t="str">
        <f t="shared" si="2629"/>
        <v/>
      </c>
      <c r="C8771" s="234"/>
      <c r="D8771" s="235" t="str">
        <f t="shared" si="2630"/>
        <v/>
      </c>
      <c r="E8771" s="236"/>
      <c r="F8771" s="237">
        <f t="shared" si="2631"/>
        <v>0</v>
      </c>
      <c r="G8771" s="303">
        <f t="shared" si="2632"/>
        <v>0</v>
      </c>
    </row>
    <row r="8772" spans="1:7" s="238" customFormat="1" ht="24" customHeight="1" x14ac:dyDescent="0.2">
      <c r="A8772" s="235" t="str">
        <f t="shared" si="2628"/>
        <v/>
      </c>
      <c r="B8772" s="233" t="str">
        <f t="shared" si="2629"/>
        <v/>
      </c>
      <c r="C8772" s="234"/>
      <c r="D8772" s="235" t="str">
        <f t="shared" si="2630"/>
        <v/>
      </c>
      <c r="E8772" s="236"/>
      <c r="F8772" s="237">
        <f t="shared" si="2631"/>
        <v>0</v>
      </c>
      <c r="G8772" s="303">
        <f t="shared" si="2632"/>
        <v>0</v>
      </c>
    </row>
    <row r="8773" spans="1:7" s="238" customFormat="1" ht="24" customHeight="1" x14ac:dyDescent="0.2">
      <c r="A8773" s="235" t="str">
        <f t="shared" si="2628"/>
        <v/>
      </c>
      <c r="B8773" s="233" t="str">
        <f t="shared" si="2629"/>
        <v/>
      </c>
      <c r="C8773" s="234"/>
      <c r="D8773" s="235" t="str">
        <f t="shared" si="2630"/>
        <v/>
      </c>
      <c r="E8773" s="236"/>
      <c r="F8773" s="237">
        <f t="shared" si="2631"/>
        <v>0</v>
      </c>
      <c r="G8773" s="303">
        <f t="shared" si="2632"/>
        <v>0</v>
      </c>
    </row>
    <row r="8774" spans="1:7" s="238" customFormat="1" ht="24" customHeight="1" x14ac:dyDescent="0.2">
      <c r="A8774" s="235" t="str">
        <f t="shared" si="2628"/>
        <v/>
      </c>
      <c r="B8774" s="233" t="str">
        <f t="shared" si="2629"/>
        <v/>
      </c>
      <c r="C8774" s="234"/>
      <c r="D8774" s="235" t="str">
        <f t="shared" si="2630"/>
        <v/>
      </c>
      <c r="E8774" s="236"/>
      <c r="F8774" s="237">
        <f t="shared" si="2631"/>
        <v>0</v>
      </c>
      <c r="G8774" s="303">
        <f t="shared" si="2632"/>
        <v>0</v>
      </c>
    </row>
    <row r="8775" spans="1:7" s="238" customFormat="1" ht="24" customHeight="1" x14ac:dyDescent="0.2">
      <c r="A8775" s="235" t="str">
        <f t="shared" si="2628"/>
        <v/>
      </c>
      <c r="B8775" s="233" t="str">
        <f t="shared" si="2629"/>
        <v/>
      </c>
      <c r="C8775" s="234"/>
      <c r="D8775" s="235" t="str">
        <f t="shared" si="2630"/>
        <v/>
      </c>
      <c r="E8775" s="236"/>
      <c r="F8775" s="237">
        <f t="shared" si="2631"/>
        <v>0</v>
      </c>
      <c r="G8775" s="303">
        <f t="shared" si="2632"/>
        <v>0</v>
      </c>
    </row>
    <row r="8776" spans="1:7" ht="24" customHeight="1" x14ac:dyDescent="0.2">
      <c r="A8776" s="304"/>
      <c r="B8776" s="99"/>
      <c r="C8776" s="99"/>
      <c r="D8776" s="105"/>
      <c r="E8776" s="106"/>
      <c r="F8776" s="377" t="s">
        <v>31</v>
      </c>
      <c r="G8776" s="305">
        <f>SUBTOTAL(9,G8762:G8775)</f>
        <v>0</v>
      </c>
    </row>
    <row r="8777" spans="1:7" ht="24" customHeight="1" x14ac:dyDescent="0.2">
      <c r="A8777" s="304"/>
      <c r="B8777" s="99"/>
      <c r="C8777" s="375" t="s">
        <v>605</v>
      </c>
      <c r="D8777" s="105"/>
      <c r="E8777" s="106"/>
      <c r="F8777" s="107"/>
      <c r="G8777" s="306"/>
    </row>
    <row r="8778" spans="1:7" s="238" customFormat="1" ht="24" customHeight="1" x14ac:dyDescent="0.2">
      <c r="A8778" s="235" t="str">
        <f t="shared" ref="A8778:A8785" si="2633">IFERROR(VLOOKUP(C8778,Tabla_Insumos,4,FALSE),"")</f>
        <v/>
      </c>
      <c r="B8778" s="233">
        <f t="shared" ref="B8778:B8785" si="2634">IFERROR(VLOOKUP(A8778,Tabla_Indices,5,FALSE),"")</f>
        <v>0</v>
      </c>
      <c r="C8778" s="234"/>
      <c r="D8778" s="235" t="str">
        <f t="shared" ref="D8778:D8785" si="2635">IFERROR(VLOOKUP(C8778,Tabla_Insumos,2,FALSE),"")</f>
        <v/>
      </c>
      <c r="E8778" s="236"/>
      <c r="F8778" s="237">
        <f t="shared" ref="F8778:F8785" si="2636">IFERROR(VLOOKUP(C8778,Tabla_Insumos,3,FALSE),0)</f>
        <v>0</v>
      </c>
      <c r="G8778" s="303">
        <f>ROUND(E8778*F8778,2)</f>
        <v>0</v>
      </c>
    </row>
    <row r="8779" spans="1:7" s="238" customFormat="1" ht="24" customHeight="1" x14ac:dyDescent="0.2">
      <c r="A8779" s="235" t="str">
        <f t="shared" si="2633"/>
        <v/>
      </c>
      <c r="B8779" s="233">
        <f t="shared" si="2634"/>
        <v>0</v>
      </c>
      <c r="C8779" s="234"/>
      <c r="D8779" s="235" t="str">
        <f t="shared" si="2635"/>
        <v/>
      </c>
      <c r="E8779" s="236"/>
      <c r="F8779" s="237">
        <f t="shared" si="2636"/>
        <v>0</v>
      </c>
      <c r="G8779" s="303">
        <f>ROUND(E8779*F8779,2)</f>
        <v>0</v>
      </c>
    </row>
    <row r="8780" spans="1:7" s="238" customFormat="1" ht="24" customHeight="1" x14ac:dyDescent="0.2">
      <c r="A8780" s="235" t="str">
        <f t="shared" si="2633"/>
        <v/>
      </c>
      <c r="B8780" s="233">
        <f t="shared" si="2634"/>
        <v>0</v>
      </c>
      <c r="C8780" s="234"/>
      <c r="D8780" s="235" t="str">
        <f t="shared" si="2635"/>
        <v/>
      </c>
      <c r="E8780" s="236"/>
      <c r="F8780" s="237">
        <f t="shared" si="2636"/>
        <v>0</v>
      </c>
      <c r="G8780" s="303">
        <f t="shared" ref="G8780:G8785" si="2637">ROUND(E8780*F8780,2)</f>
        <v>0</v>
      </c>
    </row>
    <row r="8781" spans="1:7" s="238" customFormat="1" ht="24" customHeight="1" x14ac:dyDescent="0.2">
      <c r="A8781" s="235" t="str">
        <f t="shared" si="2633"/>
        <v/>
      </c>
      <c r="B8781" s="233">
        <f t="shared" si="2634"/>
        <v>0</v>
      </c>
      <c r="C8781" s="234"/>
      <c r="D8781" s="235" t="str">
        <f t="shared" si="2635"/>
        <v/>
      </c>
      <c r="E8781" s="236"/>
      <c r="F8781" s="237">
        <f t="shared" si="2636"/>
        <v>0</v>
      </c>
      <c r="G8781" s="303">
        <f t="shared" si="2637"/>
        <v>0</v>
      </c>
    </row>
    <row r="8782" spans="1:7" s="238" customFormat="1" ht="24" customHeight="1" x14ac:dyDescent="0.2">
      <c r="A8782" s="235" t="str">
        <f t="shared" si="2633"/>
        <v/>
      </c>
      <c r="B8782" s="233">
        <f t="shared" si="2634"/>
        <v>0</v>
      </c>
      <c r="C8782" s="234"/>
      <c r="D8782" s="235" t="str">
        <f t="shared" si="2635"/>
        <v/>
      </c>
      <c r="E8782" s="236"/>
      <c r="F8782" s="237">
        <f t="shared" si="2636"/>
        <v>0</v>
      </c>
      <c r="G8782" s="303">
        <f t="shared" si="2637"/>
        <v>0</v>
      </c>
    </row>
    <row r="8783" spans="1:7" s="238" customFormat="1" ht="24" customHeight="1" x14ac:dyDescent="0.2">
      <c r="A8783" s="235" t="str">
        <f t="shared" si="2633"/>
        <v/>
      </c>
      <c r="B8783" s="233">
        <f t="shared" si="2634"/>
        <v>0</v>
      </c>
      <c r="C8783" s="234"/>
      <c r="D8783" s="235" t="str">
        <f t="shared" si="2635"/>
        <v/>
      </c>
      <c r="E8783" s="236"/>
      <c r="F8783" s="237">
        <f t="shared" si="2636"/>
        <v>0</v>
      </c>
      <c r="G8783" s="303">
        <f t="shared" si="2637"/>
        <v>0</v>
      </c>
    </row>
    <row r="8784" spans="1:7" s="238" customFormat="1" ht="24" customHeight="1" x14ac:dyDescent="0.2">
      <c r="A8784" s="235" t="str">
        <f t="shared" si="2633"/>
        <v/>
      </c>
      <c r="B8784" s="233">
        <f t="shared" si="2634"/>
        <v>0</v>
      </c>
      <c r="C8784" s="234"/>
      <c r="D8784" s="235" t="str">
        <f t="shared" si="2635"/>
        <v/>
      </c>
      <c r="E8784" s="236"/>
      <c r="F8784" s="237">
        <f t="shared" si="2636"/>
        <v>0</v>
      </c>
      <c r="G8784" s="303">
        <f t="shared" si="2637"/>
        <v>0</v>
      </c>
    </row>
    <row r="8785" spans="1:7" s="238" customFormat="1" ht="24" customHeight="1" x14ac:dyDescent="0.2">
      <c r="A8785" s="235" t="str">
        <f t="shared" si="2633"/>
        <v/>
      </c>
      <c r="B8785" s="233">
        <f t="shared" si="2634"/>
        <v>0</v>
      </c>
      <c r="C8785" s="234"/>
      <c r="D8785" s="235" t="str">
        <f t="shared" si="2635"/>
        <v/>
      </c>
      <c r="E8785" s="236"/>
      <c r="F8785" s="237">
        <f t="shared" si="2636"/>
        <v>0</v>
      </c>
      <c r="G8785" s="303">
        <f t="shared" si="2637"/>
        <v>0</v>
      </c>
    </row>
    <row r="8786" spans="1:7" ht="24" customHeight="1" x14ac:dyDescent="0.2">
      <c r="A8786" s="304"/>
      <c r="B8786" s="99"/>
      <c r="C8786" s="99"/>
      <c r="D8786" s="105"/>
      <c r="E8786" s="106"/>
      <c r="F8786" s="377" t="s">
        <v>32</v>
      </c>
      <c r="G8786" s="305">
        <f>SUBTOTAL(9,G8778:G8785)</f>
        <v>0</v>
      </c>
    </row>
    <row r="8787" spans="1:7" ht="24" customHeight="1" x14ac:dyDescent="0.2">
      <c r="A8787" s="304"/>
      <c r="B8787" s="99"/>
      <c r="C8787" s="375" t="s">
        <v>606</v>
      </c>
      <c r="D8787" s="105"/>
      <c r="E8787" s="106"/>
      <c r="F8787" s="107"/>
      <c r="G8787" s="306"/>
    </row>
    <row r="8788" spans="1:7" s="238" customFormat="1" ht="24" customHeight="1" x14ac:dyDescent="0.2">
      <c r="A8788" s="235" t="str">
        <f t="shared" ref="A8788:A8796" si="2638">IFERROR(VLOOKUP(C8788,Tabla_Insumos,4,FALSE),"")</f>
        <v/>
      </c>
      <c r="B8788" s="233" t="str">
        <f t="shared" ref="B8788:B8796" si="2639">IFERROR(VLOOKUP(C8788,Tabla_Insumos,5,FALSE),"")</f>
        <v/>
      </c>
      <c r="C8788" s="234"/>
      <c r="D8788" s="235" t="str">
        <f t="shared" ref="D8788:D8796" si="2640">IFERROR(VLOOKUP(C8788,Tabla_Insumos,2,FALSE),"")</f>
        <v/>
      </c>
      <c r="E8788" s="236"/>
      <c r="F8788" s="237">
        <f t="shared" ref="F8788:F8796" si="2641">IFERROR(VLOOKUP(C8788,Tabla_Insumos,3,FALSE),0)</f>
        <v>0</v>
      </c>
      <c r="G8788" s="303">
        <f t="shared" ref="G8788:G8796" si="2642">ROUND(E8788*F8788,2)</f>
        <v>0</v>
      </c>
    </row>
    <row r="8789" spans="1:7" s="238" customFormat="1" ht="24" customHeight="1" x14ac:dyDescent="0.2">
      <c r="A8789" s="235" t="str">
        <f t="shared" si="2638"/>
        <v/>
      </c>
      <c r="B8789" s="233" t="str">
        <f t="shared" si="2639"/>
        <v/>
      </c>
      <c r="C8789" s="234"/>
      <c r="D8789" s="235" t="str">
        <f t="shared" si="2640"/>
        <v/>
      </c>
      <c r="E8789" s="236"/>
      <c r="F8789" s="237">
        <f t="shared" si="2641"/>
        <v>0</v>
      </c>
      <c r="G8789" s="303">
        <f t="shared" si="2642"/>
        <v>0</v>
      </c>
    </row>
    <row r="8790" spans="1:7" s="238" customFormat="1" ht="24" customHeight="1" x14ac:dyDescent="0.2">
      <c r="A8790" s="235" t="str">
        <f t="shared" si="2638"/>
        <v/>
      </c>
      <c r="B8790" s="233" t="str">
        <f t="shared" si="2639"/>
        <v/>
      </c>
      <c r="C8790" s="234"/>
      <c r="D8790" s="235" t="str">
        <f t="shared" si="2640"/>
        <v/>
      </c>
      <c r="E8790" s="236"/>
      <c r="F8790" s="237">
        <f t="shared" si="2641"/>
        <v>0</v>
      </c>
      <c r="G8790" s="303">
        <f t="shared" si="2642"/>
        <v>0</v>
      </c>
    </row>
    <row r="8791" spans="1:7" s="238" customFormat="1" ht="24" customHeight="1" x14ac:dyDescent="0.2">
      <c r="A8791" s="235" t="str">
        <f t="shared" si="2638"/>
        <v/>
      </c>
      <c r="B8791" s="233" t="str">
        <f t="shared" si="2639"/>
        <v/>
      </c>
      <c r="C8791" s="234"/>
      <c r="D8791" s="235" t="str">
        <f t="shared" si="2640"/>
        <v/>
      </c>
      <c r="E8791" s="236"/>
      <c r="F8791" s="237">
        <f t="shared" si="2641"/>
        <v>0</v>
      </c>
      <c r="G8791" s="303">
        <f t="shared" si="2642"/>
        <v>0</v>
      </c>
    </row>
    <row r="8792" spans="1:7" s="238" customFormat="1" ht="24" customHeight="1" x14ac:dyDescent="0.2">
      <c r="A8792" s="235" t="str">
        <f t="shared" si="2638"/>
        <v/>
      </c>
      <c r="B8792" s="233" t="str">
        <f t="shared" si="2639"/>
        <v/>
      </c>
      <c r="C8792" s="234"/>
      <c r="D8792" s="235" t="str">
        <f t="shared" si="2640"/>
        <v/>
      </c>
      <c r="E8792" s="236"/>
      <c r="F8792" s="237">
        <f t="shared" si="2641"/>
        <v>0</v>
      </c>
      <c r="G8792" s="303">
        <f t="shared" si="2642"/>
        <v>0</v>
      </c>
    </row>
    <row r="8793" spans="1:7" s="238" customFormat="1" ht="24" customHeight="1" x14ac:dyDescent="0.2">
      <c r="A8793" s="235" t="str">
        <f t="shared" si="2638"/>
        <v/>
      </c>
      <c r="B8793" s="233" t="str">
        <f t="shared" si="2639"/>
        <v/>
      </c>
      <c r="C8793" s="234"/>
      <c r="D8793" s="235" t="str">
        <f t="shared" si="2640"/>
        <v/>
      </c>
      <c r="E8793" s="236"/>
      <c r="F8793" s="237">
        <f t="shared" si="2641"/>
        <v>0</v>
      </c>
      <c r="G8793" s="303">
        <f t="shared" si="2642"/>
        <v>0</v>
      </c>
    </row>
    <row r="8794" spans="1:7" s="238" customFormat="1" ht="24" customHeight="1" x14ac:dyDescent="0.2">
      <c r="A8794" s="235" t="str">
        <f t="shared" si="2638"/>
        <v/>
      </c>
      <c r="B8794" s="233" t="str">
        <f t="shared" si="2639"/>
        <v/>
      </c>
      <c r="C8794" s="234"/>
      <c r="D8794" s="235" t="str">
        <f t="shared" si="2640"/>
        <v/>
      </c>
      <c r="E8794" s="236"/>
      <c r="F8794" s="237">
        <f t="shared" si="2641"/>
        <v>0</v>
      </c>
      <c r="G8794" s="303">
        <f t="shared" si="2642"/>
        <v>0</v>
      </c>
    </row>
    <row r="8795" spans="1:7" s="238" customFormat="1" ht="24" customHeight="1" x14ac:dyDescent="0.2">
      <c r="A8795" s="235" t="str">
        <f t="shared" si="2638"/>
        <v/>
      </c>
      <c r="B8795" s="233" t="str">
        <f t="shared" si="2639"/>
        <v/>
      </c>
      <c r="C8795" s="234"/>
      <c r="D8795" s="235" t="str">
        <f t="shared" si="2640"/>
        <v/>
      </c>
      <c r="E8795" s="236"/>
      <c r="F8795" s="237">
        <f t="shared" si="2641"/>
        <v>0</v>
      </c>
      <c r="G8795" s="303">
        <f t="shared" si="2642"/>
        <v>0</v>
      </c>
    </row>
    <row r="8796" spans="1:7" s="238" customFormat="1" ht="24" customHeight="1" x14ac:dyDescent="0.2">
      <c r="A8796" s="235" t="str">
        <f t="shared" si="2638"/>
        <v/>
      </c>
      <c r="B8796" s="233" t="str">
        <f t="shared" si="2639"/>
        <v/>
      </c>
      <c r="C8796" s="234"/>
      <c r="D8796" s="235" t="str">
        <f t="shared" si="2640"/>
        <v/>
      </c>
      <c r="E8796" s="236"/>
      <c r="F8796" s="237">
        <f t="shared" si="2641"/>
        <v>0</v>
      </c>
      <c r="G8796" s="303">
        <f t="shared" si="2642"/>
        <v>0</v>
      </c>
    </row>
    <row r="8797" spans="1:7" ht="24" customHeight="1" x14ac:dyDescent="0.2">
      <c r="A8797" s="307"/>
      <c r="B8797" s="105"/>
      <c r="C8797" s="99"/>
      <c r="D8797" s="105"/>
      <c r="E8797" s="106"/>
      <c r="F8797" s="377" t="s">
        <v>33</v>
      </c>
      <c r="G8797" s="305">
        <f>SUBTOTAL(9,G8788:G8796)</f>
        <v>0</v>
      </c>
    </row>
    <row r="8798" spans="1:7" ht="24" customHeight="1" x14ac:dyDescent="0.2">
      <c r="A8798" s="308"/>
      <c r="B8798" s="105"/>
      <c r="C8798" s="99"/>
      <c r="D8798" s="105"/>
      <c r="E8798" s="106"/>
      <c r="F8798" s="107"/>
      <c r="G8798" s="306"/>
    </row>
    <row r="8799" spans="1:7" ht="24" customHeight="1" x14ac:dyDescent="0.2">
      <c r="A8799" s="309" t="str">
        <f>B8757</f>
        <v/>
      </c>
      <c r="B8799" s="310" t="str">
        <f>C8757</f>
        <v/>
      </c>
      <c r="C8799" s="113"/>
      <c r="D8799" s="113" t="s">
        <v>34</v>
      </c>
      <c r="E8799" s="114"/>
      <c r="F8799" s="312" t="s">
        <v>35</v>
      </c>
      <c r="G8799" s="311">
        <f>SUBTOTAL(9,G8762:G8798)</f>
        <v>0</v>
      </c>
    </row>
    <row r="8801" spans="1:123" ht="24" customHeight="1" x14ac:dyDescent="0.2">
      <c r="A8801" s="291" t="s">
        <v>37</v>
      </c>
      <c r="B8801" s="292"/>
      <c r="C8801" s="292"/>
      <c r="D8801" s="292"/>
      <c r="E8801" s="292"/>
      <c r="F8801" s="292"/>
      <c r="G8801" s="293"/>
    </row>
    <row r="8802" spans="1:123" ht="24" customHeight="1" x14ac:dyDescent="0.2">
      <c r="A8802" s="294" t="s">
        <v>602</v>
      </c>
      <c r="B8802" s="101" t="str">
        <f>Comitente</f>
        <v>DIRECCION PROVINCIAL DE REDES DE GAS</v>
      </c>
      <c r="C8802" s="96"/>
      <c r="D8802" s="102"/>
      <c r="E8802" s="102"/>
      <c r="F8802" s="103"/>
      <c r="G8802" s="295"/>
    </row>
    <row r="8803" spans="1:123" ht="24" customHeight="1" x14ac:dyDescent="0.2">
      <c r="A8803" s="294" t="s">
        <v>603</v>
      </c>
      <c r="B8803" s="101">
        <f>Contratista</f>
        <v>0</v>
      </c>
      <c r="C8803" s="97"/>
      <c r="D8803" s="97"/>
      <c r="E8803" s="97"/>
      <c r="F8803" s="104"/>
      <c r="G8803" s="296"/>
    </row>
    <row r="8804" spans="1:123" ht="24" customHeight="1" x14ac:dyDescent="0.2">
      <c r="A8804" s="294" t="s">
        <v>24</v>
      </c>
      <c r="B8804" s="101" t="str">
        <f>Obra</f>
        <v>RED DE MEDIA PRESIÓN BARRIO TALACASTO</v>
      </c>
      <c r="C8804" s="97"/>
      <c r="D8804" s="97"/>
      <c r="E8804" s="97"/>
      <c r="F8804" s="104" t="s">
        <v>38</v>
      </c>
      <c r="G8804" s="297">
        <f>Fecha_Base</f>
        <v>0</v>
      </c>
    </row>
    <row r="8805" spans="1:123" ht="24" customHeight="1" x14ac:dyDescent="0.2">
      <c r="A8805" s="298" t="s">
        <v>601</v>
      </c>
      <c r="B8805" s="98" t="str">
        <f>Ubicación</f>
        <v>Departamento Chimbas</v>
      </c>
      <c r="C8805" s="98"/>
      <c r="D8805" s="105"/>
      <c r="E8805" s="106"/>
      <c r="F8805" s="107"/>
      <c r="G8805" s="299"/>
    </row>
    <row r="8806" spans="1:123" ht="24" customHeight="1" x14ac:dyDescent="0.2">
      <c r="A8806" s="298" t="s">
        <v>39</v>
      </c>
      <c r="B8806" s="108" t="str">
        <f>IFERROR(VALUE(LEFT(B8807,FIND(".",B8807)-1)),"")</f>
        <v/>
      </c>
      <c r="C8806" s="99" t="str">
        <f>IFERROR(VLOOKUP(B8806,Tabla_CyP,2,FALSE),"")</f>
        <v/>
      </c>
      <c r="D8806" s="99"/>
      <c r="E8806" s="106"/>
      <c r="F8806" s="107"/>
      <c r="G8806" s="299"/>
    </row>
    <row r="8807" spans="1:123" ht="24" customHeight="1" x14ac:dyDescent="0.2">
      <c r="A8807" s="298" t="s">
        <v>25</v>
      </c>
      <c r="B8807" s="109" t="str">
        <f>IFERROR(VLOOKUP(COUNTIF($A$1:A8807,"ANALISIS DE PRECIOS"),Tabla_NumeroItem,2,FALSE),"")</f>
        <v/>
      </c>
      <c r="C8807" s="99" t="str">
        <f>IFERROR(VLOOKUP(B8807,Tabla_CyP,2,FALSE),"")</f>
        <v/>
      </c>
      <c r="D8807" s="105"/>
      <c r="E8807" s="106"/>
      <c r="F8807" s="104" t="s">
        <v>26</v>
      </c>
      <c r="G8807" s="300" t="str">
        <f>IFERROR(VLOOKUP(B8807,Tabla_CyP,4,FALSE),"")</f>
        <v/>
      </c>
    </row>
    <row r="8808" spans="1:123" ht="24" customHeight="1" x14ac:dyDescent="0.2">
      <c r="A8808" s="298"/>
      <c r="B8808" s="98"/>
      <c r="C8808" s="99"/>
      <c r="D8808" s="105"/>
      <c r="E8808" s="106"/>
      <c r="F8808" s="107"/>
      <c r="G8808" s="299"/>
    </row>
    <row r="8809" spans="1:123" ht="24" customHeight="1" x14ac:dyDescent="0.2">
      <c r="A8809" s="431" t="s">
        <v>507</v>
      </c>
      <c r="B8809" s="432"/>
      <c r="C8809" s="425" t="s">
        <v>0</v>
      </c>
      <c r="D8809" s="425" t="s">
        <v>27</v>
      </c>
      <c r="E8809" s="427" t="s">
        <v>28</v>
      </c>
      <c r="F8809" s="429" t="s">
        <v>29</v>
      </c>
      <c r="G8809" s="429" t="s">
        <v>30</v>
      </c>
    </row>
    <row r="8810" spans="1:123" s="111" customFormat="1" ht="24" customHeight="1" x14ac:dyDescent="0.2">
      <c r="A8810" s="110" t="s">
        <v>508</v>
      </c>
      <c r="B8810" s="110" t="s">
        <v>509</v>
      </c>
      <c r="C8810" s="426"/>
      <c r="D8810" s="426"/>
      <c r="E8810" s="428"/>
      <c r="F8810" s="430"/>
      <c r="G8810" s="430"/>
      <c r="H8810" s="239"/>
      <c r="I8810" s="239"/>
      <c r="J8810" s="239"/>
      <c r="K8810" s="239"/>
      <c r="L8810" s="239"/>
      <c r="M8810" s="239"/>
      <c r="N8810" s="239"/>
      <c r="O8810" s="239"/>
      <c r="P8810" s="239"/>
      <c r="Q8810" s="239"/>
      <c r="R8810" s="239"/>
      <c r="S8810" s="239"/>
      <c r="T8810" s="239"/>
      <c r="U8810" s="239"/>
      <c r="V8810" s="239"/>
      <c r="W8810" s="239"/>
      <c r="X8810" s="239"/>
      <c r="Y8810" s="239"/>
      <c r="Z8810" s="239"/>
      <c r="AA8810" s="239"/>
      <c r="AB8810" s="239"/>
      <c r="AC8810" s="239"/>
      <c r="AD8810" s="239"/>
      <c r="AE8810" s="239"/>
      <c r="AF8810" s="239"/>
      <c r="AG8810" s="239"/>
      <c r="AH8810" s="239"/>
      <c r="AI8810" s="239"/>
      <c r="AJ8810" s="239"/>
      <c r="AK8810" s="239"/>
      <c r="AL8810" s="239"/>
      <c r="AM8810" s="239"/>
      <c r="AN8810" s="239"/>
      <c r="AO8810" s="239"/>
      <c r="AP8810" s="239"/>
      <c r="AQ8810" s="239"/>
      <c r="AR8810" s="239"/>
      <c r="AS8810" s="239"/>
      <c r="AT8810" s="239"/>
      <c r="AU8810" s="239"/>
      <c r="AV8810" s="239"/>
      <c r="AW8810" s="239"/>
      <c r="AX8810" s="239"/>
      <c r="AY8810" s="239"/>
      <c r="AZ8810" s="239"/>
      <c r="BA8810" s="239"/>
      <c r="BB8810" s="239"/>
      <c r="BC8810" s="239"/>
      <c r="BD8810" s="239"/>
      <c r="BE8810" s="239"/>
      <c r="BF8810" s="239"/>
      <c r="BG8810" s="239"/>
      <c r="BH8810" s="239"/>
      <c r="BI8810" s="239"/>
      <c r="BJ8810" s="239"/>
      <c r="BK8810" s="239"/>
      <c r="BL8810" s="239"/>
      <c r="BM8810" s="239"/>
      <c r="BN8810" s="239"/>
      <c r="BO8810" s="239"/>
      <c r="BP8810" s="239"/>
      <c r="BQ8810" s="239"/>
      <c r="BR8810" s="239"/>
      <c r="BS8810" s="239"/>
      <c r="BT8810" s="239"/>
      <c r="BU8810" s="239"/>
      <c r="BV8810" s="239"/>
      <c r="BW8810" s="239"/>
      <c r="BX8810" s="239"/>
      <c r="BY8810" s="239"/>
      <c r="BZ8810" s="239"/>
      <c r="CA8810" s="239"/>
      <c r="CB8810" s="239"/>
      <c r="CC8810" s="239"/>
      <c r="CD8810" s="239"/>
      <c r="CE8810" s="239"/>
      <c r="CF8810" s="239"/>
      <c r="CG8810" s="239"/>
      <c r="CH8810" s="239"/>
      <c r="CI8810" s="239"/>
      <c r="CJ8810" s="239"/>
      <c r="CK8810" s="239"/>
      <c r="CL8810" s="239"/>
      <c r="CM8810" s="239"/>
      <c r="CN8810" s="239"/>
      <c r="CO8810" s="239"/>
      <c r="CP8810" s="239"/>
      <c r="CQ8810" s="239"/>
      <c r="CR8810" s="239"/>
      <c r="CS8810" s="239"/>
      <c r="CT8810" s="239"/>
      <c r="CU8810" s="239"/>
      <c r="CV8810" s="239"/>
      <c r="CW8810" s="239"/>
      <c r="CX8810" s="239"/>
      <c r="CY8810" s="239"/>
      <c r="CZ8810" s="239"/>
      <c r="DA8810" s="239"/>
      <c r="DB8810" s="239"/>
      <c r="DC8810" s="239"/>
      <c r="DD8810" s="239"/>
      <c r="DE8810" s="239"/>
      <c r="DF8810" s="239"/>
      <c r="DG8810" s="239"/>
      <c r="DH8810" s="239"/>
      <c r="DI8810" s="239"/>
      <c r="DJ8810" s="239"/>
      <c r="DK8810" s="239"/>
      <c r="DL8810" s="239"/>
      <c r="DM8810" s="239"/>
      <c r="DN8810" s="239"/>
      <c r="DO8810" s="239"/>
      <c r="DP8810" s="239"/>
      <c r="DQ8810" s="239"/>
      <c r="DR8810" s="239"/>
      <c r="DS8810" s="239"/>
    </row>
    <row r="8811" spans="1:123" ht="24" customHeight="1" x14ac:dyDescent="0.2">
      <c r="A8811" s="378"/>
      <c r="B8811" s="112"/>
      <c r="C8811" s="376" t="s">
        <v>604</v>
      </c>
      <c r="D8811" s="113"/>
      <c r="E8811" s="114"/>
      <c r="F8811" s="115"/>
      <c r="G8811" s="302"/>
    </row>
    <row r="8812" spans="1:123" s="238" customFormat="1" ht="24" customHeight="1" x14ac:dyDescent="0.2">
      <c r="A8812" s="235" t="str">
        <f t="shared" ref="A8812:A8825" si="2643">IFERROR(VLOOKUP(C8812,Tabla_Insumos,4,FALSE),"")</f>
        <v/>
      </c>
      <c r="B8812" s="233" t="str">
        <f t="shared" ref="B8812:B8825" si="2644">IFERROR(VLOOKUP(C8812,Tabla_Insumos,5,FALSE),"")</f>
        <v/>
      </c>
      <c r="C8812" s="234"/>
      <c r="D8812" s="235" t="str">
        <f t="shared" ref="D8812:D8825" si="2645">IFERROR(VLOOKUP(C8812,Tabla_Insumos,2,FALSE),"")</f>
        <v/>
      </c>
      <c r="E8812" s="236"/>
      <c r="F8812" s="237">
        <f t="shared" ref="F8812:F8825" si="2646">IFERROR(VLOOKUP(C8812,Tabla_Insumos,3,FALSE),0)</f>
        <v>0</v>
      </c>
      <c r="G8812" s="303">
        <f>ROUND(E8812*F8812,2)</f>
        <v>0</v>
      </c>
    </row>
    <row r="8813" spans="1:123" s="238" customFormat="1" ht="24" customHeight="1" x14ac:dyDescent="0.2">
      <c r="A8813" s="235" t="str">
        <f t="shared" si="2643"/>
        <v/>
      </c>
      <c r="B8813" s="233" t="str">
        <f t="shared" si="2644"/>
        <v/>
      </c>
      <c r="C8813" s="234"/>
      <c r="D8813" s="235" t="str">
        <f t="shared" si="2645"/>
        <v/>
      </c>
      <c r="E8813" s="236"/>
      <c r="F8813" s="237">
        <f t="shared" si="2646"/>
        <v>0</v>
      </c>
      <c r="G8813" s="303">
        <f t="shared" ref="G8813:G8825" si="2647">ROUND(E8813*F8813,2)</f>
        <v>0</v>
      </c>
    </row>
    <row r="8814" spans="1:123" s="238" customFormat="1" ht="24" customHeight="1" x14ac:dyDescent="0.2">
      <c r="A8814" s="235" t="str">
        <f t="shared" si="2643"/>
        <v/>
      </c>
      <c r="B8814" s="233" t="str">
        <f t="shared" si="2644"/>
        <v/>
      </c>
      <c r="C8814" s="234"/>
      <c r="D8814" s="235" t="str">
        <f t="shared" si="2645"/>
        <v/>
      </c>
      <c r="E8814" s="236"/>
      <c r="F8814" s="237">
        <f t="shared" si="2646"/>
        <v>0</v>
      </c>
      <c r="G8814" s="303">
        <f t="shared" si="2647"/>
        <v>0</v>
      </c>
    </row>
    <row r="8815" spans="1:123" s="238" customFormat="1" ht="24" customHeight="1" x14ac:dyDescent="0.2">
      <c r="A8815" s="235" t="str">
        <f t="shared" si="2643"/>
        <v/>
      </c>
      <c r="B8815" s="233" t="str">
        <f t="shared" si="2644"/>
        <v/>
      </c>
      <c r="C8815" s="234"/>
      <c r="D8815" s="235" t="str">
        <f t="shared" si="2645"/>
        <v/>
      </c>
      <c r="E8815" s="236"/>
      <c r="F8815" s="237">
        <f t="shared" si="2646"/>
        <v>0</v>
      </c>
      <c r="G8815" s="303">
        <f t="shared" si="2647"/>
        <v>0</v>
      </c>
    </row>
    <row r="8816" spans="1:123" s="238" customFormat="1" ht="24" customHeight="1" x14ac:dyDescent="0.2">
      <c r="A8816" s="235" t="str">
        <f t="shared" si="2643"/>
        <v/>
      </c>
      <c r="B8816" s="233" t="str">
        <f t="shared" si="2644"/>
        <v/>
      </c>
      <c r="C8816" s="234"/>
      <c r="D8816" s="235" t="str">
        <f t="shared" si="2645"/>
        <v/>
      </c>
      <c r="E8816" s="236"/>
      <c r="F8816" s="237">
        <f t="shared" si="2646"/>
        <v>0</v>
      </c>
      <c r="G8816" s="303">
        <f t="shared" si="2647"/>
        <v>0</v>
      </c>
    </row>
    <row r="8817" spans="1:7" s="238" customFormat="1" ht="24" customHeight="1" x14ac:dyDescent="0.2">
      <c r="A8817" s="235" t="str">
        <f t="shared" si="2643"/>
        <v/>
      </c>
      <c r="B8817" s="233" t="str">
        <f t="shared" si="2644"/>
        <v/>
      </c>
      <c r="C8817" s="234"/>
      <c r="D8817" s="235" t="str">
        <f t="shared" si="2645"/>
        <v/>
      </c>
      <c r="E8817" s="236"/>
      <c r="F8817" s="237">
        <f t="shared" si="2646"/>
        <v>0</v>
      </c>
      <c r="G8817" s="303">
        <f t="shared" si="2647"/>
        <v>0</v>
      </c>
    </row>
    <row r="8818" spans="1:7" s="238" customFormat="1" ht="24" customHeight="1" x14ac:dyDescent="0.2">
      <c r="A8818" s="235" t="str">
        <f t="shared" si="2643"/>
        <v/>
      </c>
      <c r="B8818" s="233" t="str">
        <f t="shared" si="2644"/>
        <v/>
      </c>
      <c r="C8818" s="234"/>
      <c r="D8818" s="235" t="str">
        <f t="shared" si="2645"/>
        <v/>
      </c>
      <c r="E8818" s="236"/>
      <c r="F8818" s="237">
        <f t="shared" si="2646"/>
        <v>0</v>
      </c>
      <c r="G8818" s="303">
        <f t="shared" si="2647"/>
        <v>0</v>
      </c>
    </row>
    <row r="8819" spans="1:7" s="238" customFormat="1" ht="24" customHeight="1" x14ac:dyDescent="0.2">
      <c r="A8819" s="235" t="str">
        <f t="shared" si="2643"/>
        <v/>
      </c>
      <c r="B8819" s="233" t="str">
        <f t="shared" si="2644"/>
        <v/>
      </c>
      <c r="C8819" s="234"/>
      <c r="D8819" s="235" t="str">
        <f t="shared" si="2645"/>
        <v/>
      </c>
      <c r="E8819" s="236"/>
      <c r="F8819" s="237">
        <f t="shared" si="2646"/>
        <v>0</v>
      </c>
      <c r="G8819" s="303">
        <f t="shared" si="2647"/>
        <v>0</v>
      </c>
    </row>
    <row r="8820" spans="1:7" s="238" customFormat="1" ht="24" customHeight="1" x14ac:dyDescent="0.2">
      <c r="A8820" s="235" t="str">
        <f t="shared" si="2643"/>
        <v/>
      </c>
      <c r="B8820" s="233" t="str">
        <f t="shared" si="2644"/>
        <v/>
      </c>
      <c r="C8820" s="234"/>
      <c r="D8820" s="235" t="str">
        <f t="shared" si="2645"/>
        <v/>
      </c>
      <c r="E8820" s="236"/>
      <c r="F8820" s="237">
        <f t="shared" si="2646"/>
        <v>0</v>
      </c>
      <c r="G8820" s="303">
        <f t="shared" si="2647"/>
        <v>0</v>
      </c>
    </row>
    <row r="8821" spans="1:7" s="238" customFormat="1" ht="24" customHeight="1" x14ac:dyDescent="0.2">
      <c r="A8821" s="235" t="str">
        <f t="shared" si="2643"/>
        <v/>
      </c>
      <c r="B8821" s="233" t="str">
        <f t="shared" si="2644"/>
        <v/>
      </c>
      <c r="C8821" s="234"/>
      <c r="D8821" s="235" t="str">
        <f t="shared" si="2645"/>
        <v/>
      </c>
      <c r="E8821" s="236"/>
      <c r="F8821" s="237">
        <f t="shared" si="2646"/>
        <v>0</v>
      </c>
      <c r="G8821" s="303">
        <f t="shared" si="2647"/>
        <v>0</v>
      </c>
    </row>
    <row r="8822" spans="1:7" s="238" customFormat="1" ht="24" customHeight="1" x14ac:dyDescent="0.2">
      <c r="A8822" s="235" t="str">
        <f t="shared" si="2643"/>
        <v/>
      </c>
      <c r="B8822" s="233" t="str">
        <f t="shared" si="2644"/>
        <v/>
      </c>
      <c r="C8822" s="234"/>
      <c r="D8822" s="235" t="str">
        <f t="shared" si="2645"/>
        <v/>
      </c>
      <c r="E8822" s="236"/>
      <c r="F8822" s="237">
        <f t="shared" si="2646"/>
        <v>0</v>
      </c>
      <c r="G8822" s="303">
        <f t="shared" si="2647"/>
        <v>0</v>
      </c>
    </row>
    <row r="8823" spans="1:7" s="238" customFormat="1" ht="24" customHeight="1" x14ac:dyDescent="0.2">
      <c r="A8823" s="235" t="str">
        <f t="shared" si="2643"/>
        <v/>
      </c>
      <c r="B8823" s="233" t="str">
        <f t="shared" si="2644"/>
        <v/>
      </c>
      <c r="C8823" s="234"/>
      <c r="D8823" s="235" t="str">
        <f t="shared" si="2645"/>
        <v/>
      </c>
      <c r="E8823" s="236"/>
      <c r="F8823" s="237">
        <f t="shared" si="2646"/>
        <v>0</v>
      </c>
      <c r="G8823" s="303">
        <f t="shared" si="2647"/>
        <v>0</v>
      </c>
    </row>
    <row r="8824" spans="1:7" s="238" customFormat="1" ht="24" customHeight="1" x14ac:dyDescent="0.2">
      <c r="A8824" s="235" t="str">
        <f t="shared" si="2643"/>
        <v/>
      </c>
      <c r="B8824" s="233" t="str">
        <f t="shared" si="2644"/>
        <v/>
      </c>
      <c r="C8824" s="234"/>
      <c r="D8824" s="235" t="str">
        <f t="shared" si="2645"/>
        <v/>
      </c>
      <c r="E8824" s="236"/>
      <c r="F8824" s="237">
        <f t="shared" si="2646"/>
        <v>0</v>
      </c>
      <c r="G8824" s="303">
        <f t="shared" si="2647"/>
        <v>0</v>
      </c>
    </row>
    <row r="8825" spans="1:7" s="238" customFormat="1" ht="24" customHeight="1" x14ac:dyDescent="0.2">
      <c r="A8825" s="235" t="str">
        <f t="shared" si="2643"/>
        <v/>
      </c>
      <c r="B8825" s="233" t="str">
        <f t="shared" si="2644"/>
        <v/>
      </c>
      <c r="C8825" s="234"/>
      <c r="D8825" s="235" t="str">
        <f t="shared" si="2645"/>
        <v/>
      </c>
      <c r="E8825" s="236"/>
      <c r="F8825" s="237">
        <f t="shared" si="2646"/>
        <v>0</v>
      </c>
      <c r="G8825" s="303">
        <f t="shared" si="2647"/>
        <v>0</v>
      </c>
    </row>
    <row r="8826" spans="1:7" ht="24" customHeight="1" x14ac:dyDescent="0.2">
      <c r="A8826" s="304"/>
      <c r="B8826" s="99"/>
      <c r="C8826" s="99"/>
      <c r="D8826" s="105"/>
      <c r="E8826" s="106"/>
      <c r="F8826" s="377" t="s">
        <v>31</v>
      </c>
      <c r="G8826" s="305">
        <f>SUBTOTAL(9,G8812:G8825)</f>
        <v>0</v>
      </c>
    </row>
    <row r="8827" spans="1:7" ht="24" customHeight="1" x14ac:dyDescent="0.2">
      <c r="A8827" s="304"/>
      <c r="B8827" s="99"/>
      <c r="C8827" s="375" t="s">
        <v>605</v>
      </c>
      <c r="D8827" s="105"/>
      <c r="E8827" s="106"/>
      <c r="F8827" s="107"/>
      <c r="G8827" s="306"/>
    </row>
    <row r="8828" spans="1:7" s="238" customFormat="1" ht="24" customHeight="1" x14ac:dyDescent="0.2">
      <c r="A8828" s="235" t="str">
        <f t="shared" ref="A8828:A8835" si="2648">IFERROR(VLOOKUP(C8828,Tabla_Insumos,4,FALSE),"")</f>
        <v/>
      </c>
      <c r="B8828" s="233">
        <f t="shared" ref="B8828:B8835" si="2649">IFERROR(VLOOKUP(A8828,Tabla_Indices,5,FALSE),"")</f>
        <v>0</v>
      </c>
      <c r="C8828" s="234"/>
      <c r="D8828" s="235" t="str">
        <f t="shared" ref="D8828:D8835" si="2650">IFERROR(VLOOKUP(C8828,Tabla_Insumos,2,FALSE),"")</f>
        <v/>
      </c>
      <c r="E8828" s="236"/>
      <c r="F8828" s="237">
        <f t="shared" ref="F8828:F8835" si="2651">IFERROR(VLOOKUP(C8828,Tabla_Insumos,3,FALSE),0)</f>
        <v>0</v>
      </c>
      <c r="G8828" s="303">
        <f>ROUND(E8828*F8828,2)</f>
        <v>0</v>
      </c>
    </row>
    <row r="8829" spans="1:7" s="238" customFormat="1" ht="24" customHeight="1" x14ac:dyDescent="0.2">
      <c r="A8829" s="235" t="str">
        <f t="shared" si="2648"/>
        <v/>
      </c>
      <c r="B8829" s="233">
        <f t="shared" si="2649"/>
        <v>0</v>
      </c>
      <c r="C8829" s="234"/>
      <c r="D8829" s="235" t="str">
        <f t="shared" si="2650"/>
        <v/>
      </c>
      <c r="E8829" s="236"/>
      <c r="F8829" s="237">
        <f t="shared" si="2651"/>
        <v>0</v>
      </c>
      <c r="G8829" s="303">
        <f>ROUND(E8829*F8829,2)</f>
        <v>0</v>
      </c>
    </row>
    <row r="8830" spans="1:7" s="238" customFormat="1" ht="24" customHeight="1" x14ac:dyDescent="0.2">
      <c r="A8830" s="235" t="str">
        <f t="shared" si="2648"/>
        <v/>
      </c>
      <c r="B8830" s="233">
        <f t="shared" si="2649"/>
        <v>0</v>
      </c>
      <c r="C8830" s="234"/>
      <c r="D8830" s="235" t="str">
        <f t="shared" si="2650"/>
        <v/>
      </c>
      <c r="E8830" s="236"/>
      <c r="F8830" s="237">
        <f t="shared" si="2651"/>
        <v>0</v>
      </c>
      <c r="G8830" s="303">
        <f t="shared" ref="G8830:G8835" si="2652">ROUND(E8830*F8830,2)</f>
        <v>0</v>
      </c>
    </row>
    <row r="8831" spans="1:7" s="238" customFormat="1" ht="24" customHeight="1" x14ac:dyDescent="0.2">
      <c r="A8831" s="235" t="str">
        <f t="shared" si="2648"/>
        <v/>
      </c>
      <c r="B8831" s="233">
        <f t="shared" si="2649"/>
        <v>0</v>
      </c>
      <c r="C8831" s="234"/>
      <c r="D8831" s="235" t="str">
        <f t="shared" si="2650"/>
        <v/>
      </c>
      <c r="E8831" s="236"/>
      <c r="F8831" s="237">
        <f t="shared" si="2651"/>
        <v>0</v>
      </c>
      <c r="G8831" s="303">
        <f t="shared" si="2652"/>
        <v>0</v>
      </c>
    </row>
    <row r="8832" spans="1:7" s="238" customFormat="1" ht="24" customHeight="1" x14ac:dyDescent="0.2">
      <c r="A8832" s="235" t="str">
        <f t="shared" si="2648"/>
        <v/>
      </c>
      <c r="B8832" s="233">
        <f t="shared" si="2649"/>
        <v>0</v>
      </c>
      <c r="C8832" s="234"/>
      <c r="D8832" s="235" t="str">
        <f t="shared" si="2650"/>
        <v/>
      </c>
      <c r="E8832" s="236"/>
      <c r="F8832" s="237">
        <f t="shared" si="2651"/>
        <v>0</v>
      </c>
      <c r="G8832" s="303">
        <f t="shared" si="2652"/>
        <v>0</v>
      </c>
    </row>
    <row r="8833" spans="1:7" s="238" customFormat="1" ht="24" customHeight="1" x14ac:dyDescent="0.2">
      <c r="A8833" s="235" t="str">
        <f t="shared" si="2648"/>
        <v/>
      </c>
      <c r="B8833" s="233">
        <f t="shared" si="2649"/>
        <v>0</v>
      </c>
      <c r="C8833" s="234"/>
      <c r="D8833" s="235" t="str">
        <f t="shared" si="2650"/>
        <v/>
      </c>
      <c r="E8833" s="236"/>
      <c r="F8833" s="237">
        <f t="shared" si="2651"/>
        <v>0</v>
      </c>
      <c r="G8833" s="303">
        <f t="shared" si="2652"/>
        <v>0</v>
      </c>
    </row>
    <row r="8834" spans="1:7" s="238" customFormat="1" ht="24" customHeight="1" x14ac:dyDescent="0.2">
      <c r="A8834" s="235" t="str">
        <f t="shared" si="2648"/>
        <v/>
      </c>
      <c r="B8834" s="233">
        <f t="shared" si="2649"/>
        <v>0</v>
      </c>
      <c r="C8834" s="234"/>
      <c r="D8834" s="235" t="str">
        <f t="shared" si="2650"/>
        <v/>
      </c>
      <c r="E8834" s="236"/>
      <c r="F8834" s="237">
        <f t="shared" si="2651"/>
        <v>0</v>
      </c>
      <c r="G8834" s="303">
        <f t="shared" si="2652"/>
        <v>0</v>
      </c>
    </row>
    <row r="8835" spans="1:7" s="238" customFormat="1" ht="24" customHeight="1" x14ac:dyDescent="0.2">
      <c r="A8835" s="235" t="str">
        <f t="shared" si="2648"/>
        <v/>
      </c>
      <c r="B8835" s="233">
        <f t="shared" si="2649"/>
        <v>0</v>
      </c>
      <c r="C8835" s="234"/>
      <c r="D8835" s="235" t="str">
        <f t="shared" si="2650"/>
        <v/>
      </c>
      <c r="E8835" s="236"/>
      <c r="F8835" s="237">
        <f t="shared" si="2651"/>
        <v>0</v>
      </c>
      <c r="G8835" s="303">
        <f t="shared" si="2652"/>
        <v>0</v>
      </c>
    </row>
    <row r="8836" spans="1:7" ht="24" customHeight="1" x14ac:dyDescent="0.2">
      <c r="A8836" s="304"/>
      <c r="B8836" s="99"/>
      <c r="C8836" s="99"/>
      <c r="D8836" s="105"/>
      <c r="E8836" s="106"/>
      <c r="F8836" s="377" t="s">
        <v>32</v>
      </c>
      <c r="G8836" s="305">
        <f>SUBTOTAL(9,G8828:G8835)</f>
        <v>0</v>
      </c>
    </row>
    <row r="8837" spans="1:7" ht="24" customHeight="1" x14ac:dyDescent="0.2">
      <c r="A8837" s="304"/>
      <c r="B8837" s="99"/>
      <c r="C8837" s="375" t="s">
        <v>606</v>
      </c>
      <c r="D8837" s="105"/>
      <c r="E8837" s="106"/>
      <c r="F8837" s="107"/>
      <c r="G8837" s="306"/>
    </row>
    <row r="8838" spans="1:7" s="238" customFormat="1" ht="24" customHeight="1" x14ac:dyDescent="0.2">
      <c r="A8838" s="235" t="str">
        <f t="shared" ref="A8838:A8846" si="2653">IFERROR(VLOOKUP(C8838,Tabla_Insumos,4,FALSE),"")</f>
        <v/>
      </c>
      <c r="B8838" s="233" t="str">
        <f t="shared" ref="B8838:B8846" si="2654">IFERROR(VLOOKUP(C8838,Tabla_Insumos,5,FALSE),"")</f>
        <v/>
      </c>
      <c r="C8838" s="234"/>
      <c r="D8838" s="235" t="str">
        <f t="shared" ref="D8838:D8846" si="2655">IFERROR(VLOOKUP(C8838,Tabla_Insumos,2,FALSE),"")</f>
        <v/>
      </c>
      <c r="E8838" s="236"/>
      <c r="F8838" s="237">
        <f t="shared" ref="F8838:F8846" si="2656">IFERROR(VLOOKUP(C8838,Tabla_Insumos,3,FALSE),0)</f>
        <v>0</v>
      </c>
      <c r="G8838" s="303">
        <f t="shared" ref="G8838:G8846" si="2657">ROUND(E8838*F8838,2)</f>
        <v>0</v>
      </c>
    </row>
    <row r="8839" spans="1:7" s="238" customFormat="1" ht="24" customHeight="1" x14ac:dyDescent="0.2">
      <c r="A8839" s="235" t="str">
        <f t="shared" si="2653"/>
        <v/>
      </c>
      <c r="B8839" s="233" t="str">
        <f t="shared" si="2654"/>
        <v/>
      </c>
      <c r="C8839" s="234"/>
      <c r="D8839" s="235" t="str">
        <f t="shared" si="2655"/>
        <v/>
      </c>
      <c r="E8839" s="236"/>
      <c r="F8839" s="237">
        <f t="shared" si="2656"/>
        <v>0</v>
      </c>
      <c r="G8839" s="303">
        <f t="shared" si="2657"/>
        <v>0</v>
      </c>
    </row>
    <row r="8840" spans="1:7" s="238" customFormat="1" ht="24" customHeight="1" x14ac:dyDescent="0.2">
      <c r="A8840" s="235" t="str">
        <f t="shared" si="2653"/>
        <v/>
      </c>
      <c r="B8840" s="233" t="str">
        <f t="shared" si="2654"/>
        <v/>
      </c>
      <c r="C8840" s="234"/>
      <c r="D8840" s="235" t="str">
        <f t="shared" si="2655"/>
        <v/>
      </c>
      <c r="E8840" s="236"/>
      <c r="F8840" s="237">
        <f t="shared" si="2656"/>
        <v>0</v>
      </c>
      <c r="G8840" s="303">
        <f t="shared" si="2657"/>
        <v>0</v>
      </c>
    </row>
    <row r="8841" spans="1:7" s="238" customFormat="1" ht="24" customHeight="1" x14ac:dyDescent="0.2">
      <c r="A8841" s="235" t="str">
        <f t="shared" si="2653"/>
        <v/>
      </c>
      <c r="B8841" s="233" t="str">
        <f t="shared" si="2654"/>
        <v/>
      </c>
      <c r="C8841" s="234"/>
      <c r="D8841" s="235" t="str">
        <f t="shared" si="2655"/>
        <v/>
      </c>
      <c r="E8841" s="236"/>
      <c r="F8841" s="237">
        <f t="shared" si="2656"/>
        <v>0</v>
      </c>
      <c r="G8841" s="303">
        <f t="shared" si="2657"/>
        <v>0</v>
      </c>
    </row>
    <row r="8842" spans="1:7" s="238" customFormat="1" ht="24" customHeight="1" x14ac:dyDescent="0.2">
      <c r="A8842" s="235" t="str">
        <f t="shared" si="2653"/>
        <v/>
      </c>
      <c r="B8842" s="233" t="str">
        <f t="shared" si="2654"/>
        <v/>
      </c>
      <c r="C8842" s="234"/>
      <c r="D8842" s="235" t="str">
        <f t="shared" si="2655"/>
        <v/>
      </c>
      <c r="E8842" s="236"/>
      <c r="F8842" s="237">
        <f t="shared" si="2656"/>
        <v>0</v>
      </c>
      <c r="G8842" s="303">
        <f t="shared" si="2657"/>
        <v>0</v>
      </c>
    </row>
    <row r="8843" spans="1:7" s="238" customFormat="1" ht="24" customHeight="1" x14ac:dyDescent="0.2">
      <c r="A8843" s="235" t="str">
        <f t="shared" si="2653"/>
        <v/>
      </c>
      <c r="B8843" s="233" t="str">
        <f t="shared" si="2654"/>
        <v/>
      </c>
      <c r="C8843" s="234"/>
      <c r="D8843" s="235" t="str">
        <f t="shared" si="2655"/>
        <v/>
      </c>
      <c r="E8843" s="236"/>
      <c r="F8843" s="237">
        <f t="shared" si="2656"/>
        <v>0</v>
      </c>
      <c r="G8843" s="303">
        <f t="shared" si="2657"/>
        <v>0</v>
      </c>
    </row>
    <row r="8844" spans="1:7" s="238" customFormat="1" ht="24" customHeight="1" x14ac:dyDescent="0.2">
      <c r="A8844" s="235" t="str">
        <f t="shared" si="2653"/>
        <v/>
      </c>
      <c r="B8844" s="233" t="str">
        <f t="shared" si="2654"/>
        <v/>
      </c>
      <c r="C8844" s="234"/>
      <c r="D8844" s="235" t="str">
        <f t="shared" si="2655"/>
        <v/>
      </c>
      <c r="E8844" s="236"/>
      <c r="F8844" s="237">
        <f t="shared" si="2656"/>
        <v>0</v>
      </c>
      <c r="G8844" s="303">
        <f t="shared" si="2657"/>
        <v>0</v>
      </c>
    </row>
    <row r="8845" spans="1:7" s="238" customFormat="1" ht="24" customHeight="1" x14ac:dyDescent="0.2">
      <c r="A8845" s="235" t="str">
        <f t="shared" si="2653"/>
        <v/>
      </c>
      <c r="B8845" s="233" t="str">
        <f t="shared" si="2654"/>
        <v/>
      </c>
      <c r="C8845" s="234"/>
      <c r="D8845" s="235" t="str">
        <f t="shared" si="2655"/>
        <v/>
      </c>
      <c r="E8845" s="236"/>
      <c r="F8845" s="237">
        <f t="shared" si="2656"/>
        <v>0</v>
      </c>
      <c r="G8845" s="303">
        <f t="shared" si="2657"/>
        <v>0</v>
      </c>
    </row>
    <row r="8846" spans="1:7" s="238" customFormat="1" ht="24" customHeight="1" x14ac:dyDescent="0.2">
      <c r="A8846" s="235" t="str">
        <f t="shared" si="2653"/>
        <v/>
      </c>
      <c r="B8846" s="233" t="str">
        <f t="shared" si="2654"/>
        <v/>
      </c>
      <c r="C8846" s="234"/>
      <c r="D8846" s="235" t="str">
        <f t="shared" si="2655"/>
        <v/>
      </c>
      <c r="E8846" s="236"/>
      <c r="F8846" s="237">
        <f t="shared" si="2656"/>
        <v>0</v>
      </c>
      <c r="G8846" s="303">
        <f t="shared" si="2657"/>
        <v>0</v>
      </c>
    </row>
    <row r="8847" spans="1:7" ht="24" customHeight="1" x14ac:dyDescent="0.2">
      <c r="A8847" s="307"/>
      <c r="B8847" s="105"/>
      <c r="C8847" s="99"/>
      <c r="D8847" s="105"/>
      <c r="E8847" s="106"/>
      <c r="F8847" s="377" t="s">
        <v>33</v>
      </c>
      <c r="G8847" s="305">
        <f>SUBTOTAL(9,G8838:G8846)</f>
        <v>0</v>
      </c>
    </row>
    <row r="8848" spans="1:7" ht="24" customHeight="1" x14ac:dyDescent="0.2">
      <c r="A8848" s="308"/>
      <c r="B8848" s="105"/>
      <c r="C8848" s="99"/>
      <c r="D8848" s="105"/>
      <c r="E8848" s="106"/>
      <c r="F8848" s="107"/>
      <c r="G8848" s="306"/>
    </row>
    <row r="8849" spans="1:123" ht="24" customHeight="1" x14ac:dyDescent="0.2">
      <c r="A8849" s="309" t="str">
        <f>B8807</f>
        <v/>
      </c>
      <c r="B8849" s="310" t="str">
        <f>C8807</f>
        <v/>
      </c>
      <c r="C8849" s="113"/>
      <c r="D8849" s="113" t="s">
        <v>34</v>
      </c>
      <c r="E8849" s="114"/>
      <c r="F8849" s="312" t="s">
        <v>35</v>
      </c>
      <c r="G8849" s="311">
        <f>SUBTOTAL(9,G8812:G8848)</f>
        <v>0</v>
      </c>
    </row>
    <row r="8851" spans="1:123" ht="24" customHeight="1" x14ac:dyDescent="0.2">
      <c r="A8851" s="291" t="s">
        <v>37</v>
      </c>
      <c r="B8851" s="292"/>
      <c r="C8851" s="292"/>
      <c r="D8851" s="292"/>
      <c r="E8851" s="292"/>
      <c r="F8851" s="292"/>
      <c r="G8851" s="293"/>
    </row>
    <row r="8852" spans="1:123" ht="24" customHeight="1" x14ac:dyDescent="0.2">
      <c r="A8852" s="294" t="s">
        <v>602</v>
      </c>
      <c r="B8852" s="101" t="str">
        <f>Comitente</f>
        <v>DIRECCION PROVINCIAL DE REDES DE GAS</v>
      </c>
      <c r="C8852" s="96"/>
      <c r="D8852" s="102"/>
      <c r="E8852" s="102"/>
      <c r="F8852" s="103"/>
      <c r="G8852" s="295"/>
    </row>
    <row r="8853" spans="1:123" ht="24" customHeight="1" x14ac:dyDescent="0.2">
      <c r="A8853" s="294" t="s">
        <v>603</v>
      </c>
      <c r="B8853" s="101">
        <f>Contratista</f>
        <v>0</v>
      </c>
      <c r="C8853" s="97"/>
      <c r="D8853" s="97"/>
      <c r="E8853" s="97"/>
      <c r="F8853" s="104"/>
      <c r="G8853" s="296"/>
    </row>
    <row r="8854" spans="1:123" ht="24" customHeight="1" x14ac:dyDescent="0.2">
      <c r="A8854" s="294" t="s">
        <v>24</v>
      </c>
      <c r="B8854" s="101" t="str">
        <f>Obra</f>
        <v>RED DE MEDIA PRESIÓN BARRIO TALACASTO</v>
      </c>
      <c r="C8854" s="97"/>
      <c r="D8854" s="97"/>
      <c r="E8854" s="97"/>
      <c r="F8854" s="104" t="s">
        <v>38</v>
      </c>
      <c r="G8854" s="297">
        <f>Fecha_Base</f>
        <v>0</v>
      </c>
    </row>
    <row r="8855" spans="1:123" ht="24" customHeight="1" x14ac:dyDescent="0.2">
      <c r="A8855" s="298" t="s">
        <v>601</v>
      </c>
      <c r="B8855" s="98" t="str">
        <f>Ubicación</f>
        <v>Departamento Chimbas</v>
      </c>
      <c r="C8855" s="98"/>
      <c r="D8855" s="105"/>
      <c r="E8855" s="106"/>
      <c r="F8855" s="107"/>
      <c r="G8855" s="299"/>
    </row>
    <row r="8856" spans="1:123" ht="24" customHeight="1" x14ac:dyDescent="0.2">
      <c r="A8856" s="298" t="s">
        <v>39</v>
      </c>
      <c r="B8856" s="108" t="str">
        <f>IFERROR(VALUE(LEFT(B8857,FIND(".",B8857)-1)),"")</f>
        <v/>
      </c>
      <c r="C8856" s="99" t="str">
        <f>IFERROR(VLOOKUP(B8856,Tabla_CyP,2,FALSE),"")</f>
        <v/>
      </c>
      <c r="D8856" s="99"/>
      <c r="E8856" s="106"/>
      <c r="F8856" s="107"/>
      <c r="G8856" s="299"/>
    </row>
    <row r="8857" spans="1:123" ht="24" customHeight="1" x14ac:dyDescent="0.2">
      <c r="A8857" s="298" t="s">
        <v>25</v>
      </c>
      <c r="B8857" s="109" t="str">
        <f>IFERROR(VLOOKUP(COUNTIF($A$1:A8857,"ANALISIS DE PRECIOS"),Tabla_NumeroItem,2,FALSE),"")</f>
        <v/>
      </c>
      <c r="C8857" s="99" t="str">
        <f>IFERROR(VLOOKUP(B8857,Tabla_CyP,2,FALSE),"")</f>
        <v/>
      </c>
      <c r="D8857" s="105"/>
      <c r="E8857" s="106"/>
      <c r="F8857" s="104" t="s">
        <v>26</v>
      </c>
      <c r="G8857" s="300" t="str">
        <f>IFERROR(VLOOKUP(B8857,Tabla_CyP,4,FALSE),"")</f>
        <v/>
      </c>
    </row>
    <row r="8858" spans="1:123" ht="24" customHeight="1" x14ac:dyDescent="0.2">
      <c r="A8858" s="298"/>
      <c r="B8858" s="98"/>
      <c r="C8858" s="99"/>
      <c r="D8858" s="105"/>
      <c r="E8858" s="106"/>
      <c r="F8858" s="107"/>
      <c r="G8858" s="299"/>
    </row>
    <row r="8859" spans="1:123" ht="24" customHeight="1" x14ac:dyDescent="0.2">
      <c r="A8859" s="431" t="s">
        <v>507</v>
      </c>
      <c r="B8859" s="432"/>
      <c r="C8859" s="425" t="s">
        <v>0</v>
      </c>
      <c r="D8859" s="425" t="s">
        <v>27</v>
      </c>
      <c r="E8859" s="427" t="s">
        <v>28</v>
      </c>
      <c r="F8859" s="429" t="s">
        <v>29</v>
      </c>
      <c r="G8859" s="429" t="s">
        <v>30</v>
      </c>
    </row>
    <row r="8860" spans="1:123" s="111" customFormat="1" ht="24" customHeight="1" x14ac:dyDescent="0.2">
      <c r="A8860" s="110" t="s">
        <v>508</v>
      </c>
      <c r="B8860" s="110" t="s">
        <v>509</v>
      </c>
      <c r="C8860" s="426"/>
      <c r="D8860" s="426"/>
      <c r="E8860" s="428"/>
      <c r="F8860" s="430"/>
      <c r="G8860" s="430"/>
      <c r="H8860" s="239"/>
      <c r="I8860" s="239"/>
      <c r="J8860" s="239"/>
      <c r="K8860" s="239"/>
      <c r="L8860" s="239"/>
      <c r="M8860" s="239"/>
      <c r="N8860" s="239"/>
      <c r="O8860" s="239"/>
      <c r="P8860" s="239"/>
      <c r="Q8860" s="239"/>
      <c r="R8860" s="239"/>
      <c r="S8860" s="239"/>
      <c r="T8860" s="239"/>
      <c r="U8860" s="239"/>
      <c r="V8860" s="239"/>
      <c r="W8860" s="239"/>
      <c r="X8860" s="239"/>
      <c r="Y8860" s="239"/>
      <c r="Z8860" s="239"/>
      <c r="AA8860" s="239"/>
      <c r="AB8860" s="239"/>
      <c r="AC8860" s="239"/>
      <c r="AD8860" s="239"/>
      <c r="AE8860" s="239"/>
      <c r="AF8860" s="239"/>
      <c r="AG8860" s="239"/>
      <c r="AH8860" s="239"/>
      <c r="AI8860" s="239"/>
      <c r="AJ8860" s="239"/>
      <c r="AK8860" s="239"/>
      <c r="AL8860" s="239"/>
      <c r="AM8860" s="239"/>
      <c r="AN8860" s="239"/>
      <c r="AO8860" s="239"/>
      <c r="AP8860" s="239"/>
      <c r="AQ8860" s="239"/>
      <c r="AR8860" s="239"/>
      <c r="AS8860" s="239"/>
      <c r="AT8860" s="239"/>
      <c r="AU8860" s="239"/>
      <c r="AV8860" s="239"/>
      <c r="AW8860" s="239"/>
      <c r="AX8860" s="239"/>
      <c r="AY8860" s="239"/>
      <c r="AZ8860" s="239"/>
      <c r="BA8860" s="239"/>
      <c r="BB8860" s="239"/>
      <c r="BC8860" s="239"/>
      <c r="BD8860" s="239"/>
      <c r="BE8860" s="239"/>
      <c r="BF8860" s="239"/>
      <c r="BG8860" s="239"/>
      <c r="BH8860" s="239"/>
      <c r="BI8860" s="239"/>
      <c r="BJ8860" s="239"/>
      <c r="BK8860" s="239"/>
      <c r="BL8860" s="239"/>
      <c r="BM8860" s="239"/>
      <c r="BN8860" s="239"/>
      <c r="BO8860" s="239"/>
      <c r="BP8860" s="239"/>
      <c r="BQ8860" s="239"/>
      <c r="BR8860" s="239"/>
      <c r="BS8860" s="239"/>
      <c r="BT8860" s="239"/>
      <c r="BU8860" s="239"/>
      <c r="BV8860" s="239"/>
      <c r="BW8860" s="239"/>
      <c r="BX8860" s="239"/>
      <c r="BY8860" s="239"/>
      <c r="BZ8860" s="239"/>
      <c r="CA8860" s="239"/>
      <c r="CB8860" s="239"/>
      <c r="CC8860" s="239"/>
      <c r="CD8860" s="239"/>
      <c r="CE8860" s="239"/>
      <c r="CF8860" s="239"/>
      <c r="CG8860" s="239"/>
      <c r="CH8860" s="239"/>
      <c r="CI8860" s="239"/>
      <c r="CJ8860" s="239"/>
      <c r="CK8860" s="239"/>
      <c r="CL8860" s="239"/>
      <c r="CM8860" s="239"/>
      <c r="CN8860" s="239"/>
      <c r="CO8860" s="239"/>
      <c r="CP8860" s="239"/>
      <c r="CQ8860" s="239"/>
      <c r="CR8860" s="239"/>
      <c r="CS8860" s="239"/>
      <c r="CT8860" s="239"/>
      <c r="CU8860" s="239"/>
      <c r="CV8860" s="239"/>
      <c r="CW8860" s="239"/>
      <c r="CX8860" s="239"/>
      <c r="CY8860" s="239"/>
      <c r="CZ8860" s="239"/>
      <c r="DA8860" s="239"/>
      <c r="DB8860" s="239"/>
      <c r="DC8860" s="239"/>
      <c r="DD8860" s="239"/>
      <c r="DE8860" s="239"/>
      <c r="DF8860" s="239"/>
      <c r="DG8860" s="239"/>
      <c r="DH8860" s="239"/>
      <c r="DI8860" s="239"/>
      <c r="DJ8860" s="239"/>
      <c r="DK8860" s="239"/>
      <c r="DL8860" s="239"/>
      <c r="DM8860" s="239"/>
      <c r="DN8860" s="239"/>
      <c r="DO8860" s="239"/>
      <c r="DP8860" s="239"/>
      <c r="DQ8860" s="239"/>
      <c r="DR8860" s="239"/>
      <c r="DS8860" s="239"/>
    </row>
    <row r="8861" spans="1:123" ht="24" customHeight="1" x14ac:dyDescent="0.2">
      <c r="A8861" s="378"/>
      <c r="B8861" s="112"/>
      <c r="C8861" s="376" t="s">
        <v>604</v>
      </c>
      <c r="D8861" s="113"/>
      <c r="E8861" s="114"/>
      <c r="F8861" s="115"/>
      <c r="G8861" s="302"/>
    </row>
    <row r="8862" spans="1:123" s="238" customFormat="1" ht="24" customHeight="1" x14ac:dyDescent="0.2">
      <c r="A8862" s="235" t="str">
        <f t="shared" ref="A8862:A8875" si="2658">IFERROR(VLOOKUP(C8862,Tabla_Insumos,4,FALSE),"")</f>
        <v/>
      </c>
      <c r="B8862" s="233" t="str">
        <f t="shared" ref="B8862:B8875" si="2659">IFERROR(VLOOKUP(C8862,Tabla_Insumos,5,FALSE),"")</f>
        <v/>
      </c>
      <c r="C8862" s="234"/>
      <c r="D8862" s="235" t="str">
        <f t="shared" ref="D8862:D8875" si="2660">IFERROR(VLOOKUP(C8862,Tabla_Insumos,2,FALSE),"")</f>
        <v/>
      </c>
      <c r="E8862" s="236"/>
      <c r="F8862" s="237">
        <f t="shared" ref="F8862:F8875" si="2661">IFERROR(VLOOKUP(C8862,Tabla_Insumos,3,FALSE),0)</f>
        <v>0</v>
      </c>
      <c r="G8862" s="303">
        <f>ROUND(E8862*F8862,2)</f>
        <v>0</v>
      </c>
    </row>
    <row r="8863" spans="1:123" s="238" customFormat="1" ht="24" customHeight="1" x14ac:dyDescent="0.2">
      <c r="A8863" s="235" t="str">
        <f t="shared" si="2658"/>
        <v/>
      </c>
      <c r="B8863" s="233" t="str">
        <f t="shared" si="2659"/>
        <v/>
      </c>
      <c r="C8863" s="234"/>
      <c r="D8863" s="235" t="str">
        <f t="shared" si="2660"/>
        <v/>
      </c>
      <c r="E8863" s="236"/>
      <c r="F8863" s="237">
        <f t="shared" si="2661"/>
        <v>0</v>
      </c>
      <c r="G8863" s="303">
        <f t="shared" ref="G8863:G8875" si="2662">ROUND(E8863*F8863,2)</f>
        <v>0</v>
      </c>
    </row>
    <row r="8864" spans="1:123" s="238" customFormat="1" ht="24" customHeight="1" x14ac:dyDescent="0.2">
      <c r="A8864" s="235" t="str">
        <f t="shared" si="2658"/>
        <v/>
      </c>
      <c r="B8864" s="233" t="str">
        <f t="shared" si="2659"/>
        <v/>
      </c>
      <c r="C8864" s="234"/>
      <c r="D8864" s="235" t="str">
        <f t="shared" si="2660"/>
        <v/>
      </c>
      <c r="E8864" s="236"/>
      <c r="F8864" s="237">
        <f t="shared" si="2661"/>
        <v>0</v>
      </c>
      <c r="G8864" s="303">
        <f t="shared" si="2662"/>
        <v>0</v>
      </c>
    </row>
    <row r="8865" spans="1:7" s="238" customFormat="1" ht="24" customHeight="1" x14ac:dyDescent="0.2">
      <c r="A8865" s="235" t="str">
        <f t="shared" si="2658"/>
        <v/>
      </c>
      <c r="B8865" s="233" t="str">
        <f t="shared" si="2659"/>
        <v/>
      </c>
      <c r="C8865" s="234"/>
      <c r="D8865" s="235" t="str">
        <f t="shared" si="2660"/>
        <v/>
      </c>
      <c r="E8865" s="236"/>
      <c r="F8865" s="237">
        <f t="shared" si="2661"/>
        <v>0</v>
      </c>
      <c r="G8865" s="303">
        <f t="shared" si="2662"/>
        <v>0</v>
      </c>
    </row>
    <row r="8866" spans="1:7" s="238" customFormat="1" ht="24" customHeight="1" x14ac:dyDescent="0.2">
      <c r="A8866" s="235" t="str">
        <f t="shared" si="2658"/>
        <v/>
      </c>
      <c r="B8866" s="233" t="str">
        <f t="shared" si="2659"/>
        <v/>
      </c>
      <c r="C8866" s="234"/>
      <c r="D8866" s="235" t="str">
        <f t="shared" si="2660"/>
        <v/>
      </c>
      <c r="E8866" s="236"/>
      <c r="F8866" s="237">
        <f t="shared" si="2661"/>
        <v>0</v>
      </c>
      <c r="G8866" s="303">
        <f t="shared" si="2662"/>
        <v>0</v>
      </c>
    </row>
    <row r="8867" spans="1:7" s="238" customFormat="1" ht="24" customHeight="1" x14ac:dyDescent="0.2">
      <c r="A8867" s="235" t="str">
        <f t="shared" si="2658"/>
        <v/>
      </c>
      <c r="B8867" s="233" t="str">
        <f t="shared" si="2659"/>
        <v/>
      </c>
      <c r="C8867" s="234"/>
      <c r="D8867" s="235" t="str">
        <f t="shared" si="2660"/>
        <v/>
      </c>
      <c r="E8867" s="236"/>
      <c r="F8867" s="237">
        <f t="shared" si="2661"/>
        <v>0</v>
      </c>
      <c r="G8867" s="303">
        <f t="shared" si="2662"/>
        <v>0</v>
      </c>
    </row>
    <row r="8868" spans="1:7" s="238" customFormat="1" ht="24" customHeight="1" x14ac:dyDescent="0.2">
      <c r="A8868" s="235" t="str">
        <f t="shared" si="2658"/>
        <v/>
      </c>
      <c r="B8868" s="233" t="str">
        <f t="shared" si="2659"/>
        <v/>
      </c>
      <c r="C8868" s="234"/>
      <c r="D8868" s="235" t="str">
        <f t="shared" si="2660"/>
        <v/>
      </c>
      <c r="E8868" s="236"/>
      <c r="F8868" s="237">
        <f t="shared" si="2661"/>
        <v>0</v>
      </c>
      <c r="G8868" s="303">
        <f t="shared" si="2662"/>
        <v>0</v>
      </c>
    </row>
    <row r="8869" spans="1:7" s="238" customFormat="1" ht="24" customHeight="1" x14ac:dyDescent="0.2">
      <c r="A8869" s="235" t="str">
        <f t="shared" si="2658"/>
        <v/>
      </c>
      <c r="B8869" s="233" t="str">
        <f t="shared" si="2659"/>
        <v/>
      </c>
      <c r="C8869" s="234"/>
      <c r="D8869" s="235" t="str">
        <f t="shared" si="2660"/>
        <v/>
      </c>
      <c r="E8869" s="236"/>
      <c r="F8869" s="237">
        <f t="shared" si="2661"/>
        <v>0</v>
      </c>
      <c r="G8869" s="303">
        <f t="shared" si="2662"/>
        <v>0</v>
      </c>
    </row>
    <row r="8870" spans="1:7" s="238" customFormat="1" ht="24" customHeight="1" x14ac:dyDescent="0.2">
      <c r="A8870" s="235" t="str">
        <f t="shared" si="2658"/>
        <v/>
      </c>
      <c r="B8870" s="233" t="str">
        <f t="shared" si="2659"/>
        <v/>
      </c>
      <c r="C8870" s="234"/>
      <c r="D8870" s="235" t="str">
        <f t="shared" si="2660"/>
        <v/>
      </c>
      <c r="E8870" s="236"/>
      <c r="F8870" s="237">
        <f t="shared" si="2661"/>
        <v>0</v>
      </c>
      <c r="G8870" s="303">
        <f t="shared" si="2662"/>
        <v>0</v>
      </c>
    </row>
    <row r="8871" spans="1:7" s="238" customFormat="1" ht="24" customHeight="1" x14ac:dyDescent="0.2">
      <c r="A8871" s="235" t="str">
        <f t="shared" si="2658"/>
        <v/>
      </c>
      <c r="B8871" s="233" t="str">
        <f t="shared" si="2659"/>
        <v/>
      </c>
      <c r="C8871" s="234"/>
      <c r="D8871" s="235" t="str">
        <f t="shared" si="2660"/>
        <v/>
      </c>
      <c r="E8871" s="236"/>
      <c r="F8871" s="237">
        <f t="shared" si="2661"/>
        <v>0</v>
      </c>
      <c r="G8871" s="303">
        <f t="shared" si="2662"/>
        <v>0</v>
      </c>
    </row>
    <row r="8872" spans="1:7" s="238" customFormat="1" ht="24" customHeight="1" x14ac:dyDescent="0.2">
      <c r="A8872" s="235" t="str">
        <f t="shared" si="2658"/>
        <v/>
      </c>
      <c r="B8872" s="233" t="str">
        <f t="shared" si="2659"/>
        <v/>
      </c>
      <c r="C8872" s="234"/>
      <c r="D8872" s="235" t="str">
        <f t="shared" si="2660"/>
        <v/>
      </c>
      <c r="E8872" s="236"/>
      <c r="F8872" s="237">
        <f t="shared" si="2661"/>
        <v>0</v>
      </c>
      <c r="G8872" s="303">
        <f t="shared" si="2662"/>
        <v>0</v>
      </c>
    </row>
    <row r="8873" spans="1:7" s="238" customFormat="1" ht="24" customHeight="1" x14ac:dyDescent="0.2">
      <c r="A8873" s="235" t="str">
        <f t="shared" si="2658"/>
        <v/>
      </c>
      <c r="B8873" s="233" t="str">
        <f t="shared" si="2659"/>
        <v/>
      </c>
      <c r="C8873" s="234"/>
      <c r="D8873" s="235" t="str">
        <f t="shared" si="2660"/>
        <v/>
      </c>
      <c r="E8873" s="236"/>
      <c r="F8873" s="237">
        <f t="shared" si="2661"/>
        <v>0</v>
      </c>
      <c r="G8873" s="303">
        <f t="shared" si="2662"/>
        <v>0</v>
      </c>
    </row>
    <row r="8874" spans="1:7" s="238" customFormat="1" ht="24" customHeight="1" x14ac:dyDescent="0.2">
      <c r="A8874" s="235" t="str">
        <f t="shared" si="2658"/>
        <v/>
      </c>
      <c r="B8874" s="233" t="str">
        <f t="shared" si="2659"/>
        <v/>
      </c>
      <c r="C8874" s="234"/>
      <c r="D8874" s="235" t="str">
        <f t="shared" si="2660"/>
        <v/>
      </c>
      <c r="E8874" s="236"/>
      <c r="F8874" s="237">
        <f t="shared" si="2661"/>
        <v>0</v>
      </c>
      <c r="G8874" s="303">
        <f t="shared" si="2662"/>
        <v>0</v>
      </c>
    </row>
    <row r="8875" spans="1:7" s="238" customFormat="1" ht="24" customHeight="1" x14ac:dyDescent="0.2">
      <c r="A8875" s="235" t="str">
        <f t="shared" si="2658"/>
        <v/>
      </c>
      <c r="B8875" s="233" t="str">
        <f t="shared" si="2659"/>
        <v/>
      </c>
      <c r="C8875" s="234"/>
      <c r="D8875" s="235" t="str">
        <f t="shared" si="2660"/>
        <v/>
      </c>
      <c r="E8875" s="236"/>
      <c r="F8875" s="237">
        <f t="shared" si="2661"/>
        <v>0</v>
      </c>
      <c r="G8875" s="303">
        <f t="shared" si="2662"/>
        <v>0</v>
      </c>
    </row>
    <row r="8876" spans="1:7" ht="24" customHeight="1" x14ac:dyDescent="0.2">
      <c r="A8876" s="304"/>
      <c r="B8876" s="99"/>
      <c r="C8876" s="99"/>
      <c r="D8876" s="105"/>
      <c r="E8876" s="106"/>
      <c r="F8876" s="377" t="s">
        <v>31</v>
      </c>
      <c r="G8876" s="305">
        <f>SUBTOTAL(9,G8862:G8875)</f>
        <v>0</v>
      </c>
    </row>
    <row r="8877" spans="1:7" ht="24" customHeight="1" x14ac:dyDescent="0.2">
      <c r="A8877" s="304"/>
      <c r="B8877" s="99"/>
      <c r="C8877" s="375" t="s">
        <v>605</v>
      </c>
      <c r="D8877" s="105"/>
      <c r="E8877" s="106"/>
      <c r="F8877" s="107"/>
      <c r="G8877" s="306"/>
    </row>
    <row r="8878" spans="1:7" s="238" customFormat="1" ht="24" customHeight="1" x14ac:dyDescent="0.2">
      <c r="A8878" s="235" t="str">
        <f t="shared" ref="A8878:A8885" si="2663">IFERROR(VLOOKUP(C8878,Tabla_Insumos,4,FALSE),"")</f>
        <v/>
      </c>
      <c r="B8878" s="233">
        <f t="shared" ref="B8878:B8885" si="2664">IFERROR(VLOOKUP(A8878,Tabla_Indices,5,FALSE),"")</f>
        <v>0</v>
      </c>
      <c r="C8878" s="234"/>
      <c r="D8878" s="235" t="str">
        <f t="shared" ref="D8878:D8885" si="2665">IFERROR(VLOOKUP(C8878,Tabla_Insumos,2,FALSE),"")</f>
        <v/>
      </c>
      <c r="E8878" s="236"/>
      <c r="F8878" s="237">
        <f t="shared" ref="F8878:F8885" si="2666">IFERROR(VLOOKUP(C8878,Tabla_Insumos,3,FALSE),0)</f>
        <v>0</v>
      </c>
      <c r="G8878" s="303">
        <f>ROUND(E8878*F8878,2)</f>
        <v>0</v>
      </c>
    </row>
    <row r="8879" spans="1:7" s="238" customFormat="1" ht="24" customHeight="1" x14ac:dyDescent="0.2">
      <c r="A8879" s="235" t="str">
        <f t="shared" si="2663"/>
        <v/>
      </c>
      <c r="B8879" s="233">
        <f t="shared" si="2664"/>
        <v>0</v>
      </c>
      <c r="C8879" s="234"/>
      <c r="D8879" s="235" t="str">
        <f t="shared" si="2665"/>
        <v/>
      </c>
      <c r="E8879" s="236"/>
      <c r="F8879" s="237">
        <f t="shared" si="2666"/>
        <v>0</v>
      </c>
      <c r="G8879" s="303">
        <f>ROUND(E8879*F8879,2)</f>
        <v>0</v>
      </c>
    </row>
    <row r="8880" spans="1:7" s="238" customFormat="1" ht="24" customHeight="1" x14ac:dyDescent="0.2">
      <c r="A8880" s="235" t="str">
        <f t="shared" si="2663"/>
        <v/>
      </c>
      <c r="B8880" s="233">
        <f t="shared" si="2664"/>
        <v>0</v>
      </c>
      <c r="C8880" s="234"/>
      <c r="D8880" s="235" t="str">
        <f t="shared" si="2665"/>
        <v/>
      </c>
      <c r="E8880" s="236"/>
      <c r="F8880" s="237">
        <f t="shared" si="2666"/>
        <v>0</v>
      </c>
      <c r="G8880" s="303">
        <f t="shared" ref="G8880:G8885" si="2667">ROUND(E8880*F8880,2)</f>
        <v>0</v>
      </c>
    </row>
    <row r="8881" spans="1:7" s="238" customFormat="1" ht="24" customHeight="1" x14ac:dyDescent="0.2">
      <c r="A8881" s="235" t="str">
        <f t="shared" si="2663"/>
        <v/>
      </c>
      <c r="B8881" s="233">
        <f t="shared" si="2664"/>
        <v>0</v>
      </c>
      <c r="C8881" s="234"/>
      <c r="D8881" s="235" t="str">
        <f t="shared" si="2665"/>
        <v/>
      </c>
      <c r="E8881" s="236"/>
      <c r="F8881" s="237">
        <f t="shared" si="2666"/>
        <v>0</v>
      </c>
      <c r="G8881" s="303">
        <f t="shared" si="2667"/>
        <v>0</v>
      </c>
    </row>
    <row r="8882" spans="1:7" s="238" customFormat="1" ht="24" customHeight="1" x14ac:dyDescent="0.2">
      <c r="A8882" s="235" t="str">
        <f t="shared" si="2663"/>
        <v/>
      </c>
      <c r="B8882" s="233">
        <f t="shared" si="2664"/>
        <v>0</v>
      </c>
      <c r="C8882" s="234"/>
      <c r="D8882" s="235" t="str">
        <f t="shared" si="2665"/>
        <v/>
      </c>
      <c r="E8882" s="236"/>
      <c r="F8882" s="237">
        <f t="shared" si="2666"/>
        <v>0</v>
      </c>
      <c r="G8882" s="303">
        <f t="shared" si="2667"/>
        <v>0</v>
      </c>
    </row>
    <row r="8883" spans="1:7" s="238" customFormat="1" ht="24" customHeight="1" x14ac:dyDescent="0.2">
      <c r="A8883" s="235" t="str">
        <f t="shared" si="2663"/>
        <v/>
      </c>
      <c r="B8883" s="233">
        <f t="shared" si="2664"/>
        <v>0</v>
      </c>
      <c r="C8883" s="234"/>
      <c r="D8883" s="235" t="str">
        <f t="shared" si="2665"/>
        <v/>
      </c>
      <c r="E8883" s="236"/>
      <c r="F8883" s="237">
        <f t="shared" si="2666"/>
        <v>0</v>
      </c>
      <c r="G8883" s="303">
        <f t="shared" si="2667"/>
        <v>0</v>
      </c>
    </row>
    <row r="8884" spans="1:7" s="238" customFormat="1" ht="24" customHeight="1" x14ac:dyDescent="0.2">
      <c r="A8884" s="235" t="str">
        <f t="shared" si="2663"/>
        <v/>
      </c>
      <c r="B8884" s="233">
        <f t="shared" si="2664"/>
        <v>0</v>
      </c>
      <c r="C8884" s="234"/>
      <c r="D8884" s="235" t="str">
        <f t="shared" si="2665"/>
        <v/>
      </c>
      <c r="E8884" s="236"/>
      <c r="F8884" s="237">
        <f t="shared" si="2666"/>
        <v>0</v>
      </c>
      <c r="G8884" s="303">
        <f t="shared" si="2667"/>
        <v>0</v>
      </c>
    </row>
    <row r="8885" spans="1:7" s="238" customFormat="1" ht="24" customHeight="1" x14ac:dyDescent="0.2">
      <c r="A8885" s="235" t="str">
        <f t="shared" si="2663"/>
        <v/>
      </c>
      <c r="B8885" s="233">
        <f t="shared" si="2664"/>
        <v>0</v>
      </c>
      <c r="C8885" s="234"/>
      <c r="D8885" s="235" t="str">
        <f t="shared" si="2665"/>
        <v/>
      </c>
      <c r="E8885" s="236"/>
      <c r="F8885" s="237">
        <f t="shared" si="2666"/>
        <v>0</v>
      </c>
      <c r="G8885" s="303">
        <f t="shared" si="2667"/>
        <v>0</v>
      </c>
    </row>
    <row r="8886" spans="1:7" ht="24" customHeight="1" x14ac:dyDescent="0.2">
      <c r="A8886" s="304"/>
      <c r="B8886" s="99"/>
      <c r="C8886" s="99"/>
      <c r="D8886" s="105"/>
      <c r="E8886" s="106"/>
      <c r="F8886" s="377" t="s">
        <v>32</v>
      </c>
      <c r="G8886" s="305">
        <f>SUBTOTAL(9,G8878:G8885)</f>
        <v>0</v>
      </c>
    </row>
    <row r="8887" spans="1:7" ht="24" customHeight="1" x14ac:dyDescent="0.2">
      <c r="A8887" s="304"/>
      <c r="B8887" s="99"/>
      <c r="C8887" s="375" t="s">
        <v>606</v>
      </c>
      <c r="D8887" s="105"/>
      <c r="E8887" s="106"/>
      <c r="F8887" s="107"/>
      <c r="G8887" s="306"/>
    </row>
    <row r="8888" spans="1:7" s="238" customFormat="1" ht="24" customHeight="1" x14ac:dyDescent="0.2">
      <c r="A8888" s="235" t="str">
        <f t="shared" ref="A8888:A8896" si="2668">IFERROR(VLOOKUP(C8888,Tabla_Insumos,4,FALSE),"")</f>
        <v/>
      </c>
      <c r="B8888" s="233" t="str">
        <f t="shared" ref="B8888:B8896" si="2669">IFERROR(VLOOKUP(C8888,Tabla_Insumos,5,FALSE),"")</f>
        <v/>
      </c>
      <c r="C8888" s="234"/>
      <c r="D8888" s="235" t="str">
        <f t="shared" ref="D8888:D8896" si="2670">IFERROR(VLOOKUP(C8888,Tabla_Insumos,2,FALSE),"")</f>
        <v/>
      </c>
      <c r="E8888" s="236"/>
      <c r="F8888" s="237">
        <f t="shared" ref="F8888:F8896" si="2671">IFERROR(VLOOKUP(C8888,Tabla_Insumos,3,FALSE),0)</f>
        <v>0</v>
      </c>
      <c r="G8888" s="303">
        <f t="shared" ref="G8888:G8896" si="2672">ROUND(E8888*F8888,2)</f>
        <v>0</v>
      </c>
    </row>
    <row r="8889" spans="1:7" s="238" customFormat="1" ht="24" customHeight="1" x14ac:dyDescent="0.2">
      <c r="A8889" s="235" t="str">
        <f t="shared" si="2668"/>
        <v/>
      </c>
      <c r="B8889" s="233" t="str">
        <f t="shared" si="2669"/>
        <v/>
      </c>
      <c r="C8889" s="234"/>
      <c r="D8889" s="235" t="str">
        <f t="shared" si="2670"/>
        <v/>
      </c>
      <c r="E8889" s="236"/>
      <c r="F8889" s="237">
        <f t="shared" si="2671"/>
        <v>0</v>
      </c>
      <c r="G8889" s="303">
        <f t="shared" si="2672"/>
        <v>0</v>
      </c>
    </row>
    <row r="8890" spans="1:7" s="238" customFormat="1" ht="24" customHeight="1" x14ac:dyDescent="0.2">
      <c r="A8890" s="235" t="str">
        <f t="shared" si="2668"/>
        <v/>
      </c>
      <c r="B8890" s="233" t="str">
        <f t="shared" si="2669"/>
        <v/>
      </c>
      <c r="C8890" s="234"/>
      <c r="D8890" s="235" t="str">
        <f t="shared" si="2670"/>
        <v/>
      </c>
      <c r="E8890" s="236"/>
      <c r="F8890" s="237">
        <f t="shared" si="2671"/>
        <v>0</v>
      </c>
      <c r="G8890" s="303">
        <f t="shared" si="2672"/>
        <v>0</v>
      </c>
    </row>
    <row r="8891" spans="1:7" s="238" customFormat="1" ht="24" customHeight="1" x14ac:dyDescent="0.2">
      <c r="A8891" s="235" t="str">
        <f t="shared" si="2668"/>
        <v/>
      </c>
      <c r="B8891" s="233" t="str">
        <f t="shared" si="2669"/>
        <v/>
      </c>
      <c r="C8891" s="234"/>
      <c r="D8891" s="235" t="str">
        <f t="shared" si="2670"/>
        <v/>
      </c>
      <c r="E8891" s="236"/>
      <c r="F8891" s="237">
        <f t="shared" si="2671"/>
        <v>0</v>
      </c>
      <c r="G8891" s="303">
        <f t="shared" si="2672"/>
        <v>0</v>
      </c>
    </row>
    <row r="8892" spans="1:7" s="238" customFormat="1" ht="24" customHeight="1" x14ac:dyDescent="0.2">
      <c r="A8892" s="235" t="str">
        <f t="shared" si="2668"/>
        <v/>
      </c>
      <c r="B8892" s="233" t="str">
        <f t="shared" si="2669"/>
        <v/>
      </c>
      <c r="C8892" s="234"/>
      <c r="D8892" s="235" t="str">
        <f t="shared" si="2670"/>
        <v/>
      </c>
      <c r="E8892" s="236"/>
      <c r="F8892" s="237">
        <f t="shared" si="2671"/>
        <v>0</v>
      </c>
      <c r="G8892" s="303">
        <f t="shared" si="2672"/>
        <v>0</v>
      </c>
    </row>
    <row r="8893" spans="1:7" s="238" customFormat="1" ht="24" customHeight="1" x14ac:dyDescent="0.2">
      <c r="A8893" s="235" t="str">
        <f t="shared" si="2668"/>
        <v/>
      </c>
      <c r="B8893" s="233" t="str">
        <f t="shared" si="2669"/>
        <v/>
      </c>
      <c r="C8893" s="234"/>
      <c r="D8893" s="235" t="str">
        <f t="shared" si="2670"/>
        <v/>
      </c>
      <c r="E8893" s="236"/>
      <c r="F8893" s="237">
        <f t="shared" si="2671"/>
        <v>0</v>
      </c>
      <c r="G8893" s="303">
        <f t="shared" si="2672"/>
        <v>0</v>
      </c>
    </row>
    <row r="8894" spans="1:7" s="238" customFormat="1" ht="24" customHeight="1" x14ac:dyDescent="0.2">
      <c r="A8894" s="235" t="str">
        <f t="shared" si="2668"/>
        <v/>
      </c>
      <c r="B8894" s="233" t="str">
        <f t="shared" si="2669"/>
        <v/>
      </c>
      <c r="C8894" s="234"/>
      <c r="D8894" s="235" t="str">
        <f t="shared" si="2670"/>
        <v/>
      </c>
      <c r="E8894" s="236"/>
      <c r="F8894" s="237">
        <f t="shared" si="2671"/>
        <v>0</v>
      </c>
      <c r="G8894" s="303">
        <f t="shared" si="2672"/>
        <v>0</v>
      </c>
    </row>
    <row r="8895" spans="1:7" s="238" customFormat="1" ht="24" customHeight="1" x14ac:dyDescent="0.2">
      <c r="A8895" s="235" t="str">
        <f t="shared" si="2668"/>
        <v/>
      </c>
      <c r="B8895" s="233" t="str">
        <f t="shared" si="2669"/>
        <v/>
      </c>
      <c r="C8895" s="234"/>
      <c r="D8895" s="235" t="str">
        <f t="shared" si="2670"/>
        <v/>
      </c>
      <c r="E8895" s="236"/>
      <c r="F8895" s="237">
        <f t="shared" si="2671"/>
        <v>0</v>
      </c>
      <c r="G8895" s="303">
        <f t="shared" si="2672"/>
        <v>0</v>
      </c>
    </row>
    <row r="8896" spans="1:7" s="238" customFormat="1" ht="24" customHeight="1" x14ac:dyDescent="0.2">
      <c r="A8896" s="235" t="str">
        <f t="shared" si="2668"/>
        <v/>
      </c>
      <c r="B8896" s="233" t="str">
        <f t="shared" si="2669"/>
        <v/>
      </c>
      <c r="C8896" s="234"/>
      <c r="D8896" s="235" t="str">
        <f t="shared" si="2670"/>
        <v/>
      </c>
      <c r="E8896" s="236"/>
      <c r="F8896" s="237">
        <f t="shared" si="2671"/>
        <v>0</v>
      </c>
      <c r="G8896" s="303">
        <f t="shared" si="2672"/>
        <v>0</v>
      </c>
    </row>
    <row r="8897" spans="1:123" ht="24" customHeight="1" x14ac:dyDescent="0.2">
      <c r="A8897" s="307"/>
      <c r="B8897" s="105"/>
      <c r="C8897" s="99"/>
      <c r="D8897" s="105"/>
      <c r="E8897" s="106"/>
      <c r="F8897" s="377" t="s">
        <v>33</v>
      </c>
      <c r="G8897" s="305">
        <f>SUBTOTAL(9,G8888:G8896)</f>
        <v>0</v>
      </c>
    </row>
    <row r="8898" spans="1:123" ht="24" customHeight="1" x14ac:dyDescent="0.2">
      <c r="A8898" s="308"/>
      <c r="B8898" s="105"/>
      <c r="C8898" s="99"/>
      <c r="D8898" s="105"/>
      <c r="E8898" s="106"/>
      <c r="F8898" s="107"/>
      <c r="G8898" s="306"/>
    </row>
    <row r="8899" spans="1:123" ht="24" customHeight="1" x14ac:dyDescent="0.2">
      <c r="A8899" s="309" t="str">
        <f>B8857</f>
        <v/>
      </c>
      <c r="B8899" s="310" t="str">
        <f>C8857</f>
        <v/>
      </c>
      <c r="C8899" s="113"/>
      <c r="D8899" s="113" t="s">
        <v>34</v>
      </c>
      <c r="E8899" s="114"/>
      <c r="F8899" s="312" t="s">
        <v>35</v>
      </c>
      <c r="G8899" s="311">
        <f>SUBTOTAL(9,G8862:G8898)</f>
        <v>0</v>
      </c>
    </row>
    <row r="8901" spans="1:123" ht="24" customHeight="1" x14ac:dyDescent="0.2">
      <c r="A8901" s="291" t="s">
        <v>37</v>
      </c>
      <c r="B8901" s="292"/>
      <c r="C8901" s="292"/>
      <c r="D8901" s="292"/>
      <c r="E8901" s="292"/>
      <c r="F8901" s="292"/>
      <c r="G8901" s="293"/>
    </row>
    <row r="8902" spans="1:123" ht="24" customHeight="1" x14ac:dyDescent="0.2">
      <c r="A8902" s="294" t="s">
        <v>602</v>
      </c>
      <c r="B8902" s="101" t="str">
        <f>Comitente</f>
        <v>DIRECCION PROVINCIAL DE REDES DE GAS</v>
      </c>
      <c r="C8902" s="96"/>
      <c r="D8902" s="102"/>
      <c r="E8902" s="102"/>
      <c r="F8902" s="103"/>
      <c r="G8902" s="295"/>
    </row>
    <row r="8903" spans="1:123" ht="24" customHeight="1" x14ac:dyDescent="0.2">
      <c r="A8903" s="294" t="s">
        <v>603</v>
      </c>
      <c r="B8903" s="101">
        <f>Contratista</f>
        <v>0</v>
      </c>
      <c r="C8903" s="97"/>
      <c r="D8903" s="97"/>
      <c r="E8903" s="97"/>
      <c r="F8903" s="104"/>
      <c r="G8903" s="296"/>
    </row>
    <row r="8904" spans="1:123" ht="24" customHeight="1" x14ac:dyDescent="0.2">
      <c r="A8904" s="294" t="s">
        <v>24</v>
      </c>
      <c r="B8904" s="101" t="str">
        <f>Obra</f>
        <v>RED DE MEDIA PRESIÓN BARRIO TALACASTO</v>
      </c>
      <c r="C8904" s="97"/>
      <c r="D8904" s="97"/>
      <c r="E8904" s="97"/>
      <c r="F8904" s="104" t="s">
        <v>38</v>
      </c>
      <c r="G8904" s="297">
        <f>Fecha_Base</f>
        <v>0</v>
      </c>
    </row>
    <row r="8905" spans="1:123" ht="24" customHeight="1" x14ac:dyDescent="0.2">
      <c r="A8905" s="298" t="s">
        <v>601</v>
      </c>
      <c r="B8905" s="98" t="str">
        <f>Ubicación</f>
        <v>Departamento Chimbas</v>
      </c>
      <c r="C8905" s="98"/>
      <c r="D8905" s="105"/>
      <c r="E8905" s="106"/>
      <c r="F8905" s="107"/>
      <c r="G8905" s="299"/>
    </row>
    <row r="8906" spans="1:123" ht="24" customHeight="1" x14ac:dyDescent="0.2">
      <c r="A8906" s="298" t="s">
        <v>39</v>
      </c>
      <c r="B8906" s="108" t="str">
        <f>IFERROR(VALUE(LEFT(B8907,FIND(".",B8907)-1)),"")</f>
        <v/>
      </c>
      <c r="C8906" s="99" t="str">
        <f>IFERROR(VLOOKUP(B8906,Tabla_CyP,2,FALSE),"")</f>
        <v/>
      </c>
      <c r="D8906" s="99"/>
      <c r="E8906" s="106"/>
      <c r="F8906" s="107"/>
      <c r="G8906" s="299"/>
    </row>
    <row r="8907" spans="1:123" ht="24" customHeight="1" x14ac:dyDescent="0.2">
      <c r="A8907" s="298" t="s">
        <v>25</v>
      </c>
      <c r="B8907" s="109" t="str">
        <f>IFERROR(VLOOKUP(COUNTIF($A$1:A8907,"ANALISIS DE PRECIOS"),Tabla_NumeroItem,2,FALSE),"")</f>
        <v/>
      </c>
      <c r="C8907" s="99" t="str">
        <f>IFERROR(VLOOKUP(B8907,Tabla_CyP,2,FALSE),"")</f>
        <v/>
      </c>
      <c r="D8907" s="105"/>
      <c r="E8907" s="106"/>
      <c r="F8907" s="104" t="s">
        <v>26</v>
      </c>
      <c r="G8907" s="300" t="str">
        <f>IFERROR(VLOOKUP(B8907,Tabla_CyP,4,FALSE),"")</f>
        <v/>
      </c>
    </row>
    <row r="8908" spans="1:123" ht="24" customHeight="1" x14ac:dyDescent="0.2">
      <c r="A8908" s="298"/>
      <c r="B8908" s="98"/>
      <c r="C8908" s="99"/>
      <c r="D8908" s="105"/>
      <c r="E8908" s="106"/>
      <c r="F8908" s="107"/>
      <c r="G8908" s="299"/>
    </row>
    <row r="8909" spans="1:123" ht="24" customHeight="1" x14ac:dyDescent="0.2">
      <c r="A8909" s="431" t="s">
        <v>507</v>
      </c>
      <c r="B8909" s="432"/>
      <c r="C8909" s="425" t="s">
        <v>0</v>
      </c>
      <c r="D8909" s="425" t="s">
        <v>27</v>
      </c>
      <c r="E8909" s="427" t="s">
        <v>28</v>
      </c>
      <c r="F8909" s="429" t="s">
        <v>29</v>
      </c>
      <c r="G8909" s="429" t="s">
        <v>30</v>
      </c>
    </row>
    <row r="8910" spans="1:123" s="111" customFormat="1" ht="24" customHeight="1" x14ac:dyDescent="0.2">
      <c r="A8910" s="110" t="s">
        <v>508</v>
      </c>
      <c r="B8910" s="110" t="s">
        <v>509</v>
      </c>
      <c r="C8910" s="426"/>
      <c r="D8910" s="426"/>
      <c r="E8910" s="428"/>
      <c r="F8910" s="430"/>
      <c r="G8910" s="430"/>
      <c r="H8910" s="239"/>
      <c r="I8910" s="239"/>
      <c r="J8910" s="239"/>
      <c r="K8910" s="239"/>
      <c r="L8910" s="239"/>
      <c r="M8910" s="239"/>
      <c r="N8910" s="239"/>
      <c r="O8910" s="239"/>
      <c r="P8910" s="239"/>
      <c r="Q8910" s="239"/>
      <c r="R8910" s="239"/>
      <c r="S8910" s="239"/>
      <c r="T8910" s="239"/>
      <c r="U8910" s="239"/>
      <c r="V8910" s="239"/>
      <c r="W8910" s="239"/>
      <c r="X8910" s="239"/>
      <c r="Y8910" s="239"/>
      <c r="Z8910" s="239"/>
      <c r="AA8910" s="239"/>
      <c r="AB8910" s="239"/>
      <c r="AC8910" s="239"/>
      <c r="AD8910" s="239"/>
      <c r="AE8910" s="239"/>
      <c r="AF8910" s="239"/>
      <c r="AG8910" s="239"/>
      <c r="AH8910" s="239"/>
      <c r="AI8910" s="239"/>
      <c r="AJ8910" s="239"/>
      <c r="AK8910" s="239"/>
      <c r="AL8910" s="239"/>
      <c r="AM8910" s="239"/>
      <c r="AN8910" s="239"/>
      <c r="AO8910" s="239"/>
      <c r="AP8910" s="239"/>
      <c r="AQ8910" s="239"/>
      <c r="AR8910" s="239"/>
      <c r="AS8910" s="239"/>
      <c r="AT8910" s="239"/>
      <c r="AU8910" s="239"/>
      <c r="AV8910" s="239"/>
      <c r="AW8910" s="239"/>
      <c r="AX8910" s="239"/>
      <c r="AY8910" s="239"/>
      <c r="AZ8910" s="239"/>
      <c r="BA8910" s="239"/>
      <c r="BB8910" s="239"/>
      <c r="BC8910" s="239"/>
      <c r="BD8910" s="239"/>
      <c r="BE8910" s="239"/>
      <c r="BF8910" s="239"/>
      <c r="BG8910" s="239"/>
      <c r="BH8910" s="239"/>
      <c r="BI8910" s="239"/>
      <c r="BJ8910" s="239"/>
      <c r="BK8910" s="239"/>
      <c r="BL8910" s="239"/>
      <c r="BM8910" s="239"/>
      <c r="BN8910" s="239"/>
      <c r="BO8910" s="239"/>
      <c r="BP8910" s="239"/>
      <c r="BQ8910" s="239"/>
      <c r="BR8910" s="239"/>
      <c r="BS8910" s="239"/>
      <c r="BT8910" s="239"/>
      <c r="BU8910" s="239"/>
      <c r="BV8910" s="239"/>
      <c r="BW8910" s="239"/>
      <c r="BX8910" s="239"/>
      <c r="BY8910" s="239"/>
      <c r="BZ8910" s="239"/>
      <c r="CA8910" s="239"/>
      <c r="CB8910" s="239"/>
      <c r="CC8910" s="239"/>
      <c r="CD8910" s="239"/>
      <c r="CE8910" s="239"/>
      <c r="CF8910" s="239"/>
      <c r="CG8910" s="239"/>
      <c r="CH8910" s="239"/>
      <c r="CI8910" s="239"/>
      <c r="CJ8910" s="239"/>
      <c r="CK8910" s="239"/>
      <c r="CL8910" s="239"/>
      <c r="CM8910" s="239"/>
      <c r="CN8910" s="239"/>
      <c r="CO8910" s="239"/>
      <c r="CP8910" s="239"/>
      <c r="CQ8910" s="239"/>
      <c r="CR8910" s="239"/>
      <c r="CS8910" s="239"/>
      <c r="CT8910" s="239"/>
      <c r="CU8910" s="239"/>
      <c r="CV8910" s="239"/>
      <c r="CW8910" s="239"/>
      <c r="CX8910" s="239"/>
      <c r="CY8910" s="239"/>
      <c r="CZ8910" s="239"/>
      <c r="DA8910" s="239"/>
      <c r="DB8910" s="239"/>
      <c r="DC8910" s="239"/>
      <c r="DD8910" s="239"/>
      <c r="DE8910" s="239"/>
      <c r="DF8910" s="239"/>
      <c r="DG8910" s="239"/>
      <c r="DH8910" s="239"/>
      <c r="DI8910" s="239"/>
      <c r="DJ8910" s="239"/>
      <c r="DK8910" s="239"/>
      <c r="DL8910" s="239"/>
      <c r="DM8910" s="239"/>
      <c r="DN8910" s="239"/>
      <c r="DO8910" s="239"/>
      <c r="DP8910" s="239"/>
      <c r="DQ8910" s="239"/>
      <c r="DR8910" s="239"/>
      <c r="DS8910" s="239"/>
    </row>
    <row r="8911" spans="1:123" ht="24" customHeight="1" x14ac:dyDescent="0.2">
      <c r="A8911" s="378"/>
      <c r="B8911" s="112"/>
      <c r="C8911" s="376" t="s">
        <v>604</v>
      </c>
      <c r="D8911" s="113"/>
      <c r="E8911" s="114"/>
      <c r="F8911" s="115"/>
      <c r="G8911" s="302"/>
    </row>
    <row r="8912" spans="1:123" s="238" customFormat="1" ht="24" customHeight="1" x14ac:dyDescent="0.2">
      <c r="A8912" s="235" t="str">
        <f t="shared" ref="A8912:A8925" si="2673">IFERROR(VLOOKUP(C8912,Tabla_Insumos,4,FALSE),"")</f>
        <v/>
      </c>
      <c r="B8912" s="233" t="str">
        <f t="shared" ref="B8912:B8925" si="2674">IFERROR(VLOOKUP(C8912,Tabla_Insumos,5,FALSE),"")</f>
        <v/>
      </c>
      <c r="C8912" s="234"/>
      <c r="D8912" s="235" t="str">
        <f t="shared" ref="D8912:D8925" si="2675">IFERROR(VLOOKUP(C8912,Tabla_Insumos,2,FALSE),"")</f>
        <v/>
      </c>
      <c r="E8912" s="236"/>
      <c r="F8912" s="237">
        <f t="shared" ref="F8912:F8925" si="2676">IFERROR(VLOOKUP(C8912,Tabla_Insumos,3,FALSE),0)</f>
        <v>0</v>
      </c>
      <c r="G8912" s="303">
        <f>ROUND(E8912*F8912,2)</f>
        <v>0</v>
      </c>
    </row>
    <row r="8913" spans="1:7" s="238" customFormat="1" ht="24" customHeight="1" x14ac:dyDescent="0.2">
      <c r="A8913" s="235" t="str">
        <f t="shared" si="2673"/>
        <v/>
      </c>
      <c r="B8913" s="233" t="str">
        <f t="shared" si="2674"/>
        <v/>
      </c>
      <c r="C8913" s="234"/>
      <c r="D8913" s="235" t="str">
        <f t="shared" si="2675"/>
        <v/>
      </c>
      <c r="E8913" s="236"/>
      <c r="F8913" s="237">
        <f t="shared" si="2676"/>
        <v>0</v>
      </c>
      <c r="G8913" s="303">
        <f t="shared" ref="G8913:G8925" si="2677">ROUND(E8913*F8913,2)</f>
        <v>0</v>
      </c>
    </row>
    <row r="8914" spans="1:7" s="238" customFormat="1" ht="24" customHeight="1" x14ac:dyDescent="0.2">
      <c r="A8914" s="235" t="str">
        <f t="shared" si="2673"/>
        <v/>
      </c>
      <c r="B8914" s="233" t="str">
        <f t="shared" si="2674"/>
        <v/>
      </c>
      <c r="C8914" s="234"/>
      <c r="D8914" s="235" t="str">
        <f t="shared" si="2675"/>
        <v/>
      </c>
      <c r="E8914" s="236"/>
      <c r="F8914" s="237">
        <f t="shared" si="2676"/>
        <v>0</v>
      </c>
      <c r="G8914" s="303">
        <f t="shared" si="2677"/>
        <v>0</v>
      </c>
    </row>
    <row r="8915" spans="1:7" s="238" customFormat="1" ht="24" customHeight="1" x14ac:dyDescent="0.2">
      <c r="A8915" s="235" t="str">
        <f t="shared" si="2673"/>
        <v/>
      </c>
      <c r="B8915" s="233" t="str">
        <f t="shared" si="2674"/>
        <v/>
      </c>
      <c r="C8915" s="234"/>
      <c r="D8915" s="235" t="str">
        <f t="shared" si="2675"/>
        <v/>
      </c>
      <c r="E8915" s="236"/>
      <c r="F8915" s="237">
        <f t="shared" si="2676"/>
        <v>0</v>
      </c>
      <c r="G8915" s="303">
        <f t="shared" si="2677"/>
        <v>0</v>
      </c>
    </row>
    <row r="8916" spans="1:7" s="238" customFormat="1" ht="24" customHeight="1" x14ac:dyDescent="0.2">
      <c r="A8916" s="235" t="str">
        <f t="shared" si="2673"/>
        <v/>
      </c>
      <c r="B8916" s="233" t="str">
        <f t="shared" si="2674"/>
        <v/>
      </c>
      <c r="C8916" s="234"/>
      <c r="D8916" s="235" t="str">
        <f t="shared" si="2675"/>
        <v/>
      </c>
      <c r="E8916" s="236"/>
      <c r="F8916" s="237">
        <f t="shared" si="2676"/>
        <v>0</v>
      </c>
      <c r="G8916" s="303">
        <f t="shared" si="2677"/>
        <v>0</v>
      </c>
    </row>
    <row r="8917" spans="1:7" s="238" customFormat="1" ht="24" customHeight="1" x14ac:dyDescent="0.2">
      <c r="A8917" s="235" t="str">
        <f t="shared" si="2673"/>
        <v/>
      </c>
      <c r="B8917" s="233" t="str">
        <f t="shared" si="2674"/>
        <v/>
      </c>
      <c r="C8917" s="234"/>
      <c r="D8917" s="235" t="str">
        <f t="shared" si="2675"/>
        <v/>
      </c>
      <c r="E8917" s="236"/>
      <c r="F8917" s="237">
        <f t="shared" si="2676"/>
        <v>0</v>
      </c>
      <c r="G8917" s="303">
        <f t="shared" si="2677"/>
        <v>0</v>
      </c>
    </row>
    <row r="8918" spans="1:7" s="238" customFormat="1" ht="24" customHeight="1" x14ac:dyDescent="0.2">
      <c r="A8918" s="235" t="str">
        <f t="shared" si="2673"/>
        <v/>
      </c>
      <c r="B8918" s="233" t="str">
        <f t="shared" si="2674"/>
        <v/>
      </c>
      <c r="C8918" s="234"/>
      <c r="D8918" s="235" t="str">
        <f t="shared" si="2675"/>
        <v/>
      </c>
      <c r="E8918" s="236"/>
      <c r="F8918" s="237">
        <f t="shared" si="2676"/>
        <v>0</v>
      </c>
      <c r="G8918" s="303">
        <f t="shared" si="2677"/>
        <v>0</v>
      </c>
    </row>
    <row r="8919" spans="1:7" s="238" customFormat="1" ht="24" customHeight="1" x14ac:dyDescent="0.2">
      <c r="A8919" s="235" t="str">
        <f t="shared" si="2673"/>
        <v/>
      </c>
      <c r="B8919" s="233" t="str">
        <f t="shared" si="2674"/>
        <v/>
      </c>
      <c r="C8919" s="234"/>
      <c r="D8919" s="235" t="str">
        <f t="shared" si="2675"/>
        <v/>
      </c>
      <c r="E8919" s="236"/>
      <c r="F8919" s="237">
        <f t="shared" si="2676"/>
        <v>0</v>
      </c>
      <c r="G8919" s="303">
        <f t="shared" si="2677"/>
        <v>0</v>
      </c>
    </row>
    <row r="8920" spans="1:7" s="238" customFormat="1" ht="24" customHeight="1" x14ac:dyDescent="0.2">
      <c r="A8920" s="235" t="str">
        <f t="shared" si="2673"/>
        <v/>
      </c>
      <c r="B8920" s="233" t="str">
        <f t="shared" si="2674"/>
        <v/>
      </c>
      <c r="C8920" s="234"/>
      <c r="D8920" s="235" t="str">
        <f t="shared" si="2675"/>
        <v/>
      </c>
      <c r="E8920" s="236"/>
      <c r="F8920" s="237">
        <f t="shared" si="2676"/>
        <v>0</v>
      </c>
      <c r="G8920" s="303">
        <f t="shared" si="2677"/>
        <v>0</v>
      </c>
    </row>
    <row r="8921" spans="1:7" s="238" customFormat="1" ht="24" customHeight="1" x14ac:dyDescent="0.2">
      <c r="A8921" s="235" t="str">
        <f t="shared" si="2673"/>
        <v/>
      </c>
      <c r="B8921" s="233" t="str">
        <f t="shared" si="2674"/>
        <v/>
      </c>
      <c r="C8921" s="234"/>
      <c r="D8921" s="235" t="str">
        <f t="shared" si="2675"/>
        <v/>
      </c>
      <c r="E8921" s="236"/>
      <c r="F8921" s="237">
        <f t="shared" si="2676"/>
        <v>0</v>
      </c>
      <c r="G8921" s="303">
        <f t="shared" si="2677"/>
        <v>0</v>
      </c>
    </row>
    <row r="8922" spans="1:7" s="238" customFormat="1" ht="24" customHeight="1" x14ac:dyDescent="0.2">
      <c r="A8922" s="235" t="str">
        <f t="shared" si="2673"/>
        <v/>
      </c>
      <c r="B8922" s="233" t="str">
        <f t="shared" si="2674"/>
        <v/>
      </c>
      <c r="C8922" s="234"/>
      <c r="D8922" s="235" t="str">
        <f t="shared" si="2675"/>
        <v/>
      </c>
      <c r="E8922" s="236"/>
      <c r="F8922" s="237">
        <f t="shared" si="2676"/>
        <v>0</v>
      </c>
      <c r="G8922" s="303">
        <f t="shared" si="2677"/>
        <v>0</v>
      </c>
    </row>
    <row r="8923" spans="1:7" s="238" customFormat="1" ht="24" customHeight="1" x14ac:dyDescent="0.2">
      <c r="A8923" s="235" t="str">
        <f t="shared" si="2673"/>
        <v/>
      </c>
      <c r="B8923" s="233" t="str">
        <f t="shared" si="2674"/>
        <v/>
      </c>
      <c r="C8923" s="234"/>
      <c r="D8923" s="235" t="str">
        <f t="shared" si="2675"/>
        <v/>
      </c>
      <c r="E8923" s="236"/>
      <c r="F8923" s="237">
        <f t="shared" si="2676"/>
        <v>0</v>
      </c>
      <c r="G8923" s="303">
        <f t="shared" si="2677"/>
        <v>0</v>
      </c>
    </row>
    <row r="8924" spans="1:7" s="238" customFormat="1" ht="24" customHeight="1" x14ac:dyDescent="0.2">
      <c r="A8924" s="235" t="str">
        <f t="shared" si="2673"/>
        <v/>
      </c>
      <c r="B8924" s="233" t="str">
        <f t="shared" si="2674"/>
        <v/>
      </c>
      <c r="C8924" s="234"/>
      <c r="D8924" s="235" t="str">
        <f t="shared" si="2675"/>
        <v/>
      </c>
      <c r="E8924" s="236"/>
      <c r="F8924" s="237">
        <f t="shared" si="2676"/>
        <v>0</v>
      </c>
      <c r="G8924" s="303">
        <f t="shared" si="2677"/>
        <v>0</v>
      </c>
    </row>
    <row r="8925" spans="1:7" s="238" customFormat="1" ht="24" customHeight="1" x14ac:dyDescent="0.2">
      <c r="A8925" s="235" t="str">
        <f t="shared" si="2673"/>
        <v/>
      </c>
      <c r="B8925" s="233" t="str">
        <f t="shared" si="2674"/>
        <v/>
      </c>
      <c r="C8925" s="234"/>
      <c r="D8925" s="235" t="str">
        <f t="shared" si="2675"/>
        <v/>
      </c>
      <c r="E8925" s="236"/>
      <c r="F8925" s="237">
        <f t="shared" si="2676"/>
        <v>0</v>
      </c>
      <c r="G8925" s="303">
        <f t="shared" si="2677"/>
        <v>0</v>
      </c>
    </row>
    <row r="8926" spans="1:7" ht="24" customHeight="1" x14ac:dyDescent="0.2">
      <c r="A8926" s="304"/>
      <c r="B8926" s="99"/>
      <c r="C8926" s="99"/>
      <c r="D8926" s="105"/>
      <c r="E8926" s="106"/>
      <c r="F8926" s="377" t="s">
        <v>31</v>
      </c>
      <c r="G8926" s="305">
        <f>SUBTOTAL(9,G8912:G8925)</f>
        <v>0</v>
      </c>
    </row>
    <row r="8927" spans="1:7" ht="24" customHeight="1" x14ac:dyDescent="0.2">
      <c r="A8927" s="304"/>
      <c r="B8927" s="99"/>
      <c r="C8927" s="375" t="s">
        <v>605</v>
      </c>
      <c r="D8927" s="105"/>
      <c r="E8927" s="106"/>
      <c r="F8927" s="107"/>
      <c r="G8927" s="306"/>
    </row>
    <row r="8928" spans="1:7" s="238" customFormat="1" ht="24" customHeight="1" x14ac:dyDescent="0.2">
      <c r="A8928" s="235" t="str">
        <f t="shared" ref="A8928:A8935" si="2678">IFERROR(VLOOKUP(C8928,Tabla_Insumos,4,FALSE),"")</f>
        <v/>
      </c>
      <c r="B8928" s="233">
        <f t="shared" ref="B8928:B8935" si="2679">IFERROR(VLOOKUP(A8928,Tabla_Indices,5,FALSE),"")</f>
        <v>0</v>
      </c>
      <c r="C8928" s="234"/>
      <c r="D8928" s="235" t="str">
        <f t="shared" ref="D8928:D8935" si="2680">IFERROR(VLOOKUP(C8928,Tabla_Insumos,2,FALSE),"")</f>
        <v/>
      </c>
      <c r="E8928" s="236"/>
      <c r="F8928" s="237">
        <f t="shared" ref="F8928:F8935" si="2681">IFERROR(VLOOKUP(C8928,Tabla_Insumos,3,FALSE),0)</f>
        <v>0</v>
      </c>
      <c r="G8928" s="303">
        <f>ROUND(E8928*F8928,2)</f>
        <v>0</v>
      </c>
    </row>
    <row r="8929" spans="1:7" s="238" customFormat="1" ht="24" customHeight="1" x14ac:dyDescent="0.2">
      <c r="A8929" s="235" t="str">
        <f t="shared" si="2678"/>
        <v/>
      </c>
      <c r="B8929" s="233">
        <f t="shared" si="2679"/>
        <v>0</v>
      </c>
      <c r="C8929" s="234"/>
      <c r="D8929" s="235" t="str">
        <f t="shared" si="2680"/>
        <v/>
      </c>
      <c r="E8929" s="236"/>
      <c r="F8929" s="237">
        <f t="shared" si="2681"/>
        <v>0</v>
      </c>
      <c r="G8929" s="303">
        <f>ROUND(E8929*F8929,2)</f>
        <v>0</v>
      </c>
    </row>
    <row r="8930" spans="1:7" s="238" customFormat="1" ht="24" customHeight="1" x14ac:dyDescent="0.2">
      <c r="A8930" s="235" t="str">
        <f t="shared" si="2678"/>
        <v/>
      </c>
      <c r="B8930" s="233">
        <f t="shared" si="2679"/>
        <v>0</v>
      </c>
      <c r="C8930" s="234"/>
      <c r="D8930" s="235" t="str">
        <f t="shared" si="2680"/>
        <v/>
      </c>
      <c r="E8930" s="236"/>
      <c r="F8930" s="237">
        <f t="shared" si="2681"/>
        <v>0</v>
      </c>
      <c r="G8930" s="303">
        <f t="shared" ref="G8930:G8935" si="2682">ROUND(E8930*F8930,2)</f>
        <v>0</v>
      </c>
    </row>
    <row r="8931" spans="1:7" s="238" customFormat="1" ht="24" customHeight="1" x14ac:dyDescent="0.2">
      <c r="A8931" s="235" t="str">
        <f t="shared" si="2678"/>
        <v/>
      </c>
      <c r="B8931" s="233">
        <f t="shared" si="2679"/>
        <v>0</v>
      </c>
      <c r="C8931" s="234"/>
      <c r="D8931" s="235" t="str">
        <f t="shared" si="2680"/>
        <v/>
      </c>
      <c r="E8931" s="236"/>
      <c r="F8931" s="237">
        <f t="shared" si="2681"/>
        <v>0</v>
      </c>
      <c r="G8931" s="303">
        <f t="shared" si="2682"/>
        <v>0</v>
      </c>
    </row>
    <row r="8932" spans="1:7" s="238" customFormat="1" ht="24" customHeight="1" x14ac:dyDescent="0.2">
      <c r="A8932" s="235" t="str">
        <f t="shared" si="2678"/>
        <v/>
      </c>
      <c r="B8932" s="233">
        <f t="shared" si="2679"/>
        <v>0</v>
      </c>
      <c r="C8932" s="234"/>
      <c r="D8932" s="235" t="str">
        <f t="shared" si="2680"/>
        <v/>
      </c>
      <c r="E8932" s="236"/>
      <c r="F8932" s="237">
        <f t="shared" si="2681"/>
        <v>0</v>
      </c>
      <c r="G8932" s="303">
        <f t="shared" si="2682"/>
        <v>0</v>
      </c>
    </row>
    <row r="8933" spans="1:7" s="238" customFormat="1" ht="24" customHeight="1" x14ac:dyDescent="0.2">
      <c r="A8933" s="235" t="str">
        <f t="shared" si="2678"/>
        <v/>
      </c>
      <c r="B8933" s="233">
        <f t="shared" si="2679"/>
        <v>0</v>
      </c>
      <c r="C8933" s="234"/>
      <c r="D8933" s="235" t="str">
        <f t="shared" si="2680"/>
        <v/>
      </c>
      <c r="E8933" s="236"/>
      <c r="F8933" s="237">
        <f t="shared" si="2681"/>
        <v>0</v>
      </c>
      <c r="G8933" s="303">
        <f t="shared" si="2682"/>
        <v>0</v>
      </c>
    </row>
    <row r="8934" spans="1:7" s="238" customFormat="1" ht="24" customHeight="1" x14ac:dyDescent="0.2">
      <c r="A8934" s="235" t="str">
        <f t="shared" si="2678"/>
        <v/>
      </c>
      <c r="B8934" s="233">
        <f t="shared" si="2679"/>
        <v>0</v>
      </c>
      <c r="C8934" s="234"/>
      <c r="D8934" s="235" t="str">
        <f t="shared" si="2680"/>
        <v/>
      </c>
      <c r="E8934" s="236"/>
      <c r="F8934" s="237">
        <f t="shared" si="2681"/>
        <v>0</v>
      </c>
      <c r="G8934" s="303">
        <f t="shared" si="2682"/>
        <v>0</v>
      </c>
    </row>
    <row r="8935" spans="1:7" s="238" customFormat="1" ht="24" customHeight="1" x14ac:dyDescent="0.2">
      <c r="A8935" s="235" t="str">
        <f t="shared" si="2678"/>
        <v/>
      </c>
      <c r="B8935" s="233">
        <f t="shared" si="2679"/>
        <v>0</v>
      </c>
      <c r="C8935" s="234"/>
      <c r="D8935" s="235" t="str">
        <f t="shared" si="2680"/>
        <v/>
      </c>
      <c r="E8935" s="236"/>
      <c r="F8935" s="237">
        <f t="shared" si="2681"/>
        <v>0</v>
      </c>
      <c r="G8935" s="303">
        <f t="shared" si="2682"/>
        <v>0</v>
      </c>
    </row>
    <row r="8936" spans="1:7" ht="24" customHeight="1" x14ac:dyDescent="0.2">
      <c r="A8936" s="304"/>
      <c r="B8936" s="99"/>
      <c r="C8936" s="99"/>
      <c r="D8936" s="105"/>
      <c r="E8936" s="106"/>
      <c r="F8936" s="377" t="s">
        <v>32</v>
      </c>
      <c r="G8936" s="305">
        <f>SUBTOTAL(9,G8928:G8935)</f>
        <v>0</v>
      </c>
    </row>
    <row r="8937" spans="1:7" ht="24" customHeight="1" x14ac:dyDescent="0.2">
      <c r="A8937" s="304"/>
      <c r="B8937" s="99"/>
      <c r="C8937" s="375" t="s">
        <v>606</v>
      </c>
      <c r="D8937" s="105"/>
      <c r="E8937" s="106"/>
      <c r="F8937" s="107"/>
      <c r="G8937" s="306"/>
    </row>
    <row r="8938" spans="1:7" s="238" customFormat="1" ht="24" customHeight="1" x14ac:dyDescent="0.2">
      <c r="A8938" s="235" t="str">
        <f t="shared" ref="A8938:A8946" si="2683">IFERROR(VLOOKUP(C8938,Tabla_Insumos,4,FALSE),"")</f>
        <v/>
      </c>
      <c r="B8938" s="233" t="str">
        <f t="shared" ref="B8938:B8946" si="2684">IFERROR(VLOOKUP(C8938,Tabla_Insumos,5,FALSE),"")</f>
        <v/>
      </c>
      <c r="C8938" s="234"/>
      <c r="D8938" s="235" t="str">
        <f t="shared" ref="D8938:D8946" si="2685">IFERROR(VLOOKUP(C8938,Tabla_Insumos,2,FALSE),"")</f>
        <v/>
      </c>
      <c r="E8938" s="236"/>
      <c r="F8938" s="237">
        <f t="shared" ref="F8938:F8946" si="2686">IFERROR(VLOOKUP(C8938,Tabla_Insumos,3,FALSE),0)</f>
        <v>0</v>
      </c>
      <c r="G8938" s="303">
        <f t="shared" ref="G8938:G8946" si="2687">ROUND(E8938*F8938,2)</f>
        <v>0</v>
      </c>
    </row>
    <row r="8939" spans="1:7" s="238" customFormat="1" ht="24" customHeight="1" x14ac:dyDescent="0.2">
      <c r="A8939" s="235" t="str">
        <f t="shared" si="2683"/>
        <v/>
      </c>
      <c r="B8939" s="233" t="str">
        <f t="shared" si="2684"/>
        <v/>
      </c>
      <c r="C8939" s="234"/>
      <c r="D8939" s="235" t="str">
        <f t="shared" si="2685"/>
        <v/>
      </c>
      <c r="E8939" s="236"/>
      <c r="F8939" s="237">
        <f t="shared" si="2686"/>
        <v>0</v>
      </c>
      <c r="G8939" s="303">
        <f t="shared" si="2687"/>
        <v>0</v>
      </c>
    </row>
    <row r="8940" spans="1:7" s="238" customFormat="1" ht="24" customHeight="1" x14ac:dyDescent="0.2">
      <c r="A8940" s="235" t="str">
        <f t="shared" si="2683"/>
        <v/>
      </c>
      <c r="B8940" s="233" t="str">
        <f t="shared" si="2684"/>
        <v/>
      </c>
      <c r="C8940" s="234"/>
      <c r="D8940" s="235" t="str">
        <f t="shared" si="2685"/>
        <v/>
      </c>
      <c r="E8940" s="236"/>
      <c r="F8940" s="237">
        <f t="shared" si="2686"/>
        <v>0</v>
      </c>
      <c r="G8940" s="303">
        <f t="shared" si="2687"/>
        <v>0</v>
      </c>
    </row>
    <row r="8941" spans="1:7" s="238" customFormat="1" ht="24" customHeight="1" x14ac:dyDescent="0.2">
      <c r="A8941" s="235" t="str">
        <f t="shared" si="2683"/>
        <v/>
      </c>
      <c r="B8941" s="233" t="str">
        <f t="shared" si="2684"/>
        <v/>
      </c>
      <c r="C8941" s="234"/>
      <c r="D8941" s="235" t="str">
        <f t="shared" si="2685"/>
        <v/>
      </c>
      <c r="E8941" s="236"/>
      <c r="F8941" s="237">
        <f t="shared" si="2686"/>
        <v>0</v>
      </c>
      <c r="G8941" s="303">
        <f t="shared" si="2687"/>
        <v>0</v>
      </c>
    </row>
    <row r="8942" spans="1:7" s="238" customFormat="1" ht="24" customHeight="1" x14ac:dyDescent="0.2">
      <c r="A8942" s="235" t="str">
        <f t="shared" si="2683"/>
        <v/>
      </c>
      <c r="B8942" s="233" t="str">
        <f t="shared" si="2684"/>
        <v/>
      </c>
      <c r="C8942" s="234"/>
      <c r="D8942" s="235" t="str">
        <f t="shared" si="2685"/>
        <v/>
      </c>
      <c r="E8942" s="236"/>
      <c r="F8942" s="237">
        <f t="shared" si="2686"/>
        <v>0</v>
      </c>
      <c r="G8942" s="303">
        <f t="shared" si="2687"/>
        <v>0</v>
      </c>
    </row>
    <row r="8943" spans="1:7" s="238" customFormat="1" ht="24" customHeight="1" x14ac:dyDescent="0.2">
      <c r="A8943" s="235" t="str">
        <f t="shared" si="2683"/>
        <v/>
      </c>
      <c r="B8943" s="233" t="str">
        <f t="shared" si="2684"/>
        <v/>
      </c>
      <c r="C8943" s="234"/>
      <c r="D8943" s="235" t="str">
        <f t="shared" si="2685"/>
        <v/>
      </c>
      <c r="E8943" s="236"/>
      <c r="F8943" s="237">
        <f t="shared" si="2686"/>
        <v>0</v>
      </c>
      <c r="G8943" s="303">
        <f t="shared" si="2687"/>
        <v>0</v>
      </c>
    </row>
    <row r="8944" spans="1:7" s="238" customFormat="1" ht="24" customHeight="1" x14ac:dyDescent="0.2">
      <c r="A8944" s="235" t="str">
        <f t="shared" si="2683"/>
        <v/>
      </c>
      <c r="B8944" s="233" t="str">
        <f t="shared" si="2684"/>
        <v/>
      </c>
      <c r="C8944" s="234"/>
      <c r="D8944" s="235" t="str">
        <f t="shared" si="2685"/>
        <v/>
      </c>
      <c r="E8944" s="236"/>
      <c r="F8944" s="237">
        <f t="shared" si="2686"/>
        <v>0</v>
      </c>
      <c r="G8944" s="303">
        <f t="shared" si="2687"/>
        <v>0</v>
      </c>
    </row>
    <row r="8945" spans="1:123" s="238" customFormat="1" ht="24" customHeight="1" x14ac:dyDescent="0.2">
      <c r="A8945" s="235" t="str">
        <f t="shared" si="2683"/>
        <v/>
      </c>
      <c r="B8945" s="233" t="str">
        <f t="shared" si="2684"/>
        <v/>
      </c>
      <c r="C8945" s="234"/>
      <c r="D8945" s="235" t="str">
        <f t="shared" si="2685"/>
        <v/>
      </c>
      <c r="E8945" s="236"/>
      <c r="F8945" s="237">
        <f t="shared" si="2686"/>
        <v>0</v>
      </c>
      <c r="G8945" s="303">
        <f t="shared" si="2687"/>
        <v>0</v>
      </c>
    </row>
    <row r="8946" spans="1:123" s="238" customFormat="1" ht="24" customHeight="1" x14ac:dyDescent="0.2">
      <c r="A8946" s="235" t="str">
        <f t="shared" si="2683"/>
        <v/>
      </c>
      <c r="B8946" s="233" t="str">
        <f t="shared" si="2684"/>
        <v/>
      </c>
      <c r="C8946" s="234"/>
      <c r="D8946" s="235" t="str">
        <f t="shared" si="2685"/>
        <v/>
      </c>
      <c r="E8946" s="236"/>
      <c r="F8946" s="237">
        <f t="shared" si="2686"/>
        <v>0</v>
      </c>
      <c r="G8946" s="303">
        <f t="shared" si="2687"/>
        <v>0</v>
      </c>
    </row>
    <row r="8947" spans="1:123" ht="24" customHeight="1" x14ac:dyDescent="0.2">
      <c r="A8947" s="307"/>
      <c r="B8947" s="105"/>
      <c r="C8947" s="99"/>
      <c r="D8947" s="105"/>
      <c r="E8947" s="106"/>
      <c r="F8947" s="377" t="s">
        <v>33</v>
      </c>
      <c r="G8947" s="305">
        <f>SUBTOTAL(9,G8938:G8946)</f>
        <v>0</v>
      </c>
    </row>
    <row r="8948" spans="1:123" ht="24" customHeight="1" x14ac:dyDescent="0.2">
      <c r="A8948" s="308"/>
      <c r="B8948" s="105"/>
      <c r="C8948" s="99"/>
      <c r="D8948" s="105"/>
      <c r="E8948" s="106"/>
      <c r="F8948" s="107"/>
      <c r="G8948" s="306"/>
    </row>
    <row r="8949" spans="1:123" ht="24" customHeight="1" x14ac:dyDescent="0.2">
      <c r="A8949" s="309" t="str">
        <f>B8907</f>
        <v/>
      </c>
      <c r="B8949" s="310" t="str">
        <f>C8907</f>
        <v/>
      </c>
      <c r="C8949" s="113"/>
      <c r="D8949" s="113" t="s">
        <v>34</v>
      </c>
      <c r="E8949" s="114"/>
      <c r="F8949" s="312" t="s">
        <v>35</v>
      </c>
      <c r="G8949" s="311">
        <f>SUBTOTAL(9,G8912:G8948)</f>
        <v>0</v>
      </c>
    </row>
    <row r="8951" spans="1:123" ht="24" customHeight="1" x14ac:dyDescent="0.2">
      <c r="A8951" s="291" t="s">
        <v>37</v>
      </c>
      <c r="B8951" s="292"/>
      <c r="C8951" s="292"/>
      <c r="D8951" s="292"/>
      <c r="E8951" s="292"/>
      <c r="F8951" s="292"/>
      <c r="G8951" s="293"/>
    </row>
    <row r="8952" spans="1:123" ht="24" customHeight="1" x14ac:dyDescent="0.2">
      <c r="A8952" s="294" t="s">
        <v>602</v>
      </c>
      <c r="B8952" s="101" t="str">
        <f>Comitente</f>
        <v>DIRECCION PROVINCIAL DE REDES DE GAS</v>
      </c>
      <c r="C8952" s="96"/>
      <c r="D8952" s="102"/>
      <c r="E8952" s="102"/>
      <c r="F8952" s="103"/>
      <c r="G8952" s="295"/>
    </row>
    <row r="8953" spans="1:123" ht="24" customHeight="1" x14ac:dyDescent="0.2">
      <c r="A8953" s="294" t="s">
        <v>603</v>
      </c>
      <c r="B8953" s="101">
        <f>Contratista</f>
        <v>0</v>
      </c>
      <c r="C8953" s="97"/>
      <c r="D8953" s="97"/>
      <c r="E8953" s="97"/>
      <c r="F8953" s="104"/>
      <c r="G8953" s="296"/>
    </row>
    <row r="8954" spans="1:123" ht="24" customHeight="1" x14ac:dyDescent="0.2">
      <c r="A8954" s="294" t="s">
        <v>24</v>
      </c>
      <c r="B8954" s="101" t="str">
        <f>Obra</f>
        <v>RED DE MEDIA PRESIÓN BARRIO TALACASTO</v>
      </c>
      <c r="C8954" s="97"/>
      <c r="D8954" s="97"/>
      <c r="E8954" s="97"/>
      <c r="F8954" s="104" t="s">
        <v>38</v>
      </c>
      <c r="G8954" s="297">
        <f>Fecha_Base</f>
        <v>0</v>
      </c>
    </row>
    <row r="8955" spans="1:123" ht="24" customHeight="1" x14ac:dyDescent="0.2">
      <c r="A8955" s="298" t="s">
        <v>601</v>
      </c>
      <c r="B8955" s="98" t="str">
        <f>Ubicación</f>
        <v>Departamento Chimbas</v>
      </c>
      <c r="C8955" s="98"/>
      <c r="D8955" s="105"/>
      <c r="E8955" s="106"/>
      <c r="F8955" s="107"/>
      <c r="G8955" s="299"/>
    </row>
    <row r="8956" spans="1:123" ht="24" customHeight="1" x14ac:dyDescent="0.2">
      <c r="A8956" s="298" t="s">
        <v>39</v>
      </c>
      <c r="B8956" s="108" t="str">
        <f>IFERROR(VALUE(LEFT(B8957,FIND(".",B8957)-1)),"")</f>
        <v/>
      </c>
      <c r="C8956" s="99" t="str">
        <f>IFERROR(VLOOKUP(B8956,Tabla_CyP,2,FALSE),"")</f>
        <v/>
      </c>
      <c r="D8956" s="99"/>
      <c r="E8956" s="106"/>
      <c r="F8956" s="107"/>
      <c r="G8956" s="299"/>
    </row>
    <row r="8957" spans="1:123" ht="24" customHeight="1" x14ac:dyDescent="0.2">
      <c r="A8957" s="298" t="s">
        <v>25</v>
      </c>
      <c r="B8957" s="109" t="str">
        <f>IFERROR(VLOOKUP(COUNTIF($A$1:A8957,"ANALISIS DE PRECIOS"),Tabla_NumeroItem,2,FALSE),"")</f>
        <v/>
      </c>
      <c r="C8957" s="99" t="str">
        <f>IFERROR(VLOOKUP(B8957,Tabla_CyP,2,FALSE),"")</f>
        <v/>
      </c>
      <c r="D8957" s="105"/>
      <c r="E8957" s="106"/>
      <c r="F8957" s="104" t="s">
        <v>26</v>
      </c>
      <c r="G8957" s="300" t="str">
        <f>IFERROR(VLOOKUP(B8957,Tabla_CyP,4,FALSE),"")</f>
        <v/>
      </c>
    </row>
    <row r="8958" spans="1:123" ht="24" customHeight="1" x14ac:dyDescent="0.2">
      <c r="A8958" s="298"/>
      <c r="B8958" s="98"/>
      <c r="C8958" s="99"/>
      <c r="D8958" s="105"/>
      <c r="E8958" s="106"/>
      <c r="F8958" s="107"/>
      <c r="G8958" s="299"/>
    </row>
    <row r="8959" spans="1:123" ht="24" customHeight="1" x14ac:dyDescent="0.2">
      <c r="A8959" s="431" t="s">
        <v>507</v>
      </c>
      <c r="B8959" s="432"/>
      <c r="C8959" s="425" t="s">
        <v>0</v>
      </c>
      <c r="D8959" s="425" t="s">
        <v>27</v>
      </c>
      <c r="E8959" s="427" t="s">
        <v>28</v>
      </c>
      <c r="F8959" s="429" t="s">
        <v>29</v>
      </c>
      <c r="G8959" s="429" t="s">
        <v>30</v>
      </c>
    </row>
    <row r="8960" spans="1:123" s="111" customFormat="1" ht="24" customHeight="1" x14ac:dyDescent="0.2">
      <c r="A8960" s="110" t="s">
        <v>508</v>
      </c>
      <c r="B8960" s="110" t="s">
        <v>509</v>
      </c>
      <c r="C8960" s="426"/>
      <c r="D8960" s="426"/>
      <c r="E8960" s="428"/>
      <c r="F8960" s="430"/>
      <c r="G8960" s="430"/>
      <c r="H8960" s="239"/>
      <c r="I8960" s="239"/>
      <c r="J8960" s="239"/>
      <c r="K8960" s="239"/>
      <c r="L8960" s="239"/>
      <c r="M8960" s="239"/>
      <c r="N8960" s="239"/>
      <c r="O8960" s="239"/>
      <c r="P8960" s="239"/>
      <c r="Q8960" s="239"/>
      <c r="R8960" s="239"/>
      <c r="S8960" s="239"/>
      <c r="T8960" s="239"/>
      <c r="U8960" s="239"/>
      <c r="V8960" s="239"/>
      <c r="W8960" s="239"/>
      <c r="X8960" s="239"/>
      <c r="Y8960" s="239"/>
      <c r="Z8960" s="239"/>
      <c r="AA8960" s="239"/>
      <c r="AB8960" s="239"/>
      <c r="AC8960" s="239"/>
      <c r="AD8960" s="239"/>
      <c r="AE8960" s="239"/>
      <c r="AF8960" s="239"/>
      <c r="AG8960" s="239"/>
      <c r="AH8960" s="239"/>
      <c r="AI8960" s="239"/>
      <c r="AJ8960" s="239"/>
      <c r="AK8960" s="239"/>
      <c r="AL8960" s="239"/>
      <c r="AM8960" s="239"/>
      <c r="AN8960" s="239"/>
      <c r="AO8960" s="239"/>
      <c r="AP8960" s="239"/>
      <c r="AQ8960" s="239"/>
      <c r="AR8960" s="239"/>
      <c r="AS8960" s="239"/>
      <c r="AT8960" s="239"/>
      <c r="AU8960" s="239"/>
      <c r="AV8960" s="239"/>
      <c r="AW8960" s="239"/>
      <c r="AX8960" s="239"/>
      <c r="AY8960" s="239"/>
      <c r="AZ8960" s="239"/>
      <c r="BA8960" s="239"/>
      <c r="BB8960" s="239"/>
      <c r="BC8960" s="239"/>
      <c r="BD8960" s="239"/>
      <c r="BE8960" s="239"/>
      <c r="BF8960" s="239"/>
      <c r="BG8960" s="239"/>
      <c r="BH8960" s="239"/>
      <c r="BI8960" s="239"/>
      <c r="BJ8960" s="239"/>
      <c r="BK8960" s="239"/>
      <c r="BL8960" s="239"/>
      <c r="BM8960" s="239"/>
      <c r="BN8960" s="239"/>
      <c r="BO8960" s="239"/>
      <c r="BP8960" s="239"/>
      <c r="BQ8960" s="239"/>
      <c r="BR8960" s="239"/>
      <c r="BS8960" s="239"/>
      <c r="BT8960" s="239"/>
      <c r="BU8960" s="239"/>
      <c r="BV8960" s="239"/>
      <c r="BW8960" s="239"/>
      <c r="BX8960" s="239"/>
      <c r="BY8960" s="239"/>
      <c r="BZ8960" s="239"/>
      <c r="CA8960" s="239"/>
      <c r="CB8960" s="239"/>
      <c r="CC8960" s="239"/>
      <c r="CD8960" s="239"/>
      <c r="CE8960" s="239"/>
      <c r="CF8960" s="239"/>
      <c r="CG8960" s="239"/>
      <c r="CH8960" s="239"/>
      <c r="CI8960" s="239"/>
      <c r="CJ8960" s="239"/>
      <c r="CK8960" s="239"/>
      <c r="CL8960" s="239"/>
      <c r="CM8960" s="239"/>
      <c r="CN8960" s="239"/>
      <c r="CO8960" s="239"/>
      <c r="CP8960" s="239"/>
      <c r="CQ8960" s="239"/>
      <c r="CR8960" s="239"/>
      <c r="CS8960" s="239"/>
      <c r="CT8960" s="239"/>
      <c r="CU8960" s="239"/>
      <c r="CV8960" s="239"/>
      <c r="CW8960" s="239"/>
      <c r="CX8960" s="239"/>
      <c r="CY8960" s="239"/>
      <c r="CZ8960" s="239"/>
      <c r="DA8960" s="239"/>
      <c r="DB8960" s="239"/>
      <c r="DC8960" s="239"/>
      <c r="DD8960" s="239"/>
      <c r="DE8960" s="239"/>
      <c r="DF8960" s="239"/>
      <c r="DG8960" s="239"/>
      <c r="DH8960" s="239"/>
      <c r="DI8960" s="239"/>
      <c r="DJ8960" s="239"/>
      <c r="DK8960" s="239"/>
      <c r="DL8960" s="239"/>
      <c r="DM8960" s="239"/>
      <c r="DN8960" s="239"/>
      <c r="DO8960" s="239"/>
      <c r="DP8960" s="239"/>
      <c r="DQ8960" s="239"/>
      <c r="DR8960" s="239"/>
      <c r="DS8960" s="239"/>
    </row>
    <row r="8961" spans="1:7" ht="24" customHeight="1" x14ac:dyDescent="0.2">
      <c r="A8961" s="378"/>
      <c r="B8961" s="112"/>
      <c r="C8961" s="376" t="s">
        <v>604</v>
      </c>
      <c r="D8961" s="113"/>
      <c r="E8961" s="114"/>
      <c r="F8961" s="115"/>
      <c r="G8961" s="302"/>
    </row>
    <row r="8962" spans="1:7" s="238" customFormat="1" ht="24" customHeight="1" x14ac:dyDescent="0.2">
      <c r="A8962" s="235" t="str">
        <f t="shared" ref="A8962:A8975" si="2688">IFERROR(VLOOKUP(C8962,Tabla_Insumos,4,FALSE),"")</f>
        <v/>
      </c>
      <c r="B8962" s="233" t="str">
        <f t="shared" ref="B8962:B8975" si="2689">IFERROR(VLOOKUP(C8962,Tabla_Insumos,5,FALSE),"")</f>
        <v/>
      </c>
      <c r="C8962" s="234"/>
      <c r="D8962" s="235" t="str">
        <f t="shared" ref="D8962:D8975" si="2690">IFERROR(VLOOKUP(C8962,Tabla_Insumos,2,FALSE),"")</f>
        <v/>
      </c>
      <c r="E8962" s="236"/>
      <c r="F8962" s="237">
        <f t="shared" ref="F8962:F8975" si="2691">IFERROR(VLOOKUP(C8962,Tabla_Insumos,3,FALSE),0)</f>
        <v>0</v>
      </c>
      <c r="G8962" s="303">
        <f>ROUND(E8962*F8962,2)</f>
        <v>0</v>
      </c>
    </row>
    <row r="8963" spans="1:7" s="238" customFormat="1" ht="24" customHeight="1" x14ac:dyDescent="0.2">
      <c r="A8963" s="235" t="str">
        <f t="shared" si="2688"/>
        <v/>
      </c>
      <c r="B8963" s="233" t="str">
        <f t="shared" si="2689"/>
        <v/>
      </c>
      <c r="C8963" s="234"/>
      <c r="D8963" s="235" t="str">
        <f t="shared" si="2690"/>
        <v/>
      </c>
      <c r="E8963" s="236"/>
      <c r="F8963" s="237">
        <f t="shared" si="2691"/>
        <v>0</v>
      </c>
      <c r="G8963" s="303">
        <f t="shared" ref="G8963:G8975" si="2692">ROUND(E8963*F8963,2)</f>
        <v>0</v>
      </c>
    </row>
    <row r="8964" spans="1:7" s="238" customFormat="1" ht="24" customHeight="1" x14ac:dyDescent="0.2">
      <c r="A8964" s="235" t="str">
        <f t="shared" si="2688"/>
        <v/>
      </c>
      <c r="B8964" s="233" t="str">
        <f t="shared" si="2689"/>
        <v/>
      </c>
      <c r="C8964" s="234"/>
      <c r="D8964" s="235" t="str">
        <f t="shared" si="2690"/>
        <v/>
      </c>
      <c r="E8964" s="236"/>
      <c r="F8964" s="237">
        <f t="shared" si="2691"/>
        <v>0</v>
      </c>
      <c r="G8964" s="303">
        <f t="shared" si="2692"/>
        <v>0</v>
      </c>
    </row>
    <row r="8965" spans="1:7" s="238" customFormat="1" ht="24" customHeight="1" x14ac:dyDescent="0.2">
      <c r="A8965" s="235" t="str">
        <f t="shared" si="2688"/>
        <v/>
      </c>
      <c r="B8965" s="233" t="str">
        <f t="shared" si="2689"/>
        <v/>
      </c>
      <c r="C8965" s="234"/>
      <c r="D8965" s="235" t="str">
        <f t="shared" si="2690"/>
        <v/>
      </c>
      <c r="E8965" s="236"/>
      <c r="F8965" s="237">
        <f t="shared" si="2691"/>
        <v>0</v>
      </c>
      <c r="G8965" s="303">
        <f t="shared" si="2692"/>
        <v>0</v>
      </c>
    </row>
    <row r="8966" spans="1:7" s="238" customFormat="1" ht="24" customHeight="1" x14ac:dyDescent="0.2">
      <c r="A8966" s="235" t="str">
        <f t="shared" si="2688"/>
        <v/>
      </c>
      <c r="B8966" s="233" t="str">
        <f t="shared" si="2689"/>
        <v/>
      </c>
      <c r="C8966" s="234"/>
      <c r="D8966" s="235" t="str">
        <f t="shared" si="2690"/>
        <v/>
      </c>
      <c r="E8966" s="236"/>
      <c r="F8966" s="237">
        <f t="shared" si="2691"/>
        <v>0</v>
      </c>
      <c r="G8966" s="303">
        <f t="shared" si="2692"/>
        <v>0</v>
      </c>
    </row>
    <row r="8967" spans="1:7" s="238" customFormat="1" ht="24" customHeight="1" x14ac:dyDescent="0.2">
      <c r="A8967" s="235" t="str">
        <f t="shared" si="2688"/>
        <v/>
      </c>
      <c r="B8967" s="233" t="str">
        <f t="shared" si="2689"/>
        <v/>
      </c>
      <c r="C8967" s="234"/>
      <c r="D8967" s="235" t="str">
        <f t="shared" si="2690"/>
        <v/>
      </c>
      <c r="E8967" s="236"/>
      <c r="F8967" s="237">
        <f t="shared" si="2691"/>
        <v>0</v>
      </c>
      <c r="G8967" s="303">
        <f t="shared" si="2692"/>
        <v>0</v>
      </c>
    </row>
    <row r="8968" spans="1:7" s="238" customFormat="1" ht="24" customHeight="1" x14ac:dyDescent="0.2">
      <c r="A8968" s="235" t="str">
        <f t="shared" si="2688"/>
        <v/>
      </c>
      <c r="B8968" s="233" t="str">
        <f t="shared" si="2689"/>
        <v/>
      </c>
      <c r="C8968" s="234"/>
      <c r="D8968" s="235" t="str">
        <f t="shared" si="2690"/>
        <v/>
      </c>
      <c r="E8968" s="236"/>
      <c r="F8968" s="237">
        <f t="shared" si="2691"/>
        <v>0</v>
      </c>
      <c r="G8968" s="303">
        <f t="shared" si="2692"/>
        <v>0</v>
      </c>
    </row>
    <row r="8969" spans="1:7" s="238" customFormat="1" ht="24" customHeight="1" x14ac:dyDescent="0.2">
      <c r="A8969" s="235" t="str">
        <f t="shared" si="2688"/>
        <v/>
      </c>
      <c r="B8969" s="233" t="str">
        <f t="shared" si="2689"/>
        <v/>
      </c>
      <c r="C8969" s="234"/>
      <c r="D8969" s="235" t="str">
        <f t="shared" si="2690"/>
        <v/>
      </c>
      <c r="E8969" s="236"/>
      <c r="F8969" s="237">
        <f t="shared" si="2691"/>
        <v>0</v>
      </c>
      <c r="G8969" s="303">
        <f t="shared" si="2692"/>
        <v>0</v>
      </c>
    </row>
    <row r="8970" spans="1:7" s="238" customFormat="1" ht="24" customHeight="1" x14ac:dyDescent="0.2">
      <c r="A8970" s="235" t="str">
        <f t="shared" si="2688"/>
        <v/>
      </c>
      <c r="B8970" s="233" t="str">
        <f t="shared" si="2689"/>
        <v/>
      </c>
      <c r="C8970" s="234"/>
      <c r="D8970" s="235" t="str">
        <f t="shared" si="2690"/>
        <v/>
      </c>
      <c r="E8970" s="236"/>
      <c r="F8970" s="237">
        <f t="shared" si="2691"/>
        <v>0</v>
      </c>
      <c r="G8970" s="303">
        <f t="shared" si="2692"/>
        <v>0</v>
      </c>
    </row>
    <row r="8971" spans="1:7" s="238" customFormat="1" ht="24" customHeight="1" x14ac:dyDescent="0.2">
      <c r="A8971" s="235" t="str">
        <f t="shared" si="2688"/>
        <v/>
      </c>
      <c r="B8971" s="233" t="str">
        <f t="shared" si="2689"/>
        <v/>
      </c>
      <c r="C8971" s="234"/>
      <c r="D8971" s="235" t="str">
        <f t="shared" si="2690"/>
        <v/>
      </c>
      <c r="E8971" s="236"/>
      <c r="F8971" s="237">
        <f t="shared" si="2691"/>
        <v>0</v>
      </c>
      <c r="G8971" s="303">
        <f t="shared" si="2692"/>
        <v>0</v>
      </c>
    </row>
    <row r="8972" spans="1:7" s="238" customFormat="1" ht="24" customHeight="1" x14ac:dyDescent="0.2">
      <c r="A8972" s="235" t="str">
        <f t="shared" si="2688"/>
        <v/>
      </c>
      <c r="B8972" s="233" t="str">
        <f t="shared" si="2689"/>
        <v/>
      </c>
      <c r="C8972" s="234"/>
      <c r="D8972" s="235" t="str">
        <f t="shared" si="2690"/>
        <v/>
      </c>
      <c r="E8972" s="236"/>
      <c r="F8972" s="237">
        <f t="shared" si="2691"/>
        <v>0</v>
      </c>
      <c r="G8972" s="303">
        <f t="shared" si="2692"/>
        <v>0</v>
      </c>
    </row>
    <row r="8973" spans="1:7" s="238" customFormat="1" ht="24" customHeight="1" x14ac:dyDescent="0.2">
      <c r="A8973" s="235" t="str">
        <f t="shared" si="2688"/>
        <v/>
      </c>
      <c r="B8973" s="233" t="str">
        <f t="shared" si="2689"/>
        <v/>
      </c>
      <c r="C8973" s="234"/>
      <c r="D8973" s="235" t="str">
        <f t="shared" si="2690"/>
        <v/>
      </c>
      <c r="E8973" s="236"/>
      <c r="F8973" s="237">
        <f t="shared" si="2691"/>
        <v>0</v>
      </c>
      <c r="G8973" s="303">
        <f t="shared" si="2692"/>
        <v>0</v>
      </c>
    </row>
    <row r="8974" spans="1:7" s="238" customFormat="1" ht="24" customHeight="1" x14ac:dyDescent="0.2">
      <c r="A8974" s="235" t="str">
        <f t="shared" si="2688"/>
        <v/>
      </c>
      <c r="B8974" s="233" t="str">
        <f t="shared" si="2689"/>
        <v/>
      </c>
      <c r="C8974" s="234"/>
      <c r="D8974" s="235" t="str">
        <f t="shared" si="2690"/>
        <v/>
      </c>
      <c r="E8974" s="236"/>
      <c r="F8974" s="237">
        <f t="shared" si="2691"/>
        <v>0</v>
      </c>
      <c r="G8974" s="303">
        <f t="shared" si="2692"/>
        <v>0</v>
      </c>
    </row>
    <row r="8975" spans="1:7" s="238" customFormat="1" ht="24" customHeight="1" x14ac:dyDescent="0.2">
      <c r="A8975" s="235" t="str">
        <f t="shared" si="2688"/>
        <v/>
      </c>
      <c r="B8975" s="233" t="str">
        <f t="shared" si="2689"/>
        <v/>
      </c>
      <c r="C8975" s="234"/>
      <c r="D8975" s="235" t="str">
        <f t="shared" si="2690"/>
        <v/>
      </c>
      <c r="E8975" s="236"/>
      <c r="F8975" s="237">
        <f t="shared" si="2691"/>
        <v>0</v>
      </c>
      <c r="G8975" s="303">
        <f t="shared" si="2692"/>
        <v>0</v>
      </c>
    </row>
    <row r="8976" spans="1:7" ht="24" customHeight="1" x14ac:dyDescent="0.2">
      <c r="A8976" s="304"/>
      <c r="B8976" s="99"/>
      <c r="C8976" s="99"/>
      <c r="D8976" s="105"/>
      <c r="E8976" s="106"/>
      <c r="F8976" s="377" t="s">
        <v>31</v>
      </c>
      <c r="G8976" s="305">
        <f>SUBTOTAL(9,G8962:G8975)</f>
        <v>0</v>
      </c>
    </row>
    <row r="8977" spans="1:7" ht="24" customHeight="1" x14ac:dyDescent="0.2">
      <c r="A8977" s="304"/>
      <c r="B8977" s="99"/>
      <c r="C8977" s="375" t="s">
        <v>605</v>
      </c>
      <c r="D8977" s="105"/>
      <c r="E8977" s="106"/>
      <c r="F8977" s="107"/>
      <c r="G8977" s="306"/>
    </row>
    <row r="8978" spans="1:7" s="238" customFormat="1" ht="24" customHeight="1" x14ac:dyDescent="0.2">
      <c r="A8978" s="235" t="str">
        <f t="shared" ref="A8978:A8985" si="2693">IFERROR(VLOOKUP(C8978,Tabla_Insumos,4,FALSE),"")</f>
        <v/>
      </c>
      <c r="B8978" s="233">
        <f t="shared" ref="B8978:B8985" si="2694">IFERROR(VLOOKUP(A8978,Tabla_Indices,5,FALSE),"")</f>
        <v>0</v>
      </c>
      <c r="C8978" s="234"/>
      <c r="D8978" s="235" t="str">
        <f t="shared" ref="D8978:D8985" si="2695">IFERROR(VLOOKUP(C8978,Tabla_Insumos,2,FALSE),"")</f>
        <v/>
      </c>
      <c r="E8978" s="236"/>
      <c r="F8978" s="237">
        <f t="shared" ref="F8978:F8985" si="2696">IFERROR(VLOOKUP(C8978,Tabla_Insumos,3,FALSE),0)</f>
        <v>0</v>
      </c>
      <c r="G8978" s="303">
        <f>ROUND(E8978*F8978,2)</f>
        <v>0</v>
      </c>
    </row>
    <row r="8979" spans="1:7" s="238" customFormat="1" ht="24" customHeight="1" x14ac:dyDescent="0.2">
      <c r="A8979" s="235" t="str">
        <f t="shared" si="2693"/>
        <v/>
      </c>
      <c r="B8979" s="233">
        <f t="shared" si="2694"/>
        <v>0</v>
      </c>
      <c r="C8979" s="234"/>
      <c r="D8979" s="235" t="str">
        <f t="shared" si="2695"/>
        <v/>
      </c>
      <c r="E8979" s="236"/>
      <c r="F8979" s="237">
        <f t="shared" si="2696"/>
        <v>0</v>
      </c>
      <c r="G8979" s="303">
        <f>ROUND(E8979*F8979,2)</f>
        <v>0</v>
      </c>
    </row>
    <row r="8980" spans="1:7" s="238" customFormat="1" ht="24" customHeight="1" x14ac:dyDescent="0.2">
      <c r="A8980" s="235" t="str">
        <f t="shared" si="2693"/>
        <v/>
      </c>
      <c r="B8980" s="233">
        <f t="shared" si="2694"/>
        <v>0</v>
      </c>
      <c r="C8980" s="234"/>
      <c r="D8980" s="235" t="str">
        <f t="shared" si="2695"/>
        <v/>
      </c>
      <c r="E8980" s="236"/>
      <c r="F8980" s="237">
        <f t="shared" si="2696"/>
        <v>0</v>
      </c>
      <c r="G8980" s="303">
        <f t="shared" ref="G8980:G8985" si="2697">ROUND(E8980*F8980,2)</f>
        <v>0</v>
      </c>
    </row>
    <row r="8981" spans="1:7" s="238" customFormat="1" ht="24" customHeight="1" x14ac:dyDescent="0.2">
      <c r="A8981" s="235" t="str">
        <f t="shared" si="2693"/>
        <v/>
      </c>
      <c r="B8981" s="233">
        <f t="shared" si="2694"/>
        <v>0</v>
      </c>
      <c r="C8981" s="234"/>
      <c r="D8981" s="235" t="str">
        <f t="shared" si="2695"/>
        <v/>
      </c>
      <c r="E8981" s="236"/>
      <c r="F8981" s="237">
        <f t="shared" si="2696"/>
        <v>0</v>
      </c>
      <c r="G8981" s="303">
        <f t="shared" si="2697"/>
        <v>0</v>
      </c>
    </row>
    <row r="8982" spans="1:7" s="238" customFormat="1" ht="24" customHeight="1" x14ac:dyDescent="0.2">
      <c r="A8982" s="235" t="str">
        <f t="shared" si="2693"/>
        <v/>
      </c>
      <c r="B8982" s="233">
        <f t="shared" si="2694"/>
        <v>0</v>
      </c>
      <c r="C8982" s="234"/>
      <c r="D8982" s="235" t="str">
        <f t="shared" si="2695"/>
        <v/>
      </c>
      <c r="E8982" s="236"/>
      <c r="F8982" s="237">
        <f t="shared" si="2696"/>
        <v>0</v>
      </c>
      <c r="G8982" s="303">
        <f t="shared" si="2697"/>
        <v>0</v>
      </c>
    </row>
    <row r="8983" spans="1:7" s="238" customFormat="1" ht="24" customHeight="1" x14ac:dyDescent="0.2">
      <c r="A8983" s="235" t="str">
        <f t="shared" si="2693"/>
        <v/>
      </c>
      <c r="B8983" s="233">
        <f t="shared" si="2694"/>
        <v>0</v>
      </c>
      <c r="C8983" s="234"/>
      <c r="D8983" s="235" t="str">
        <f t="shared" si="2695"/>
        <v/>
      </c>
      <c r="E8983" s="236"/>
      <c r="F8983" s="237">
        <f t="shared" si="2696"/>
        <v>0</v>
      </c>
      <c r="G8983" s="303">
        <f t="shared" si="2697"/>
        <v>0</v>
      </c>
    </row>
    <row r="8984" spans="1:7" s="238" customFormat="1" ht="24" customHeight="1" x14ac:dyDescent="0.2">
      <c r="A8984" s="235" t="str">
        <f t="shared" si="2693"/>
        <v/>
      </c>
      <c r="B8984" s="233">
        <f t="shared" si="2694"/>
        <v>0</v>
      </c>
      <c r="C8984" s="234"/>
      <c r="D8984" s="235" t="str">
        <f t="shared" si="2695"/>
        <v/>
      </c>
      <c r="E8984" s="236"/>
      <c r="F8984" s="237">
        <f t="shared" si="2696"/>
        <v>0</v>
      </c>
      <c r="G8984" s="303">
        <f t="shared" si="2697"/>
        <v>0</v>
      </c>
    </row>
    <row r="8985" spans="1:7" s="238" customFormat="1" ht="24" customHeight="1" x14ac:dyDescent="0.2">
      <c r="A8985" s="235" t="str">
        <f t="shared" si="2693"/>
        <v/>
      </c>
      <c r="B8985" s="233">
        <f t="shared" si="2694"/>
        <v>0</v>
      </c>
      <c r="C8985" s="234"/>
      <c r="D8985" s="235" t="str">
        <f t="shared" si="2695"/>
        <v/>
      </c>
      <c r="E8985" s="236"/>
      <c r="F8985" s="237">
        <f t="shared" si="2696"/>
        <v>0</v>
      </c>
      <c r="G8985" s="303">
        <f t="shared" si="2697"/>
        <v>0</v>
      </c>
    </row>
    <row r="8986" spans="1:7" ht="24" customHeight="1" x14ac:dyDescent="0.2">
      <c r="A8986" s="304"/>
      <c r="B8986" s="99"/>
      <c r="C8986" s="99"/>
      <c r="D8986" s="105"/>
      <c r="E8986" s="106"/>
      <c r="F8986" s="377" t="s">
        <v>32</v>
      </c>
      <c r="G8986" s="305">
        <f>SUBTOTAL(9,G8978:G8985)</f>
        <v>0</v>
      </c>
    </row>
    <row r="8987" spans="1:7" ht="24" customHeight="1" x14ac:dyDescent="0.2">
      <c r="A8987" s="304"/>
      <c r="B8987" s="99"/>
      <c r="C8987" s="375" t="s">
        <v>606</v>
      </c>
      <c r="D8987" s="105"/>
      <c r="E8987" s="106"/>
      <c r="F8987" s="107"/>
      <c r="G8987" s="306"/>
    </row>
    <row r="8988" spans="1:7" s="238" customFormat="1" ht="24" customHeight="1" x14ac:dyDescent="0.2">
      <c r="A8988" s="235" t="str">
        <f t="shared" ref="A8988:A8996" si="2698">IFERROR(VLOOKUP(C8988,Tabla_Insumos,4,FALSE),"")</f>
        <v/>
      </c>
      <c r="B8988" s="233" t="str">
        <f t="shared" ref="B8988:B8996" si="2699">IFERROR(VLOOKUP(C8988,Tabla_Insumos,5,FALSE),"")</f>
        <v/>
      </c>
      <c r="C8988" s="234"/>
      <c r="D8988" s="235" t="str">
        <f t="shared" ref="D8988:D8996" si="2700">IFERROR(VLOOKUP(C8988,Tabla_Insumos,2,FALSE),"")</f>
        <v/>
      </c>
      <c r="E8988" s="236"/>
      <c r="F8988" s="237">
        <f t="shared" ref="F8988:F8996" si="2701">IFERROR(VLOOKUP(C8988,Tabla_Insumos,3,FALSE),0)</f>
        <v>0</v>
      </c>
      <c r="G8988" s="303">
        <f t="shared" ref="G8988:G8996" si="2702">ROUND(E8988*F8988,2)</f>
        <v>0</v>
      </c>
    </row>
    <row r="8989" spans="1:7" s="238" customFormat="1" ht="24" customHeight="1" x14ac:dyDescent="0.2">
      <c r="A8989" s="235" t="str">
        <f t="shared" si="2698"/>
        <v/>
      </c>
      <c r="B8989" s="233" t="str">
        <f t="shared" si="2699"/>
        <v/>
      </c>
      <c r="C8989" s="234"/>
      <c r="D8989" s="235" t="str">
        <f t="shared" si="2700"/>
        <v/>
      </c>
      <c r="E8989" s="236"/>
      <c r="F8989" s="237">
        <f t="shared" si="2701"/>
        <v>0</v>
      </c>
      <c r="G8989" s="303">
        <f t="shared" si="2702"/>
        <v>0</v>
      </c>
    </row>
    <row r="8990" spans="1:7" s="238" customFormat="1" ht="24" customHeight="1" x14ac:dyDescent="0.2">
      <c r="A8990" s="235" t="str">
        <f t="shared" si="2698"/>
        <v/>
      </c>
      <c r="B8990" s="233" t="str">
        <f t="shared" si="2699"/>
        <v/>
      </c>
      <c r="C8990" s="234"/>
      <c r="D8990" s="235" t="str">
        <f t="shared" si="2700"/>
        <v/>
      </c>
      <c r="E8990" s="236"/>
      <c r="F8990" s="237">
        <f t="shared" si="2701"/>
        <v>0</v>
      </c>
      <c r="G8990" s="303">
        <f t="shared" si="2702"/>
        <v>0</v>
      </c>
    </row>
    <row r="8991" spans="1:7" s="238" customFormat="1" ht="24" customHeight="1" x14ac:dyDescent="0.2">
      <c r="A8991" s="235" t="str">
        <f t="shared" si="2698"/>
        <v/>
      </c>
      <c r="B8991" s="233" t="str">
        <f t="shared" si="2699"/>
        <v/>
      </c>
      <c r="C8991" s="234"/>
      <c r="D8991" s="235" t="str">
        <f t="shared" si="2700"/>
        <v/>
      </c>
      <c r="E8991" s="236"/>
      <c r="F8991" s="237">
        <f t="shared" si="2701"/>
        <v>0</v>
      </c>
      <c r="G8991" s="303">
        <f t="shared" si="2702"/>
        <v>0</v>
      </c>
    </row>
    <row r="8992" spans="1:7" s="238" customFormat="1" ht="24" customHeight="1" x14ac:dyDescent="0.2">
      <c r="A8992" s="235" t="str">
        <f t="shared" si="2698"/>
        <v/>
      </c>
      <c r="B8992" s="233" t="str">
        <f t="shared" si="2699"/>
        <v/>
      </c>
      <c r="C8992" s="234"/>
      <c r="D8992" s="235" t="str">
        <f t="shared" si="2700"/>
        <v/>
      </c>
      <c r="E8992" s="236"/>
      <c r="F8992" s="237">
        <f t="shared" si="2701"/>
        <v>0</v>
      </c>
      <c r="G8992" s="303">
        <f t="shared" si="2702"/>
        <v>0</v>
      </c>
    </row>
    <row r="8993" spans="1:7" s="238" customFormat="1" ht="24" customHeight="1" x14ac:dyDescent="0.2">
      <c r="A8993" s="235" t="str">
        <f t="shared" si="2698"/>
        <v/>
      </c>
      <c r="B8993" s="233" t="str">
        <f t="shared" si="2699"/>
        <v/>
      </c>
      <c r="C8993" s="234"/>
      <c r="D8993" s="235" t="str">
        <f t="shared" si="2700"/>
        <v/>
      </c>
      <c r="E8993" s="236"/>
      <c r="F8993" s="237">
        <f t="shared" si="2701"/>
        <v>0</v>
      </c>
      <c r="G8993" s="303">
        <f t="shared" si="2702"/>
        <v>0</v>
      </c>
    </row>
    <row r="8994" spans="1:7" s="238" customFormat="1" ht="24" customHeight="1" x14ac:dyDescent="0.2">
      <c r="A8994" s="235" t="str">
        <f t="shared" si="2698"/>
        <v/>
      </c>
      <c r="B8994" s="233" t="str">
        <f t="shared" si="2699"/>
        <v/>
      </c>
      <c r="C8994" s="234"/>
      <c r="D8994" s="235" t="str">
        <f t="shared" si="2700"/>
        <v/>
      </c>
      <c r="E8994" s="236"/>
      <c r="F8994" s="237">
        <f t="shared" si="2701"/>
        <v>0</v>
      </c>
      <c r="G8994" s="303">
        <f t="shared" si="2702"/>
        <v>0</v>
      </c>
    </row>
    <row r="8995" spans="1:7" s="238" customFormat="1" ht="24" customHeight="1" x14ac:dyDescent="0.2">
      <c r="A8995" s="235" t="str">
        <f t="shared" si="2698"/>
        <v/>
      </c>
      <c r="B8995" s="233" t="str">
        <f t="shared" si="2699"/>
        <v/>
      </c>
      <c r="C8995" s="234"/>
      <c r="D8995" s="235" t="str">
        <f t="shared" si="2700"/>
        <v/>
      </c>
      <c r="E8995" s="236"/>
      <c r="F8995" s="237">
        <f t="shared" si="2701"/>
        <v>0</v>
      </c>
      <c r="G8995" s="303">
        <f t="shared" si="2702"/>
        <v>0</v>
      </c>
    </row>
    <row r="8996" spans="1:7" s="238" customFormat="1" ht="24" customHeight="1" x14ac:dyDescent="0.2">
      <c r="A8996" s="235" t="str">
        <f t="shared" si="2698"/>
        <v/>
      </c>
      <c r="B8996" s="233" t="str">
        <f t="shared" si="2699"/>
        <v/>
      </c>
      <c r="C8996" s="234"/>
      <c r="D8996" s="235" t="str">
        <f t="shared" si="2700"/>
        <v/>
      </c>
      <c r="E8996" s="236"/>
      <c r="F8996" s="237">
        <f t="shared" si="2701"/>
        <v>0</v>
      </c>
      <c r="G8996" s="303">
        <f t="shared" si="2702"/>
        <v>0</v>
      </c>
    </row>
    <row r="8997" spans="1:7" ht="24" customHeight="1" x14ac:dyDescent="0.2">
      <c r="A8997" s="307"/>
      <c r="B8997" s="105"/>
      <c r="C8997" s="99"/>
      <c r="D8997" s="105"/>
      <c r="E8997" s="106"/>
      <c r="F8997" s="377" t="s">
        <v>33</v>
      </c>
      <c r="G8997" s="305">
        <f>SUBTOTAL(9,G8988:G8996)</f>
        <v>0</v>
      </c>
    </row>
    <row r="8998" spans="1:7" ht="24" customHeight="1" x14ac:dyDescent="0.2">
      <c r="A8998" s="308"/>
      <c r="B8998" s="105"/>
      <c r="C8998" s="99"/>
      <c r="D8998" s="105"/>
      <c r="E8998" s="106"/>
      <c r="F8998" s="107"/>
      <c r="G8998" s="306"/>
    </row>
    <row r="8999" spans="1:7" ht="24" customHeight="1" x14ac:dyDescent="0.2">
      <c r="A8999" s="309" t="str">
        <f>B8957</f>
        <v/>
      </c>
      <c r="B8999" s="310" t="str">
        <f>C8957</f>
        <v/>
      </c>
      <c r="C8999" s="113"/>
      <c r="D8999" s="113" t="s">
        <v>34</v>
      </c>
      <c r="E8999" s="114"/>
      <c r="F8999" s="312" t="s">
        <v>35</v>
      </c>
      <c r="G8999" s="311">
        <f>SUBTOTAL(9,G8962:G8998)</f>
        <v>0</v>
      </c>
    </row>
    <row r="9001" spans="1:7" ht="24" customHeight="1" x14ac:dyDescent="0.2">
      <c r="A9001" s="291" t="s">
        <v>37</v>
      </c>
      <c r="B9001" s="292"/>
      <c r="C9001" s="292"/>
      <c r="D9001" s="292"/>
      <c r="E9001" s="292"/>
      <c r="F9001" s="292"/>
      <c r="G9001" s="293"/>
    </row>
    <row r="9002" spans="1:7" ht="24" customHeight="1" x14ac:dyDescent="0.2">
      <c r="A9002" s="294" t="s">
        <v>602</v>
      </c>
      <c r="B9002" s="101" t="str">
        <f>Comitente</f>
        <v>DIRECCION PROVINCIAL DE REDES DE GAS</v>
      </c>
      <c r="C9002" s="96"/>
      <c r="D9002" s="102"/>
      <c r="E9002" s="102"/>
      <c r="F9002" s="103"/>
      <c r="G9002" s="295"/>
    </row>
    <row r="9003" spans="1:7" ht="24" customHeight="1" x14ac:dyDescent="0.2">
      <c r="A9003" s="294" t="s">
        <v>603</v>
      </c>
      <c r="B9003" s="101">
        <f>Contratista</f>
        <v>0</v>
      </c>
      <c r="C9003" s="97"/>
      <c r="D9003" s="97"/>
      <c r="E9003" s="97"/>
      <c r="F9003" s="104"/>
      <c r="G9003" s="296"/>
    </row>
    <row r="9004" spans="1:7" ht="24" customHeight="1" x14ac:dyDescent="0.2">
      <c r="A9004" s="294" t="s">
        <v>24</v>
      </c>
      <c r="B9004" s="101" t="str">
        <f>Obra</f>
        <v>RED DE MEDIA PRESIÓN BARRIO TALACASTO</v>
      </c>
      <c r="C9004" s="97"/>
      <c r="D9004" s="97"/>
      <c r="E9004" s="97"/>
      <c r="F9004" s="104" t="s">
        <v>38</v>
      </c>
      <c r="G9004" s="297">
        <f>Fecha_Base</f>
        <v>0</v>
      </c>
    </row>
    <row r="9005" spans="1:7" ht="24" customHeight="1" x14ac:dyDescent="0.2">
      <c r="A9005" s="298" t="s">
        <v>601</v>
      </c>
      <c r="B9005" s="98" t="str">
        <f>Ubicación</f>
        <v>Departamento Chimbas</v>
      </c>
      <c r="C9005" s="98"/>
      <c r="D9005" s="105"/>
      <c r="E9005" s="106"/>
      <c r="F9005" s="107"/>
      <c r="G9005" s="299"/>
    </row>
    <row r="9006" spans="1:7" ht="24" customHeight="1" x14ac:dyDescent="0.2">
      <c r="A9006" s="298" t="s">
        <v>39</v>
      </c>
      <c r="B9006" s="108" t="str">
        <f>IFERROR(VALUE(LEFT(B9007,FIND(".",B9007)-1)),"")</f>
        <v/>
      </c>
      <c r="C9006" s="99" t="str">
        <f>IFERROR(VLOOKUP(B9006,Tabla_CyP,2,FALSE),"")</f>
        <v/>
      </c>
      <c r="D9006" s="99"/>
      <c r="E9006" s="106"/>
      <c r="F9006" s="107"/>
      <c r="G9006" s="299"/>
    </row>
    <row r="9007" spans="1:7" ht="24" customHeight="1" x14ac:dyDescent="0.2">
      <c r="A9007" s="298" t="s">
        <v>25</v>
      </c>
      <c r="B9007" s="109" t="str">
        <f>IFERROR(VLOOKUP(COUNTIF($A$1:A9007,"ANALISIS DE PRECIOS"),Tabla_NumeroItem,2,FALSE),"")</f>
        <v/>
      </c>
      <c r="C9007" s="99" t="str">
        <f>IFERROR(VLOOKUP(B9007,Tabla_CyP,2,FALSE),"")</f>
        <v/>
      </c>
      <c r="D9007" s="105"/>
      <c r="E9007" s="106"/>
      <c r="F9007" s="104" t="s">
        <v>26</v>
      </c>
      <c r="G9007" s="300" t="str">
        <f>IFERROR(VLOOKUP(B9007,Tabla_CyP,4,FALSE),"")</f>
        <v/>
      </c>
    </row>
    <row r="9008" spans="1:7" ht="24" customHeight="1" x14ac:dyDescent="0.2">
      <c r="A9008" s="298"/>
      <c r="B9008" s="98"/>
      <c r="C9008" s="99"/>
      <c r="D9008" s="105"/>
      <c r="E9008" s="106"/>
      <c r="F9008" s="107"/>
      <c r="G9008" s="299"/>
    </row>
    <row r="9009" spans="1:123" ht="24" customHeight="1" x14ac:dyDescent="0.2">
      <c r="A9009" s="431" t="s">
        <v>507</v>
      </c>
      <c r="B9009" s="432"/>
      <c r="C9009" s="425" t="s">
        <v>0</v>
      </c>
      <c r="D9009" s="425" t="s">
        <v>27</v>
      </c>
      <c r="E9009" s="427" t="s">
        <v>28</v>
      </c>
      <c r="F9009" s="429" t="s">
        <v>29</v>
      </c>
      <c r="G9009" s="429" t="s">
        <v>30</v>
      </c>
    </row>
    <row r="9010" spans="1:123" s="111" customFormat="1" ht="24" customHeight="1" x14ac:dyDescent="0.2">
      <c r="A9010" s="110" t="s">
        <v>508</v>
      </c>
      <c r="B9010" s="110" t="s">
        <v>509</v>
      </c>
      <c r="C9010" s="426"/>
      <c r="D9010" s="426"/>
      <c r="E9010" s="428"/>
      <c r="F9010" s="430"/>
      <c r="G9010" s="430"/>
      <c r="H9010" s="239"/>
      <c r="I9010" s="239"/>
      <c r="J9010" s="239"/>
      <c r="K9010" s="239"/>
      <c r="L9010" s="239"/>
      <c r="M9010" s="239"/>
      <c r="N9010" s="239"/>
      <c r="O9010" s="239"/>
      <c r="P9010" s="239"/>
      <c r="Q9010" s="239"/>
      <c r="R9010" s="239"/>
      <c r="S9010" s="239"/>
      <c r="T9010" s="239"/>
      <c r="U9010" s="239"/>
      <c r="V9010" s="239"/>
      <c r="W9010" s="239"/>
      <c r="X9010" s="239"/>
      <c r="Y9010" s="239"/>
      <c r="Z9010" s="239"/>
      <c r="AA9010" s="239"/>
      <c r="AB9010" s="239"/>
      <c r="AC9010" s="239"/>
      <c r="AD9010" s="239"/>
      <c r="AE9010" s="239"/>
      <c r="AF9010" s="239"/>
      <c r="AG9010" s="239"/>
      <c r="AH9010" s="239"/>
      <c r="AI9010" s="239"/>
      <c r="AJ9010" s="239"/>
      <c r="AK9010" s="239"/>
      <c r="AL9010" s="239"/>
      <c r="AM9010" s="239"/>
      <c r="AN9010" s="239"/>
      <c r="AO9010" s="239"/>
      <c r="AP9010" s="239"/>
      <c r="AQ9010" s="239"/>
      <c r="AR9010" s="239"/>
      <c r="AS9010" s="239"/>
      <c r="AT9010" s="239"/>
      <c r="AU9010" s="239"/>
      <c r="AV9010" s="239"/>
      <c r="AW9010" s="239"/>
      <c r="AX9010" s="239"/>
      <c r="AY9010" s="239"/>
      <c r="AZ9010" s="239"/>
      <c r="BA9010" s="239"/>
      <c r="BB9010" s="239"/>
      <c r="BC9010" s="239"/>
      <c r="BD9010" s="239"/>
      <c r="BE9010" s="239"/>
      <c r="BF9010" s="239"/>
      <c r="BG9010" s="239"/>
      <c r="BH9010" s="239"/>
      <c r="BI9010" s="239"/>
      <c r="BJ9010" s="239"/>
      <c r="BK9010" s="239"/>
      <c r="BL9010" s="239"/>
      <c r="BM9010" s="239"/>
      <c r="BN9010" s="239"/>
      <c r="BO9010" s="239"/>
      <c r="BP9010" s="239"/>
      <c r="BQ9010" s="239"/>
      <c r="BR9010" s="239"/>
      <c r="BS9010" s="239"/>
      <c r="BT9010" s="239"/>
      <c r="BU9010" s="239"/>
      <c r="BV9010" s="239"/>
      <c r="BW9010" s="239"/>
      <c r="BX9010" s="239"/>
      <c r="BY9010" s="239"/>
      <c r="BZ9010" s="239"/>
      <c r="CA9010" s="239"/>
      <c r="CB9010" s="239"/>
      <c r="CC9010" s="239"/>
      <c r="CD9010" s="239"/>
      <c r="CE9010" s="239"/>
      <c r="CF9010" s="239"/>
      <c r="CG9010" s="239"/>
      <c r="CH9010" s="239"/>
      <c r="CI9010" s="239"/>
      <c r="CJ9010" s="239"/>
      <c r="CK9010" s="239"/>
      <c r="CL9010" s="239"/>
      <c r="CM9010" s="239"/>
      <c r="CN9010" s="239"/>
      <c r="CO9010" s="239"/>
      <c r="CP9010" s="239"/>
      <c r="CQ9010" s="239"/>
      <c r="CR9010" s="239"/>
      <c r="CS9010" s="239"/>
      <c r="CT9010" s="239"/>
      <c r="CU9010" s="239"/>
      <c r="CV9010" s="239"/>
      <c r="CW9010" s="239"/>
      <c r="CX9010" s="239"/>
      <c r="CY9010" s="239"/>
      <c r="CZ9010" s="239"/>
      <c r="DA9010" s="239"/>
      <c r="DB9010" s="239"/>
      <c r="DC9010" s="239"/>
      <c r="DD9010" s="239"/>
      <c r="DE9010" s="239"/>
      <c r="DF9010" s="239"/>
      <c r="DG9010" s="239"/>
      <c r="DH9010" s="239"/>
      <c r="DI9010" s="239"/>
      <c r="DJ9010" s="239"/>
      <c r="DK9010" s="239"/>
      <c r="DL9010" s="239"/>
      <c r="DM9010" s="239"/>
      <c r="DN9010" s="239"/>
      <c r="DO9010" s="239"/>
      <c r="DP9010" s="239"/>
      <c r="DQ9010" s="239"/>
      <c r="DR9010" s="239"/>
      <c r="DS9010" s="239"/>
    </row>
    <row r="9011" spans="1:123" ht="24" customHeight="1" x14ac:dyDescent="0.2">
      <c r="A9011" s="378"/>
      <c r="B9011" s="112"/>
      <c r="C9011" s="376" t="s">
        <v>604</v>
      </c>
      <c r="D9011" s="113"/>
      <c r="E9011" s="114"/>
      <c r="F9011" s="115"/>
      <c r="G9011" s="302"/>
    </row>
    <row r="9012" spans="1:123" s="238" customFormat="1" ht="24" customHeight="1" x14ac:dyDescent="0.2">
      <c r="A9012" s="235" t="str">
        <f t="shared" ref="A9012:A9025" si="2703">IFERROR(VLOOKUP(C9012,Tabla_Insumos,4,FALSE),"")</f>
        <v/>
      </c>
      <c r="B9012" s="233" t="str">
        <f t="shared" ref="B9012:B9025" si="2704">IFERROR(VLOOKUP(C9012,Tabla_Insumos,5,FALSE),"")</f>
        <v/>
      </c>
      <c r="C9012" s="234"/>
      <c r="D9012" s="235" t="str">
        <f t="shared" ref="D9012:D9025" si="2705">IFERROR(VLOOKUP(C9012,Tabla_Insumos,2,FALSE),"")</f>
        <v/>
      </c>
      <c r="E9012" s="236"/>
      <c r="F9012" s="237">
        <f t="shared" ref="F9012:F9025" si="2706">IFERROR(VLOOKUP(C9012,Tabla_Insumos,3,FALSE),0)</f>
        <v>0</v>
      </c>
      <c r="G9012" s="303">
        <f>ROUND(E9012*F9012,2)</f>
        <v>0</v>
      </c>
    </row>
    <row r="9013" spans="1:123" s="238" customFormat="1" ht="24" customHeight="1" x14ac:dyDescent="0.2">
      <c r="A9013" s="235" t="str">
        <f t="shared" si="2703"/>
        <v/>
      </c>
      <c r="B9013" s="233" t="str">
        <f t="shared" si="2704"/>
        <v/>
      </c>
      <c r="C9013" s="234"/>
      <c r="D9013" s="235" t="str">
        <f t="shared" si="2705"/>
        <v/>
      </c>
      <c r="E9013" s="236"/>
      <c r="F9013" s="237">
        <f t="shared" si="2706"/>
        <v>0</v>
      </c>
      <c r="G9013" s="303">
        <f t="shared" ref="G9013:G9025" si="2707">ROUND(E9013*F9013,2)</f>
        <v>0</v>
      </c>
    </row>
    <row r="9014" spans="1:123" s="238" customFormat="1" ht="24" customHeight="1" x14ac:dyDescent="0.2">
      <c r="A9014" s="235" t="str">
        <f t="shared" si="2703"/>
        <v/>
      </c>
      <c r="B9014" s="233" t="str">
        <f t="shared" si="2704"/>
        <v/>
      </c>
      <c r="C9014" s="234"/>
      <c r="D9014" s="235" t="str">
        <f t="shared" si="2705"/>
        <v/>
      </c>
      <c r="E9014" s="236"/>
      <c r="F9014" s="237">
        <f t="shared" si="2706"/>
        <v>0</v>
      </c>
      <c r="G9014" s="303">
        <f t="shared" si="2707"/>
        <v>0</v>
      </c>
    </row>
    <row r="9015" spans="1:123" s="238" customFormat="1" ht="24" customHeight="1" x14ac:dyDescent="0.2">
      <c r="A9015" s="235" t="str">
        <f t="shared" si="2703"/>
        <v/>
      </c>
      <c r="B9015" s="233" t="str">
        <f t="shared" si="2704"/>
        <v/>
      </c>
      <c r="C9015" s="234"/>
      <c r="D9015" s="235" t="str">
        <f t="shared" si="2705"/>
        <v/>
      </c>
      <c r="E9015" s="236"/>
      <c r="F9015" s="237">
        <f t="shared" si="2706"/>
        <v>0</v>
      </c>
      <c r="G9015" s="303">
        <f t="shared" si="2707"/>
        <v>0</v>
      </c>
    </row>
    <row r="9016" spans="1:123" s="238" customFormat="1" ht="24" customHeight="1" x14ac:dyDescent="0.2">
      <c r="A9016" s="235" t="str">
        <f t="shared" si="2703"/>
        <v/>
      </c>
      <c r="B9016" s="233" t="str">
        <f t="shared" si="2704"/>
        <v/>
      </c>
      <c r="C9016" s="234"/>
      <c r="D9016" s="235" t="str">
        <f t="shared" si="2705"/>
        <v/>
      </c>
      <c r="E9016" s="236"/>
      <c r="F9016" s="237">
        <f t="shared" si="2706"/>
        <v>0</v>
      </c>
      <c r="G9016" s="303">
        <f t="shared" si="2707"/>
        <v>0</v>
      </c>
    </row>
    <row r="9017" spans="1:123" s="238" customFormat="1" ht="24" customHeight="1" x14ac:dyDescent="0.2">
      <c r="A9017" s="235" t="str">
        <f t="shared" si="2703"/>
        <v/>
      </c>
      <c r="B9017" s="233" t="str">
        <f t="shared" si="2704"/>
        <v/>
      </c>
      <c r="C9017" s="234"/>
      <c r="D9017" s="235" t="str">
        <f t="shared" si="2705"/>
        <v/>
      </c>
      <c r="E9017" s="236"/>
      <c r="F9017" s="237">
        <f t="shared" si="2706"/>
        <v>0</v>
      </c>
      <c r="G9017" s="303">
        <f t="shared" si="2707"/>
        <v>0</v>
      </c>
    </row>
    <row r="9018" spans="1:123" s="238" customFormat="1" ht="24" customHeight="1" x14ac:dyDescent="0.2">
      <c r="A9018" s="235" t="str">
        <f t="shared" si="2703"/>
        <v/>
      </c>
      <c r="B9018" s="233" t="str">
        <f t="shared" si="2704"/>
        <v/>
      </c>
      <c r="C9018" s="234"/>
      <c r="D9018" s="235" t="str">
        <f t="shared" si="2705"/>
        <v/>
      </c>
      <c r="E9018" s="236"/>
      <c r="F9018" s="237">
        <f t="shared" si="2706"/>
        <v>0</v>
      </c>
      <c r="G9018" s="303">
        <f t="shared" si="2707"/>
        <v>0</v>
      </c>
    </row>
    <row r="9019" spans="1:123" s="238" customFormat="1" ht="24" customHeight="1" x14ac:dyDescent="0.2">
      <c r="A9019" s="235" t="str">
        <f t="shared" si="2703"/>
        <v/>
      </c>
      <c r="B9019" s="233" t="str">
        <f t="shared" si="2704"/>
        <v/>
      </c>
      <c r="C9019" s="234"/>
      <c r="D9019" s="235" t="str">
        <f t="shared" si="2705"/>
        <v/>
      </c>
      <c r="E9019" s="236"/>
      <c r="F9019" s="237">
        <f t="shared" si="2706"/>
        <v>0</v>
      </c>
      <c r="G9019" s="303">
        <f t="shared" si="2707"/>
        <v>0</v>
      </c>
    </row>
    <row r="9020" spans="1:123" s="238" customFormat="1" ht="24" customHeight="1" x14ac:dyDescent="0.2">
      <c r="A9020" s="235" t="str">
        <f t="shared" si="2703"/>
        <v/>
      </c>
      <c r="B9020" s="233" t="str">
        <f t="shared" si="2704"/>
        <v/>
      </c>
      <c r="C9020" s="234"/>
      <c r="D9020" s="235" t="str">
        <f t="shared" si="2705"/>
        <v/>
      </c>
      <c r="E9020" s="236"/>
      <c r="F9020" s="237">
        <f t="shared" si="2706"/>
        <v>0</v>
      </c>
      <c r="G9020" s="303">
        <f t="shared" si="2707"/>
        <v>0</v>
      </c>
    </row>
    <row r="9021" spans="1:123" s="238" customFormat="1" ht="24" customHeight="1" x14ac:dyDescent="0.2">
      <c r="A9021" s="235" t="str">
        <f t="shared" si="2703"/>
        <v/>
      </c>
      <c r="B9021" s="233" t="str">
        <f t="shared" si="2704"/>
        <v/>
      </c>
      <c r="C9021" s="234"/>
      <c r="D9021" s="235" t="str">
        <f t="shared" si="2705"/>
        <v/>
      </c>
      <c r="E9021" s="236"/>
      <c r="F9021" s="237">
        <f t="shared" si="2706"/>
        <v>0</v>
      </c>
      <c r="G9021" s="303">
        <f t="shared" si="2707"/>
        <v>0</v>
      </c>
    </row>
    <row r="9022" spans="1:123" s="238" customFormat="1" ht="24" customHeight="1" x14ac:dyDescent="0.2">
      <c r="A9022" s="235" t="str">
        <f t="shared" si="2703"/>
        <v/>
      </c>
      <c r="B9022" s="233" t="str">
        <f t="shared" si="2704"/>
        <v/>
      </c>
      <c r="C9022" s="234"/>
      <c r="D9022" s="235" t="str">
        <f t="shared" si="2705"/>
        <v/>
      </c>
      <c r="E9022" s="236"/>
      <c r="F9022" s="237">
        <f t="shared" si="2706"/>
        <v>0</v>
      </c>
      <c r="G9022" s="303">
        <f t="shared" si="2707"/>
        <v>0</v>
      </c>
    </row>
    <row r="9023" spans="1:123" s="238" customFormat="1" ht="24" customHeight="1" x14ac:dyDescent="0.2">
      <c r="A9023" s="235" t="str">
        <f t="shared" si="2703"/>
        <v/>
      </c>
      <c r="B9023" s="233" t="str">
        <f t="shared" si="2704"/>
        <v/>
      </c>
      <c r="C9023" s="234"/>
      <c r="D9023" s="235" t="str">
        <f t="shared" si="2705"/>
        <v/>
      </c>
      <c r="E9023" s="236"/>
      <c r="F9023" s="237">
        <f t="shared" si="2706"/>
        <v>0</v>
      </c>
      <c r="G9023" s="303">
        <f t="shared" si="2707"/>
        <v>0</v>
      </c>
    </row>
    <row r="9024" spans="1:123" s="238" customFormat="1" ht="24" customHeight="1" x14ac:dyDescent="0.2">
      <c r="A9024" s="235" t="str">
        <f t="shared" si="2703"/>
        <v/>
      </c>
      <c r="B9024" s="233" t="str">
        <f t="shared" si="2704"/>
        <v/>
      </c>
      <c r="C9024" s="234"/>
      <c r="D9024" s="235" t="str">
        <f t="shared" si="2705"/>
        <v/>
      </c>
      <c r="E9024" s="236"/>
      <c r="F9024" s="237">
        <f t="shared" si="2706"/>
        <v>0</v>
      </c>
      <c r="G9024" s="303">
        <f t="shared" si="2707"/>
        <v>0</v>
      </c>
    </row>
    <row r="9025" spans="1:7" s="238" customFormat="1" ht="24" customHeight="1" x14ac:dyDescent="0.2">
      <c r="A9025" s="235" t="str">
        <f t="shared" si="2703"/>
        <v/>
      </c>
      <c r="B9025" s="233" t="str">
        <f t="shared" si="2704"/>
        <v/>
      </c>
      <c r="C9025" s="234"/>
      <c r="D9025" s="235" t="str">
        <f t="shared" si="2705"/>
        <v/>
      </c>
      <c r="E9025" s="236"/>
      <c r="F9025" s="237">
        <f t="shared" si="2706"/>
        <v>0</v>
      </c>
      <c r="G9025" s="303">
        <f t="shared" si="2707"/>
        <v>0</v>
      </c>
    </row>
    <row r="9026" spans="1:7" ht="24" customHeight="1" x14ac:dyDescent="0.2">
      <c r="A9026" s="304"/>
      <c r="B9026" s="99"/>
      <c r="C9026" s="99"/>
      <c r="D9026" s="105"/>
      <c r="E9026" s="106"/>
      <c r="F9026" s="377" t="s">
        <v>31</v>
      </c>
      <c r="G9026" s="305">
        <f>SUBTOTAL(9,G9012:G9025)</f>
        <v>0</v>
      </c>
    </row>
    <row r="9027" spans="1:7" ht="24" customHeight="1" x14ac:dyDescent="0.2">
      <c r="A9027" s="304"/>
      <c r="B9027" s="99"/>
      <c r="C9027" s="375" t="s">
        <v>605</v>
      </c>
      <c r="D9027" s="105"/>
      <c r="E9027" s="106"/>
      <c r="F9027" s="107"/>
      <c r="G9027" s="306"/>
    </row>
    <row r="9028" spans="1:7" s="238" customFormat="1" ht="24" customHeight="1" x14ac:dyDescent="0.2">
      <c r="A9028" s="235" t="str">
        <f t="shared" ref="A9028:A9035" si="2708">IFERROR(VLOOKUP(C9028,Tabla_Insumos,4,FALSE),"")</f>
        <v/>
      </c>
      <c r="B9028" s="233">
        <f t="shared" ref="B9028:B9035" si="2709">IFERROR(VLOOKUP(A9028,Tabla_Indices,5,FALSE),"")</f>
        <v>0</v>
      </c>
      <c r="C9028" s="234"/>
      <c r="D9028" s="235" t="str">
        <f t="shared" ref="D9028:D9035" si="2710">IFERROR(VLOOKUP(C9028,Tabla_Insumos,2,FALSE),"")</f>
        <v/>
      </c>
      <c r="E9028" s="236"/>
      <c r="F9028" s="237">
        <f t="shared" ref="F9028:F9035" si="2711">IFERROR(VLOOKUP(C9028,Tabla_Insumos,3,FALSE),0)</f>
        <v>0</v>
      </c>
      <c r="G9028" s="303">
        <f>ROUND(E9028*F9028,2)</f>
        <v>0</v>
      </c>
    </row>
    <row r="9029" spans="1:7" s="238" customFormat="1" ht="24" customHeight="1" x14ac:dyDescent="0.2">
      <c r="A9029" s="235" t="str">
        <f t="shared" si="2708"/>
        <v/>
      </c>
      <c r="B9029" s="233">
        <f t="shared" si="2709"/>
        <v>0</v>
      </c>
      <c r="C9029" s="234"/>
      <c r="D9029" s="235" t="str">
        <f t="shared" si="2710"/>
        <v/>
      </c>
      <c r="E9029" s="236"/>
      <c r="F9029" s="237">
        <f t="shared" si="2711"/>
        <v>0</v>
      </c>
      <c r="G9029" s="303">
        <f>ROUND(E9029*F9029,2)</f>
        <v>0</v>
      </c>
    </row>
    <row r="9030" spans="1:7" s="238" customFormat="1" ht="24" customHeight="1" x14ac:dyDescent="0.2">
      <c r="A9030" s="235" t="str">
        <f t="shared" si="2708"/>
        <v/>
      </c>
      <c r="B9030" s="233">
        <f t="shared" si="2709"/>
        <v>0</v>
      </c>
      <c r="C9030" s="234"/>
      <c r="D9030" s="235" t="str">
        <f t="shared" si="2710"/>
        <v/>
      </c>
      <c r="E9030" s="236"/>
      <c r="F9030" s="237">
        <f t="shared" si="2711"/>
        <v>0</v>
      </c>
      <c r="G9030" s="303">
        <f t="shared" ref="G9030:G9035" si="2712">ROUND(E9030*F9030,2)</f>
        <v>0</v>
      </c>
    </row>
    <row r="9031" spans="1:7" s="238" customFormat="1" ht="24" customHeight="1" x14ac:dyDescent="0.2">
      <c r="A9031" s="235" t="str">
        <f t="shared" si="2708"/>
        <v/>
      </c>
      <c r="B9031" s="233">
        <f t="shared" si="2709"/>
        <v>0</v>
      </c>
      <c r="C9031" s="234"/>
      <c r="D9031" s="235" t="str">
        <f t="shared" si="2710"/>
        <v/>
      </c>
      <c r="E9031" s="236"/>
      <c r="F9031" s="237">
        <f t="shared" si="2711"/>
        <v>0</v>
      </c>
      <c r="G9031" s="303">
        <f t="shared" si="2712"/>
        <v>0</v>
      </c>
    </row>
    <row r="9032" spans="1:7" s="238" customFormat="1" ht="24" customHeight="1" x14ac:dyDescent="0.2">
      <c r="A9032" s="235" t="str">
        <f t="shared" si="2708"/>
        <v/>
      </c>
      <c r="B9032" s="233">
        <f t="shared" si="2709"/>
        <v>0</v>
      </c>
      <c r="C9032" s="234"/>
      <c r="D9032" s="235" t="str">
        <f t="shared" si="2710"/>
        <v/>
      </c>
      <c r="E9032" s="236"/>
      <c r="F9032" s="237">
        <f t="shared" si="2711"/>
        <v>0</v>
      </c>
      <c r="G9032" s="303">
        <f t="shared" si="2712"/>
        <v>0</v>
      </c>
    </row>
    <row r="9033" spans="1:7" s="238" customFormat="1" ht="24" customHeight="1" x14ac:dyDescent="0.2">
      <c r="A9033" s="235" t="str">
        <f t="shared" si="2708"/>
        <v/>
      </c>
      <c r="B9033" s="233">
        <f t="shared" si="2709"/>
        <v>0</v>
      </c>
      <c r="C9033" s="234"/>
      <c r="D9033" s="235" t="str">
        <f t="shared" si="2710"/>
        <v/>
      </c>
      <c r="E9033" s="236"/>
      <c r="F9033" s="237">
        <f t="shared" si="2711"/>
        <v>0</v>
      </c>
      <c r="G9033" s="303">
        <f t="shared" si="2712"/>
        <v>0</v>
      </c>
    </row>
    <row r="9034" spans="1:7" s="238" customFormat="1" ht="24" customHeight="1" x14ac:dyDescent="0.2">
      <c r="A9034" s="235" t="str">
        <f t="shared" si="2708"/>
        <v/>
      </c>
      <c r="B9034" s="233">
        <f t="shared" si="2709"/>
        <v>0</v>
      </c>
      <c r="C9034" s="234"/>
      <c r="D9034" s="235" t="str">
        <f t="shared" si="2710"/>
        <v/>
      </c>
      <c r="E9034" s="236"/>
      <c r="F9034" s="237">
        <f t="shared" si="2711"/>
        <v>0</v>
      </c>
      <c r="G9034" s="303">
        <f t="shared" si="2712"/>
        <v>0</v>
      </c>
    </row>
    <row r="9035" spans="1:7" s="238" customFormat="1" ht="24" customHeight="1" x14ac:dyDescent="0.2">
      <c r="A9035" s="235" t="str">
        <f t="shared" si="2708"/>
        <v/>
      </c>
      <c r="B9035" s="233">
        <f t="shared" si="2709"/>
        <v>0</v>
      </c>
      <c r="C9035" s="234"/>
      <c r="D9035" s="235" t="str">
        <f t="shared" si="2710"/>
        <v/>
      </c>
      <c r="E9035" s="236"/>
      <c r="F9035" s="237">
        <f t="shared" si="2711"/>
        <v>0</v>
      </c>
      <c r="G9035" s="303">
        <f t="shared" si="2712"/>
        <v>0</v>
      </c>
    </row>
    <row r="9036" spans="1:7" ht="24" customHeight="1" x14ac:dyDescent="0.2">
      <c r="A9036" s="304"/>
      <c r="B9036" s="99"/>
      <c r="C9036" s="99"/>
      <c r="D9036" s="105"/>
      <c r="E9036" s="106"/>
      <c r="F9036" s="377" t="s">
        <v>32</v>
      </c>
      <c r="G9036" s="305">
        <f>SUBTOTAL(9,G9028:G9035)</f>
        <v>0</v>
      </c>
    </row>
    <row r="9037" spans="1:7" ht="24" customHeight="1" x14ac:dyDescent="0.2">
      <c r="A9037" s="304"/>
      <c r="B9037" s="99"/>
      <c r="C9037" s="375" t="s">
        <v>606</v>
      </c>
      <c r="D9037" s="105"/>
      <c r="E9037" s="106"/>
      <c r="F9037" s="107"/>
      <c r="G9037" s="306"/>
    </row>
    <row r="9038" spans="1:7" s="238" customFormat="1" ht="24" customHeight="1" x14ac:dyDescent="0.2">
      <c r="A9038" s="235" t="str">
        <f t="shared" ref="A9038:A9046" si="2713">IFERROR(VLOOKUP(C9038,Tabla_Insumos,4,FALSE),"")</f>
        <v/>
      </c>
      <c r="B9038" s="233" t="str">
        <f t="shared" ref="B9038:B9046" si="2714">IFERROR(VLOOKUP(C9038,Tabla_Insumos,5,FALSE),"")</f>
        <v/>
      </c>
      <c r="C9038" s="234"/>
      <c r="D9038" s="235" t="str">
        <f t="shared" ref="D9038:D9046" si="2715">IFERROR(VLOOKUP(C9038,Tabla_Insumos,2,FALSE),"")</f>
        <v/>
      </c>
      <c r="E9038" s="236"/>
      <c r="F9038" s="237">
        <f t="shared" ref="F9038:F9046" si="2716">IFERROR(VLOOKUP(C9038,Tabla_Insumos,3,FALSE),0)</f>
        <v>0</v>
      </c>
      <c r="G9038" s="303">
        <f t="shared" ref="G9038:G9046" si="2717">ROUND(E9038*F9038,2)</f>
        <v>0</v>
      </c>
    </row>
    <row r="9039" spans="1:7" s="238" customFormat="1" ht="24" customHeight="1" x14ac:dyDescent="0.2">
      <c r="A9039" s="235" t="str">
        <f t="shared" si="2713"/>
        <v/>
      </c>
      <c r="B9039" s="233" t="str">
        <f t="shared" si="2714"/>
        <v/>
      </c>
      <c r="C9039" s="234"/>
      <c r="D9039" s="235" t="str">
        <f t="shared" si="2715"/>
        <v/>
      </c>
      <c r="E9039" s="236"/>
      <c r="F9039" s="237">
        <f t="shared" si="2716"/>
        <v>0</v>
      </c>
      <c r="G9039" s="303">
        <f t="shared" si="2717"/>
        <v>0</v>
      </c>
    </row>
    <row r="9040" spans="1:7" s="238" customFormat="1" ht="24" customHeight="1" x14ac:dyDescent="0.2">
      <c r="A9040" s="235" t="str">
        <f t="shared" si="2713"/>
        <v/>
      </c>
      <c r="B9040" s="233" t="str">
        <f t="shared" si="2714"/>
        <v/>
      </c>
      <c r="C9040" s="234"/>
      <c r="D9040" s="235" t="str">
        <f t="shared" si="2715"/>
        <v/>
      </c>
      <c r="E9040" s="236"/>
      <c r="F9040" s="237">
        <f t="shared" si="2716"/>
        <v>0</v>
      </c>
      <c r="G9040" s="303">
        <f t="shared" si="2717"/>
        <v>0</v>
      </c>
    </row>
    <row r="9041" spans="1:7" s="238" customFormat="1" ht="24" customHeight="1" x14ac:dyDescent="0.2">
      <c r="A9041" s="235" t="str">
        <f t="shared" si="2713"/>
        <v/>
      </c>
      <c r="B9041" s="233" t="str">
        <f t="shared" si="2714"/>
        <v/>
      </c>
      <c r="C9041" s="234"/>
      <c r="D9041" s="235" t="str">
        <f t="shared" si="2715"/>
        <v/>
      </c>
      <c r="E9041" s="236"/>
      <c r="F9041" s="237">
        <f t="shared" si="2716"/>
        <v>0</v>
      </c>
      <c r="G9041" s="303">
        <f t="shared" si="2717"/>
        <v>0</v>
      </c>
    </row>
    <row r="9042" spans="1:7" s="238" customFormat="1" ht="24" customHeight="1" x14ac:dyDescent="0.2">
      <c r="A9042" s="235" t="str">
        <f t="shared" si="2713"/>
        <v/>
      </c>
      <c r="B9042" s="233" t="str">
        <f t="shared" si="2714"/>
        <v/>
      </c>
      <c r="C9042" s="234"/>
      <c r="D9042" s="235" t="str">
        <f t="shared" si="2715"/>
        <v/>
      </c>
      <c r="E9042" s="236"/>
      <c r="F9042" s="237">
        <f t="shared" si="2716"/>
        <v>0</v>
      </c>
      <c r="G9042" s="303">
        <f t="shared" si="2717"/>
        <v>0</v>
      </c>
    </row>
    <row r="9043" spans="1:7" s="238" customFormat="1" ht="24" customHeight="1" x14ac:dyDescent="0.2">
      <c r="A9043" s="235" t="str">
        <f t="shared" si="2713"/>
        <v/>
      </c>
      <c r="B9043" s="233" t="str">
        <f t="shared" si="2714"/>
        <v/>
      </c>
      <c r="C9043" s="234"/>
      <c r="D9043" s="235" t="str">
        <f t="shared" si="2715"/>
        <v/>
      </c>
      <c r="E9043" s="236"/>
      <c r="F9043" s="237">
        <f t="shared" si="2716"/>
        <v>0</v>
      </c>
      <c r="G9043" s="303">
        <f t="shared" si="2717"/>
        <v>0</v>
      </c>
    </row>
    <row r="9044" spans="1:7" s="238" customFormat="1" ht="24" customHeight="1" x14ac:dyDescent="0.2">
      <c r="A9044" s="235" t="str">
        <f t="shared" si="2713"/>
        <v/>
      </c>
      <c r="B9044" s="233" t="str">
        <f t="shared" si="2714"/>
        <v/>
      </c>
      <c r="C9044" s="234"/>
      <c r="D9044" s="235" t="str">
        <f t="shared" si="2715"/>
        <v/>
      </c>
      <c r="E9044" s="236"/>
      <c r="F9044" s="237">
        <f t="shared" si="2716"/>
        <v>0</v>
      </c>
      <c r="G9044" s="303">
        <f t="shared" si="2717"/>
        <v>0</v>
      </c>
    </row>
    <row r="9045" spans="1:7" s="238" customFormat="1" ht="24" customHeight="1" x14ac:dyDescent="0.2">
      <c r="A9045" s="235" t="str">
        <f t="shared" si="2713"/>
        <v/>
      </c>
      <c r="B9045" s="233" t="str">
        <f t="shared" si="2714"/>
        <v/>
      </c>
      <c r="C9045" s="234"/>
      <c r="D9045" s="235" t="str">
        <f t="shared" si="2715"/>
        <v/>
      </c>
      <c r="E9045" s="236"/>
      <c r="F9045" s="237">
        <f t="shared" si="2716"/>
        <v>0</v>
      </c>
      <c r="G9045" s="303">
        <f t="shared" si="2717"/>
        <v>0</v>
      </c>
    </row>
    <row r="9046" spans="1:7" s="238" customFormat="1" ht="24" customHeight="1" x14ac:dyDescent="0.2">
      <c r="A9046" s="235" t="str">
        <f t="shared" si="2713"/>
        <v/>
      </c>
      <c r="B9046" s="233" t="str">
        <f t="shared" si="2714"/>
        <v/>
      </c>
      <c r="C9046" s="234"/>
      <c r="D9046" s="235" t="str">
        <f t="shared" si="2715"/>
        <v/>
      </c>
      <c r="E9046" s="236"/>
      <c r="F9046" s="237">
        <f t="shared" si="2716"/>
        <v>0</v>
      </c>
      <c r="G9046" s="303">
        <f t="shared" si="2717"/>
        <v>0</v>
      </c>
    </row>
    <row r="9047" spans="1:7" ht="24" customHeight="1" x14ac:dyDescent="0.2">
      <c r="A9047" s="307"/>
      <c r="B9047" s="105"/>
      <c r="C9047" s="99"/>
      <c r="D9047" s="105"/>
      <c r="E9047" s="106"/>
      <c r="F9047" s="377" t="s">
        <v>33</v>
      </c>
      <c r="G9047" s="305">
        <f>SUBTOTAL(9,G9038:G9046)</f>
        <v>0</v>
      </c>
    </row>
    <row r="9048" spans="1:7" ht="24" customHeight="1" x14ac:dyDescent="0.2">
      <c r="A9048" s="308"/>
      <c r="B9048" s="105"/>
      <c r="C9048" s="99"/>
      <c r="D9048" s="105"/>
      <c r="E9048" s="106"/>
      <c r="F9048" s="107"/>
      <c r="G9048" s="306"/>
    </row>
    <row r="9049" spans="1:7" ht="24" customHeight="1" x14ac:dyDescent="0.2">
      <c r="A9049" s="309" t="str">
        <f>B9007</f>
        <v/>
      </c>
      <c r="B9049" s="310" t="str">
        <f>C9007</f>
        <v/>
      </c>
      <c r="C9049" s="113"/>
      <c r="D9049" s="113" t="s">
        <v>34</v>
      </c>
      <c r="E9049" s="114"/>
      <c r="F9049" s="312" t="s">
        <v>35</v>
      </c>
      <c r="G9049" s="311">
        <f>SUBTOTAL(9,G9012:G9048)</f>
        <v>0</v>
      </c>
    </row>
    <row r="9051" spans="1:7" ht="24" customHeight="1" x14ac:dyDescent="0.2">
      <c r="A9051" s="291" t="s">
        <v>37</v>
      </c>
      <c r="B9051" s="292"/>
      <c r="C9051" s="292"/>
      <c r="D9051" s="292"/>
      <c r="E9051" s="292"/>
      <c r="F9051" s="292"/>
      <c r="G9051" s="293"/>
    </row>
    <row r="9052" spans="1:7" ht="24" customHeight="1" x14ac:dyDescent="0.2">
      <c r="A9052" s="294" t="s">
        <v>602</v>
      </c>
      <c r="B9052" s="101" t="str">
        <f>Comitente</f>
        <v>DIRECCION PROVINCIAL DE REDES DE GAS</v>
      </c>
      <c r="C9052" s="96"/>
      <c r="D9052" s="102"/>
      <c r="E9052" s="102"/>
      <c r="F9052" s="103"/>
      <c r="G9052" s="295"/>
    </row>
    <row r="9053" spans="1:7" ht="24" customHeight="1" x14ac:dyDescent="0.2">
      <c r="A9053" s="294" t="s">
        <v>603</v>
      </c>
      <c r="B9053" s="101">
        <f>Contratista</f>
        <v>0</v>
      </c>
      <c r="C9053" s="97"/>
      <c r="D9053" s="97"/>
      <c r="E9053" s="97"/>
      <c r="F9053" s="104"/>
      <c r="G9053" s="296"/>
    </row>
    <row r="9054" spans="1:7" ht="24" customHeight="1" x14ac:dyDescent="0.2">
      <c r="A9054" s="294" t="s">
        <v>24</v>
      </c>
      <c r="B9054" s="101" t="str">
        <f>Obra</f>
        <v>RED DE MEDIA PRESIÓN BARRIO TALACASTO</v>
      </c>
      <c r="C9054" s="97"/>
      <c r="D9054" s="97"/>
      <c r="E9054" s="97"/>
      <c r="F9054" s="104" t="s">
        <v>38</v>
      </c>
      <c r="G9054" s="297">
        <f>Fecha_Base</f>
        <v>0</v>
      </c>
    </row>
    <row r="9055" spans="1:7" ht="24" customHeight="1" x14ac:dyDescent="0.2">
      <c r="A9055" s="298" t="s">
        <v>601</v>
      </c>
      <c r="B9055" s="98" t="str">
        <f>Ubicación</f>
        <v>Departamento Chimbas</v>
      </c>
      <c r="C9055" s="98"/>
      <c r="D9055" s="105"/>
      <c r="E9055" s="106"/>
      <c r="F9055" s="107"/>
      <c r="G9055" s="299"/>
    </row>
    <row r="9056" spans="1:7" ht="24" customHeight="1" x14ac:dyDescent="0.2">
      <c r="A9056" s="298" t="s">
        <v>39</v>
      </c>
      <c r="B9056" s="108" t="str">
        <f>IFERROR(VALUE(LEFT(B9057,FIND(".",B9057)-1)),"")</f>
        <v/>
      </c>
      <c r="C9056" s="99" t="str">
        <f>IFERROR(VLOOKUP(B9056,Tabla_CyP,2,FALSE),"")</f>
        <v/>
      </c>
      <c r="D9056" s="99"/>
      <c r="E9056" s="106"/>
      <c r="F9056" s="107"/>
      <c r="G9056" s="299"/>
    </row>
    <row r="9057" spans="1:123" ht="24" customHeight="1" x14ac:dyDescent="0.2">
      <c r="A9057" s="298" t="s">
        <v>25</v>
      </c>
      <c r="B9057" s="109" t="str">
        <f>IFERROR(VLOOKUP(COUNTIF($A$1:A9057,"ANALISIS DE PRECIOS"),Tabla_NumeroItem,2,FALSE),"")</f>
        <v/>
      </c>
      <c r="C9057" s="99" t="str">
        <f>IFERROR(VLOOKUP(B9057,Tabla_CyP,2,FALSE),"")</f>
        <v/>
      </c>
      <c r="D9057" s="105"/>
      <c r="E9057" s="106"/>
      <c r="F9057" s="104" t="s">
        <v>26</v>
      </c>
      <c r="G9057" s="300" t="str">
        <f>IFERROR(VLOOKUP(B9057,Tabla_CyP,4,FALSE),"")</f>
        <v/>
      </c>
    </row>
    <row r="9058" spans="1:123" ht="24" customHeight="1" x14ac:dyDescent="0.2">
      <c r="A9058" s="298"/>
      <c r="B9058" s="98"/>
      <c r="C9058" s="99"/>
      <c r="D9058" s="105"/>
      <c r="E9058" s="106"/>
      <c r="F9058" s="107"/>
      <c r="G9058" s="299"/>
    </row>
    <row r="9059" spans="1:123" ht="24" customHeight="1" x14ac:dyDescent="0.2">
      <c r="A9059" s="431" t="s">
        <v>507</v>
      </c>
      <c r="B9059" s="432"/>
      <c r="C9059" s="425" t="s">
        <v>0</v>
      </c>
      <c r="D9059" s="425" t="s">
        <v>27</v>
      </c>
      <c r="E9059" s="427" t="s">
        <v>28</v>
      </c>
      <c r="F9059" s="429" t="s">
        <v>29</v>
      </c>
      <c r="G9059" s="429" t="s">
        <v>30</v>
      </c>
    </row>
    <row r="9060" spans="1:123" s="111" customFormat="1" ht="24" customHeight="1" x14ac:dyDescent="0.2">
      <c r="A9060" s="110" t="s">
        <v>508</v>
      </c>
      <c r="B9060" s="110" t="s">
        <v>509</v>
      </c>
      <c r="C9060" s="426"/>
      <c r="D9060" s="426"/>
      <c r="E9060" s="428"/>
      <c r="F9060" s="430"/>
      <c r="G9060" s="430"/>
      <c r="H9060" s="239"/>
      <c r="I9060" s="239"/>
      <c r="J9060" s="239"/>
      <c r="K9060" s="239"/>
      <c r="L9060" s="239"/>
      <c r="M9060" s="239"/>
      <c r="N9060" s="239"/>
      <c r="O9060" s="239"/>
      <c r="P9060" s="239"/>
      <c r="Q9060" s="239"/>
      <c r="R9060" s="239"/>
      <c r="S9060" s="239"/>
      <c r="T9060" s="239"/>
      <c r="U9060" s="239"/>
      <c r="V9060" s="239"/>
      <c r="W9060" s="239"/>
      <c r="X9060" s="239"/>
      <c r="Y9060" s="239"/>
      <c r="Z9060" s="239"/>
      <c r="AA9060" s="239"/>
      <c r="AB9060" s="239"/>
      <c r="AC9060" s="239"/>
      <c r="AD9060" s="239"/>
      <c r="AE9060" s="239"/>
      <c r="AF9060" s="239"/>
      <c r="AG9060" s="239"/>
      <c r="AH9060" s="239"/>
      <c r="AI9060" s="239"/>
      <c r="AJ9060" s="239"/>
      <c r="AK9060" s="239"/>
      <c r="AL9060" s="239"/>
      <c r="AM9060" s="239"/>
      <c r="AN9060" s="239"/>
      <c r="AO9060" s="239"/>
      <c r="AP9060" s="239"/>
      <c r="AQ9060" s="239"/>
      <c r="AR9060" s="239"/>
      <c r="AS9060" s="239"/>
      <c r="AT9060" s="239"/>
      <c r="AU9060" s="239"/>
      <c r="AV9060" s="239"/>
      <c r="AW9060" s="239"/>
      <c r="AX9060" s="239"/>
      <c r="AY9060" s="239"/>
      <c r="AZ9060" s="239"/>
      <c r="BA9060" s="239"/>
      <c r="BB9060" s="239"/>
      <c r="BC9060" s="239"/>
      <c r="BD9060" s="239"/>
      <c r="BE9060" s="239"/>
      <c r="BF9060" s="239"/>
      <c r="BG9060" s="239"/>
      <c r="BH9060" s="239"/>
      <c r="BI9060" s="239"/>
      <c r="BJ9060" s="239"/>
      <c r="BK9060" s="239"/>
      <c r="BL9060" s="239"/>
      <c r="BM9060" s="239"/>
      <c r="BN9060" s="239"/>
      <c r="BO9060" s="239"/>
      <c r="BP9060" s="239"/>
      <c r="BQ9060" s="239"/>
      <c r="BR9060" s="239"/>
      <c r="BS9060" s="239"/>
      <c r="BT9060" s="239"/>
      <c r="BU9060" s="239"/>
      <c r="BV9060" s="239"/>
      <c r="BW9060" s="239"/>
      <c r="BX9060" s="239"/>
      <c r="BY9060" s="239"/>
      <c r="BZ9060" s="239"/>
      <c r="CA9060" s="239"/>
      <c r="CB9060" s="239"/>
      <c r="CC9060" s="239"/>
      <c r="CD9060" s="239"/>
      <c r="CE9060" s="239"/>
      <c r="CF9060" s="239"/>
      <c r="CG9060" s="239"/>
      <c r="CH9060" s="239"/>
      <c r="CI9060" s="239"/>
      <c r="CJ9060" s="239"/>
      <c r="CK9060" s="239"/>
      <c r="CL9060" s="239"/>
      <c r="CM9060" s="239"/>
      <c r="CN9060" s="239"/>
      <c r="CO9060" s="239"/>
      <c r="CP9060" s="239"/>
      <c r="CQ9060" s="239"/>
      <c r="CR9060" s="239"/>
      <c r="CS9060" s="239"/>
      <c r="CT9060" s="239"/>
      <c r="CU9060" s="239"/>
      <c r="CV9060" s="239"/>
      <c r="CW9060" s="239"/>
      <c r="CX9060" s="239"/>
      <c r="CY9060" s="239"/>
      <c r="CZ9060" s="239"/>
      <c r="DA9060" s="239"/>
      <c r="DB9060" s="239"/>
      <c r="DC9060" s="239"/>
      <c r="DD9060" s="239"/>
      <c r="DE9060" s="239"/>
      <c r="DF9060" s="239"/>
      <c r="DG9060" s="239"/>
      <c r="DH9060" s="239"/>
      <c r="DI9060" s="239"/>
      <c r="DJ9060" s="239"/>
      <c r="DK9060" s="239"/>
      <c r="DL9060" s="239"/>
      <c r="DM9060" s="239"/>
      <c r="DN9060" s="239"/>
      <c r="DO9060" s="239"/>
      <c r="DP9060" s="239"/>
      <c r="DQ9060" s="239"/>
      <c r="DR9060" s="239"/>
      <c r="DS9060" s="239"/>
    </row>
    <row r="9061" spans="1:123" ht="24" customHeight="1" x14ac:dyDescent="0.2">
      <c r="A9061" s="378"/>
      <c r="B9061" s="112"/>
      <c r="C9061" s="376" t="s">
        <v>604</v>
      </c>
      <c r="D9061" s="113"/>
      <c r="E9061" s="114"/>
      <c r="F9061" s="115"/>
      <c r="G9061" s="302"/>
    </row>
    <row r="9062" spans="1:123" s="238" customFormat="1" ht="24" customHeight="1" x14ac:dyDescent="0.2">
      <c r="A9062" s="235" t="str">
        <f t="shared" ref="A9062:A9075" si="2718">IFERROR(VLOOKUP(C9062,Tabla_Insumos,4,FALSE),"")</f>
        <v/>
      </c>
      <c r="B9062" s="233" t="str">
        <f t="shared" ref="B9062:B9075" si="2719">IFERROR(VLOOKUP(C9062,Tabla_Insumos,5,FALSE),"")</f>
        <v/>
      </c>
      <c r="C9062" s="234"/>
      <c r="D9062" s="235" t="str">
        <f t="shared" ref="D9062:D9075" si="2720">IFERROR(VLOOKUP(C9062,Tabla_Insumos,2,FALSE),"")</f>
        <v/>
      </c>
      <c r="E9062" s="236"/>
      <c r="F9062" s="237">
        <f t="shared" ref="F9062:F9075" si="2721">IFERROR(VLOOKUP(C9062,Tabla_Insumos,3,FALSE),0)</f>
        <v>0</v>
      </c>
      <c r="G9062" s="303">
        <f>ROUND(E9062*F9062,2)</f>
        <v>0</v>
      </c>
    </row>
    <row r="9063" spans="1:123" s="238" customFormat="1" ht="24" customHeight="1" x14ac:dyDescent="0.2">
      <c r="A9063" s="235" t="str">
        <f t="shared" si="2718"/>
        <v/>
      </c>
      <c r="B9063" s="233" t="str">
        <f t="shared" si="2719"/>
        <v/>
      </c>
      <c r="C9063" s="234"/>
      <c r="D9063" s="235" t="str">
        <f t="shared" si="2720"/>
        <v/>
      </c>
      <c r="E9063" s="236"/>
      <c r="F9063" s="237">
        <f t="shared" si="2721"/>
        <v>0</v>
      </c>
      <c r="G9063" s="303">
        <f t="shared" ref="G9063:G9075" si="2722">ROUND(E9063*F9063,2)</f>
        <v>0</v>
      </c>
    </row>
    <row r="9064" spans="1:123" s="238" customFormat="1" ht="24" customHeight="1" x14ac:dyDescent="0.2">
      <c r="A9064" s="235" t="str">
        <f t="shared" si="2718"/>
        <v/>
      </c>
      <c r="B9064" s="233" t="str">
        <f t="shared" si="2719"/>
        <v/>
      </c>
      <c r="C9064" s="234"/>
      <c r="D9064" s="235" t="str">
        <f t="shared" si="2720"/>
        <v/>
      </c>
      <c r="E9064" s="236"/>
      <c r="F9064" s="237">
        <f t="shared" si="2721"/>
        <v>0</v>
      </c>
      <c r="G9064" s="303">
        <f t="shared" si="2722"/>
        <v>0</v>
      </c>
    </row>
    <row r="9065" spans="1:123" s="238" customFormat="1" ht="24" customHeight="1" x14ac:dyDescent="0.2">
      <c r="A9065" s="235" t="str">
        <f t="shared" si="2718"/>
        <v/>
      </c>
      <c r="B9065" s="233" t="str">
        <f t="shared" si="2719"/>
        <v/>
      </c>
      <c r="C9065" s="234"/>
      <c r="D9065" s="235" t="str">
        <f t="shared" si="2720"/>
        <v/>
      </c>
      <c r="E9065" s="236"/>
      <c r="F9065" s="237">
        <f t="shared" si="2721"/>
        <v>0</v>
      </c>
      <c r="G9065" s="303">
        <f t="shared" si="2722"/>
        <v>0</v>
      </c>
    </row>
    <row r="9066" spans="1:123" s="238" customFormat="1" ht="24" customHeight="1" x14ac:dyDescent="0.2">
      <c r="A9066" s="235" t="str">
        <f t="shared" si="2718"/>
        <v/>
      </c>
      <c r="B9066" s="233" t="str">
        <f t="shared" si="2719"/>
        <v/>
      </c>
      <c r="C9066" s="234"/>
      <c r="D9066" s="235" t="str">
        <f t="shared" si="2720"/>
        <v/>
      </c>
      <c r="E9066" s="236"/>
      <c r="F9066" s="237">
        <f t="shared" si="2721"/>
        <v>0</v>
      </c>
      <c r="G9066" s="303">
        <f t="shared" si="2722"/>
        <v>0</v>
      </c>
    </row>
    <row r="9067" spans="1:123" s="238" customFormat="1" ht="24" customHeight="1" x14ac:dyDescent="0.2">
      <c r="A9067" s="235" t="str">
        <f t="shared" si="2718"/>
        <v/>
      </c>
      <c r="B9067" s="233" t="str">
        <f t="shared" si="2719"/>
        <v/>
      </c>
      <c r="C9067" s="234"/>
      <c r="D9067" s="235" t="str">
        <f t="shared" si="2720"/>
        <v/>
      </c>
      <c r="E9067" s="236"/>
      <c r="F9067" s="237">
        <f t="shared" si="2721"/>
        <v>0</v>
      </c>
      <c r="G9067" s="303">
        <f t="shared" si="2722"/>
        <v>0</v>
      </c>
    </row>
    <row r="9068" spans="1:123" s="238" customFormat="1" ht="24" customHeight="1" x14ac:dyDescent="0.2">
      <c r="A9068" s="235" t="str">
        <f t="shared" si="2718"/>
        <v/>
      </c>
      <c r="B9068" s="233" t="str">
        <f t="shared" si="2719"/>
        <v/>
      </c>
      <c r="C9068" s="234"/>
      <c r="D9068" s="235" t="str">
        <f t="shared" si="2720"/>
        <v/>
      </c>
      <c r="E9068" s="236"/>
      <c r="F9068" s="237">
        <f t="shared" si="2721"/>
        <v>0</v>
      </c>
      <c r="G9068" s="303">
        <f t="shared" si="2722"/>
        <v>0</v>
      </c>
    </row>
    <row r="9069" spans="1:123" s="238" customFormat="1" ht="24" customHeight="1" x14ac:dyDescent="0.2">
      <c r="A9069" s="235" t="str">
        <f t="shared" si="2718"/>
        <v/>
      </c>
      <c r="B9069" s="233" t="str">
        <f t="shared" si="2719"/>
        <v/>
      </c>
      <c r="C9069" s="234"/>
      <c r="D9069" s="235" t="str">
        <f t="shared" si="2720"/>
        <v/>
      </c>
      <c r="E9069" s="236"/>
      <c r="F9069" s="237">
        <f t="shared" si="2721"/>
        <v>0</v>
      </c>
      <c r="G9069" s="303">
        <f t="shared" si="2722"/>
        <v>0</v>
      </c>
    </row>
    <row r="9070" spans="1:123" s="238" customFormat="1" ht="24" customHeight="1" x14ac:dyDescent="0.2">
      <c r="A9070" s="235" t="str">
        <f t="shared" si="2718"/>
        <v/>
      </c>
      <c r="B9070" s="233" t="str">
        <f t="shared" si="2719"/>
        <v/>
      </c>
      <c r="C9070" s="234"/>
      <c r="D9070" s="235" t="str">
        <f t="shared" si="2720"/>
        <v/>
      </c>
      <c r="E9070" s="236"/>
      <c r="F9070" s="237">
        <f t="shared" si="2721"/>
        <v>0</v>
      </c>
      <c r="G9070" s="303">
        <f t="shared" si="2722"/>
        <v>0</v>
      </c>
    </row>
    <row r="9071" spans="1:123" s="238" customFormat="1" ht="24" customHeight="1" x14ac:dyDescent="0.2">
      <c r="A9071" s="235" t="str">
        <f t="shared" si="2718"/>
        <v/>
      </c>
      <c r="B9071" s="233" t="str">
        <f t="shared" si="2719"/>
        <v/>
      </c>
      <c r="C9071" s="234"/>
      <c r="D9071" s="235" t="str">
        <f t="shared" si="2720"/>
        <v/>
      </c>
      <c r="E9071" s="236"/>
      <c r="F9071" s="237">
        <f t="shared" si="2721"/>
        <v>0</v>
      </c>
      <c r="G9071" s="303">
        <f t="shared" si="2722"/>
        <v>0</v>
      </c>
    </row>
    <row r="9072" spans="1:123" s="238" customFormat="1" ht="24" customHeight="1" x14ac:dyDescent="0.2">
      <c r="A9072" s="235" t="str">
        <f t="shared" si="2718"/>
        <v/>
      </c>
      <c r="B9072" s="233" t="str">
        <f t="shared" si="2719"/>
        <v/>
      </c>
      <c r="C9072" s="234"/>
      <c r="D9072" s="235" t="str">
        <f t="shared" si="2720"/>
        <v/>
      </c>
      <c r="E9072" s="236"/>
      <c r="F9072" s="237">
        <f t="shared" si="2721"/>
        <v>0</v>
      </c>
      <c r="G9072" s="303">
        <f t="shared" si="2722"/>
        <v>0</v>
      </c>
    </row>
    <row r="9073" spans="1:7" s="238" customFormat="1" ht="24" customHeight="1" x14ac:dyDescent="0.2">
      <c r="A9073" s="235" t="str">
        <f t="shared" si="2718"/>
        <v/>
      </c>
      <c r="B9073" s="233" t="str">
        <f t="shared" si="2719"/>
        <v/>
      </c>
      <c r="C9073" s="234"/>
      <c r="D9073" s="235" t="str">
        <f t="shared" si="2720"/>
        <v/>
      </c>
      <c r="E9073" s="236"/>
      <c r="F9073" s="237">
        <f t="shared" si="2721"/>
        <v>0</v>
      </c>
      <c r="G9073" s="303">
        <f t="shared" si="2722"/>
        <v>0</v>
      </c>
    </row>
    <row r="9074" spans="1:7" s="238" customFormat="1" ht="24" customHeight="1" x14ac:dyDescent="0.2">
      <c r="A9074" s="235" t="str">
        <f t="shared" si="2718"/>
        <v/>
      </c>
      <c r="B9074" s="233" t="str">
        <f t="shared" si="2719"/>
        <v/>
      </c>
      <c r="C9074" s="234"/>
      <c r="D9074" s="235" t="str">
        <f t="shared" si="2720"/>
        <v/>
      </c>
      <c r="E9074" s="236"/>
      <c r="F9074" s="237">
        <f t="shared" si="2721"/>
        <v>0</v>
      </c>
      <c r="G9074" s="303">
        <f t="shared" si="2722"/>
        <v>0</v>
      </c>
    </row>
    <row r="9075" spans="1:7" s="238" customFormat="1" ht="24" customHeight="1" x14ac:dyDescent="0.2">
      <c r="A9075" s="235" t="str">
        <f t="shared" si="2718"/>
        <v/>
      </c>
      <c r="B9075" s="233" t="str">
        <f t="shared" si="2719"/>
        <v/>
      </c>
      <c r="C9075" s="234"/>
      <c r="D9075" s="235" t="str">
        <f t="shared" si="2720"/>
        <v/>
      </c>
      <c r="E9075" s="236"/>
      <c r="F9075" s="237">
        <f t="shared" si="2721"/>
        <v>0</v>
      </c>
      <c r="G9075" s="303">
        <f t="shared" si="2722"/>
        <v>0</v>
      </c>
    </row>
    <row r="9076" spans="1:7" ht="24" customHeight="1" x14ac:dyDescent="0.2">
      <c r="A9076" s="304"/>
      <c r="B9076" s="99"/>
      <c r="C9076" s="99"/>
      <c r="D9076" s="105"/>
      <c r="E9076" s="106"/>
      <c r="F9076" s="377" t="s">
        <v>31</v>
      </c>
      <c r="G9076" s="305">
        <f>SUBTOTAL(9,G9062:G9075)</f>
        <v>0</v>
      </c>
    </row>
    <row r="9077" spans="1:7" ht="24" customHeight="1" x14ac:dyDescent="0.2">
      <c r="A9077" s="304"/>
      <c r="B9077" s="99"/>
      <c r="C9077" s="375" t="s">
        <v>605</v>
      </c>
      <c r="D9077" s="105"/>
      <c r="E9077" s="106"/>
      <c r="F9077" s="107"/>
      <c r="G9077" s="306"/>
    </row>
    <row r="9078" spans="1:7" s="238" customFormat="1" ht="24" customHeight="1" x14ac:dyDescent="0.2">
      <c r="A9078" s="235" t="str">
        <f t="shared" ref="A9078:A9085" si="2723">IFERROR(VLOOKUP(C9078,Tabla_Insumos,4,FALSE),"")</f>
        <v/>
      </c>
      <c r="B9078" s="233">
        <f t="shared" ref="B9078:B9085" si="2724">IFERROR(VLOOKUP(A9078,Tabla_Indices,5,FALSE),"")</f>
        <v>0</v>
      </c>
      <c r="C9078" s="234"/>
      <c r="D9078" s="235" t="str">
        <f t="shared" ref="D9078:D9085" si="2725">IFERROR(VLOOKUP(C9078,Tabla_Insumos,2,FALSE),"")</f>
        <v/>
      </c>
      <c r="E9078" s="236"/>
      <c r="F9078" s="237">
        <f t="shared" ref="F9078:F9085" si="2726">IFERROR(VLOOKUP(C9078,Tabla_Insumos,3,FALSE),0)</f>
        <v>0</v>
      </c>
      <c r="G9078" s="303">
        <f>ROUND(E9078*F9078,2)</f>
        <v>0</v>
      </c>
    </row>
    <row r="9079" spans="1:7" s="238" customFormat="1" ht="24" customHeight="1" x14ac:dyDescent="0.2">
      <c r="A9079" s="235" t="str">
        <f t="shared" si="2723"/>
        <v/>
      </c>
      <c r="B9079" s="233">
        <f t="shared" si="2724"/>
        <v>0</v>
      </c>
      <c r="C9079" s="234"/>
      <c r="D9079" s="235" t="str">
        <f t="shared" si="2725"/>
        <v/>
      </c>
      <c r="E9079" s="236"/>
      <c r="F9079" s="237">
        <f t="shared" si="2726"/>
        <v>0</v>
      </c>
      <c r="G9079" s="303">
        <f>ROUND(E9079*F9079,2)</f>
        <v>0</v>
      </c>
    </row>
    <row r="9080" spans="1:7" s="238" customFormat="1" ht="24" customHeight="1" x14ac:dyDescent="0.2">
      <c r="A9080" s="235" t="str">
        <f t="shared" si="2723"/>
        <v/>
      </c>
      <c r="B9080" s="233">
        <f t="shared" si="2724"/>
        <v>0</v>
      </c>
      <c r="C9080" s="234"/>
      <c r="D9080" s="235" t="str">
        <f t="shared" si="2725"/>
        <v/>
      </c>
      <c r="E9080" s="236"/>
      <c r="F9080" s="237">
        <f t="shared" si="2726"/>
        <v>0</v>
      </c>
      <c r="G9080" s="303">
        <f t="shared" ref="G9080:G9085" si="2727">ROUND(E9080*F9080,2)</f>
        <v>0</v>
      </c>
    </row>
    <row r="9081" spans="1:7" s="238" customFormat="1" ht="24" customHeight="1" x14ac:dyDescent="0.2">
      <c r="A9081" s="235" t="str">
        <f t="shared" si="2723"/>
        <v/>
      </c>
      <c r="B9081" s="233">
        <f t="shared" si="2724"/>
        <v>0</v>
      </c>
      <c r="C9081" s="234"/>
      <c r="D9081" s="235" t="str">
        <f t="shared" si="2725"/>
        <v/>
      </c>
      <c r="E9081" s="236"/>
      <c r="F9081" s="237">
        <f t="shared" si="2726"/>
        <v>0</v>
      </c>
      <c r="G9081" s="303">
        <f t="shared" si="2727"/>
        <v>0</v>
      </c>
    </row>
    <row r="9082" spans="1:7" s="238" customFormat="1" ht="24" customHeight="1" x14ac:dyDescent="0.2">
      <c r="A9082" s="235" t="str">
        <f t="shared" si="2723"/>
        <v/>
      </c>
      <c r="B9082" s="233">
        <f t="shared" si="2724"/>
        <v>0</v>
      </c>
      <c r="C9082" s="234"/>
      <c r="D9082" s="235" t="str">
        <f t="shared" si="2725"/>
        <v/>
      </c>
      <c r="E9082" s="236"/>
      <c r="F9082" s="237">
        <f t="shared" si="2726"/>
        <v>0</v>
      </c>
      <c r="G9082" s="303">
        <f t="shared" si="2727"/>
        <v>0</v>
      </c>
    </row>
    <row r="9083" spans="1:7" s="238" customFormat="1" ht="24" customHeight="1" x14ac:dyDescent="0.2">
      <c r="A9083" s="235" t="str">
        <f t="shared" si="2723"/>
        <v/>
      </c>
      <c r="B9083" s="233">
        <f t="shared" si="2724"/>
        <v>0</v>
      </c>
      <c r="C9083" s="234"/>
      <c r="D9083" s="235" t="str">
        <f t="shared" si="2725"/>
        <v/>
      </c>
      <c r="E9083" s="236"/>
      <c r="F9083" s="237">
        <f t="shared" si="2726"/>
        <v>0</v>
      </c>
      <c r="G9083" s="303">
        <f t="shared" si="2727"/>
        <v>0</v>
      </c>
    </row>
    <row r="9084" spans="1:7" s="238" customFormat="1" ht="24" customHeight="1" x14ac:dyDescent="0.2">
      <c r="A9084" s="235" t="str">
        <f t="shared" si="2723"/>
        <v/>
      </c>
      <c r="B9084" s="233">
        <f t="shared" si="2724"/>
        <v>0</v>
      </c>
      <c r="C9084" s="234"/>
      <c r="D9084" s="235" t="str">
        <f t="shared" si="2725"/>
        <v/>
      </c>
      <c r="E9084" s="236"/>
      <c r="F9084" s="237">
        <f t="shared" si="2726"/>
        <v>0</v>
      </c>
      <c r="G9084" s="303">
        <f t="shared" si="2727"/>
        <v>0</v>
      </c>
    </row>
    <row r="9085" spans="1:7" s="238" customFormat="1" ht="24" customHeight="1" x14ac:dyDescent="0.2">
      <c r="A9085" s="235" t="str">
        <f t="shared" si="2723"/>
        <v/>
      </c>
      <c r="B9085" s="233">
        <f t="shared" si="2724"/>
        <v>0</v>
      </c>
      <c r="C9085" s="234"/>
      <c r="D9085" s="235" t="str">
        <f t="shared" si="2725"/>
        <v/>
      </c>
      <c r="E9085" s="236"/>
      <c r="F9085" s="237">
        <f t="shared" si="2726"/>
        <v>0</v>
      </c>
      <c r="G9085" s="303">
        <f t="shared" si="2727"/>
        <v>0</v>
      </c>
    </row>
    <row r="9086" spans="1:7" ht="24" customHeight="1" x14ac:dyDescent="0.2">
      <c r="A9086" s="304"/>
      <c r="B9086" s="99"/>
      <c r="C9086" s="99"/>
      <c r="D9086" s="105"/>
      <c r="E9086" s="106"/>
      <c r="F9086" s="377" t="s">
        <v>32</v>
      </c>
      <c r="G9086" s="305">
        <f>SUBTOTAL(9,G9078:G9085)</f>
        <v>0</v>
      </c>
    </row>
    <row r="9087" spans="1:7" ht="24" customHeight="1" x14ac:dyDescent="0.2">
      <c r="A9087" s="304"/>
      <c r="B9087" s="99"/>
      <c r="C9087" s="375" t="s">
        <v>606</v>
      </c>
      <c r="D9087" s="105"/>
      <c r="E9087" s="106"/>
      <c r="F9087" s="107"/>
      <c r="G9087" s="306"/>
    </row>
    <row r="9088" spans="1:7" s="238" customFormat="1" ht="24" customHeight="1" x14ac:dyDescent="0.2">
      <c r="A9088" s="235" t="str">
        <f t="shared" ref="A9088:A9096" si="2728">IFERROR(VLOOKUP(C9088,Tabla_Insumos,4,FALSE),"")</f>
        <v/>
      </c>
      <c r="B9088" s="233" t="str">
        <f t="shared" ref="B9088:B9096" si="2729">IFERROR(VLOOKUP(C9088,Tabla_Insumos,5,FALSE),"")</f>
        <v/>
      </c>
      <c r="C9088" s="234"/>
      <c r="D9088" s="235" t="str">
        <f t="shared" ref="D9088:D9096" si="2730">IFERROR(VLOOKUP(C9088,Tabla_Insumos,2,FALSE),"")</f>
        <v/>
      </c>
      <c r="E9088" s="236"/>
      <c r="F9088" s="237">
        <f t="shared" ref="F9088:F9096" si="2731">IFERROR(VLOOKUP(C9088,Tabla_Insumos,3,FALSE),0)</f>
        <v>0</v>
      </c>
      <c r="G9088" s="303">
        <f t="shared" ref="G9088:G9096" si="2732">ROUND(E9088*F9088,2)</f>
        <v>0</v>
      </c>
    </row>
    <row r="9089" spans="1:7" s="238" customFormat="1" ht="24" customHeight="1" x14ac:dyDescent="0.2">
      <c r="A9089" s="235" t="str">
        <f t="shared" si="2728"/>
        <v/>
      </c>
      <c r="B9089" s="233" t="str">
        <f t="shared" si="2729"/>
        <v/>
      </c>
      <c r="C9089" s="234"/>
      <c r="D9089" s="235" t="str">
        <f t="shared" si="2730"/>
        <v/>
      </c>
      <c r="E9089" s="236"/>
      <c r="F9089" s="237">
        <f t="shared" si="2731"/>
        <v>0</v>
      </c>
      <c r="G9089" s="303">
        <f t="shared" si="2732"/>
        <v>0</v>
      </c>
    </row>
    <row r="9090" spans="1:7" s="238" customFormat="1" ht="24" customHeight="1" x14ac:dyDescent="0.2">
      <c r="A9090" s="235" t="str">
        <f t="shared" si="2728"/>
        <v/>
      </c>
      <c r="B9090" s="233" t="str">
        <f t="shared" si="2729"/>
        <v/>
      </c>
      <c r="C9090" s="234"/>
      <c r="D9090" s="235" t="str">
        <f t="shared" si="2730"/>
        <v/>
      </c>
      <c r="E9090" s="236"/>
      <c r="F9090" s="237">
        <f t="shared" si="2731"/>
        <v>0</v>
      </c>
      <c r="G9090" s="303">
        <f t="shared" si="2732"/>
        <v>0</v>
      </c>
    </row>
    <row r="9091" spans="1:7" s="238" customFormat="1" ht="24" customHeight="1" x14ac:dyDescent="0.2">
      <c r="A9091" s="235" t="str">
        <f t="shared" si="2728"/>
        <v/>
      </c>
      <c r="B9091" s="233" t="str">
        <f t="shared" si="2729"/>
        <v/>
      </c>
      <c r="C9091" s="234"/>
      <c r="D9091" s="235" t="str">
        <f t="shared" si="2730"/>
        <v/>
      </c>
      <c r="E9091" s="236"/>
      <c r="F9091" s="237">
        <f t="shared" si="2731"/>
        <v>0</v>
      </c>
      <c r="G9091" s="303">
        <f t="shared" si="2732"/>
        <v>0</v>
      </c>
    </row>
    <row r="9092" spans="1:7" s="238" customFormat="1" ht="24" customHeight="1" x14ac:dyDescent="0.2">
      <c r="A9092" s="235" t="str">
        <f t="shared" si="2728"/>
        <v/>
      </c>
      <c r="B9092" s="233" t="str">
        <f t="shared" si="2729"/>
        <v/>
      </c>
      <c r="C9092" s="234"/>
      <c r="D9092" s="235" t="str">
        <f t="shared" si="2730"/>
        <v/>
      </c>
      <c r="E9092" s="236"/>
      <c r="F9092" s="237">
        <f t="shared" si="2731"/>
        <v>0</v>
      </c>
      <c r="G9092" s="303">
        <f t="shared" si="2732"/>
        <v>0</v>
      </c>
    </row>
    <row r="9093" spans="1:7" s="238" customFormat="1" ht="24" customHeight="1" x14ac:dyDescent="0.2">
      <c r="A9093" s="235" t="str">
        <f t="shared" si="2728"/>
        <v/>
      </c>
      <c r="B9093" s="233" t="str">
        <f t="shared" si="2729"/>
        <v/>
      </c>
      <c r="C9093" s="234"/>
      <c r="D9093" s="235" t="str">
        <f t="shared" si="2730"/>
        <v/>
      </c>
      <c r="E9093" s="236"/>
      <c r="F9093" s="237">
        <f t="shared" si="2731"/>
        <v>0</v>
      </c>
      <c r="G9093" s="303">
        <f t="shared" si="2732"/>
        <v>0</v>
      </c>
    </row>
    <row r="9094" spans="1:7" s="238" customFormat="1" ht="24" customHeight="1" x14ac:dyDescent="0.2">
      <c r="A9094" s="235" t="str">
        <f t="shared" si="2728"/>
        <v/>
      </c>
      <c r="B9094" s="233" t="str">
        <f t="shared" si="2729"/>
        <v/>
      </c>
      <c r="C9094" s="234"/>
      <c r="D9094" s="235" t="str">
        <f t="shared" si="2730"/>
        <v/>
      </c>
      <c r="E9094" s="236"/>
      <c r="F9094" s="237">
        <f t="shared" si="2731"/>
        <v>0</v>
      </c>
      <c r="G9094" s="303">
        <f t="shared" si="2732"/>
        <v>0</v>
      </c>
    </row>
    <row r="9095" spans="1:7" s="238" customFormat="1" ht="24" customHeight="1" x14ac:dyDescent="0.2">
      <c r="A9095" s="235" t="str">
        <f t="shared" si="2728"/>
        <v/>
      </c>
      <c r="B9095" s="233" t="str">
        <f t="shared" si="2729"/>
        <v/>
      </c>
      <c r="C9095" s="234"/>
      <c r="D9095" s="235" t="str">
        <f t="shared" si="2730"/>
        <v/>
      </c>
      <c r="E9095" s="236"/>
      <c r="F9095" s="237">
        <f t="shared" si="2731"/>
        <v>0</v>
      </c>
      <c r="G9095" s="303">
        <f t="shared" si="2732"/>
        <v>0</v>
      </c>
    </row>
    <row r="9096" spans="1:7" s="238" customFormat="1" ht="24" customHeight="1" x14ac:dyDescent="0.2">
      <c r="A9096" s="235" t="str">
        <f t="shared" si="2728"/>
        <v/>
      </c>
      <c r="B9096" s="233" t="str">
        <f t="shared" si="2729"/>
        <v/>
      </c>
      <c r="C9096" s="234"/>
      <c r="D9096" s="235" t="str">
        <f t="shared" si="2730"/>
        <v/>
      </c>
      <c r="E9096" s="236"/>
      <c r="F9096" s="237">
        <f t="shared" si="2731"/>
        <v>0</v>
      </c>
      <c r="G9096" s="303">
        <f t="shared" si="2732"/>
        <v>0</v>
      </c>
    </row>
    <row r="9097" spans="1:7" ht="24" customHeight="1" x14ac:dyDescent="0.2">
      <c r="A9097" s="307"/>
      <c r="B9097" s="105"/>
      <c r="C9097" s="99"/>
      <c r="D9097" s="105"/>
      <c r="E9097" s="106"/>
      <c r="F9097" s="377" t="s">
        <v>33</v>
      </c>
      <c r="G9097" s="305">
        <f>SUBTOTAL(9,G9088:G9096)</f>
        <v>0</v>
      </c>
    </row>
    <row r="9098" spans="1:7" ht="24" customHeight="1" x14ac:dyDescent="0.2">
      <c r="A9098" s="308"/>
      <c r="B9098" s="105"/>
      <c r="C9098" s="99"/>
      <c r="D9098" s="105"/>
      <c r="E9098" s="106"/>
      <c r="F9098" s="107"/>
      <c r="G9098" s="306"/>
    </row>
    <row r="9099" spans="1:7" ht="24" customHeight="1" x14ac:dyDescent="0.2">
      <c r="A9099" s="309" t="str">
        <f>B9057</f>
        <v/>
      </c>
      <c r="B9099" s="310" t="str">
        <f>C9057</f>
        <v/>
      </c>
      <c r="C9099" s="113"/>
      <c r="D9099" s="113" t="s">
        <v>34</v>
      </c>
      <c r="E9099" s="114"/>
      <c r="F9099" s="312" t="s">
        <v>35</v>
      </c>
      <c r="G9099" s="311">
        <f>SUBTOTAL(9,G9062:G9098)</f>
        <v>0</v>
      </c>
    </row>
    <row r="9101" spans="1:7" ht="24" customHeight="1" x14ac:dyDescent="0.2">
      <c r="A9101" s="291" t="s">
        <v>37</v>
      </c>
      <c r="B9101" s="292"/>
      <c r="C9101" s="292"/>
      <c r="D9101" s="292"/>
      <c r="E9101" s="292"/>
      <c r="F9101" s="292"/>
      <c r="G9101" s="293"/>
    </row>
    <row r="9102" spans="1:7" ht="24" customHeight="1" x14ac:dyDescent="0.2">
      <c r="A9102" s="294" t="s">
        <v>602</v>
      </c>
      <c r="B9102" s="101" t="str">
        <f>Comitente</f>
        <v>DIRECCION PROVINCIAL DE REDES DE GAS</v>
      </c>
      <c r="C9102" s="96"/>
      <c r="D9102" s="102"/>
      <c r="E9102" s="102"/>
      <c r="F9102" s="103"/>
      <c r="G9102" s="295"/>
    </row>
    <row r="9103" spans="1:7" ht="24" customHeight="1" x14ac:dyDescent="0.2">
      <c r="A9103" s="294" t="s">
        <v>603</v>
      </c>
      <c r="B9103" s="101">
        <f>Contratista</f>
        <v>0</v>
      </c>
      <c r="C9103" s="97"/>
      <c r="D9103" s="97"/>
      <c r="E9103" s="97"/>
      <c r="F9103" s="104"/>
      <c r="G9103" s="296"/>
    </row>
    <row r="9104" spans="1:7" ht="24" customHeight="1" x14ac:dyDescent="0.2">
      <c r="A9104" s="294" t="s">
        <v>24</v>
      </c>
      <c r="B9104" s="101" t="str">
        <f>Obra</f>
        <v>RED DE MEDIA PRESIÓN BARRIO TALACASTO</v>
      </c>
      <c r="C9104" s="97"/>
      <c r="D9104" s="97"/>
      <c r="E9104" s="97"/>
      <c r="F9104" s="104" t="s">
        <v>38</v>
      </c>
      <c r="G9104" s="297">
        <f>Fecha_Base</f>
        <v>0</v>
      </c>
    </row>
    <row r="9105" spans="1:123" ht="24" customHeight="1" x14ac:dyDescent="0.2">
      <c r="A9105" s="298" t="s">
        <v>601</v>
      </c>
      <c r="B9105" s="98" t="str">
        <f>Ubicación</f>
        <v>Departamento Chimbas</v>
      </c>
      <c r="C9105" s="98"/>
      <c r="D9105" s="105"/>
      <c r="E9105" s="106"/>
      <c r="F9105" s="107"/>
      <c r="G9105" s="299"/>
    </row>
    <row r="9106" spans="1:123" ht="24" customHeight="1" x14ac:dyDescent="0.2">
      <c r="A9106" s="298" t="s">
        <v>39</v>
      </c>
      <c r="B9106" s="108" t="str">
        <f>IFERROR(VALUE(LEFT(B9107,FIND(".",B9107)-1)),"")</f>
        <v/>
      </c>
      <c r="C9106" s="99" t="str">
        <f>IFERROR(VLOOKUP(B9106,Tabla_CyP,2,FALSE),"")</f>
        <v/>
      </c>
      <c r="D9106" s="99"/>
      <c r="E9106" s="106"/>
      <c r="F9106" s="107"/>
      <c r="G9106" s="299"/>
    </row>
    <row r="9107" spans="1:123" ht="24" customHeight="1" x14ac:dyDescent="0.2">
      <c r="A9107" s="298" t="s">
        <v>25</v>
      </c>
      <c r="B9107" s="109" t="str">
        <f>IFERROR(VLOOKUP(COUNTIF($A$1:A9107,"ANALISIS DE PRECIOS"),Tabla_NumeroItem,2,FALSE),"")</f>
        <v/>
      </c>
      <c r="C9107" s="99" t="str">
        <f>IFERROR(VLOOKUP(B9107,Tabla_CyP,2,FALSE),"")</f>
        <v/>
      </c>
      <c r="D9107" s="105"/>
      <c r="E9107" s="106"/>
      <c r="F9107" s="104" t="s">
        <v>26</v>
      </c>
      <c r="G9107" s="300" t="str">
        <f>IFERROR(VLOOKUP(B9107,Tabla_CyP,4,FALSE),"")</f>
        <v/>
      </c>
    </row>
    <row r="9108" spans="1:123" ht="24" customHeight="1" x14ac:dyDescent="0.2">
      <c r="A9108" s="298"/>
      <c r="B9108" s="98"/>
      <c r="C9108" s="99"/>
      <c r="D9108" s="105"/>
      <c r="E9108" s="106"/>
      <c r="F9108" s="107"/>
      <c r="G9108" s="299"/>
    </row>
    <row r="9109" spans="1:123" ht="24" customHeight="1" x14ac:dyDescent="0.2">
      <c r="A9109" s="431" t="s">
        <v>507</v>
      </c>
      <c r="B9109" s="432"/>
      <c r="C9109" s="425" t="s">
        <v>0</v>
      </c>
      <c r="D9109" s="425" t="s">
        <v>27</v>
      </c>
      <c r="E9109" s="427" t="s">
        <v>28</v>
      </c>
      <c r="F9109" s="429" t="s">
        <v>29</v>
      </c>
      <c r="G9109" s="429" t="s">
        <v>30</v>
      </c>
    </row>
    <row r="9110" spans="1:123" s="111" customFormat="1" ht="24" customHeight="1" x14ac:dyDescent="0.2">
      <c r="A9110" s="110" t="s">
        <v>508</v>
      </c>
      <c r="B9110" s="110" t="s">
        <v>509</v>
      </c>
      <c r="C9110" s="426"/>
      <c r="D9110" s="426"/>
      <c r="E9110" s="428"/>
      <c r="F9110" s="430"/>
      <c r="G9110" s="430"/>
      <c r="H9110" s="239"/>
      <c r="I9110" s="239"/>
      <c r="J9110" s="239"/>
      <c r="K9110" s="239"/>
      <c r="L9110" s="239"/>
      <c r="M9110" s="239"/>
      <c r="N9110" s="239"/>
      <c r="O9110" s="239"/>
      <c r="P9110" s="239"/>
      <c r="Q9110" s="239"/>
      <c r="R9110" s="239"/>
      <c r="S9110" s="239"/>
      <c r="T9110" s="239"/>
      <c r="U9110" s="239"/>
      <c r="V9110" s="239"/>
      <c r="W9110" s="239"/>
      <c r="X9110" s="239"/>
      <c r="Y9110" s="239"/>
      <c r="Z9110" s="239"/>
      <c r="AA9110" s="239"/>
      <c r="AB9110" s="239"/>
      <c r="AC9110" s="239"/>
      <c r="AD9110" s="239"/>
      <c r="AE9110" s="239"/>
      <c r="AF9110" s="239"/>
      <c r="AG9110" s="239"/>
      <c r="AH9110" s="239"/>
      <c r="AI9110" s="239"/>
      <c r="AJ9110" s="239"/>
      <c r="AK9110" s="239"/>
      <c r="AL9110" s="239"/>
      <c r="AM9110" s="239"/>
      <c r="AN9110" s="239"/>
      <c r="AO9110" s="239"/>
      <c r="AP9110" s="239"/>
      <c r="AQ9110" s="239"/>
      <c r="AR9110" s="239"/>
      <c r="AS9110" s="239"/>
      <c r="AT9110" s="239"/>
      <c r="AU9110" s="239"/>
      <c r="AV9110" s="239"/>
      <c r="AW9110" s="239"/>
      <c r="AX9110" s="239"/>
      <c r="AY9110" s="239"/>
      <c r="AZ9110" s="239"/>
      <c r="BA9110" s="239"/>
      <c r="BB9110" s="239"/>
      <c r="BC9110" s="239"/>
      <c r="BD9110" s="239"/>
      <c r="BE9110" s="239"/>
      <c r="BF9110" s="239"/>
      <c r="BG9110" s="239"/>
      <c r="BH9110" s="239"/>
      <c r="BI9110" s="239"/>
      <c r="BJ9110" s="239"/>
      <c r="BK9110" s="239"/>
      <c r="BL9110" s="239"/>
      <c r="BM9110" s="239"/>
      <c r="BN9110" s="239"/>
      <c r="BO9110" s="239"/>
      <c r="BP9110" s="239"/>
      <c r="BQ9110" s="239"/>
      <c r="BR9110" s="239"/>
      <c r="BS9110" s="239"/>
      <c r="BT9110" s="239"/>
      <c r="BU9110" s="239"/>
      <c r="BV9110" s="239"/>
      <c r="BW9110" s="239"/>
      <c r="BX9110" s="239"/>
      <c r="BY9110" s="239"/>
      <c r="BZ9110" s="239"/>
      <c r="CA9110" s="239"/>
      <c r="CB9110" s="239"/>
      <c r="CC9110" s="239"/>
      <c r="CD9110" s="239"/>
      <c r="CE9110" s="239"/>
      <c r="CF9110" s="239"/>
      <c r="CG9110" s="239"/>
      <c r="CH9110" s="239"/>
      <c r="CI9110" s="239"/>
      <c r="CJ9110" s="239"/>
      <c r="CK9110" s="239"/>
      <c r="CL9110" s="239"/>
      <c r="CM9110" s="239"/>
      <c r="CN9110" s="239"/>
      <c r="CO9110" s="239"/>
      <c r="CP9110" s="239"/>
      <c r="CQ9110" s="239"/>
      <c r="CR9110" s="239"/>
      <c r="CS9110" s="239"/>
      <c r="CT9110" s="239"/>
      <c r="CU9110" s="239"/>
      <c r="CV9110" s="239"/>
      <c r="CW9110" s="239"/>
      <c r="CX9110" s="239"/>
      <c r="CY9110" s="239"/>
      <c r="CZ9110" s="239"/>
      <c r="DA9110" s="239"/>
      <c r="DB9110" s="239"/>
      <c r="DC9110" s="239"/>
      <c r="DD9110" s="239"/>
      <c r="DE9110" s="239"/>
      <c r="DF9110" s="239"/>
      <c r="DG9110" s="239"/>
      <c r="DH9110" s="239"/>
      <c r="DI9110" s="239"/>
      <c r="DJ9110" s="239"/>
      <c r="DK9110" s="239"/>
      <c r="DL9110" s="239"/>
      <c r="DM9110" s="239"/>
      <c r="DN9110" s="239"/>
      <c r="DO9110" s="239"/>
      <c r="DP9110" s="239"/>
      <c r="DQ9110" s="239"/>
      <c r="DR9110" s="239"/>
      <c r="DS9110" s="239"/>
    </row>
    <row r="9111" spans="1:123" ht="24" customHeight="1" x14ac:dyDescent="0.2">
      <c r="A9111" s="378"/>
      <c r="B9111" s="112"/>
      <c r="C9111" s="376" t="s">
        <v>604</v>
      </c>
      <c r="D9111" s="113"/>
      <c r="E9111" s="114"/>
      <c r="F9111" s="115"/>
      <c r="G9111" s="302"/>
    </row>
    <row r="9112" spans="1:123" s="238" customFormat="1" ht="24" customHeight="1" x14ac:dyDescent="0.2">
      <c r="A9112" s="235" t="str">
        <f t="shared" ref="A9112:A9125" si="2733">IFERROR(VLOOKUP(C9112,Tabla_Insumos,4,FALSE),"")</f>
        <v/>
      </c>
      <c r="B9112" s="233" t="str">
        <f t="shared" ref="B9112:B9125" si="2734">IFERROR(VLOOKUP(C9112,Tabla_Insumos,5,FALSE),"")</f>
        <v/>
      </c>
      <c r="C9112" s="234"/>
      <c r="D9112" s="235" t="str">
        <f t="shared" ref="D9112:D9125" si="2735">IFERROR(VLOOKUP(C9112,Tabla_Insumos,2,FALSE),"")</f>
        <v/>
      </c>
      <c r="E9112" s="236"/>
      <c r="F9112" s="237">
        <f t="shared" ref="F9112:F9125" si="2736">IFERROR(VLOOKUP(C9112,Tabla_Insumos,3,FALSE),0)</f>
        <v>0</v>
      </c>
      <c r="G9112" s="303">
        <f>ROUND(E9112*F9112,2)</f>
        <v>0</v>
      </c>
    </row>
    <row r="9113" spans="1:123" s="238" customFormat="1" ht="24" customHeight="1" x14ac:dyDescent="0.2">
      <c r="A9113" s="235" t="str">
        <f t="shared" si="2733"/>
        <v/>
      </c>
      <c r="B9113" s="233" t="str">
        <f t="shared" si="2734"/>
        <v/>
      </c>
      <c r="C9113" s="234"/>
      <c r="D9113" s="235" t="str">
        <f t="shared" si="2735"/>
        <v/>
      </c>
      <c r="E9113" s="236"/>
      <c r="F9113" s="237">
        <f t="shared" si="2736"/>
        <v>0</v>
      </c>
      <c r="G9113" s="303">
        <f t="shared" ref="G9113:G9125" si="2737">ROUND(E9113*F9113,2)</f>
        <v>0</v>
      </c>
    </row>
    <row r="9114" spans="1:123" s="238" customFormat="1" ht="24" customHeight="1" x14ac:dyDescent="0.2">
      <c r="A9114" s="235" t="str">
        <f t="shared" si="2733"/>
        <v/>
      </c>
      <c r="B9114" s="233" t="str">
        <f t="shared" si="2734"/>
        <v/>
      </c>
      <c r="C9114" s="234"/>
      <c r="D9114" s="235" t="str">
        <f t="shared" si="2735"/>
        <v/>
      </c>
      <c r="E9114" s="236"/>
      <c r="F9114" s="237">
        <f t="shared" si="2736"/>
        <v>0</v>
      </c>
      <c r="G9114" s="303">
        <f t="shared" si="2737"/>
        <v>0</v>
      </c>
    </row>
    <row r="9115" spans="1:123" s="238" customFormat="1" ht="24" customHeight="1" x14ac:dyDescent="0.2">
      <c r="A9115" s="235" t="str">
        <f t="shared" si="2733"/>
        <v/>
      </c>
      <c r="B9115" s="233" t="str">
        <f t="shared" si="2734"/>
        <v/>
      </c>
      <c r="C9115" s="234"/>
      <c r="D9115" s="235" t="str">
        <f t="shared" si="2735"/>
        <v/>
      </c>
      <c r="E9115" s="236"/>
      <c r="F9115" s="237">
        <f t="shared" si="2736"/>
        <v>0</v>
      </c>
      <c r="G9115" s="303">
        <f t="shared" si="2737"/>
        <v>0</v>
      </c>
    </row>
    <row r="9116" spans="1:123" s="238" customFormat="1" ht="24" customHeight="1" x14ac:dyDescent="0.2">
      <c r="A9116" s="235" t="str">
        <f t="shared" si="2733"/>
        <v/>
      </c>
      <c r="B9116" s="233" t="str">
        <f t="shared" si="2734"/>
        <v/>
      </c>
      <c r="C9116" s="234"/>
      <c r="D9116" s="235" t="str">
        <f t="shared" si="2735"/>
        <v/>
      </c>
      <c r="E9116" s="236"/>
      <c r="F9116" s="237">
        <f t="shared" si="2736"/>
        <v>0</v>
      </c>
      <c r="G9116" s="303">
        <f t="shared" si="2737"/>
        <v>0</v>
      </c>
    </row>
    <row r="9117" spans="1:123" s="238" customFormat="1" ht="24" customHeight="1" x14ac:dyDescent="0.2">
      <c r="A9117" s="235" t="str">
        <f t="shared" si="2733"/>
        <v/>
      </c>
      <c r="B9117" s="233" t="str">
        <f t="shared" si="2734"/>
        <v/>
      </c>
      <c r="C9117" s="234"/>
      <c r="D9117" s="235" t="str">
        <f t="shared" si="2735"/>
        <v/>
      </c>
      <c r="E9117" s="236"/>
      <c r="F9117" s="237">
        <f t="shared" si="2736"/>
        <v>0</v>
      </c>
      <c r="G9117" s="303">
        <f t="shared" si="2737"/>
        <v>0</v>
      </c>
    </row>
    <row r="9118" spans="1:123" s="238" customFormat="1" ht="24" customHeight="1" x14ac:dyDescent="0.2">
      <c r="A9118" s="235" t="str">
        <f t="shared" si="2733"/>
        <v/>
      </c>
      <c r="B9118" s="233" t="str">
        <f t="shared" si="2734"/>
        <v/>
      </c>
      <c r="C9118" s="234"/>
      <c r="D9118" s="235" t="str">
        <f t="shared" si="2735"/>
        <v/>
      </c>
      <c r="E9118" s="236"/>
      <c r="F9118" s="237">
        <f t="shared" si="2736"/>
        <v>0</v>
      </c>
      <c r="G9118" s="303">
        <f t="shared" si="2737"/>
        <v>0</v>
      </c>
    </row>
    <row r="9119" spans="1:123" s="238" customFormat="1" ht="24" customHeight="1" x14ac:dyDescent="0.2">
      <c r="A9119" s="235" t="str">
        <f t="shared" si="2733"/>
        <v/>
      </c>
      <c r="B9119" s="233" t="str">
        <f t="shared" si="2734"/>
        <v/>
      </c>
      <c r="C9119" s="234"/>
      <c r="D9119" s="235" t="str">
        <f t="shared" si="2735"/>
        <v/>
      </c>
      <c r="E9119" s="236"/>
      <c r="F9119" s="237">
        <f t="shared" si="2736"/>
        <v>0</v>
      </c>
      <c r="G9119" s="303">
        <f t="shared" si="2737"/>
        <v>0</v>
      </c>
    </row>
    <row r="9120" spans="1:123" s="238" customFormat="1" ht="24" customHeight="1" x14ac:dyDescent="0.2">
      <c r="A9120" s="235" t="str">
        <f t="shared" si="2733"/>
        <v/>
      </c>
      <c r="B9120" s="233" t="str">
        <f t="shared" si="2734"/>
        <v/>
      </c>
      <c r="C9120" s="234"/>
      <c r="D9120" s="235" t="str">
        <f t="shared" si="2735"/>
        <v/>
      </c>
      <c r="E9120" s="236"/>
      <c r="F9120" s="237">
        <f t="shared" si="2736"/>
        <v>0</v>
      </c>
      <c r="G9120" s="303">
        <f t="shared" si="2737"/>
        <v>0</v>
      </c>
    </row>
    <row r="9121" spans="1:7" s="238" customFormat="1" ht="24" customHeight="1" x14ac:dyDescent="0.2">
      <c r="A9121" s="235" t="str">
        <f t="shared" si="2733"/>
        <v/>
      </c>
      <c r="B9121" s="233" t="str">
        <f t="shared" si="2734"/>
        <v/>
      </c>
      <c r="C9121" s="234"/>
      <c r="D9121" s="235" t="str">
        <f t="shared" si="2735"/>
        <v/>
      </c>
      <c r="E9121" s="236"/>
      <c r="F9121" s="237">
        <f t="shared" si="2736"/>
        <v>0</v>
      </c>
      <c r="G9121" s="303">
        <f t="shared" si="2737"/>
        <v>0</v>
      </c>
    </row>
    <row r="9122" spans="1:7" s="238" customFormat="1" ht="24" customHeight="1" x14ac:dyDescent="0.2">
      <c r="A9122" s="235" t="str">
        <f t="shared" si="2733"/>
        <v/>
      </c>
      <c r="B9122" s="233" t="str">
        <f t="shared" si="2734"/>
        <v/>
      </c>
      <c r="C9122" s="234"/>
      <c r="D9122" s="235" t="str">
        <f t="shared" si="2735"/>
        <v/>
      </c>
      <c r="E9122" s="236"/>
      <c r="F9122" s="237">
        <f t="shared" si="2736"/>
        <v>0</v>
      </c>
      <c r="G9122" s="303">
        <f t="shared" si="2737"/>
        <v>0</v>
      </c>
    </row>
    <row r="9123" spans="1:7" s="238" customFormat="1" ht="24" customHeight="1" x14ac:dyDescent="0.2">
      <c r="A9123" s="235" t="str">
        <f t="shared" si="2733"/>
        <v/>
      </c>
      <c r="B9123" s="233" t="str">
        <f t="shared" si="2734"/>
        <v/>
      </c>
      <c r="C9123" s="234"/>
      <c r="D9123" s="235" t="str">
        <f t="shared" si="2735"/>
        <v/>
      </c>
      <c r="E9123" s="236"/>
      <c r="F9123" s="237">
        <f t="shared" si="2736"/>
        <v>0</v>
      </c>
      <c r="G9123" s="303">
        <f t="shared" si="2737"/>
        <v>0</v>
      </c>
    </row>
    <row r="9124" spans="1:7" s="238" customFormat="1" ht="24" customHeight="1" x14ac:dyDescent="0.2">
      <c r="A9124" s="235" t="str">
        <f t="shared" si="2733"/>
        <v/>
      </c>
      <c r="B9124" s="233" t="str">
        <f t="shared" si="2734"/>
        <v/>
      </c>
      <c r="C9124" s="234"/>
      <c r="D9124" s="235" t="str">
        <f t="shared" si="2735"/>
        <v/>
      </c>
      <c r="E9124" s="236"/>
      <c r="F9124" s="237">
        <f t="shared" si="2736"/>
        <v>0</v>
      </c>
      <c r="G9124" s="303">
        <f t="shared" si="2737"/>
        <v>0</v>
      </c>
    </row>
    <row r="9125" spans="1:7" s="238" customFormat="1" ht="24" customHeight="1" x14ac:dyDescent="0.2">
      <c r="A9125" s="235" t="str">
        <f t="shared" si="2733"/>
        <v/>
      </c>
      <c r="B9125" s="233" t="str">
        <f t="shared" si="2734"/>
        <v/>
      </c>
      <c r="C9125" s="234"/>
      <c r="D9125" s="235" t="str">
        <f t="shared" si="2735"/>
        <v/>
      </c>
      <c r="E9125" s="236"/>
      <c r="F9125" s="237">
        <f t="shared" si="2736"/>
        <v>0</v>
      </c>
      <c r="G9125" s="303">
        <f t="shared" si="2737"/>
        <v>0</v>
      </c>
    </row>
    <row r="9126" spans="1:7" ht="24" customHeight="1" x14ac:dyDescent="0.2">
      <c r="A9126" s="304"/>
      <c r="B9126" s="99"/>
      <c r="C9126" s="99"/>
      <c r="D9126" s="105"/>
      <c r="E9126" s="106"/>
      <c r="F9126" s="377" t="s">
        <v>31</v>
      </c>
      <c r="G9126" s="305">
        <f>SUBTOTAL(9,G9112:G9125)</f>
        <v>0</v>
      </c>
    </row>
    <row r="9127" spans="1:7" ht="24" customHeight="1" x14ac:dyDescent="0.2">
      <c r="A9127" s="304"/>
      <c r="B9127" s="99"/>
      <c r="C9127" s="375" t="s">
        <v>605</v>
      </c>
      <c r="D9127" s="105"/>
      <c r="E9127" s="106"/>
      <c r="F9127" s="107"/>
      <c r="G9127" s="306"/>
    </row>
    <row r="9128" spans="1:7" s="238" customFormat="1" ht="24" customHeight="1" x14ac:dyDescent="0.2">
      <c r="A9128" s="235" t="str">
        <f t="shared" ref="A9128:A9135" si="2738">IFERROR(VLOOKUP(C9128,Tabla_Insumos,4,FALSE),"")</f>
        <v/>
      </c>
      <c r="B9128" s="233">
        <f t="shared" ref="B9128:B9135" si="2739">IFERROR(VLOOKUP(A9128,Tabla_Indices,5,FALSE),"")</f>
        <v>0</v>
      </c>
      <c r="C9128" s="234"/>
      <c r="D9128" s="235" t="str">
        <f t="shared" ref="D9128:D9135" si="2740">IFERROR(VLOOKUP(C9128,Tabla_Insumos,2,FALSE),"")</f>
        <v/>
      </c>
      <c r="E9128" s="236"/>
      <c r="F9128" s="237">
        <f t="shared" ref="F9128:F9135" si="2741">IFERROR(VLOOKUP(C9128,Tabla_Insumos,3,FALSE),0)</f>
        <v>0</v>
      </c>
      <c r="G9128" s="303">
        <f>ROUND(E9128*F9128,2)</f>
        <v>0</v>
      </c>
    </row>
    <row r="9129" spans="1:7" s="238" customFormat="1" ht="24" customHeight="1" x14ac:dyDescent="0.2">
      <c r="A9129" s="235" t="str">
        <f t="shared" si="2738"/>
        <v/>
      </c>
      <c r="B9129" s="233">
        <f t="shared" si="2739"/>
        <v>0</v>
      </c>
      <c r="C9129" s="234"/>
      <c r="D9129" s="235" t="str">
        <f t="shared" si="2740"/>
        <v/>
      </c>
      <c r="E9129" s="236"/>
      <c r="F9129" s="237">
        <f t="shared" si="2741"/>
        <v>0</v>
      </c>
      <c r="G9129" s="303">
        <f>ROUND(E9129*F9129,2)</f>
        <v>0</v>
      </c>
    </row>
    <row r="9130" spans="1:7" s="238" customFormat="1" ht="24" customHeight="1" x14ac:dyDescent="0.2">
      <c r="A9130" s="235" t="str">
        <f t="shared" si="2738"/>
        <v/>
      </c>
      <c r="B9130" s="233">
        <f t="shared" si="2739"/>
        <v>0</v>
      </c>
      <c r="C9130" s="234"/>
      <c r="D9130" s="235" t="str">
        <f t="shared" si="2740"/>
        <v/>
      </c>
      <c r="E9130" s="236"/>
      <c r="F9130" s="237">
        <f t="shared" si="2741"/>
        <v>0</v>
      </c>
      <c r="G9130" s="303">
        <f t="shared" ref="G9130:G9135" si="2742">ROUND(E9130*F9130,2)</f>
        <v>0</v>
      </c>
    </row>
    <row r="9131" spans="1:7" s="238" customFormat="1" ht="24" customHeight="1" x14ac:dyDescent="0.2">
      <c r="A9131" s="235" t="str">
        <f t="shared" si="2738"/>
        <v/>
      </c>
      <c r="B9131" s="233">
        <f t="shared" si="2739"/>
        <v>0</v>
      </c>
      <c r="C9131" s="234"/>
      <c r="D9131" s="235" t="str">
        <f t="shared" si="2740"/>
        <v/>
      </c>
      <c r="E9131" s="236"/>
      <c r="F9131" s="237">
        <f t="shared" si="2741"/>
        <v>0</v>
      </c>
      <c r="G9131" s="303">
        <f t="shared" si="2742"/>
        <v>0</v>
      </c>
    </row>
    <row r="9132" spans="1:7" s="238" customFormat="1" ht="24" customHeight="1" x14ac:dyDescent="0.2">
      <c r="A9132" s="235" t="str">
        <f t="shared" si="2738"/>
        <v/>
      </c>
      <c r="B9132" s="233">
        <f t="shared" si="2739"/>
        <v>0</v>
      </c>
      <c r="C9132" s="234"/>
      <c r="D9132" s="235" t="str">
        <f t="shared" si="2740"/>
        <v/>
      </c>
      <c r="E9132" s="236"/>
      <c r="F9132" s="237">
        <f t="shared" si="2741"/>
        <v>0</v>
      </c>
      <c r="G9132" s="303">
        <f t="shared" si="2742"/>
        <v>0</v>
      </c>
    </row>
    <row r="9133" spans="1:7" s="238" customFormat="1" ht="24" customHeight="1" x14ac:dyDescent="0.2">
      <c r="A9133" s="235" t="str">
        <f t="shared" si="2738"/>
        <v/>
      </c>
      <c r="B9133" s="233">
        <f t="shared" si="2739"/>
        <v>0</v>
      </c>
      <c r="C9133" s="234"/>
      <c r="D9133" s="235" t="str">
        <f t="shared" si="2740"/>
        <v/>
      </c>
      <c r="E9133" s="236"/>
      <c r="F9133" s="237">
        <f t="shared" si="2741"/>
        <v>0</v>
      </c>
      <c r="G9133" s="303">
        <f t="shared" si="2742"/>
        <v>0</v>
      </c>
    </row>
    <row r="9134" spans="1:7" s="238" customFormat="1" ht="24" customHeight="1" x14ac:dyDescent="0.2">
      <c r="A9134" s="235" t="str">
        <f t="shared" si="2738"/>
        <v/>
      </c>
      <c r="B9134" s="233">
        <f t="shared" si="2739"/>
        <v>0</v>
      </c>
      <c r="C9134" s="234"/>
      <c r="D9134" s="235" t="str">
        <f t="shared" si="2740"/>
        <v/>
      </c>
      <c r="E9134" s="236"/>
      <c r="F9134" s="237">
        <f t="shared" si="2741"/>
        <v>0</v>
      </c>
      <c r="G9134" s="303">
        <f t="shared" si="2742"/>
        <v>0</v>
      </c>
    </row>
    <row r="9135" spans="1:7" s="238" customFormat="1" ht="24" customHeight="1" x14ac:dyDescent="0.2">
      <c r="A9135" s="235" t="str">
        <f t="shared" si="2738"/>
        <v/>
      </c>
      <c r="B9135" s="233">
        <f t="shared" si="2739"/>
        <v>0</v>
      </c>
      <c r="C9135" s="234"/>
      <c r="D9135" s="235" t="str">
        <f t="shared" si="2740"/>
        <v/>
      </c>
      <c r="E9135" s="236"/>
      <c r="F9135" s="237">
        <f t="shared" si="2741"/>
        <v>0</v>
      </c>
      <c r="G9135" s="303">
        <f t="shared" si="2742"/>
        <v>0</v>
      </c>
    </row>
    <row r="9136" spans="1:7" ht="24" customHeight="1" x14ac:dyDescent="0.2">
      <c r="A9136" s="304"/>
      <c r="B9136" s="99"/>
      <c r="C9136" s="99"/>
      <c r="D9136" s="105"/>
      <c r="E9136" s="106"/>
      <c r="F9136" s="377" t="s">
        <v>32</v>
      </c>
      <c r="G9136" s="305">
        <f>SUBTOTAL(9,G9128:G9135)</f>
        <v>0</v>
      </c>
    </row>
    <row r="9137" spans="1:7" ht="24" customHeight="1" x14ac:dyDescent="0.2">
      <c r="A9137" s="304"/>
      <c r="B9137" s="99"/>
      <c r="C9137" s="375" t="s">
        <v>606</v>
      </c>
      <c r="D9137" s="105"/>
      <c r="E9137" s="106"/>
      <c r="F9137" s="107"/>
      <c r="G9137" s="306"/>
    </row>
    <row r="9138" spans="1:7" s="238" customFormat="1" ht="24" customHeight="1" x14ac:dyDescent="0.2">
      <c r="A9138" s="235" t="str">
        <f t="shared" ref="A9138:A9146" si="2743">IFERROR(VLOOKUP(C9138,Tabla_Insumos,4,FALSE),"")</f>
        <v/>
      </c>
      <c r="B9138" s="233" t="str">
        <f t="shared" ref="B9138:B9146" si="2744">IFERROR(VLOOKUP(C9138,Tabla_Insumos,5,FALSE),"")</f>
        <v/>
      </c>
      <c r="C9138" s="234"/>
      <c r="D9138" s="235" t="str">
        <f t="shared" ref="D9138:D9146" si="2745">IFERROR(VLOOKUP(C9138,Tabla_Insumos,2,FALSE),"")</f>
        <v/>
      </c>
      <c r="E9138" s="236"/>
      <c r="F9138" s="237">
        <f t="shared" ref="F9138:F9146" si="2746">IFERROR(VLOOKUP(C9138,Tabla_Insumos,3,FALSE),0)</f>
        <v>0</v>
      </c>
      <c r="G9138" s="303">
        <f t="shared" ref="G9138:G9146" si="2747">ROUND(E9138*F9138,2)</f>
        <v>0</v>
      </c>
    </row>
    <row r="9139" spans="1:7" s="238" customFormat="1" ht="24" customHeight="1" x14ac:dyDescent="0.2">
      <c r="A9139" s="235" t="str">
        <f t="shared" si="2743"/>
        <v/>
      </c>
      <c r="B9139" s="233" t="str">
        <f t="shared" si="2744"/>
        <v/>
      </c>
      <c r="C9139" s="234"/>
      <c r="D9139" s="235" t="str">
        <f t="shared" si="2745"/>
        <v/>
      </c>
      <c r="E9139" s="236"/>
      <c r="F9139" s="237">
        <f t="shared" si="2746"/>
        <v>0</v>
      </c>
      <c r="G9139" s="303">
        <f t="shared" si="2747"/>
        <v>0</v>
      </c>
    </row>
    <row r="9140" spans="1:7" s="238" customFormat="1" ht="24" customHeight="1" x14ac:dyDescent="0.2">
      <c r="A9140" s="235" t="str">
        <f t="shared" si="2743"/>
        <v/>
      </c>
      <c r="B9140" s="233" t="str">
        <f t="shared" si="2744"/>
        <v/>
      </c>
      <c r="C9140" s="234"/>
      <c r="D9140" s="235" t="str">
        <f t="shared" si="2745"/>
        <v/>
      </c>
      <c r="E9140" s="236"/>
      <c r="F9140" s="237">
        <f t="shared" si="2746"/>
        <v>0</v>
      </c>
      <c r="G9140" s="303">
        <f t="shared" si="2747"/>
        <v>0</v>
      </c>
    </row>
    <row r="9141" spans="1:7" s="238" customFormat="1" ht="24" customHeight="1" x14ac:dyDescent="0.2">
      <c r="A9141" s="235" t="str">
        <f t="shared" si="2743"/>
        <v/>
      </c>
      <c r="B9141" s="233" t="str">
        <f t="shared" si="2744"/>
        <v/>
      </c>
      <c r="C9141" s="234"/>
      <c r="D9141" s="235" t="str">
        <f t="shared" si="2745"/>
        <v/>
      </c>
      <c r="E9141" s="236"/>
      <c r="F9141" s="237">
        <f t="shared" si="2746"/>
        <v>0</v>
      </c>
      <c r="G9141" s="303">
        <f t="shared" si="2747"/>
        <v>0</v>
      </c>
    </row>
    <row r="9142" spans="1:7" s="238" customFormat="1" ht="24" customHeight="1" x14ac:dyDescent="0.2">
      <c r="A9142" s="235" t="str">
        <f t="shared" si="2743"/>
        <v/>
      </c>
      <c r="B9142" s="233" t="str">
        <f t="shared" si="2744"/>
        <v/>
      </c>
      <c r="C9142" s="234"/>
      <c r="D9142" s="235" t="str">
        <f t="shared" si="2745"/>
        <v/>
      </c>
      <c r="E9142" s="236"/>
      <c r="F9142" s="237">
        <f t="shared" si="2746"/>
        <v>0</v>
      </c>
      <c r="G9142" s="303">
        <f t="shared" si="2747"/>
        <v>0</v>
      </c>
    </row>
    <row r="9143" spans="1:7" s="238" customFormat="1" ht="24" customHeight="1" x14ac:dyDescent="0.2">
      <c r="A9143" s="235" t="str">
        <f t="shared" si="2743"/>
        <v/>
      </c>
      <c r="B9143" s="233" t="str">
        <f t="shared" si="2744"/>
        <v/>
      </c>
      <c r="C9143" s="234"/>
      <c r="D9143" s="235" t="str">
        <f t="shared" si="2745"/>
        <v/>
      </c>
      <c r="E9143" s="236"/>
      <c r="F9143" s="237">
        <f t="shared" si="2746"/>
        <v>0</v>
      </c>
      <c r="G9143" s="303">
        <f t="shared" si="2747"/>
        <v>0</v>
      </c>
    </row>
    <row r="9144" spans="1:7" s="238" customFormat="1" ht="24" customHeight="1" x14ac:dyDescent="0.2">
      <c r="A9144" s="235" t="str">
        <f t="shared" si="2743"/>
        <v/>
      </c>
      <c r="B9144" s="233" t="str">
        <f t="shared" si="2744"/>
        <v/>
      </c>
      <c r="C9144" s="234"/>
      <c r="D9144" s="235" t="str">
        <f t="shared" si="2745"/>
        <v/>
      </c>
      <c r="E9144" s="236"/>
      <c r="F9144" s="237">
        <f t="shared" si="2746"/>
        <v>0</v>
      </c>
      <c r="G9144" s="303">
        <f t="shared" si="2747"/>
        <v>0</v>
      </c>
    </row>
    <row r="9145" spans="1:7" s="238" customFormat="1" ht="24" customHeight="1" x14ac:dyDescent="0.2">
      <c r="A9145" s="235" t="str">
        <f t="shared" si="2743"/>
        <v/>
      </c>
      <c r="B9145" s="233" t="str">
        <f t="shared" si="2744"/>
        <v/>
      </c>
      <c r="C9145" s="234"/>
      <c r="D9145" s="235" t="str">
        <f t="shared" si="2745"/>
        <v/>
      </c>
      <c r="E9145" s="236"/>
      <c r="F9145" s="237">
        <f t="shared" si="2746"/>
        <v>0</v>
      </c>
      <c r="G9145" s="303">
        <f t="shared" si="2747"/>
        <v>0</v>
      </c>
    </row>
    <row r="9146" spans="1:7" s="238" customFormat="1" ht="24" customHeight="1" x14ac:dyDescent="0.2">
      <c r="A9146" s="235" t="str">
        <f t="shared" si="2743"/>
        <v/>
      </c>
      <c r="B9146" s="233" t="str">
        <f t="shared" si="2744"/>
        <v/>
      </c>
      <c r="C9146" s="234"/>
      <c r="D9146" s="235" t="str">
        <f t="shared" si="2745"/>
        <v/>
      </c>
      <c r="E9146" s="236"/>
      <c r="F9146" s="237">
        <f t="shared" si="2746"/>
        <v>0</v>
      </c>
      <c r="G9146" s="303">
        <f t="shared" si="2747"/>
        <v>0</v>
      </c>
    </row>
    <row r="9147" spans="1:7" ht="24" customHeight="1" x14ac:dyDescent="0.2">
      <c r="A9147" s="307"/>
      <c r="B9147" s="105"/>
      <c r="C9147" s="99"/>
      <c r="D9147" s="105"/>
      <c r="E9147" s="106"/>
      <c r="F9147" s="377" t="s">
        <v>33</v>
      </c>
      <c r="G9147" s="305">
        <f>SUBTOTAL(9,G9138:G9146)</f>
        <v>0</v>
      </c>
    </row>
    <row r="9148" spans="1:7" ht="24" customHeight="1" x14ac:dyDescent="0.2">
      <c r="A9148" s="308"/>
      <c r="B9148" s="105"/>
      <c r="C9148" s="99"/>
      <c r="D9148" s="105"/>
      <c r="E9148" s="106"/>
      <c r="F9148" s="107"/>
      <c r="G9148" s="306"/>
    </row>
    <row r="9149" spans="1:7" ht="24" customHeight="1" x14ac:dyDescent="0.2">
      <c r="A9149" s="309" t="str">
        <f>B9107</f>
        <v/>
      </c>
      <c r="B9149" s="310" t="str">
        <f>C9107</f>
        <v/>
      </c>
      <c r="C9149" s="113"/>
      <c r="D9149" s="113" t="s">
        <v>34</v>
      </c>
      <c r="E9149" s="114"/>
      <c r="F9149" s="312" t="s">
        <v>35</v>
      </c>
      <c r="G9149" s="311">
        <f>SUBTOTAL(9,G9112:G9148)</f>
        <v>0</v>
      </c>
    </row>
    <row r="9151" spans="1:7" ht="24" customHeight="1" x14ac:dyDescent="0.2">
      <c r="A9151" s="291" t="s">
        <v>37</v>
      </c>
      <c r="B9151" s="292"/>
      <c r="C9151" s="292"/>
      <c r="D9151" s="292"/>
      <c r="E9151" s="292"/>
      <c r="F9151" s="292"/>
      <c r="G9151" s="293"/>
    </row>
    <row r="9152" spans="1:7" ht="24" customHeight="1" x14ac:dyDescent="0.2">
      <c r="A9152" s="294" t="s">
        <v>602</v>
      </c>
      <c r="B9152" s="101" t="str">
        <f>Comitente</f>
        <v>DIRECCION PROVINCIAL DE REDES DE GAS</v>
      </c>
      <c r="C9152" s="96"/>
      <c r="D9152" s="102"/>
      <c r="E9152" s="102"/>
      <c r="F9152" s="103"/>
      <c r="G9152" s="295"/>
    </row>
    <row r="9153" spans="1:123" ht="24" customHeight="1" x14ac:dyDescent="0.2">
      <c r="A9153" s="294" t="s">
        <v>603</v>
      </c>
      <c r="B9153" s="101">
        <f>Contratista</f>
        <v>0</v>
      </c>
      <c r="C9153" s="97"/>
      <c r="D9153" s="97"/>
      <c r="E9153" s="97"/>
      <c r="F9153" s="104"/>
      <c r="G9153" s="296"/>
    </row>
    <row r="9154" spans="1:123" ht="24" customHeight="1" x14ac:dyDescent="0.2">
      <c r="A9154" s="294" t="s">
        <v>24</v>
      </c>
      <c r="B9154" s="101" t="str">
        <f>Obra</f>
        <v>RED DE MEDIA PRESIÓN BARRIO TALACASTO</v>
      </c>
      <c r="C9154" s="97"/>
      <c r="D9154" s="97"/>
      <c r="E9154" s="97"/>
      <c r="F9154" s="104" t="s">
        <v>38</v>
      </c>
      <c r="G9154" s="297">
        <f>Fecha_Base</f>
        <v>0</v>
      </c>
    </row>
    <row r="9155" spans="1:123" ht="24" customHeight="1" x14ac:dyDescent="0.2">
      <c r="A9155" s="298" t="s">
        <v>601</v>
      </c>
      <c r="B9155" s="98" t="str">
        <f>Ubicación</f>
        <v>Departamento Chimbas</v>
      </c>
      <c r="C9155" s="98"/>
      <c r="D9155" s="105"/>
      <c r="E9155" s="106"/>
      <c r="F9155" s="107"/>
      <c r="G9155" s="299"/>
    </row>
    <row r="9156" spans="1:123" ht="24" customHeight="1" x14ac:dyDescent="0.2">
      <c r="A9156" s="298" t="s">
        <v>39</v>
      </c>
      <c r="B9156" s="108" t="str">
        <f>IFERROR(VALUE(LEFT(B9157,FIND(".",B9157)-1)),"")</f>
        <v/>
      </c>
      <c r="C9156" s="99" t="str">
        <f>IFERROR(VLOOKUP(B9156,Tabla_CyP,2,FALSE),"")</f>
        <v/>
      </c>
      <c r="D9156" s="99"/>
      <c r="E9156" s="106"/>
      <c r="F9156" s="107"/>
      <c r="G9156" s="299"/>
    </row>
    <row r="9157" spans="1:123" ht="24" customHeight="1" x14ac:dyDescent="0.2">
      <c r="A9157" s="298" t="s">
        <v>25</v>
      </c>
      <c r="B9157" s="109" t="str">
        <f>IFERROR(VLOOKUP(COUNTIF($A$1:A9157,"ANALISIS DE PRECIOS"),Tabla_NumeroItem,2,FALSE),"")</f>
        <v/>
      </c>
      <c r="C9157" s="99" t="str">
        <f>IFERROR(VLOOKUP(B9157,Tabla_CyP,2,FALSE),"")</f>
        <v/>
      </c>
      <c r="D9157" s="105"/>
      <c r="E9157" s="106"/>
      <c r="F9157" s="104" t="s">
        <v>26</v>
      </c>
      <c r="G9157" s="300" t="str">
        <f>IFERROR(VLOOKUP(B9157,Tabla_CyP,4,FALSE),"")</f>
        <v/>
      </c>
    </row>
    <row r="9158" spans="1:123" ht="24" customHeight="1" x14ac:dyDescent="0.2">
      <c r="A9158" s="298"/>
      <c r="B9158" s="98"/>
      <c r="C9158" s="99"/>
      <c r="D9158" s="105"/>
      <c r="E9158" s="106"/>
      <c r="F9158" s="107"/>
      <c r="G9158" s="299"/>
    </row>
    <row r="9159" spans="1:123" ht="24" customHeight="1" x14ac:dyDescent="0.2">
      <c r="A9159" s="431" t="s">
        <v>507</v>
      </c>
      <c r="B9159" s="432"/>
      <c r="C9159" s="425" t="s">
        <v>0</v>
      </c>
      <c r="D9159" s="425" t="s">
        <v>27</v>
      </c>
      <c r="E9159" s="427" t="s">
        <v>28</v>
      </c>
      <c r="F9159" s="429" t="s">
        <v>29</v>
      </c>
      <c r="G9159" s="429" t="s">
        <v>30</v>
      </c>
    </row>
    <row r="9160" spans="1:123" s="111" customFormat="1" ht="24" customHeight="1" x14ac:dyDescent="0.2">
      <c r="A9160" s="110" t="s">
        <v>508</v>
      </c>
      <c r="B9160" s="110" t="s">
        <v>509</v>
      </c>
      <c r="C9160" s="426"/>
      <c r="D9160" s="426"/>
      <c r="E9160" s="428"/>
      <c r="F9160" s="430"/>
      <c r="G9160" s="430"/>
      <c r="H9160" s="239"/>
      <c r="I9160" s="239"/>
      <c r="J9160" s="239"/>
      <c r="K9160" s="239"/>
      <c r="L9160" s="239"/>
      <c r="M9160" s="239"/>
      <c r="N9160" s="239"/>
      <c r="O9160" s="239"/>
      <c r="P9160" s="239"/>
      <c r="Q9160" s="239"/>
      <c r="R9160" s="239"/>
      <c r="S9160" s="239"/>
      <c r="T9160" s="239"/>
      <c r="U9160" s="239"/>
      <c r="V9160" s="239"/>
      <c r="W9160" s="239"/>
      <c r="X9160" s="239"/>
      <c r="Y9160" s="239"/>
      <c r="Z9160" s="239"/>
      <c r="AA9160" s="239"/>
      <c r="AB9160" s="239"/>
      <c r="AC9160" s="239"/>
      <c r="AD9160" s="239"/>
      <c r="AE9160" s="239"/>
      <c r="AF9160" s="239"/>
      <c r="AG9160" s="239"/>
      <c r="AH9160" s="239"/>
      <c r="AI9160" s="239"/>
      <c r="AJ9160" s="239"/>
      <c r="AK9160" s="239"/>
      <c r="AL9160" s="239"/>
      <c r="AM9160" s="239"/>
      <c r="AN9160" s="239"/>
      <c r="AO9160" s="239"/>
      <c r="AP9160" s="239"/>
      <c r="AQ9160" s="239"/>
      <c r="AR9160" s="239"/>
      <c r="AS9160" s="239"/>
      <c r="AT9160" s="239"/>
      <c r="AU9160" s="239"/>
      <c r="AV9160" s="239"/>
      <c r="AW9160" s="239"/>
      <c r="AX9160" s="239"/>
      <c r="AY9160" s="239"/>
      <c r="AZ9160" s="239"/>
      <c r="BA9160" s="239"/>
      <c r="BB9160" s="239"/>
      <c r="BC9160" s="239"/>
      <c r="BD9160" s="239"/>
      <c r="BE9160" s="239"/>
      <c r="BF9160" s="239"/>
      <c r="BG9160" s="239"/>
      <c r="BH9160" s="239"/>
      <c r="BI9160" s="239"/>
      <c r="BJ9160" s="239"/>
      <c r="BK9160" s="239"/>
      <c r="BL9160" s="239"/>
      <c r="BM9160" s="239"/>
      <c r="BN9160" s="239"/>
      <c r="BO9160" s="239"/>
      <c r="BP9160" s="239"/>
      <c r="BQ9160" s="239"/>
      <c r="BR9160" s="239"/>
      <c r="BS9160" s="239"/>
      <c r="BT9160" s="239"/>
      <c r="BU9160" s="239"/>
      <c r="BV9160" s="239"/>
      <c r="BW9160" s="239"/>
      <c r="BX9160" s="239"/>
      <c r="BY9160" s="239"/>
      <c r="BZ9160" s="239"/>
      <c r="CA9160" s="239"/>
      <c r="CB9160" s="239"/>
      <c r="CC9160" s="239"/>
      <c r="CD9160" s="239"/>
      <c r="CE9160" s="239"/>
      <c r="CF9160" s="239"/>
      <c r="CG9160" s="239"/>
      <c r="CH9160" s="239"/>
      <c r="CI9160" s="239"/>
      <c r="CJ9160" s="239"/>
      <c r="CK9160" s="239"/>
      <c r="CL9160" s="239"/>
      <c r="CM9160" s="239"/>
      <c r="CN9160" s="239"/>
      <c r="CO9160" s="239"/>
      <c r="CP9160" s="239"/>
      <c r="CQ9160" s="239"/>
      <c r="CR9160" s="239"/>
      <c r="CS9160" s="239"/>
      <c r="CT9160" s="239"/>
      <c r="CU9160" s="239"/>
      <c r="CV9160" s="239"/>
      <c r="CW9160" s="239"/>
      <c r="CX9160" s="239"/>
      <c r="CY9160" s="239"/>
      <c r="CZ9160" s="239"/>
      <c r="DA9160" s="239"/>
      <c r="DB9160" s="239"/>
      <c r="DC9160" s="239"/>
      <c r="DD9160" s="239"/>
      <c r="DE9160" s="239"/>
      <c r="DF9160" s="239"/>
      <c r="DG9160" s="239"/>
      <c r="DH9160" s="239"/>
      <c r="DI9160" s="239"/>
      <c r="DJ9160" s="239"/>
      <c r="DK9160" s="239"/>
      <c r="DL9160" s="239"/>
      <c r="DM9160" s="239"/>
      <c r="DN9160" s="239"/>
      <c r="DO9160" s="239"/>
      <c r="DP9160" s="239"/>
      <c r="DQ9160" s="239"/>
      <c r="DR9160" s="239"/>
      <c r="DS9160" s="239"/>
    </row>
    <row r="9161" spans="1:123" ht="24" customHeight="1" x14ac:dyDescent="0.2">
      <c r="A9161" s="378"/>
      <c r="B9161" s="112"/>
      <c r="C9161" s="376" t="s">
        <v>604</v>
      </c>
      <c r="D9161" s="113"/>
      <c r="E9161" s="114"/>
      <c r="F9161" s="115"/>
      <c r="G9161" s="302"/>
    </row>
    <row r="9162" spans="1:123" s="238" customFormat="1" ht="24" customHeight="1" x14ac:dyDescent="0.2">
      <c r="A9162" s="235" t="str">
        <f t="shared" ref="A9162:A9175" si="2748">IFERROR(VLOOKUP(C9162,Tabla_Insumos,4,FALSE),"")</f>
        <v/>
      </c>
      <c r="B9162" s="233" t="str">
        <f t="shared" ref="B9162:B9175" si="2749">IFERROR(VLOOKUP(C9162,Tabla_Insumos,5,FALSE),"")</f>
        <v/>
      </c>
      <c r="C9162" s="234"/>
      <c r="D9162" s="235" t="str">
        <f t="shared" ref="D9162:D9175" si="2750">IFERROR(VLOOKUP(C9162,Tabla_Insumos,2,FALSE),"")</f>
        <v/>
      </c>
      <c r="E9162" s="236"/>
      <c r="F9162" s="237">
        <f t="shared" ref="F9162:F9175" si="2751">IFERROR(VLOOKUP(C9162,Tabla_Insumos,3,FALSE),0)</f>
        <v>0</v>
      </c>
      <c r="G9162" s="303">
        <f>ROUND(E9162*F9162,2)</f>
        <v>0</v>
      </c>
    </row>
    <row r="9163" spans="1:123" s="238" customFormat="1" ht="24" customHeight="1" x14ac:dyDescent="0.2">
      <c r="A9163" s="235" t="str">
        <f t="shared" si="2748"/>
        <v/>
      </c>
      <c r="B9163" s="233" t="str">
        <f t="shared" si="2749"/>
        <v/>
      </c>
      <c r="C9163" s="234"/>
      <c r="D9163" s="235" t="str">
        <f t="shared" si="2750"/>
        <v/>
      </c>
      <c r="E9163" s="236"/>
      <c r="F9163" s="237">
        <f t="shared" si="2751"/>
        <v>0</v>
      </c>
      <c r="G9163" s="303">
        <f t="shared" ref="G9163:G9175" si="2752">ROUND(E9163*F9163,2)</f>
        <v>0</v>
      </c>
    </row>
    <row r="9164" spans="1:123" s="238" customFormat="1" ht="24" customHeight="1" x14ac:dyDescent="0.2">
      <c r="A9164" s="235" t="str">
        <f t="shared" si="2748"/>
        <v/>
      </c>
      <c r="B9164" s="233" t="str">
        <f t="shared" si="2749"/>
        <v/>
      </c>
      <c r="C9164" s="234"/>
      <c r="D9164" s="235" t="str">
        <f t="shared" si="2750"/>
        <v/>
      </c>
      <c r="E9164" s="236"/>
      <c r="F9164" s="237">
        <f t="shared" si="2751"/>
        <v>0</v>
      </c>
      <c r="G9164" s="303">
        <f t="shared" si="2752"/>
        <v>0</v>
      </c>
    </row>
    <row r="9165" spans="1:123" s="238" customFormat="1" ht="24" customHeight="1" x14ac:dyDescent="0.2">
      <c r="A9165" s="235" t="str">
        <f t="shared" si="2748"/>
        <v/>
      </c>
      <c r="B9165" s="233" t="str">
        <f t="shared" si="2749"/>
        <v/>
      </c>
      <c r="C9165" s="234"/>
      <c r="D9165" s="235" t="str">
        <f t="shared" si="2750"/>
        <v/>
      </c>
      <c r="E9165" s="236"/>
      <c r="F9165" s="237">
        <f t="shared" si="2751"/>
        <v>0</v>
      </c>
      <c r="G9165" s="303">
        <f t="shared" si="2752"/>
        <v>0</v>
      </c>
    </row>
    <row r="9166" spans="1:123" s="238" customFormat="1" ht="24" customHeight="1" x14ac:dyDescent="0.2">
      <c r="A9166" s="235" t="str">
        <f t="shared" si="2748"/>
        <v/>
      </c>
      <c r="B9166" s="233" t="str">
        <f t="shared" si="2749"/>
        <v/>
      </c>
      <c r="C9166" s="234"/>
      <c r="D9166" s="235" t="str">
        <f t="shared" si="2750"/>
        <v/>
      </c>
      <c r="E9166" s="236"/>
      <c r="F9166" s="237">
        <f t="shared" si="2751"/>
        <v>0</v>
      </c>
      <c r="G9166" s="303">
        <f t="shared" si="2752"/>
        <v>0</v>
      </c>
    </row>
    <row r="9167" spans="1:123" s="238" customFormat="1" ht="24" customHeight="1" x14ac:dyDescent="0.2">
      <c r="A9167" s="235" t="str">
        <f t="shared" si="2748"/>
        <v/>
      </c>
      <c r="B9167" s="233" t="str">
        <f t="shared" si="2749"/>
        <v/>
      </c>
      <c r="C9167" s="234"/>
      <c r="D9167" s="235" t="str">
        <f t="shared" si="2750"/>
        <v/>
      </c>
      <c r="E9167" s="236"/>
      <c r="F9167" s="237">
        <f t="shared" si="2751"/>
        <v>0</v>
      </c>
      <c r="G9167" s="303">
        <f t="shared" si="2752"/>
        <v>0</v>
      </c>
    </row>
    <row r="9168" spans="1:123" s="238" customFormat="1" ht="24" customHeight="1" x14ac:dyDescent="0.2">
      <c r="A9168" s="235" t="str">
        <f t="shared" si="2748"/>
        <v/>
      </c>
      <c r="B9168" s="233" t="str">
        <f t="shared" si="2749"/>
        <v/>
      </c>
      <c r="C9168" s="234"/>
      <c r="D9168" s="235" t="str">
        <f t="shared" si="2750"/>
        <v/>
      </c>
      <c r="E9168" s="236"/>
      <c r="F9168" s="237">
        <f t="shared" si="2751"/>
        <v>0</v>
      </c>
      <c r="G9168" s="303">
        <f t="shared" si="2752"/>
        <v>0</v>
      </c>
    </row>
    <row r="9169" spans="1:7" s="238" customFormat="1" ht="24" customHeight="1" x14ac:dyDescent="0.2">
      <c r="A9169" s="235" t="str">
        <f t="shared" si="2748"/>
        <v/>
      </c>
      <c r="B9169" s="233" t="str">
        <f t="shared" si="2749"/>
        <v/>
      </c>
      <c r="C9169" s="234"/>
      <c r="D9169" s="235" t="str">
        <f t="shared" si="2750"/>
        <v/>
      </c>
      <c r="E9169" s="236"/>
      <c r="F9169" s="237">
        <f t="shared" si="2751"/>
        <v>0</v>
      </c>
      <c r="G9169" s="303">
        <f t="shared" si="2752"/>
        <v>0</v>
      </c>
    </row>
    <row r="9170" spans="1:7" s="238" customFormat="1" ht="24" customHeight="1" x14ac:dyDescent="0.2">
      <c r="A9170" s="235" t="str">
        <f t="shared" si="2748"/>
        <v/>
      </c>
      <c r="B9170" s="233" t="str">
        <f t="shared" si="2749"/>
        <v/>
      </c>
      <c r="C9170" s="234"/>
      <c r="D9170" s="235" t="str">
        <f t="shared" si="2750"/>
        <v/>
      </c>
      <c r="E9170" s="236"/>
      <c r="F9170" s="237">
        <f t="shared" si="2751"/>
        <v>0</v>
      </c>
      <c r="G9170" s="303">
        <f t="shared" si="2752"/>
        <v>0</v>
      </c>
    </row>
    <row r="9171" spans="1:7" s="238" customFormat="1" ht="24" customHeight="1" x14ac:dyDescent="0.2">
      <c r="A9171" s="235" t="str">
        <f t="shared" si="2748"/>
        <v/>
      </c>
      <c r="B9171" s="233" t="str">
        <f t="shared" si="2749"/>
        <v/>
      </c>
      <c r="C9171" s="234"/>
      <c r="D9171" s="235" t="str">
        <f t="shared" si="2750"/>
        <v/>
      </c>
      <c r="E9171" s="236"/>
      <c r="F9171" s="237">
        <f t="shared" si="2751"/>
        <v>0</v>
      </c>
      <c r="G9171" s="303">
        <f t="shared" si="2752"/>
        <v>0</v>
      </c>
    </row>
    <row r="9172" spans="1:7" s="238" customFormat="1" ht="24" customHeight="1" x14ac:dyDescent="0.2">
      <c r="A9172" s="235" t="str">
        <f t="shared" si="2748"/>
        <v/>
      </c>
      <c r="B9172" s="233" t="str">
        <f t="shared" si="2749"/>
        <v/>
      </c>
      <c r="C9172" s="234"/>
      <c r="D9172" s="235" t="str">
        <f t="shared" si="2750"/>
        <v/>
      </c>
      <c r="E9172" s="236"/>
      <c r="F9172" s="237">
        <f t="shared" si="2751"/>
        <v>0</v>
      </c>
      <c r="G9172" s="303">
        <f t="shared" si="2752"/>
        <v>0</v>
      </c>
    </row>
    <row r="9173" spans="1:7" s="238" customFormat="1" ht="24" customHeight="1" x14ac:dyDescent="0.2">
      <c r="A9173" s="235" t="str">
        <f t="shared" si="2748"/>
        <v/>
      </c>
      <c r="B9173" s="233" t="str">
        <f t="shared" si="2749"/>
        <v/>
      </c>
      <c r="C9173" s="234"/>
      <c r="D9173" s="235" t="str">
        <f t="shared" si="2750"/>
        <v/>
      </c>
      <c r="E9173" s="236"/>
      <c r="F9173" s="237">
        <f t="shared" si="2751"/>
        <v>0</v>
      </c>
      <c r="G9173" s="303">
        <f t="shared" si="2752"/>
        <v>0</v>
      </c>
    </row>
    <row r="9174" spans="1:7" s="238" customFormat="1" ht="24" customHeight="1" x14ac:dyDescent="0.2">
      <c r="A9174" s="235" t="str">
        <f t="shared" si="2748"/>
        <v/>
      </c>
      <c r="B9174" s="233" t="str">
        <f t="shared" si="2749"/>
        <v/>
      </c>
      <c r="C9174" s="234"/>
      <c r="D9174" s="235" t="str">
        <f t="shared" si="2750"/>
        <v/>
      </c>
      <c r="E9174" s="236"/>
      <c r="F9174" s="237">
        <f t="shared" si="2751"/>
        <v>0</v>
      </c>
      <c r="G9174" s="303">
        <f t="shared" si="2752"/>
        <v>0</v>
      </c>
    </row>
    <row r="9175" spans="1:7" s="238" customFormat="1" ht="24" customHeight="1" x14ac:dyDescent="0.2">
      <c r="A9175" s="235" t="str">
        <f t="shared" si="2748"/>
        <v/>
      </c>
      <c r="B9175" s="233" t="str">
        <f t="shared" si="2749"/>
        <v/>
      </c>
      <c r="C9175" s="234"/>
      <c r="D9175" s="235" t="str">
        <f t="shared" si="2750"/>
        <v/>
      </c>
      <c r="E9175" s="236"/>
      <c r="F9175" s="237">
        <f t="shared" si="2751"/>
        <v>0</v>
      </c>
      <c r="G9175" s="303">
        <f t="shared" si="2752"/>
        <v>0</v>
      </c>
    </row>
    <row r="9176" spans="1:7" ht="24" customHeight="1" x14ac:dyDescent="0.2">
      <c r="A9176" s="304"/>
      <c r="B9176" s="99"/>
      <c r="C9176" s="99"/>
      <c r="D9176" s="105"/>
      <c r="E9176" s="106"/>
      <c r="F9176" s="377" t="s">
        <v>31</v>
      </c>
      <c r="G9176" s="305">
        <f>SUBTOTAL(9,G9162:G9175)</f>
        <v>0</v>
      </c>
    </row>
    <row r="9177" spans="1:7" ht="24" customHeight="1" x14ac:dyDescent="0.2">
      <c r="A9177" s="304"/>
      <c r="B9177" s="99"/>
      <c r="C9177" s="375" t="s">
        <v>605</v>
      </c>
      <c r="D9177" s="105"/>
      <c r="E9177" s="106"/>
      <c r="F9177" s="107"/>
      <c r="G9177" s="306"/>
    </row>
    <row r="9178" spans="1:7" s="238" customFormat="1" ht="24" customHeight="1" x14ac:dyDescent="0.2">
      <c r="A9178" s="235" t="str">
        <f t="shared" ref="A9178:A9185" si="2753">IFERROR(VLOOKUP(C9178,Tabla_Insumos,4,FALSE),"")</f>
        <v/>
      </c>
      <c r="B9178" s="233">
        <f t="shared" ref="B9178:B9185" si="2754">IFERROR(VLOOKUP(A9178,Tabla_Indices,5,FALSE),"")</f>
        <v>0</v>
      </c>
      <c r="C9178" s="234"/>
      <c r="D9178" s="235" t="str">
        <f t="shared" ref="D9178:D9185" si="2755">IFERROR(VLOOKUP(C9178,Tabla_Insumos,2,FALSE),"")</f>
        <v/>
      </c>
      <c r="E9178" s="236"/>
      <c r="F9178" s="237">
        <f t="shared" ref="F9178:F9185" si="2756">IFERROR(VLOOKUP(C9178,Tabla_Insumos,3,FALSE),0)</f>
        <v>0</v>
      </c>
      <c r="G9178" s="303">
        <f>ROUND(E9178*F9178,2)</f>
        <v>0</v>
      </c>
    </row>
    <row r="9179" spans="1:7" s="238" customFormat="1" ht="24" customHeight="1" x14ac:dyDescent="0.2">
      <c r="A9179" s="235" t="str">
        <f t="shared" si="2753"/>
        <v/>
      </c>
      <c r="B9179" s="233">
        <f t="shared" si="2754"/>
        <v>0</v>
      </c>
      <c r="C9179" s="234"/>
      <c r="D9179" s="235" t="str">
        <f t="shared" si="2755"/>
        <v/>
      </c>
      <c r="E9179" s="236"/>
      <c r="F9179" s="237">
        <f t="shared" si="2756"/>
        <v>0</v>
      </c>
      <c r="G9179" s="303">
        <f>ROUND(E9179*F9179,2)</f>
        <v>0</v>
      </c>
    </row>
    <row r="9180" spans="1:7" s="238" customFormat="1" ht="24" customHeight="1" x14ac:dyDescent="0.2">
      <c r="A9180" s="235" t="str">
        <f t="shared" si="2753"/>
        <v/>
      </c>
      <c r="B9180" s="233">
        <f t="shared" si="2754"/>
        <v>0</v>
      </c>
      <c r="C9180" s="234"/>
      <c r="D9180" s="235" t="str">
        <f t="shared" si="2755"/>
        <v/>
      </c>
      <c r="E9180" s="236"/>
      <c r="F9180" s="237">
        <f t="shared" si="2756"/>
        <v>0</v>
      </c>
      <c r="G9180" s="303">
        <f t="shared" ref="G9180:G9185" si="2757">ROUND(E9180*F9180,2)</f>
        <v>0</v>
      </c>
    </row>
    <row r="9181" spans="1:7" s="238" customFormat="1" ht="24" customHeight="1" x14ac:dyDescent="0.2">
      <c r="A9181" s="235" t="str">
        <f t="shared" si="2753"/>
        <v/>
      </c>
      <c r="B9181" s="233">
        <f t="shared" si="2754"/>
        <v>0</v>
      </c>
      <c r="C9181" s="234"/>
      <c r="D9181" s="235" t="str">
        <f t="shared" si="2755"/>
        <v/>
      </c>
      <c r="E9181" s="236"/>
      <c r="F9181" s="237">
        <f t="shared" si="2756"/>
        <v>0</v>
      </c>
      <c r="G9181" s="303">
        <f t="shared" si="2757"/>
        <v>0</v>
      </c>
    </row>
    <row r="9182" spans="1:7" s="238" customFormat="1" ht="24" customHeight="1" x14ac:dyDescent="0.2">
      <c r="A9182" s="235" t="str">
        <f t="shared" si="2753"/>
        <v/>
      </c>
      <c r="B9182" s="233">
        <f t="shared" si="2754"/>
        <v>0</v>
      </c>
      <c r="C9182" s="234"/>
      <c r="D9182" s="235" t="str">
        <f t="shared" si="2755"/>
        <v/>
      </c>
      <c r="E9182" s="236"/>
      <c r="F9182" s="237">
        <f t="shared" si="2756"/>
        <v>0</v>
      </c>
      <c r="G9182" s="303">
        <f t="shared" si="2757"/>
        <v>0</v>
      </c>
    </row>
    <row r="9183" spans="1:7" s="238" customFormat="1" ht="24" customHeight="1" x14ac:dyDescent="0.2">
      <c r="A9183" s="235" t="str">
        <f t="shared" si="2753"/>
        <v/>
      </c>
      <c r="B9183" s="233">
        <f t="shared" si="2754"/>
        <v>0</v>
      </c>
      <c r="C9183" s="234"/>
      <c r="D9183" s="235" t="str">
        <f t="shared" si="2755"/>
        <v/>
      </c>
      <c r="E9183" s="236"/>
      <c r="F9183" s="237">
        <f t="shared" si="2756"/>
        <v>0</v>
      </c>
      <c r="G9183" s="303">
        <f t="shared" si="2757"/>
        <v>0</v>
      </c>
    </row>
    <row r="9184" spans="1:7" s="238" customFormat="1" ht="24" customHeight="1" x14ac:dyDescent="0.2">
      <c r="A9184" s="235" t="str">
        <f t="shared" si="2753"/>
        <v/>
      </c>
      <c r="B9184" s="233">
        <f t="shared" si="2754"/>
        <v>0</v>
      </c>
      <c r="C9184" s="234"/>
      <c r="D9184" s="235" t="str">
        <f t="shared" si="2755"/>
        <v/>
      </c>
      <c r="E9184" s="236"/>
      <c r="F9184" s="237">
        <f t="shared" si="2756"/>
        <v>0</v>
      </c>
      <c r="G9184" s="303">
        <f t="shared" si="2757"/>
        <v>0</v>
      </c>
    </row>
    <row r="9185" spans="1:7" s="238" customFormat="1" ht="24" customHeight="1" x14ac:dyDescent="0.2">
      <c r="A9185" s="235" t="str">
        <f t="shared" si="2753"/>
        <v/>
      </c>
      <c r="B9185" s="233">
        <f t="shared" si="2754"/>
        <v>0</v>
      </c>
      <c r="C9185" s="234"/>
      <c r="D9185" s="235" t="str">
        <f t="shared" si="2755"/>
        <v/>
      </c>
      <c r="E9185" s="236"/>
      <c r="F9185" s="237">
        <f t="shared" si="2756"/>
        <v>0</v>
      </c>
      <c r="G9185" s="303">
        <f t="shared" si="2757"/>
        <v>0</v>
      </c>
    </row>
    <row r="9186" spans="1:7" ht="24" customHeight="1" x14ac:dyDescent="0.2">
      <c r="A9186" s="304"/>
      <c r="B9186" s="99"/>
      <c r="C9186" s="99"/>
      <c r="D9186" s="105"/>
      <c r="E9186" s="106"/>
      <c r="F9186" s="377" t="s">
        <v>32</v>
      </c>
      <c r="G9186" s="305">
        <f>SUBTOTAL(9,G9178:G9185)</f>
        <v>0</v>
      </c>
    </row>
    <row r="9187" spans="1:7" ht="24" customHeight="1" x14ac:dyDescent="0.2">
      <c r="A9187" s="304"/>
      <c r="B9187" s="99"/>
      <c r="C9187" s="375" t="s">
        <v>606</v>
      </c>
      <c r="D9187" s="105"/>
      <c r="E9187" s="106"/>
      <c r="F9187" s="107"/>
      <c r="G9187" s="306"/>
    </row>
    <row r="9188" spans="1:7" s="238" customFormat="1" ht="24" customHeight="1" x14ac:dyDescent="0.2">
      <c r="A9188" s="235" t="str">
        <f t="shared" ref="A9188:A9196" si="2758">IFERROR(VLOOKUP(C9188,Tabla_Insumos,4,FALSE),"")</f>
        <v/>
      </c>
      <c r="B9188" s="233" t="str">
        <f t="shared" ref="B9188:B9196" si="2759">IFERROR(VLOOKUP(C9188,Tabla_Insumos,5,FALSE),"")</f>
        <v/>
      </c>
      <c r="C9188" s="234"/>
      <c r="D9188" s="235" t="str">
        <f t="shared" ref="D9188:D9196" si="2760">IFERROR(VLOOKUP(C9188,Tabla_Insumos,2,FALSE),"")</f>
        <v/>
      </c>
      <c r="E9188" s="236"/>
      <c r="F9188" s="237">
        <f t="shared" ref="F9188:F9196" si="2761">IFERROR(VLOOKUP(C9188,Tabla_Insumos,3,FALSE),0)</f>
        <v>0</v>
      </c>
      <c r="G9188" s="303">
        <f t="shared" ref="G9188:G9196" si="2762">ROUND(E9188*F9188,2)</f>
        <v>0</v>
      </c>
    </row>
    <row r="9189" spans="1:7" s="238" customFormat="1" ht="24" customHeight="1" x14ac:dyDescent="0.2">
      <c r="A9189" s="235" t="str">
        <f t="shared" si="2758"/>
        <v/>
      </c>
      <c r="B9189" s="233" t="str">
        <f t="shared" si="2759"/>
        <v/>
      </c>
      <c r="C9189" s="234"/>
      <c r="D9189" s="235" t="str">
        <f t="shared" si="2760"/>
        <v/>
      </c>
      <c r="E9189" s="236"/>
      <c r="F9189" s="237">
        <f t="shared" si="2761"/>
        <v>0</v>
      </c>
      <c r="G9189" s="303">
        <f t="shared" si="2762"/>
        <v>0</v>
      </c>
    </row>
    <row r="9190" spans="1:7" s="238" customFormat="1" ht="24" customHeight="1" x14ac:dyDescent="0.2">
      <c r="A9190" s="235" t="str">
        <f t="shared" si="2758"/>
        <v/>
      </c>
      <c r="B9190" s="233" t="str">
        <f t="shared" si="2759"/>
        <v/>
      </c>
      <c r="C9190" s="234"/>
      <c r="D9190" s="235" t="str">
        <f t="shared" si="2760"/>
        <v/>
      </c>
      <c r="E9190" s="236"/>
      <c r="F9190" s="237">
        <f t="shared" si="2761"/>
        <v>0</v>
      </c>
      <c r="G9190" s="303">
        <f t="shared" si="2762"/>
        <v>0</v>
      </c>
    </row>
    <row r="9191" spans="1:7" s="238" customFormat="1" ht="24" customHeight="1" x14ac:dyDescent="0.2">
      <c r="A9191" s="235" t="str">
        <f t="shared" si="2758"/>
        <v/>
      </c>
      <c r="B9191" s="233" t="str">
        <f t="shared" si="2759"/>
        <v/>
      </c>
      <c r="C9191" s="234"/>
      <c r="D9191" s="235" t="str">
        <f t="shared" si="2760"/>
        <v/>
      </c>
      <c r="E9191" s="236"/>
      <c r="F9191" s="237">
        <f t="shared" si="2761"/>
        <v>0</v>
      </c>
      <c r="G9191" s="303">
        <f t="shared" si="2762"/>
        <v>0</v>
      </c>
    </row>
    <row r="9192" spans="1:7" s="238" customFormat="1" ht="24" customHeight="1" x14ac:dyDescent="0.2">
      <c r="A9192" s="235" t="str">
        <f t="shared" si="2758"/>
        <v/>
      </c>
      <c r="B9192" s="233" t="str">
        <f t="shared" si="2759"/>
        <v/>
      </c>
      <c r="C9192" s="234"/>
      <c r="D9192" s="235" t="str">
        <f t="shared" si="2760"/>
        <v/>
      </c>
      <c r="E9192" s="236"/>
      <c r="F9192" s="237">
        <f t="shared" si="2761"/>
        <v>0</v>
      </c>
      <c r="G9192" s="303">
        <f t="shared" si="2762"/>
        <v>0</v>
      </c>
    </row>
    <row r="9193" spans="1:7" s="238" customFormat="1" ht="24" customHeight="1" x14ac:dyDescent="0.2">
      <c r="A9193" s="235" t="str">
        <f t="shared" si="2758"/>
        <v/>
      </c>
      <c r="B9193" s="233" t="str">
        <f t="shared" si="2759"/>
        <v/>
      </c>
      <c r="C9193" s="234"/>
      <c r="D9193" s="235" t="str">
        <f t="shared" si="2760"/>
        <v/>
      </c>
      <c r="E9193" s="236"/>
      <c r="F9193" s="237">
        <f t="shared" si="2761"/>
        <v>0</v>
      </c>
      <c r="G9193" s="303">
        <f t="shared" si="2762"/>
        <v>0</v>
      </c>
    </row>
    <row r="9194" spans="1:7" s="238" customFormat="1" ht="24" customHeight="1" x14ac:dyDescent="0.2">
      <c r="A9194" s="235" t="str">
        <f t="shared" si="2758"/>
        <v/>
      </c>
      <c r="B9194" s="233" t="str">
        <f t="shared" si="2759"/>
        <v/>
      </c>
      <c r="C9194" s="234"/>
      <c r="D9194" s="235" t="str">
        <f t="shared" si="2760"/>
        <v/>
      </c>
      <c r="E9194" s="236"/>
      <c r="F9194" s="237">
        <f t="shared" si="2761"/>
        <v>0</v>
      </c>
      <c r="G9194" s="303">
        <f t="shared" si="2762"/>
        <v>0</v>
      </c>
    </row>
    <row r="9195" spans="1:7" s="238" customFormat="1" ht="24" customHeight="1" x14ac:dyDescent="0.2">
      <c r="A9195" s="235" t="str">
        <f t="shared" si="2758"/>
        <v/>
      </c>
      <c r="B9195" s="233" t="str">
        <f t="shared" si="2759"/>
        <v/>
      </c>
      <c r="C9195" s="234"/>
      <c r="D9195" s="235" t="str">
        <f t="shared" si="2760"/>
        <v/>
      </c>
      <c r="E9195" s="236"/>
      <c r="F9195" s="237">
        <f t="shared" si="2761"/>
        <v>0</v>
      </c>
      <c r="G9195" s="303">
        <f t="shared" si="2762"/>
        <v>0</v>
      </c>
    </row>
    <row r="9196" spans="1:7" s="238" customFormat="1" ht="24" customHeight="1" x14ac:dyDescent="0.2">
      <c r="A9196" s="235" t="str">
        <f t="shared" si="2758"/>
        <v/>
      </c>
      <c r="B9196" s="233" t="str">
        <f t="shared" si="2759"/>
        <v/>
      </c>
      <c r="C9196" s="234"/>
      <c r="D9196" s="235" t="str">
        <f t="shared" si="2760"/>
        <v/>
      </c>
      <c r="E9196" s="236"/>
      <c r="F9196" s="237">
        <f t="shared" si="2761"/>
        <v>0</v>
      </c>
      <c r="G9196" s="303">
        <f t="shared" si="2762"/>
        <v>0</v>
      </c>
    </row>
    <row r="9197" spans="1:7" ht="24" customHeight="1" x14ac:dyDescent="0.2">
      <c r="A9197" s="307"/>
      <c r="B9197" s="105"/>
      <c r="C9197" s="99"/>
      <c r="D9197" s="105"/>
      <c r="E9197" s="106"/>
      <c r="F9197" s="377" t="s">
        <v>33</v>
      </c>
      <c r="G9197" s="305">
        <f>SUBTOTAL(9,G9188:G9196)</f>
        <v>0</v>
      </c>
    </row>
    <row r="9198" spans="1:7" ht="24" customHeight="1" x14ac:dyDescent="0.2">
      <c r="A9198" s="308"/>
      <c r="B9198" s="105"/>
      <c r="C9198" s="99"/>
      <c r="D9198" s="105"/>
      <c r="E9198" s="106"/>
      <c r="F9198" s="107"/>
      <c r="G9198" s="306"/>
    </row>
    <row r="9199" spans="1:7" ht="24" customHeight="1" x14ac:dyDescent="0.2">
      <c r="A9199" s="309" t="str">
        <f>B9157</f>
        <v/>
      </c>
      <c r="B9199" s="310" t="str">
        <f>C9157</f>
        <v/>
      </c>
      <c r="C9199" s="113"/>
      <c r="D9199" s="113" t="s">
        <v>34</v>
      </c>
      <c r="E9199" s="114"/>
      <c r="F9199" s="312" t="s">
        <v>35</v>
      </c>
      <c r="G9199" s="311">
        <f>SUBTOTAL(9,G9162:G9198)</f>
        <v>0</v>
      </c>
    </row>
    <row r="9201" spans="1:123" ht="24" customHeight="1" x14ac:dyDescent="0.2">
      <c r="A9201" s="291" t="s">
        <v>37</v>
      </c>
      <c r="B9201" s="292"/>
      <c r="C9201" s="292"/>
      <c r="D9201" s="292"/>
      <c r="E9201" s="292"/>
      <c r="F9201" s="292"/>
      <c r="G9201" s="293"/>
    </row>
    <row r="9202" spans="1:123" ht="24" customHeight="1" x14ac:dyDescent="0.2">
      <c r="A9202" s="294" t="s">
        <v>602</v>
      </c>
      <c r="B9202" s="101" t="str">
        <f>Comitente</f>
        <v>DIRECCION PROVINCIAL DE REDES DE GAS</v>
      </c>
      <c r="C9202" s="96"/>
      <c r="D9202" s="102"/>
      <c r="E9202" s="102"/>
      <c r="F9202" s="103"/>
      <c r="G9202" s="295"/>
    </row>
    <row r="9203" spans="1:123" ht="24" customHeight="1" x14ac:dyDescent="0.2">
      <c r="A9203" s="294" t="s">
        <v>603</v>
      </c>
      <c r="B9203" s="101">
        <f>Contratista</f>
        <v>0</v>
      </c>
      <c r="C9203" s="97"/>
      <c r="D9203" s="97"/>
      <c r="E9203" s="97"/>
      <c r="F9203" s="104"/>
      <c r="G9203" s="296"/>
    </row>
    <row r="9204" spans="1:123" ht="24" customHeight="1" x14ac:dyDescent="0.2">
      <c r="A9204" s="294" t="s">
        <v>24</v>
      </c>
      <c r="B9204" s="101" t="str">
        <f>Obra</f>
        <v>RED DE MEDIA PRESIÓN BARRIO TALACASTO</v>
      </c>
      <c r="C9204" s="97"/>
      <c r="D9204" s="97"/>
      <c r="E9204" s="97"/>
      <c r="F9204" s="104" t="s">
        <v>38</v>
      </c>
      <c r="G9204" s="297">
        <f>Fecha_Base</f>
        <v>0</v>
      </c>
    </row>
    <row r="9205" spans="1:123" ht="24" customHeight="1" x14ac:dyDescent="0.2">
      <c r="A9205" s="298" t="s">
        <v>601</v>
      </c>
      <c r="B9205" s="98" t="str">
        <f>Ubicación</f>
        <v>Departamento Chimbas</v>
      </c>
      <c r="C9205" s="98"/>
      <c r="D9205" s="105"/>
      <c r="E9205" s="106"/>
      <c r="F9205" s="107"/>
      <c r="G9205" s="299"/>
    </row>
    <row r="9206" spans="1:123" ht="24" customHeight="1" x14ac:dyDescent="0.2">
      <c r="A9206" s="298" t="s">
        <v>39</v>
      </c>
      <c r="B9206" s="108" t="str">
        <f>IFERROR(VALUE(LEFT(B9207,FIND(".",B9207)-1)),"")</f>
        <v/>
      </c>
      <c r="C9206" s="99" t="str">
        <f>IFERROR(VLOOKUP(B9206,Tabla_CyP,2,FALSE),"")</f>
        <v/>
      </c>
      <c r="D9206" s="99"/>
      <c r="E9206" s="106"/>
      <c r="F9206" s="107"/>
      <c r="G9206" s="299"/>
    </row>
    <row r="9207" spans="1:123" ht="24" customHeight="1" x14ac:dyDescent="0.2">
      <c r="A9207" s="298" t="s">
        <v>25</v>
      </c>
      <c r="B9207" s="109" t="str">
        <f>IFERROR(VLOOKUP(COUNTIF($A$1:A9207,"ANALISIS DE PRECIOS"),Tabla_NumeroItem,2,FALSE),"")</f>
        <v/>
      </c>
      <c r="C9207" s="99" t="str">
        <f>IFERROR(VLOOKUP(B9207,Tabla_CyP,2,FALSE),"")</f>
        <v/>
      </c>
      <c r="D9207" s="105"/>
      <c r="E9207" s="106"/>
      <c r="F9207" s="104" t="s">
        <v>26</v>
      </c>
      <c r="G9207" s="300" t="str">
        <f>IFERROR(VLOOKUP(B9207,Tabla_CyP,4,FALSE),"")</f>
        <v/>
      </c>
    </row>
    <row r="9208" spans="1:123" ht="24" customHeight="1" x14ac:dyDescent="0.2">
      <c r="A9208" s="298"/>
      <c r="B9208" s="98"/>
      <c r="C9208" s="99"/>
      <c r="D9208" s="105"/>
      <c r="E9208" s="106"/>
      <c r="F9208" s="107"/>
      <c r="G9208" s="299"/>
    </row>
    <row r="9209" spans="1:123" ht="24" customHeight="1" x14ac:dyDescent="0.2">
      <c r="A9209" s="431" t="s">
        <v>507</v>
      </c>
      <c r="B9209" s="432"/>
      <c r="C9209" s="425" t="s">
        <v>0</v>
      </c>
      <c r="D9209" s="425" t="s">
        <v>27</v>
      </c>
      <c r="E9209" s="427" t="s">
        <v>28</v>
      </c>
      <c r="F9209" s="429" t="s">
        <v>29</v>
      </c>
      <c r="G9209" s="429" t="s">
        <v>30</v>
      </c>
    </row>
    <row r="9210" spans="1:123" s="111" customFormat="1" ht="24" customHeight="1" x14ac:dyDescent="0.2">
      <c r="A9210" s="110" t="s">
        <v>508</v>
      </c>
      <c r="B9210" s="110" t="s">
        <v>509</v>
      </c>
      <c r="C9210" s="426"/>
      <c r="D9210" s="426"/>
      <c r="E9210" s="428"/>
      <c r="F9210" s="430"/>
      <c r="G9210" s="430"/>
      <c r="H9210" s="239"/>
      <c r="I9210" s="239"/>
      <c r="J9210" s="239"/>
      <c r="K9210" s="239"/>
      <c r="L9210" s="239"/>
      <c r="M9210" s="239"/>
      <c r="N9210" s="239"/>
      <c r="O9210" s="239"/>
      <c r="P9210" s="239"/>
      <c r="Q9210" s="239"/>
      <c r="R9210" s="239"/>
      <c r="S9210" s="239"/>
      <c r="T9210" s="239"/>
      <c r="U9210" s="239"/>
      <c r="V9210" s="239"/>
      <c r="W9210" s="239"/>
      <c r="X9210" s="239"/>
      <c r="Y9210" s="239"/>
      <c r="Z9210" s="239"/>
      <c r="AA9210" s="239"/>
      <c r="AB9210" s="239"/>
      <c r="AC9210" s="239"/>
      <c r="AD9210" s="239"/>
      <c r="AE9210" s="239"/>
      <c r="AF9210" s="239"/>
      <c r="AG9210" s="239"/>
      <c r="AH9210" s="239"/>
      <c r="AI9210" s="239"/>
      <c r="AJ9210" s="239"/>
      <c r="AK9210" s="239"/>
      <c r="AL9210" s="239"/>
      <c r="AM9210" s="239"/>
      <c r="AN9210" s="239"/>
      <c r="AO9210" s="239"/>
      <c r="AP9210" s="239"/>
      <c r="AQ9210" s="239"/>
      <c r="AR9210" s="239"/>
      <c r="AS9210" s="239"/>
      <c r="AT9210" s="239"/>
      <c r="AU9210" s="239"/>
      <c r="AV9210" s="239"/>
      <c r="AW9210" s="239"/>
      <c r="AX9210" s="239"/>
      <c r="AY9210" s="239"/>
      <c r="AZ9210" s="239"/>
      <c r="BA9210" s="239"/>
      <c r="BB9210" s="239"/>
      <c r="BC9210" s="239"/>
      <c r="BD9210" s="239"/>
      <c r="BE9210" s="239"/>
      <c r="BF9210" s="239"/>
      <c r="BG9210" s="239"/>
      <c r="BH9210" s="239"/>
      <c r="BI9210" s="239"/>
      <c r="BJ9210" s="239"/>
      <c r="BK9210" s="239"/>
      <c r="BL9210" s="239"/>
      <c r="BM9210" s="239"/>
      <c r="BN9210" s="239"/>
      <c r="BO9210" s="239"/>
      <c r="BP9210" s="239"/>
      <c r="BQ9210" s="239"/>
      <c r="BR9210" s="239"/>
      <c r="BS9210" s="239"/>
      <c r="BT9210" s="239"/>
      <c r="BU9210" s="239"/>
      <c r="BV9210" s="239"/>
      <c r="BW9210" s="239"/>
      <c r="BX9210" s="239"/>
      <c r="BY9210" s="239"/>
      <c r="BZ9210" s="239"/>
      <c r="CA9210" s="239"/>
      <c r="CB9210" s="239"/>
      <c r="CC9210" s="239"/>
      <c r="CD9210" s="239"/>
      <c r="CE9210" s="239"/>
      <c r="CF9210" s="239"/>
      <c r="CG9210" s="239"/>
      <c r="CH9210" s="239"/>
      <c r="CI9210" s="239"/>
      <c r="CJ9210" s="239"/>
      <c r="CK9210" s="239"/>
      <c r="CL9210" s="239"/>
      <c r="CM9210" s="239"/>
      <c r="CN9210" s="239"/>
      <c r="CO9210" s="239"/>
      <c r="CP9210" s="239"/>
      <c r="CQ9210" s="239"/>
      <c r="CR9210" s="239"/>
      <c r="CS9210" s="239"/>
      <c r="CT9210" s="239"/>
      <c r="CU9210" s="239"/>
      <c r="CV9210" s="239"/>
      <c r="CW9210" s="239"/>
      <c r="CX9210" s="239"/>
      <c r="CY9210" s="239"/>
      <c r="CZ9210" s="239"/>
      <c r="DA9210" s="239"/>
      <c r="DB9210" s="239"/>
      <c r="DC9210" s="239"/>
      <c r="DD9210" s="239"/>
      <c r="DE9210" s="239"/>
      <c r="DF9210" s="239"/>
      <c r="DG9210" s="239"/>
      <c r="DH9210" s="239"/>
      <c r="DI9210" s="239"/>
      <c r="DJ9210" s="239"/>
      <c r="DK9210" s="239"/>
      <c r="DL9210" s="239"/>
      <c r="DM9210" s="239"/>
      <c r="DN9210" s="239"/>
      <c r="DO9210" s="239"/>
      <c r="DP9210" s="239"/>
      <c r="DQ9210" s="239"/>
      <c r="DR9210" s="239"/>
      <c r="DS9210" s="239"/>
    </row>
    <row r="9211" spans="1:123" ht="24" customHeight="1" x14ac:dyDescent="0.2">
      <c r="A9211" s="378"/>
      <c r="B9211" s="112"/>
      <c r="C9211" s="376" t="s">
        <v>604</v>
      </c>
      <c r="D9211" s="113"/>
      <c r="E9211" s="114"/>
      <c r="F9211" s="115"/>
      <c r="G9211" s="302"/>
    </row>
    <row r="9212" spans="1:123" s="238" customFormat="1" ht="24" customHeight="1" x14ac:dyDescent="0.2">
      <c r="A9212" s="235" t="str">
        <f t="shared" ref="A9212:A9225" si="2763">IFERROR(VLOOKUP(C9212,Tabla_Insumos,4,FALSE),"")</f>
        <v/>
      </c>
      <c r="B9212" s="233" t="str">
        <f t="shared" ref="B9212:B9225" si="2764">IFERROR(VLOOKUP(C9212,Tabla_Insumos,5,FALSE),"")</f>
        <v/>
      </c>
      <c r="C9212" s="234"/>
      <c r="D9212" s="235" t="str">
        <f t="shared" ref="D9212:D9225" si="2765">IFERROR(VLOOKUP(C9212,Tabla_Insumos,2,FALSE),"")</f>
        <v/>
      </c>
      <c r="E9212" s="236"/>
      <c r="F9212" s="237">
        <f t="shared" ref="F9212:F9225" si="2766">IFERROR(VLOOKUP(C9212,Tabla_Insumos,3,FALSE),0)</f>
        <v>0</v>
      </c>
      <c r="G9212" s="303">
        <f>ROUND(E9212*F9212,2)</f>
        <v>0</v>
      </c>
    </row>
    <row r="9213" spans="1:123" s="238" customFormat="1" ht="24" customHeight="1" x14ac:dyDescent="0.2">
      <c r="A9213" s="235" t="str">
        <f t="shared" si="2763"/>
        <v/>
      </c>
      <c r="B9213" s="233" t="str">
        <f t="shared" si="2764"/>
        <v/>
      </c>
      <c r="C9213" s="234"/>
      <c r="D9213" s="235" t="str">
        <f t="shared" si="2765"/>
        <v/>
      </c>
      <c r="E9213" s="236"/>
      <c r="F9213" s="237">
        <f t="shared" si="2766"/>
        <v>0</v>
      </c>
      <c r="G9213" s="303">
        <f t="shared" ref="G9213:G9225" si="2767">ROUND(E9213*F9213,2)</f>
        <v>0</v>
      </c>
    </row>
    <row r="9214" spans="1:123" s="238" customFormat="1" ht="24" customHeight="1" x14ac:dyDescent="0.2">
      <c r="A9214" s="235" t="str">
        <f t="shared" si="2763"/>
        <v/>
      </c>
      <c r="B9214" s="233" t="str">
        <f t="shared" si="2764"/>
        <v/>
      </c>
      <c r="C9214" s="234"/>
      <c r="D9214" s="235" t="str">
        <f t="shared" si="2765"/>
        <v/>
      </c>
      <c r="E9214" s="236"/>
      <c r="F9214" s="237">
        <f t="shared" si="2766"/>
        <v>0</v>
      </c>
      <c r="G9214" s="303">
        <f t="shared" si="2767"/>
        <v>0</v>
      </c>
    </row>
    <row r="9215" spans="1:123" s="238" customFormat="1" ht="24" customHeight="1" x14ac:dyDescent="0.2">
      <c r="A9215" s="235" t="str">
        <f t="shared" si="2763"/>
        <v/>
      </c>
      <c r="B9215" s="233" t="str">
        <f t="shared" si="2764"/>
        <v/>
      </c>
      <c r="C9215" s="234"/>
      <c r="D9215" s="235" t="str">
        <f t="shared" si="2765"/>
        <v/>
      </c>
      <c r="E9215" s="236"/>
      <c r="F9215" s="237">
        <f t="shared" si="2766"/>
        <v>0</v>
      </c>
      <c r="G9215" s="303">
        <f t="shared" si="2767"/>
        <v>0</v>
      </c>
    </row>
    <row r="9216" spans="1:123" s="238" customFormat="1" ht="24" customHeight="1" x14ac:dyDescent="0.2">
      <c r="A9216" s="235" t="str">
        <f t="shared" si="2763"/>
        <v/>
      </c>
      <c r="B9216" s="233" t="str">
        <f t="shared" si="2764"/>
        <v/>
      </c>
      <c r="C9216" s="234"/>
      <c r="D9216" s="235" t="str">
        <f t="shared" si="2765"/>
        <v/>
      </c>
      <c r="E9216" s="236"/>
      <c r="F9216" s="237">
        <f t="shared" si="2766"/>
        <v>0</v>
      </c>
      <c r="G9216" s="303">
        <f t="shared" si="2767"/>
        <v>0</v>
      </c>
    </row>
    <row r="9217" spans="1:7" s="238" customFormat="1" ht="24" customHeight="1" x14ac:dyDescent="0.2">
      <c r="A9217" s="235" t="str">
        <f t="shared" si="2763"/>
        <v/>
      </c>
      <c r="B9217" s="233" t="str">
        <f t="shared" si="2764"/>
        <v/>
      </c>
      <c r="C9217" s="234"/>
      <c r="D9217" s="235" t="str">
        <f t="shared" si="2765"/>
        <v/>
      </c>
      <c r="E9217" s="236"/>
      <c r="F9217" s="237">
        <f t="shared" si="2766"/>
        <v>0</v>
      </c>
      <c r="G9217" s="303">
        <f t="shared" si="2767"/>
        <v>0</v>
      </c>
    </row>
    <row r="9218" spans="1:7" s="238" customFormat="1" ht="24" customHeight="1" x14ac:dyDescent="0.2">
      <c r="A9218" s="235" t="str">
        <f t="shared" si="2763"/>
        <v/>
      </c>
      <c r="B9218" s="233" t="str">
        <f t="shared" si="2764"/>
        <v/>
      </c>
      <c r="C9218" s="234"/>
      <c r="D9218" s="235" t="str">
        <f t="shared" si="2765"/>
        <v/>
      </c>
      <c r="E9218" s="236"/>
      <c r="F9218" s="237">
        <f t="shared" si="2766"/>
        <v>0</v>
      </c>
      <c r="G9218" s="303">
        <f t="shared" si="2767"/>
        <v>0</v>
      </c>
    </row>
    <row r="9219" spans="1:7" s="238" customFormat="1" ht="24" customHeight="1" x14ac:dyDescent="0.2">
      <c r="A9219" s="235" t="str">
        <f t="shared" si="2763"/>
        <v/>
      </c>
      <c r="B9219" s="233" t="str">
        <f t="shared" si="2764"/>
        <v/>
      </c>
      <c r="C9219" s="234"/>
      <c r="D9219" s="235" t="str">
        <f t="shared" si="2765"/>
        <v/>
      </c>
      <c r="E9219" s="236"/>
      <c r="F9219" s="237">
        <f t="shared" si="2766"/>
        <v>0</v>
      </c>
      <c r="G9219" s="303">
        <f t="shared" si="2767"/>
        <v>0</v>
      </c>
    </row>
    <row r="9220" spans="1:7" s="238" customFormat="1" ht="24" customHeight="1" x14ac:dyDescent="0.2">
      <c r="A9220" s="235" t="str">
        <f t="shared" si="2763"/>
        <v/>
      </c>
      <c r="B9220" s="233" t="str">
        <f t="shared" si="2764"/>
        <v/>
      </c>
      <c r="C9220" s="234"/>
      <c r="D9220" s="235" t="str">
        <f t="shared" si="2765"/>
        <v/>
      </c>
      <c r="E9220" s="236"/>
      <c r="F9220" s="237">
        <f t="shared" si="2766"/>
        <v>0</v>
      </c>
      <c r="G9220" s="303">
        <f t="shared" si="2767"/>
        <v>0</v>
      </c>
    </row>
    <row r="9221" spans="1:7" s="238" customFormat="1" ht="24" customHeight="1" x14ac:dyDescent="0.2">
      <c r="A9221" s="235" t="str">
        <f t="shared" si="2763"/>
        <v/>
      </c>
      <c r="B9221" s="233" t="str">
        <f t="shared" si="2764"/>
        <v/>
      </c>
      <c r="C9221" s="234"/>
      <c r="D9221" s="235" t="str">
        <f t="shared" si="2765"/>
        <v/>
      </c>
      <c r="E9221" s="236"/>
      <c r="F9221" s="237">
        <f t="shared" si="2766"/>
        <v>0</v>
      </c>
      <c r="G9221" s="303">
        <f t="shared" si="2767"/>
        <v>0</v>
      </c>
    </row>
    <row r="9222" spans="1:7" s="238" customFormat="1" ht="24" customHeight="1" x14ac:dyDescent="0.2">
      <c r="A9222" s="235" t="str">
        <f t="shared" si="2763"/>
        <v/>
      </c>
      <c r="B9222" s="233" t="str">
        <f t="shared" si="2764"/>
        <v/>
      </c>
      <c r="C9222" s="234"/>
      <c r="D9222" s="235" t="str">
        <f t="shared" si="2765"/>
        <v/>
      </c>
      <c r="E9222" s="236"/>
      <c r="F9222" s="237">
        <f t="shared" si="2766"/>
        <v>0</v>
      </c>
      <c r="G9222" s="303">
        <f t="shared" si="2767"/>
        <v>0</v>
      </c>
    </row>
    <row r="9223" spans="1:7" s="238" customFormat="1" ht="24" customHeight="1" x14ac:dyDescent="0.2">
      <c r="A9223" s="235" t="str">
        <f t="shared" si="2763"/>
        <v/>
      </c>
      <c r="B9223" s="233" t="str">
        <f t="shared" si="2764"/>
        <v/>
      </c>
      <c r="C9223" s="234"/>
      <c r="D9223" s="235" t="str">
        <f t="shared" si="2765"/>
        <v/>
      </c>
      <c r="E9223" s="236"/>
      <c r="F9223" s="237">
        <f t="shared" si="2766"/>
        <v>0</v>
      </c>
      <c r="G9223" s="303">
        <f t="shared" si="2767"/>
        <v>0</v>
      </c>
    </row>
    <row r="9224" spans="1:7" s="238" customFormat="1" ht="24" customHeight="1" x14ac:dyDescent="0.2">
      <c r="A9224" s="235" t="str">
        <f t="shared" si="2763"/>
        <v/>
      </c>
      <c r="B9224" s="233" t="str">
        <f t="shared" si="2764"/>
        <v/>
      </c>
      <c r="C9224" s="234"/>
      <c r="D9224" s="235" t="str">
        <f t="shared" si="2765"/>
        <v/>
      </c>
      <c r="E9224" s="236"/>
      <c r="F9224" s="237">
        <f t="shared" si="2766"/>
        <v>0</v>
      </c>
      <c r="G9224" s="303">
        <f t="shared" si="2767"/>
        <v>0</v>
      </c>
    </row>
    <row r="9225" spans="1:7" s="238" customFormat="1" ht="24" customHeight="1" x14ac:dyDescent="0.2">
      <c r="A9225" s="235" t="str">
        <f t="shared" si="2763"/>
        <v/>
      </c>
      <c r="B9225" s="233" t="str">
        <f t="shared" si="2764"/>
        <v/>
      </c>
      <c r="C9225" s="234"/>
      <c r="D9225" s="235" t="str">
        <f t="shared" si="2765"/>
        <v/>
      </c>
      <c r="E9225" s="236"/>
      <c r="F9225" s="237">
        <f t="shared" si="2766"/>
        <v>0</v>
      </c>
      <c r="G9225" s="303">
        <f t="shared" si="2767"/>
        <v>0</v>
      </c>
    </row>
    <row r="9226" spans="1:7" ht="24" customHeight="1" x14ac:dyDescent="0.2">
      <c r="A9226" s="304"/>
      <c r="B9226" s="99"/>
      <c r="C9226" s="99"/>
      <c r="D9226" s="105"/>
      <c r="E9226" s="106"/>
      <c r="F9226" s="377" t="s">
        <v>31</v>
      </c>
      <c r="G9226" s="305">
        <f>SUBTOTAL(9,G9212:G9225)</f>
        <v>0</v>
      </c>
    </row>
    <row r="9227" spans="1:7" ht="24" customHeight="1" x14ac:dyDescent="0.2">
      <c r="A9227" s="304"/>
      <c r="B9227" s="99"/>
      <c r="C9227" s="375" t="s">
        <v>605</v>
      </c>
      <c r="D9227" s="105"/>
      <c r="E9227" s="106"/>
      <c r="F9227" s="107"/>
      <c r="G9227" s="306"/>
    </row>
    <row r="9228" spans="1:7" s="238" customFormat="1" ht="24" customHeight="1" x14ac:dyDescent="0.2">
      <c r="A9228" s="235" t="str">
        <f t="shared" ref="A9228:A9235" si="2768">IFERROR(VLOOKUP(C9228,Tabla_Insumos,4,FALSE),"")</f>
        <v/>
      </c>
      <c r="B9228" s="233">
        <f t="shared" ref="B9228:B9235" si="2769">IFERROR(VLOOKUP(A9228,Tabla_Indices,5,FALSE),"")</f>
        <v>0</v>
      </c>
      <c r="C9228" s="234"/>
      <c r="D9228" s="235" t="str">
        <f t="shared" ref="D9228:D9235" si="2770">IFERROR(VLOOKUP(C9228,Tabla_Insumos,2,FALSE),"")</f>
        <v/>
      </c>
      <c r="E9228" s="236"/>
      <c r="F9228" s="237">
        <f t="shared" ref="F9228:F9235" si="2771">IFERROR(VLOOKUP(C9228,Tabla_Insumos,3,FALSE),0)</f>
        <v>0</v>
      </c>
      <c r="G9228" s="303">
        <f>ROUND(E9228*F9228,2)</f>
        <v>0</v>
      </c>
    </row>
    <row r="9229" spans="1:7" s="238" customFormat="1" ht="24" customHeight="1" x14ac:dyDescent="0.2">
      <c r="A9229" s="235" t="str">
        <f t="shared" si="2768"/>
        <v/>
      </c>
      <c r="B9229" s="233">
        <f t="shared" si="2769"/>
        <v>0</v>
      </c>
      <c r="C9229" s="234"/>
      <c r="D9229" s="235" t="str">
        <f t="shared" si="2770"/>
        <v/>
      </c>
      <c r="E9229" s="236"/>
      <c r="F9229" s="237">
        <f t="shared" si="2771"/>
        <v>0</v>
      </c>
      <c r="G9229" s="303">
        <f>ROUND(E9229*F9229,2)</f>
        <v>0</v>
      </c>
    </row>
    <row r="9230" spans="1:7" s="238" customFormat="1" ht="24" customHeight="1" x14ac:dyDescent="0.2">
      <c r="A9230" s="235" t="str">
        <f t="shared" si="2768"/>
        <v/>
      </c>
      <c r="B9230" s="233">
        <f t="shared" si="2769"/>
        <v>0</v>
      </c>
      <c r="C9230" s="234"/>
      <c r="D9230" s="235" t="str">
        <f t="shared" si="2770"/>
        <v/>
      </c>
      <c r="E9230" s="236"/>
      <c r="F9230" s="237">
        <f t="shared" si="2771"/>
        <v>0</v>
      </c>
      <c r="G9230" s="303">
        <f t="shared" ref="G9230:G9235" si="2772">ROUND(E9230*F9230,2)</f>
        <v>0</v>
      </c>
    </row>
    <row r="9231" spans="1:7" s="238" customFormat="1" ht="24" customHeight="1" x14ac:dyDescent="0.2">
      <c r="A9231" s="235" t="str">
        <f t="shared" si="2768"/>
        <v/>
      </c>
      <c r="B9231" s="233">
        <f t="shared" si="2769"/>
        <v>0</v>
      </c>
      <c r="C9231" s="234"/>
      <c r="D9231" s="235" t="str">
        <f t="shared" si="2770"/>
        <v/>
      </c>
      <c r="E9231" s="236"/>
      <c r="F9231" s="237">
        <f t="shared" si="2771"/>
        <v>0</v>
      </c>
      <c r="G9231" s="303">
        <f t="shared" si="2772"/>
        <v>0</v>
      </c>
    </row>
    <row r="9232" spans="1:7" s="238" customFormat="1" ht="24" customHeight="1" x14ac:dyDescent="0.2">
      <c r="A9232" s="235" t="str">
        <f t="shared" si="2768"/>
        <v/>
      </c>
      <c r="B9232" s="233">
        <f t="shared" si="2769"/>
        <v>0</v>
      </c>
      <c r="C9232" s="234"/>
      <c r="D9232" s="235" t="str">
        <f t="shared" si="2770"/>
        <v/>
      </c>
      <c r="E9232" s="236"/>
      <c r="F9232" s="237">
        <f t="shared" si="2771"/>
        <v>0</v>
      </c>
      <c r="G9232" s="303">
        <f t="shared" si="2772"/>
        <v>0</v>
      </c>
    </row>
    <row r="9233" spans="1:7" s="238" customFormat="1" ht="24" customHeight="1" x14ac:dyDescent="0.2">
      <c r="A9233" s="235" t="str">
        <f t="shared" si="2768"/>
        <v/>
      </c>
      <c r="B9233" s="233">
        <f t="shared" si="2769"/>
        <v>0</v>
      </c>
      <c r="C9233" s="234"/>
      <c r="D9233" s="235" t="str">
        <f t="shared" si="2770"/>
        <v/>
      </c>
      <c r="E9233" s="236"/>
      <c r="F9233" s="237">
        <f t="shared" si="2771"/>
        <v>0</v>
      </c>
      <c r="G9233" s="303">
        <f t="shared" si="2772"/>
        <v>0</v>
      </c>
    </row>
    <row r="9234" spans="1:7" s="238" customFormat="1" ht="24" customHeight="1" x14ac:dyDescent="0.2">
      <c r="A9234" s="235" t="str">
        <f t="shared" si="2768"/>
        <v/>
      </c>
      <c r="B9234" s="233">
        <f t="shared" si="2769"/>
        <v>0</v>
      </c>
      <c r="C9234" s="234"/>
      <c r="D9234" s="235" t="str">
        <f t="shared" si="2770"/>
        <v/>
      </c>
      <c r="E9234" s="236"/>
      <c r="F9234" s="237">
        <f t="shared" si="2771"/>
        <v>0</v>
      </c>
      <c r="G9234" s="303">
        <f t="shared" si="2772"/>
        <v>0</v>
      </c>
    </row>
    <row r="9235" spans="1:7" s="238" customFormat="1" ht="24" customHeight="1" x14ac:dyDescent="0.2">
      <c r="A9235" s="235" t="str">
        <f t="shared" si="2768"/>
        <v/>
      </c>
      <c r="B9235" s="233">
        <f t="shared" si="2769"/>
        <v>0</v>
      </c>
      <c r="C9235" s="234"/>
      <c r="D9235" s="235" t="str">
        <f t="shared" si="2770"/>
        <v/>
      </c>
      <c r="E9235" s="236"/>
      <c r="F9235" s="237">
        <f t="shared" si="2771"/>
        <v>0</v>
      </c>
      <c r="G9235" s="303">
        <f t="shared" si="2772"/>
        <v>0</v>
      </c>
    </row>
    <row r="9236" spans="1:7" ht="24" customHeight="1" x14ac:dyDescent="0.2">
      <c r="A9236" s="304"/>
      <c r="B9236" s="99"/>
      <c r="C9236" s="99"/>
      <c r="D9236" s="105"/>
      <c r="E9236" s="106"/>
      <c r="F9236" s="377" t="s">
        <v>32</v>
      </c>
      <c r="G9236" s="305">
        <f>SUBTOTAL(9,G9228:G9235)</f>
        <v>0</v>
      </c>
    </row>
    <row r="9237" spans="1:7" ht="24" customHeight="1" x14ac:dyDescent="0.2">
      <c r="A9237" s="304"/>
      <c r="B9237" s="99"/>
      <c r="C9237" s="375" t="s">
        <v>606</v>
      </c>
      <c r="D9237" s="105"/>
      <c r="E9237" s="106"/>
      <c r="F9237" s="107"/>
      <c r="G9237" s="306"/>
    </row>
    <row r="9238" spans="1:7" s="238" customFormat="1" ht="24" customHeight="1" x14ac:dyDescent="0.2">
      <c r="A9238" s="235" t="str">
        <f t="shared" ref="A9238:A9246" si="2773">IFERROR(VLOOKUP(C9238,Tabla_Insumos,4,FALSE),"")</f>
        <v/>
      </c>
      <c r="B9238" s="233" t="str">
        <f t="shared" ref="B9238:B9246" si="2774">IFERROR(VLOOKUP(C9238,Tabla_Insumos,5,FALSE),"")</f>
        <v/>
      </c>
      <c r="C9238" s="234"/>
      <c r="D9238" s="235" t="str">
        <f t="shared" ref="D9238:D9246" si="2775">IFERROR(VLOOKUP(C9238,Tabla_Insumos,2,FALSE),"")</f>
        <v/>
      </c>
      <c r="E9238" s="236"/>
      <c r="F9238" s="237">
        <f t="shared" ref="F9238:F9246" si="2776">IFERROR(VLOOKUP(C9238,Tabla_Insumos,3,FALSE),0)</f>
        <v>0</v>
      </c>
      <c r="G9238" s="303">
        <f t="shared" ref="G9238:G9246" si="2777">ROUND(E9238*F9238,2)</f>
        <v>0</v>
      </c>
    </row>
    <row r="9239" spans="1:7" s="238" customFormat="1" ht="24" customHeight="1" x14ac:dyDescent="0.2">
      <c r="A9239" s="235" t="str">
        <f t="shared" si="2773"/>
        <v/>
      </c>
      <c r="B9239" s="233" t="str">
        <f t="shared" si="2774"/>
        <v/>
      </c>
      <c r="C9239" s="234"/>
      <c r="D9239" s="235" t="str">
        <f t="shared" si="2775"/>
        <v/>
      </c>
      <c r="E9239" s="236"/>
      <c r="F9239" s="237">
        <f t="shared" si="2776"/>
        <v>0</v>
      </c>
      <c r="G9239" s="303">
        <f t="shared" si="2777"/>
        <v>0</v>
      </c>
    </row>
    <row r="9240" spans="1:7" s="238" customFormat="1" ht="24" customHeight="1" x14ac:dyDescent="0.2">
      <c r="A9240" s="235" t="str">
        <f t="shared" si="2773"/>
        <v/>
      </c>
      <c r="B9240" s="233" t="str">
        <f t="shared" si="2774"/>
        <v/>
      </c>
      <c r="C9240" s="234"/>
      <c r="D9240" s="235" t="str">
        <f t="shared" si="2775"/>
        <v/>
      </c>
      <c r="E9240" s="236"/>
      <c r="F9240" s="237">
        <f t="shared" si="2776"/>
        <v>0</v>
      </c>
      <c r="G9240" s="303">
        <f t="shared" si="2777"/>
        <v>0</v>
      </c>
    </row>
    <row r="9241" spans="1:7" s="238" customFormat="1" ht="24" customHeight="1" x14ac:dyDescent="0.2">
      <c r="A9241" s="235" t="str">
        <f t="shared" si="2773"/>
        <v/>
      </c>
      <c r="B9241" s="233" t="str">
        <f t="shared" si="2774"/>
        <v/>
      </c>
      <c r="C9241" s="234"/>
      <c r="D9241" s="235" t="str">
        <f t="shared" si="2775"/>
        <v/>
      </c>
      <c r="E9241" s="236"/>
      <c r="F9241" s="237">
        <f t="shared" si="2776"/>
        <v>0</v>
      </c>
      <c r="G9241" s="303">
        <f t="shared" si="2777"/>
        <v>0</v>
      </c>
    </row>
    <row r="9242" spans="1:7" s="238" customFormat="1" ht="24" customHeight="1" x14ac:dyDescent="0.2">
      <c r="A9242" s="235" t="str">
        <f t="shared" si="2773"/>
        <v/>
      </c>
      <c r="B9242" s="233" t="str">
        <f t="shared" si="2774"/>
        <v/>
      </c>
      <c r="C9242" s="234"/>
      <c r="D9242" s="235" t="str">
        <f t="shared" si="2775"/>
        <v/>
      </c>
      <c r="E9242" s="236"/>
      <c r="F9242" s="237">
        <f t="shared" si="2776"/>
        <v>0</v>
      </c>
      <c r="G9242" s="303">
        <f t="shared" si="2777"/>
        <v>0</v>
      </c>
    </row>
    <row r="9243" spans="1:7" s="238" customFormat="1" ht="24" customHeight="1" x14ac:dyDescent="0.2">
      <c r="A9243" s="235" t="str">
        <f t="shared" si="2773"/>
        <v/>
      </c>
      <c r="B9243" s="233" t="str">
        <f t="shared" si="2774"/>
        <v/>
      </c>
      <c r="C9243" s="234"/>
      <c r="D9243" s="235" t="str">
        <f t="shared" si="2775"/>
        <v/>
      </c>
      <c r="E9243" s="236"/>
      <c r="F9243" s="237">
        <f t="shared" si="2776"/>
        <v>0</v>
      </c>
      <c r="G9243" s="303">
        <f t="shared" si="2777"/>
        <v>0</v>
      </c>
    </row>
    <row r="9244" spans="1:7" s="238" customFormat="1" ht="24" customHeight="1" x14ac:dyDescent="0.2">
      <c r="A9244" s="235" t="str">
        <f t="shared" si="2773"/>
        <v/>
      </c>
      <c r="B9244" s="233" t="str">
        <f t="shared" si="2774"/>
        <v/>
      </c>
      <c r="C9244" s="234"/>
      <c r="D9244" s="235" t="str">
        <f t="shared" si="2775"/>
        <v/>
      </c>
      <c r="E9244" s="236"/>
      <c r="F9244" s="237">
        <f t="shared" si="2776"/>
        <v>0</v>
      </c>
      <c r="G9244" s="303">
        <f t="shared" si="2777"/>
        <v>0</v>
      </c>
    </row>
    <row r="9245" spans="1:7" s="238" customFormat="1" ht="24" customHeight="1" x14ac:dyDescent="0.2">
      <c r="A9245" s="235" t="str">
        <f t="shared" si="2773"/>
        <v/>
      </c>
      <c r="B9245" s="233" t="str">
        <f t="shared" si="2774"/>
        <v/>
      </c>
      <c r="C9245" s="234"/>
      <c r="D9245" s="235" t="str">
        <f t="shared" si="2775"/>
        <v/>
      </c>
      <c r="E9245" s="236"/>
      <c r="F9245" s="237">
        <f t="shared" si="2776"/>
        <v>0</v>
      </c>
      <c r="G9245" s="303">
        <f t="shared" si="2777"/>
        <v>0</v>
      </c>
    </row>
    <row r="9246" spans="1:7" s="238" customFormat="1" ht="24" customHeight="1" x14ac:dyDescent="0.2">
      <c r="A9246" s="235" t="str">
        <f t="shared" si="2773"/>
        <v/>
      </c>
      <c r="B9246" s="233" t="str">
        <f t="shared" si="2774"/>
        <v/>
      </c>
      <c r="C9246" s="234"/>
      <c r="D9246" s="235" t="str">
        <f t="shared" si="2775"/>
        <v/>
      </c>
      <c r="E9246" s="236"/>
      <c r="F9246" s="237">
        <f t="shared" si="2776"/>
        <v>0</v>
      </c>
      <c r="G9246" s="303">
        <f t="shared" si="2777"/>
        <v>0</v>
      </c>
    </row>
    <row r="9247" spans="1:7" ht="24" customHeight="1" x14ac:dyDescent="0.2">
      <c r="A9247" s="307"/>
      <c r="B9247" s="105"/>
      <c r="C9247" s="99"/>
      <c r="D9247" s="105"/>
      <c r="E9247" s="106"/>
      <c r="F9247" s="377" t="s">
        <v>33</v>
      </c>
      <c r="G9247" s="305">
        <f>SUBTOTAL(9,G9238:G9246)</f>
        <v>0</v>
      </c>
    </row>
    <row r="9248" spans="1:7" ht="24" customHeight="1" x14ac:dyDescent="0.2">
      <c r="A9248" s="308"/>
      <c r="B9248" s="105"/>
      <c r="C9248" s="99"/>
      <c r="D9248" s="105"/>
      <c r="E9248" s="106"/>
      <c r="F9248" s="107"/>
      <c r="G9248" s="306"/>
    </row>
    <row r="9249" spans="1:123" ht="24" customHeight="1" x14ac:dyDescent="0.2">
      <c r="A9249" s="309" t="str">
        <f>B9207</f>
        <v/>
      </c>
      <c r="B9249" s="310" t="str">
        <f>C9207</f>
        <v/>
      </c>
      <c r="C9249" s="113"/>
      <c r="D9249" s="113" t="s">
        <v>34</v>
      </c>
      <c r="E9249" s="114"/>
      <c r="F9249" s="312" t="s">
        <v>35</v>
      </c>
      <c r="G9249" s="311">
        <f>SUBTOTAL(9,G9212:G9248)</f>
        <v>0</v>
      </c>
    </row>
    <row r="9251" spans="1:123" ht="24" customHeight="1" x14ac:dyDescent="0.2">
      <c r="A9251" s="291" t="s">
        <v>37</v>
      </c>
      <c r="B9251" s="292"/>
      <c r="C9251" s="292"/>
      <c r="D9251" s="292"/>
      <c r="E9251" s="292"/>
      <c r="F9251" s="292"/>
      <c r="G9251" s="293"/>
    </row>
    <row r="9252" spans="1:123" ht="24" customHeight="1" x14ac:dyDescent="0.2">
      <c r="A9252" s="294" t="s">
        <v>602</v>
      </c>
      <c r="B9252" s="101" t="str">
        <f>Comitente</f>
        <v>DIRECCION PROVINCIAL DE REDES DE GAS</v>
      </c>
      <c r="C9252" s="96"/>
      <c r="D9252" s="102"/>
      <c r="E9252" s="102"/>
      <c r="F9252" s="103"/>
      <c r="G9252" s="295"/>
    </row>
    <row r="9253" spans="1:123" ht="24" customHeight="1" x14ac:dyDescent="0.2">
      <c r="A9253" s="294" t="s">
        <v>603</v>
      </c>
      <c r="B9253" s="101">
        <f>Contratista</f>
        <v>0</v>
      </c>
      <c r="C9253" s="97"/>
      <c r="D9253" s="97"/>
      <c r="E9253" s="97"/>
      <c r="F9253" s="104"/>
      <c r="G9253" s="296"/>
    </row>
    <row r="9254" spans="1:123" ht="24" customHeight="1" x14ac:dyDescent="0.2">
      <c r="A9254" s="294" t="s">
        <v>24</v>
      </c>
      <c r="B9254" s="101" t="str">
        <f>Obra</f>
        <v>RED DE MEDIA PRESIÓN BARRIO TALACASTO</v>
      </c>
      <c r="C9254" s="97"/>
      <c r="D9254" s="97"/>
      <c r="E9254" s="97"/>
      <c r="F9254" s="104" t="s">
        <v>38</v>
      </c>
      <c r="G9254" s="297">
        <f>Fecha_Base</f>
        <v>0</v>
      </c>
    </row>
    <row r="9255" spans="1:123" ht="24" customHeight="1" x14ac:dyDescent="0.2">
      <c r="A9255" s="298" t="s">
        <v>601</v>
      </c>
      <c r="B9255" s="98" t="str">
        <f>Ubicación</f>
        <v>Departamento Chimbas</v>
      </c>
      <c r="C9255" s="98"/>
      <c r="D9255" s="105"/>
      <c r="E9255" s="106"/>
      <c r="F9255" s="107"/>
      <c r="G9255" s="299"/>
    </row>
    <row r="9256" spans="1:123" ht="24" customHeight="1" x14ac:dyDescent="0.2">
      <c r="A9256" s="298" t="s">
        <v>39</v>
      </c>
      <c r="B9256" s="108" t="str">
        <f>IFERROR(VALUE(LEFT(B9257,FIND(".",B9257)-1)),"")</f>
        <v/>
      </c>
      <c r="C9256" s="99" t="str">
        <f>IFERROR(VLOOKUP(B9256,Tabla_CyP,2,FALSE),"")</f>
        <v/>
      </c>
      <c r="D9256" s="99"/>
      <c r="E9256" s="106"/>
      <c r="F9256" s="107"/>
      <c r="G9256" s="299"/>
    </row>
    <row r="9257" spans="1:123" ht="24" customHeight="1" x14ac:dyDescent="0.2">
      <c r="A9257" s="298" t="s">
        <v>25</v>
      </c>
      <c r="B9257" s="109" t="str">
        <f>IFERROR(VLOOKUP(COUNTIF($A$1:A9257,"ANALISIS DE PRECIOS"),Tabla_NumeroItem,2,FALSE),"")</f>
        <v/>
      </c>
      <c r="C9257" s="99" t="str">
        <f>IFERROR(VLOOKUP(B9257,Tabla_CyP,2,FALSE),"")</f>
        <v/>
      </c>
      <c r="D9257" s="105"/>
      <c r="E9257" s="106"/>
      <c r="F9257" s="104" t="s">
        <v>26</v>
      </c>
      <c r="G9257" s="300" t="str">
        <f>IFERROR(VLOOKUP(B9257,Tabla_CyP,4,FALSE),"")</f>
        <v/>
      </c>
    </row>
    <row r="9258" spans="1:123" ht="24" customHeight="1" x14ac:dyDescent="0.2">
      <c r="A9258" s="298"/>
      <c r="B9258" s="98"/>
      <c r="C9258" s="99"/>
      <c r="D9258" s="105"/>
      <c r="E9258" s="106"/>
      <c r="F9258" s="107"/>
      <c r="G9258" s="299"/>
    </row>
    <row r="9259" spans="1:123" ht="24" customHeight="1" x14ac:dyDescent="0.2">
      <c r="A9259" s="431" t="s">
        <v>507</v>
      </c>
      <c r="B9259" s="432"/>
      <c r="C9259" s="425" t="s">
        <v>0</v>
      </c>
      <c r="D9259" s="425" t="s">
        <v>27</v>
      </c>
      <c r="E9259" s="427" t="s">
        <v>28</v>
      </c>
      <c r="F9259" s="429" t="s">
        <v>29</v>
      </c>
      <c r="G9259" s="429" t="s">
        <v>30</v>
      </c>
    </row>
    <row r="9260" spans="1:123" s="111" customFormat="1" ht="24" customHeight="1" x14ac:dyDescent="0.2">
      <c r="A9260" s="110" t="s">
        <v>508</v>
      </c>
      <c r="B9260" s="110" t="s">
        <v>509</v>
      </c>
      <c r="C9260" s="426"/>
      <c r="D9260" s="426"/>
      <c r="E9260" s="428"/>
      <c r="F9260" s="430"/>
      <c r="G9260" s="430"/>
      <c r="H9260" s="239"/>
      <c r="I9260" s="239"/>
      <c r="J9260" s="239"/>
      <c r="K9260" s="239"/>
      <c r="L9260" s="239"/>
      <c r="M9260" s="239"/>
      <c r="N9260" s="239"/>
      <c r="O9260" s="239"/>
      <c r="P9260" s="239"/>
      <c r="Q9260" s="239"/>
      <c r="R9260" s="239"/>
      <c r="S9260" s="239"/>
      <c r="T9260" s="239"/>
      <c r="U9260" s="239"/>
      <c r="V9260" s="239"/>
      <c r="W9260" s="239"/>
      <c r="X9260" s="239"/>
      <c r="Y9260" s="239"/>
      <c r="Z9260" s="239"/>
      <c r="AA9260" s="239"/>
      <c r="AB9260" s="239"/>
      <c r="AC9260" s="239"/>
      <c r="AD9260" s="239"/>
      <c r="AE9260" s="239"/>
      <c r="AF9260" s="239"/>
      <c r="AG9260" s="239"/>
      <c r="AH9260" s="239"/>
      <c r="AI9260" s="239"/>
      <c r="AJ9260" s="239"/>
      <c r="AK9260" s="239"/>
      <c r="AL9260" s="239"/>
      <c r="AM9260" s="239"/>
      <c r="AN9260" s="239"/>
      <c r="AO9260" s="239"/>
      <c r="AP9260" s="239"/>
      <c r="AQ9260" s="239"/>
      <c r="AR9260" s="239"/>
      <c r="AS9260" s="239"/>
      <c r="AT9260" s="239"/>
      <c r="AU9260" s="239"/>
      <c r="AV9260" s="239"/>
      <c r="AW9260" s="239"/>
      <c r="AX9260" s="239"/>
      <c r="AY9260" s="239"/>
      <c r="AZ9260" s="239"/>
      <c r="BA9260" s="239"/>
      <c r="BB9260" s="239"/>
      <c r="BC9260" s="239"/>
      <c r="BD9260" s="239"/>
      <c r="BE9260" s="239"/>
      <c r="BF9260" s="239"/>
      <c r="BG9260" s="239"/>
      <c r="BH9260" s="239"/>
      <c r="BI9260" s="239"/>
      <c r="BJ9260" s="239"/>
      <c r="BK9260" s="239"/>
      <c r="BL9260" s="239"/>
      <c r="BM9260" s="239"/>
      <c r="BN9260" s="239"/>
      <c r="BO9260" s="239"/>
      <c r="BP9260" s="239"/>
      <c r="BQ9260" s="239"/>
      <c r="BR9260" s="239"/>
      <c r="BS9260" s="239"/>
      <c r="BT9260" s="239"/>
      <c r="BU9260" s="239"/>
      <c r="BV9260" s="239"/>
      <c r="BW9260" s="239"/>
      <c r="BX9260" s="239"/>
      <c r="BY9260" s="239"/>
      <c r="BZ9260" s="239"/>
      <c r="CA9260" s="239"/>
      <c r="CB9260" s="239"/>
      <c r="CC9260" s="239"/>
      <c r="CD9260" s="239"/>
      <c r="CE9260" s="239"/>
      <c r="CF9260" s="239"/>
      <c r="CG9260" s="239"/>
      <c r="CH9260" s="239"/>
      <c r="CI9260" s="239"/>
      <c r="CJ9260" s="239"/>
      <c r="CK9260" s="239"/>
      <c r="CL9260" s="239"/>
      <c r="CM9260" s="239"/>
      <c r="CN9260" s="239"/>
      <c r="CO9260" s="239"/>
      <c r="CP9260" s="239"/>
      <c r="CQ9260" s="239"/>
      <c r="CR9260" s="239"/>
      <c r="CS9260" s="239"/>
      <c r="CT9260" s="239"/>
      <c r="CU9260" s="239"/>
      <c r="CV9260" s="239"/>
      <c r="CW9260" s="239"/>
      <c r="CX9260" s="239"/>
      <c r="CY9260" s="239"/>
      <c r="CZ9260" s="239"/>
      <c r="DA9260" s="239"/>
      <c r="DB9260" s="239"/>
      <c r="DC9260" s="239"/>
      <c r="DD9260" s="239"/>
      <c r="DE9260" s="239"/>
      <c r="DF9260" s="239"/>
      <c r="DG9260" s="239"/>
      <c r="DH9260" s="239"/>
      <c r="DI9260" s="239"/>
      <c r="DJ9260" s="239"/>
      <c r="DK9260" s="239"/>
      <c r="DL9260" s="239"/>
      <c r="DM9260" s="239"/>
      <c r="DN9260" s="239"/>
      <c r="DO9260" s="239"/>
      <c r="DP9260" s="239"/>
      <c r="DQ9260" s="239"/>
      <c r="DR9260" s="239"/>
      <c r="DS9260" s="239"/>
    </row>
    <row r="9261" spans="1:123" ht="24" customHeight="1" x14ac:dyDescent="0.2">
      <c r="A9261" s="378"/>
      <c r="B9261" s="112"/>
      <c r="C9261" s="376" t="s">
        <v>604</v>
      </c>
      <c r="D9261" s="113"/>
      <c r="E9261" s="114"/>
      <c r="F9261" s="115"/>
      <c r="G9261" s="302"/>
    </row>
    <row r="9262" spans="1:123" s="238" customFormat="1" ht="24" customHeight="1" x14ac:dyDescent="0.2">
      <c r="A9262" s="235" t="str">
        <f t="shared" ref="A9262:A9275" si="2778">IFERROR(VLOOKUP(C9262,Tabla_Insumos,4,FALSE),"")</f>
        <v/>
      </c>
      <c r="B9262" s="233" t="str">
        <f t="shared" ref="B9262:B9275" si="2779">IFERROR(VLOOKUP(C9262,Tabla_Insumos,5,FALSE),"")</f>
        <v/>
      </c>
      <c r="C9262" s="234"/>
      <c r="D9262" s="235" t="str">
        <f t="shared" ref="D9262:D9275" si="2780">IFERROR(VLOOKUP(C9262,Tabla_Insumos,2,FALSE),"")</f>
        <v/>
      </c>
      <c r="E9262" s="236"/>
      <c r="F9262" s="237">
        <f t="shared" ref="F9262:F9275" si="2781">IFERROR(VLOOKUP(C9262,Tabla_Insumos,3,FALSE),0)</f>
        <v>0</v>
      </c>
      <c r="G9262" s="303">
        <f>ROUND(E9262*F9262,2)</f>
        <v>0</v>
      </c>
    </row>
    <row r="9263" spans="1:123" s="238" customFormat="1" ht="24" customHeight="1" x14ac:dyDescent="0.2">
      <c r="A9263" s="235" t="str">
        <f t="shared" si="2778"/>
        <v/>
      </c>
      <c r="B9263" s="233" t="str">
        <f t="shared" si="2779"/>
        <v/>
      </c>
      <c r="C9263" s="234"/>
      <c r="D9263" s="235" t="str">
        <f t="shared" si="2780"/>
        <v/>
      </c>
      <c r="E9263" s="236"/>
      <c r="F9263" s="237">
        <f t="shared" si="2781"/>
        <v>0</v>
      </c>
      <c r="G9263" s="303">
        <f t="shared" ref="G9263:G9275" si="2782">ROUND(E9263*F9263,2)</f>
        <v>0</v>
      </c>
    </row>
    <row r="9264" spans="1:123" s="238" customFormat="1" ht="24" customHeight="1" x14ac:dyDescent="0.2">
      <c r="A9264" s="235" t="str">
        <f t="shared" si="2778"/>
        <v/>
      </c>
      <c r="B9264" s="233" t="str">
        <f t="shared" si="2779"/>
        <v/>
      </c>
      <c r="C9264" s="234"/>
      <c r="D9264" s="235" t="str">
        <f t="shared" si="2780"/>
        <v/>
      </c>
      <c r="E9264" s="236"/>
      <c r="F9264" s="237">
        <f t="shared" si="2781"/>
        <v>0</v>
      </c>
      <c r="G9264" s="303">
        <f t="shared" si="2782"/>
        <v>0</v>
      </c>
    </row>
    <row r="9265" spans="1:7" s="238" customFormat="1" ht="24" customHeight="1" x14ac:dyDescent="0.2">
      <c r="A9265" s="235" t="str">
        <f t="shared" si="2778"/>
        <v/>
      </c>
      <c r="B9265" s="233" t="str">
        <f t="shared" si="2779"/>
        <v/>
      </c>
      <c r="C9265" s="234"/>
      <c r="D9265" s="235" t="str">
        <f t="shared" si="2780"/>
        <v/>
      </c>
      <c r="E9265" s="236"/>
      <c r="F9265" s="237">
        <f t="shared" si="2781"/>
        <v>0</v>
      </c>
      <c r="G9265" s="303">
        <f t="shared" si="2782"/>
        <v>0</v>
      </c>
    </row>
    <row r="9266" spans="1:7" s="238" customFormat="1" ht="24" customHeight="1" x14ac:dyDescent="0.2">
      <c r="A9266" s="235" t="str">
        <f t="shared" si="2778"/>
        <v/>
      </c>
      <c r="B9266" s="233" t="str">
        <f t="shared" si="2779"/>
        <v/>
      </c>
      <c r="C9266" s="234"/>
      <c r="D9266" s="235" t="str">
        <f t="shared" si="2780"/>
        <v/>
      </c>
      <c r="E9266" s="236"/>
      <c r="F9266" s="237">
        <f t="shared" si="2781"/>
        <v>0</v>
      </c>
      <c r="G9266" s="303">
        <f t="shared" si="2782"/>
        <v>0</v>
      </c>
    </row>
    <row r="9267" spans="1:7" s="238" customFormat="1" ht="24" customHeight="1" x14ac:dyDescent="0.2">
      <c r="A9267" s="235" t="str">
        <f t="shared" si="2778"/>
        <v/>
      </c>
      <c r="B9267" s="233" t="str">
        <f t="shared" si="2779"/>
        <v/>
      </c>
      <c r="C9267" s="234"/>
      <c r="D9267" s="235" t="str">
        <f t="shared" si="2780"/>
        <v/>
      </c>
      <c r="E9267" s="236"/>
      <c r="F9267" s="237">
        <f t="shared" si="2781"/>
        <v>0</v>
      </c>
      <c r="G9267" s="303">
        <f t="shared" si="2782"/>
        <v>0</v>
      </c>
    </row>
    <row r="9268" spans="1:7" s="238" customFormat="1" ht="24" customHeight="1" x14ac:dyDescent="0.2">
      <c r="A9268" s="235" t="str">
        <f t="shared" si="2778"/>
        <v/>
      </c>
      <c r="B9268" s="233" t="str">
        <f t="shared" si="2779"/>
        <v/>
      </c>
      <c r="C9268" s="234"/>
      <c r="D9268" s="235" t="str">
        <f t="shared" si="2780"/>
        <v/>
      </c>
      <c r="E9268" s="236"/>
      <c r="F9268" s="237">
        <f t="shared" si="2781"/>
        <v>0</v>
      </c>
      <c r="G9268" s="303">
        <f t="shared" si="2782"/>
        <v>0</v>
      </c>
    </row>
    <row r="9269" spans="1:7" s="238" customFormat="1" ht="24" customHeight="1" x14ac:dyDescent="0.2">
      <c r="A9269" s="235" t="str">
        <f t="shared" si="2778"/>
        <v/>
      </c>
      <c r="B9269" s="233" t="str">
        <f t="shared" si="2779"/>
        <v/>
      </c>
      <c r="C9269" s="234"/>
      <c r="D9269" s="235" t="str">
        <f t="shared" si="2780"/>
        <v/>
      </c>
      <c r="E9269" s="236"/>
      <c r="F9269" s="237">
        <f t="shared" si="2781"/>
        <v>0</v>
      </c>
      <c r="G9269" s="303">
        <f t="shared" si="2782"/>
        <v>0</v>
      </c>
    </row>
    <row r="9270" spans="1:7" s="238" customFormat="1" ht="24" customHeight="1" x14ac:dyDescent="0.2">
      <c r="A9270" s="235" t="str">
        <f t="shared" si="2778"/>
        <v/>
      </c>
      <c r="B9270" s="233" t="str">
        <f t="shared" si="2779"/>
        <v/>
      </c>
      <c r="C9270" s="234"/>
      <c r="D9270" s="235" t="str">
        <f t="shared" si="2780"/>
        <v/>
      </c>
      <c r="E9270" s="236"/>
      <c r="F9270" s="237">
        <f t="shared" si="2781"/>
        <v>0</v>
      </c>
      <c r="G9270" s="303">
        <f t="shared" si="2782"/>
        <v>0</v>
      </c>
    </row>
    <row r="9271" spans="1:7" s="238" customFormat="1" ht="24" customHeight="1" x14ac:dyDescent="0.2">
      <c r="A9271" s="235" t="str">
        <f t="shared" si="2778"/>
        <v/>
      </c>
      <c r="B9271" s="233" t="str">
        <f t="shared" si="2779"/>
        <v/>
      </c>
      <c r="C9271" s="234"/>
      <c r="D9271" s="235" t="str">
        <f t="shared" si="2780"/>
        <v/>
      </c>
      <c r="E9271" s="236"/>
      <c r="F9271" s="237">
        <f t="shared" si="2781"/>
        <v>0</v>
      </c>
      <c r="G9271" s="303">
        <f t="shared" si="2782"/>
        <v>0</v>
      </c>
    </row>
    <row r="9272" spans="1:7" s="238" customFormat="1" ht="24" customHeight="1" x14ac:dyDescent="0.2">
      <c r="A9272" s="235" t="str">
        <f t="shared" si="2778"/>
        <v/>
      </c>
      <c r="B9272" s="233" t="str">
        <f t="shared" si="2779"/>
        <v/>
      </c>
      <c r="C9272" s="234"/>
      <c r="D9272" s="235" t="str">
        <f t="shared" si="2780"/>
        <v/>
      </c>
      <c r="E9272" s="236"/>
      <c r="F9272" s="237">
        <f t="shared" si="2781"/>
        <v>0</v>
      </c>
      <c r="G9272" s="303">
        <f t="shared" si="2782"/>
        <v>0</v>
      </c>
    </row>
    <row r="9273" spans="1:7" s="238" customFormat="1" ht="24" customHeight="1" x14ac:dyDescent="0.2">
      <c r="A9273" s="235" t="str">
        <f t="shared" si="2778"/>
        <v/>
      </c>
      <c r="B9273" s="233" t="str">
        <f t="shared" si="2779"/>
        <v/>
      </c>
      <c r="C9273" s="234"/>
      <c r="D9273" s="235" t="str">
        <f t="shared" si="2780"/>
        <v/>
      </c>
      <c r="E9273" s="236"/>
      <c r="F9273" s="237">
        <f t="shared" si="2781"/>
        <v>0</v>
      </c>
      <c r="G9273" s="303">
        <f t="shared" si="2782"/>
        <v>0</v>
      </c>
    </row>
    <row r="9274" spans="1:7" s="238" customFormat="1" ht="24" customHeight="1" x14ac:dyDescent="0.2">
      <c r="A9274" s="235" t="str">
        <f t="shared" si="2778"/>
        <v/>
      </c>
      <c r="B9274" s="233" t="str">
        <f t="shared" si="2779"/>
        <v/>
      </c>
      <c r="C9274" s="234"/>
      <c r="D9274" s="235" t="str">
        <f t="shared" si="2780"/>
        <v/>
      </c>
      <c r="E9274" s="236"/>
      <c r="F9274" s="237">
        <f t="shared" si="2781"/>
        <v>0</v>
      </c>
      <c r="G9274" s="303">
        <f t="shared" si="2782"/>
        <v>0</v>
      </c>
    </row>
    <row r="9275" spans="1:7" s="238" customFormat="1" ht="24" customHeight="1" x14ac:dyDescent="0.2">
      <c r="A9275" s="235" t="str">
        <f t="shared" si="2778"/>
        <v/>
      </c>
      <c r="B9275" s="233" t="str">
        <f t="shared" si="2779"/>
        <v/>
      </c>
      <c r="C9275" s="234"/>
      <c r="D9275" s="235" t="str">
        <f t="shared" si="2780"/>
        <v/>
      </c>
      <c r="E9275" s="236"/>
      <c r="F9275" s="237">
        <f t="shared" si="2781"/>
        <v>0</v>
      </c>
      <c r="G9275" s="303">
        <f t="shared" si="2782"/>
        <v>0</v>
      </c>
    </row>
    <row r="9276" spans="1:7" ht="24" customHeight="1" x14ac:dyDescent="0.2">
      <c r="A9276" s="304"/>
      <c r="B9276" s="99"/>
      <c r="C9276" s="99"/>
      <c r="D9276" s="105"/>
      <c r="E9276" s="106"/>
      <c r="F9276" s="377" t="s">
        <v>31</v>
      </c>
      <c r="G9276" s="305">
        <f>SUBTOTAL(9,G9262:G9275)</f>
        <v>0</v>
      </c>
    </row>
    <row r="9277" spans="1:7" ht="24" customHeight="1" x14ac:dyDescent="0.2">
      <c r="A9277" s="304"/>
      <c r="B9277" s="99"/>
      <c r="C9277" s="375" t="s">
        <v>605</v>
      </c>
      <c r="D9277" s="105"/>
      <c r="E9277" s="106"/>
      <c r="F9277" s="107"/>
      <c r="G9277" s="306"/>
    </row>
    <row r="9278" spans="1:7" s="238" customFormat="1" ht="24" customHeight="1" x14ac:dyDescent="0.2">
      <c r="A9278" s="235" t="str">
        <f t="shared" ref="A9278:A9285" si="2783">IFERROR(VLOOKUP(C9278,Tabla_Insumos,4,FALSE),"")</f>
        <v/>
      </c>
      <c r="B9278" s="233">
        <f t="shared" ref="B9278:B9285" si="2784">IFERROR(VLOOKUP(A9278,Tabla_Indices,5,FALSE),"")</f>
        <v>0</v>
      </c>
      <c r="C9278" s="234"/>
      <c r="D9278" s="235" t="str">
        <f t="shared" ref="D9278:D9285" si="2785">IFERROR(VLOOKUP(C9278,Tabla_Insumos,2,FALSE),"")</f>
        <v/>
      </c>
      <c r="E9278" s="236"/>
      <c r="F9278" s="237">
        <f t="shared" ref="F9278:F9285" si="2786">IFERROR(VLOOKUP(C9278,Tabla_Insumos,3,FALSE),0)</f>
        <v>0</v>
      </c>
      <c r="G9278" s="303">
        <f>ROUND(E9278*F9278,2)</f>
        <v>0</v>
      </c>
    </row>
    <row r="9279" spans="1:7" s="238" customFormat="1" ht="24" customHeight="1" x14ac:dyDescent="0.2">
      <c r="A9279" s="235" t="str">
        <f t="shared" si="2783"/>
        <v/>
      </c>
      <c r="B9279" s="233">
        <f t="shared" si="2784"/>
        <v>0</v>
      </c>
      <c r="C9279" s="234"/>
      <c r="D9279" s="235" t="str">
        <f t="shared" si="2785"/>
        <v/>
      </c>
      <c r="E9279" s="236"/>
      <c r="F9279" s="237">
        <f t="shared" si="2786"/>
        <v>0</v>
      </c>
      <c r="G9279" s="303">
        <f>ROUND(E9279*F9279,2)</f>
        <v>0</v>
      </c>
    </row>
    <row r="9280" spans="1:7" s="238" customFormat="1" ht="24" customHeight="1" x14ac:dyDescent="0.2">
      <c r="A9280" s="235" t="str">
        <f t="shared" si="2783"/>
        <v/>
      </c>
      <c r="B9280" s="233">
        <f t="shared" si="2784"/>
        <v>0</v>
      </c>
      <c r="C9280" s="234"/>
      <c r="D9280" s="235" t="str">
        <f t="shared" si="2785"/>
        <v/>
      </c>
      <c r="E9280" s="236"/>
      <c r="F9280" s="237">
        <f t="shared" si="2786"/>
        <v>0</v>
      </c>
      <c r="G9280" s="303">
        <f t="shared" ref="G9280:G9285" si="2787">ROUND(E9280*F9280,2)</f>
        <v>0</v>
      </c>
    </row>
    <row r="9281" spans="1:7" s="238" customFormat="1" ht="24" customHeight="1" x14ac:dyDescent="0.2">
      <c r="A9281" s="235" t="str">
        <f t="shared" si="2783"/>
        <v/>
      </c>
      <c r="B9281" s="233">
        <f t="shared" si="2784"/>
        <v>0</v>
      </c>
      <c r="C9281" s="234"/>
      <c r="D9281" s="235" t="str">
        <f t="shared" si="2785"/>
        <v/>
      </c>
      <c r="E9281" s="236"/>
      <c r="F9281" s="237">
        <f t="shared" si="2786"/>
        <v>0</v>
      </c>
      <c r="G9281" s="303">
        <f t="shared" si="2787"/>
        <v>0</v>
      </c>
    </row>
    <row r="9282" spans="1:7" s="238" customFormat="1" ht="24" customHeight="1" x14ac:dyDescent="0.2">
      <c r="A9282" s="235" t="str">
        <f t="shared" si="2783"/>
        <v/>
      </c>
      <c r="B9282" s="233">
        <f t="shared" si="2784"/>
        <v>0</v>
      </c>
      <c r="C9282" s="234"/>
      <c r="D9282" s="235" t="str">
        <f t="shared" si="2785"/>
        <v/>
      </c>
      <c r="E9282" s="236"/>
      <c r="F9282" s="237">
        <f t="shared" si="2786"/>
        <v>0</v>
      </c>
      <c r="G9282" s="303">
        <f t="shared" si="2787"/>
        <v>0</v>
      </c>
    </row>
    <row r="9283" spans="1:7" s="238" customFormat="1" ht="24" customHeight="1" x14ac:dyDescent="0.2">
      <c r="A9283" s="235" t="str">
        <f t="shared" si="2783"/>
        <v/>
      </c>
      <c r="B9283" s="233">
        <f t="shared" si="2784"/>
        <v>0</v>
      </c>
      <c r="C9283" s="234"/>
      <c r="D9283" s="235" t="str">
        <f t="shared" si="2785"/>
        <v/>
      </c>
      <c r="E9283" s="236"/>
      <c r="F9283" s="237">
        <f t="shared" si="2786"/>
        <v>0</v>
      </c>
      <c r="G9283" s="303">
        <f t="shared" si="2787"/>
        <v>0</v>
      </c>
    </row>
    <row r="9284" spans="1:7" s="238" customFormat="1" ht="24" customHeight="1" x14ac:dyDescent="0.2">
      <c r="A9284" s="235" t="str">
        <f t="shared" si="2783"/>
        <v/>
      </c>
      <c r="B9284" s="233">
        <f t="shared" si="2784"/>
        <v>0</v>
      </c>
      <c r="C9284" s="234"/>
      <c r="D9284" s="235" t="str">
        <f t="shared" si="2785"/>
        <v/>
      </c>
      <c r="E9284" s="236"/>
      <c r="F9284" s="237">
        <f t="shared" si="2786"/>
        <v>0</v>
      </c>
      <c r="G9284" s="303">
        <f t="shared" si="2787"/>
        <v>0</v>
      </c>
    </row>
    <row r="9285" spans="1:7" s="238" customFormat="1" ht="24" customHeight="1" x14ac:dyDescent="0.2">
      <c r="A9285" s="235" t="str">
        <f t="shared" si="2783"/>
        <v/>
      </c>
      <c r="B9285" s="233">
        <f t="shared" si="2784"/>
        <v>0</v>
      </c>
      <c r="C9285" s="234"/>
      <c r="D9285" s="235" t="str">
        <f t="shared" si="2785"/>
        <v/>
      </c>
      <c r="E9285" s="236"/>
      <c r="F9285" s="237">
        <f t="shared" si="2786"/>
        <v>0</v>
      </c>
      <c r="G9285" s="303">
        <f t="shared" si="2787"/>
        <v>0</v>
      </c>
    </row>
    <row r="9286" spans="1:7" ht="24" customHeight="1" x14ac:dyDescent="0.2">
      <c r="A9286" s="304"/>
      <c r="B9286" s="99"/>
      <c r="C9286" s="99"/>
      <c r="D9286" s="105"/>
      <c r="E9286" s="106"/>
      <c r="F9286" s="377" t="s">
        <v>32</v>
      </c>
      <c r="G9286" s="305">
        <f>SUBTOTAL(9,G9278:G9285)</f>
        <v>0</v>
      </c>
    </row>
    <row r="9287" spans="1:7" ht="24" customHeight="1" x14ac:dyDescent="0.2">
      <c r="A9287" s="304"/>
      <c r="B9287" s="99"/>
      <c r="C9287" s="375" t="s">
        <v>606</v>
      </c>
      <c r="D9287" s="105"/>
      <c r="E9287" s="106"/>
      <c r="F9287" s="107"/>
      <c r="G9287" s="306"/>
    </row>
    <row r="9288" spans="1:7" s="238" customFormat="1" ht="24" customHeight="1" x14ac:dyDescent="0.2">
      <c r="A9288" s="235" t="str">
        <f t="shared" ref="A9288:A9296" si="2788">IFERROR(VLOOKUP(C9288,Tabla_Insumos,4,FALSE),"")</f>
        <v/>
      </c>
      <c r="B9288" s="233" t="str">
        <f t="shared" ref="B9288:B9296" si="2789">IFERROR(VLOOKUP(C9288,Tabla_Insumos,5,FALSE),"")</f>
        <v/>
      </c>
      <c r="C9288" s="234"/>
      <c r="D9288" s="235" t="str">
        <f t="shared" ref="D9288:D9296" si="2790">IFERROR(VLOOKUP(C9288,Tabla_Insumos,2,FALSE),"")</f>
        <v/>
      </c>
      <c r="E9288" s="236"/>
      <c r="F9288" s="237">
        <f t="shared" ref="F9288:F9296" si="2791">IFERROR(VLOOKUP(C9288,Tabla_Insumos,3,FALSE),0)</f>
        <v>0</v>
      </c>
      <c r="G9288" s="303">
        <f t="shared" ref="G9288:G9296" si="2792">ROUND(E9288*F9288,2)</f>
        <v>0</v>
      </c>
    </row>
    <row r="9289" spans="1:7" s="238" customFormat="1" ht="24" customHeight="1" x14ac:dyDescent="0.2">
      <c r="A9289" s="235" t="str">
        <f t="shared" si="2788"/>
        <v/>
      </c>
      <c r="B9289" s="233" t="str">
        <f t="shared" si="2789"/>
        <v/>
      </c>
      <c r="C9289" s="234"/>
      <c r="D9289" s="235" t="str">
        <f t="shared" si="2790"/>
        <v/>
      </c>
      <c r="E9289" s="236"/>
      <c r="F9289" s="237">
        <f t="shared" si="2791"/>
        <v>0</v>
      </c>
      <c r="G9289" s="303">
        <f t="shared" si="2792"/>
        <v>0</v>
      </c>
    </row>
    <row r="9290" spans="1:7" s="238" customFormat="1" ht="24" customHeight="1" x14ac:dyDescent="0.2">
      <c r="A9290" s="235" t="str">
        <f t="shared" si="2788"/>
        <v/>
      </c>
      <c r="B9290" s="233" t="str">
        <f t="shared" si="2789"/>
        <v/>
      </c>
      <c r="C9290" s="234"/>
      <c r="D9290" s="235" t="str">
        <f t="shared" si="2790"/>
        <v/>
      </c>
      <c r="E9290" s="236"/>
      <c r="F9290" s="237">
        <f t="shared" si="2791"/>
        <v>0</v>
      </c>
      <c r="G9290" s="303">
        <f t="shared" si="2792"/>
        <v>0</v>
      </c>
    </row>
    <row r="9291" spans="1:7" s="238" customFormat="1" ht="24" customHeight="1" x14ac:dyDescent="0.2">
      <c r="A9291" s="235" t="str">
        <f t="shared" si="2788"/>
        <v/>
      </c>
      <c r="B9291" s="233" t="str">
        <f t="shared" si="2789"/>
        <v/>
      </c>
      <c r="C9291" s="234"/>
      <c r="D9291" s="235" t="str">
        <f t="shared" si="2790"/>
        <v/>
      </c>
      <c r="E9291" s="236"/>
      <c r="F9291" s="237">
        <f t="shared" si="2791"/>
        <v>0</v>
      </c>
      <c r="G9291" s="303">
        <f t="shared" si="2792"/>
        <v>0</v>
      </c>
    </row>
    <row r="9292" spans="1:7" s="238" customFormat="1" ht="24" customHeight="1" x14ac:dyDescent="0.2">
      <c r="A9292" s="235" t="str">
        <f t="shared" si="2788"/>
        <v/>
      </c>
      <c r="B9292" s="233" t="str">
        <f t="shared" si="2789"/>
        <v/>
      </c>
      <c r="C9292" s="234"/>
      <c r="D9292" s="235" t="str">
        <f t="shared" si="2790"/>
        <v/>
      </c>
      <c r="E9292" s="236"/>
      <c r="F9292" s="237">
        <f t="shared" si="2791"/>
        <v>0</v>
      </c>
      <c r="G9292" s="303">
        <f t="shared" si="2792"/>
        <v>0</v>
      </c>
    </row>
    <row r="9293" spans="1:7" s="238" customFormat="1" ht="24" customHeight="1" x14ac:dyDescent="0.2">
      <c r="A9293" s="235" t="str">
        <f t="shared" si="2788"/>
        <v/>
      </c>
      <c r="B9293" s="233" t="str">
        <f t="shared" si="2789"/>
        <v/>
      </c>
      <c r="C9293" s="234"/>
      <c r="D9293" s="235" t="str">
        <f t="shared" si="2790"/>
        <v/>
      </c>
      <c r="E9293" s="236"/>
      <c r="F9293" s="237">
        <f t="shared" si="2791"/>
        <v>0</v>
      </c>
      <c r="G9293" s="303">
        <f t="shared" si="2792"/>
        <v>0</v>
      </c>
    </row>
    <row r="9294" spans="1:7" s="238" customFormat="1" ht="24" customHeight="1" x14ac:dyDescent="0.2">
      <c r="A9294" s="235" t="str">
        <f t="shared" si="2788"/>
        <v/>
      </c>
      <c r="B9294" s="233" t="str">
        <f t="shared" si="2789"/>
        <v/>
      </c>
      <c r="C9294" s="234"/>
      <c r="D9294" s="235" t="str">
        <f t="shared" si="2790"/>
        <v/>
      </c>
      <c r="E9294" s="236"/>
      <c r="F9294" s="237">
        <f t="shared" si="2791"/>
        <v>0</v>
      </c>
      <c r="G9294" s="303">
        <f t="shared" si="2792"/>
        <v>0</v>
      </c>
    </row>
    <row r="9295" spans="1:7" s="238" customFormat="1" ht="24" customHeight="1" x14ac:dyDescent="0.2">
      <c r="A9295" s="235" t="str">
        <f t="shared" si="2788"/>
        <v/>
      </c>
      <c r="B9295" s="233" t="str">
        <f t="shared" si="2789"/>
        <v/>
      </c>
      <c r="C9295" s="234"/>
      <c r="D9295" s="235" t="str">
        <f t="shared" si="2790"/>
        <v/>
      </c>
      <c r="E9295" s="236"/>
      <c r="F9295" s="237">
        <f t="shared" si="2791"/>
        <v>0</v>
      </c>
      <c r="G9295" s="303">
        <f t="shared" si="2792"/>
        <v>0</v>
      </c>
    </row>
    <row r="9296" spans="1:7" s="238" customFormat="1" ht="24" customHeight="1" x14ac:dyDescent="0.2">
      <c r="A9296" s="235" t="str">
        <f t="shared" si="2788"/>
        <v/>
      </c>
      <c r="B9296" s="233" t="str">
        <f t="shared" si="2789"/>
        <v/>
      </c>
      <c r="C9296" s="234"/>
      <c r="D9296" s="235" t="str">
        <f t="shared" si="2790"/>
        <v/>
      </c>
      <c r="E9296" s="236"/>
      <c r="F9296" s="237">
        <f t="shared" si="2791"/>
        <v>0</v>
      </c>
      <c r="G9296" s="303">
        <f t="shared" si="2792"/>
        <v>0</v>
      </c>
    </row>
    <row r="9297" spans="1:123" ht="24" customHeight="1" x14ac:dyDescent="0.2">
      <c r="A9297" s="307"/>
      <c r="B9297" s="105"/>
      <c r="C9297" s="99"/>
      <c r="D9297" s="105"/>
      <c r="E9297" s="106"/>
      <c r="F9297" s="377" t="s">
        <v>33</v>
      </c>
      <c r="G9297" s="305">
        <f>SUBTOTAL(9,G9288:G9296)</f>
        <v>0</v>
      </c>
    </row>
    <row r="9298" spans="1:123" ht="24" customHeight="1" x14ac:dyDescent="0.2">
      <c r="A9298" s="308"/>
      <c r="B9298" s="105"/>
      <c r="C9298" s="99"/>
      <c r="D9298" s="105"/>
      <c r="E9298" s="106"/>
      <c r="F9298" s="107"/>
      <c r="G9298" s="306"/>
    </row>
    <row r="9299" spans="1:123" ht="24" customHeight="1" x14ac:dyDescent="0.2">
      <c r="A9299" s="309" t="str">
        <f>B9257</f>
        <v/>
      </c>
      <c r="B9299" s="310" t="str">
        <f>C9257</f>
        <v/>
      </c>
      <c r="C9299" s="113"/>
      <c r="D9299" s="113" t="s">
        <v>34</v>
      </c>
      <c r="E9299" s="114"/>
      <c r="F9299" s="312" t="s">
        <v>35</v>
      </c>
      <c r="G9299" s="311">
        <f>SUBTOTAL(9,G9262:G9298)</f>
        <v>0</v>
      </c>
    </row>
    <row r="9301" spans="1:123" ht="24" customHeight="1" x14ac:dyDescent="0.2">
      <c r="A9301" s="291" t="s">
        <v>37</v>
      </c>
      <c r="B9301" s="292"/>
      <c r="C9301" s="292"/>
      <c r="D9301" s="292"/>
      <c r="E9301" s="292"/>
      <c r="F9301" s="292"/>
      <c r="G9301" s="293"/>
    </row>
    <row r="9302" spans="1:123" ht="24" customHeight="1" x14ac:dyDescent="0.2">
      <c r="A9302" s="294" t="s">
        <v>602</v>
      </c>
      <c r="B9302" s="101" t="str">
        <f>Comitente</f>
        <v>DIRECCION PROVINCIAL DE REDES DE GAS</v>
      </c>
      <c r="C9302" s="96"/>
      <c r="D9302" s="102"/>
      <c r="E9302" s="102"/>
      <c r="F9302" s="103"/>
      <c r="G9302" s="295"/>
    </row>
    <row r="9303" spans="1:123" ht="24" customHeight="1" x14ac:dyDescent="0.2">
      <c r="A9303" s="294" t="s">
        <v>603</v>
      </c>
      <c r="B9303" s="101">
        <f>Contratista</f>
        <v>0</v>
      </c>
      <c r="C9303" s="97"/>
      <c r="D9303" s="97"/>
      <c r="E9303" s="97"/>
      <c r="F9303" s="104"/>
      <c r="G9303" s="296"/>
    </row>
    <row r="9304" spans="1:123" ht="24" customHeight="1" x14ac:dyDescent="0.2">
      <c r="A9304" s="294" t="s">
        <v>24</v>
      </c>
      <c r="B9304" s="101" t="str">
        <f>Obra</f>
        <v>RED DE MEDIA PRESIÓN BARRIO TALACASTO</v>
      </c>
      <c r="C9304" s="97"/>
      <c r="D9304" s="97"/>
      <c r="E9304" s="97"/>
      <c r="F9304" s="104" t="s">
        <v>38</v>
      </c>
      <c r="G9304" s="297">
        <f>Fecha_Base</f>
        <v>0</v>
      </c>
    </row>
    <row r="9305" spans="1:123" ht="24" customHeight="1" x14ac:dyDescent="0.2">
      <c r="A9305" s="298" t="s">
        <v>601</v>
      </c>
      <c r="B9305" s="98" t="str">
        <f>Ubicación</f>
        <v>Departamento Chimbas</v>
      </c>
      <c r="C9305" s="98"/>
      <c r="D9305" s="105"/>
      <c r="E9305" s="106"/>
      <c r="F9305" s="107"/>
      <c r="G9305" s="299"/>
    </row>
    <row r="9306" spans="1:123" ht="24" customHeight="1" x14ac:dyDescent="0.2">
      <c r="A9306" s="298" t="s">
        <v>39</v>
      </c>
      <c r="B9306" s="108" t="str">
        <f>IFERROR(VALUE(LEFT(B9307,FIND(".",B9307)-1)),"")</f>
        <v/>
      </c>
      <c r="C9306" s="99" t="str">
        <f>IFERROR(VLOOKUP(B9306,Tabla_CyP,2,FALSE),"")</f>
        <v/>
      </c>
      <c r="D9306" s="99"/>
      <c r="E9306" s="106"/>
      <c r="F9306" s="107"/>
      <c r="G9306" s="299"/>
    </row>
    <row r="9307" spans="1:123" ht="24" customHeight="1" x14ac:dyDescent="0.2">
      <c r="A9307" s="298" t="s">
        <v>25</v>
      </c>
      <c r="B9307" s="109" t="str">
        <f>IFERROR(VLOOKUP(COUNTIF($A$1:A9307,"ANALISIS DE PRECIOS"),Tabla_NumeroItem,2,FALSE),"")</f>
        <v/>
      </c>
      <c r="C9307" s="99" t="str">
        <f>IFERROR(VLOOKUP(B9307,Tabla_CyP,2,FALSE),"")</f>
        <v/>
      </c>
      <c r="D9307" s="105"/>
      <c r="E9307" s="106"/>
      <c r="F9307" s="104" t="s">
        <v>26</v>
      </c>
      <c r="G9307" s="300" t="str">
        <f>IFERROR(VLOOKUP(B9307,Tabla_CyP,4,FALSE),"")</f>
        <v/>
      </c>
    </row>
    <row r="9308" spans="1:123" ht="24" customHeight="1" x14ac:dyDescent="0.2">
      <c r="A9308" s="298"/>
      <c r="B9308" s="98"/>
      <c r="C9308" s="99"/>
      <c r="D9308" s="105"/>
      <c r="E9308" s="106"/>
      <c r="F9308" s="107"/>
      <c r="G9308" s="299"/>
    </row>
    <row r="9309" spans="1:123" ht="24" customHeight="1" x14ac:dyDescent="0.2">
      <c r="A9309" s="431" t="s">
        <v>507</v>
      </c>
      <c r="B9309" s="432"/>
      <c r="C9309" s="425" t="s">
        <v>0</v>
      </c>
      <c r="D9309" s="425" t="s">
        <v>27</v>
      </c>
      <c r="E9309" s="427" t="s">
        <v>28</v>
      </c>
      <c r="F9309" s="429" t="s">
        <v>29</v>
      </c>
      <c r="G9309" s="429" t="s">
        <v>30</v>
      </c>
    </row>
    <row r="9310" spans="1:123" s="111" customFormat="1" ht="24" customHeight="1" x14ac:dyDescent="0.2">
      <c r="A9310" s="110" t="s">
        <v>508</v>
      </c>
      <c r="B9310" s="110" t="s">
        <v>509</v>
      </c>
      <c r="C9310" s="426"/>
      <c r="D9310" s="426"/>
      <c r="E9310" s="428"/>
      <c r="F9310" s="430"/>
      <c r="G9310" s="430"/>
      <c r="H9310" s="239"/>
      <c r="I9310" s="239"/>
      <c r="J9310" s="239"/>
      <c r="K9310" s="239"/>
      <c r="L9310" s="239"/>
      <c r="M9310" s="239"/>
      <c r="N9310" s="239"/>
      <c r="O9310" s="239"/>
      <c r="P9310" s="239"/>
      <c r="Q9310" s="239"/>
      <c r="R9310" s="239"/>
      <c r="S9310" s="239"/>
      <c r="T9310" s="239"/>
      <c r="U9310" s="239"/>
      <c r="V9310" s="239"/>
      <c r="W9310" s="239"/>
      <c r="X9310" s="239"/>
      <c r="Y9310" s="239"/>
      <c r="Z9310" s="239"/>
      <c r="AA9310" s="239"/>
      <c r="AB9310" s="239"/>
      <c r="AC9310" s="239"/>
      <c r="AD9310" s="239"/>
      <c r="AE9310" s="239"/>
      <c r="AF9310" s="239"/>
      <c r="AG9310" s="239"/>
      <c r="AH9310" s="239"/>
      <c r="AI9310" s="239"/>
      <c r="AJ9310" s="239"/>
      <c r="AK9310" s="239"/>
      <c r="AL9310" s="239"/>
      <c r="AM9310" s="239"/>
      <c r="AN9310" s="239"/>
      <c r="AO9310" s="239"/>
      <c r="AP9310" s="239"/>
      <c r="AQ9310" s="239"/>
      <c r="AR9310" s="239"/>
      <c r="AS9310" s="239"/>
      <c r="AT9310" s="239"/>
      <c r="AU9310" s="239"/>
      <c r="AV9310" s="239"/>
      <c r="AW9310" s="239"/>
      <c r="AX9310" s="239"/>
      <c r="AY9310" s="239"/>
      <c r="AZ9310" s="239"/>
      <c r="BA9310" s="239"/>
      <c r="BB9310" s="239"/>
      <c r="BC9310" s="239"/>
      <c r="BD9310" s="239"/>
      <c r="BE9310" s="239"/>
      <c r="BF9310" s="239"/>
      <c r="BG9310" s="239"/>
      <c r="BH9310" s="239"/>
      <c r="BI9310" s="239"/>
      <c r="BJ9310" s="239"/>
      <c r="BK9310" s="239"/>
      <c r="BL9310" s="239"/>
      <c r="BM9310" s="239"/>
      <c r="BN9310" s="239"/>
      <c r="BO9310" s="239"/>
      <c r="BP9310" s="239"/>
      <c r="BQ9310" s="239"/>
      <c r="BR9310" s="239"/>
      <c r="BS9310" s="239"/>
      <c r="BT9310" s="239"/>
      <c r="BU9310" s="239"/>
      <c r="BV9310" s="239"/>
      <c r="BW9310" s="239"/>
      <c r="BX9310" s="239"/>
      <c r="BY9310" s="239"/>
      <c r="BZ9310" s="239"/>
      <c r="CA9310" s="239"/>
      <c r="CB9310" s="239"/>
      <c r="CC9310" s="239"/>
      <c r="CD9310" s="239"/>
      <c r="CE9310" s="239"/>
      <c r="CF9310" s="239"/>
      <c r="CG9310" s="239"/>
      <c r="CH9310" s="239"/>
      <c r="CI9310" s="239"/>
      <c r="CJ9310" s="239"/>
      <c r="CK9310" s="239"/>
      <c r="CL9310" s="239"/>
      <c r="CM9310" s="239"/>
      <c r="CN9310" s="239"/>
      <c r="CO9310" s="239"/>
      <c r="CP9310" s="239"/>
      <c r="CQ9310" s="239"/>
      <c r="CR9310" s="239"/>
      <c r="CS9310" s="239"/>
      <c r="CT9310" s="239"/>
      <c r="CU9310" s="239"/>
      <c r="CV9310" s="239"/>
      <c r="CW9310" s="239"/>
      <c r="CX9310" s="239"/>
      <c r="CY9310" s="239"/>
      <c r="CZ9310" s="239"/>
      <c r="DA9310" s="239"/>
      <c r="DB9310" s="239"/>
      <c r="DC9310" s="239"/>
      <c r="DD9310" s="239"/>
      <c r="DE9310" s="239"/>
      <c r="DF9310" s="239"/>
      <c r="DG9310" s="239"/>
      <c r="DH9310" s="239"/>
      <c r="DI9310" s="239"/>
      <c r="DJ9310" s="239"/>
      <c r="DK9310" s="239"/>
      <c r="DL9310" s="239"/>
      <c r="DM9310" s="239"/>
      <c r="DN9310" s="239"/>
      <c r="DO9310" s="239"/>
      <c r="DP9310" s="239"/>
      <c r="DQ9310" s="239"/>
      <c r="DR9310" s="239"/>
      <c r="DS9310" s="239"/>
    </row>
    <row r="9311" spans="1:123" ht="24" customHeight="1" x14ac:dyDescent="0.2">
      <c r="A9311" s="378"/>
      <c r="B9311" s="112"/>
      <c r="C9311" s="376" t="s">
        <v>604</v>
      </c>
      <c r="D9311" s="113"/>
      <c r="E9311" s="114"/>
      <c r="F9311" s="115"/>
      <c r="G9311" s="302"/>
    </row>
    <row r="9312" spans="1:123" s="238" customFormat="1" ht="24" customHeight="1" x14ac:dyDescent="0.2">
      <c r="A9312" s="235" t="str">
        <f t="shared" ref="A9312:A9325" si="2793">IFERROR(VLOOKUP(C9312,Tabla_Insumos,4,FALSE),"")</f>
        <v/>
      </c>
      <c r="B9312" s="233" t="str">
        <f t="shared" ref="B9312:B9325" si="2794">IFERROR(VLOOKUP(C9312,Tabla_Insumos,5,FALSE),"")</f>
        <v/>
      </c>
      <c r="C9312" s="234"/>
      <c r="D9312" s="235" t="str">
        <f t="shared" ref="D9312:D9325" si="2795">IFERROR(VLOOKUP(C9312,Tabla_Insumos,2,FALSE),"")</f>
        <v/>
      </c>
      <c r="E9312" s="236"/>
      <c r="F9312" s="237">
        <f t="shared" ref="F9312:F9325" si="2796">IFERROR(VLOOKUP(C9312,Tabla_Insumos,3,FALSE),0)</f>
        <v>0</v>
      </c>
      <c r="G9312" s="303">
        <f>ROUND(E9312*F9312,2)</f>
        <v>0</v>
      </c>
    </row>
    <row r="9313" spans="1:7" s="238" customFormat="1" ht="24" customHeight="1" x14ac:dyDescent="0.2">
      <c r="A9313" s="235" t="str">
        <f t="shared" si="2793"/>
        <v/>
      </c>
      <c r="B9313" s="233" t="str">
        <f t="shared" si="2794"/>
        <v/>
      </c>
      <c r="C9313" s="234"/>
      <c r="D9313" s="235" t="str">
        <f t="shared" si="2795"/>
        <v/>
      </c>
      <c r="E9313" s="236"/>
      <c r="F9313" s="237">
        <f t="shared" si="2796"/>
        <v>0</v>
      </c>
      <c r="G9313" s="303">
        <f t="shared" ref="G9313:G9325" si="2797">ROUND(E9313*F9313,2)</f>
        <v>0</v>
      </c>
    </row>
    <row r="9314" spans="1:7" s="238" customFormat="1" ht="24" customHeight="1" x14ac:dyDescent="0.2">
      <c r="A9314" s="235" t="str">
        <f t="shared" si="2793"/>
        <v/>
      </c>
      <c r="B9314" s="233" t="str">
        <f t="shared" si="2794"/>
        <v/>
      </c>
      <c r="C9314" s="234"/>
      <c r="D9314" s="235" t="str">
        <f t="shared" si="2795"/>
        <v/>
      </c>
      <c r="E9314" s="236"/>
      <c r="F9314" s="237">
        <f t="shared" si="2796"/>
        <v>0</v>
      </c>
      <c r="G9314" s="303">
        <f t="shared" si="2797"/>
        <v>0</v>
      </c>
    </row>
    <row r="9315" spans="1:7" s="238" customFormat="1" ht="24" customHeight="1" x14ac:dyDescent="0.2">
      <c r="A9315" s="235" t="str">
        <f t="shared" si="2793"/>
        <v/>
      </c>
      <c r="B9315" s="233" t="str">
        <f t="shared" si="2794"/>
        <v/>
      </c>
      <c r="C9315" s="234"/>
      <c r="D9315" s="235" t="str">
        <f t="shared" si="2795"/>
        <v/>
      </c>
      <c r="E9315" s="236"/>
      <c r="F9315" s="237">
        <f t="shared" si="2796"/>
        <v>0</v>
      </c>
      <c r="G9315" s="303">
        <f t="shared" si="2797"/>
        <v>0</v>
      </c>
    </row>
    <row r="9316" spans="1:7" s="238" customFormat="1" ht="24" customHeight="1" x14ac:dyDescent="0.2">
      <c r="A9316" s="235" t="str">
        <f t="shared" si="2793"/>
        <v/>
      </c>
      <c r="B9316" s="233" t="str">
        <f t="shared" si="2794"/>
        <v/>
      </c>
      <c r="C9316" s="234"/>
      <c r="D9316" s="235" t="str">
        <f t="shared" si="2795"/>
        <v/>
      </c>
      <c r="E9316" s="236"/>
      <c r="F9316" s="237">
        <f t="shared" si="2796"/>
        <v>0</v>
      </c>
      <c r="G9316" s="303">
        <f t="shared" si="2797"/>
        <v>0</v>
      </c>
    </row>
    <row r="9317" spans="1:7" s="238" customFormat="1" ht="24" customHeight="1" x14ac:dyDescent="0.2">
      <c r="A9317" s="235" t="str">
        <f t="shared" si="2793"/>
        <v/>
      </c>
      <c r="B9317" s="233" t="str">
        <f t="shared" si="2794"/>
        <v/>
      </c>
      <c r="C9317" s="234"/>
      <c r="D9317" s="235" t="str">
        <f t="shared" si="2795"/>
        <v/>
      </c>
      <c r="E9317" s="236"/>
      <c r="F9317" s="237">
        <f t="shared" si="2796"/>
        <v>0</v>
      </c>
      <c r="G9317" s="303">
        <f t="shared" si="2797"/>
        <v>0</v>
      </c>
    </row>
    <row r="9318" spans="1:7" s="238" customFormat="1" ht="24" customHeight="1" x14ac:dyDescent="0.2">
      <c r="A9318" s="235" t="str">
        <f t="shared" si="2793"/>
        <v/>
      </c>
      <c r="B9318" s="233" t="str">
        <f t="shared" si="2794"/>
        <v/>
      </c>
      <c r="C9318" s="234"/>
      <c r="D9318" s="235" t="str">
        <f t="shared" si="2795"/>
        <v/>
      </c>
      <c r="E9318" s="236"/>
      <c r="F9318" s="237">
        <f t="shared" si="2796"/>
        <v>0</v>
      </c>
      <c r="G9318" s="303">
        <f t="shared" si="2797"/>
        <v>0</v>
      </c>
    </row>
    <row r="9319" spans="1:7" s="238" customFormat="1" ht="24" customHeight="1" x14ac:dyDescent="0.2">
      <c r="A9319" s="235" t="str">
        <f t="shared" si="2793"/>
        <v/>
      </c>
      <c r="B9319" s="233" t="str">
        <f t="shared" si="2794"/>
        <v/>
      </c>
      <c r="C9319" s="234"/>
      <c r="D9319" s="235" t="str">
        <f t="shared" si="2795"/>
        <v/>
      </c>
      <c r="E9319" s="236"/>
      <c r="F9319" s="237">
        <f t="shared" si="2796"/>
        <v>0</v>
      </c>
      <c r="G9319" s="303">
        <f t="shared" si="2797"/>
        <v>0</v>
      </c>
    </row>
    <row r="9320" spans="1:7" s="238" customFormat="1" ht="24" customHeight="1" x14ac:dyDescent="0.2">
      <c r="A9320" s="235" t="str">
        <f t="shared" si="2793"/>
        <v/>
      </c>
      <c r="B9320" s="233" t="str">
        <f t="shared" si="2794"/>
        <v/>
      </c>
      <c r="C9320" s="234"/>
      <c r="D9320" s="235" t="str">
        <f t="shared" si="2795"/>
        <v/>
      </c>
      <c r="E9320" s="236"/>
      <c r="F9320" s="237">
        <f t="shared" si="2796"/>
        <v>0</v>
      </c>
      <c r="G9320" s="303">
        <f t="shared" si="2797"/>
        <v>0</v>
      </c>
    </row>
    <row r="9321" spans="1:7" s="238" customFormat="1" ht="24" customHeight="1" x14ac:dyDescent="0.2">
      <c r="A9321" s="235" t="str">
        <f t="shared" si="2793"/>
        <v/>
      </c>
      <c r="B9321" s="233" t="str">
        <f t="shared" si="2794"/>
        <v/>
      </c>
      <c r="C9321" s="234"/>
      <c r="D9321" s="235" t="str">
        <f t="shared" si="2795"/>
        <v/>
      </c>
      <c r="E9321" s="236"/>
      <c r="F9321" s="237">
        <f t="shared" si="2796"/>
        <v>0</v>
      </c>
      <c r="G9321" s="303">
        <f t="shared" si="2797"/>
        <v>0</v>
      </c>
    </row>
    <row r="9322" spans="1:7" s="238" customFormat="1" ht="24" customHeight="1" x14ac:dyDescent="0.2">
      <c r="A9322" s="235" t="str">
        <f t="shared" si="2793"/>
        <v/>
      </c>
      <c r="B9322" s="233" t="str">
        <f t="shared" si="2794"/>
        <v/>
      </c>
      <c r="C9322" s="234"/>
      <c r="D9322" s="235" t="str">
        <f t="shared" si="2795"/>
        <v/>
      </c>
      <c r="E9322" s="236"/>
      <c r="F9322" s="237">
        <f t="shared" si="2796"/>
        <v>0</v>
      </c>
      <c r="G9322" s="303">
        <f t="shared" si="2797"/>
        <v>0</v>
      </c>
    </row>
    <row r="9323" spans="1:7" s="238" customFormat="1" ht="24" customHeight="1" x14ac:dyDescent="0.2">
      <c r="A9323" s="235" t="str">
        <f t="shared" si="2793"/>
        <v/>
      </c>
      <c r="B9323" s="233" t="str">
        <f t="shared" si="2794"/>
        <v/>
      </c>
      <c r="C9323" s="234"/>
      <c r="D9323" s="235" t="str">
        <f t="shared" si="2795"/>
        <v/>
      </c>
      <c r="E9323" s="236"/>
      <c r="F9323" s="237">
        <f t="shared" si="2796"/>
        <v>0</v>
      </c>
      <c r="G9323" s="303">
        <f t="shared" si="2797"/>
        <v>0</v>
      </c>
    </row>
    <row r="9324" spans="1:7" s="238" customFormat="1" ht="24" customHeight="1" x14ac:dyDescent="0.2">
      <c r="A9324" s="235" t="str">
        <f t="shared" si="2793"/>
        <v/>
      </c>
      <c r="B9324" s="233" t="str">
        <f t="shared" si="2794"/>
        <v/>
      </c>
      <c r="C9324" s="234"/>
      <c r="D9324" s="235" t="str">
        <f t="shared" si="2795"/>
        <v/>
      </c>
      <c r="E9324" s="236"/>
      <c r="F9324" s="237">
        <f t="shared" si="2796"/>
        <v>0</v>
      </c>
      <c r="G9324" s="303">
        <f t="shared" si="2797"/>
        <v>0</v>
      </c>
    </row>
    <row r="9325" spans="1:7" s="238" customFormat="1" ht="24" customHeight="1" x14ac:dyDescent="0.2">
      <c r="A9325" s="235" t="str">
        <f t="shared" si="2793"/>
        <v/>
      </c>
      <c r="B9325" s="233" t="str">
        <f t="shared" si="2794"/>
        <v/>
      </c>
      <c r="C9325" s="234"/>
      <c r="D9325" s="235" t="str">
        <f t="shared" si="2795"/>
        <v/>
      </c>
      <c r="E9325" s="236"/>
      <c r="F9325" s="237">
        <f t="shared" si="2796"/>
        <v>0</v>
      </c>
      <c r="G9325" s="303">
        <f t="shared" si="2797"/>
        <v>0</v>
      </c>
    </row>
    <row r="9326" spans="1:7" ht="24" customHeight="1" x14ac:dyDescent="0.2">
      <c r="A9326" s="304"/>
      <c r="B9326" s="99"/>
      <c r="C9326" s="99"/>
      <c r="D9326" s="105"/>
      <c r="E9326" s="106"/>
      <c r="F9326" s="377" t="s">
        <v>31</v>
      </c>
      <c r="G9326" s="305">
        <f>SUBTOTAL(9,G9312:G9325)</f>
        <v>0</v>
      </c>
    </row>
    <row r="9327" spans="1:7" ht="24" customHeight="1" x14ac:dyDescent="0.2">
      <c r="A9327" s="304"/>
      <c r="B9327" s="99"/>
      <c r="C9327" s="375" t="s">
        <v>605</v>
      </c>
      <c r="D9327" s="105"/>
      <c r="E9327" s="106"/>
      <c r="F9327" s="107"/>
      <c r="G9327" s="306"/>
    </row>
    <row r="9328" spans="1:7" s="238" customFormat="1" ht="24" customHeight="1" x14ac:dyDescent="0.2">
      <c r="A9328" s="235" t="str">
        <f t="shared" ref="A9328:A9335" si="2798">IFERROR(VLOOKUP(C9328,Tabla_Insumos,4,FALSE),"")</f>
        <v/>
      </c>
      <c r="B9328" s="233">
        <f t="shared" ref="B9328:B9335" si="2799">IFERROR(VLOOKUP(A9328,Tabla_Indices,5,FALSE),"")</f>
        <v>0</v>
      </c>
      <c r="C9328" s="234"/>
      <c r="D9328" s="235" t="str">
        <f t="shared" ref="D9328:D9335" si="2800">IFERROR(VLOOKUP(C9328,Tabla_Insumos,2,FALSE),"")</f>
        <v/>
      </c>
      <c r="E9328" s="236"/>
      <c r="F9328" s="237">
        <f t="shared" ref="F9328:F9335" si="2801">IFERROR(VLOOKUP(C9328,Tabla_Insumos,3,FALSE),0)</f>
        <v>0</v>
      </c>
      <c r="G9328" s="303">
        <f>ROUND(E9328*F9328,2)</f>
        <v>0</v>
      </c>
    </row>
    <row r="9329" spans="1:7" s="238" customFormat="1" ht="24" customHeight="1" x14ac:dyDescent="0.2">
      <c r="A9329" s="235" t="str">
        <f t="shared" si="2798"/>
        <v/>
      </c>
      <c r="B9329" s="233">
        <f t="shared" si="2799"/>
        <v>0</v>
      </c>
      <c r="C9329" s="234"/>
      <c r="D9329" s="235" t="str">
        <f t="shared" si="2800"/>
        <v/>
      </c>
      <c r="E9329" s="236"/>
      <c r="F9329" s="237">
        <f t="shared" si="2801"/>
        <v>0</v>
      </c>
      <c r="G9329" s="303">
        <f>ROUND(E9329*F9329,2)</f>
        <v>0</v>
      </c>
    </row>
    <row r="9330" spans="1:7" s="238" customFormat="1" ht="24" customHeight="1" x14ac:dyDescent="0.2">
      <c r="A9330" s="235" t="str">
        <f t="shared" si="2798"/>
        <v/>
      </c>
      <c r="B9330" s="233">
        <f t="shared" si="2799"/>
        <v>0</v>
      </c>
      <c r="C9330" s="234"/>
      <c r="D9330" s="235" t="str">
        <f t="shared" si="2800"/>
        <v/>
      </c>
      <c r="E9330" s="236"/>
      <c r="F9330" s="237">
        <f t="shared" si="2801"/>
        <v>0</v>
      </c>
      <c r="G9330" s="303">
        <f t="shared" ref="G9330:G9335" si="2802">ROUND(E9330*F9330,2)</f>
        <v>0</v>
      </c>
    </row>
    <row r="9331" spans="1:7" s="238" customFormat="1" ht="24" customHeight="1" x14ac:dyDescent="0.2">
      <c r="A9331" s="235" t="str">
        <f t="shared" si="2798"/>
        <v/>
      </c>
      <c r="B9331" s="233">
        <f t="shared" si="2799"/>
        <v>0</v>
      </c>
      <c r="C9331" s="234"/>
      <c r="D9331" s="235" t="str">
        <f t="shared" si="2800"/>
        <v/>
      </c>
      <c r="E9331" s="236"/>
      <c r="F9331" s="237">
        <f t="shared" si="2801"/>
        <v>0</v>
      </c>
      <c r="G9331" s="303">
        <f t="shared" si="2802"/>
        <v>0</v>
      </c>
    </row>
    <row r="9332" spans="1:7" s="238" customFormat="1" ht="24" customHeight="1" x14ac:dyDescent="0.2">
      <c r="A9332" s="235" t="str">
        <f t="shared" si="2798"/>
        <v/>
      </c>
      <c r="B9332" s="233">
        <f t="shared" si="2799"/>
        <v>0</v>
      </c>
      <c r="C9332" s="234"/>
      <c r="D9332" s="235" t="str">
        <f t="shared" si="2800"/>
        <v/>
      </c>
      <c r="E9332" s="236"/>
      <c r="F9332" s="237">
        <f t="shared" si="2801"/>
        <v>0</v>
      </c>
      <c r="G9332" s="303">
        <f t="shared" si="2802"/>
        <v>0</v>
      </c>
    </row>
    <row r="9333" spans="1:7" s="238" customFormat="1" ht="24" customHeight="1" x14ac:dyDescent="0.2">
      <c r="A9333" s="235" t="str">
        <f t="shared" si="2798"/>
        <v/>
      </c>
      <c r="B9333" s="233">
        <f t="shared" si="2799"/>
        <v>0</v>
      </c>
      <c r="C9333" s="234"/>
      <c r="D9333" s="235" t="str">
        <f t="shared" si="2800"/>
        <v/>
      </c>
      <c r="E9333" s="236"/>
      <c r="F9333" s="237">
        <f t="shared" si="2801"/>
        <v>0</v>
      </c>
      <c r="G9333" s="303">
        <f t="shared" si="2802"/>
        <v>0</v>
      </c>
    </row>
    <row r="9334" spans="1:7" s="238" customFormat="1" ht="24" customHeight="1" x14ac:dyDescent="0.2">
      <c r="A9334" s="235" t="str">
        <f t="shared" si="2798"/>
        <v/>
      </c>
      <c r="B9334" s="233">
        <f t="shared" si="2799"/>
        <v>0</v>
      </c>
      <c r="C9334" s="234"/>
      <c r="D9334" s="235" t="str">
        <f t="shared" si="2800"/>
        <v/>
      </c>
      <c r="E9334" s="236"/>
      <c r="F9334" s="237">
        <f t="shared" si="2801"/>
        <v>0</v>
      </c>
      <c r="G9334" s="303">
        <f t="shared" si="2802"/>
        <v>0</v>
      </c>
    </row>
    <row r="9335" spans="1:7" s="238" customFormat="1" ht="24" customHeight="1" x14ac:dyDescent="0.2">
      <c r="A9335" s="235" t="str">
        <f t="shared" si="2798"/>
        <v/>
      </c>
      <c r="B9335" s="233">
        <f t="shared" si="2799"/>
        <v>0</v>
      </c>
      <c r="C9335" s="234"/>
      <c r="D9335" s="235" t="str">
        <f t="shared" si="2800"/>
        <v/>
      </c>
      <c r="E9335" s="236"/>
      <c r="F9335" s="237">
        <f t="shared" si="2801"/>
        <v>0</v>
      </c>
      <c r="G9335" s="303">
        <f t="shared" si="2802"/>
        <v>0</v>
      </c>
    </row>
    <row r="9336" spans="1:7" ht="24" customHeight="1" x14ac:dyDescent="0.2">
      <c r="A9336" s="304"/>
      <c r="B9336" s="99"/>
      <c r="C9336" s="99"/>
      <c r="D9336" s="105"/>
      <c r="E9336" s="106"/>
      <c r="F9336" s="377" t="s">
        <v>32</v>
      </c>
      <c r="G9336" s="305">
        <f>SUBTOTAL(9,G9328:G9335)</f>
        <v>0</v>
      </c>
    </row>
    <row r="9337" spans="1:7" ht="24" customHeight="1" x14ac:dyDescent="0.2">
      <c r="A9337" s="304"/>
      <c r="B9337" s="99"/>
      <c r="C9337" s="375" t="s">
        <v>606</v>
      </c>
      <c r="D9337" s="105"/>
      <c r="E9337" s="106"/>
      <c r="F9337" s="107"/>
      <c r="G9337" s="306"/>
    </row>
    <row r="9338" spans="1:7" s="238" customFormat="1" ht="24" customHeight="1" x14ac:dyDescent="0.2">
      <c r="A9338" s="235" t="str">
        <f t="shared" ref="A9338:A9346" si="2803">IFERROR(VLOOKUP(C9338,Tabla_Insumos,4,FALSE),"")</f>
        <v/>
      </c>
      <c r="B9338" s="233" t="str">
        <f t="shared" ref="B9338:B9346" si="2804">IFERROR(VLOOKUP(C9338,Tabla_Insumos,5,FALSE),"")</f>
        <v/>
      </c>
      <c r="C9338" s="234"/>
      <c r="D9338" s="235" t="str">
        <f t="shared" ref="D9338:D9346" si="2805">IFERROR(VLOOKUP(C9338,Tabla_Insumos,2,FALSE),"")</f>
        <v/>
      </c>
      <c r="E9338" s="236"/>
      <c r="F9338" s="237">
        <f t="shared" ref="F9338:F9346" si="2806">IFERROR(VLOOKUP(C9338,Tabla_Insumos,3,FALSE),0)</f>
        <v>0</v>
      </c>
      <c r="G9338" s="303">
        <f t="shared" ref="G9338:G9346" si="2807">ROUND(E9338*F9338,2)</f>
        <v>0</v>
      </c>
    </row>
    <row r="9339" spans="1:7" s="238" customFormat="1" ht="24" customHeight="1" x14ac:dyDescent="0.2">
      <c r="A9339" s="235" t="str">
        <f t="shared" si="2803"/>
        <v/>
      </c>
      <c r="B9339" s="233" t="str">
        <f t="shared" si="2804"/>
        <v/>
      </c>
      <c r="C9339" s="234"/>
      <c r="D9339" s="235" t="str">
        <f t="shared" si="2805"/>
        <v/>
      </c>
      <c r="E9339" s="236"/>
      <c r="F9339" s="237">
        <f t="shared" si="2806"/>
        <v>0</v>
      </c>
      <c r="G9339" s="303">
        <f t="shared" si="2807"/>
        <v>0</v>
      </c>
    </row>
    <row r="9340" spans="1:7" s="238" customFormat="1" ht="24" customHeight="1" x14ac:dyDescent="0.2">
      <c r="A9340" s="235" t="str">
        <f t="shared" si="2803"/>
        <v/>
      </c>
      <c r="B9340" s="233" t="str">
        <f t="shared" si="2804"/>
        <v/>
      </c>
      <c r="C9340" s="234"/>
      <c r="D9340" s="235" t="str">
        <f t="shared" si="2805"/>
        <v/>
      </c>
      <c r="E9340" s="236"/>
      <c r="F9340" s="237">
        <f t="shared" si="2806"/>
        <v>0</v>
      </c>
      <c r="G9340" s="303">
        <f t="shared" si="2807"/>
        <v>0</v>
      </c>
    </row>
    <row r="9341" spans="1:7" s="238" customFormat="1" ht="24" customHeight="1" x14ac:dyDescent="0.2">
      <c r="A9341" s="235" t="str">
        <f t="shared" si="2803"/>
        <v/>
      </c>
      <c r="B9341" s="233" t="str">
        <f t="shared" si="2804"/>
        <v/>
      </c>
      <c r="C9341" s="234"/>
      <c r="D9341" s="235" t="str">
        <f t="shared" si="2805"/>
        <v/>
      </c>
      <c r="E9341" s="236"/>
      <c r="F9341" s="237">
        <f t="shared" si="2806"/>
        <v>0</v>
      </c>
      <c r="G9341" s="303">
        <f t="shared" si="2807"/>
        <v>0</v>
      </c>
    </row>
    <row r="9342" spans="1:7" s="238" customFormat="1" ht="24" customHeight="1" x14ac:dyDescent="0.2">
      <c r="A9342" s="235" t="str">
        <f t="shared" si="2803"/>
        <v/>
      </c>
      <c r="B9342" s="233" t="str">
        <f t="shared" si="2804"/>
        <v/>
      </c>
      <c r="C9342" s="234"/>
      <c r="D9342" s="235" t="str">
        <f t="shared" si="2805"/>
        <v/>
      </c>
      <c r="E9342" s="236"/>
      <c r="F9342" s="237">
        <f t="shared" si="2806"/>
        <v>0</v>
      </c>
      <c r="G9342" s="303">
        <f t="shared" si="2807"/>
        <v>0</v>
      </c>
    </row>
    <row r="9343" spans="1:7" s="238" customFormat="1" ht="24" customHeight="1" x14ac:dyDescent="0.2">
      <c r="A9343" s="235" t="str">
        <f t="shared" si="2803"/>
        <v/>
      </c>
      <c r="B9343" s="233" t="str">
        <f t="shared" si="2804"/>
        <v/>
      </c>
      <c r="C9343" s="234"/>
      <c r="D9343" s="235" t="str">
        <f t="shared" si="2805"/>
        <v/>
      </c>
      <c r="E9343" s="236"/>
      <c r="F9343" s="237">
        <f t="shared" si="2806"/>
        <v>0</v>
      </c>
      <c r="G9343" s="303">
        <f t="shared" si="2807"/>
        <v>0</v>
      </c>
    </row>
    <row r="9344" spans="1:7" s="238" customFormat="1" ht="24" customHeight="1" x14ac:dyDescent="0.2">
      <c r="A9344" s="235" t="str">
        <f t="shared" si="2803"/>
        <v/>
      </c>
      <c r="B9344" s="233" t="str">
        <f t="shared" si="2804"/>
        <v/>
      </c>
      <c r="C9344" s="234"/>
      <c r="D9344" s="235" t="str">
        <f t="shared" si="2805"/>
        <v/>
      </c>
      <c r="E9344" s="236"/>
      <c r="F9344" s="237">
        <f t="shared" si="2806"/>
        <v>0</v>
      </c>
      <c r="G9344" s="303">
        <f t="shared" si="2807"/>
        <v>0</v>
      </c>
    </row>
    <row r="9345" spans="1:123" s="238" customFormat="1" ht="24" customHeight="1" x14ac:dyDescent="0.2">
      <c r="A9345" s="235" t="str">
        <f t="shared" si="2803"/>
        <v/>
      </c>
      <c r="B9345" s="233" t="str">
        <f t="shared" si="2804"/>
        <v/>
      </c>
      <c r="C9345" s="234"/>
      <c r="D9345" s="235" t="str">
        <f t="shared" si="2805"/>
        <v/>
      </c>
      <c r="E9345" s="236"/>
      <c r="F9345" s="237">
        <f t="shared" si="2806"/>
        <v>0</v>
      </c>
      <c r="G9345" s="303">
        <f t="shared" si="2807"/>
        <v>0</v>
      </c>
    </row>
    <row r="9346" spans="1:123" s="238" customFormat="1" ht="24" customHeight="1" x14ac:dyDescent="0.2">
      <c r="A9346" s="235" t="str">
        <f t="shared" si="2803"/>
        <v/>
      </c>
      <c r="B9346" s="233" t="str">
        <f t="shared" si="2804"/>
        <v/>
      </c>
      <c r="C9346" s="234"/>
      <c r="D9346" s="235" t="str">
        <f t="shared" si="2805"/>
        <v/>
      </c>
      <c r="E9346" s="236"/>
      <c r="F9346" s="237">
        <f t="shared" si="2806"/>
        <v>0</v>
      </c>
      <c r="G9346" s="303">
        <f t="shared" si="2807"/>
        <v>0</v>
      </c>
    </row>
    <row r="9347" spans="1:123" ht="24" customHeight="1" x14ac:dyDescent="0.2">
      <c r="A9347" s="307"/>
      <c r="B9347" s="105"/>
      <c r="C9347" s="99"/>
      <c r="D9347" s="105"/>
      <c r="E9347" s="106"/>
      <c r="F9347" s="377" t="s">
        <v>33</v>
      </c>
      <c r="G9347" s="305">
        <f>SUBTOTAL(9,G9338:G9346)</f>
        <v>0</v>
      </c>
    </row>
    <row r="9348" spans="1:123" ht="24" customHeight="1" x14ac:dyDescent="0.2">
      <c r="A9348" s="308"/>
      <c r="B9348" s="105"/>
      <c r="C9348" s="99"/>
      <c r="D9348" s="105"/>
      <c r="E9348" s="106"/>
      <c r="F9348" s="107"/>
      <c r="G9348" s="306"/>
    </row>
    <row r="9349" spans="1:123" ht="24" customHeight="1" x14ac:dyDescent="0.2">
      <c r="A9349" s="309" t="str">
        <f>B9307</f>
        <v/>
      </c>
      <c r="B9349" s="310" t="str">
        <f>C9307</f>
        <v/>
      </c>
      <c r="C9349" s="113"/>
      <c r="D9349" s="113" t="s">
        <v>34</v>
      </c>
      <c r="E9349" s="114"/>
      <c r="F9349" s="312" t="s">
        <v>35</v>
      </c>
      <c r="G9349" s="311">
        <f>SUBTOTAL(9,G9312:G9348)</f>
        <v>0</v>
      </c>
    </row>
    <row r="9351" spans="1:123" ht="24" customHeight="1" x14ac:dyDescent="0.2">
      <c r="A9351" s="291" t="s">
        <v>37</v>
      </c>
      <c r="B9351" s="292"/>
      <c r="C9351" s="292"/>
      <c r="D9351" s="292"/>
      <c r="E9351" s="292"/>
      <c r="F9351" s="292"/>
      <c r="G9351" s="293"/>
    </row>
    <row r="9352" spans="1:123" ht="24" customHeight="1" x14ac:dyDescent="0.2">
      <c r="A9352" s="294" t="s">
        <v>602</v>
      </c>
      <c r="B9352" s="101" t="str">
        <f>Comitente</f>
        <v>DIRECCION PROVINCIAL DE REDES DE GAS</v>
      </c>
      <c r="C9352" s="96"/>
      <c r="D9352" s="102"/>
      <c r="E9352" s="102"/>
      <c r="F9352" s="103"/>
      <c r="G9352" s="295"/>
    </row>
    <row r="9353" spans="1:123" ht="24" customHeight="1" x14ac:dyDescent="0.2">
      <c r="A9353" s="294" t="s">
        <v>603</v>
      </c>
      <c r="B9353" s="101">
        <f>Contratista</f>
        <v>0</v>
      </c>
      <c r="C9353" s="97"/>
      <c r="D9353" s="97"/>
      <c r="E9353" s="97"/>
      <c r="F9353" s="104"/>
      <c r="G9353" s="296"/>
    </row>
    <row r="9354" spans="1:123" ht="24" customHeight="1" x14ac:dyDescent="0.2">
      <c r="A9354" s="294" t="s">
        <v>24</v>
      </c>
      <c r="B9354" s="101" t="str">
        <f>Obra</f>
        <v>RED DE MEDIA PRESIÓN BARRIO TALACASTO</v>
      </c>
      <c r="C9354" s="97"/>
      <c r="D9354" s="97"/>
      <c r="E9354" s="97"/>
      <c r="F9354" s="104" t="s">
        <v>38</v>
      </c>
      <c r="G9354" s="297">
        <f>Fecha_Base</f>
        <v>0</v>
      </c>
    </row>
    <row r="9355" spans="1:123" ht="24" customHeight="1" x14ac:dyDescent="0.2">
      <c r="A9355" s="298" t="s">
        <v>601</v>
      </c>
      <c r="B9355" s="98" t="str">
        <f>Ubicación</f>
        <v>Departamento Chimbas</v>
      </c>
      <c r="C9355" s="98"/>
      <c r="D9355" s="105"/>
      <c r="E9355" s="106"/>
      <c r="F9355" s="107"/>
      <c r="G9355" s="299"/>
    </row>
    <row r="9356" spans="1:123" ht="24" customHeight="1" x14ac:dyDescent="0.2">
      <c r="A9356" s="298" t="s">
        <v>39</v>
      </c>
      <c r="B9356" s="108" t="str">
        <f>IFERROR(VALUE(LEFT(B9357,FIND(".",B9357)-1)),"")</f>
        <v/>
      </c>
      <c r="C9356" s="99" t="str">
        <f>IFERROR(VLOOKUP(B9356,Tabla_CyP,2,FALSE),"")</f>
        <v/>
      </c>
      <c r="D9356" s="99"/>
      <c r="E9356" s="106"/>
      <c r="F9356" s="107"/>
      <c r="G9356" s="299"/>
    </row>
    <row r="9357" spans="1:123" ht="24" customHeight="1" x14ac:dyDescent="0.2">
      <c r="A9357" s="298" t="s">
        <v>25</v>
      </c>
      <c r="B9357" s="109" t="str">
        <f>IFERROR(VLOOKUP(COUNTIF($A$1:A9357,"ANALISIS DE PRECIOS"),Tabla_NumeroItem,2,FALSE),"")</f>
        <v/>
      </c>
      <c r="C9357" s="99" t="str">
        <f>IFERROR(VLOOKUP(B9357,Tabla_CyP,2,FALSE),"")</f>
        <v/>
      </c>
      <c r="D9357" s="105"/>
      <c r="E9357" s="106"/>
      <c r="F9357" s="104" t="s">
        <v>26</v>
      </c>
      <c r="G9357" s="300" t="str">
        <f>IFERROR(VLOOKUP(B9357,Tabla_CyP,4,FALSE),"")</f>
        <v/>
      </c>
    </row>
    <row r="9358" spans="1:123" ht="24" customHeight="1" x14ac:dyDescent="0.2">
      <c r="A9358" s="298"/>
      <c r="B9358" s="98"/>
      <c r="C9358" s="99"/>
      <c r="D9358" s="105"/>
      <c r="E9358" s="106"/>
      <c r="F9358" s="107"/>
      <c r="G9358" s="299"/>
    </row>
    <row r="9359" spans="1:123" ht="24" customHeight="1" x14ac:dyDescent="0.2">
      <c r="A9359" s="431" t="s">
        <v>507</v>
      </c>
      <c r="B9359" s="432"/>
      <c r="C9359" s="425" t="s">
        <v>0</v>
      </c>
      <c r="D9359" s="425" t="s">
        <v>27</v>
      </c>
      <c r="E9359" s="427" t="s">
        <v>28</v>
      </c>
      <c r="F9359" s="429" t="s">
        <v>29</v>
      </c>
      <c r="G9359" s="429" t="s">
        <v>30</v>
      </c>
    </row>
    <row r="9360" spans="1:123" s="111" customFormat="1" ht="24" customHeight="1" x14ac:dyDescent="0.2">
      <c r="A9360" s="110" t="s">
        <v>508</v>
      </c>
      <c r="B9360" s="110" t="s">
        <v>509</v>
      </c>
      <c r="C9360" s="426"/>
      <c r="D9360" s="426"/>
      <c r="E9360" s="428"/>
      <c r="F9360" s="430"/>
      <c r="G9360" s="430"/>
      <c r="H9360" s="239"/>
      <c r="I9360" s="239"/>
      <c r="J9360" s="239"/>
      <c r="K9360" s="239"/>
      <c r="L9360" s="239"/>
      <c r="M9360" s="239"/>
      <c r="N9360" s="239"/>
      <c r="O9360" s="239"/>
      <c r="P9360" s="239"/>
      <c r="Q9360" s="239"/>
      <c r="R9360" s="239"/>
      <c r="S9360" s="239"/>
      <c r="T9360" s="239"/>
      <c r="U9360" s="239"/>
      <c r="V9360" s="239"/>
      <c r="W9360" s="239"/>
      <c r="X9360" s="239"/>
      <c r="Y9360" s="239"/>
      <c r="Z9360" s="239"/>
      <c r="AA9360" s="239"/>
      <c r="AB9360" s="239"/>
      <c r="AC9360" s="239"/>
      <c r="AD9360" s="239"/>
      <c r="AE9360" s="239"/>
      <c r="AF9360" s="239"/>
      <c r="AG9360" s="239"/>
      <c r="AH9360" s="239"/>
      <c r="AI9360" s="239"/>
      <c r="AJ9360" s="239"/>
      <c r="AK9360" s="239"/>
      <c r="AL9360" s="239"/>
      <c r="AM9360" s="239"/>
      <c r="AN9360" s="239"/>
      <c r="AO9360" s="239"/>
      <c r="AP9360" s="239"/>
      <c r="AQ9360" s="239"/>
      <c r="AR9360" s="239"/>
      <c r="AS9360" s="239"/>
      <c r="AT9360" s="239"/>
      <c r="AU9360" s="239"/>
      <c r="AV9360" s="239"/>
      <c r="AW9360" s="239"/>
      <c r="AX9360" s="239"/>
      <c r="AY9360" s="239"/>
      <c r="AZ9360" s="239"/>
      <c r="BA9360" s="239"/>
      <c r="BB9360" s="239"/>
      <c r="BC9360" s="239"/>
      <c r="BD9360" s="239"/>
      <c r="BE9360" s="239"/>
      <c r="BF9360" s="239"/>
      <c r="BG9360" s="239"/>
      <c r="BH9360" s="239"/>
      <c r="BI9360" s="239"/>
      <c r="BJ9360" s="239"/>
      <c r="BK9360" s="239"/>
      <c r="BL9360" s="239"/>
      <c r="BM9360" s="239"/>
      <c r="BN9360" s="239"/>
      <c r="BO9360" s="239"/>
      <c r="BP9360" s="239"/>
      <c r="BQ9360" s="239"/>
      <c r="BR9360" s="239"/>
      <c r="BS9360" s="239"/>
      <c r="BT9360" s="239"/>
      <c r="BU9360" s="239"/>
      <c r="BV9360" s="239"/>
      <c r="BW9360" s="239"/>
      <c r="BX9360" s="239"/>
      <c r="BY9360" s="239"/>
      <c r="BZ9360" s="239"/>
      <c r="CA9360" s="239"/>
      <c r="CB9360" s="239"/>
      <c r="CC9360" s="239"/>
      <c r="CD9360" s="239"/>
      <c r="CE9360" s="239"/>
      <c r="CF9360" s="239"/>
      <c r="CG9360" s="239"/>
      <c r="CH9360" s="239"/>
      <c r="CI9360" s="239"/>
      <c r="CJ9360" s="239"/>
      <c r="CK9360" s="239"/>
      <c r="CL9360" s="239"/>
      <c r="CM9360" s="239"/>
      <c r="CN9360" s="239"/>
      <c r="CO9360" s="239"/>
      <c r="CP9360" s="239"/>
      <c r="CQ9360" s="239"/>
      <c r="CR9360" s="239"/>
      <c r="CS9360" s="239"/>
      <c r="CT9360" s="239"/>
      <c r="CU9360" s="239"/>
      <c r="CV9360" s="239"/>
      <c r="CW9360" s="239"/>
      <c r="CX9360" s="239"/>
      <c r="CY9360" s="239"/>
      <c r="CZ9360" s="239"/>
      <c r="DA9360" s="239"/>
      <c r="DB9360" s="239"/>
      <c r="DC9360" s="239"/>
      <c r="DD9360" s="239"/>
      <c r="DE9360" s="239"/>
      <c r="DF9360" s="239"/>
      <c r="DG9360" s="239"/>
      <c r="DH9360" s="239"/>
      <c r="DI9360" s="239"/>
      <c r="DJ9360" s="239"/>
      <c r="DK9360" s="239"/>
      <c r="DL9360" s="239"/>
      <c r="DM9360" s="239"/>
      <c r="DN9360" s="239"/>
      <c r="DO9360" s="239"/>
      <c r="DP9360" s="239"/>
      <c r="DQ9360" s="239"/>
      <c r="DR9360" s="239"/>
      <c r="DS9360" s="239"/>
    </row>
    <row r="9361" spans="1:7" ht="24" customHeight="1" x14ac:dyDescent="0.2">
      <c r="A9361" s="378"/>
      <c r="B9361" s="112"/>
      <c r="C9361" s="376" t="s">
        <v>604</v>
      </c>
      <c r="D9361" s="113"/>
      <c r="E9361" s="114"/>
      <c r="F9361" s="115"/>
      <c r="G9361" s="302"/>
    </row>
    <row r="9362" spans="1:7" s="238" customFormat="1" ht="24" customHeight="1" x14ac:dyDescent="0.2">
      <c r="A9362" s="235" t="str">
        <f t="shared" ref="A9362:A9375" si="2808">IFERROR(VLOOKUP(C9362,Tabla_Insumos,4,FALSE),"")</f>
        <v/>
      </c>
      <c r="B9362" s="233" t="str">
        <f t="shared" ref="B9362:B9375" si="2809">IFERROR(VLOOKUP(C9362,Tabla_Insumos,5,FALSE),"")</f>
        <v/>
      </c>
      <c r="C9362" s="234"/>
      <c r="D9362" s="235" t="str">
        <f t="shared" ref="D9362:D9375" si="2810">IFERROR(VLOOKUP(C9362,Tabla_Insumos,2,FALSE),"")</f>
        <v/>
      </c>
      <c r="E9362" s="236"/>
      <c r="F9362" s="237">
        <f t="shared" ref="F9362:F9375" si="2811">IFERROR(VLOOKUP(C9362,Tabla_Insumos,3,FALSE),0)</f>
        <v>0</v>
      </c>
      <c r="G9362" s="303">
        <f>ROUND(E9362*F9362,2)</f>
        <v>0</v>
      </c>
    </row>
    <row r="9363" spans="1:7" s="238" customFormat="1" ht="24" customHeight="1" x14ac:dyDescent="0.2">
      <c r="A9363" s="235" t="str">
        <f t="shared" si="2808"/>
        <v/>
      </c>
      <c r="B9363" s="233" t="str">
        <f t="shared" si="2809"/>
        <v/>
      </c>
      <c r="C9363" s="234"/>
      <c r="D9363" s="235" t="str">
        <f t="shared" si="2810"/>
        <v/>
      </c>
      <c r="E9363" s="236"/>
      <c r="F9363" s="237">
        <f t="shared" si="2811"/>
        <v>0</v>
      </c>
      <c r="G9363" s="303">
        <f t="shared" ref="G9363:G9375" si="2812">ROUND(E9363*F9363,2)</f>
        <v>0</v>
      </c>
    </row>
    <row r="9364" spans="1:7" s="238" customFormat="1" ht="24" customHeight="1" x14ac:dyDescent="0.2">
      <c r="A9364" s="235" t="str">
        <f t="shared" si="2808"/>
        <v/>
      </c>
      <c r="B9364" s="233" t="str">
        <f t="shared" si="2809"/>
        <v/>
      </c>
      <c r="C9364" s="234"/>
      <c r="D9364" s="235" t="str">
        <f t="shared" si="2810"/>
        <v/>
      </c>
      <c r="E9364" s="236"/>
      <c r="F9364" s="237">
        <f t="shared" si="2811"/>
        <v>0</v>
      </c>
      <c r="G9364" s="303">
        <f t="shared" si="2812"/>
        <v>0</v>
      </c>
    </row>
    <row r="9365" spans="1:7" s="238" customFormat="1" ht="24" customHeight="1" x14ac:dyDescent="0.2">
      <c r="A9365" s="235" t="str">
        <f t="shared" si="2808"/>
        <v/>
      </c>
      <c r="B9365" s="233" t="str">
        <f t="shared" si="2809"/>
        <v/>
      </c>
      <c r="C9365" s="234"/>
      <c r="D9365" s="235" t="str">
        <f t="shared" si="2810"/>
        <v/>
      </c>
      <c r="E9365" s="236"/>
      <c r="F9365" s="237">
        <f t="shared" si="2811"/>
        <v>0</v>
      </c>
      <c r="G9365" s="303">
        <f t="shared" si="2812"/>
        <v>0</v>
      </c>
    </row>
    <row r="9366" spans="1:7" s="238" customFormat="1" ht="24" customHeight="1" x14ac:dyDescent="0.2">
      <c r="A9366" s="235" t="str">
        <f t="shared" si="2808"/>
        <v/>
      </c>
      <c r="B9366" s="233" t="str">
        <f t="shared" si="2809"/>
        <v/>
      </c>
      <c r="C9366" s="234"/>
      <c r="D9366" s="235" t="str">
        <f t="shared" si="2810"/>
        <v/>
      </c>
      <c r="E9366" s="236"/>
      <c r="F9366" s="237">
        <f t="shared" si="2811"/>
        <v>0</v>
      </c>
      <c r="G9366" s="303">
        <f t="shared" si="2812"/>
        <v>0</v>
      </c>
    </row>
    <row r="9367" spans="1:7" s="238" customFormat="1" ht="24" customHeight="1" x14ac:dyDescent="0.2">
      <c r="A9367" s="235" t="str">
        <f t="shared" si="2808"/>
        <v/>
      </c>
      <c r="B9367" s="233" t="str">
        <f t="shared" si="2809"/>
        <v/>
      </c>
      <c r="C9367" s="234"/>
      <c r="D9367" s="235" t="str">
        <f t="shared" si="2810"/>
        <v/>
      </c>
      <c r="E9367" s="236"/>
      <c r="F9367" s="237">
        <f t="shared" si="2811"/>
        <v>0</v>
      </c>
      <c r="G9367" s="303">
        <f t="shared" si="2812"/>
        <v>0</v>
      </c>
    </row>
    <row r="9368" spans="1:7" s="238" customFormat="1" ht="24" customHeight="1" x14ac:dyDescent="0.2">
      <c r="A9368" s="235" t="str">
        <f t="shared" si="2808"/>
        <v/>
      </c>
      <c r="B9368" s="233" t="str">
        <f t="shared" si="2809"/>
        <v/>
      </c>
      <c r="C9368" s="234"/>
      <c r="D9368" s="235" t="str">
        <f t="shared" si="2810"/>
        <v/>
      </c>
      <c r="E9368" s="236"/>
      <c r="F9368" s="237">
        <f t="shared" si="2811"/>
        <v>0</v>
      </c>
      <c r="G9368" s="303">
        <f t="shared" si="2812"/>
        <v>0</v>
      </c>
    </row>
    <row r="9369" spans="1:7" s="238" customFormat="1" ht="24" customHeight="1" x14ac:dyDescent="0.2">
      <c r="A9369" s="235" t="str">
        <f t="shared" si="2808"/>
        <v/>
      </c>
      <c r="B9369" s="233" t="str">
        <f t="shared" si="2809"/>
        <v/>
      </c>
      <c r="C9369" s="234"/>
      <c r="D9369" s="235" t="str">
        <f t="shared" si="2810"/>
        <v/>
      </c>
      <c r="E9369" s="236"/>
      <c r="F9369" s="237">
        <f t="shared" si="2811"/>
        <v>0</v>
      </c>
      <c r="G9369" s="303">
        <f t="shared" si="2812"/>
        <v>0</v>
      </c>
    </row>
    <row r="9370" spans="1:7" s="238" customFormat="1" ht="24" customHeight="1" x14ac:dyDescent="0.2">
      <c r="A9370" s="235" t="str">
        <f t="shared" si="2808"/>
        <v/>
      </c>
      <c r="B9370" s="233" t="str">
        <f t="shared" si="2809"/>
        <v/>
      </c>
      <c r="C9370" s="234"/>
      <c r="D9370" s="235" t="str">
        <f t="shared" si="2810"/>
        <v/>
      </c>
      <c r="E9370" s="236"/>
      <c r="F9370" s="237">
        <f t="shared" si="2811"/>
        <v>0</v>
      </c>
      <c r="G9370" s="303">
        <f t="shared" si="2812"/>
        <v>0</v>
      </c>
    </row>
    <row r="9371" spans="1:7" s="238" customFormat="1" ht="24" customHeight="1" x14ac:dyDescent="0.2">
      <c r="A9371" s="235" t="str">
        <f t="shared" si="2808"/>
        <v/>
      </c>
      <c r="B9371" s="233" t="str">
        <f t="shared" si="2809"/>
        <v/>
      </c>
      <c r="C9371" s="234"/>
      <c r="D9371" s="235" t="str">
        <f t="shared" si="2810"/>
        <v/>
      </c>
      <c r="E9371" s="236"/>
      <c r="F9371" s="237">
        <f t="shared" si="2811"/>
        <v>0</v>
      </c>
      <c r="G9371" s="303">
        <f t="shared" si="2812"/>
        <v>0</v>
      </c>
    </row>
    <row r="9372" spans="1:7" s="238" customFormat="1" ht="24" customHeight="1" x14ac:dyDescent="0.2">
      <c r="A9372" s="235" t="str">
        <f t="shared" si="2808"/>
        <v/>
      </c>
      <c r="B9372" s="233" t="str">
        <f t="shared" si="2809"/>
        <v/>
      </c>
      <c r="C9372" s="234"/>
      <c r="D9372" s="235" t="str">
        <f t="shared" si="2810"/>
        <v/>
      </c>
      <c r="E9372" s="236"/>
      <c r="F9372" s="237">
        <f t="shared" si="2811"/>
        <v>0</v>
      </c>
      <c r="G9372" s="303">
        <f t="shared" si="2812"/>
        <v>0</v>
      </c>
    </row>
    <row r="9373" spans="1:7" s="238" customFormat="1" ht="24" customHeight="1" x14ac:dyDescent="0.2">
      <c r="A9373" s="235" t="str">
        <f t="shared" si="2808"/>
        <v/>
      </c>
      <c r="B9373" s="233" t="str">
        <f t="shared" si="2809"/>
        <v/>
      </c>
      <c r="C9373" s="234"/>
      <c r="D9373" s="235" t="str">
        <f t="shared" si="2810"/>
        <v/>
      </c>
      <c r="E9373" s="236"/>
      <c r="F9373" s="237">
        <f t="shared" si="2811"/>
        <v>0</v>
      </c>
      <c r="G9373" s="303">
        <f t="shared" si="2812"/>
        <v>0</v>
      </c>
    </row>
    <row r="9374" spans="1:7" s="238" customFormat="1" ht="24" customHeight="1" x14ac:dyDescent="0.2">
      <c r="A9374" s="235" t="str">
        <f t="shared" si="2808"/>
        <v/>
      </c>
      <c r="B9374" s="233" t="str">
        <f t="shared" si="2809"/>
        <v/>
      </c>
      <c r="C9374" s="234"/>
      <c r="D9374" s="235" t="str">
        <f t="shared" si="2810"/>
        <v/>
      </c>
      <c r="E9374" s="236"/>
      <c r="F9374" s="237">
        <f t="shared" si="2811"/>
        <v>0</v>
      </c>
      <c r="G9374" s="303">
        <f t="shared" si="2812"/>
        <v>0</v>
      </c>
    </row>
    <row r="9375" spans="1:7" s="238" customFormat="1" ht="24" customHeight="1" x14ac:dyDescent="0.2">
      <c r="A9375" s="235" t="str">
        <f t="shared" si="2808"/>
        <v/>
      </c>
      <c r="B9375" s="233" t="str">
        <f t="shared" si="2809"/>
        <v/>
      </c>
      <c r="C9375" s="234"/>
      <c r="D9375" s="235" t="str">
        <f t="shared" si="2810"/>
        <v/>
      </c>
      <c r="E9375" s="236"/>
      <c r="F9375" s="237">
        <f t="shared" si="2811"/>
        <v>0</v>
      </c>
      <c r="G9375" s="303">
        <f t="shared" si="2812"/>
        <v>0</v>
      </c>
    </row>
    <row r="9376" spans="1:7" ht="24" customHeight="1" x14ac:dyDescent="0.2">
      <c r="A9376" s="304"/>
      <c r="B9376" s="99"/>
      <c r="C9376" s="99"/>
      <c r="D9376" s="105"/>
      <c r="E9376" s="106"/>
      <c r="F9376" s="377" t="s">
        <v>31</v>
      </c>
      <c r="G9376" s="305">
        <f>SUBTOTAL(9,G9362:G9375)</f>
        <v>0</v>
      </c>
    </row>
    <row r="9377" spans="1:7" ht="24" customHeight="1" x14ac:dyDescent="0.2">
      <c r="A9377" s="304"/>
      <c r="B9377" s="99"/>
      <c r="C9377" s="375" t="s">
        <v>605</v>
      </c>
      <c r="D9377" s="105"/>
      <c r="E9377" s="106"/>
      <c r="F9377" s="107"/>
      <c r="G9377" s="306"/>
    </row>
    <row r="9378" spans="1:7" s="238" customFormat="1" ht="24" customHeight="1" x14ac:dyDescent="0.2">
      <c r="A9378" s="235" t="str">
        <f t="shared" ref="A9378:A9385" si="2813">IFERROR(VLOOKUP(C9378,Tabla_Insumos,4,FALSE),"")</f>
        <v/>
      </c>
      <c r="B9378" s="233">
        <f t="shared" ref="B9378:B9385" si="2814">IFERROR(VLOOKUP(A9378,Tabla_Indices,5,FALSE),"")</f>
        <v>0</v>
      </c>
      <c r="C9378" s="234"/>
      <c r="D9378" s="235" t="str">
        <f t="shared" ref="D9378:D9385" si="2815">IFERROR(VLOOKUP(C9378,Tabla_Insumos,2,FALSE),"")</f>
        <v/>
      </c>
      <c r="E9378" s="236"/>
      <c r="F9378" s="237">
        <f t="shared" ref="F9378:F9385" si="2816">IFERROR(VLOOKUP(C9378,Tabla_Insumos,3,FALSE),0)</f>
        <v>0</v>
      </c>
      <c r="G9378" s="303">
        <f>ROUND(E9378*F9378,2)</f>
        <v>0</v>
      </c>
    </row>
    <row r="9379" spans="1:7" s="238" customFormat="1" ht="24" customHeight="1" x14ac:dyDescent="0.2">
      <c r="A9379" s="235" t="str">
        <f t="shared" si="2813"/>
        <v/>
      </c>
      <c r="B9379" s="233">
        <f t="shared" si="2814"/>
        <v>0</v>
      </c>
      <c r="C9379" s="234"/>
      <c r="D9379" s="235" t="str">
        <f t="shared" si="2815"/>
        <v/>
      </c>
      <c r="E9379" s="236"/>
      <c r="F9379" s="237">
        <f t="shared" si="2816"/>
        <v>0</v>
      </c>
      <c r="G9379" s="303">
        <f>ROUND(E9379*F9379,2)</f>
        <v>0</v>
      </c>
    </row>
    <row r="9380" spans="1:7" s="238" customFormat="1" ht="24" customHeight="1" x14ac:dyDescent="0.2">
      <c r="A9380" s="235" t="str">
        <f t="shared" si="2813"/>
        <v/>
      </c>
      <c r="B9380" s="233">
        <f t="shared" si="2814"/>
        <v>0</v>
      </c>
      <c r="C9380" s="234"/>
      <c r="D9380" s="235" t="str">
        <f t="shared" si="2815"/>
        <v/>
      </c>
      <c r="E9380" s="236"/>
      <c r="F9380" s="237">
        <f t="shared" si="2816"/>
        <v>0</v>
      </c>
      <c r="G9380" s="303">
        <f t="shared" ref="G9380:G9385" si="2817">ROUND(E9380*F9380,2)</f>
        <v>0</v>
      </c>
    </row>
    <row r="9381" spans="1:7" s="238" customFormat="1" ht="24" customHeight="1" x14ac:dyDescent="0.2">
      <c r="A9381" s="235" t="str">
        <f t="shared" si="2813"/>
        <v/>
      </c>
      <c r="B9381" s="233">
        <f t="shared" si="2814"/>
        <v>0</v>
      </c>
      <c r="C9381" s="234"/>
      <c r="D9381" s="235" t="str">
        <f t="shared" si="2815"/>
        <v/>
      </c>
      <c r="E9381" s="236"/>
      <c r="F9381" s="237">
        <f t="shared" si="2816"/>
        <v>0</v>
      </c>
      <c r="G9381" s="303">
        <f t="shared" si="2817"/>
        <v>0</v>
      </c>
    </row>
    <row r="9382" spans="1:7" s="238" customFormat="1" ht="24" customHeight="1" x14ac:dyDescent="0.2">
      <c r="A9382" s="235" t="str">
        <f t="shared" si="2813"/>
        <v/>
      </c>
      <c r="B9382" s="233">
        <f t="shared" si="2814"/>
        <v>0</v>
      </c>
      <c r="C9382" s="234"/>
      <c r="D9382" s="235" t="str">
        <f t="shared" si="2815"/>
        <v/>
      </c>
      <c r="E9382" s="236"/>
      <c r="F9382" s="237">
        <f t="shared" si="2816"/>
        <v>0</v>
      </c>
      <c r="G9382" s="303">
        <f t="shared" si="2817"/>
        <v>0</v>
      </c>
    </row>
    <row r="9383" spans="1:7" s="238" customFormat="1" ht="24" customHeight="1" x14ac:dyDescent="0.2">
      <c r="A9383" s="235" t="str">
        <f t="shared" si="2813"/>
        <v/>
      </c>
      <c r="B9383" s="233">
        <f t="shared" si="2814"/>
        <v>0</v>
      </c>
      <c r="C9383" s="234"/>
      <c r="D9383" s="235" t="str">
        <f t="shared" si="2815"/>
        <v/>
      </c>
      <c r="E9383" s="236"/>
      <c r="F9383" s="237">
        <f t="shared" si="2816"/>
        <v>0</v>
      </c>
      <c r="G9383" s="303">
        <f t="shared" si="2817"/>
        <v>0</v>
      </c>
    </row>
    <row r="9384" spans="1:7" s="238" customFormat="1" ht="24" customHeight="1" x14ac:dyDescent="0.2">
      <c r="A9384" s="235" t="str">
        <f t="shared" si="2813"/>
        <v/>
      </c>
      <c r="B9384" s="233">
        <f t="shared" si="2814"/>
        <v>0</v>
      </c>
      <c r="C9384" s="234"/>
      <c r="D9384" s="235" t="str">
        <f t="shared" si="2815"/>
        <v/>
      </c>
      <c r="E9384" s="236"/>
      <c r="F9384" s="237">
        <f t="shared" si="2816"/>
        <v>0</v>
      </c>
      <c r="G9384" s="303">
        <f t="shared" si="2817"/>
        <v>0</v>
      </c>
    </row>
    <row r="9385" spans="1:7" s="238" customFormat="1" ht="24" customHeight="1" x14ac:dyDescent="0.2">
      <c r="A9385" s="235" t="str">
        <f t="shared" si="2813"/>
        <v/>
      </c>
      <c r="B9385" s="233">
        <f t="shared" si="2814"/>
        <v>0</v>
      </c>
      <c r="C9385" s="234"/>
      <c r="D9385" s="235" t="str">
        <f t="shared" si="2815"/>
        <v/>
      </c>
      <c r="E9385" s="236"/>
      <c r="F9385" s="237">
        <f t="shared" si="2816"/>
        <v>0</v>
      </c>
      <c r="G9385" s="303">
        <f t="shared" si="2817"/>
        <v>0</v>
      </c>
    </row>
    <row r="9386" spans="1:7" ht="24" customHeight="1" x14ac:dyDescent="0.2">
      <c r="A9386" s="304"/>
      <c r="B9386" s="99"/>
      <c r="C9386" s="99"/>
      <c r="D9386" s="105"/>
      <c r="E9386" s="106"/>
      <c r="F9386" s="377" t="s">
        <v>32</v>
      </c>
      <c r="G9386" s="305">
        <f>SUBTOTAL(9,G9378:G9385)</f>
        <v>0</v>
      </c>
    </row>
    <row r="9387" spans="1:7" ht="24" customHeight="1" x14ac:dyDescent="0.2">
      <c r="A9387" s="304"/>
      <c r="B9387" s="99"/>
      <c r="C9387" s="375" t="s">
        <v>606</v>
      </c>
      <c r="D9387" s="105"/>
      <c r="E9387" s="106"/>
      <c r="F9387" s="107"/>
      <c r="G9387" s="306"/>
    </row>
    <row r="9388" spans="1:7" s="238" customFormat="1" ht="24" customHeight="1" x14ac:dyDescent="0.2">
      <c r="A9388" s="235" t="str">
        <f t="shared" ref="A9388:A9396" si="2818">IFERROR(VLOOKUP(C9388,Tabla_Insumos,4,FALSE),"")</f>
        <v/>
      </c>
      <c r="B9388" s="233" t="str">
        <f t="shared" ref="B9388:B9396" si="2819">IFERROR(VLOOKUP(C9388,Tabla_Insumos,5,FALSE),"")</f>
        <v/>
      </c>
      <c r="C9388" s="234"/>
      <c r="D9388" s="235" t="str">
        <f t="shared" ref="D9388:D9396" si="2820">IFERROR(VLOOKUP(C9388,Tabla_Insumos,2,FALSE),"")</f>
        <v/>
      </c>
      <c r="E9388" s="236"/>
      <c r="F9388" s="237">
        <f t="shared" ref="F9388:F9396" si="2821">IFERROR(VLOOKUP(C9388,Tabla_Insumos,3,FALSE),0)</f>
        <v>0</v>
      </c>
      <c r="G9388" s="303">
        <f t="shared" ref="G9388:G9396" si="2822">ROUND(E9388*F9388,2)</f>
        <v>0</v>
      </c>
    </row>
    <row r="9389" spans="1:7" s="238" customFormat="1" ht="24" customHeight="1" x14ac:dyDescent="0.2">
      <c r="A9389" s="235" t="str">
        <f t="shared" si="2818"/>
        <v/>
      </c>
      <c r="B9389" s="233" t="str">
        <f t="shared" si="2819"/>
        <v/>
      </c>
      <c r="C9389" s="234"/>
      <c r="D9389" s="235" t="str">
        <f t="shared" si="2820"/>
        <v/>
      </c>
      <c r="E9389" s="236"/>
      <c r="F9389" s="237">
        <f t="shared" si="2821"/>
        <v>0</v>
      </c>
      <c r="G9389" s="303">
        <f t="shared" si="2822"/>
        <v>0</v>
      </c>
    </row>
    <row r="9390" spans="1:7" s="238" customFormat="1" ht="24" customHeight="1" x14ac:dyDescent="0.2">
      <c r="A9390" s="235" t="str">
        <f t="shared" si="2818"/>
        <v/>
      </c>
      <c r="B9390" s="233" t="str">
        <f t="shared" si="2819"/>
        <v/>
      </c>
      <c r="C9390" s="234"/>
      <c r="D9390" s="235" t="str">
        <f t="shared" si="2820"/>
        <v/>
      </c>
      <c r="E9390" s="236"/>
      <c r="F9390" s="237">
        <f t="shared" si="2821"/>
        <v>0</v>
      </c>
      <c r="G9390" s="303">
        <f t="shared" si="2822"/>
        <v>0</v>
      </c>
    </row>
    <row r="9391" spans="1:7" s="238" customFormat="1" ht="24" customHeight="1" x14ac:dyDescent="0.2">
      <c r="A9391" s="235" t="str">
        <f t="shared" si="2818"/>
        <v/>
      </c>
      <c r="B9391" s="233" t="str">
        <f t="shared" si="2819"/>
        <v/>
      </c>
      <c r="C9391" s="234"/>
      <c r="D9391" s="235" t="str">
        <f t="shared" si="2820"/>
        <v/>
      </c>
      <c r="E9391" s="236"/>
      <c r="F9391" s="237">
        <f t="shared" si="2821"/>
        <v>0</v>
      </c>
      <c r="G9391" s="303">
        <f t="shared" si="2822"/>
        <v>0</v>
      </c>
    </row>
    <row r="9392" spans="1:7" s="238" customFormat="1" ht="24" customHeight="1" x14ac:dyDescent="0.2">
      <c r="A9392" s="235" t="str">
        <f t="shared" si="2818"/>
        <v/>
      </c>
      <c r="B9392" s="233" t="str">
        <f t="shared" si="2819"/>
        <v/>
      </c>
      <c r="C9392" s="234"/>
      <c r="D9392" s="235" t="str">
        <f t="shared" si="2820"/>
        <v/>
      </c>
      <c r="E9392" s="236"/>
      <c r="F9392" s="237">
        <f t="shared" si="2821"/>
        <v>0</v>
      </c>
      <c r="G9392" s="303">
        <f t="shared" si="2822"/>
        <v>0</v>
      </c>
    </row>
    <row r="9393" spans="1:7" s="238" customFormat="1" ht="24" customHeight="1" x14ac:dyDescent="0.2">
      <c r="A9393" s="235" t="str">
        <f t="shared" si="2818"/>
        <v/>
      </c>
      <c r="B9393" s="233" t="str">
        <f t="shared" si="2819"/>
        <v/>
      </c>
      <c r="C9393" s="234"/>
      <c r="D9393" s="235" t="str">
        <f t="shared" si="2820"/>
        <v/>
      </c>
      <c r="E9393" s="236"/>
      <c r="F9393" s="237">
        <f t="shared" si="2821"/>
        <v>0</v>
      </c>
      <c r="G9393" s="303">
        <f t="shared" si="2822"/>
        <v>0</v>
      </c>
    </row>
    <row r="9394" spans="1:7" s="238" customFormat="1" ht="24" customHeight="1" x14ac:dyDescent="0.2">
      <c r="A9394" s="235" t="str">
        <f t="shared" si="2818"/>
        <v/>
      </c>
      <c r="B9394" s="233" t="str">
        <f t="shared" si="2819"/>
        <v/>
      </c>
      <c r="C9394" s="234"/>
      <c r="D9394" s="235" t="str">
        <f t="shared" si="2820"/>
        <v/>
      </c>
      <c r="E9394" s="236"/>
      <c r="F9394" s="237">
        <f t="shared" si="2821"/>
        <v>0</v>
      </c>
      <c r="G9394" s="303">
        <f t="shared" si="2822"/>
        <v>0</v>
      </c>
    </row>
    <row r="9395" spans="1:7" s="238" customFormat="1" ht="24" customHeight="1" x14ac:dyDescent="0.2">
      <c r="A9395" s="235" t="str">
        <f t="shared" si="2818"/>
        <v/>
      </c>
      <c r="B9395" s="233" t="str">
        <f t="shared" si="2819"/>
        <v/>
      </c>
      <c r="C9395" s="234"/>
      <c r="D9395" s="235" t="str">
        <f t="shared" si="2820"/>
        <v/>
      </c>
      <c r="E9395" s="236"/>
      <c r="F9395" s="237">
        <f t="shared" si="2821"/>
        <v>0</v>
      </c>
      <c r="G9395" s="303">
        <f t="shared" si="2822"/>
        <v>0</v>
      </c>
    </row>
    <row r="9396" spans="1:7" s="238" customFormat="1" ht="24" customHeight="1" x14ac:dyDescent="0.2">
      <c r="A9396" s="235" t="str">
        <f t="shared" si="2818"/>
        <v/>
      </c>
      <c r="B9396" s="233" t="str">
        <f t="shared" si="2819"/>
        <v/>
      </c>
      <c r="C9396" s="234"/>
      <c r="D9396" s="235" t="str">
        <f t="shared" si="2820"/>
        <v/>
      </c>
      <c r="E9396" s="236"/>
      <c r="F9396" s="237">
        <f t="shared" si="2821"/>
        <v>0</v>
      </c>
      <c r="G9396" s="303">
        <f t="shared" si="2822"/>
        <v>0</v>
      </c>
    </row>
    <row r="9397" spans="1:7" ht="24" customHeight="1" x14ac:dyDescent="0.2">
      <c r="A9397" s="307"/>
      <c r="B9397" s="105"/>
      <c r="C9397" s="99"/>
      <c r="D9397" s="105"/>
      <c r="E9397" s="106"/>
      <c r="F9397" s="377" t="s">
        <v>33</v>
      </c>
      <c r="G9397" s="305">
        <f>SUBTOTAL(9,G9388:G9396)</f>
        <v>0</v>
      </c>
    </row>
    <row r="9398" spans="1:7" ht="24" customHeight="1" x14ac:dyDescent="0.2">
      <c r="A9398" s="308"/>
      <c r="B9398" s="105"/>
      <c r="C9398" s="99"/>
      <c r="D9398" s="105"/>
      <c r="E9398" s="106"/>
      <c r="F9398" s="107"/>
      <c r="G9398" s="306"/>
    </row>
    <row r="9399" spans="1:7" ht="24" customHeight="1" x14ac:dyDescent="0.2">
      <c r="A9399" s="309" t="str">
        <f>B9357</f>
        <v/>
      </c>
      <c r="B9399" s="310" t="str">
        <f>C9357</f>
        <v/>
      </c>
      <c r="C9399" s="113"/>
      <c r="D9399" s="113" t="s">
        <v>34</v>
      </c>
      <c r="E9399" s="114"/>
      <c r="F9399" s="312" t="s">
        <v>35</v>
      </c>
      <c r="G9399" s="311">
        <f>SUBTOTAL(9,G9362:G9398)</f>
        <v>0</v>
      </c>
    </row>
    <row r="9401" spans="1:7" ht="24" customHeight="1" x14ac:dyDescent="0.2">
      <c r="A9401" s="291" t="s">
        <v>37</v>
      </c>
      <c r="B9401" s="292"/>
      <c r="C9401" s="292"/>
      <c r="D9401" s="292"/>
      <c r="E9401" s="292"/>
      <c r="F9401" s="292"/>
      <c r="G9401" s="293"/>
    </row>
    <row r="9402" spans="1:7" ht="24" customHeight="1" x14ac:dyDescent="0.2">
      <c r="A9402" s="294" t="s">
        <v>602</v>
      </c>
      <c r="B9402" s="101" t="str">
        <f>Comitente</f>
        <v>DIRECCION PROVINCIAL DE REDES DE GAS</v>
      </c>
      <c r="C9402" s="96"/>
      <c r="D9402" s="102"/>
      <c r="E9402" s="102"/>
      <c r="F9402" s="103"/>
      <c r="G9402" s="295"/>
    </row>
    <row r="9403" spans="1:7" ht="24" customHeight="1" x14ac:dyDescent="0.2">
      <c r="A9403" s="294" t="s">
        <v>603</v>
      </c>
      <c r="B9403" s="101">
        <f>Contratista</f>
        <v>0</v>
      </c>
      <c r="C9403" s="97"/>
      <c r="D9403" s="97"/>
      <c r="E9403" s="97"/>
      <c r="F9403" s="104"/>
      <c r="G9403" s="296"/>
    </row>
    <row r="9404" spans="1:7" ht="24" customHeight="1" x14ac:dyDescent="0.2">
      <c r="A9404" s="294" t="s">
        <v>24</v>
      </c>
      <c r="B9404" s="101" t="str">
        <f>Obra</f>
        <v>RED DE MEDIA PRESIÓN BARRIO TALACASTO</v>
      </c>
      <c r="C9404" s="97"/>
      <c r="D9404" s="97"/>
      <c r="E9404" s="97"/>
      <c r="F9404" s="104" t="s">
        <v>38</v>
      </c>
      <c r="G9404" s="297">
        <f>Fecha_Base</f>
        <v>0</v>
      </c>
    </row>
    <row r="9405" spans="1:7" ht="24" customHeight="1" x14ac:dyDescent="0.2">
      <c r="A9405" s="298" t="s">
        <v>601</v>
      </c>
      <c r="B9405" s="98" t="str">
        <f>Ubicación</f>
        <v>Departamento Chimbas</v>
      </c>
      <c r="C9405" s="98"/>
      <c r="D9405" s="105"/>
      <c r="E9405" s="106"/>
      <c r="F9405" s="107"/>
      <c r="G9405" s="299"/>
    </row>
    <row r="9406" spans="1:7" ht="24" customHeight="1" x14ac:dyDescent="0.2">
      <c r="A9406" s="298" t="s">
        <v>39</v>
      </c>
      <c r="B9406" s="108" t="str">
        <f>IFERROR(VALUE(LEFT(B9407,FIND(".",B9407)-1)),"")</f>
        <v/>
      </c>
      <c r="C9406" s="99" t="str">
        <f>IFERROR(VLOOKUP(B9406,Tabla_CyP,2,FALSE),"")</f>
        <v/>
      </c>
      <c r="D9406" s="99"/>
      <c r="E9406" s="106"/>
      <c r="F9406" s="107"/>
      <c r="G9406" s="299"/>
    </row>
    <row r="9407" spans="1:7" ht="24" customHeight="1" x14ac:dyDescent="0.2">
      <c r="A9407" s="298" t="s">
        <v>25</v>
      </c>
      <c r="B9407" s="109" t="str">
        <f>IFERROR(VLOOKUP(COUNTIF($A$1:A9407,"ANALISIS DE PRECIOS"),Tabla_NumeroItem,2,FALSE),"")</f>
        <v/>
      </c>
      <c r="C9407" s="99" t="str">
        <f>IFERROR(VLOOKUP(B9407,Tabla_CyP,2,FALSE),"")</f>
        <v/>
      </c>
      <c r="D9407" s="105"/>
      <c r="E9407" s="106"/>
      <c r="F9407" s="104" t="s">
        <v>26</v>
      </c>
      <c r="G9407" s="300" t="str">
        <f>IFERROR(VLOOKUP(B9407,Tabla_CyP,4,FALSE),"")</f>
        <v/>
      </c>
    </row>
    <row r="9408" spans="1:7" ht="24" customHeight="1" x14ac:dyDescent="0.2">
      <c r="A9408" s="298"/>
      <c r="B9408" s="98"/>
      <c r="C9408" s="99"/>
      <c r="D9408" s="105"/>
      <c r="E9408" s="106"/>
      <c r="F9408" s="107"/>
      <c r="G9408" s="299"/>
    </row>
    <row r="9409" spans="1:123" ht="24" customHeight="1" x14ac:dyDescent="0.2">
      <c r="A9409" s="431" t="s">
        <v>507</v>
      </c>
      <c r="B9409" s="432"/>
      <c r="C9409" s="425" t="s">
        <v>0</v>
      </c>
      <c r="D9409" s="425" t="s">
        <v>27</v>
      </c>
      <c r="E9409" s="427" t="s">
        <v>28</v>
      </c>
      <c r="F9409" s="429" t="s">
        <v>29</v>
      </c>
      <c r="G9409" s="429" t="s">
        <v>30</v>
      </c>
    </row>
    <row r="9410" spans="1:123" s="111" customFormat="1" ht="24" customHeight="1" x14ac:dyDescent="0.2">
      <c r="A9410" s="110" t="s">
        <v>508</v>
      </c>
      <c r="B9410" s="110" t="s">
        <v>509</v>
      </c>
      <c r="C9410" s="426"/>
      <c r="D9410" s="426"/>
      <c r="E9410" s="428"/>
      <c r="F9410" s="430"/>
      <c r="G9410" s="430"/>
      <c r="H9410" s="239"/>
      <c r="I9410" s="239"/>
      <c r="J9410" s="239"/>
      <c r="K9410" s="239"/>
      <c r="L9410" s="239"/>
      <c r="M9410" s="239"/>
      <c r="N9410" s="239"/>
      <c r="O9410" s="239"/>
      <c r="P9410" s="239"/>
      <c r="Q9410" s="239"/>
      <c r="R9410" s="239"/>
      <c r="S9410" s="239"/>
      <c r="T9410" s="239"/>
      <c r="U9410" s="239"/>
      <c r="V9410" s="239"/>
      <c r="W9410" s="239"/>
      <c r="X9410" s="239"/>
      <c r="Y9410" s="239"/>
      <c r="Z9410" s="239"/>
      <c r="AA9410" s="239"/>
      <c r="AB9410" s="239"/>
      <c r="AC9410" s="239"/>
      <c r="AD9410" s="239"/>
      <c r="AE9410" s="239"/>
      <c r="AF9410" s="239"/>
      <c r="AG9410" s="239"/>
      <c r="AH9410" s="239"/>
      <c r="AI9410" s="239"/>
      <c r="AJ9410" s="239"/>
      <c r="AK9410" s="239"/>
      <c r="AL9410" s="239"/>
      <c r="AM9410" s="239"/>
      <c r="AN9410" s="239"/>
      <c r="AO9410" s="239"/>
      <c r="AP9410" s="239"/>
      <c r="AQ9410" s="239"/>
      <c r="AR9410" s="239"/>
      <c r="AS9410" s="239"/>
      <c r="AT9410" s="239"/>
      <c r="AU9410" s="239"/>
      <c r="AV9410" s="239"/>
      <c r="AW9410" s="239"/>
      <c r="AX9410" s="239"/>
      <c r="AY9410" s="239"/>
      <c r="AZ9410" s="239"/>
      <c r="BA9410" s="239"/>
      <c r="BB9410" s="239"/>
      <c r="BC9410" s="239"/>
      <c r="BD9410" s="239"/>
      <c r="BE9410" s="239"/>
      <c r="BF9410" s="239"/>
      <c r="BG9410" s="239"/>
      <c r="BH9410" s="239"/>
      <c r="BI9410" s="239"/>
      <c r="BJ9410" s="239"/>
      <c r="BK9410" s="239"/>
      <c r="BL9410" s="239"/>
      <c r="BM9410" s="239"/>
      <c r="BN9410" s="239"/>
      <c r="BO9410" s="239"/>
      <c r="BP9410" s="239"/>
      <c r="BQ9410" s="239"/>
      <c r="BR9410" s="239"/>
      <c r="BS9410" s="239"/>
      <c r="BT9410" s="239"/>
      <c r="BU9410" s="239"/>
      <c r="BV9410" s="239"/>
      <c r="BW9410" s="239"/>
      <c r="BX9410" s="239"/>
      <c r="BY9410" s="239"/>
      <c r="BZ9410" s="239"/>
      <c r="CA9410" s="239"/>
      <c r="CB9410" s="239"/>
      <c r="CC9410" s="239"/>
      <c r="CD9410" s="239"/>
      <c r="CE9410" s="239"/>
      <c r="CF9410" s="239"/>
      <c r="CG9410" s="239"/>
      <c r="CH9410" s="239"/>
      <c r="CI9410" s="239"/>
      <c r="CJ9410" s="239"/>
      <c r="CK9410" s="239"/>
      <c r="CL9410" s="239"/>
      <c r="CM9410" s="239"/>
      <c r="CN9410" s="239"/>
      <c r="CO9410" s="239"/>
      <c r="CP9410" s="239"/>
      <c r="CQ9410" s="239"/>
      <c r="CR9410" s="239"/>
      <c r="CS9410" s="239"/>
      <c r="CT9410" s="239"/>
      <c r="CU9410" s="239"/>
      <c r="CV9410" s="239"/>
      <c r="CW9410" s="239"/>
      <c r="CX9410" s="239"/>
      <c r="CY9410" s="239"/>
      <c r="CZ9410" s="239"/>
      <c r="DA9410" s="239"/>
      <c r="DB9410" s="239"/>
      <c r="DC9410" s="239"/>
      <c r="DD9410" s="239"/>
      <c r="DE9410" s="239"/>
      <c r="DF9410" s="239"/>
      <c r="DG9410" s="239"/>
      <c r="DH9410" s="239"/>
      <c r="DI9410" s="239"/>
      <c r="DJ9410" s="239"/>
      <c r="DK9410" s="239"/>
      <c r="DL9410" s="239"/>
      <c r="DM9410" s="239"/>
      <c r="DN9410" s="239"/>
      <c r="DO9410" s="239"/>
      <c r="DP9410" s="239"/>
      <c r="DQ9410" s="239"/>
      <c r="DR9410" s="239"/>
      <c r="DS9410" s="239"/>
    </row>
    <row r="9411" spans="1:123" ht="24" customHeight="1" x14ac:dyDescent="0.2">
      <c r="A9411" s="378"/>
      <c r="B9411" s="112"/>
      <c r="C9411" s="376" t="s">
        <v>604</v>
      </c>
      <c r="D9411" s="113"/>
      <c r="E9411" s="114"/>
      <c r="F9411" s="115"/>
      <c r="G9411" s="302"/>
    </row>
    <row r="9412" spans="1:123" s="238" customFormat="1" ht="24" customHeight="1" x14ac:dyDescent="0.2">
      <c r="A9412" s="235" t="str">
        <f t="shared" ref="A9412:A9425" si="2823">IFERROR(VLOOKUP(C9412,Tabla_Insumos,4,FALSE),"")</f>
        <v/>
      </c>
      <c r="B9412" s="233" t="str">
        <f t="shared" ref="B9412:B9425" si="2824">IFERROR(VLOOKUP(C9412,Tabla_Insumos,5,FALSE),"")</f>
        <v/>
      </c>
      <c r="C9412" s="234"/>
      <c r="D9412" s="235" t="str">
        <f t="shared" ref="D9412:D9425" si="2825">IFERROR(VLOOKUP(C9412,Tabla_Insumos,2,FALSE),"")</f>
        <v/>
      </c>
      <c r="E9412" s="236"/>
      <c r="F9412" s="237">
        <f t="shared" ref="F9412:F9425" si="2826">IFERROR(VLOOKUP(C9412,Tabla_Insumos,3,FALSE),0)</f>
        <v>0</v>
      </c>
      <c r="G9412" s="303">
        <f>ROUND(E9412*F9412,2)</f>
        <v>0</v>
      </c>
    </row>
    <row r="9413" spans="1:123" s="238" customFormat="1" ht="24" customHeight="1" x14ac:dyDescent="0.2">
      <c r="A9413" s="235" t="str">
        <f t="shared" si="2823"/>
        <v/>
      </c>
      <c r="B9413" s="233" t="str">
        <f t="shared" si="2824"/>
        <v/>
      </c>
      <c r="C9413" s="234"/>
      <c r="D9413" s="235" t="str">
        <f t="shared" si="2825"/>
        <v/>
      </c>
      <c r="E9413" s="236"/>
      <c r="F9413" s="237">
        <f t="shared" si="2826"/>
        <v>0</v>
      </c>
      <c r="G9413" s="303">
        <f t="shared" ref="G9413:G9425" si="2827">ROUND(E9413*F9413,2)</f>
        <v>0</v>
      </c>
    </row>
    <row r="9414" spans="1:123" s="238" customFormat="1" ht="24" customHeight="1" x14ac:dyDescent="0.2">
      <c r="A9414" s="235" t="str">
        <f t="shared" si="2823"/>
        <v/>
      </c>
      <c r="B9414" s="233" t="str">
        <f t="shared" si="2824"/>
        <v/>
      </c>
      <c r="C9414" s="234"/>
      <c r="D9414" s="235" t="str">
        <f t="shared" si="2825"/>
        <v/>
      </c>
      <c r="E9414" s="236"/>
      <c r="F9414" s="237">
        <f t="shared" si="2826"/>
        <v>0</v>
      </c>
      <c r="G9414" s="303">
        <f t="shared" si="2827"/>
        <v>0</v>
      </c>
    </row>
    <row r="9415" spans="1:123" s="238" customFormat="1" ht="24" customHeight="1" x14ac:dyDescent="0.2">
      <c r="A9415" s="235" t="str">
        <f t="shared" si="2823"/>
        <v/>
      </c>
      <c r="B9415" s="233" t="str">
        <f t="shared" si="2824"/>
        <v/>
      </c>
      <c r="C9415" s="234"/>
      <c r="D9415" s="235" t="str">
        <f t="shared" si="2825"/>
        <v/>
      </c>
      <c r="E9415" s="236"/>
      <c r="F9415" s="237">
        <f t="shared" si="2826"/>
        <v>0</v>
      </c>
      <c r="G9415" s="303">
        <f t="shared" si="2827"/>
        <v>0</v>
      </c>
    </row>
    <row r="9416" spans="1:123" s="238" customFormat="1" ht="24" customHeight="1" x14ac:dyDescent="0.2">
      <c r="A9416" s="235" t="str">
        <f t="shared" si="2823"/>
        <v/>
      </c>
      <c r="B9416" s="233" t="str">
        <f t="shared" si="2824"/>
        <v/>
      </c>
      <c r="C9416" s="234"/>
      <c r="D9416" s="235" t="str">
        <f t="shared" si="2825"/>
        <v/>
      </c>
      <c r="E9416" s="236"/>
      <c r="F9416" s="237">
        <f t="shared" si="2826"/>
        <v>0</v>
      </c>
      <c r="G9416" s="303">
        <f t="shared" si="2827"/>
        <v>0</v>
      </c>
    </row>
    <row r="9417" spans="1:123" s="238" customFormat="1" ht="24" customHeight="1" x14ac:dyDescent="0.2">
      <c r="A9417" s="235" t="str">
        <f t="shared" si="2823"/>
        <v/>
      </c>
      <c r="B9417" s="233" t="str">
        <f t="shared" si="2824"/>
        <v/>
      </c>
      <c r="C9417" s="234"/>
      <c r="D9417" s="235" t="str">
        <f t="shared" si="2825"/>
        <v/>
      </c>
      <c r="E9417" s="236"/>
      <c r="F9417" s="237">
        <f t="shared" si="2826"/>
        <v>0</v>
      </c>
      <c r="G9417" s="303">
        <f t="shared" si="2827"/>
        <v>0</v>
      </c>
    </row>
    <row r="9418" spans="1:123" s="238" customFormat="1" ht="24" customHeight="1" x14ac:dyDescent="0.2">
      <c r="A9418" s="235" t="str">
        <f t="shared" si="2823"/>
        <v/>
      </c>
      <c r="B9418" s="233" t="str">
        <f t="shared" si="2824"/>
        <v/>
      </c>
      <c r="C9418" s="234"/>
      <c r="D9418" s="235" t="str">
        <f t="shared" si="2825"/>
        <v/>
      </c>
      <c r="E9418" s="236"/>
      <c r="F9418" s="237">
        <f t="shared" si="2826"/>
        <v>0</v>
      </c>
      <c r="G9418" s="303">
        <f t="shared" si="2827"/>
        <v>0</v>
      </c>
    </row>
    <row r="9419" spans="1:123" s="238" customFormat="1" ht="24" customHeight="1" x14ac:dyDescent="0.2">
      <c r="A9419" s="235" t="str">
        <f t="shared" si="2823"/>
        <v/>
      </c>
      <c r="B9419" s="233" t="str">
        <f t="shared" si="2824"/>
        <v/>
      </c>
      <c r="C9419" s="234"/>
      <c r="D9419" s="235" t="str">
        <f t="shared" si="2825"/>
        <v/>
      </c>
      <c r="E9419" s="236"/>
      <c r="F9419" s="237">
        <f t="shared" si="2826"/>
        <v>0</v>
      </c>
      <c r="G9419" s="303">
        <f t="shared" si="2827"/>
        <v>0</v>
      </c>
    </row>
    <row r="9420" spans="1:123" s="238" customFormat="1" ht="24" customHeight="1" x14ac:dyDescent="0.2">
      <c r="A9420" s="235" t="str">
        <f t="shared" si="2823"/>
        <v/>
      </c>
      <c r="B9420" s="233" t="str">
        <f t="shared" si="2824"/>
        <v/>
      </c>
      <c r="C9420" s="234"/>
      <c r="D9420" s="235" t="str">
        <f t="shared" si="2825"/>
        <v/>
      </c>
      <c r="E9420" s="236"/>
      <c r="F9420" s="237">
        <f t="shared" si="2826"/>
        <v>0</v>
      </c>
      <c r="G9420" s="303">
        <f t="shared" si="2827"/>
        <v>0</v>
      </c>
    </row>
    <row r="9421" spans="1:123" s="238" customFormat="1" ht="24" customHeight="1" x14ac:dyDescent="0.2">
      <c r="A9421" s="235" t="str">
        <f t="shared" si="2823"/>
        <v/>
      </c>
      <c r="B9421" s="233" t="str">
        <f t="shared" si="2824"/>
        <v/>
      </c>
      <c r="C9421" s="234"/>
      <c r="D9421" s="235" t="str">
        <f t="shared" si="2825"/>
        <v/>
      </c>
      <c r="E9421" s="236"/>
      <c r="F9421" s="237">
        <f t="shared" si="2826"/>
        <v>0</v>
      </c>
      <c r="G9421" s="303">
        <f t="shared" si="2827"/>
        <v>0</v>
      </c>
    </row>
    <row r="9422" spans="1:123" s="238" customFormat="1" ht="24" customHeight="1" x14ac:dyDescent="0.2">
      <c r="A9422" s="235" t="str">
        <f t="shared" si="2823"/>
        <v/>
      </c>
      <c r="B9422" s="233" t="str">
        <f t="shared" si="2824"/>
        <v/>
      </c>
      <c r="C9422" s="234"/>
      <c r="D9422" s="235" t="str">
        <f t="shared" si="2825"/>
        <v/>
      </c>
      <c r="E9422" s="236"/>
      <c r="F9422" s="237">
        <f t="shared" si="2826"/>
        <v>0</v>
      </c>
      <c r="G9422" s="303">
        <f t="shared" si="2827"/>
        <v>0</v>
      </c>
    </row>
    <row r="9423" spans="1:123" s="238" customFormat="1" ht="24" customHeight="1" x14ac:dyDescent="0.2">
      <c r="A9423" s="235" t="str">
        <f t="shared" si="2823"/>
        <v/>
      </c>
      <c r="B9423" s="233" t="str">
        <f t="shared" si="2824"/>
        <v/>
      </c>
      <c r="C9423" s="234"/>
      <c r="D9423" s="235" t="str">
        <f t="shared" si="2825"/>
        <v/>
      </c>
      <c r="E9423" s="236"/>
      <c r="F9423" s="237">
        <f t="shared" si="2826"/>
        <v>0</v>
      </c>
      <c r="G9423" s="303">
        <f t="shared" si="2827"/>
        <v>0</v>
      </c>
    </row>
    <row r="9424" spans="1:123" s="238" customFormat="1" ht="24" customHeight="1" x14ac:dyDescent="0.2">
      <c r="A9424" s="235" t="str">
        <f t="shared" si="2823"/>
        <v/>
      </c>
      <c r="B9424" s="233" t="str">
        <f t="shared" si="2824"/>
        <v/>
      </c>
      <c r="C9424" s="234"/>
      <c r="D9424" s="235" t="str">
        <f t="shared" si="2825"/>
        <v/>
      </c>
      <c r="E9424" s="236"/>
      <c r="F9424" s="237">
        <f t="shared" si="2826"/>
        <v>0</v>
      </c>
      <c r="G9424" s="303">
        <f t="shared" si="2827"/>
        <v>0</v>
      </c>
    </row>
    <row r="9425" spans="1:7" s="238" customFormat="1" ht="24" customHeight="1" x14ac:dyDescent="0.2">
      <c r="A9425" s="235" t="str">
        <f t="shared" si="2823"/>
        <v/>
      </c>
      <c r="B9425" s="233" t="str">
        <f t="shared" si="2824"/>
        <v/>
      </c>
      <c r="C9425" s="234"/>
      <c r="D9425" s="235" t="str">
        <f t="shared" si="2825"/>
        <v/>
      </c>
      <c r="E9425" s="236"/>
      <c r="F9425" s="237">
        <f t="shared" si="2826"/>
        <v>0</v>
      </c>
      <c r="G9425" s="303">
        <f t="shared" si="2827"/>
        <v>0</v>
      </c>
    </row>
    <row r="9426" spans="1:7" ht="24" customHeight="1" x14ac:dyDescent="0.2">
      <c r="A9426" s="304"/>
      <c r="B9426" s="99"/>
      <c r="C9426" s="99"/>
      <c r="D9426" s="105"/>
      <c r="E9426" s="106"/>
      <c r="F9426" s="377" t="s">
        <v>31</v>
      </c>
      <c r="G9426" s="305">
        <f>SUBTOTAL(9,G9412:G9425)</f>
        <v>0</v>
      </c>
    </row>
    <row r="9427" spans="1:7" ht="24" customHeight="1" x14ac:dyDescent="0.2">
      <c r="A9427" s="304"/>
      <c r="B9427" s="99"/>
      <c r="C9427" s="375" t="s">
        <v>605</v>
      </c>
      <c r="D9427" s="105"/>
      <c r="E9427" s="106"/>
      <c r="F9427" s="107"/>
      <c r="G9427" s="306"/>
    </row>
    <row r="9428" spans="1:7" s="238" customFormat="1" ht="24" customHeight="1" x14ac:dyDescent="0.2">
      <c r="A9428" s="235" t="str">
        <f t="shared" ref="A9428:A9435" si="2828">IFERROR(VLOOKUP(C9428,Tabla_Insumos,4,FALSE),"")</f>
        <v/>
      </c>
      <c r="B9428" s="233">
        <f t="shared" ref="B9428:B9435" si="2829">IFERROR(VLOOKUP(A9428,Tabla_Indices,5,FALSE),"")</f>
        <v>0</v>
      </c>
      <c r="C9428" s="234"/>
      <c r="D9428" s="235" t="str">
        <f t="shared" ref="D9428:D9435" si="2830">IFERROR(VLOOKUP(C9428,Tabla_Insumos,2,FALSE),"")</f>
        <v/>
      </c>
      <c r="E9428" s="236"/>
      <c r="F9428" s="237">
        <f t="shared" ref="F9428:F9435" si="2831">IFERROR(VLOOKUP(C9428,Tabla_Insumos,3,FALSE),0)</f>
        <v>0</v>
      </c>
      <c r="G9428" s="303">
        <f>ROUND(E9428*F9428,2)</f>
        <v>0</v>
      </c>
    </row>
    <row r="9429" spans="1:7" s="238" customFormat="1" ht="24" customHeight="1" x14ac:dyDescent="0.2">
      <c r="A9429" s="235" t="str">
        <f t="shared" si="2828"/>
        <v/>
      </c>
      <c r="B9429" s="233">
        <f t="shared" si="2829"/>
        <v>0</v>
      </c>
      <c r="C9429" s="234"/>
      <c r="D9429" s="235" t="str">
        <f t="shared" si="2830"/>
        <v/>
      </c>
      <c r="E9429" s="236"/>
      <c r="F9429" s="237">
        <f t="shared" si="2831"/>
        <v>0</v>
      </c>
      <c r="G9429" s="303">
        <f>ROUND(E9429*F9429,2)</f>
        <v>0</v>
      </c>
    </row>
    <row r="9430" spans="1:7" s="238" customFormat="1" ht="24" customHeight="1" x14ac:dyDescent="0.2">
      <c r="A9430" s="235" t="str">
        <f t="shared" si="2828"/>
        <v/>
      </c>
      <c r="B9430" s="233">
        <f t="shared" si="2829"/>
        <v>0</v>
      </c>
      <c r="C9430" s="234"/>
      <c r="D9430" s="235" t="str">
        <f t="shared" si="2830"/>
        <v/>
      </c>
      <c r="E9430" s="236"/>
      <c r="F9430" s="237">
        <f t="shared" si="2831"/>
        <v>0</v>
      </c>
      <c r="G9430" s="303">
        <f t="shared" ref="G9430:G9435" si="2832">ROUND(E9430*F9430,2)</f>
        <v>0</v>
      </c>
    </row>
    <row r="9431" spans="1:7" s="238" customFormat="1" ht="24" customHeight="1" x14ac:dyDescent="0.2">
      <c r="A9431" s="235" t="str">
        <f t="shared" si="2828"/>
        <v/>
      </c>
      <c r="B9431" s="233">
        <f t="shared" si="2829"/>
        <v>0</v>
      </c>
      <c r="C9431" s="234"/>
      <c r="D9431" s="235" t="str">
        <f t="shared" si="2830"/>
        <v/>
      </c>
      <c r="E9431" s="236"/>
      <c r="F9431" s="237">
        <f t="shared" si="2831"/>
        <v>0</v>
      </c>
      <c r="G9431" s="303">
        <f t="shared" si="2832"/>
        <v>0</v>
      </c>
    </row>
    <row r="9432" spans="1:7" s="238" customFormat="1" ht="24" customHeight="1" x14ac:dyDescent="0.2">
      <c r="A9432" s="235" t="str">
        <f t="shared" si="2828"/>
        <v/>
      </c>
      <c r="B9432" s="233">
        <f t="shared" si="2829"/>
        <v>0</v>
      </c>
      <c r="C9432" s="234"/>
      <c r="D9432" s="235" t="str">
        <f t="shared" si="2830"/>
        <v/>
      </c>
      <c r="E9432" s="236"/>
      <c r="F9432" s="237">
        <f t="shared" si="2831"/>
        <v>0</v>
      </c>
      <c r="G9432" s="303">
        <f t="shared" si="2832"/>
        <v>0</v>
      </c>
    </row>
    <row r="9433" spans="1:7" s="238" customFormat="1" ht="24" customHeight="1" x14ac:dyDescent="0.2">
      <c r="A9433" s="235" t="str">
        <f t="shared" si="2828"/>
        <v/>
      </c>
      <c r="B9433" s="233">
        <f t="shared" si="2829"/>
        <v>0</v>
      </c>
      <c r="C9433" s="234"/>
      <c r="D9433" s="235" t="str">
        <f t="shared" si="2830"/>
        <v/>
      </c>
      <c r="E9433" s="236"/>
      <c r="F9433" s="237">
        <f t="shared" si="2831"/>
        <v>0</v>
      </c>
      <c r="G9433" s="303">
        <f t="shared" si="2832"/>
        <v>0</v>
      </c>
    </row>
    <row r="9434" spans="1:7" s="238" customFormat="1" ht="24" customHeight="1" x14ac:dyDescent="0.2">
      <c r="A9434" s="235" t="str">
        <f t="shared" si="2828"/>
        <v/>
      </c>
      <c r="B9434" s="233">
        <f t="shared" si="2829"/>
        <v>0</v>
      </c>
      <c r="C9434" s="234"/>
      <c r="D9434" s="235" t="str">
        <f t="shared" si="2830"/>
        <v/>
      </c>
      <c r="E9434" s="236"/>
      <c r="F9434" s="237">
        <f t="shared" si="2831"/>
        <v>0</v>
      </c>
      <c r="G9434" s="303">
        <f t="shared" si="2832"/>
        <v>0</v>
      </c>
    </row>
    <row r="9435" spans="1:7" s="238" customFormat="1" ht="24" customHeight="1" x14ac:dyDescent="0.2">
      <c r="A9435" s="235" t="str">
        <f t="shared" si="2828"/>
        <v/>
      </c>
      <c r="B9435" s="233">
        <f t="shared" si="2829"/>
        <v>0</v>
      </c>
      <c r="C9435" s="234"/>
      <c r="D9435" s="235" t="str">
        <f t="shared" si="2830"/>
        <v/>
      </c>
      <c r="E9435" s="236"/>
      <c r="F9435" s="237">
        <f t="shared" si="2831"/>
        <v>0</v>
      </c>
      <c r="G9435" s="303">
        <f t="shared" si="2832"/>
        <v>0</v>
      </c>
    </row>
    <row r="9436" spans="1:7" ht="24" customHeight="1" x14ac:dyDescent="0.2">
      <c r="A9436" s="304"/>
      <c r="B9436" s="99"/>
      <c r="C9436" s="99"/>
      <c r="D9436" s="105"/>
      <c r="E9436" s="106"/>
      <c r="F9436" s="377" t="s">
        <v>32</v>
      </c>
      <c r="G9436" s="305">
        <f>SUBTOTAL(9,G9428:G9435)</f>
        <v>0</v>
      </c>
    </row>
    <row r="9437" spans="1:7" ht="24" customHeight="1" x14ac:dyDescent="0.2">
      <c r="A9437" s="304"/>
      <c r="B9437" s="99"/>
      <c r="C9437" s="375" t="s">
        <v>606</v>
      </c>
      <c r="D9437" s="105"/>
      <c r="E9437" s="106"/>
      <c r="F9437" s="107"/>
      <c r="G9437" s="306"/>
    </row>
    <row r="9438" spans="1:7" s="238" customFormat="1" ht="24" customHeight="1" x14ac:dyDescent="0.2">
      <c r="A9438" s="235" t="str">
        <f t="shared" ref="A9438:A9446" si="2833">IFERROR(VLOOKUP(C9438,Tabla_Insumos,4,FALSE),"")</f>
        <v/>
      </c>
      <c r="B9438" s="233" t="str">
        <f t="shared" ref="B9438:B9446" si="2834">IFERROR(VLOOKUP(C9438,Tabla_Insumos,5,FALSE),"")</f>
        <v/>
      </c>
      <c r="C9438" s="234"/>
      <c r="D9438" s="235" t="str">
        <f t="shared" ref="D9438:D9446" si="2835">IFERROR(VLOOKUP(C9438,Tabla_Insumos,2,FALSE),"")</f>
        <v/>
      </c>
      <c r="E9438" s="236"/>
      <c r="F9438" s="237">
        <f t="shared" ref="F9438:F9446" si="2836">IFERROR(VLOOKUP(C9438,Tabla_Insumos,3,FALSE),0)</f>
        <v>0</v>
      </c>
      <c r="G9438" s="303">
        <f t="shared" ref="G9438:G9446" si="2837">ROUND(E9438*F9438,2)</f>
        <v>0</v>
      </c>
    </row>
    <row r="9439" spans="1:7" s="238" customFormat="1" ht="24" customHeight="1" x14ac:dyDescent="0.2">
      <c r="A9439" s="235" t="str">
        <f t="shared" si="2833"/>
        <v/>
      </c>
      <c r="B9439" s="233" t="str">
        <f t="shared" si="2834"/>
        <v/>
      </c>
      <c r="C9439" s="234"/>
      <c r="D9439" s="235" t="str">
        <f t="shared" si="2835"/>
        <v/>
      </c>
      <c r="E9439" s="236"/>
      <c r="F9439" s="237">
        <f t="shared" si="2836"/>
        <v>0</v>
      </c>
      <c r="G9439" s="303">
        <f t="shared" si="2837"/>
        <v>0</v>
      </c>
    </row>
    <row r="9440" spans="1:7" s="238" customFormat="1" ht="24" customHeight="1" x14ac:dyDescent="0.2">
      <c r="A9440" s="235" t="str">
        <f t="shared" si="2833"/>
        <v/>
      </c>
      <c r="B9440" s="233" t="str">
        <f t="shared" si="2834"/>
        <v/>
      </c>
      <c r="C9440" s="234"/>
      <c r="D9440" s="235" t="str">
        <f t="shared" si="2835"/>
        <v/>
      </c>
      <c r="E9440" s="236"/>
      <c r="F9440" s="237">
        <f t="shared" si="2836"/>
        <v>0</v>
      </c>
      <c r="G9440" s="303">
        <f t="shared" si="2837"/>
        <v>0</v>
      </c>
    </row>
    <row r="9441" spans="1:7" s="238" customFormat="1" ht="24" customHeight="1" x14ac:dyDescent="0.2">
      <c r="A9441" s="235" t="str">
        <f t="shared" si="2833"/>
        <v/>
      </c>
      <c r="B9441" s="233" t="str">
        <f t="shared" si="2834"/>
        <v/>
      </c>
      <c r="C9441" s="234"/>
      <c r="D9441" s="235" t="str">
        <f t="shared" si="2835"/>
        <v/>
      </c>
      <c r="E9441" s="236"/>
      <c r="F9441" s="237">
        <f t="shared" si="2836"/>
        <v>0</v>
      </c>
      <c r="G9441" s="303">
        <f t="shared" si="2837"/>
        <v>0</v>
      </c>
    </row>
    <row r="9442" spans="1:7" s="238" customFormat="1" ht="24" customHeight="1" x14ac:dyDescent="0.2">
      <c r="A9442" s="235" t="str">
        <f t="shared" si="2833"/>
        <v/>
      </c>
      <c r="B9442" s="233" t="str">
        <f t="shared" si="2834"/>
        <v/>
      </c>
      <c r="C9442" s="234"/>
      <c r="D9442" s="235" t="str">
        <f t="shared" si="2835"/>
        <v/>
      </c>
      <c r="E9442" s="236"/>
      <c r="F9442" s="237">
        <f t="shared" si="2836"/>
        <v>0</v>
      </c>
      <c r="G9442" s="303">
        <f t="shared" si="2837"/>
        <v>0</v>
      </c>
    </row>
    <row r="9443" spans="1:7" s="238" customFormat="1" ht="24" customHeight="1" x14ac:dyDescent="0.2">
      <c r="A9443" s="235" t="str">
        <f t="shared" si="2833"/>
        <v/>
      </c>
      <c r="B9443" s="233" t="str">
        <f t="shared" si="2834"/>
        <v/>
      </c>
      <c r="C9443" s="234"/>
      <c r="D9443" s="235" t="str">
        <f t="shared" si="2835"/>
        <v/>
      </c>
      <c r="E9443" s="236"/>
      <c r="F9443" s="237">
        <f t="shared" si="2836"/>
        <v>0</v>
      </c>
      <c r="G9443" s="303">
        <f t="shared" si="2837"/>
        <v>0</v>
      </c>
    </row>
    <row r="9444" spans="1:7" s="238" customFormat="1" ht="24" customHeight="1" x14ac:dyDescent="0.2">
      <c r="A9444" s="235" t="str">
        <f t="shared" si="2833"/>
        <v/>
      </c>
      <c r="B9444" s="233" t="str">
        <f t="shared" si="2834"/>
        <v/>
      </c>
      <c r="C9444" s="234"/>
      <c r="D9444" s="235" t="str">
        <f t="shared" si="2835"/>
        <v/>
      </c>
      <c r="E9444" s="236"/>
      <c r="F9444" s="237">
        <f t="shared" si="2836"/>
        <v>0</v>
      </c>
      <c r="G9444" s="303">
        <f t="shared" si="2837"/>
        <v>0</v>
      </c>
    </row>
    <row r="9445" spans="1:7" s="238" customFormat="1" ht="24" customHeight="1" x14ac:dyDescent="0.2">
      <c r="A9445" s="235" t="str">
        <f t="shared" si="2833"/>
        <v/>
      </c>
      <c r="B9445" s="233" t="str">
        <f t="shared" si="2834"/>
        <v/>
      </c>
      <c r="C9445" s="234"/>
      <c r="D9445" s="235" t="str">
        <f t="shared" si="2835"/>
        <v/>
      </c>
      <c r="E9445" s="236"/>
      <c r="F9445" s="237">
        <f t="shared" si="2836"/>
        <v>0</v>
      </c>
      <c r="G9445" s="303">
        <f t="shared" si="2837"/>
        <v>0</v>
      </c>
    </row>
    <row r="9446" spans="1:7" s="238" customFormat="1" ht="24" customHeight="1" x14ac:dyDescent="0.2">
      <c r="A9446" s="235" t="str">
        <f t="shared" si="2833"/>
        <v/>
      </c>
      <c r="B9446" s="233" t="str">
        <f t="shared" si="2834"/>
        <v/>
      </c>
      <c r="C9446" s="234"/>
      <c r="D9446" s="235" t="str">
        <f t="shared" si="2835"/>
        <v/>
      </c>
      <c r="E9446" s="236"/>
      <c r="F9446" s="237">
        <f t="shared" si="2836"/>
        <v>0</v>
      </c>
      <c r="G9446" s="303">
        <f t="shared" si="2837"/>
        <v>0</v>
      </c>
    </row>
    <row r="9447" spans="1:7" ht="24" customHeight="1" x14ac:dyDescent="0.2">
      <c r="A9447" s="307"/>
      <c r="B9447" s="105"/>
      <c r="C9447" s="99"/>
      <c r="D9447" s="105"/>
      <c r="E9447" s="106"/>
      <c r="F9447" s="377" t="s">
        <v>33</v>
      </c>
      <c r="G9447" s="305">
        <f>SUBTOTAL(9,G9438:G9446)</f>
        <v>0</v>
      </c>
    </row>
    <row r="9448" spans="1:7" ht="24" customHeight="1" x14ac:dyDescent="0.2">
      <c r="A9448" s="308"/>
      <c r="B9448" s="105"/>
      <c r="C9448" s="99"/>
      <c r="D9448" s="105"/>
      <c r="E9448" s="106"/>
      <c r="F9448" s="107"/>
      <c r="G9448" s="306"/>
    </row>
    <row r="9449" spans="1:7" ht="24" customHeight="1" x14ac:dyDescent="0.2">
      <c r="A9449" s="309" t="str">
        <f>B9407</f>
        <v/>
      </c>
      <c r="B9449" s="310" t="str">
        <f>C9407</f>
        <v/>
      </c>
      <c r="C9449" s="113"/>
      <c r="D9449" s="113" t="s">
        <v>34</v>
      </c>
      <c r="E9449" s="114"/>
      <c r="F9449" s="312" t="s">
        <v>35</v>
      </c>
      <c r="G9449" s="311">
        <f>SUBTOTAL(9,G9412:G9448)</f>
        <v>0</v>
      </c>
    </row>
    <row r="9451" spans="1:7" ht="24" customHeight="1" x14ac:dyDescent="0.2">
      <c r="A9451" s="291" t="s">
        <v>37</v>
      </c>
      <c r="B9451" s="292"/>
      <c r="C9451" s="292"/>
      <c r="D9451" s="292"/>
      <c r="E9451" s="292"/>
      <c r="F9451" s="292"/>
      <c r="G9451" s="293"/>
    </row>
    <row r="9452" spans="1:7" ht="24" customHeight="1" x14ac:dyDescent="0.2">
      <c r="A9452" s="294" t="s">
        <v>602</v>
      </c>
      <c r="B9452" s="101" t="str">
        <f>Comitente</f>
        <v>DIRECCION PROVINCIAL DE REDES DE GAS</v>
      </c>
      <c r="C9452" s="96"/>
      <c r="D9452" s="102"/>
      <c r="E9452" s="102"/>
      <c r="F9452" s="103"/>
      <c r="G9452" s="295"/>
    </row>
    <row r="9453" spans="1:7" ht="24" customHeight="1" x14ac:dyDescent="0.2">
      <c r="A9453" s="294" t="s">
        <v>603</v>
      </c>
      <c r="B9453" s="101">
        <f>Contratista</f>
        <v>0</v>
      </c>
      <c r="C9453" s="97"/>
      <c r="D9453" s="97"/>
      <c r="E9453" s="97"/>
      <c r="F9453" s="104"/>
      <c r="G9453" s="296"/>
    </row>
    <row r="9454" spans="1:7" ht="24" customHeight="1" x14ac:dyDescent="0.2">
      <c r="A9454" s="294" t="s">
        <v>24</v>
      </c>
      <c r="B9454" s="101" t="str">
        <f>Obra</f>
        <v>RED DE MEDIA PRESIÓN BARRIO TALACASTO</v>
      </c>
      <c r="C9454" s="97"/>
      <c r="D9454" s="97"/>
      <c r="E9454" s="97"/>
      <c r="F9454" s="104" t="s">
        <v>38</v>
      </c>
      <c r="G9454" s="297">
        <f>Fecha_Base</f>
        <v>0</v>
      </c>
    </row>
    <row r="9455" spans="1:7" ht="24" customHeight="1" x14ac:dyDescent="0.2">
      <c r="A9455" s="298" t="s">
        <v>601</v>
      </c>
      <c r="B9455" s="98" t="str">
        <f>Ubicación</f>
        <v>Departamento Chimbas</v>
      </c>
      <c r="C9455" s="98"/>
      <c r="D9455" s="105"/>
      <c r="E9455" s="106"/>
      <c r="F9455" s="107"/>
      <c r="G9455" s="299"/>
    </row>
    <row r="9456" spans="1:7" ht="24" customHeight="1" x14ac:dyDescent="0.2">
      <c r="A9456" s="298" t="s">
        <v>39</v>
      </c>
      <c r="B9456" s="108" t="str">
        <f>IFERROR(VALUE(LEFT(B9457,FIND(".",B9457)-1)),"")</f>
        <v/>
      </c>
      <c r="C9456" s="99" t="str">
        <f>IFERROR(VLOOKUP(B9456,Tabla_CyP,2,FALSE),"")</f>
        <v/>
      </c>
      <c r="D9456" s="99"/>
      <c r="E9456" s="106"/>
      <c r="F9456" s="107"/>
      <c r="G9456" s="299"/>
    </row>
    <row r="9457" spans="1:123" ht="24" customHeight="1" x14ac:dyDescent="0.2">
      <c r="A9457" s="298" t="s">
        <v>25</v>
      </c>
      <c r="B9457" s="109" t="str">
        <f>IFERROR(VLOOKUP(COUNTIF($A$1:A9457,"ANALISIS DE PRECIOS"),Tabla_NumeroItem,2,FALSE),"")</f>
        <v/>
      </c>
      <c r="C9457" s="99" t="str">
        <f>IFERROR(VLOOKUP(B9457,Tabla_CyP,2,FALSE),"")</f>
        <v/>
      </c>
      <c r="D9457" s="105"/>
      <c r="E9457" s="106"/>
      <c r="F9457" s="104" t="s">
        <v>26</v>
      </c>
      <c r="G9457" s="300" t="str">
        <f>IFERROR(VLOOKUP(B9457,Tabla_CyP,4,FALSE),"")</f>
        <v/>
      </c>
    </row>
    <row r="9458" spans="1:123" ht="24" customHeight="1" x14ac:dyDescent="0.2">
      <c r="A9458" s="298"/>
      <c r="B9458" s="98"/>
      <c r="C9458" s="99"/>
      <c r="D9458" s="105"/>
      <c r="E9458" s="106"/>
      <c r="F9458" s="107"/>
      <c r="G9458" s="299"/>
    </row>
    <row r="9459" spans="1:123" ht="24" customHeight="1" x14ac:dyDescent="0.2">
      <c r="A9459" s="431" t="s">
        <v>507</v>
      </c>
      <c r="B9459" s="432"/>
      <c r="C9459" s="425" t="s">
        <v>0</v>
      </c>
      <c r="D9459" s="425" t="s">
        <v>27</v>
      </c>
      <c r="E9459" s="427" t="s">
        <v>28</v>
      </c>
      <c r="F9459" s="429" t="s">
        <v>29</v>
      </c>
      <c r="G9459" s="429" t="s">
        <v>30</v>
      </c>
    </row>
    <row r="9460" spans="1:123" s="111" customFormat="1" ht="24" customHeight="1" x14ac:dyDescent="0.2">
      <c r="A9460" s="110" t="s">
        <v>508</v>
      </c>
      <c r="B9460" s="110" t="s">
        <v>509</v>
      </c>
      <c r="C9460" s="426"/>
      <c r="D9460" s="426"/>
      <c r="E9460" s="428"/>
      <c r="F9460" s="430"/>
      <c r="G9460" s="430"/>
      <c r="H9460" s="239"/>
      <c r="I9460" s="239"/>
      <c r="J9460" s="239"/>
      <c r="K9460" s="239"/>
      <c r="L9460" s="239"/>
      <c r="M9460" s="239"/>
      <c r="N9460" s="239"/>
      <c r="O9460" s="239"/>
      <c r="P9460" s="239"/>
      <c r="Q9460" s="239"/>
      <c r="R9460" s="239"/>
      <c r="S9460" s="239"/>
      <c r="T9460" s="239"/>
      <c r="U9460" s="239"/>
      <c r="V9460" s="239"/>
      <c r="W9460" s="239"/>
      <c r="X9460" s="239"/>
      <c r="Y9460" s="239"/>
      <c r="Z9460" s="239"/>
      <c r="AA9460" s="239"/>
      <c r="AB9460" s="239"/>
      <c r="AC9460" s="239"/>
      <c r="AD9460" s="239"/>
      <c r="AE9460" s="239"/>
      <c r="AF9460" s="239"/>
      <c r="AG9460" s="239"/>
      <c r="AH9460" s="239"/>
      <c r="AI9460" s="239"/>
      <c r="AJ9460" s="239"/>
      <c r="AK9460" s="239"/>
      <c r="AL9460" s="239"/>
      <c r="AM9460" s="239"/>
      <c r="AN9460" s="239"/>
      <c r="AO9460" s="239"/>
      <c r="AP9460" s="239"/>
      <c r="AQ9460" s="239"/>
      <c r="AR9460" s="239"/>
      <c r="AS9460" s="239"/>
      <c r="AT9460" s="239"/>
      <c r="AU9460" s="239"/>
      <c r="AV9460" s="239"/>
      <c r="AW9460" s="239"/>
      <c r="AX9460" s="239"/>
      <c r="AY9460" s="239"/>
      <c r="AZ9460" s="239"/>
      <c r="BA9460" s="239"/>
      <c r="BB9460" s="239"/>
      <c r="BC9460" s="239"/>
      <c r="BD9460" s="239"/>
      <c r="BE9460" s="239"/>
      <c r="BF9460" s="239"/>
      <c r="BG9460" s="239"/>
      <c r="BH9460" s="239"/>
      <c r="BI9460" s="239"/>
      <c r="BJ9460" s="239"/>
      <c r="BK9460" s="239"/>
      <c r="BL9460" s="239"/>
      <c r="BM9460" s="239"/>
      <c r="BN9460" s="239"/>
      <c r="BO9460" s="239"/>
      <c r="BP9460" s="239"/>
      <c r="BQ9460" s="239"/>
      <c r="BR9460" s="239"/>
      <c r="BS9460" s="239"/>
      <c r="BT9460" s="239"/>
      <c r="BU9460" s="239"/>
      <c r="BV9460" s="239"/>
      <c r="BW9460" s="239"/>
      <c r="BX9460" s="239"/>
      <c r="BY9460" s="239"/>
      <c r="BZ9460" s="239"/>
      <c r="CA9460" s="239"/>
      <c r="CB9460" s="239"/>
      <c r="CC9460" s="239"/>
      <c r="CD9460" s="239"/>
      <c r="CE9460" s="239"/>
      <c r="CF9460" s="239"/>
      <c r="CG9460" s="239"/>
      <c r="CH9460" s="239"/>
      <c r="CI9460" s="239"/>
      <c r="CJ9460" s="239"/>
      <c r="CK9460" s="239"/>
      <c r="CL9460" s="239"/>
      <c r="CM9460" s="239"/>
      <c r="CN9460" s="239"/>
      <c r="CO9460" s="239"/>
      <c r="CP9460" s="239"/>
      <c r="CQ9460" s="239"/>
      <c r="CR9460" s="239"/>
      <c r="CS9460" s="239"/>
      <c r="CT9460" s="239"/>
      <c r="CU9460" s="239"/>
      <c r="CV9460" s="239"/>
      <c r="CW9460" s="239"/>
      <c r="CX9460" s="239"/>
      <c r="CY9460" s="239"/>
      <c r="CZ9460" s="239"/>
      <c r="DA9460" s="239"/>
      <c r="DB9460" s="239"/>
      <c r="DC9460" s="239"/>
      <c r="DD9460" s="239"/>
      <c r="DE9460" s="239"/>
      <c r="DF9460" s="239"/>
      <c r="DG9460" s="239"/>
      <c r="DH9460" s="239"/>
      <c r="DI9460" s="239"/>
      <c r="DJ9460" s="239"/>
      <c r="DK9460" s="239"/>
      <c r="DL9460" s="239"/>
      <c r="DM9460" s="239"/>
      <c r="DN9460" s="239"/>
      <c r="DO9460" s="239"/>
      <c r="DP9460" s="239"/>
      <c r="DQ9460" s="239"/>
      <c r="DR9460" s="239"/>
      <c r="DS9460" s="239"/>
    </row>
    <row r="9461" spans="1:123" ht="24" customHeight="1" x14ac:dyDescent="0.2">
      <c r="A9461" s="378"/>
      <c r="B9461" s="112"/>
      <c r="C9461" s="376" t="s">
        <v>604</v>
      </c>
      <c r="D9461" s="113"/>
      <c r="E9461" s="114"/>
      <c r="F9461" s="115"/>
      <c r="G9461" s="302"/>
    </row>
    <row r="9462" spans="1:123" s="238" customFormat="1" ht="24" customHeight="1" x14ac:dyDescent="0.2">
      <c r="A9462" s="235" t="str">
        <f t="shared" ref="A9462:A9475" si="2838">IFERROR(VLOOKUP(C9462,Tabla_Insumos,4,FALSE),"")</f>
        <v/>
      </c>
      <c r="B9462" s="233" t="str">
        <f t="shared" ref="B9462:B9475" si="2839">IFERROR(VLOOKUP(C9462,Tabla_Insumos,5,FALSE),"")</f>
        <v/>
      </c>
      <c r="C9462" s="234"/>
      <c r="D9462" s="235" t="str">
        <f t="shared" ref="D9462:D9475" si="2840">IFERROR(VLOOKUP(C9462,Tabla_Insumos,2,FALSE),"")</f>
        <v/>
      </c>
      <c r="E9462" s="236"/>
      <c r="F9462" s="237">
        <f t="shared" ref="F9462:F9475" si="2841">IFERROR(VLOOKUP(C9462,Tabla_Insumos,3,FALSE),0)</f>
        <v>0</v>
      </c>
      <c r="G9462" s="303">
        <f>ROUND(E9462*F9462,2)</f>
        <v>0</v>
      </c>
    </row>
    <row r="9463" spans="1:123" s="238" customFormat="1" ht="24" customHeight="1" x14ac:dyDescent="0.2">
      <c r="A9463" s="235" t="str">
        <f t="shared" si="2838"/>
        <v/>
      </c>
      <c r="B9463" s="233" t="str">
        <f t="shared" si="2839"/>
        <v/>
      </c>
      <c r="C9463" s="234"/>
      <c r="D9463" s="235" t="str">
        <f t="shared" si="2840"/>
        <v/>
      </c>
      <c r="E9463" s="236"/>
      <c r="F9463" s="237">
        <f t="shared" si="2841"/>
        <v>0</v>
      </c>
      <c r="G9463" s="303">
        <f t="shared" ref="G9463:G9475" si="2842">ROUND(E9463*F9463,2)</f>
        <v>0</v>
      </c>
    </row>
    <row r="9464" spans="1:123" s="238" customFormat="1" ht="24" customHeight="1" x14ac:dyDescent="0.2">
      <c r="A9464" s="235" t="str">
        <f t="shared" si="2838"/>
        <v/>
      </c>
      <c r="B9464" s="233" t="str">
        <f t="shared" si="2839"/>
        <v/>
      </c>
      <c r="C9464" s="234"/>
      <c r="D9464" s="235" t="str">
        <f t="shared" si="2840"/>
        <v/>
      </c>
      <c r="E9464" s="236"/>
      <c r="F9464" s="237">
        <f t="shared" si="2841"/>
        <v>0</v>
      </c>
      <c r="G9464" s="303">
        <f t="shared" si="2842"/>
        <v>0</v>
      </c>
    </row>
    <row r="9465" spans="1:123" s="238" customFormat="1" ht="24" customHeight="1" x14ac:dyDescent="0.2">
      <c r="A9465" s="235" t="str">
        <f t="shared" si="2838"/>
        <v/>
      </c>
      <c r="B9465" s="233" t="str">
        <f t="shared" si="2839"/>
        <v/>
      </c>
      <c r="C9465" s="234"/>
      <c r="D9465" s="235" t="str">
        <f t="shared" si="2840"/>
        <v/>
      </c>
      <c r="E9465" s="236"/>
      <c r="F9465" s="237">
        <f t="shared" si="2841"/>
        <v>0</v>
      </c>
      <c r="G9465" s="303">
        <f t="shared" si="2842"/>
        <v>0</v>
      </c>
    </row>
    <row r="9466" spans="1:123" s="238" customFormat="1" ht="24" customHeight="1" x14ac:dyDescent="0.2">
      <c r="A9466" s="235" t="str">
        <f t="shared" si="2838"/>
        <v/>
      </c>
      <c r="B9466" s="233" t="str">
        <f t="shared" si="2839"/>
        <v/>
      </c>
      <c r="C9466" s="234"/>
      <c r="D9466" s="235" t="str">
        <f t="shared" si="2840"/>
        <v/>
      </c>
      <c r="E9466" s="236"/>
      <c r="F9466" s="237">
        <f t="shared" si="2841"/>
        <v>0</v>
      </c>
      <c r="G9466" s="303">
        <f t="shared" si="2842"/>
        <v>0</v>
      </c>
    </row>
    <row r="9467" spans="1:123" s="238" customFormat="1" ht="24" customHeight="1" x14ac:dyDescent="0.2">
      <c r="A9467" s="235" t="str">
        <f t="shared" si="2838"/>
        <v/>
      </c>
      <c r="B9467" s="233" t="str">
        <f t="shared" si="2839"/>
        <v/>
      </c>
      <c r="C9467" s="234"/>
      <c r="D9467" s="235" t="str">
        <f t="shared" si="2840"/>
        <v/>
      </c>
      <c r="E9467" s="236"/>
      <c r="F9467" s="237">
        <f t="shared" si="2841"/>
        <v>0</v>
      </c>
      <c r="G9467" s="303">
        <f t="shared" si="2842"/>
        <v>0</v>
      </c>
    </row>
    <row r="9468" spans="1:123" s="238" customFormat="1" ht="24" customHeight="1" x14ac:dyDescent="0.2">
      <c r="A9468" s="235" t="str">
        <f t="shared" si="2838"/>
        <v/>
      </c>
      <c r="B9468" s="233" t="str">
        <f t="shared" si="2839"/>
        <v/>
      </c>
      <c r="C9468" s="234"/>
      <c r="D9468" s="235" t="str">
        <f t="shared" si="2840"/>
        <v/>
      </c>
      <c r="E9468" s="236"/>
      <c r="F9468" s="237">
        <f t="shared" si="2841"/>
        <v>0</v>
      </c>
      <c r="G9468" s="303">
        <f t="shared" si="2842"/>
        <v>0</v>
      </c>
    </row>
    <row r="9469" spans="1:123" s="238" customFormat="1" ht="24" customHeight="1" x14ac:dyDescent="0.2">
      <c r="A9469" s="235" t="str">
        <f t="shared" si="2838"/>
        <v/>
      </c>
      <c r="B9469" s="233" t="str">
        <f t="shared" si="2839"/>
        <v/>
      </c>
      <c r="C9469" s="234"/>
      <c r="D9469" s="235" t="str">
        <f t="shared" si="2840"/>
        <v/>
      </c>
      <c r="E9469" s="236"/>
      <c r="F9469" s="237">
        <f t="shared" si="2841"/>
        <v>0</v>
      </c>
      <c r="G9469" s="303">
        <f t="shared" si="2842"/>
        <v>0</v>
      </c>
    </row>
    <row r="9470" spans="1:123" s="238" customFormat="1" ht="24" customHeight="1" x14ac:dyDescent="0.2">
      <c r="A9470" s="235" t="str">
        <f t="shared" si="2838"/>
        <v/>
      </c>
      <c r="B9470" s="233" t="str">
        <f t="shared" si="2839"/>
        <v/>
      </c>
      <c r="C9470" s="234"/>
      <c r="D9470" s="235" t="str">
        <f t="shared" si="2840"/>
        <v/>
      </c>
      <c r="E9470" s="236"/>
      <c r="F9470" s="237">
        <f t="shared" si="2841"/>
        <v>0</v>
      </c>
      <c r="G9470" s="303">
        <f t="shared" si="2842"/>
        <v>0</v>
      </c>
    </row>
    <row r="9471" spans="1:123" s="238" customFormat="1" ht="24" customHeight="1" x14ac:dyDescent="0.2">
      <c r="A9471" s="235" t="str">
        <f t="shared" si="2838"/>
        <v/>
      </c>
      <c r="B9471" s="233" t="str">
        <f t="shared" si="2839"/>
        <v/>
      </c>
      <c r="C9471" s="234"/>
      <c r="D9471" s="235" t="str">
        <f t="shared" si="2840"/>
        <v/>
      </c>
      <c r="E9471" s="236"/>
      <c r="F9471" s="237">
        <f t="shared" si="2841"/>
        <v>0</v>
      </c>
      <c r="G9471" s="303">
        <f t="shared" si="2842"/>
        <v>0</v>
      </c>
    </row>
    <row r="9472" spans="1:123" s="238" customFormat="1" ht="24" customHeight="1" x14ac:dyDescent="0.2">
      <c r="A9472" s="235" t="str">
        <f t="shared" si="2838"/>
        <v/>
      </c>
      <c r="B9472" s="233" t="str">
        <f t="shared" si="2839"/>
        <v/>
      </c>
      <c r="C9472" s="234"/>
      <c r="D9472" s="235" t="str">
        <f t="shared" si="2840"/>
        <v/>
      </c>
      <c r="E9472" s="236"/>
      <c r="F9472" s="237">
        <f t="shared" si="2841"/>
        <v>0</v>
      </c>
      <c r="G9472" s="303">
        <f t="shared" si="2842"/>
        <v>0</v>
      </c>
    </row>
    <row r="9473" spans="1:7" s="238" customFormat="1" ht="24" customHeight="1" x14ac:dyDescent="0.2">
      <c r="A9473" s="235" t="str">
        <f t="shared" si="2838"/>
        <v/>
      </c>
      <c r="B9473" s="233" t="str">
        <f t="shared" si="2839"/>
        <v/>
      </c>
      <c r="C9473" s="234"/>
      <c r="D9473" s="235" t="str">
        <f t="shared" si="2840"/>
        <v/>
      </c>
      <c r="E9473" s="236"/>
      <c r="F9473" s="237">
        <f t="shared" si="2841"/>
        <v>0</v>
      </c>
      <c r="G9473" s="303">
        <f t="shared" si="2842"/>
        <v>0</v>
      </c>
    </row>
    <row r="9474" spans="1:7" s="238" customFormat="1" ht="24" customHeight="1" x14ac:dyDescent="0.2">
      <c r="A9474" s="235" t="str">
        <f t="shared" si="2838"/>
        <v/>
      </c>
      <c r="B9474" s="233" t="str">
        <f t="shared" si="2839"/>
        <v/>
      </c>
      <c r="C9474" s="234"/>
      <c r="D9474" s="235" t="str">
        <f t="shared" si="2840"/>
        <v/>
      </c>
      <c r="E9474" s="236"/>
      <c r="F9474" s="237">
        <f t="shared" si="2841"/>
        <v>0</v>
      </c>
      <c r="G9474" s="303">
        <f t="shared" si="2842"/>
        <v>0</v>
      </c>
    </row>
    <row r="9475" spans="1:7" s="238" customFormat="1" ht="24" customHeight="1" x14ac:dyDescent="0.2">
      <c r="A9475" s="235" t="str">
        <f t="shared" si="2838"/>
        <v/>
      </c>
      <c r="B9475" s="233" t="str">
        <f t="shared" si="2839"/>
        <v/>
      </c>
      <c r="C9475" s="234"/>
      <c r="D9475" s="235" t="str">
        <f t="shared" si="2840"/>
        <v/>
      </c>
      <c r="E9475" s="236"/>
      <c r="F9475" s="237">
        <f t="shared" si="2841"/>
        <v>0</v>
      </c>
      <c r="G9475" s="303">
        <f t="shared" si="2842"/>
        <v>0</v>
      </c>
    </row>
    <row r="9476" spans="1:7" ht="24" customHeight="1" x14ac:dyDescent="0.2">
      <c r="A9476" s="304"/>
      <c r="B9476" s="99"/>
      <c r="C9476" s="99"/>
      <c r="D9476" s="105"/>
      <c r="E9476" s="106"/>
      <c r="F9476" s="377" t="s">
        <v>31</v>
      </c>
      <c r="G9476" s="305">
        <f>SUBTOTAL(9,G9462:G9475)</f>
        <v>0</v>
      </c>
    </row>
    <row r="9477" spans="1:7" ht="24" customHeight="1" x14ac:dyDescent="0.2">
      <c r="A9477" s="304"/>
      <c r="B9477" s="99"/>
      <c r="C9477" s="375" t="s">
        <v>605</v>
      </c>
      <c r="D9477" s="105"/>
      <c r="E9477" s="106"/>
      <c r="F9477" s="107"/>
      <c r="G9477" s="306"/>
    </row>
    <row r="9478" spans="1:7" s="238" customFormat="1" ht="24" customHeight="1" x14ac:dyDescent="0.2">
      <c r="A9478" s="235" t="str">
        <f t="shared" ref="A9478:A9485" si="2843">IFERROR(VLOOKUP(C9478,Tabla_Insumos,4,FALSE),"")</f>
        <v/>
      </c>
      <c r="B9478" s="233">
        <f t="shared" ref="B9478:B9485" si="2844">IFERROR(VLOOKUP(A9478,Tabla_Indices,5,FALSE),"")</f>
        <v>0</v>
      </c>
      <c r="C9478" s="234"/>
      <c r="D9478" s="235" t="str">
        <f t="shared" ref="D9478:D9485" si="2845">IFERROR(VLOOKUP(C9478,Tabla_Insumos,2,FALSE),"")</f>
        <v/>
      </c>
      <c r="E9478" s="236"/>
      <c r="F9478" s="237">
        <f t="shared" ref="F9478:F9485" si="2846">IFERROR(VLOOKUP(C9478,Tabla_Insumos,3,FALSE),0)</f>
        <v>0</v>
      </c>
      <c r="G9478" s="303">
        <f>ROUND(E9478*F9478,2)</f>
        <v>0</v>
      </c>
    </row>
    <row r="9479" spans="1:7" s="238" customFormat="1" ht="24" customHeight="1" x14ac:dyDescent="0.2">
      <c r="A9479" s="235" t="str">
        <f t="shared" si="2843"/>
        <v/>
      </c>
      <c r="B9479" s="233">
        <f t="shared" si="2844"/>
        <v>0</v>
      </c>
      <c r="C9479" s="234"/>
      <c r="D9479" s="235" t="str">
        <f t="shared" si="2845"/>
        <v/>
      </c>
      <c r="E9479" s="236"/>
      <c r="F9479" s="237">
        <f t="shared" si="2846"/>
        <v>0</v>
      </c>
      <c r="G9479" s="303">
        <f>ROUND(E9479*F9479,2)</f>
        <v>0</v>
      </c>
    </row>
    <row r="9480" spans="1:7" s="238" customFormat="1" ht="24" customHeight="1" x14ac:dyDescent="0.2">
      <c r="A9480" s="235" t="str">
        <f t="shared" si="2843"/>
        <v/>
      </c>
      <c r="B9480" s="233">
        <f t="shared" si="2844"/>
        <v>0</v>
      </c>
      <c r="C9480" s="234"/>
      <c r="D9480" s="235" t="str">
        <f t="shared" si="2845"/>
        <v/>
      </c>
      <c r="E9480" s="236"/>
      <c r="F9480" s="237">
        <f t="shared" si="2846"/>
        <v>0</v>
      </c>
      <c r="G9480" s="303">
        <f t="shared" ref="G9480:G9485" si="2847">ROUND(E9480*F9480,2)</f>
        <v>0</v>
      </c>
    </row>
    <row r="9481" spans="1:7" s="238" customFormat="1" ht="24" customHeight="1" x14ac:dyDescent="0.2">
      <c r="A9481" s="235" t="str">
        <f t="shared" si="2843"/>
        <v/>
      </c>
      <c r="B9481" s="233">
        <f t="shared" si="2844"/>
        <v>0</v>
      </c>
      <c r="C9481" s="234"/>
      <c r="D9481" s="235" t="str">
        <f t="shared" si="2845"/>
        <v/>
      </c>
      <c r="E9481" s="236"/>
      <c r="F9481" s="237">
        <f t="shared" si="2846"/>
        <v>0</v>
      </c>
      <c r="G9481" s="303">
        <f t="shared" si="2847"/>
        <v>0</v>
      </c>
    </row>
    <row r="9482" spans="1:7" s="238" customFormat="1" ht="24" customHeight="1" x14ac:dyDescent="0.2">
      <c r="A9482" s="235" t="str">
        <f t="shared" si="2843"/>
        <v/>
      </c>
      <c r="B9482" s="233">
        <f t="shared" si="2844"/>
        <v>0</v>
      </c>
      <c r="C9482" s="234"/>
      <c r="D9482" s="235" t="str">
        <f t="shared" si="2845"/>
        <v/>
      </c>
      <c r="E9482" s="236"/>
      <c r="F9482" s="237">
        <f t="shared" si="2846"/>
        <v>0</v>
      </c>
      <c r="G9482" s="303">
        <f t="shared" si="2847"/>
        <v>0</v>
      </c>
    </row>
    <row r="9483" spans="1:7" s="238" customFormat="1" ht="24" customHeight="1" x14ac:dyDescent="0.2">
      <c r="A9483" s="235" t="str">
        <f t="shared" si="2843"/>
        <v/>
      </c>
      <c r="B9483" s="233">
        <f t="shared" si="2844"/>
        <v>0</v>
      </c>
      <c r="C9483" s="234"/>
      <c r="D9483" s="235" t="str">
        <f t="shared" si="2845"/>
        <v/>
      </c>
      <c r="E9483" s="236"/>
      <c r="F9483" s="237">
        <f t="shared" si="2846"/>
        <v>0</v>
      </c>
      <c r="G9483" s="303">
        <f t="shared" si="2847"/>
        <v>0</v>
      </c>
    </row>
    <row r="9484" spans="1:7" s="238" customFormat="1" ht="24" customHeight="1" x14ac:dyDescent="0.2">
      <c r="A9484" s="235" t="str">
        <f t="shared" si="2843"/>
        <v/>
      </c>
      <c r="B9484" s="233">
        <f t="shared" si="2844"/>
        <v>0</v>
      </c>
      <c r="C9484" s="234"/>
      <c r="D9484" s="235" t="str">
        <f t="shared" si="2845"/>
        <v/>
      </c>
      <c r="E9484" s="236"/>
      <c r="F9484" s="237">
        <f t="shared" si="2846"/>
        <v>0</v>
      </c>
      <c r="G9484" s="303">
        <f t="shared" si="2847"/>
        <v>0</v>
      </c>
    </row>
    <row r="9485" spans="1:7" s="238" customFormat="1" ht="24" customHeight="1" x14ac:dyDescent="0.2">
      <c r="A9485" s="235" t="str">
        <f t="shared" si="2843"/>
        <v/>
      </c>
      <c r="B9485" s="233">
        <f t="shared" si="2844"/>
        <v>0</v>
      </c>
      <c r="C9485" s="234"/>
      <c r="D9485" s="235" t="str">
        <f t="shared" si="2845"/>
        <v/>
      </c>
      <c r="E9485" s="236"/>
      <c r="F9485" s="237">
        <f t="shared" si="2846"/>
        <v>0</v>
      </c>
      <c r="G9485" s="303">
        <f t="shared" si="2847"/>
        <v>0</v>
      </c>
    </row>
    <row r="9486" spans="1:7" ht="24" customHeight="1" x14ac:dyDescent="0.2">
      <c r="A9486" s="304"/>
      <c r="B9486" s="99"/>
      <c r="C9486" s="99"/>
      <c r="D9486" s="105"/>
      <c r="E9486" s="106"/>
      <c r="F9486" s="377" t="s">
        <v>32</v>
      </c>
      <c r="G9486" s="305">
        <f>SUBTOTAL(9,G9478:G9485)</f>
        <v>0</v>
      </c>
    </row>
    <row r="9487" spans="1:7" ht="24" customHeight="1" x14ac:dyDescent="0.2">
      <c r="A9487" s="304"/>
      <c r="B9487" s="99"/>
      <c r="C9487" s="375" t="s">
        <v>606</v>
      </c>
      <c r="D9487" s="105"/>
      <c r="E9487" s="106"/>
      <c r="F9487" s="107"/>
      <c r="G9487" s="306"/>
    </row>
    <row r="9488" spans="1:7" s="238" customFormat="1" ht="24" customHeight="1" x14ac:dyDescent="0.2">
      <c r="A9488" s="235" t="str">
        <f t="shared" ref="A9488:A9496" si="2848">IFERROR(VLOOKUP(C9488,Tabla_Insumos,4,FALSE),"")</f>
        <v/>
      </c>
      <c r="B9488" s="233" t="str">
        <f t="shared" ref="B9488:B9496" si="2849">IFERROR(VLOOKUP(C9488,Tabla_Insumos,5,FALSE),"")</f>
        <v/>
      </c>
      <c r="C9488" s="234"/>
      <c r="D9488" s="235" t="str">
        <f t="shared" ref="D9488:D9496" si="2850">IFERROR(VLOOKUP(C9488,Tabla_Insumos,2,FALSE),"")</f>
        <v/>
      </c>
      <c r="E9488" s="236"/>
      <c r="F9488" s="237">
        <f t="shared" ref="F9488:F9496" si="2851">IFERROR(VLOOKUP(C9488,Tabla_Insumos,3,FALSE),0)</f>
        <v>0</v>
      </c>
      <c r="G9488" s="303">
        <f t="shared" ref="G9488:G9496" si="2852">ROUND(E9488*F9488,2)</f>
        <v>0</v>
      </c>
    </row>
    <row r="9489" spans="1:7" s="238" customFormat="1" ht="24" customHeight="1" x14ac:dyDescent="0.2">
      <c r="A9489" s="235" t="str">
        <f t="shared" si="2848"/>
        <v/>
      </c>
      <c r="B9489" s="233" t="str">
        <f t="shared" si="2849"/>
        <v/>
      </c>
      <c r="C9489" s="234"/>
      <c r="D9489" s="235" t="str">
        <f t="shared" si="2850"/>
        <v/>
      </c>
      <c r="E9489" s="236"/>
      <c r="F9489" s="237">
        <f t="shared" si="2851"/>
        <v>0</v>
      </c>
      <c r="G9489" s="303">
        <f t="shared" si="2852"/>
        <v>0</v>
      </c>
    </row>
    <row r="9490" spans="1:7" s="238" customFormat="1" ht="24" customHeight="1" x14ac:dyDescent="0.2">
      <c r="A9490" s="235" t="str">
        <f t="shared" si="2848"/>
        <v/>
      </c>
      <c r="B9490" s="233" t="str">
        <f t="shared" si="2849"/>
        <v/>
      </c>
      <c r="C9490" s="234"/>
      <c r="D9490" s="235" t="str">
        <f t="shared" si="2850"/>
        <v/>
      </c>
      <c r="E9490" s="236"/>
      <c r="F9490" s="237">
        <f t="shared" si="2851"/>
        <v>0</v>
      </c>
      <c r="G9490" s="303">
        <f t="shared" si="2852"/>
        <v>0</v>
      </c>
    </row>
    <row r="9491" spans="1:7" s="238" customFormat="1" ht="24" customHeight="1" x14ac:dyDescent="0.2">
      <c r="A9491" s="235" t="str">
        <f t="shared" si="2848"/>
        <v/>
      </c>
      <c r="B9491" s="233" t="str">
        <f t="shared" si="2849"/>
        <v/>
      </c>
      <c r="C9491" s="234"/>
      <c r="D9491" s="235" t="str">
        <f t="shared" si="2850"/>
        <v/>
      </c>
      <c r="E9491" s="236"/>
      <c r="F9491" s="237">
        <f t="shared" si="2851"/>
        <v>0</v>
      </c>
      <c r="G9491" s="303">
        <f t="shared" si="2852"/>
        <v>0</v>
      </c>
    </row>
    <row r="9492" spans="1:7" s="238" customFormat="1" ht="24" customHeight="1" x14ac:dyDescent="0.2">
      <c r="A9492" s="235" t="str">
        <f t="shared" si="2848"/>
        <v/>
      </c>
      <c r="B9492" s="233" t="str">
        <f t="shared" si="2849"/>
        <v/>
      </c>
      <c r="C9492" s="234"/>
      <c r="D9492" s="235" t="str">
        <f t="shared" si="2850"/>
        <v/>
      </c>
      <c r="E9492" s="236"/>
      <c r="F9492" s="237">
        <f t="shared" si="2851"/>
        <v>0</v>
      </c>
      <c r="G9492" s="303">
        <f t="shared" si="2852"/>
        <v>0</v>
      </c>
    </row>
    <row r="9493" spans="1:7" s="238" customFormat="1" ht="24" customHeight="1" x14ac:dyDescent="0.2">
      <c r="A9493" s="235" t="str">
        <f t="shared" si="2848"/>
        <v/>
      </c>
      <c r="B9493" s="233" t="str">
        <f t="shared" si="2849"/>
        <v/>
      </c>
      <c r="C9493" s="234"/>
      <c r="D9493" s="235" t="str">
        <f t="shared" si="2850"/>
        <v/>
      </c>
      <c r="E9493" s="236"/>
      <c r="F9493" s="237">
        <f t="shared" si="2851"/>
        <v>0</v>
      </c>
      <c r="G9493" s="303">
        <f t="shared" si="2852"/>
        <v>0</v>
      </c>
    </row>
    <row r="9494" spans="1:7" s="238" customFormat="1" ht="24" customHeight="1" x14ac:dyDescent="0.2">
      <c r="A9494" s="235" t="str">
        <f t="shared" si="2848"/>
        <v/>
      </c>
      <c r="B9494" s="233" t="str">
        <f t="shared" si="2849"/>
        <v/>
      </c>
      <c r="C9494" s="234"/>
      <c r="D9494" s="235" t="str">
        <f t="shared" si="2850"/>
        <v/>
      </c>
      <c r="E9494" s="236"/>
      <c r="F9494" s="237">
        <f t="shared" si="2851"/>
        <v>0</v>
      </c>
      <c r="G9494" s="303">
        <f t="shared" si="2852"/>
        <v>0</v>
      </c>
    </row>
    <row r="9495" spans="1:7" s="238" customFormat="1" ht="24" customHeight="1" x14ac:dyDescent="0.2">
      <c r="A9495" s="235" t="str">
        <f t="shared" si="2848"/>
        <v/>
      </c>
      <c r="B9495" s="233" t="str">
        <f t="shared" si="2849"/>
        <v/>
      </c>
      <c r="C9495" s="234"/>
      <c r="D9495" s="235" t="str">
        <f t="shared" si="2850"/>
        <v/>
      </c>
      <c r="E9495" s="236"/>
      <c r="F9495" s="237">
        <f t="shared" si="2851"/>
        <v>0</v>
      </c>
      <c r="G9495" s="303">
        <f t="shared" si="2852"/>
        <v>0</v>
      </c>
    </row>
    <row r="9496" spans="1:7" s="238" customFormat="1" ht="24" customHeight="1" x14ac:dyDescent="0.2">
      <c r="A9496" s="235" t="str">
        <f t="shared" si="2848"/>
        <v/>
      </c>
      <c r="B9496" s="233" t="str">
        <f t="shared" si="2849"/>
        <v/>
      </c>
      <c r="C9496" s="234"/>
      <c r="D9496" s="235" t="str">
        <f t="shared" si="2850"/>
        <v/>
      </c>
      <c r="E9496" s="236"/>
      <c r="F9496" s="237">
        <f t="shared" si="2851"/>
        <v>0</v>
      </c>
      <c r="G9496" s="303">
        <f t="shared" si="2852"/>
        <v>0</v>
      </c>
    </row>
    <row r="9497" spans="1:7" ht="24" customHeight="1" x14ac:dyDescent="0.2">
      <c r="A9497" s="307"/>
      <c r="B9497" s="105"/>
      <c r="C9497" s="99"/>
      <c r="D9497" s="105"/>
      <c r="E9497" s="106"/>
      <c r="F9497" s="377" t="s">
        <v>33</v>
      </c>
      <c r="G9497" s="305">
        <f>SUBTOTAL(9,G9488:G9496)</f>
        <v>0</v>
      </c>
    </row>
    <row r="9498" spans="1:7" ht="24" customHeight="1" x14ac:dyDescent="0.2">
      <c r="A9498" s="308"/>
      <c r="B9498" s="105"/>
      <c r="C9498" s="99"/>
      <c r="D9498" s="105"/>
      <c r="E9498" s="106"/>
      <c r="F9498" s="107"/>
      <c r="G9498" s="306"/>
    </row>
    <row r="9499" spans="1:7" ht="24" customHeight="1" x14ac:dyDescent="0.2">
      <c r="A9499" s="309" t="str">
        <f>B9457</f>
        <v/>
      </c>
      <c r="B9499" s="310" t="str">
        <f>C9457</f>
        <v/>
      </c>
      <c r="C9499" s="113"/>
      <c r="D9499" s="113" t="s">
        <v>34</v>
      </c>
      <c r="E9499" s="114"/>
      <c r="F9499" s="312" t="s">
        <v>35</v>
      </c>
      <c r="G9499" s="311">
        <f>SUBTOTAL(9,G9462:G9498)</f>
        <v>0</v>
      </c>
    </row>
    <row r="9501" spans="1:7" ht="24" customHeight="1" x14ac:dyDescent="0.2">
      <c r="A9501" s="291" t="s">
        <v>37</v>
      </c>
      <c r="B9501" s="292"/>
      <c r="C9501" s="292"/>
      <c r="D9501" s="292"/>
      <c r="E9501" s="292"/>
      <c r="F9501" s="292"/>
      <c r="G9501" s="293"/>
    </row>
    <row r="9502" spans="1:7" ht="24" customHeight="1" x14ac:dyDescent="0.2">
      <c r="A9502" s="294" t="s">
        <v>602</v>
      </c>
      <c r="B9502" s="101" t="str">
        <f>Comitente</f>
        <v>DIRECCION PROVINCIAL DE REDES DE GAS</v>
      </c>
      <c r="C9502" s="96"/>
      <c r="D9502" s="102"/>
      <c r="E9502" s="102"/>
      <c r="F9502" s="103"/>
      <c r="G9502" s="295"/>
    </row>
    <row r="9503" spans="1:7" ht="24" customHeight="1" x14ac:dyDescent="0.2">
      <c r="A9503" s="294" t="s">
        <v>603</v>
      </c>
      <c r="B9503" s="101">
        <f>Contratista</f>
        <v>0</v>
      </c>
      <c r="C9503" s="97"/>
      <c r="D9503" s="97"/>
      <c r="E9503" s="97"/>
      <c r="F9503" s="104"/>
      <c r="G9503" s="296"/>
    </row>
    <row r="9504" spans="1:7" ht="24" customHeight="1" x14ac:dyDescent="0.2">
      <c r="A9504" s="294" t="s">
        <v>24</v>
      </c>
      <c r="B9504" s="101" t="str">
        <f>Obra</f>
        <v>RED DE MEDIA PRESIÓN BARRIO TALACASTO</v>
      </c>
      <c r="C9504" s="97"/>
      <c r="D9504" s="97"/>
      <c r="E9504" s="97"/>
      <c r="F9504" s="104" t="s">
        <v>38</v>
      </c>
      <c r="G9504" s="297">
        <f>Fecha_Base</f>
        <v>0</v>
      </c>
    </row>
    <row r="9505" spans="1:123" ht="24" customHeight="1" x14ac:dyDescent="0.2">
      <c r="A9505" s="298" t="s">
        <v>601</v>
      </c>
      <c r="B9505" s="98" t="str">
        <f>Ubicación</f>
        <v>Departamento Chimbas</v>
      </c>
      <c r="C9505" s="98"/>
      <c r="D9505" s="105"/>
      <c r="E9505" s="106"/>
      <c r="F9505" s="107"/>
      <c r="G9505" s="299"/>
    </row>
    <row r="9506" spans="1:123" ht="24" customHeight="1" x14ac:dyDescent="0.2">
      <c r="A9506" s="298" t="s">
        <v>39</v>
      </c>
      <c r="B9506" s="108" t="str">
        <f>IFERROR(VALUE(LEFT(B9507,FIND(".",B9507)-1)),"")</f>
        <v/>
      </c>
      <c r="C9506" s="99" t="str">
        <f>IFERROR(VLOOKUP(B9506,Tabla_CyP,2,FALSE),"")</f>
        <v/>
      </c>
      <c r="D9506" s="99"/>
      <c r="E9506" s="106"/>
      <c r="F9506" s="107"/>
      <c r="G9506" s="299"/>
    </row>
    <row r="9507" spans="1:123" ht="24" customHeight="1" x14ac:dyDescent="0.2">
      <c r="A9507" s="298" t="s">
        <v>25</v>
      </c>
      <c r="B9507" s="109" t="str">
        <f>IFERROR(VLOOKUP(COUNTIF($A$1:A9507,"ANALISIS DE PRECIOS"),Tabla_NumeroItem,2,FALSE),"")</f>
        <v/>
      </c>
      <c r="C9507" s="99" t="str">
        <f>IFERROR(VLOOKUP(B9507,Tabla_CyP,2,FALSE),"")</f>
        <v/>
      </c>
      <c r="D9507" s="105"/>
      <c r="E9507" s="106"/>
      <c r="F9507" s="104" t="s">
        <v>26</v>
      </c>
      <c r="G9507" s="300" t="str">
        <f>IFERROR(VLOOKUP(B9507,Tabla_CyP,4,FALSE),"")</f>
        <v/>
      </c>
    </row>
    <row r="9508" spans="1:123" ht="24" customHeight="1" x14ac:dyDescent="0.2">
      <c r="A9508" s="298"/>
      <c r="B9508" s="98"/>
      <c r="C9508" s="99"/>
      <c r="D9508" s="105"/>
      <c r="E9508" s="106"/>
      <c r="F9508" s="107"/>
      <c r="G9508" s="299"/>
    </row>
    <row r="9509" spans="1:123" ht="24" customHeight="1" x14ac:dyDescent="0.2">
      <c r="A9509" s="431" t="s">
        <v>507</v>
      </c>
      <c r="B9509" s="432"/>
      <c r="C9509" s="425" t="s">
        <v>0</v>
      </c>
      <c r="D9509" s="425" t="s">
        <v>27</v>
      </c>
      <c r="E9509" s="427" t="s">
        <v>28</v>
      </c>
      <c r="F9509" s="429" t="s">
        <v>29</v>
      </c>
      <c r="G9509" s="429" t="s">
        <v>30</v>
      </c>
    </row>
    <row r="9510" spans="1:123" s="111" customFormat="1" ht="24" customHeight="1" x14ac:dyDescent="0.2">
      <c r="A9510" s="110" t="s">
        <v>508</v>
      </c>
      <c r="B9510" s="110" t="s">
        <v>509</v>
      </c>
      <c r="C9510" s="426"/>
      <c r="D9510" s="426"/>
      <c r="E9510" s="428"/>
      <c r="F9510" s="430"/>
      <c r="G9510" s="430"/>
      <c r="H9510" s="239"/>
      <c r="I9510" s="239"/>
      <c r="J9510" s="239"/>
      <c r="K9510" s="239"/>
      <c r="L9510" s="239"/>
      <c r="M9510" s="239"/>
      <c r="N9510" s="239"/>
      <c r="O9510" s="239"/>
      <c r="P9510" s="239"/>
      <c r="Q9510" s="239"/>
      <c r="R9510" s="239"/>
      <c r="S9510" s="239"/>
      <c r="T9510" s="239"/>
      <c r="U9510" s="239"/>
      <c r="V9510" s="239"/>
      <c r="W9510" s="239"/>
      <c r="X9510" s="239"/>
      <c r="Y9510" s="239"/>
      <c r="Z9510" s="239"/>
      <c r="AA9510" s="239"/>
      <c r="AB9510" s="239"/>
      <c r="AC9510" s="239"/>
      <c r="AD9510" s="239"/>
      <c r="AE9510" s="239"/>
      <c r="AF9510" s="239"/>
      <c r="AG9510" s="239"/>
      <c r="AH9510" s="239"/>
      <c r="AI9510" s="239"/>
      <c r="AJ9510" s="239"/>
      <c r="AK9510" s="239"/>
      <c r="AL9510" s="239"/>
      <c r="AM9510" s="239"/>
      <c r="AN9510" s="239"/>
      <c r="AO9510" s="239"/>
      <c r="AP9510" s="239"/>
      <c r="AQ9510" s="239"/>
      <c r="AR9510" s="239"/>
      <c r="AS9510" s="239"/>
      <c r="AT9510" s="239"/>
      <c r="AU9510" s="239"/>
      <c r="AV9510" s="239"/>
      <c r="AW9510" s="239"/>
      <c r="AX9510" s="239"/>
      <c r="AY9510" s="239"/>
      <c r="AZ9510" s="239"/>
      <c r="BA9510" s="239"/>
      <c r="BB9510" s="239"/>
      <c r="BC9510" s="239"/>
      <c r="BD9510" s="239"/>
      <c r="BE9510" s="239"/>
      <c r="BF9510" s="239"/>
      <c r="BG9510" s="239"/>
      <c r="BH9510" s="239"/>
      <c r="BI9510" s="239"/>
      <c r="BJ9510" s="239"/>
      <c r="BK9510" s="239"/>
      <c r="BL9510" s="239"/>
      <c r="BM9510" s="239"/>
      <c r="BN9510" s="239"/>
      <c r="BO9510" s="239"/>
      <c r="BP9510" s="239"/>
      <c r="BQ9510" s="239"/>
      <c r="BR9510" s="239"/>
      <c r="BS9510" s="239"/>
      <c r="BT9510" s="239"/>
      <c r="BU9510" s="239"/>
      <c r="BV9510" s="239"/>
      <c r="BW9510" s="239"/>
      <c r="BX9510" s="239"/>
      <c r="BY9510" s="239"/>
      <c r="BZ9510" s="239"/>
      <c r="CA9510" s="239"/>
      <c r="CB9510" s="239"/>
      <c r="CC9510" s="239"/>
      <c r="CD9510" s="239"/>
      <c r="CE9510" s="239"/>
      <c r="CF9510" s="239"/>
      <c r="CG9510" s="239"/>
      <c r="CH9510" s="239"/>
      <c r="CI9510" s="239"/>
      <c r="CJ9510" s="239"/>
      <c r="CK9510" s="239"/>
      <c r="CL9510" s="239"/>
      <c r="CM9510" s="239"/>
      <c r="CN9510" s="239"/>
      <c r="CO9510" s="239"/>
      <c r="CP9510" s="239"/>
      <c r="CQ9510" s="239"/>
      <c r="CR9510" s="239"/>
      <c r="CS9510" s="239"/>
      <c r="CT9510" s="239"/>
      <c r="CU9510" s="239"/>
      <c r="CV9510" s="239"/>
      <c r="CW9510" s="239"/>
      <c r="CX9510" s="239"/>
      <c r="CY9510" s="239"/>
      <c r="CZ9510" s="239"/>
      <c r="DA9510" s="239"/>
      <c r="DB9510" s="239"/>
      <c r="DC9510" s="239"/>
      <c r="DD9510" s="239"/>
      <c r="DE9510" s="239"/>
      <c r="DF9510" s="239"/>
      <c r="DG9510" s="239"/>
      <c r="DH9510" s="239"/>
      <c r="DI9510" s="239"/>
      <c r="DJ9510" s="239"/>
      <c r="DK9510" s="239"/>
      <c r="DL9510" s="239"/>
      <c r="DM9510" s="239"/>
      <c r="DN9510" s="239"/>
      <c r="DO9510" s="239"/>
      <c r="DP9510" s="239"/>
      <c r="DQ9510" s="239"/>
      <c r="DR9510" s="239"/>
      <c r="DS9510" s="239"/>
    </row>
    <row r="9511" spans="1:123" ht="24" customHeight="1" x14ac:dyDescent="0.2">
      <c r="A9511" s="378"/>
      <c r="B9511" s="112"/>
      <c r="C9511" s="376" t="s">
        <v>604</v>
      </c>
      <c r="D9511" s="113"/>
      <c r="E9511" s="114"/>
      <c r="F9511" s="115"/>
      <c r="G9511" s="302"/>
    </row>
    <row r="9512" spans="1:123" s="238" customFormat="1" ht="24" customHeight="1" x14ac:dyDescent="0.2">
      <c r="A9512" s="235" t="str">
        <f t="shared" ref="A9512:A9525" si="2853">IFERROR(VLOOKUP(C9512,Tabla_Insumos,4,FALSE),"")</f>
        <v/>
      </c>
      <c r="B9512" s="233" t="str">
        <f t="shared" ref="B9512:B9525" si="2854">IFERROR(VLOOKUP(C9512,Tabla_Insumos,5,FALSE),"")</f>
        <v/>
      </c>
      <c r="C9512" s="234"/>
      <c r="D9512" s="235" t="str">
        <f t="shared" ref="D9512:D9525" si="2855">IFERROR(VLOOKUP(C9512,Tabla_Insumos,2,FALSE),"")</f>
        <v/>
      </c>
      <c r="E9512" s="236"/>
      <c r="F9512" s="237">
        <f t="shared" ref="F9512:F9525" si="2856">IFERROR(VLOOKUP(C9512,Tabla_Insumos,3,FALSE),0)</f>
        <v>0</v>
      </c>
      <c r="G9512" s="303">
        <f>ROUND(E9512*F9512,2)</f>
        <v>0</v>
      </c>
    </row>
    <row r="9513" spans="1:123" s="238" customFormat="1" ht="24" customHeight="1" x14ac:dyDescent="0.2">
      <c r="A9513" s="235" t="str">
        <f t="shared" si="2853"/>
        <v/>
      </c>
      <c r="B9513" s="233" t="str">
        <f t="shared" si="2854"/>
        <v/>
      </c>
      <c r="C9513" s="234"/>
      <c r="D9513" s="235" t="str">
        <f t="shared" si="2855"/>
        <v/>
      </c>
      <c r="E9513" s="236"/>
      <c r="F9513" s="237">
        <f t="shared" si="2856"/>
        <v>0</v>
      </c>
      <c r="G9513" s="303">
        <f t="shared" ref="G9513:G9525" si="2857">ROUND(E9513*F9513,2)</f>
        <v>0</v>
      </c>
    </row>
    <row r="9514" spans="1:123" s="238" customFormat="1" ht="24" customHeight="1" x14ac:dyDescent="0.2">
      <c r="A9514" s="235" t="str">
        <f t="shared" si="2853"/>
        <v/>
      </c>
      <c r="B9514" s="233" t="str">
        <f t="shared" si="2854"/>
        <v/>
      </c>
      <c r="C9514" s="234"/>
      <c r="D9514" s="235" t="str">
        <f t="shared" si="2855"/>
        <v/>
      </c>
      <c r="E9514" s="236"/>
      <c r="F9514" s="237">
        <f t="shared" si="2856"/>
        <v>0</v>
      </c>
      <c r="G9514" s="303">
        <f t="shared" si="2857"/>
        <v>0</v>
      </c>
    </row>
    <row r="9515" spans="1:123" s="238" customFormat="1" ht="24" customHeight="1" x14ac:dyDescent="0.2">
      <c r="A9515" s="235" t="str">
        <f t="shared" si="2853"/>
        <v/>
      </c>
      <c r="B9515" s="233" t="str">
        <f t="shared" si="2854"/>
        <v/>
      </c>
      <c r="C9515" s="234"/>
      <c r="D9515" s="235" t="str">
        <f t="shared" si="2855"/>
        <v/>
      </c>
      <c r="E9515" s="236"/>
      <c r="F9515" s="237">
        <f t="shared" si="2856"/>
        <v>0</v>
      </c>
      <c r="G9515" s="303">
        <f t="shared" si="2857"/>
        <v>0</v>
      </c>
    </row>
    <row r="9516" spans="1:123" s="238" customFormat="1" ht="24" customHeight="1" x14ac:dyDescent="0.2">
      <c r="A9516" s="235" t="str">
        <f t="shared" si="2853"/>
        <v/>
      </c>
      <c r="B9516" s="233" t="str">
        <f t="shared" si="2854"/>
        <v/>
      </c>
      <c r="C9516" s="234"/>
      <c r="D9516" s="235" t="str">
        <f t="shared" si="2855"/>
        <v/>
      </c>
      <c r="E9516" s="236"/>
      <c r="F9516" s="237">
        <f t="shared" si="2856"/>
        <v>0</v>
      </c>
      <c r="G9516" s="303">
        <f t="shared" si="2857"/>
        <v>0</v>
      </c>
    </row>
    <row r="9517" spans="1:123" s="238" customFormat="1" ht="24" customHeight="1" x14ac:dyDescent="0.2">
      <c r="A9517" s="235" t="str">
        <f t="shared" si="2853"/>
        <v/>
      </c>
      <c r="B9517" s="233" t="str">
        <f t="shared" si="2854"/>
        <v/>
      </c>
      <c r="C9517" s="234"/>
      <c r="D9517" s="235" t="str">
        <f t="shared" si="2855"/>
        <v/>
      </c>
      <c r="E9517" s="236"/>
      <c r="F9517" s="237">
        <f t="shared" si="2856"/>
        <v>0</v>
      </c>
      <c r="G9517" s="303">
        <f t="shared" si="2857"/>
        <v>0</v>
      </c>
    </row>
    <row r="9518" spans="1:123" s="238" customFormat="1" ht="24" customHeight="1" x14ac:dyDescent="0.2">
      <c r="A9518" s="235" t="str">
        <f t="shared" si="2853"/>
        <v/>
      </c>
      <c r="B9518" s="233" t="str">
        <f t="shared" si="2854"/>
        <v/>
      </c>
      <c r="C9518" s="234"/>
      <c r="D9518" s="235" t="str">
        <f t="shared" si="2855"/>
        <v/>
      </c>
      <c r="E9518" s="236"/>
      <c r="F9518" s="237">
        <f t="shared" si="2856"/>
        <v>0</v>
      </c>
      <c r="G9518" s="303">
        <f t="shared" si="2857"/>
        <v>0</v>
      </c>
    </row>
    <row r="9519" spans="1:123" s="238" customFormat="1" ht="24" customHeight="1" x14ac:dyDescent="0.2">
      <c r="A9519" s="235" t="str">
        <f t="shared" si="2853"/>
        <v/>
      </c>
      <c r="B9519" s="233" t="str">
        <f t="shared" si="2854"/>
        <v/>
      </c>
      <c r="C9519" s="234"/>
      <c r="D9519" s="235" t="str">
        <f t="shared" si="2855"/>
        <v/>
      </c>
      <c r="E9519" s="236"/>
      <c r="F9519" s="237">
        <f t="shared" si="2856"/>
        <v>0</v>
      </c>
      <c r="G9519" s="303">
        <f t="shared" si="2857"/>
        <v>0</v>
      </c>
    </row>
    <row r="9520" spans="1:123" s="238" customFormat="1" ht="24" customHeight="1" x14ac:dyDescent="0.2">
      <c r="A9520" s="235" t="str">
        <f t="shared" si="2853"/>
        <v/>
      </c>
      <c r="B9520" s="233" t="str">
        <f t="shared" si="2854"/>
        <v/>
      </c>
      <c r="C9520" s="234"/>
      <c r="D9520" s="235" t="str">
        <f t="shared" si="2855"/>
        <v/>
      </c>
      <c r="E9520" s="236"/>
      <c r="F9520" s="237">
        <f t="shared" si="2856"/>
        <v>0</v>
      </c>
      <c r="G9520" s="303">
        <f t="shared" si="2857"/>
        <v>0</v>
      </c>
    </row>
    <row r="9521" spans="1:7" s="238" customFormat="1" ht="24" customHeight="1" x14ac:dyDescent="0.2">
      <c r="A9521" s="235" t="str">
        <f t="shared" si="2853"/>
        <v/>
      </c>
      <c r="B9521" s="233" t="str">
        <f t="shared" si="2854"/>
        <v/>
      </c>
      <c r="C9521" s="234"/>
      <c r="D9521" s="235" t="str">
        <f t="shared" si="2855"/>
        <v/>
      </c>
      <c r="E9521" s="236"/>
      <c r="F9521" s="237">
        <f t="shared" si="2856"/>
        <v>0</v>
      </c>
      <c r="G9521" s="303">
        <f t="shared" si="2857"/>
        <v>0</v>
      </c>
    </row>
    <row r="9522" spans="1:7" s="238" customFormat="1" ht="24" customHeight="1" x14ac:dyDescent="0.2">
      <c r="A9522" s="235" t="str">
        <f t="shared" si="2853"/>
        <v/>
      </c>
      <c r="B9522" s="233" t="str">
        <f t="shared" si="2854"/>
        <v/>
      </c>
      <c r="C9522" s="234"/>
      <c r="D9522" s="235" t="str">
        <f t="shared" si="2855"/>
        <v/>
      </c>
      <c r="E9522" s="236"/>
      <c r="F9522" s="237">
        <f t="shared" si="2856"/>
        <v>0</v>
      </c>
      <c r="G9522" s="303">
        <f t="shared" si="2857"/>
        <v>0</v>
      </c>
    </row>
    <row r="9523" spans="1:7" s="238" customFormat="1" ht="24" customHeight="1" x14ac:dyDescent="0.2">
      <c r="A9523" s="235" t="str">
        <f t="shared" si="2853"/>
        <v/>
      </c>
      <c r="B9523" s="233" t="str">
        <f t="shared" si="2854"/>
        <v/>
      </c>
      <c r="C9523" s="234"/>
      <c r="D9523" s="235" t="str">
        <f t="shared" si="2855"/>
        <v/>
      </c>
      <c r="E9523" s="236"/>
      <c r="F9523" s="237">
        <f t="shared" si="2856"/>
        <v>0</v>
      </c>
      <c r="G9523" s="303">
        <f t="shared" si="2857"/>
        <v>0</v>
      </c>
    </row>
    <row r="9524" spans="1:7" s="238" customFormat="1" ht="24" customHeight="1" x14ac:dyDescent="0.2">
      <c r="A9524" s="235" t="str">
        <f t="shared" si="2853"/>
        <v/>
      </c>
      <c r="B9524" s="233" t="str">
        <f t="shared" si="2854"/>
        <v/>
      </c>
      <c r="C9524" s="234"/>
      <c r="D9524" s="235" t="str">
        <f t="shared" si="2855"/>
        <v/>
      </c>
      <c r="E9524" s="236"/>
      <c r="F9524" s="237">
        <f t="shared" si="2856"/>
        <v>0</v>
      </c>
      <c r="G9524" s="303">
        <f t="shared" si="2857"/>
        <v>0</v>
      </c>
    </row>
    <row r="9525" spans="1:7" s="238" customFormat="1" ht="24" customHeight="1" x14ac:dyDescent="0.2">
      <c r="A9525" s="235" t="str">
        <f t="shared" si="2853"/>
        <v/>
      </c>
      <c r="B9525" s="233" t="str">
        <f t="shared" si="2854"/>
        <v/>
      </c>
      <c r="C9525" s="234"/>
      <c r="D9525" s="235" t="str">
        <f t="shared" si="2855"/>
        <v/>
      </c>
      <c r="E9525" s="236"/>
      <c r="F9525" s="237">
        <f t="shared" si="2856"/>
        <v>0</v>
      </c>
      <c r="G9525" s="303">
        <f t="shared" si="2857"/>
        <v>0</v>
      </c>
    </row>
    <row r="9526" spans="1:7" ht="24" customHeight="1" x14ac:dyDescent="0.2">
      <c r="A9526" s="304"/>
      <c r="B9526" s="99"/>
      <c r="C9526" s="99"/>
      <c r="D9526" s="105"/>
      <c r="E9526" s="106"/>
      <c r="F9526" s="377" t="s">
        <v>31</v>
      </c>
      <c r="G9526" s="305">
        <f>SUBTOTAL(9,G9512:G9525)</f>
        <v>0</v>
      </c>
    </row>
    <row r="9527" spans="1:7" ht="24" customHeight="1" x14ac:dyDescent="0.2">
      <c r="A9527" s="304"/>
      <c r="B9527" s="99"/>
      <c r="C9527" s="375" t="s">
        <v>605</v>
      </c>
      <c r="D9527" s="105"/>
      <c r="E9527" s="106"/>
      <c r="F9527" s="107"/>
      <c r="G9527" s="306"/>
    </row>
    <row r="9528" spans="1:7" s="238" customFormat="1" ht="24" customHeight="1" x14ac:dyDescent="0.2">
      <c r="A9528" s="235" t="str">
        <f t="shared" ref="A9528:A9535" si="2858">IFERROR(VLOOKUP(C9528,Tabla_Insumos,4,FALSE),"")</f>
        <v/>
      </c>
      <c r="B9528" s="233">
        <f t="shared" ref="B9528:B9535" si="2859">IFERROR(VLOOKUP(A9528,Tabla_Indices,5,FALSE),"")</f>
        <v>0</v>
      </c>
      <c r="C9528" s="234"/>
      <c r="D9528" s="235" t="str">
        <f t="shared" ref="D9528:D9535" si="2860">IFERROR(VLOOKUP(C9528,Tabla_Insumos,2,FALSE),"")</f>
        <v/>
      </c>
      <c r="E9528" s="236"/>
      <c r="F9528" s="237">
        <f t="shared" ref="F9528:F9535" si="2861">IFERROR(VLOOKUP(C9528,Tabla_Insumos,3,FALSE),0)</f>
        <v>0</v>
      </c>
      <c r="G9528" s="303">
        <f>ROUND(E9528*F9528,2)</f>
        <v>0</v>
      </c>
    </row>
    <row r="9529" spans="1:7" s="238" customFormat="1" ht="24" customHeight="1" x14ac:dyDescent="0.2">
      <c r="A9529" s="235" t="str">
        <f t="shared" si="2858"/>
        <v/>
      </c>
      <c r="B9529" s="233">
        <f t="shared" si="2859"/>
        <v>0</v>
      </c>
      <c r="C9529" s="234"/>
      <c r="D9529" s="235" t="str">
        <f t="shared" si="2860"/>
        <v/>
      </c>
      <c r="E9529" s="236"/>
      <c r="F9529" s="237">
        <f t="shared" si="2861"/>
        <v>0</v>
      </c>
      <c r="G9529" s="303">
        <f>ROUND(E9529*F9529,2)</f>
        <v>0</v>
      </c>
    </row>
    <row r="9530" spans="1:7" s="238" customFormat="1" ht="24" customHeight="1" x14ac:dyDescent="0.2">
      <c r="A9530" s="235" t="str">
        <f t="shared" si="2858"/>
        <v/>
      </c>
      <c r="B9530" s="233">
        <f t="shared" si="2859"/>
        <v>0</v>
      </c>
      <c r="C9530" s="234"/>
      <c r="D9530" s="235" t="str">
        <f t="shared" si="2860"/>
        <v/>
      </c>
      <c r="E9530" s="236"/>
      <c r="F9530" s="237">
        <f t="shared" si="2861"/>
        <v>0</v>
      </c>
      <c r="G9530" s="303">
        <f t="shared" ref="G9530:G9535" si="2862">ROUND(E9530*F9530,2)</f>
        <v>0</v>
      </c>
    </row>
    <row r="9531" spans="1:7" s="238" customFormat="1" ht="24" customHeight="1" x14ac:dyDescent="0.2">
      <c r="A9531" s="235" t="str">
        <f t="shared" si="2858"/>
        <v/>
      </c>
      <c r="B9531" s="233">
        <f t="shared" si="2859"/>
        <v>0</v>
      </c>
      <c r="C9531" s="234"/>
      <c r="D9531" s="235" t="str">
        <f t="shared" si="2860"/>
        <v/>
      </c>
      <c r="E9531" s="236"/>
      <c r="F9531" s="237">
        <f t="shared" si="2861"/>
        <v>0</v>
      </c>
      <c r="G9531" s="303">
        <f t="shared" si="2862"/>
        <v>0</v>
      </c>
    </row>
    <row r="9532" spans="1:7" s="238" customFormat="1" ht="24" customHeight="1" x14ac:dyDescent="0.2">
      <c r="A9532" s="235" t="str">
        <f t="shared" si="2858"/>
        <v/>
      </c>
      <c r="B9532" s="233">
        <f t="shared" si="2859"/>
        <v>0</v>
      </c>
      <c r="C9532" s="234"/>
      <c r="D9532" s="235" t="str">
        <f t="shared" si="2860"/>
        <v/>
      </c>
      <c r="E9532" s="236"/>
      <c r="F9532" s="237">
        <f t="shared" si="2861"/>
        <v>0</v>
      </c>
      <c r="G9532" s="303">
        <f t="shared" si="2862"/>
        <v>0</v>
      </c>
    </row>
    <row r="9533" spans="1:7" s="238" customFormat="1" ht="24" customHeight="1" x14ac:dyDescent="0.2">
      <c r="A9533" s="235" t="str">
        <f t="shared" si="2858"/>
        <v/>
      </c>
      <c r="B9533" s="233">
        <f t="shared" si="2859"/>
        <v>0</v>
      </c>
      <c r="C9533" s="234"/>
      <c r="D9533" s="235" t="str">
        <f t="shared" si="2860"/>
        <v/>
      </c>
      <c r="E9533" s="236"/>
      <c r="F9533" s="237">
        <f t="shared" si="2861"/>
        <v>0</v>
      </c>
      <c r="G9533" s="303">
        <f t="shared" si="2862"/>
        <v>0</v>
      </c>
    </row>
    <row r="9534" spans="1:7" s="238" customFormat="1" ht="24" customHeight="1" x14ac:dyDescent="0.2">
      <c r="A9534" s="235" t="str">
        <f t="shared" si="2858"/>
        <v/>
      </c>
      <c r="B9534" s="233">
        <f t="shared" si="2859"/>
        <v>0</v>
      </c>
      <c r="C9534" s="234"/>
      <c r="D9534" s="235" t="str">
        <f t="shared" si="2860"/>
        <v/>
      </c>
      <c r="E9534" s="236"/>
      <c r="F9534" s="237">
        <f t="shared" si="2861"/>
        <v>0</v>
      </c>
      <c r="G9534" s="303">
        <f t="shared" si="2862"/>
        <v>0</v>
      </c>
    </row>
    <row r="9535" spans="1:7" s="238" customFormat="1" ht="24" customHeight="1" x14ac:dyDescent="0.2">
      <c r="A9535" s="235" t="str">
        <f t="shared" si="2858"/>
        <v/>
      </c>
      <c r="B9535" s="233">
        <f t="shared" si="2859"/>
        <v>0</v>
      </c>
      <c r="C9535" s="234"/>
      <c r="D9535" s="235" t="str">
        <f t="shared" si="2860"/>
        <v/>
      </c>
      <c r="E9535" s="236"/>
      <c r="F9535" s="237">
        <f t="shared" si="2861"/>
        <v>0</v>
      </c>
      <c r="G9535" s="303">
        <f t="shared" si="2862"/>
        <v>0</v>
      </c>
    </row>
    <row r="9536" spans="1:7" ht="24" customHeight="1" x14ac:dyDescent="0.2">
      <c r="A9536" s="304"/>
      <c r="B9536" s="99"/>
      <c r="C9536" s="99"/>
      <c r="D9536" s="105"/>
      <c r="E9536" s="106"/>
      <c r="F9536" s="377" t="s">
        <v>32</v>
      </c>
      <c r="G9536" s="305">
        <f>SUBTOTAL(9,G9528:G9535)</f>
        <v>0</v>
      </c>
    </row>
    <row r="9537" spans="1:7" ht="24" customHeight="1" x14ac:dyDescent="0.2">
      <c r="A9537" s="304"/>
      <c r="B9537" s="99"/>
      <c r="C9537" s="375" t="s">
        <v>606</v>
      </c>
      <c r="D9537" s="105"/>
      <c r="E9537" s="106"/>
      <c r="F9537" s="107"/>
      <c r="G9537" s="306"/>
    </row>
    <row r="9538" spans="1:7" s="238" customFormat="1" ht="24" customHeight="1" x14ac:dyDescent="0.2">
      <c r="A9538" s="235" t="str">
        <f t="shared" ref="A9538:A9546" si="2863">IFERROR(VLOOKUP(C9538,Tabla_Insumos,4,FALSE),"")</f>
        <v/>
      </c>
      <c r="B9538" s="233" t="str">
        <f t="shared" ref="B9538:B9546" si="2864">IFERROR(VLOOKUP(C9538,Tabla_Insumos,5,FALSE),"")</f>
        <v/>
      </c>
      <c r="C9538" s="234"/>
      <c r="D9538" s="235" t="str">
        <f t="shared" ref="D9538:D9546" si="2865">IFERROR(VLOOKUP(C9538,Tabla_Insumos,2,FALSE),"")</f>
        <v/>
      </c>
      <c r="E9538" s="236"/>
      <c r="F9538" s="237">
        <f t="shared" ref="F9538:F9546" si="2866">IFERROR(VLOOKUP(C9538,Tabla_Insumos,3,FALSE),0)</f>
        <v>0</v>
      </c>
      <c r="G9538" s="303">
        <f t="shared" ref="G9538:G9546" si="2867">ROUND(E9538*F9538,2)</f>
        <v>0</v>
      </c>
    </row>
    <row r="9539" spans="1:7" s="238" customFormat="1" ht="24" customHeight="1" x14ac:dyDescent="0.2">
      <c r="A9539" s="235" t="str">
        <f t="shared" si="2863"/>
        <v/>
      </c>
      <c r="B9539" s="233" t="str">
        <f t="shared" si="2864"/>
        <v/>
      </c>
      <c r="C9539" s="234"/>
      <c r="D9539" s="235" t="str">
        <f t="shared" si="2865"/>
        <v/>
      </c>
      <c r="E9539" s="236"/>
      <c r="F9539" s="237">
        <f t="shared" si="2866"/>
        <v>0</v>
      </c>
      <c r="G9539" s="303">
        <f t="shared" si="2867"/>
        <v>0</v>
      </c>
    </row>
    <row r="9540" spans="1:7" s="238" customFormat="1" ht="24" customHeight="1" x14ac:dyDescent="0.2">
      <c r="A9540" s="235" t="str">
        <f t="shared" si="2863"/>
        <v/>
      </c>
      <c r="B9540" s="233" t="str">
        <f t="shared" si="2864"/>
        <v/>
      </c>
      <c r="C9540" s="234"/>
      <c r="D9540" s="235" t="str">
        <f t="shared" si="2865"/>
        <v/>
      </c>
      <c r="E9540" s="236"/>
      <c r="F9540" s="237">
        <f t="shared" si="2866"/>
        <v>0</v>
      </c>
      <c r="G9540" s="303">
        <f t="shared" si="2867"/>
        <v>0</v>
      </c>
    </row>
    <row r="9541" spans="1:7" s="238" customFormat="1" ht="24" customHeight="1" x14ac:dyDescent="0.2">
      <c r="A9541" s="235" t="str">
        <f t="shared" si="2863"/>
        <v/>
      </c>
      <c r="B9541" s="233" t="str">
        <f t="shared" si="2864"/>
        <v/>
      </c>
      <c r="C9541" s="234"/>
      <c r="D9541" s="235" t="str">
        <f t="shared" si="2865"/>
        <v/>
      </c>
      <c r="E9541" s="236"/>
      <c r="F9541" s="237">
        <f t="shared" si="2866"/>
        <v>0</v>
      </c>
      <c r="G9541" s="303">
        <f t="shared" si="2867"/>
        <v>0</v>
      </c>
    </row>
    <row r="9542" spans="1:7" s="238" customFormat="1" ht="24" customHeight="1" x14ac:dyDescent="0.2">
      <c r="A9542" s="235" t="str">
        <f t="shared" si="2863"/>
        <v/>
      </c>
      <c r="B9542" s="233" t="str">
        <f t="shared" si="2864"/>
        <v/>
      </c>
      <c r="C9542" s="234"/>
      <c r="D9542" s="235" t="str">
        <f t="shared" si="2865"/>
        <v/>
      </c>
      <c r="E9542" s="236"/>
      <c r="F9542" s="237">
        <f t="shared" si="2866"/>
        <v>0</v>
      </c>
      <c r="G9542" s="303">
        <f t="shared" si="2867"/>
        <v>0</v>
      </c>
    </row>
    <row r="9543" spans="1:7" s="238" customFormat="1" ht="24" customHeight="1" x14ac:dyDescent="0.2">
      <c r="A9543" s="235" t="str">
        <f t="shared" si="2863"/>
        <v/>
      </c>
      <c r="B9543" s="233" t="str">
        <f t="shared" si="2864"/>
        <v/>
      </c>
      <c r="C9543" s="234"/>
      <c r="D9543" s="235" t="str">
        <f t="shared" si="2865"/>
        <v/>
      </c>
      <c r="E9543" s="236"/>
      <c r="F9543" s="237">
        <f t="shared" si="2866"/>
        <v>0</v>
      </c>
      <c r="G9543" s="303">
        <f t="shared" si="2867"/>
        <v>0</v>
      </c>
    </row>
    <row r="9544" spans="1:7" s="238" customFormat="1" ht="24" customHeight="1" x14ac:dyDescent="0.2">
      <c r="A9544" s="235" t="str">
        <f t="shared" si="2863"/>
        <v/>
      </c>
      <c r="B9544" s="233" t="str">
        <f t="shared" si="2864"/>
        <v/>
      </c>
      <c r="C9544" s="234"/>
      <c r="D9544" s="235" t="str">
        <f t="shared" si="2865"/>
        <v/>
      </c>
      <c r="E9544" s="236"/>
      <c r="F9544" s="237">
        <f t="shared" si="2866"/>
        <v>0</v>
      </c>
      <c r="G9544" s="303">
        <f t="shared" si="2867"/>
        <v>0</v>
      </c>
    </row>
    <row r="9545" spans="1:7" s="238" customFormat="1" ht="24" customHeight="1" x14ac:dyDescent="0.2">
      <c r="A9545" s="235" t="str">
        <f t="shared" si="2863"/>
        <v/>
      </c>
      <c r="B9545" s="233" t="str">
        <f t="shared" si="2864"/>
        <v/>
      </c>
      <c r="C9545" s="234"/>
      <c r="D9545" s="235" t="str">
        <f t="shared" si="2865"/>
        <v/>
      </c>
      <c r="E9545" s="236"/>
      <c r="F9545" s="237">
        <f t="shared" si="2866"/>
        <v>0</v>
      </c>
      <c r="G9545" s="303">
        <f t="shared" si="2867"/>
        <v>0</v>
      </c>
    </row>
    <row r="9546" spans="1:7" s="238" customFormat="1" ht="24" customHeight="1" x14ac:dyDescent="0.2">
      <c r="A9546" s="235" t="str">
        <f t="shared" si="2863"/>
        <v/>
      </c>
      <c r="B9546" s="233" t="str">
        <f t="shared" si="2864"/>
        <v/>
      </c>
      <c r="C9546" s="234"/>
      <c r="D9546" s="235" t="str">
        <f t="shared" si="2865"/>
        <v/>
      </c>
      <c r="E9546" s="236"/>
      <c r="F9546" s="237">
        <f t="shared" si="2866"/>
        <v>0</v>
      </c>
      <c r="G9546" s="303">
        <f t="shared" si="2867"/>
        <v>0</v>
      </c>
    </row>
    <row r="9547" spans="1:7" ht="24" customHeight="1" x14ac:dyDescent="0.2">
      <c r="A9547" s="307"/>
      <c r="B9547" s="105"/>
      <c r="C9547" s="99"/>
      <c r="D9547" s="105"/>
      <c r="E9547" s="106"/>
      <c r="F9547" s="377" t="s">
        <v>33</v>
      </c>
      <c r="G9547" s="305">
        <f>SUBTOTAL(9,G9538:G9546)</f>
        <v>0</v>
      </c>
    </row>
    <row r="9548" spans="1:7" ht="24" customHeight="1" x14ac:dyDescent="0.2">
      <c r="A9548" s="308"/>
      <c r="B9548" s="105"/>
      <c r="C9548" s="99"/>
      <c r="D9548" s="105"/>
      <c r="E9548" s="106"/>
      <c r="F9548" s="107"/>
      <c r="G9548" s="306"/>
    </row>
    <row r="9549" spans="1:7" ht="24" customHeight="1" x14ac:dyDescent="0.2">
      <c r="A9549" s="309" t="str">
        <f>B9507</f>
        <v/>
      </c>
      <c r="B9549" s="310" t="str">
        <f>C9507</f>
        <v/>
      </c>
      <c r="C9549" s="113"/>
      <c r="D9549" s="113" t="s">
        <v>34</v>
      </c>
      <c r="E9549" s="114"/>
      <c r="F9549" s="312" t="s">
        <v>35</v>
      </c>
      <c r="G9549" s="311">
        <f>SUBTOTAL(9,G9512:G9548)</f>
        <v>0</v>
      </c>
    </row>
    <row r="9551" spans="1:7" ht="24" customHeight="1" x14ac:dyDescent="0.2">
      <c r="A9551" s="291" t="s">
        <v>37</v>
      </c>
      <c r="B9551" s="292"/>
      <c r="C9551" s="292"/>
      <c r="D9551" s="292"/>
      <c r="E9551" s="292"/>
      <c r="F9551" s="292"/>
      <c r="G9551" s="293"/>
    </row>
    <row r="9552" spans="1:7" ht="24" customHeight="1" x14ac:dyDescent="0.2">
      <c r="A9552" s="294" t="s">
        <v>602</v>
      </c>
      <c r="B9552" s="101" t="str">
        <f>Comitente</f>
        <v>DIRECCION PROVINCIAL DE REDES DE GAS</v>
      </c>
      <c r="C9552" s="96"/>
      <c r="D9552" s="102"/>
      <c r="E9552" s="102"/>
      <c r="F9552" s="103"/>
      <c r="G9552" s="295"/>
    </row>
    <row r="9553" spans="1:123" ht="24" customHeight="1" x14ac:dyDescent="0.2">
      <c r="A9553" s="294" t="s">
        <v>603</v>
      </c>
      <c r="B9553" s="101">
        <f>Contratista</f>
        <v>0</v>
      </c>
      <c r="C9553" s="97"/>
      <c r="D9553" s="97"/>
      <c r="E9553" s="97"/>
      <c r="F9553" s="104"/>
      <c r="G9553" s="296"/>
    </row>
    <row r="9554" spans="1:123" ht="24" customHeight="1" x14ac:dyDescent="0.2">
      <c r="A9554" s="294" t="s">
        <v>24</v>
      </c>
      <c r="B9554" s="101" t="str">
        <f>Obra</f>
        <v>RED DE MEDIA PRESIÓN BARRIO TALACASTO</v>
      </c>
      <c r="C9554" s="97"/>
      <c r="D9554" s="97"/>
      <c r="E9554" s="97"/>
      <c r="F9554" s="104" t="s">
        <v>38</v>
      </c>
      <c r="G9554" s="297">
        <f>Fecha_Base</f>
        <v>0</v>
      </c>
    </row>
    <row r="9555" spans="1:123" ht="24" customHeight="1" x14ac:dyDescent="0.2">
      <c r="A9555" s="298" t="s">
        <v>601</v>
      </c>
      <c r="B9555" s="98" t="str">
        <f>Ubicación</f>
        <v>Departamento Chimbas</v>
      </c>
      <c r="C9555" s="98"/>
      <c r="D9555" s="105"/>
      <c r="E9555" s="106"/>
      <c r="F9555" s="107"/>
      <c r="G9555" s="299"/>
    </row>
    <row r="9556" spans="1:123" ht="24" customHeight="1" x14ac:dyDescent="0.2">
      <c r="A9556" s="298" t="s">
        <v>39</v>
      </c>
      <c r="B9556" s="108" t="str">
        <f>IFERROR(VALUE(LEFT(B9557,FIND(".",B9557)-1)),"")</f>
        <v/>
      </c>
      <c r="C9556" s="99" t="str">
        <f>IFERROR(VLOOKUP(B9556,Tabla_CyP,2,FALSE),"")</f>
        <v/>
      </c>
      <c r="D9556" s="99"/>
      <c r="E9556" s="106"/>
      <c r="F9556" s="107"/>
      <c r="G9556" s="299"/>
    </row>
    <row r="9557" spans="1:123" ht="24" customHeight="1" x14ac:dyDescent="0.2">
      <c r="A9557" s="298" t="s">
        <v>25</v>
      </c>
      <c r="B9557" s="109" t="str">
        <f>IFERROR(VLOOKUP(COUNTIF($A$1:A9557,"ANALISIS DE PRECIOS"),Tabla_NumeroItem,2,FALSE),"")</f>
        <v/>
      </c>
      <c r="C9557" s="99" t="str">
        <f>IFERROR(VLOOKUP(B9557,Tabla_CyP,2,FALSE),"")</f>
        <v/>
      </c>
      <c r="D9557" s="105"/>
      <c r="E9557" s="106"/>
      <c r="F9557" s="104" t="s">
        <v>26</v>
      </c>
      <c r="G9557" s="300" t="str">
        <f>IFERROR(VLOOKUP(B9557,Tabla_CyP,4,FALSE),"")</f>
        <v/>
      </c>
    </row>
    <row r="9558" spans="1:123" ht="24" customHeight="1" x14ac:dyDescent="0.2">
      <c r="A9558" s="298"/>
      <c r="B9558" s="98"/>
      <c r="C9558" s="99"/>
      <c r="D9558" s="105"/>
      <c r="E9558" s="106"/>
      <c r="F9558" s="107"/>
      <c r="G9558" s="299"/>
    </row>
    <row r="9559" spans="1:123" ht="24" customHeight="1" x14ac:dyDescent="0.2">
      <c r="A9559" s="431" t="s">
        <v>507</v>
      </c>
      <c r="B9559" s="432"/>
      <c r="C9559" s="425" t="s">
        <v>0</v>
      </c>
      <c r="D9559" s="425" t="s">
        <v>27</v>
      </c>
      <c r="E9559" s="427" t="s">
        <v>28</v>
      </c>
      <c r="F9559" s="429" t="s">
        <v>29</v>
      </c>
      <c r="G9559" s="429" t="s">
        <v>30</v>
      </c>
    </row>
    <row r="9560" spans="1:123" s="111" customFormat="1" ht="24" customHeight="1" x14ac:dyDescent="0.2">
      <c r="A9560" s="110" t="s">
        <v>508</v>
      </c>
      <c r="B9560" s="110" t="s">
        <v>509</v>
      </c>
      <c r="C9560" s="426"/>
      <c r="D9560" s="426"/>
      <c r="E9560" s="428"/>
      <c r="F9560" s="430"/>
      <c r="G9560" s="430"/>
      <c r="H9560" s="239"/>
      <c r="I9560" s="239"/>
      <c r="J9560" s="239"/>
      <c r="K9560" s="239"/>
      <c r="L9560" s="239"/>
      <c r="M9560" s="239"/>
      <c r="N9560" s="239"/>
      <c r="O9560" s="239"/>
      <c r="P9560" s="239"/>
      <c r="Q9560" s="239"/>
      <c r="R9560" s="239"/>
      <c r="S9560" s="239"/>
      <c r="T9560" s="239"/>
      <c r="U9560" s="239"/>
      <c r="V9560" s="239"/>
      <c r="W9560" s="239"/>
      <c r="X9560" s="239"/>
      <c r="Y9560" s="239"/>
      <c r="Z9560" s="239"/>
      <c r="AA9560" s="239"/>
      <c r="AB9560" s="239"/>
      <c r="AC9560" s="239"/>
      <c r="AD9560" s="239"/>
      <c r="AE9560" s="239"/>
      <c r="AF9560" s="239"/>
      <c r="AG9560" s="239"/>
      <c r="AH9560" s="239"/>
      <c r="AI9560" s="239"/>
      <c r="AJ9560" s="239"/>
      <c r="AK9560" s="239"/>
      <c r="AL9560" s="239"/>
      <c r="AM9560" s="239"/>
      <c r="AN9560" s="239"/>
      <c r="AO9560" s="239"/>
      <c r="AP9560" s="239"/>
      <c r="AQ9560" s="239"/>
      <c r="AR9560" s="239"/>
      <c r="AS9560" s="239"/>
      <c r="AT9560" s="239"/>
      <c r="AU9560" s="239"/>
      <c r="AV9560" s="239"/>
      <c r="AW9560" s="239"/>
      <c r="AX9560" s="239"/>
      <c r="AY9560" s="239"/>
      <c r="AZ9560" s="239"/>
      <c r="BA9560" s="239"/>
      <c r="BB9560" s="239"/>
      <c r="BC9560" s="239"/>
      <c r="BD9560" s="239"/>
      <c r="BE9560" s="239"/>
      <c r="BF9560" s="239"/>
      <c r="BG9560" s="239"/>
      <c r="BH9560" s="239"/>
      <c r="BI9560" s="239"/>
      <c r="BJ9560" s="239"/>
      <c r="BK9560" s="239"/>
      <c r="BL9560" s="239"/>
      <c r="BM9560" s="239"/>
      <c r="BN9560" s="239"/>
      <c r="BO9560" s="239"/>
      <c r="BP9560" s="239"/>
      <c r="BQ9560" s="239"/>
      <c r="BR9560" s="239"/>
      <c r="BS9560" s="239"/>
      <c r="BT9560" s="239"/>
      <c r="BU9560" s="239"/>
      <c r="BV9560" s="239"/>
      <c r="BW9560" s="239"/>
      <c r="BX9560" s="239"/>
      <c r="BY9560" s="239"/>
      <c r="BZ9560" s="239"/>
      <c r="CA9560" s="239"/>
      <c r="CB9560" s="239"/>
      <c r="CC9560" s="239"/>
      <c r="CD9560" s="239"/>
      <c r="CE9560" s="239"/>
      <c r="CF9560" s="239"/>
      <c r="CG9560" s="239"/>
      <c r="CH9560" s="239"/>
      <c r="CI9560" s="239"/>
      <c r="CJ9560" s="239"/>
      <c r="CK9560" s="239"/>
      <c r="CL9560" s="239"/>
      <c r="CM9560" s="239"/>
      <c r="CN9560" s="239"/>
      <c r="CO9560" s="239"/>
      <c r="CP9560" s="239"/>
      <c r="CQ9560" s="239"/>
      <c r="CR9560" s="239"/>
      <c r="CS9560" s="239"/>
      <c r="CT9560" s="239"/>
      <c r="CU9560" s="239"/>
      <c r="CV9560" s="239"/>
      <c r="CW9560" s="239"/>
      <c r="CX9560" s="239"/>
      <c r="CY9560" s="239"/>
      <c r="CZ9560" s="239"/>
      <c r="DA9560" s="239"/>
      <c r="DB9560" s="239"/>
      <c r="DC9560" s="239"/>
      <c r="DD9560" s="239"/>
      <c r="DE9560" s="239"/>
      <c r="DF9560" s="239"/>
      <c r="DG9560" s="239"/>
      <c r="DH9560" s="239"/>
      <c r="DI9560" s="239"/>
      <c r="DJ9560" s="239"/>
      <c r="DK9560" s="239"/>
      <c r="DL9560" s="239"/>
      <c r="DM9560" s="239"/>
      <c r="DN9560" s="239"/>
      <c r="DO9560" s="239"/>
      <c r="DP9560" s="239"/>
      <c r="DQ9560" s="239"/>
      <c r="DR9560" s="239"/>
      <c r="DS9560" s="239"/>
    </row>
    <row r="9561" spans="1:123" ht="24" customHeight="1" x14ac:dyDescent="0.2">
      <c r="A9561" s="378"/>
      <c r="B9561" s="112"/>
      <c r="C9561" s="376" t="s">
        <v>604</v>
      </c>
      <c r="D9561" s="113"/>
      <c r="E9561" s="114"/>
      <c r="F9561" s="115"/>
      <c r="G9561" s="302"/>
    </row>
    <row r="9562" spans="1:123" s="238" customFormat="1" ht="24" customHeight="1" x14ac:dyDescent="0.2">
      <c r="A9562" s="235" t="str">
        <f t="shared" ref="A9562:A9575" si="2868">IFERROR(VLOOKUP(C9562,Tabla_Insumos,4,FALSE),"")</f>
        <v/>
      </c>
      <c r="B9562" s="233" t="str">
        <f t="shared" ref="B9562:B9575" si="2869">IFERROR(VLOOKUP(C9562,Tabla_Insumos,5,FALSE),"")</f>
        <v/>
      </c>
      <c r="C9562" s="234"/>
      <c r="D9562" s="235" t="str">
        <f t="shared" ref="D9562:D9575" si="2870">IFERROR(VLOOKUP(C9562,Tabla_Insumos,2,FALSE),"")</f>
        <v/>
      </c>
      <c r="E9562" s="236"/>
      <c r="F9562" s="237">
        <f t="shared" ref="F9562:F9575" si="2871">IFERROR(VLOOKUP(C9562,Tabla_Insumos,3,FALSE),0)</f>
        <v>0</v>
      </c>
      <c r="G9562" s="303">
        <f>ROUND(E9562*F9562,2)</f>
        <v>0</v>
      </c>
    </row>
    <row r="9563" spans="1:123" s="238" customFormat="1" ht="24" customHeight="1" x14ac:dyDescent="0.2">
      <c r="A9563" s="235" t="str">
        <f t="shared" si="2868"/>
        <v/>
      </c>
      <c r="B9563" s="233" t="str">
        <f t="shared" si="2869"/>
        <v/>
      </c>
      <c r="C9563" s="234"/>
      <c r="D9563" s="235" t="str">
        <f t="shared" si="2870"/>
        <v/>
      </c>
      <c r="E9563" s="236"/>
      <c r="F9563" s="237">
        <f t="shared" si="2871"/>
        <v>0</v>
      </c>
      <c r="G9563" s="303">
        <f t="shared" ref="G9563:G9575" si="2872">ROUND(E9563*F9563,2)</f>
        <v>0</v>
      </c>
    </row>
    <row r="9564" spans="1:123" s="238" customFormat="1" ht="24" customHeight="1" x14ac:dyDescent="0.2">
      <c r="A9564" s="235" t="str">
        <f t="shared" si="2868"/>
        <v/>
      </c>
      <c r="B9564" s="233" t="str">
        <f t="shared" si="2869"/>
        <v/>
      </c>
      <c r="C9564" s="234"/>
      <c r="D9564" s="235" t="str">
        <f t="shared" si="2870"/>
        <v/>
      </c>
      <c r="E9564" s="236"/>
      <c r="F9564" s="237">
        <f t="shared" si="2871"/>
        <v>0</v>
      </c>
      <c r="G9564" s="303">
        <f t="shared" si="2872"/>
        <v>0</v>
      </c>
    </row>
    <row r="9565" spans="1:123" s="238" customFormat="1" ht="24" customHeight="1" x14ac:dyDescent="0.2">
      <c r="A9565" s="235" t="str">
        <f t="shared" si="2868"/>
        <v/>
      </c>
      <c r="B9565" s="233" t="str">
        <f t="shared" si="2869"/>
        <v/>
      </c>
      <c r="C9565" s="234"/>
      <c r="D9565" s="235" t="str">
        <f t="shared" si="2870"/>
        <v/>
      </c>
      <c r="E9565" s="236"/>
      <c r="F9565" s="237">
        <f t="shared" si="2871"/>
        <v>0</v>
      </c>
      <c r="G9565" s="303">
        <f t="shared" si="2872"/>
        <v>0</v>
      </c>
    </row>
    <row r="9566" spans="1:123" s="238" customFormat="1" ht="24" customHeight="1" x14ac:dyDescent="0.2">
      <c r="A9566" s="235" t="str">
        <f t="shared" si="2868"/>
        <v/>
      </c>
      <c r="B9566" s="233" t="str">
        <f t="shared" si="2869"/>
        <v/>
      </c>
      <c r="C9566" s="234"/>
      <c r="D9566" s="235" t="str">
        <f t="shared" si="2870"/>
        <v/>
      </c>
      <c r="E9566" s="236"/>
      <c r="F9566" s="237">
        <f t="shared" si="2871"/>
        <v>0</v>
      </c>
      <c r="G9566" s="303">
        <f t="shared" si="2872"/>
        <v>0</v>
      </c>
    </row>
    <row r="9567" spans="1:123" s="238" customFormat="1" ht="24" customHeight="1" x14ac:dyDescent="0.2">
      <c r="A9567" s="235" t="str">
        <f t="shared" si="2868"/>
        <v/>
      </c>
      <c r="B9567" s="233" t="str">
        <f t="shared" si="2869"/>
        <v/>
      </c>
      <c r="C9567" s="234"/>
      <c r="D9567" s="235" t="str">
        <f t="shared" si="2870"/>
        <v/>
      </c>
      <c r="E9567" s="236"/>
      <c r="F9567" s="237">
        <f t="shared" si="2871"/>
        <v>0</v>
      </c>
      <c r="G9567" s="303">
        <f t="shared" si="2872"/>
        <v>0</v>
      </c>
    </row>
    <row r="9568" spans="1:123" s="238" customFormat="1" ht="24" customHeight="1" x14ac:dyDescent="0.2">
      <c r="A9568" s="235" t="str">
        <f t="shared" si="2868"/>
        <v/>
      </c>
      <c r="B9568" s="233" t="str">
        <f t="shared" si="2869"/>
        <v/>
      </c>
      <c r="C9568" s="234"/>
      <c r="D9568" s="235" t="str">
        <f t="shared" si="2870"/>
        <v/>
      </c>
      <c r="E9568" s="236"/>
      <c r="F9568" s="237">
        <f t="shared" si="2871"/>
        <v>0</v>
      </c>
      <c r="G9568" s="303">
        <f t="shared" si="2872"/>
        <v>0</v>
      </c>
    </row>
    <row r="9569" spans="1:7" s="238" customFormat="1" ht="24" customHeight="1" x14ac:dyDescent="0.2">
      <c r="A9569" s="235" t="str">
        <f t="shared" si="2868"/>
        <v/>
      </c>
      <c r="B9569" s="233" t="str">
        <f t="shared" si="2869"/>
        <v/>
      </c>
      <c r="C9569" s="234"/>
      <c r="D9569" s="235" t="str">
        <f t="shared" si="2870"/>
        <v/>
      </c>
      <c r="E9569" s="236"/>
      <c r="F9569" s="237">
        <f t="shared" si="2871"/>
        <v>0</v>
      </c>
      <c r="G9569" s="303">
        <f t="shared" si="2872"/>
        <v>0</v>
      </c>
    </row>
    <row r="9570" spans="1:7" s="238" customFormat="1" ht="24" customHeight="1" x14ac:dyDescent="0.2">
      <c r="A9570" s="235" t="str">
        <f t="shared" si="2868"/>
        <v/>
      </c>
      <c r="B9570" s="233" t="str">
        <f t="shared" si="2869"/>
        <v/>
      </c>
      <c r="C9570" s="234"/>
      <c r="D9570" s="235" t="str">
        <f t="shared" si="2870"/>
        <v/>
      </c>
      <c r="E9570" s="236"/>
      <c r="F9570" s="237">
        <f t="shared" si="2871"/>
        <v>0</v>
      </c>
      <c r="G9570" s="303">
        <f t="shared" si="2872"/>
        <v>0</v>
      </c>
    </row>
    <row r="9571" spans="1:7" s="238" customFormat="1" ht="24" customHeight="1" x14ac:dyDescent="0.2">
      <c r="A9571" s="235" t="str">
        <f t="shared" si="2868"/>
        <v/>
      </c>
      <c r="B9571" s="233" t="str">
        <f t="shared" si="2869"/>
        <v/>
      </c>
      <c r="C9571" s="234"/>
      <c r="D9571" s="235" t="str">
        <f t="shared" si="2870"/>
        <v/>
      </c>
      <c r="E9571" s="236"/>
      <c r="F9571" s="237">
        <f t="shared" si="2871"/>
        <v>0</v>
      </c>
      <c r="G9571" s="303">
        <f t="shared" si="2872"/>
        <v>0</v>
      </c>
    </row>
    <row r="9572" spans="1:7" s="238" customFormat="1" ht="24" customHeight="1" x14ac:dyDescent="0.2">
      <c r="A9572" s="235" t="str">
        <f t="shared" si="2868"/>
        <v/>
      </c>
      <c r="B9572" s="233" t="str">
        <f t="shared" si="2869"/>
        <v/>
      </c>
      <c r="C9572" s="234"/>
      <c r="D9572" s="235" t="str">
        <f t="shared" si="2870"/>
        <v/>
      </c>
      <c r="E9572" s="236"/>
      <c r="F9572" s="237">
        <f t="shared" si="2871"/>
        <v>0</v>
      </c>
      <c r="G9572" s="303">
        <f t="shared" si="2872"/>
        <v>0</v>
      </c>
    </row>
    <row r="9573" spans="1:7" s="238" customFormat="1" ht="24" customHeight="1" x14ac:dyDescent="0.2">
      <c r="A9573" s="235" t="str">
        <f t="shared" si="2868"/>
        <v/>
      </c>
      <c r="B9573" s="233" t="str">
        <f t="shared" si="2869"/>
        <v/>
      </c>
      <c r="C9573" s="234"/>
      <c r="D9573" s="235" t="str">
        <f t="shared" si="2870"/>
        <v/>
      </c>
      <c r="E9573" s="236"/>
      <c r="F9573" s="237">
        <f t="shared" si="2871"/>
        <v>0</v>
      </c>
      <c r="G9573" s="303">
        <f t="shared" si="2872"/>
        <v>0</v>
      </c>
    </row>
    <row r="9574" spans="1:7" s="238" customFormat="1" ht="24" customHeight="1" x14ac:dyDescent="0.2">
      <c r="A9574" s="235" t="str">
        <f t="shared" si="2868"/>
        <v/>
      </c>
      <c r="B9574" s="233" t="str">
        <f t="shared" si="2869"/>
        <v/>
      </c>
      <c r="C9574" s="234"/>
      <c r="D9574" s="235" t="str">
        <f t="shared" si="2870"/>
        <v/>
      </c>
      <c r="E9574" s="236"/>
      <c r="F9574" s="237">
        <f t="shared" si="2871"/>
        <v>0</v>
      </c>
      <c r="G9574" s="303">
        <f t="shared" si="2872"/>
        <v>0</v>
      </c>
    </row>
    <row r="9575" spans="1:7" s="238" customFormat="1" ht="24" customHeight="1" x14ac:dyDescent="0.2">
      <c r="A9575" s="235" t="str">
        <f t="shared" si="2868"/>
        <v/>
      </c>
      <c r="B9575" s="233" t="str">
        <f t="shared" si="2869"/>
        <v/>
      </c>
      <c r="C9575" s="234"/>
      <c r="D9575" s="235" t="str">
        <f t="shared" si="2870"/>
        <v/>
      </c>
      <c r="E9575" s="236"/>
      <c r="F9575" s="237">
        <f t="shared" si="2871"/>
        <v>0</v>
      </c>
      <c r="G9575" s="303">
        <f t="shared" si="2872"/>
        <v>0</v>
      </c>
    </row>
    <row r="9576" spans="1:7" ht="24" customHeight="1" x14ac:dyDescent="0.2">
      <c r="A9576" s="304"/>
      <c r="B9576" s="99"/>
      <c r="C9576" s="99"/>
      <c r="D9576" s="105"/>
      <c r="E9576" s="106"/>
      <c r="F9576" s="377" t="s">
        <v>31</v>
      </c>
      <c r="G9576" s="305">
        <f>SUBTOTAL(9,G9562:G9575)</f>
        <v>0</v>
      </c>
    </row>
    <row r="9577" spans="1:7" ht="24" customHeight="1" x14ac:dyDescent="0.2">
      <c r="A9577" s="304"/>
      <c r="B9577" s="99"/>
      <c r="C9577" s="375" t="s">
        <v>605</v>
      </c>
      <c r="D9577" s="105"/>
      <c r="E9577" s="106"/>
      <c r="F9577" s="107"/>
      <c r="G9577" s="306"/>
    </row>
    <row r="9578" spans="1:7" s="238" customFormat="1" ht="24" customHeight="1" x14ac:dyDescent="0.2">
      <c r="A9578" s="235" t="str">
        <f t="shared" ref="A9578:A9585" si="2873">IFERROR(VLOOKUP(C9578,Tabla_Insumos,4,FALSE),"")</f>
        <v/>
      </c>
      <c r="B9578" s="233">
        <f t="shared" ref="B9578:B9585" si="2874">IFERROR(VLOOKUP(A9578,Tabla_Indices,5,FALSE),"")</f>
        <v>0</v>
      </c>
      <c r="C9578" s="234"/>
      <c r="D9578" s="235" t="str">
        <f t="shared" ref="D9578:D9585" si="2875">IFERROR(VLOOKUP(C9578,Tabla_Insumos,2,FALSE),"")</f>
        <v/>
      </c>
      <c r="E9578" s="236"/>
      <c r="F9578" s="237">
        <f t="shared" ref="F9578:F9585" si="2876">IFERROR(VLOOKUP(C9578,Tabla_Insumos,3,FALSE),0)</f>
        <v>0</v>
      </c>
      <c r="G9578" s="303">
        <f>ROUND(E9578*F9578,2)</f>
        <v>0</v>
      </c>
    </row>
    <row r="9579" spans="1:7" s="238" customFormat="1" ht="24" customHeight="1" x14ac:dyDescent="0.2">
      <c r="A9579" s="235" t="str">
        <f t="shared" si="2873"/>
        <v/>
      </c>
      <c r="B9579" s="233">
        <f t="shared" si="2874"/>
        <v>0</v>
      </c>
      <c r="C9579" s="234"/>
      <c r="D9579" s="235" t="str">
        <f t="shared" si="2875"/>
        <v/>
      </c>
      <c r="E9579" s="236"/>
      <c r="F9579" s="237">
        <f t="shared" si="2876"/>
        <v>0</v>
      </c>
      <c r="G9579" s="303">
        <f>ROUND(E9579*F9579,2)</f>
        <v>0</v>
      </c>
    </row>
    <row r="9580" spans="1:7" s="238" customFormat="1" ht="24" customHeight="1" x14ac:dyDescent="0.2">
      <c r="A9580" s="235" t="str">
        <f t="shared" si="2873"/>
        <v/>
      </c>
      <c r="B9580" s="233">
        <f t="shared" si="2874"/>
        <v>0</v>
      </c>
      <c r="C9580" s="234"/>
      <c r="D9580" s="235" t="str">
        <f t="shared" si="2875"/>
        <v/>
      </c>
      <c r="E9580" s="236"/>
      <c r="F9580" s="237">
        <f t="shared" si="2876"/>
        <v>0</v>
      </c>
      <c r="G9580" s="303">
        <f t="shared" ref="G9580:G9585" si="2877">ROUND(E9580*F9580,2)</f>
        <v>0</v>
      </c>
    </row>
    <row r="9581" spans="1:7" s="238" customFormat="1" ht="24" customHeight="1" x14ac:dyDescent="0.2">
      <c r="A9581" s="235" t="str">
        <f t="shared" si="2873"/>
        <v/>
      </c>
      <c r="B9581" s="233">
        <f t="shared" si="2874"/>
        <v>0</v>
      </c>
      <c r="C9581" s="234"/>
      <c r="D9581" s="235" t="str">
        <f t="shared" si="2875"/>
        <v/>
      </c>
      <c r="E9581" s="236"/>
      <c r="F9581" s="237">
        <f t="shared" si="2876"/>
        <v>0</v>
      </c>
      <c r="G9581" s="303">
        <f t="shared" si="2877"/>
        <v>0</v>
      </c>
    </row>
    <row r="9582" spans="1:7" s="238" customFormat="1" ht="24" customHeight="1" x14ac:dyDescent="0.2">
      <c r="A9582" s="235" t="str">
        <f t="shared" si="2873"/>
        <v/>
      </c>
      <c r="B9582" s="233">
        <f t="shared" si="2874"/>
        <v>0</v>
      </c>
      <c r="C9582" s="234"/>
      <c r="D9582" s="235" t="str">
        <f t="shared" si="2875"/>
        <v/>
      </c>
      <c r="E9582" s="236"/>
      <c r="F9582" s="237">
        <f t="shared" si="2876"/>
        <v>0</v>
      </c>
      <c r="G9582" s="303">
        <f t="shared" si="2877"/>
        <v>0</v>
      </c>
    </row>
    <row r="9583" spans="1:7" s="238" customFormat="1" ht="24" customHeight="1" x14ac:dyDescent="0.2">
      <c r="A9583" s="235" t="str">
        <f t="shared" si="2873"/>
        <v/>
      </c>
      <c r="B9583" s="233">
        <f t="shared" si="2874"/>
        <v>0</v>
      </c>
      <c r="C9583" s="234"/>
      <c r="D9583" s="235" t="str">
        <f t="shared" si="2875"/>
        <v/>
      </c>
      <c r="E9583" s="236"/>
      <c r="F9583" s="237">
        <f t="shared" si="2876"/>
        <v>0</v>
      </c>
      <c r="G9583" s="303">
        <f t="shared" si="2877"/>
        <v>0</v>
      </c>
    </row>
    <row r="9584" spans="1:7" s="238" customFormat="1" ht="24" customHeight="1" x14ac:dyDescent="0.2">
      <c r="A9584" s="235" t="str">
        <f t="shared" si="2873"/>
        <v/>
      </c>
      <c r="B9584" s="233">
        <f t="shared" si="2874"/>
        <v>0</v>
      </c>
      <c r="C9584" s="234"/>
      <c r="D9584" s="235" t="str">
        <f t="shared" si="2875"/>
        <v/>
      </c>
      <c r="E9584" s="236"/>
      <c r="F9584" s="237">
        <f t="shared" si="2876"/>
        <v>0</v>
      </c>
      <c r="G9584" s="303">
        <f t="shared" si="2877"/>
        <v>0</v>
      </c>
    </row>
    <row r="9585" spans="1:7" s="238" customFormat="1" ht="24" customHeight="1" x14ac:dyDescent="0.2">
      <c r="A9585" s="235" t="str">
        <f t="shared" si="2873"/>
        <v/>
      </c>
      <c r="B9585" s="233">
        <f t="shared" si="2874"/>
        <v>0</v>
      </c>
      <c r="C9585" s="234"/>
      <c r="D9585" s="235" t="str">
        <f t="shared" si="2875"/>
        <v/>
      </c>
      <c r="E9585" s="236"/>
      <c r="F9585" s="237">
        <f t="shared" si="2876"/>
        <v>0</v>
      </c>
      <c r="G9585" s="303">
        <f t="shared" si="2877"/>
        <v>0</v>
      </c>
    </row>
    <row r="9586" spans="1:7" ht="24" customHeight="1" x14ac:dyDescent="0.2">
      <c r="A9586" s="304"/>
      <c r="B9586" s="99"/>
      <c r="C9586" s="99"/>
      <c r="D9586" s="105"/>
      <c r="E9586" s="106"/>
      <c r="F9586" s="377" t="s">
        <v>32</v>
      </c>
      <c r="G9586" s="305">
        <f>SUBTOTAL(9,G9578:G9585)</f>
        <v>0</v>
      </c>
    </row>
    <row r="9587" spans="1:7" ht="24" customHeight="1" x14ac:dyDescent="0.2">
      <c r="A9587" s="304"/>
      <c r="B9587" s="99"/>
      <c r="C9587" s="375" t="s">
        <v>606</v>
      </c>
      <c r="D9587" s="105"/>
      <c r="E9587" s="106"/>
      <c r="F9587" s="107"/>
      <c r="G9587" s="306"/>
    </row>
    <row r="9588" spans="1:7" s="238" customFormat="1" ht="24" customHeight="1" x14ac:dyDescent="0.2">
      <c r="A9588" s="235" t="str">
        <f t="shared" ref="A9588:A9596" si="2878">IFERROR(VLOOKUP(C9588,Tabla_Insumos,4,FALSE),"")</f>
        <v/>
      </c>
      <c r="B9588" s="233" t="str">
        <f t="shared" ref="B9588:B9596" si="2879">IFERROR(VLOOKUP(C9588,Tabla_Insumos,5,FALSE),"")</f>
        <v/>
      </c>
      <c r="C9588" s="234"/>
      <c r="D9588" s="235" t="str">
        <f t="shared" ref="D9588:D9596" si="2880">IFERROR(VLOOKUP(C9588,Tabla_Insumos,2,FALSE),"")</f>
        <v/>
      </c>
      <c r="E9588" s="236"/>
      <c r="F9588" s="237">
        <f t="shared" ref="F9588:F9596" si="2881">IFERROR(VLOOKUP(C9588,Tabla_Insumos,3,FALSE),0)</f>
        <v>0</v>
      </c>
      <c r="G9588" s="303">
        <f t="shared" ref="G9588:G9596" si="2882">ROUND(E9588*F9588,2)</f>
        <v>0</v>
      </c>
    </row>
    <row r="9589" spans="1:7" s="238" customFormat="1" ht="24" customHeight="1" x14ac:dyDescent="0.2">
      <c r="A9589" s="235" t="str">
        <f t="shared" si="2878"/>
        <v/>
      </c>
      <c r="B9589" s="233" t="str">
        <f t="shared" si="2879"/>
        <v/>
      </c>
      <c r="C9589" s="234"/>
      <c r="D9589" s="235" t="str">
        <f t="shared" si="2880"/>
        <v/>
      </c>
      <c r="E9589" s="236"/>
      <c r="F9589" s="237">
        <f t="shared" si="2881"/>
        <v>0</v>
      </c>
      <c r="G9589" s="303">
        <f t="shared" si="2882"/>
        <v>0</v>
      </c>
    </row>
    <row r="9590" spans="1:7" s="238" customFormat="1" ht="24" customHeight="1" x14ac:dyDescent="0.2">
      <c r="A9590" s="235" t="str">
        <f t="shared" si="2878"/>
        <v/>
      </c>
      <c r="B9590" s="233" t="str">
        <f t="shared" si="2879"/>
        <v/>
      </c>
      <c r="C9590" s="234"/>
      <c r="D9590" s="235" t="str">
        <f t="shared" si="2880"/>
        <v/>
      </c>
      <c r="E9590" s="236"/>
      <c r="F9590" s="237">
        <f t="shared" si="2881"/>
        <v>0</v>
      </c>
      <c r="G9590" s="303">
        <f t="shared" si="2882"/>
        <v>0</v>
      </c>
    </row>
    <row r="9591" spans="1:7" s="238" customFormat="1" ht="24" customHeight="1" x14ac:dyDescent="0.2">
      <c r="A9591" s="235" t="str">
        <f t="shared" si="2878"/>
        <v/>
      </c>
      <c r="B9591" s="233" t="str">
        <f t="shared" si="2879"/>
        <v/>
      </c>
      <c r="C9591" s="234"/>
      <c r="D9591" s="235" t="str">
        <f t="shared" si="2880"/>
        <v/>
      </c>
      <c r="E9591" s="236"/>
      <c r="F9591" s="237">
        <f t="shared" si="2881"/>
        <v>0</v>
      </c>
      <c r="G9591" s="303">
        <f t="shared" si="2882"/>
        <v>0</v>
      </c>
    </row>
    <row r="9592" spans="1:7" s="238" customFormat="1" ht="24" customHeight="1" x14ac:dyDescent="0.2">
      <c r="A9592" s="235" t="str">
        <f t="shared" si="2878"/>
        <v/>
      </c>
      <c r="B9592" s="233" t="str">
        <f t="shared" si="2879"/>
        <v/>
      </c>
      <c r="C9592" s="234"/>
      <c r="D9592" s="235" t="str">
        <f t="shared" si="2880"/>
        <v/>
      </c>
      <c r="E9592" s="236"/>
      <c r="F9592" s="237">
        <f t="shared" si="2881"/>
        <v>0</v>
      </c>
      <c r="G9592" s="303">
        <f t="shared" si="2882"/>
        <v>0</v>
      </c>
    </row>
    <row r="9593" spans="1:7" s="238" customFormat="1" ht="24" customHeight="1" x14ac:dyDescent="0.2">
      <c r="A9593" s="235" t="str">
        <f t="shared" si="2878"/>
        <v/>
      </c>
      <c r="B9593" s="233" t="str">
        <f t="shared" si="2879"/>
        <v/>
      </c>
      <c r="C9593" s="234"/>
      <c r="D9593" s="235" t="str">
        <f t="shared" si="2880"/>
        <v/>
      </c>
      <c r="E9593" s="236"/>
      <c r="F9593" s="237">
        <f t="shared" si="2881"/>
        <v>0</v>
      </c>
      <c r="G9593" s="303">
        <f t="shared" si="2882"/>
        <v>0</v>
      </c>
    </row>
    <row r="9594" spans="1:7" s="238" customFormat="1" ht="24" customHeight="1" x14ac:dyDescent="0.2">
      <c r="A9594" s="235" t="str">
        <f t="shared" si="2878"/>
        <v/>
      </c>
      <c r="B9594" s="233" t="str">
        <f t="shared" si="2879"/>
        <v/>
      </c>
      <c r="C9594" s="234"/>
      <c r="D9594" s="235" t="str">
        <f t="shared" si="2880"/>
        <v/>
      </c>
      <c r="E9594" s="236"/>
      <c r="F9594" s="237">
        <f t="shared" si="2881"/>
        <v>0</v>
      </c>
      <c r="G9594" s="303">
        <f t="shared" si="2882"/>
        <v>0</v>
      </c>
    </row>
    <row r="9595" spans="1:7" s="238" customFormat="1" ht="24" customHeight="1" x14ac:dyDescent="0.2">
      <c r="A9595" s="235" t="str">
        <f t="shared" si="2878"/>
        <v/>
      </c>
      <c r="B9595" s="233" t="str">
        <f t="shared" si="2879"/>
        <v/>
      </c>
      <c r="C9595" s="234"/>
      <c r="D9595" s="235" t="str">
        <f t="shared" si="2880"/>
        <v/>
      </c>
      <c r="E9595" s="236"/>
      <c r="F9595" s="237">
        <f t="shared" si="2881"/>
        <v>0</v>
      </c>
      <c r="G9595" s="303">
        <f t="shared" si="2882"/>
        <v>0</v>
      </c>
    </row>
    <row r="9596" spans="1:7" s="238" customFormat="1" ht="24" customHeight="1" x14ac:dyDescent="0.2">
      <c r="A9596" s="235" t="str">
        <f t="shared" si="2878"/>
        <v/>
      </c>
      <c r="B9596" s="233" t="str">
        <f t="shared" si="2879"/>
        <v/>
      </c>
      <c r="C9596" s="234"/>
      <c r="D9596" s="235" t="str">
        <f t="shared" si="2880"/>
        <v/>
      </c>
      <c r="E9596" s="236"/>
      <c r="F9596" s="237">
        <f t="shared" si="2881"/>
        <v>0</v>
      </c>
      <c r="G9596" s="303">
        <f t="shared" si="2882"/>
        <v>0</v>
      </c>
    </row>
    <row r="9597" spans="1:7" ht="24" customHeight="1" x14ac:dyDescent="0.2">
      <c r="A9597" s="307"/>
      <c r="B9597" s="105"/>
      <c r="C9597" s="99"/>
      <c r="D9597" s="105"/>
      <c r="E9597" s="106"/>
      <c r="F9597" s="377" t="s">
        <v>33</v>
      </c>
      <c r="G9597" s="305">
        <f>SUBTOTAL(9,G9588:G9596)</f>
        <v>0</v>
      </c>
    </row>
    <row r="9598" spans="1:7" ht="24" customHeight="1" x14ac:dyDescent="0.2">
      <c r="A9598" s="308"/>
      <c r="B9598" s="105"/>
      <c r="C9598" s="99"/>
      <c r="D9598" s="105"/>
      <c r="E9598" s="106"/>
      <c r="F9598" s="107"/>
      <c r="G9598" s="306"/>
    </row>
    <row r="9599" spans="1:7" ht="24" customHeight="1" x14ac:dyDescent="0.2">
      <c r="A9599" s="309" t="str">
        <f>B9557</f>
        <v/>
      </c>
      <c r="B9599" s="310" t="str">
        <f>C9557</f>
        <v/>
      </c>
      <c r="C9599" s="113"/>
      <c r="D9599" s="113" t="s">
        <v>34</v>
      </c>
      <c r="E9599" s="114"/>
      <c r="F9599" s="312" t="s">
        <v>35</v>
      </c>
      <c r="G9599" s="311">
        <f>SUBTOTAL(9,G9562:G9598)</f>
        <v>0</v>
      </c>
    </row>
  </sheetData>
  <sheetProtection insertRows="0" deleteRows="0"/>
  <mergeCells count="1152">
    <mergeCell ref="G9509:G9510"/>
    <mergeCell ref="A9559:B9559"/>
    <mergeCell ref="C9559:C9560"/>
    <mergeCell ref="D9559:D9560"/>
    <mergeCell ref="E9559:E9560"/>
    <mergeCell ref="F9559:F9560"/>
    <mergeCell ref="G9559:G9560"/>
    <mergeCell ref="A9509:B9509"/>
    <mergeCell ref="C9509:C9510"/>
    <mergeCell ref="D9509:D9510"/>
    <mergeCell ref="E9509:E9510"/>
    <mergeCell ref="F9509:F9510"/>
    <mergeCell ref="G9409:G9410"/>
    <mergeCell ref="A9459:B9459"/>
    <mergeCell ref="C9459:C9460"/>
    <mergeCell ref="D9459:D9460"/>
    <mergeCell ref="E9459:E9460"/>
    <mergeCell ref="F9459:F9460"/>
    <mergeCell ref="G9459:G9460"/>
    <mergeCell ref="A9409:B9409"/>
    <mergeCell ref="C9409:C9410"/>
    <mergeCell ref="D9409:D9410"/>
    <mergeCell ref="E9409:E9410"/>
    <mergeCell ref="F9409:F9410"/>
    <mergeCell ref="G9309:G9310"/>
    <mergeCell ref="A9359:B9359"/>
    <mergeCell ref="C9359:C9360"/>
    <mergeCell ref="D9359:D9360"/>
    <mergeCell ref="E9359:E9360"/>
    <mergeCell ref="F9359:F9360"/>
    <mergeCell ref="G9359:G9360"/>
    <mergeCell ref="A9309:B9309"/>
    <mergeCell ref="C9309:C9310"/>
    <mergeCell ref="D9309:D9310"/>
    <mergeCell ref="E9309:E9310"/>
    <mergeCell ref="F9309:F9310"/>
    <mergeCell ref="G9209:G9210"/>
    <mergeCell ref="A9259:B9259"/>
    <mergeCell ref="C9259:C9260"/>
    <mergeCell ref="D9259:D9260"/>
    <mergeCell ref="E9259:E9260"/>
    <mergeCell ref="F9259:F9260"/>
    <mergeCell ref="G9259:G9260"/>
    <mergeCell ref="A9209:B9209"/>
    <mergeCell ref="C9209:C9210"/>
    <mergeCell ref="D9209:D9210"/>
    <mergeCell ref="E9209:E9210"/>
    <mergeCell ref="F9209:F9210"/>
    <mergeCell ref="G9109:G9110"/>
    <mergeCell ref="A9159:B9159"/>
    <mergeCell ref="C9159:C9160"/>
    <mergeCell ref="D9159:D9160"/>
    <mergeCell ref="E9159:E9160"/>
    <mergeCell ref="F9159:F9160"/>
    <mergeCell ref="G9159:G9160"/>
    <mergeCell ref="A9109:B9109"/>
    <mergeCell ref="C9109:C9110"/>
    <mergeCell ref="D9109:D9110"/>
    <mergeCell ref="E9109:E9110"/>
    <mergeCell ref="F9109:F9110"/>
    <mergeCell ref="G9009:G9010"/>
    <mergeCell ref="A9059:B9059"/>
    <mergeCell ref="C9059:C9060"/>
    <mergeCell ref="D9059:D9060"/>
    <mergeCell ref="E9059:E9060"/>
    <mergeCell ref="F9059:F9060"/>
    <mergeCell ref="G9059:G9060"/>
    <mergeCell ref="A9009:B9009"/>
    <mergeCell ref="C9009:C9010"/>
    <mergeCell ref="D9009:D9010"/>
    <mergeCell ref="E9009:E9010"/>
    <mergeCell ref="F9009:F9010"/>
    <mergeCell ref="G8909:G8910"/>
    <mergeCell ref="A8959:B8959"/>
    <mergeCell ref="C8959:C8960"/>
    <mergeCell ref="D8959:D8960"/>
    <mergeCell ref="E8959:E8960"/>
    <mergeCell ref="F8959:F8960"/>
    <mergeCell ref="G8959:G8960"/>
    <mergeCell ref="A8909:B8909"/>
    <mergeCell ref="C8909:C8910"/>
    <mergeCell ref="D8909:D8910"/>
    <mergeCell ref="E8909:E8910"/>
    <mergeCell ref="F8909:F8910"/>
    <mergeCell ref="G8809:G8810"/>
    <mergeCell ref="A8859:B8859"/>
    <mergeCell ref="C8859:C8860"/>
    <mergeCell ref="D8859:D8860"/>
    <mergeCell ref="E8859:E8860"/>
    <mergeCell ref="F8859:F8860"/>
    <mergeCell ref="G8859:G8860"/>
    <mergeCell ref="A8809:B8809"/>
    <mergeCell ref="C8809:C8810"/>
    <mergeCell ref="D8809:D8810"/>
    <mergeCell ref="E8809:E8810"/>
    <mergeCell ref="F8809:F8810"/>
    <mergeCell ref="G8709:G8710"/>
    <mergeCell ref="A8759:B8759"/>
    <mergeCell ref="C8759:C8760"/>
    <mergeCell ref="D8759:D8760"/>
    <mergeCell ref="E8759:E8760"/>
    <mergeCell ref="F8759:F8760"/>
    <mergeCell ref="G8759:G8760"/>
    <mergeCell ref="A8709:B8709"/>
    <mergeCell ref="C8709:C8710"/>
    <mergeCell ref="D8709:D8710"/>
    <mergeCell ref="E8709:E8710"/>
    <mergeCell ref="F8709:F8710"/>
    <mergeCell ref="G8609:G8610"/>
    <mergeCell ref="A8659:B8659"/>
    <mergeCell ref="C8659:C8660"/>
    <mergeCell ref="D8659:D8660"/>
    <mergeCell ref="E8659:E8660"/>
    <mergeCell ref="F8659:F8660"/>
    <mergeCell ref="G8659:G8660"/>
    <mergeCell ref="A8609:B8609"/>
    <mergeCell ref="C8609:C8610"/>
    <mergeCell ref="D8609:D8610"/>
    <mergeCell ref="E8609:E8610"/>
    <mergeCell ref="F8609:F8610"/>
    <mergeCell ref="G8509:G8510"/>
    <mergeCell ref="A8559:B8559"/>
    <mergeCell ref="C8559:C8560"/>
    <mergeCell ref="D8559:D8560"/>
    <mergeCell ref="E8559:E8560"/>
    <mergeCell ref="F8559:F8560"/>
    <mergeCell ref="G8559:G8560"/>
    <mergeCell ref="A8509:B8509"/>
    <mergeCell ref="C8509:C8510"/>
    <mergeCell ref="D8509:D8510"/>
    <mergeCell ref="E8509:E8510"/>
    <mergeCell ref="F8509:F8510"/>
    <mergeCell ref="G8409:G8410"/>
    <mergeCell ref="A8459:B8459"/>
    <mergeCell ref="C8459:C8460"/>
    <mergeCell ref="D8459:D8460"/>
    <mergeCell ref="E8459:E8460"/>
    <mergeCell ref="F8459:F8460"/>
    <mergeCell ref="G8459:G8460"/>
    <mergeCell ref="A8409:B8409"/>
    <mergeCell ref="C8409:C8410"/>
    <mergeCell ref="D8409:D8410"/>
    <mergeCell ref="E8409:E8410"/>
    <mergeCell ref="F8409:F8410"/>
    <mergeCell ref="G8309:G8310"/>
    <mergeCell ref="A8359:B8359"/>
    <mergeCell ref="C8359:C8360"/>
    <mergeCell ref="D8359:D8360"/>
    <mergeCell ref="E8359:E8360"/>
    <mergeCell ref="F8359:F8360"/>
    <mergeCell ref="G8359:G8360"/>
    <mergeCell ref="A8309:B8309"/>
    <mergeCell ref="C8309:C8310"/>
    <mergeCell ref="D8309:D8310"/>
    <mergeCell ref="E8309:E8310"/>
    <mergeCell ref="F8309:F8310"/>
    <mergeCell ref="G8209:G8210"/>
    <mergeCell ref="A8259:B8259"/>
    <mergeCell ref="C8259:C8260"/>
    <mergeCell ref="D8259:D8260"/>
    <mergeCell ref="E8259:E8260"/>
    <mergeCell ref="F8259:F8260"/>
    <mergeCell ref="G8259:G8260"/>
    <mergeCell ref="A8209:B8209"/>
    <mergeCell ref="C8209:C8210"/>
    <mergeCell ref="D8209:D8210"/>
    <mergeCell ref="E8209:E8210"/>
    <mergeCell ref="F8209:F8210"/>
    <mergeCell ref="G8109:G8110"/>
    <mergeCell ref="A8159:B8159"/>
    <mergeCell ref="C8159:C8160"/>
    <mergeCell ref="D8159:D8160"/>
    <mergeCell ref="E8159:E8160"/>
    <mergeCell ref="F8159:F8160"/>
    <mergeCell ref="G8159:G8160"/>
    <mergeCell ref="A8109:B8109"/>
    <mergeCell ref="C8109:C8110"/>
    <mergeCell ref="D8109:D8110"/>
    <mergeCell ref="E8109:E8110"/>
    <mergeCell ref="F8109:F8110"/>
    <mergeCell ref="G8009:G8010"/>
    <mergeCell ref="A8059:B8059"/>
    <mergeCell ref="C8059:C8060"/>
    <mergeCell ref="D8059:D8060"/>
    <mergeCell ref="E8059:E8060"/>
    <mergeCell ref="F8059:F8060"/>
    <mergeCell ref="G8059:G8060"/>
    <mergeCell ref="A8009:B8009"/>
    <mergeCell ref="C8009:C8010"/>
    <mergeCell ref="D8009:D8010"/>
    <mergeCell ref="E8009:E8010"/>
    <mergeCell ref="F8009:F8010"/>
    <mergeCell ref="G7909:G7910"/>
    <mergeCell ref="A7959:B7959"/>
    <mergeCell ref="C7959:C7960"/>
    <mergeCell ref="D7959:D7960"/>
    <mergeCell ref="E7959:E7960"/>
    <mergeCell ref="F7959:F7960"/>
    <mergeCell ref="G7959:G7960"/>
    <mergeCell ref="A7909:B7909"/>
    <mergeCell ref="C7909:C7910"/>
    <mergeCell ref="D7909:D7910"/>
    <mergeCell ref="E7909:E7910"/>
    <mergeCell ref="F7909:F7910"/>
    <mergeCell ref="G7809:G7810"/>
    <mergeCell ref="A7859:B7859"/>
    <mergeCell ref="C7859:C7860"/>
    <mergeCell ref="D7859:D7860"/>
    <mergeCell ref="E7859:E7860"/>
    <mergeCell ref="F7859:F7860"/>
    <mergeCell ref="G7859:G7860"/>
    <mergeCell ref="A7809:B7809"/>
    <mergeCell ref="C7809:C7810"/>
    <mergeCell ref="D7809:D7810"/>
    <mergeCell ref="E7809:E7810"/>
    <mergeCell ref="F7809:F7810"/>
    <mergeCell ref="G7709:G7710"/>
    <mergeCell ref="A7759:B7759"/>
    <mergeCell ref="C7759:C7760"/>
    <mergeCell ref="D7759:D7760"/>
    <mergeCell ref="E7759:E7760"/>
    <mergeCell ref="F7759:F7760"/>
    <mergeCell ref="G7759:G7760"/>
    <mergeCell ref="A7709:B7709"/>
    <mergeCell ref="C7709:C7710"/>
    <mergeCell ref="D7709:D7710"/>
    <mergeCell ref="E7709:E7710"/>
    <mergeCell ref="F7709:F7710"/>
    <mergeCell ref="G7609:G7610"/>
    <mergeCell ref="A7659:B7659"/>
    <mergeCell ref="C7659:C7660"/>
    <mergeCell ref="D7659:D7660"/>
    <mergeCell ref="E7659:E7660"/>
    <mergeCell ref="F7659:F7660"/>
    <mergeCell ref="G7659:G7660"/>
    <mergeCell ref="A7609:B7609"/>
    <mergeCell ref="C7609:C7610"/>
    <mergeCell ref="D7609:D7610"/>
    <mergeCell ref="E7609:E7610"/>
    <mergeCell ref="F7609:F7610"/>
    <mergeCell ref="G7509:G7510"/>
    <mergeCell ref="A7559:B7559"/>
    <mergeCell ref="C7559:C7560"/>
    <mergeCell ref="D7559:D7560"/>
    <mergeCell ref="E7559:E7560"/>
    <mergeCell ref="F7559:F7560"/>
    <mergeCell ref="G7559:G7560"/>
    <mergeCell ref="A7509:B7509"/>
    <mergeCell ref="C7509:C7510"/>
    <mergeCell ref="D7509:D7510"/>
    <mergeCell ref="E7509:E7510"/>
    <mergeCell ref="F7509:F7510"/>
    <mergeCell ref="G7409:G7410"/>
    <mergeCell ref="A7459:B7459"/>
    <mergeCell ref="C7459:C7460"/>
    <mergeCell ref="D7459:D7460"/>
    <mergeCell ref="E7459:E7460"/>
    <mergeCell ref="F7459:F7460"/>
    <mergeCell ref="G7459:G7460"/>
    <mergeCell ref="A7409:B7409"/>
    <mergeCell ref="C7409:C7410"/>
    <mergeCell ref="D7409:D7410"/>
    <mergeCell ref="E7409:E7410"/>
    <mergeCell ref="F7409:F7410"/>
    <mergeCell ref="G7309:G7310"/>
    <mergeCell ref="A7359:B7359"/>
    <mergeCell ref="C7359:C7360"/>
    <mergeCell ref="D7359:D7360"/>
    <mergeCell ref="E7359:E7360"/>
    <mergeCell ref="F7359:F7360"/>
    <mergeCell ref="G7359:G7360"/>
    <mergeCell ref="A7309:B7309"/>
    <mergeCell ref="C7309:C7310"/>
    <mergeCell ref="D7309:D7310"/>
    <mergeCell ref="E7309:E7310"/>
    <mergeCell ref="F7309:F7310"/>
    <mergeCell ref="G7209:G7210"/>
    <mergeCell ref="A7259:B7259"/>
    <mergeCell ref="C7259:C7260"/>
    <mergeCell ref="D7259:D7260"/>
    <mergeCell ref="E7259:E7260"/>
    <mergeCell ref="F7259:F7260"/>
    <mergeCell ref="G7259:G7260"/>
    <mergeCell ref="A7209:B7209"/>
    <mergeCell ref="C7209:C7210"/>
    <mergeCell ref="D7209:D7210"/>
    <mergeCell ref="E7209:E7210"/>
    <mergeCell ref="F7209:F7210"/>
    <mergeCell ref="G7109:G7110"/>
    <mergeCell ref="A7159:B7159"/>
    <mergeCell ref="C7159:C7160"/>
    <mergeCell ref="D7159:D7160"/>
    <mergeCell ref="E7159:E7160"/>
    <mergeCell ref="F7159:F7160"/>
    <mergeCell ref="G7159:G7160"/>
    <mergeCell ref="A7109:B7109"/>
    <mergeCell ref="C7109:C7110"/>
    <mergeCell ref="D7109:D7110"/>
    <mergeCell ref="E7109:E7110"/>
    <mergeCell ref="F7109:F7110"/>
    <mergeCell ref="G7009:G7010"/>
    <mergeCell ref="A7059:B7059"/>
    <mergeCell ref="C7059:C7060"/>
    <mergeCell ref="D7059:D7060"/>
    <mergeCell ref="E7059:E7060"/>
    <mergeCell ref="F7059:F7060"/>
    <mergeCell ref="G7059:G7060"/>
    <mergeCell ref="A7009:B7009"/>
    <mergeCell ref="C7009:C7010"/>
    <mergeCell ref="D7009:D7010"/>
    <mergeCell ref="E7009:E7010"/>
    <mergeCell ref="F7009:F7010"/>
    <mergeCell ref="G6909:G6910"/>
    <mergeCell ref="A6959:B6959"/>
    <mergeCell ref="C6959:C6960"/>
    <mergeCell ref="D6959:D6960"/>
    <mergeCell ref="E6959:E6960"/>
    <mergeCell ref="F6959:F6960"/>
    <mergeCell ref="G6959:G6960"/>
    <mergeCell ref="A6909:B6909"/>
    <mergeCell ref="C6909:C6910"/>
    <mergeCell ref="D6909:D6910"/>
    <mergeCell ref="E6909:E6910"/>
    <mergeCell ref="F6909:F6910"/>
    <mergeCell ref="G6809:G6810"/>
    <mergeCell ref="A6859:B6859"/>
    <mergeCell ref="C6859:C6860"/>
    <mergeCell ref="D6859:D6860"/>
    <mergeCell ref="E6859:E6860"/>
    <mergeCell ref="F6859:F6860"/>
    <mergeCell ref="G6859:G6860"/>
    <mergeCell ref="A6809:B6809"/>
    <mergeCell ref="C6809:C6810"/>
    <mergeCell ref="D6809:D6810"/>
    <mergeCell ref="E6809:E6810"/>
    <mergeCell ref="F6809:F6810"/>
    <mergeCell ref="G6709:G6710"/>
    <mergeCell ref="A6759:B6759"/>
    <mergeCell ref="C6759:C6760"/>
    <mergeCell ref="D6759:D6760"/>
    <mergeCell ref="E6759:E6760"/>
    <mergeCell ref="F6759:F6760"/>
    <mergeCell ref="G6759:G6760"/>
    <mergeCell ref="A6709:B6709"/>
    <mergeCell ref="C6709:C6710"/>
    <mergeCell ref="D6709:D6710"/>
    <mergeCell ref="E6709:E6710"/>
    <mergeCell ref="F6709:F6710"/>
    <mergeCell ref="G6609:G6610"/>
    <mergeCell ref="A6659:B6659"/>
    <mergeCell ref="C6659:C6660"/>
    <mergeCell ref="D6659:D6660"/>
    <mergeCell ref="E6659:E6660"/>
    <mergeCell ref="F6659:F6660"/>
    <mergeCell ref="G6659:G6660"/>
    <mergeCell ref="A6609:B6609"/>
    <mergeCell ref="C6609:C6610"/>
    <mergeCell ref="D6609:D6610"/>
    <mergeCell ref="E6609:E6610"/>
    <mergeCell ref="F6609:F6610"/>
    <mergeCell ref="G6509:G6510"/>
    <mergeCell ref="A6559:B6559"/>
    <mergeCell ref="C6559:C6560"/>
    <mergeCell ref="D6559:D6560"/>
    <mergeCell ref="E6559:E6560"/>
    <mergeCell ref="F6559:F6560"/>
    <mergeCell ref="G6559:G6560"/>
    <mergeCell ref="A6509:B6509"/>
    <mergeCell ref="C6509:C6510"/>
    <mergeCell ref="D6509:D6510"/>
    <mergeCell ref="E6509:E6510"/>
    <mergeCell ref="F6509:F6510"/>
    <mergeCell ref="G6409:G6410"/>
    <mergeCell ref="A6459:B6459"/>
    <mergeCell ref="C6459:C6460"/>
    <mergeCell ref="D6459:D6460"/>
    <mergeCell ref="E6459:E6460"/>
    <mergeCell ref="F6459:F6460"/>
    <mergeCell ref="G6459:G6460"/>
    <mergeCell ref="A6409:B6409"/>
    <mergeCell ref="C6409:C6410"/>
    <mergeCell ref="D6409:D6410"/>
    <mergeCell ref="E6409:E6410"/>
    <mergeCell ref="F6409:F6410"/>
    <mergeCell ref="G6309:G6310"/>
    <mergeCell ref="A6359:B6359"/>
    <mergeCell ref="C6359:C6360"/>
    <mergeCell ref="D6359:D6360"/>
    <mergeCell ref="E6359:E6360"/>
    <mergeCell ref="F6359:F6360"/>
    <mergeCell ref="G6359:G6360"/>
    <mergeCell ref="A6309:B6309"/>
    <mergeCell ref="C6309:C6310"/>
    <mergeCell ref="D6309:D6310"/>
    <mergeCell ref="E6309:E6310"/>
    <mergeCell ref="F6309:F6310"/>
    <mergeCell ref="G6209:G6210"/>
    <mergeCell ref="A6259:B6259"/>
    <mergeCell ref="C6259:C6260"/>
    <mergeCell ref="D6259:D6260"/>
    <mergeCell ref="E6259:E6260"/>
    <mergeCell ref="F6259:F6260"/>
    <mergeCell ref="G6259:G6260"/>
    <mergeCell ref="A6209:B6209"/>
    <mergeCell ref="C6209:C6210"/>
    <mergeCell ref="D6209:D6210"/>
    <mergeCell ref="E6209:E6210"/>
    <mergeCell ref="F6209:F6210"/>
    <mergeCell ref="G6109:G6110"/>
    <mergeCell ref="A6159:B6159"/>
    <mergeCell ref="C6159:C6160"/>
    <mergeCell ref="D6159:D6160"/>
    <mergeCell ref="E6159:E6160"/>
    <mergeCell ref="F6159:F6160"/>
    <mergeCell ref="G6159:G6160"/>
    <mergeCell ref="A6109:B6109"/>
    <mergeCell ref="C6109:C6110"/>
    <mergeCell ref="D6109:D6110"/>
    <mergeCell ref="E6109:E6110"/>
    <mergeCell ref="F6109:F6110"/>
    <mergeCell ref="G6009:G6010"/>
    <mergeCell ref="A6059:B6059"/>
    <mergeCell ref="C6059:C6060"/>
    <mergeCell ref="D6059:D6060"/>
    <mergeCell ref="E6059:E6060"/>
    <mergeCell ref="F6059:F6060"/>
    <mergeCell ref="G6059:G6060"/>
    <mergeCell ref="A6009:B6009"/>
    <mergeCell ref="C6009:C6010"/>
    <mergeCell ref="D6009:D6010"/>
    <mergeCell ref="E6009:E6010"/>
    <mergeCell ref="F6009:F6010"/>
    <mergeCell ref="G5909:G5910"/>
    <mergeCell ref="A5959:B5959"/>
    <mergeCell ref="C5959:C5960"/>
    <mergeCell ref="D5959:D5960"/>
    <mergeCell ref="E5959:E5960"/>
    <mergeCell ref="F5959:F5960"/>
    <mergeCell ref="G5959:G5960"/>
    <mergeCell ref="A5909:B5909"/>
    <mergeCell ref="C5909:C5910"/>
    <mergeCell ref="D5909:D5910"/>
    <mergeCell ref="E5909:E5910"/>
    <mergeCell ref="F5909:F5910"/>
    <mergeCell ref="G5809:G5810"/>
    <mergeCell ref="A5859:B5859"/>
    <mergeCell ref="C5859:C5860"/>
    <mergeCell ref="D5859:D5860"/>
    <mergeCell ref="E5859:E5860"/>
    <mergeCell ref="F5859:F5860"/>
    <mergeCell ref="G5859:G5860"/>
    <mergeCell ref="A5809:B5809"/>
    <mergeCell ref="C5809:C5810"/>
    <mergeCell ref="D5809:D5810"/>
    <mergeCell ref="E5809:E5810"/>
    <mergeCell ref="F5809:F5810"/>
    <mergeCell ref="G5709:G5710"/>
    <mergeCell ref="A5759:B5759"/>
    <mergeCell ref="C5759:C5760"/>
    <mergeCell ref="D5759:D5760"/>
    <mergeCell ref="E5759:E5760"/>
    <mergeCell ref="F5759:F5760"/>
    <mergeCell ref="G5759:G5760"/>
    <mergeCell ref="A5709:B5709"/>
    <mergeCell ref="C5709:C5710"/>
    <mergeCell ref="D5709:D5710"/>
    <mergeCell ref="E5709:E5710"/>
    <mergeCell ref="F5709:F5710"/>
    <mergeCell ref="G5609:G5610"/>
    <mergeCell ref="A5659:B5659"/>
    <mergeCell ref="C5659:C5660"/>
    <mergeCell ref="D5659:D5660"/>
    <mergeCell ref="E5659:E5660"/>
    <mergeCell ref="F5659:F5660"/>
    <mergeCell ref="G5659:G5660"/>
    <mergeCell ref="A5609:B5609"/>
    <mergeCell ref="C5609:C5610"/>
    <mergeCell ref="D5609:D5610"/>
    <mergeCell ref="E5609:E5610"/>
    <mergeCell ref="F5609:F5610"/>
    <mergeCell ref="G5509:G5510"/>
    <mergeCell ref="A5559:B5559"/>
    <mergeCell ref="C5559:C5560"/>
    <mergeCell ref="D5559:D5560"/>
    <mergeCell ref="E5559:E5560"/>
    <mergeCell ref="F5559:F5560"/>
    <mergeCell ref="G5559:G5560"/>
    <mergeCell ref="A5509:B5509"/>
    <mergeCell ref="C5509:C5510"/>
    <mergeCell ref="D5509:D5510"/>
    <mergeCell ref="E5509:E5510"/>
    <mergeCell ref="F5509:F5510"/>
    <mergeCell ref="G5409:G5410"/>
    <mergeCell ref="A5459:B5459"/>
    <mergeCell ref="C5459:C5460"/>
    <mergeCell ref="D5459:D5460"/>
    <mergeCell ref="E5459:E5460"/>
    <mergeCell ref="F5459:F5460"/>
    <mergeCell ref="G5459:G5460"/>
    <mergeCell ref="A5409:B5409"/>
    <mergeCell ref="C5409:C5410"/>
    <mergeCell ref="D5409:D5410"/>
    <mergeCell ref="E5409:E5410"/>
    <mergeCell ref="F5409:F5410"/>
    <mergeCell ref="G5309:G5310"/>
    <mergeCell ref="A5359:B5359"/>
    <mergeCell ref="C5359:C5360"/>
    <mergeCell ref="D5359:D5360"/>
    <mergeCell ref="E5359:E5360"/>
    <mergeCell ref="F5359:F5360"/>
    <mergeCell ref="G5359:G5360"/>
    <mergeCell ref="A5309:B5309"/>
    <mergeCell ref="C5309:C5310"/>
    <mergeCell ref="D5309:D5310"/>
    <mergeCell ref="E5309:E5310"/>
    <mergeCell ref="F5309:F5310"/>
    <mergeCell ref="G5209:G5210"/>
    <mergeCell ref="A5259:B5259"/>
    <mergeCell ref="C5259:C5260"/>
    <mergeCell ref="D5259:D5260"/>
    <mergeCell ref="E5259:E5260"/>
    <mergeCell ref="F5259:F5260"/>
    <mergeCell ref="G5259:G5260"/>
    <mergeCell ref="A5209:B5209"/>
    <mergeCell ref="C5209:C5210"/>
    <mergeCell ref="D5209:D5210"/>
    <mergeCell ref="E5209:E5210"/>
    <mergeCell ref="F5209:F5210"/>
    <mergeCell ref="G5109:G5110"/>
    <mergeCell ref="A5159:B5159"/>
    <mergeCell ref="C5159:C5160"/>
    <mergeCell ref="D5159:D5160"/>
    <mergeCell ref="E5159:E5160"/>
    <mergeCell ref="F5159:F5160"/>
    <mergeCell ref="G5159:G5160"/>
    <mergeCell ref="A5109:B5109"/>
    <mergeCell ref="C5109:C5110"/>
    <mergeCell ref="D5109:D5110"/>
    <mergeCell ref="E5109:E5110"/>
    <mergeCell ref="F5109:F5110"/>
    <mergeCell ref="G5009:G5010"/>
    <mergeCell ref="A5059:B5059"/>
    <mergeCell ref="C5059:C5060"/>
    <mergeCell ref="D5059:D5060"/>
    <mergeCell ref="E5059:E5060"/>
    <mergeCell ref="F5059:F5060"/>
    <mergeCell ref="G5059:G5060"/>
    <mergeCell ref="A5009:B5009"/>
    <mergeCell ref="C5009:C5010"/>
    <mergeCell ref="D5009:D5010"/>
    <mergeCell ref="E5009:E5010"/>
    <mergeCell ref="F5009:F5010"/>
    <mergeCell ref="G4909:G4910"/>
    <mergeCell ref="A4959:B4959"/>
    <mergeCell ref="C4959:C4960"/>
    <mergeCell ref="D4959:D4960"/>
    <mergeCell ref="E4959:E4960"/>
    <mergeCell ref="F4959:F4960"/>
    <mergeCell ref="G4959:G4960"/>
    <mergeCell ref="A4909:B4909"/>
    <mergeCell ref="C4909:C4910"/>
    <mergeCell ref="D4909:D4910"/>
    <mergeCell ref="E4909:E4910"/>
    <mergeCell ref="F4909:F4910"/>
    <mergeCell ref="G4809:G4810"/>
    <mergeCell ref="A4859:B4859"/>
    <mergeCell ref="C4859:C4860"/>
    <mergeCell ref="D4859:D4860"/>
    <mergeCell ref="E4859:E4860"/>
    <mergeCell ref="F4859:F4860"/>
    <mergeCell ref="G4859:G4860"/>
    <mergeCell ref="A4809:B4809"/>
    <mergeCell ref="C4809:C4810"/>
    <mergeCell ref="D4809:D4810"/>
    <mergeCell ref="E4809:E4810"/>
    <mergeCell ref="F4809:F4810"/>
    <mergeCell ref="G4709:G4710"/>
    <mergeCell ref="A4759:B4759"/>
    <mergeCell ref="C4759:C4760"/>
    <mergeCell ref="D4759:D4760"/>
    <mergeCell ref="E4759:E4760"/>
    <mergeCell ref="F4759:F4760"/>
    <mergeCell ref="G4759:G4760"/>
    <mergeCell ref="A4709:B4709"/>
    <mergeCell ref="C4709:C4710"/>
    <mergeCell ref="D4709:D4710"/>
    <mergeCell ref="E4709:E4710"/>
    <mergeCell ref="F4709:F4710"/>
    <mergeCell ref="G4609:G4610"/>
    <mergeCell ref="A4659:B4659"/>
    <mergeCell ref="C4659:C4660"/>
    <mergeCell ref="D4659:D4660"/>
    <mergeCell ref="E4659:E4660"/>
    <mergeCell ref="F4659:F4660"/>
    <mergeCell ref="G4659:G4660"/>
    <mergeCell ref="A4609:B4609"/>
    <mergeCell ref="C4609:C4610"/>
    <mergeCell ref="D4609:D4610"/>
    <mergeCell ref="E4609:E4610"/>
    <mergeCell ref="F4609:F4610"/>
    <mergeCell ref="G4509:G4510"/>
    <mergeCell ref="A4559:B4559"/>
    <mergeCell ref="C4559:C4560"/>
    <mergeCell ref="D4559:D4560"/>
    <mergeCell ref="E4559:E4560"/>
    <mergeCell ref="F4559:F4560"/>
    <mergeCell ref="G4559:G4560"/>
    <mergeCell ref="A4509:B4509"/>
    <mergeCell ref="C4509:C4510"/>
    <mergeCell ref="D4509:D4510"/>
    <mergeCell ref="E4509:E4510"/>
    <mergeCell ref="F4509:F4510"/>
    <mergeCell ref="G4409:G4410"/>
    <mergeCell ref="A4459:B4459"/>
    <mergeCell ref="C4459:C4460"/>
    <mergeCell ref="D4459:D4460"/>
    <mergeCell ref="E4459:E4460"/>
    <mergeCell ref="F4459:F4460"/>
    <mergeCell ref="G4459:G4460"/>
    <mergeCell ref="A4409:B4409"/>
    <mergeCell ref="C4409:C4410"/>
    <mergeCell ref="D4409:D4410"/>
    <mergeCell ref="E4409:E4410"/>
    <mergeCell ref="F4409:F4410"/>
    <mergeCell ref="G4309:G4310"/>
    <mergeCell ref="A4359:B4359"/>
    <mergeCell ref="C4359:C4360"/>
    <mergeCell ref="D4359:D4360"/>
    <mergeCell ref="E4359:E4360"/>
    <mergeCell ref="F4359:F4360"/>
    <mergeCell ref="G4359:G4360"/>
    <mergeCell ref="A4309:B4309"/>
    <mergeCell ref="C4309:C4310"/>
    <mergeCell ref="D4309:D4310"/>
    <mergeCell ref="E4309:E4310"/>
    <mergeCell ref="F4309:F4310"/>
    <mergeCell ref="G4209:G4210"/>
    <mergeCell ref="A4259:B4259"/>
    <mergeCell ref="C4259:C4260"/>
    <mergeCell ref="D4259:D4260"/>
    <mergeCell ref="E4259:E4260"/>
    <mergeCell ref="F4259:F4260"/>
    <mergeCell ref="G4259:G4260"/>
    <mergeCell ref="A4209:B4209"/>
    <mergeCell ref="C4209:C4210"/>
    <mergeCell ref="D4209:D4210"/>
    <mergeCell ref="E4209:E4210"/>
    <mergeCell ref="F4209:F4210"/>
    <mergeCell ref="G4109:G4110"/>
    <mergeCell ref="A4159:B4159"/>
    <mergeCell ref="C4159:C4160"/>
    <mergeCell ref="D4159:D4160"/>
    <mergeCell ref="E4159:E4160"/>
    <mergeCell ref="F4159:F4160"/>
    <mergeCell ref="G4159:G4160"/>
    <mergeCell ref="A4109:B4109"/>
    <mergeCell ref="C4109:C4110"/>
    <mergeCell ref="D4109:D4110"/>
    <mergeCell ref="E4109:E4110"/>
    <mergeCell ref="F4109:F4110"/>
    <mergeCell ref="G4009:G4010"/>
    <mergeCell ref="A4059:B4059"/>
    <mergeCell ref="C4059:C4060"/>
    <mergeCell ref="D4059:D4060"/>
    <mergeCell ref="E4059:E4060"/>
    <mergeCell ref="F4059:F4060"/>
    <mergeCell ref="G4059:G4060"/>
    <mergeCell ref="A4009:B4009"/>
    <mergeCell ref="C4009:C4010"/>
    <mergeCell ref="D4009:D4010"/>
    <mergeCell ref="E4009:E4010"/>
    <mergeCell ref="F4009:F4010"/>
    <mergeCell ref="G3909:G3910"/>
    <mergeCell ref="A3959:B3959"/>
    <mergeCell ref="C3959:C3960"/>
    <mergeCell ref="D3959:D3960"/>
    <mergeCell ref="E3959:E3960"/>
    <mergeCell ref="F3959:F3960"/>
    <mergeCell ref="G3959:G3960"/>
    <mergeCell ref="A3909:B3909"/>
    <mergeCell ref="C3909:C3910"/>
    <mergeCell ref="D3909:D3910"/>
    <mergeCell ref="E3909:E3910"/>
    <mergeCell ref="F3909:F3910"/>
    <mergeCell ref="G3809:G3810"/>
    <mergeCell ref="A3859:B3859"/>
    <mergeCell ref="C3859:C3860"/>
    <mergeCell ref="D3859:D3860"/>
    <mergeCell ref="E3859:E3860"/>
    <mergeCell ref="F3859:F3860"/>
    <mergeCell ref="G3859:G3860"/>
    <mergeCell ref="A3809:B3809"/>
    <mergeCell ref="C3809:C3810"/>
    <mergeCell ref="D3809:D3810"/>
    <mergeCell ref="E3809:E3810"/>
    <mergeCell ref="F3809:F3810"/>
    <mergeCell ref="G3709:G3710"/>
    <mergeCell ref="A3759:B3759"/>
    <mergeCell ref="C3759:C3760"/>
    <mergeCell ref="D3759:D3760"/>
    <mergeCell ref="E3759:E3760"/>
    <mergeCell ref="F3759:F3760"/>
    <mergeCell ref="G3759:G3760"/>
    <mergeCell ref="A3709:B3709"/>
    <mergeCell ref="C3709:C3710"/>
    <mergeCell ref="D3709:D3710"/>
    <mergeCell ref="E3709:E3710"/>
    <mergeCell ref="F3709:F3710"/>
    <mergeCell ref="G3609:G3610"/>
    <mergeCell ref="A3659:B3659"/>
    <mergeCell ref="C3659:C3660"/>
    <mergeCell ref="D3659:D3660"/>
    <mergeCell ref="E3659:E3660"/>
    <mergeCell ref="F3659:F3660"/>
    <mergeCell ref="G3659:G3660"/>
    <mergeCell ref="A3609:B3609"/>
    <mergeCell ref="C3609:C3610"/>
    <mergeCell ref="D3609:D3610"/>
    <mergeCell ref="E3609:E3610"/>
    <mergeCell ref="F3609:F3610"/>
    <mergeCell ref="G3509:G3510"/>
    <mergeCell ref="A3559:B3559"/>
    <mergeCell ref="C3559:C3560"/>
    <mergeCell ref="D3559:D3560"/>
    <mergeCell ref="E3559:E3560"/>
    <mergeCell ref="F3559:F3560"/>
    <mergeCell ref="G3559:G3560"/>
    <mergeCell ref="A3509:B3509"/>
    <mergeCell ref="C3509:C3510"/>
    <mergeCell ref="D3509:D3510"/>
    <mergeCell ref="E3509:E3510"/>
    <mergeCell ref="F3509:F3510"/>
    <mergeCell ref="G3409:G3410"/>
    <mergeCell ref="A3459:B3459"/>
    <mergeCell ref="C3459:C3460"/>
    <mergeCell ref="D3459:D3460"/>
    <mergeCell ref="E3459:E3460"/>
    <mergeCell ref="F3459:F3460"/>
    <mergeCell ref="G3459:G3460"/>
    <mergeCell ref="A3409:B3409"/>
    <mergeCell ref="C3409:C3410"/>
    <mergeCell ref="D3409:D3410"/>
    <mergeCell ref="E3409:E3410"/>
    <mergeCell ref="F3409:F3410"/>
    <mergeCell ref="G3309:G3310"/>
    <mergeCell ref="A3359:B3359"/>
    <mergeCell ref="C3359:C3360"/>
    <mergeCell ref="D3359:D3360"/>
    <mergeCell ref="E3359:E3360"/>
    <mergeCell ref="F3359:F3360"/>
    <mergeCell ref="G3359:G3360"/>
    <mergeCell ref="A3309:B3309"/>
    <mergeCell ref="C3309:C3310"/>
    <mergeCell ref="D3309:D3310"/>
    <mergeCell ref="E3309:E3310"/>
    <mergeCell ref="F3309:F3310"/>
    <mergeCell ref="G3209:G3210"/>
    <mergeCell ref="A3259:B3259"/>
    <mergeCell ref="C3259:C3260"/>
    <mergeCell ref="D3259:D3260"/>
    <mergeCell ref="E3259:E3260"/>
    <mergeCell ref="F3259:F3260"/>
    <mergeCell ref="G3259:G3260"/>
    <mergeCell ref="A3209:B3209"/>
    <mergeCell ref="C3209:C3210"/>
    <mergeCell ref="D3209:D3210"/>
    <mergeCell ref="E3209:E3210"/>
    <mergeCell ref="F3209:F3210"/>
    <mergeCell ref="G3109:G3110"/>
    <mergeCell ref="A3159:B3159"/>
    <mergeCell ref="C3159:C3160"/>
    <mergeCell ref="D3159:D3160"/>
    <mergeCell ref="E3159:E3160"/>
    <mergeCell ref="F3159:F3160"/>
    <mergeCell ref="G3159:G3160"/>
    <mergeCell ref="A3109:B3109"/>
    <mergeCell ref="C3109:C3110"/>
    <mergeCell ref="D3109:D3110"/>
    <mergeCell ref="E3109:E3110"/>
    <mergeCell ref="F3109:F3110"/>
    <mergeCell ref="G3009:G3010"/>
    <mergeCell ref="A3059:B3059"/>
    <mergeCell ref="C3059:C3060"/>
    <mergeCell ref="D3059:D3060"/>
    <mergeCell ref="E3059:E3060"/>
    <mergeCell ref="F3059:F3060"/>
    <mergeCell ref="G3059:G3060"/>
    <mergeCell ref="A3009:B3009"/>
    <mergeCell ref="C3009:C3010"/>
    <mergeCell ref="D3009:D3010"/>
    <mergeCell ref="E3009:E3010"/>
    <mergeCell ref="F3009:F3010"/>
    <mergeCell ref="G2909:G2910"/>
    <mergeCell ref="A2959:B2959"/>
    <mergeCell ref="C2959:C2960"/>
    <mergeCell ref="D2959:D2960"/>
    <mergeCell ref="E2959:E2960"/>
    <mergeCell ref="F2959:F2960"/>
    <mergeCell ref="G2959:G2960"/>
    <mergeCell ref="A2909:B2909"/>
    <mergeCell ref="C2909:C2910"/>
    <mergeCell ref="D2909:D2910"/>
    <mergeCell ref="E2909:E2910"/>
    <mergeCell ref="F2909:F2910"/>
    <mergeCell ref="G2809:G2810"/>
    <mergeCell ref="A2859:B2859"/>
    <mergeCell ref="C2859:C2860"/>
    <mergeCell ref="D2859:D2860"/>
    <mergeCell ref="E2859:E2860"/>
    <mergeCell ref="F2859:F2860"/>
    <mergeCell ref="G2859:G2860"/>
    <mergeCell ref="A2809:B2809"/>
    <mergeCell ref="C2809:C2810"/>
    <mergeCell ref="D2809:D2810"/>
    <mergeCell ref="E2809:E2810"/>
    <mergeCell ref="F2809:F2810"/>
    <mergeCell ref="G2709:G2710"/>
    <mergeCell ref="A2759:B2759"/>
    <mergeCell ref="C2759:C2760"/>
    <mergeCell ref="D2759:D2760"/>
    <mergeCell ref="E2759:E2760"/>
    <mergeCell ref="F2759:F2760"/>
    <mergeCell ref="G2759:G2760"/>
    <mergeCell ref="A2709:B2709"/>
    <mergeCell ref="C2709:C2710"/>
    <mergeCell ref="D2709:D2710"/>
    <mergeCell ref="E2709:E2710"/>
    <mergeCell ref="F2709:F2710"/>
    <mergeCell ref="G2609:G2610"/>
    <mergeCell ref="A2659:B2659"/>
    <mergeCell ref="C2659:C2660"/>
    <mergeCell ref="D2659:D2660"/>
    <mergeCell ref="E2659:E2660"/>
    <mergeCell ref="F2659:F2660"/>
    <mergeCell ref="G2659:G2660"/>
    <mergeCell ref="A2609:B2609"/>
    <mergeCell ref="C2609:C2610"/>
    <mergeCell ref="D2609:D2610"/>
    <mergeCell ref="E2609:E2610"/>
    <mergeCell ref="F2609:F2610"/>
    <mergeCell ref="G2509:G2510"/>
    <mergeCell ref="A2559:B2559"/>
    <mergeCell ref="C2559:C2560"/>
    <mergeCell ref="D2559:D2560"/>
    <mergeCell ref="E2559:E2560"/>
    <mergeCell ref="F2559:F2560"/>
    <mergeCell ref="G2559:G2560"/>
    <mergeCell ref="A2509:B2509"/>
    <mergeCell ref="C2509:C2510"/>
    <mergeCell ref="D2509:D2510"/>
    <mergeCell ref="E2509:E2510"/>
    <mergeCell ref="F2509:F2510"/>
    <mergeCell ref="G2409:G2410"/>
    <mergeCell ref="A2459:B2459"/>
    <mergeCell ref="C2459:C2460"/>
    <mergeCell ref="D2459:D2460"/>
    <mergeCell ref="E2459:E2460"/>
    <mergeCell ref="F2459:F2460"/>
    <mergeCell ref="G2459:G2460"/>
    <mergeCell ref="A2409:B2409"/>
    <mergeCell ref="C2409:C2410"/>
    <mergeCell ref="D2409:D2410"/>
    <mergeCell ref="E2409:E2410"/>
    <mergeCell ref="F2409:F2410"/>
    <mergeCell ref="G2309:G2310"/>
    <mergeCell ref="A2359:B2359"/>
    <mergeCell ref="C2359:C2360"/>
    <mergeCell ref="D2359:D2360"/>
    <mergeCell ref="E2359:E2360"/>
    <mergeCell ref="F2359:F2360"/>
    <mergeCell ref="G2359:G2360"/>
    <mergeCell ref="A2309:B2309"/>
    <mergeCell ref="C2309:C2310"/>
    <mergeCell ref="D2309:D2310"/>
    <mergeCell ref="E2309:E2310"/>
    <mergeCell ref="F2309:F2310"/>
    <mergeCell ref="G2209:G2210"/>
    <mergeCell ref="A2259:B2259"/>
    <mergeCell ref="C2259:C2260"/>
    <mergeCell ref="D2259:D2260"/>
    <mergeCell ref="E2259:E2260"/>
    <mergeCell ref="F2259:F2260"/>
    <mergeCell ref="G2259:G2260"/>
    <mergeCell ref="A2209:B2209"/>
    <mergeCell ref="C2209:C2210"/>
    <mergeCell ref="D2209:D2210"/>
    <mergeCell ref="E2209:E2210"/>
    <mergeCell ref="F2209:F2210"/>
    <mergeCell ref="G2109:G2110"/>
    <mergeCell ref="A2159:B2159"/>
    <mergeCell ref="C2159:C2160"/>
    <mergeCell ref="D2159:D2160"/>
    <mergeCell ref="E2159:E2160"/>
    <mergeCell ref="F2159:F2160"/>
    <mergeCell ref="G2159:G2160"/>
    <mergeCell ref="A2109:B2109"/>
    <mergeCell ref="C2109:C2110"/>
    <mergeCell ref="D2109:D2110"/>
    <mergeCell ref="E2109:E2110"/>
    <mergeCell ref="F2109:F2110"/>
    <mergeCell ref="G2009:G2010"/>
    <mergeCell ref="A2059:B2059"/>
    <mergeCell ref="C2059:C2060"/>
    <mergeCell ref="D2059:D2060"/>
    <mergeCell ref="E2059:E2060"/>
    <mergeCell ref="F2059:F2060"/>
    <mergeCell ref="G2059:G2060"/>
    <mergeCell ref="A2009:B2009"/>
    <mergeCell ref="C2009:C2010"/>
    <mergeCell ref="D2009:D2010"/>
    <mergeCell ref="E2009:E2010"/>
    <mergeCell ref="F2009:F2010"/>
    <mergeCell ref="G1909:G1910"/>
    <mergeCell ref="A1959:B1959"/>
    <mergeCell ref="C1959:C1960"/>
    <mergeCell ref="D1959:D1960"/>
    <mergeCell ref="E1959:E1960"/>
    <mergeCell ref="F1959:F1960"/>
    <mergeCell ref="G1959:G1960"/>
    <mergeCell ref="A1909:B1909"/>
    <mergeCell ref="C1909:C1910"/>
    <mergeCell ref="D1909:D1910"/>
    <mergeCell ref="E1909:E1910"/>
    <mergeCell ref="F1909:F1910"/>
    <mergeCell ref="G1809:G1810"/>
    <mergeCell ref="A1859:B1859"/>
    <mergeCell ref="C1859:C1860"/>
    <mergeCell ref="D1859:D1860"/>
    <mergeCell ref="E1859:E1860"/>
    <mergeCell ref="F1859:F1860"/>
    <mergeCell ref="G1859:G1860"/>
    <mergeCell ref="A1809:B1809"/>
    <mergeCell ref="C1809:C1810"/>
    <mergeCell ref="D1809:D1810"/>
    <mergeCell ref="E1809:E1810"/>
    <mergeCell ref="F1809:F1810"/>
    <mergeCell ref="G1709:G1710"/>
    <mergeCell ref="A1759:B1759"/>
    <mergeCell ref="C1759:C1760"/>
    <mergeCell ref="D1759:D1760"/>
    <mergeCell ref="E1759:E1760"/>
    <mergeCell ref="F1759:F1760"/>
    <mergeCell ref="G1759:G1760"/>
    <mergeCell ref="A1709:B1709"/>
    <mergeCell ref="C1709:C1710"/>
    <mergeCell ref="D1709:D1710"/>
    <mergeCell ref="E1709:E1710"/>
    <mergeCell ref="F1709:F1710"/>
    <mergeCell ref="G1609:G1610"/>
    <mergeCell ref="A1659:B1659"/>
    <mergeCell ref="C1659:C1660"/>
    <mergeCell ref="D1659:D1660"/>
    <mergeCell ref="E1659:E1660"/>
    <mergeCell ref="F1659:F1660"/>
    <mergeCell ref="G1659:G1660"/>
    <mergeCell ref="A1609:B1609"/>
    <mergeCell ref="C1609:C1610"/>
    <mergeCell ref="D1609:D1610"/>
    <mergeCell ref="E1609:E1610"/>
    <mergeCell ref="F1609:F1610"/>
    <mergeCell ref="G1509:G1510"/>
    <mergeCell ref="A1559:B1559"/>
    <mergeCell ref="C1559:C1560"/>
    <mergeCell ref="D1559:D1560"/>
    <mergeCell ref="E1559:E1560"/>
    <mergeCell ref="F1559:F1560"/>
    <mergeCell ref="G1559:G1560"/>
    <mergeCell ref="A1509:B1509"/>
    <mergeCell ref="C1509:C1510"/>
    <mergeCell ref="D1509:D1510"/>
    <mergeCell ref="E1509:E1510"/>
    <mergeCell ref="F1509:F1510"/>
    <mergeCell ref="G1409:G1410"/>
    <mergeCell ref="A1459:B1459"/>
    <mergeCell ref="C1459:C1460"/>
    <mergeCell ref="D1459:D1460"/>
    <mergeCell ref="E1459:E1460"/>
    <mergeCell ref="F1459:F1460"/>
    <mergeCell ref="G1459:G1460"/>
    <mergeCell ref="A1409:B1409"/>
    <mergeCell ref="C1409:C1410"/>
    <mergeCell ref="D1409:D1410"/>
    <mergeCell ref="E1409:E1410"/>
    <mergeCell ref="F1409:F1410"/>
    <mergeCell ref="G1309:G1310"/>
    <mergeCell ref="A1359:B1359"/>
    <mergeCell ref="C1359:C1360"/>
    <mergeCell ref="D1359:D1360"/>
    <mergeCell ref="E1359:E1360"/>
    <mergeCell ref="F1359:F1360"/>
    <mergeCell ref="G1359:G1360"/>
    <mergeCell ref="A1309:B1309"/>
    <mergeCell ref="C1309:C1310"/>
    <mergeCell ref="D1309:D1310"/>
    <mergeCell ref="E1309:E1310"/>
    <mergeCell ref="F1309:F1310"/>
    <mergeCell ref="G1209:G1210"/>
    <mergeCell ref="A1259:B1259"/>
    <mergeCell ref="C1259:C1260"/>
    <mergeCell ref="D1259:D1260"/>
    <mergeCell ref="E1259:E1260"/>
    <mergeCell ref="F1259:F1260"/>
    <mergeCell ref="G1259:G1260"/>
    <mergeCell ref="A1209:B1209"/>
    <mergeCell ref="C1209:C1210"/>
    <mergeCell ref="D1209:D1210"/>
    <mergeCell ref="E1209:E1210"/>
    <mergeCell ref="F1209:F1210"/>
    <mergeCell ref="G1109:G1110"/>
    <mergeCell ref="A1159:B1159"/>
    <mergeCell ref="C1159:C1160"/>
    <mergeCell ref="D1159:D1160"/>
    <mergeCell ref="E1159:E1160"/>
    <mergeCell ref="F1159:F1160"/>
    <mergeCell ref="G1159:G1160"/>
    <mergeCell ref="A1109:B1109"/>
    <mergeCell ref="C1109:C1110"/>
    <mergeCell ref="D1109:D1110"/>
    <mergeCell ref="E1109:E1110"/>
    <mergeCell ref="F1109:F1110"/>
    <mergeCell ref="G1009:G1010"/>
    <mergeCell ref="A1059:B1059"/>
    <mergeCell ref="C1059:C1060"/>
    <mergeCell ref="D1059:D1060"/>
    <mergeCell ref="E1059:E1060"/>
    <mergeCell ref="F1059:F1060"/>
    <mergeCell ref="G1059:G1060"/>
    <mergeCell ref="A1009:B1009"/>
    <mergeCell ref="C1009:C1010"/>
    <mergeCell ref="D1009:D1010"/>
    <mergeCell ref="E1009:E1010"/>
    <mergeCell ref="F1009:F1010"/>
    <mergeCell ref="G909:G910"/>
    <mergeCell ref="A959:B959"/>
    <mergeCell ref="C959:C960"/>
    <mergeCell ref="D959:D960"/>
    <mergeCell ref="E959:E960"/>
    <mergeCell ref="F959:F960"/>
    <mergeCell ref="G959:G960"/>
    <mergeCell ref="A909:B909"/>
    <mergeCell ref="C909:C910"/>
    <mergeCell ref="D909:D910"/>
    <mergeCell ref="E909:E910"/>
    <mergeCell ref="F909:F910"/>
    <mergeCell ref="G809:G810"/>
    <mergeCell ref="A859:B859"/>
    <mergeCell ref="C859:C860"/>
    <mergeCell ref="D859:D860"/>
    <mergeCell ref="E859:E860"/>
    <mergeCell ref="F859:F860"/>
    <mergeCell ref="G859:G860"/>
    <mergeCell ref="A809:B809"/>
    <mergeCell ref="C809:C810"/>
    <mergeCell ref="D809:D810"/>
    <mergeCell ref="E809:E810"/>
    <mergeCell ref="F809:F810"/>
    <mergeCell ref="G709:G710"/>
    <mergeCell ref="A759:B759"/>
    <mergeCell ref="C759:C760"/>
    <mergeCell ref="D759:D760"/>
    <mergeCell ref="E759:E760"/>
    <mergeCell ref="F759:F760"/>
    <mergeCell ref="G759:G760"/>
    <mergeCell ref="A709:B709"/>
    <mergeCell ref="C709:C710"/>
    <mergeCell ref="D709:D710"/>
    <mergeCell ref="E709:E710"/>
    <mergeCell ref="F709:F710"/>
    <mergeCell ref="G609:G610"/>
    <mergeCell ref="A659:B659"/>
    <mergeCell ref="C659:C660"/>
    <mergeCell ref="D659:D660"/>
    <mergeCell ref="E659:E660"/>
    <mergeCell ref="F659:F660"/>
    <mergeCell ref="G659:G660"/>
    <mergeCell ref="A609:B609"/>
    <mergeCell ref="C609:C610"/>
    <mergeCell ref="D609:D610"/>
    <mergeCell ref="E609:E610"/>
    <mergeCell ref="F609:F610"/>
    <mergeCell ref="G509:G510"/>
    <mergeCell ref="A559:B559"/>
    <mergeCell ref="C559:C560"/>
    <mergeCell ref="D559:D560"/>
    <mergeCell ref="E559:E560"/>
    <mergeCell ref="F559:F560"/>
    <mergeCell ref="G559:G560"/>
    <mergeCell ref="A509:B509"/>
    <mergeCell ref="C509:C510"/>
    <mergeCell ref="D509:D510"/>
    <mergeCell ref="E509:E510"/>
    <mergeCell ref="F509:F510"/>
    <mergeCell ref="G59:G60"/>
    <mergeCell ref="A459:B459"/>
    <mergeCell ref="C459:C460"/>
    <mergeCell ref="D459:D460"/>
    <mergeCell ref="E459:E460"/>
    <mergeCell ref="F459:F460"/>
    <mergeCell ref="G459:G460"/>
    <mergeCell ref="A59:B59"/>
    <mergeCell ref="C59:C60"/>
    <mergeCell ref="D59:D60"/>
    <mergeCell ref="E59:E60"/>
    <mergeCell ref="F59:F60"/>
    <mergeCell ref="G359:G360"/>
    <mergeCell ref="A409:B409"/>
    <mergeCell ref="C409:C410"/>
    <mergeCell ref="D409:D410"/>
    <mergeCell ref="E409:E410"/>
    <mergeCell ref="F409:F410"/>
    <mergeCell ref="G409:G410"/>
    <mergeCell ref="A359:B359"/>
    <mergeCell ref="G9:G10"/>
    <mergeCell ref="A9:B9"/>
    <mergeCell ref="C9:C10"/>
    <mergeCell ref="D9:D10"/>
    <mergeCell ref="E9:E10"/>
    <mergeCell ref="F9:F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C109:C110"/>
    <mergeCell ref="D109:D110"/>
    <mergeCell ref="E109:E110"/>
    <mergeCell ref="D259:D260"/>
    <mergeCell ref="E259:E260"/>
    <mergeCell ref="F109:F110"/>
    <mergeCell ref="F259:F260"/>
    <mergeCell ref="C359:C360"/>
    <mergeCell ref="D359:D360"/>
    <mergeCell ref="E359:E360"/>
    <mergeCell ref="F359:F360"/>
    <mergeCell ref="G259:G260"/>
    <mergeCell ref="A309:B309"/>
    <mergeCell ref="C309:C310"/>
    <mergeCell ref="D309:D310"/>
    <mergeCell ref="E309:E310"/>
    <mergeCell ref="F309:F310"/>
    <mergeCell ref="G309:G310"/>
    <mergeCell ref="A259:B259"/>
    <mergeCell ref="C259:C260"/>
  </mergeCells>
  <pageMargins left="1.1811023622047245" right="0.78740157480314965" top="1.1811023622047245" bottom="0.78740157480314965" header="0.39370078740157483" footer="0.39370078740157483"/>
  <pageSetup paperSize="9" scale="31" fitToHeight="100" orientation="portrait" r:id="rId1"/>
  <headerFooter>
    <oddHeader>&amp;L&amp;G</oddHeader>
  </headerFooter>
  <ignoredErrors>
    <ignoredError sqref="A38:B46 A31:A35 A13:B25 A12 A29:A30 A28"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18"/>
  <sheetViews>
    <sheetView showGridLines="0" showZeros="0" topLeftCell="A4" zoomScale="90" zoomScaleNormal="90" zoomScaleSheetLayoutView="90" workbookViewId="0">
      <selection sqref="A1:I53"/>
    </sheetView>
  </sheetViews>
  <sheetFormatPr baseColWidth="10" defaultColWidth="11.42578125" defaultRowHeight="12.75" x14ac:dyDescent="0.2"/>
  <cols>
    <col min="1" max="1" width="8.7109375" style="180" customWidth="1"/>
    <col min="2" max="3" width="30.7109375" style="180" customWidth="1"/>
    <col min="4" max="4" width="6.7109375" style="180" customWidth="1"/>
    <col min="5" max="5" width="10.7109375" style="180" customWidth="1"/>
    <col min="6" max="7" width="17.7109375" style="180" customWidth="1"/>
    <col min="8" max="8" width="22.7109375" style="180" customWidth="1"/>
    <col min="9" max="9" width="14.7109375" style="180" customWidth="1"/>
    <col min="10" max="16384" width="11.42578125" style="180"/>
  </cols>
  <sheetData>
    <row r="1" spans="1:9" s="166" customFormat="1" ht="20.100000000000001" customHeight="1" x14ac:dyDescent="0.2">
      <c r="A1" s="165" t="s">
        <v>11</v>
      </c>
      <c r="B1" s="165"/>
      <c r="C1" s="165" t="str">
        <f>Comitente</f>
        <v>DIRECCION PROVINCIAL DE REDES DE GAS</v>
      </c>
      <c r="D1" s="165"/>
      <c r="E1" s="165"/>
      <c r="F1" s="165"/>
      <c r="G1" s="165"/>
      <c r="I1" s="167"/>
    </row>
    <row r="2" spans="1:9" s="170" customFormat="1" ht="20.100000000000001" customHeight="1" x14ac:dyDescent="0.2">
      <c r="A2" s="168" t="s">
        <v>12</v>
      </c>
      <c r="B2" s="168"/>
      <c r="C2" s="165" t="str">
        <f>Obra</f>
        <v>RED DE MEDIA PRESIÓN BARRIO TALACASTO</v>
      </c>
      <c r="D2" s="169"/>
      <c r="E2" s="169"/>
      <c r="F2" s="169"/>
      <c r="G2" s="169"/>
      <c r="I2" s="169"/>
    </row>
    <row r="3" spans="1:9" s="170" customFormat="1" ht="20.100000000000001" customHeight="1" x14ac:dyDescent="0.2">
      <c r="A3" s="168" t="s">
        <v>16</v>
      </c>
      <c r="B3" s="168"/>
      <c r="C3" s="171" t="str">
        <f>Ubicación</f>
        <v>Departamento Chimbas</v>
      </c>
      <c r="D3" s="171"/>
      <c r="E3" s="171"/>
      <c r="F3" s="171"/>
      <c r="G3" s="171"/>
      <c r="I3" s="171"/>
    </row>
    <row r="4" spans="1:9" s="170" customFormat="1" ht="20.100000000000001" customHeight="1" x14ac:dyDescent="0.2">
      <c r="A4" s="168" t="s">
        <v>15</v>
      </c>
      <c r="B4" s="172"/>
      <c r="C4" s="173">
        <f>Licitación_N°</f>
        <v>0</v>
      </c>
    </row>
    <row r="5" spans="1:9" s="170" customFormat="1" ht="20.100000000000001" customHeight="1" x14ac:dyDescent="0.2">
      <c r="A5" s="168" t="s">
        <v>36</v>
      </c>
      <c r="B5" s="172"/>
      <c r="C5" s="174">
        <f>Expediente_N°</f>
        <v>0</v>
      </c>
    </row>
    <row r="6" spans="1:9" s="170" customFormat="1" ht="20.100000000000001" customHeight="1" x14ac:dyDescent="0.2">
      <c r="A6" s="168" t="s">
        <v>18</v>
      </c>
      <c r="B6" s="172"/>
      <c r="C6" s="175">
        <f>P_Oficial</f>
        <v>9191438</v>
      </c>
    </row>
    <row r="7" spans="1:9" s="170" customFormat="1" ht="20.100000000000001" customHeight="1" x14ac:dyDescent="0.2">
      <c r="A7" s="168" t="s">
        <v>990</v>
      </c>
      <c r="B7" s="172"/>
      <c r="C7" s="176">
        <f>Anticipo_Financiero</f>
        <v>0</v>
      </c>
    </row>
    <row r="8" spans="1:9" s="170" customFormat="1" ht="20.100000000000001" customHeight="1" x14ac:dyDescent="0.2">
      <c r="A8" s="168" t="s">
        <v>989</v>
      </c>
      <c r="B8" s="172"/>
      <c r="C8" s="177">
        <f>Fecha_Base</f>
        <v>0</v>
      </c>
    </row>
    <row r="9" spans="1:9" s="170" customFormat="1" ht="20.100000000000001" customHeight="1" x14ac:dyDescent="0.2">
      <c r="A9" s="168" t="s">
        <v>17</v>
      </c>
      <c r="B9" s="172"/>
      <c r="C9" s="178" t="str">
        <f>Plazo_Obra</f>
        <v>180 días</v>
      </c>
    </row>
    <row r="10" spans="1:9" s="170" customFormat="1" ht="20.100000000000001" customHeight="1" x14ac:dyDescent="0.2">
      <c r="A10" s="168" t="s">
        <v>13</v>
      </c>
      <c r="B10" s="172"/>
      <c r="C10" s="168">
        <f>Contratista</f>
        <v>0</v>
      </c>
    </row>
    <row r="11" spans="1:9" s="170" customFormat="1" ht="20.100000000000001" customHeight="1" x14ac:dyDescent="0.2">
      <c r="A11" s="168" t="s">
        <v>47</v>
      </c>
      <c r="B11" s="172"/>
      <c r="C11" s="179">
        <f>Monto_Oferta</f>
        <v>0</v>
      </c>
    </row>
    <row r="12" spans="1:9" ht="20.100000000000001" customHeight="1" x14ac:dyDescent="0.2"/>
    <row r="13" spans="1:9" ht="20.100000000000001" customHeight="1" x14ac:dyDescent="0.2">
      <c r="A13" s="181" t="s">
        <v>46</v>
      </c>
      <c r="B13" s="182"/>
      <c r="C13" s="182"/>
      <c r="D13" s="182"/>
      <c r="E13" s="182"/>
      <c r="F13" s="182"/>
      <c r="G13" s="182"/>
      <c r="H13" s="183"/>
      <c r="I13" s="184"/>
    </row>
    <row r="14" spans="1:9" ht="20.100000000000001" customHeight="1" x14ac:dyDescent="0.2"/>
    <row r="15" spans="1:9" ht="20.100000000000001" customHeight="1" x14ac:dyDescent="0.2">
      <c r="A15" s="433" t="s">
        <v>991</v>
      </c>
      <c r="B15" s="435" t="s">
        <v>0</v>
      </c>
      <c r="C15" s="436"/>
      <c r="D15" s="433" t="s">
        <v>1</v>
      </c>
      <c r="E15" s="433" t="s">
        <v>2</v>
      </c>
      <c r="F15" s="439" t="s">
        <v>1031</v>
      </c>
      <c r="G15" s="439" t="s">
        <v>1032</v>
      </c>
      <c r="H15" s="439" t="s">
        <v>1010</v>
      </c>
      <c r="I15" s="433" t="s">
        <v>14</v>
      </c>
    </row>
    <row r="16" spans="1:9" ht="20.100000000000001" customHeight="1" x14ac:dyDescent="0.2">
      <c r="A16" s="434"/>
      <c r="B16" s="437"/>
      <c r="C16" s="438"/>
      <c r="D16" s="434"/>
      <c r="E16" s="434"/>
      <c r="F16" s="439"/>
      <c r="G16" s="439"/>
      <c r="H16" s="439"/>
      <c r="I16" s="434"/>
    </row>
    <row r="17" spans="1:9" ht="20.100000000000001" customHeight="1" x14ac:dyDescent="0.2">
      <c r="A17" s="88"/>
      <c r="B17" s="153"/>
      <c r="C17" s="153"/>
      <c r="D17" s="88"/>
      <c r="E17" s="88"/>
      <c r="F17" s="153"/>
      <c r="G17" s="153"/>
      <c r="I17" s="185"/>
    </row>
    <row r="18" spans="1:9" ht="24.95" customHeight="1" x14ac:dyDescent="0.2">
      <c r="A18" s="163">
        <f>Datos!B26</f>
        <v>1</v>
      </c>
      <c r="B18" s="441" t="str">
        <f t="shared" ref="B18" si="0">IFERROR(VLOOKUP(A18,Tabla_Datos,2,FALSE),"")</f>
        <v>TRABAJOS PRELIMINARES</v>
      </c>
      <c r="C18" s="442"/>
      <c r="D18" s="186">
        <f t="shared" ref="D18" si="1">IFERROR(VLOOKUP(A18,Tabla_Datos,3,FALSE),"")</f>
        <v>0</v>
      </c>
      <c r="E18" s="187">
        <f>+Datos!D26</f>
        <v>0</v>
      </c>
      <c r="F18" s="188">
        <f t="shared" ref="F18" si="2">IFERROR(VLOOKUP(A18,Tabla_Analisis_Precio,7,FALSE),0)</f>
        <v>0</v>
      </c>
      <c r="G18" s="144">
        <f t="shared" ref="G18" si="3">ROUND(PrecioUnitario(F18,Costo_Financiero,Gasto_Generales_Porcentaje,Beneficio,Ingresos_Brutos,IVA),2)</f>
        <v>0</v>
      </c>
      <c r="H18" s="144">
        <f t="shared" ref="H18:H38" si="4">ROUND(E18*G18,2)</f>
        <v>0</v>
      </c>
      <c r="I18" s="189">
        <f t="shared" ref="I18" si="5">IFERROR(H18/Monto_Oferta,0)</f>
        <v>0</v>
      </c>
    </row>
    <row r="19" spans="1:9" ht="24.95" customHeight="1" x14ac:dyDescent="0.2">
      <c r="A19" s="163" t="str">
        <f>Datos!B27</f>
        <v>1.1</v>
      </c>
      <c r="B19" s="441" t="str">
        <f t="shared" ref="B19:B21" si="6">IFERROR(VLOOKUP(A19,Tabla_Datos,2,FALSE),"")</f>
        <v>Presentación de la Documentación ante la Distribuidora de Gas Cuyana</v>
      </c>
      <c r="C19" s="442"/>
      <c r="D19" s="186" t="str">
        <f t="shared" ref="D19:D21" si="7">IFERROR(VLOOKUP(A19,Tabla_Datos,3,FALSE),"")</f>
        <v>GL</v>
      </c>
      <c r="E19" s="187">
        <f>+Datos!E27</f>
        <v>1</v>
      </c>
      <c r="F19" s="188">
        <f t="shared" ref="F19:F21" si="8">IFERROR(VLOOKUP(A19,Tabla_Analisis_Precio,7,FALSE),0)</f>
        <v>0</v>
      </c>
      <c r="G19" s="144">
        <f t="shared" ref="G19:G21" si="9">ROUND(PrecioUnitario(F19,Costo_Financiero,Gasto_Generales_Porcentaje,Beneficio,Ingresos_Brutos,IVA),2)</f>
        <v>0</v>
      </c>
      <c r="H19" s="144">
        <f t="shared" si="4"/>
        <v>0</v>
      </c>
      <c r="I19" s="189">
        <f t="shared" ref="I19:I21" si="10">IFERROR(H19/Monto_Oferta,0)</f>
        <v>0</v>
      </c>
    </row>
    <row r="20" spans="1:9" ht="24.95" customHeight="1" x14ac:dyDescent="0.2">
      <c r="A20" s="163" t="str">
        <f>Datos!B28</f>
        <v>1.2</v>
      </c>
      <c r="B20" s="441" t="str">
        <f t="shared" si="6"/>
        <v>Aprobación Proyecto Constructivo en Ecogas (Redes de Pe/Ac de Media Presión)</v>
      </c>
      <c r="C20" s="442"/>
      <c r="D20" s="186" t="str">
        <f t="shared" si="7"/>
        <v>GL</v>
      </c>
      <c r="E20" s="187">
        <f>+Datos!E28</f>
        <v>1</v>
      </c>
      <c r="F20" s="188">
        <f t="shared" si="8"/>
        <v>0</v>
      </c>
      <c r="G20" s="144">
        <f t="shared" si="9"/>
        <v>0</v>
      </c>
      <c r="H20" s="144">
        <f t="shared" si="4"/>
        <v>0</v>
      </c>
      <c r="I20" s="189">
        <f t="shared" si="10"/>
        <v>0</v>
      </c>
    </row>
    <row r="21" spans="1:9" ht="24.95" customHeight="1" x14ac:dyDescent="0.2">
      <c r="A21" s="163" t="str">
        <f>Datos!B29</f>
        <v>1.3</v>
      </c>
      <c r="B21" s="441" t="str">
        <f t="shared" si="6"/>
        <v xml:space="preserve">Cartel de Obra </v>
      </c>
      <c r="C21" s="442"/>
      <c r="D21" s="186" t="str">
        <f t="shared" si="7"/>
        <v>GL</v>
      </c>
      <c r="E21" s="187">
        <f>+Datos!E29</f>
        <v>1</v>
      </c>
      <c r="F21" s="188">
        <f t="shared" si="8"/>
        <v>0</v>
      </c>
      <c r="G21" s="144">
        <f t="shared" si="9"/>
        <v>0</v>
      </c>
      <c r="H21" s="144">
        <f t="shared" si="4"/>
        <v>0</v>
      </c>
      <c r="I21" s="189">
        <f t="shared" si="10"/>
        <v>0</v>
      </c>
    </row>
    <row r="22" spans="1:9" ht="24.95" customHeight="1" x14ac:dyDescent="0.2">
      <c r="A22" s="163">
        <f>Datos!B30</f>
        <v>2</v>
      </c>
      <c r="B22" s="441" t="str">
        <f t="shared" ref="B22:B38" si="11">IFERROR(VLOOKUP(A22,Tabla_Datos,2,FALSE),"")</f>
        <v>CAÑERÍAS</v>
      </c>
      <c r="C22" s="442"/>
      <c r="D22" s="186">
        <f t="shared" ref="D22:D38" si="12">IFERROR(VLOOKUP(A22,Tabla_Datos,3,FALSE),"")</f>
        <v>0</v>
      </c>
      <c r="E22" s="187">
        <f>+Datos!E30</f>
        <v>0</v>
      </c>
      <c r="F22" s="188">
        <f t="shared" ref="F22:F38" si="13">IFERROR(VLOOKUP(A22,Tabla_Analisis_Precio,7,FALSE),0)</f>
        <v>0</v>
      </c>
      <c r="G22" s="144">
        <f t="shared" ref="G22:G38" si="14">ROUND(PrecioUnitario(F22,Costo_Financiero,Gasto_Generales_Porcentaje,Beneficio,Ingresos_Brutos,IVA),2)</f>
        <v>0</v>
      </c>
      <c r="H22" s="144">
        <f t="shared" si="4"/>
        <v>0</v>
      </c>
      <c r="I22" s="189">
        <f t="shared" ref="I22:I38" si="15">IFERROR(H22/Monto_Oferta,0)</f>
        <v>0</v>
      </c>
    </row>
    <row r="23" spans="1:9" ht="24.95" customHeight="1" x14ac:dyDescent="0.2">
      <c r="A23" s="163" t="str">
        <f>Datos!B31</f>
        <v>2.1</v>
      </c>
      <c r="B23" s="441" t="str">
        <f t="shared" si="11"/>
        <v xml:space="preserve">Provision y Colocación de  Caño PE p/red de media presion 50 mm diam. </v>
      </c>
      <c r="C23" s="442"/>
      <c r="D23" s="186" t="str">
        <f t="shared" si="12"/>
        <v>m</v>
      </c>
      <c r="E23" s="187">
        <f>+Datos!E31</f>
        <v>1259.77</v>
      </c>
      <c r="F23" s="188">
        <f t="shared" si="13"/>
        <v>0</v>
      </c>
      <c r="G23" s="144">
        <f t="shared" si="14"/>
        <v>0</v>
      </c>
      <c r="H23" s="144">
        <f t="shared" si="4"/>
        <v>0</v>
      </c>
      <c r="I23" s="189">
        <f t="shared" si="15"/>
        <v>0</v>
      </c>
    </row>
    <row r="24" spans="1:9" ht="24.95" customHeight="1" x14ac:dyDescent="0.2">
      <c r="A24" s="163" t="str">
        <f>Datos!B32</f>
        <v>2.2</v>
      </c>
      <c r="B24" s="441" t="str">
        <f t="shared" si="11"/>
        <v xml:space="preserve">Provision y Colocación de Caño PE p/red de media presion 63 mm diam. </v>
      </c>
      <c r="C24" s="442"/>
      <c r="D24" s="186" t="str">
        <f t="shared" si="12"/>
        <v>m</v>
      </c>
      <c r="E24" s="187">
        <f>+Datos!E32</f>
        <v>178.25</v>
      </c>
      <c r="F24" s="188">
        <f t="shared" si="13"/>
        <v>0</v>
      </c>
      <c r="G24" s="144">
        <f t="shared" si="14"/>
        <v>0</v>
      </c>
      <c r="H24" s="144">
        <f t="shared" si="4"/>
        <v>0</v>
      </c>
      <c r="I24" s="189">
        <f t="shared" si="15"/>
        <v>0</v>
      </c>
    </row>
    <row r="25" spans="1:9" ht="24.95" customHeight="1" x14ac:dyDescent="0.2">
      <c r="A25" s="163" t="str">
        <f>Datos!B33</f>
        <v>2.3</v>
      </c>
      <c r="B25" s="441" t="str">
        <f t="shared" si="11"/>
        <v xml:space="preserve">Provision y Colocación de Caño PE p/red de media presion 90 mm diam. </v>
      </c>
      <c r="C25" s="442"/>
      <c r="D25" s="186" t="str">
        <f t="shared" si="12"/>
        <v>m</v>
      </c>
      <c r="E25" s="187">
        <f>+Datos!E33</f>
        <v>173.4</v>
      </c>
      <c r="F25" s="188">
        <f t="shared" si="13"/>
        <v>0</v>
      </c>
      <c r="G25" s="144">
        <f t="shared" si="14"/>
        <v>0</v>
      </c>
      <c r="H25" s="144">
        <f t="shared" si="4"/>
        <v>0</v>
      </c>
      <c r="I25" s="189">
        <f t="shared" si="15"/>
        <v>0</v>
      </c>
    </row>
    <row r="26" spans="1:9" ht="24.95" customHeight="1" x14ac:dyDescent="0.2">
      <c r="A26" s="163" t="str">
        <f>Datos!B34</f>
        <v>2.4</v>
      </c>
      <c r="B26" s="441" t="str">
        <f t="shared" si="11"/>
        <v xml:space="preserve">Provisión y Colocación de Accesorios PE  (90, 63, 50) </v>
      </c>
      <c r="C26" s="442"/>
      <c r="D26" s="186" t="str">
        <f t="shared" si="12"/>
        <v>GL</v>
      </c>
      <c r="E26" s="187">
        <f>+Datos!E34</f>
        <v>1</v>
      </c>
      <c r="F26" s="188">
        <f t="shared" si="13"/>
        <v>0</v>
      </c>
      <c r="G26" s="144">
        <f t="shared" si="14"/>
        <v>0</v>
      </c>
      <c r="H26" s="144">
        <f t="shared" si="4"/>
        <v>0</v>
      </c>
      <c r="I26" s="189">
        <f t="shared" si="15"/>
        <v>0</v>
      </c>
    </row>
    <row r="27" spans="1:9" ht="24.95" customHeight="1" x14ac:dyDescent="0.2">
      <c r="A27" s="163" t="str">
        <f>Datos!B35</f>
        <v>2.5</v>
      </c>
      <c r="B27" s="441" t="str">
        <f t="shared" si="11"/>
        <v>Provisión y Colocación de Malla de advertencia 15 cm</v>
      </c>
      <c r="C27" s="442"/>
      <c r="D27" s="186" t="str">
        <f t="shared" si="12"/>
        <v>m</v>
      </c>
      <c r="E27" s="187">
        <f>+Datos!E35</f>
        <v>1438.02</v>
      </c>
      <c r="F27" s="188">
        <f t="shared" si="13"/>
        <v>0</v>
      </c>
      <c r="G27" s="144">
        <f t="shared" si="14"/>
        <v>0</v>
      </c>
      <c r="H27" s="144">
        <f t="shared" si="4"/>
        <v>0</v>
      </c>
      <c r="I27" s="189">
        <f t="shared" si="15"/>
        <v>0</v>
      </c>
    </row>
    <row r="28" spans="1:9" ht="24.95" customHeight="1" x14ac:dyDescent="0.2">
      <c r="A28" s="163" t="str">
        <f>Datos!B36</f>
        <v>2.6</v>
      </c>
      <c r="B28" s="441" t="str">
        <f t="shared" si="11"/>
        <v>Provisión y Colocación de Malla de advertencia 30 cm</v>
      </c>
      <c r="C28" s="442"/>
      <c r="D28" s="186" t="str">
        <f t="shared" si="12"/>
        <v>m</v>
      </c>
      <c r="E28" s="187">
        <f>+Datos!E36</f>
        <v>173.4</v>
      </c>
      <c r="F28" s="188">
        <f t="shared" si="13"/>
        <v>0</v>
      </c>
      <c r="G28" s="144">
        <f t="shared" si="14"/>
        <v>0</v>
      </c>
      <c r="H28" s="144">
        <f t="shared" si="4"/>
        <v>0</v>
      </c>
      <c r="I28" s="189">
        <f t="shared" si="15"/>
        <v>0</v>
      </c>
    </row>
    <row r="29" spans="1:9" ht="24.95" customHeight="1" x14ac:dyDescent="0.2">
      <c r="A29" s="163" t="str">
        <f>Datos!B37</f>
        <v>2.7</v>
      </c>
      <c r="B29" s="441" t="str">
        <f t="shared" si="11"/>
        <v>Excavación de zanja para la instalación de cañeria PE -Red Media Presión</v>
      </c>
      <c r="C29" s="442"/>
      <c r="D29" s="186" t="str">
        <f t="shared" si="12"/>
        <v>m</v>
      </c>
      <c r="E29" s="187">
        <f>+Datos!E37</f>
        <v>1611.42</v>
      </c>
      <c r="F29" s="188">
        <f t="shared" si="13"/>
        <v>0</v>
      </c>
      <c r="G29" s="144">
        <f t="shared" si="14"/>
        <v>0</v>
      </c>
      <c r="H29" s="144">
        <f t="shared" si="4"/>
        <v>0</v>
      </c>
      <c r="I29" s="189">
        <f t="shared" si="15"/>
        <v>0</v>
      </c>
    </row>
    <row r="30" spans="1:9" ht="24.95" customHeight="1" x14ac:dyDescent="0.2">
      <c r="A30" s="163" t="str">
        <f>Datos!B38</f>
        <v>2.8</v>
      </c>
      <c r="B30" s="441" t="str">
        <f t="shared" si="11"/>
        <v>Provisión e Instalación de Servicios Integrales Domiciliarios</v>
      </c>
      <c r="C30" s="442"/>
      <c r="D30" s="186" t="str">
        <f t="shared" si="12"/>
        <v>un</v>
      </c>
      <c r="E30" s="187">
        <f>+Datos!E38</f>
        <v>109</v>
      </c>
      <c r="F30" s="188">
        <f t="shared" si="13"/>
        <v>0</v>
      </c>
      <c r="G30" s="144">
        <f t="shared" si="14"/>
        <v>0</v>
      </c>
      <c r="H30" s="144">
        <f t="shared" si="4"/>
        <v>0</v>
      </c>
      <c r="I30" s="189">
        <f t="shared" si="15"/>
        <v>0</v>
      </c>
    </row>
    <row r="31" spans="1:9" ht="24.95" customHeight="1" x14ac:dyDescent="0.2">
      <c r="A31" s="163" t="str">
        <f>Datos!B39</f>
        <v>2.9</v>
      </c>
      <c r="B31" s="441" t="str">
        <f t="shared" si="11"/>
        <v>Tapado  y Compactación de zanja cañeria PE Red media presión</v>
      </c>
      <c r="C31" s="442"/>
      <c r="D31" s="186" t="str">
        <f t="shared" si="12"/>
        <v>m</v>
      </c>
      <c r="E31" s="187">
        <f>+Datos!E39</f>
        <v>1611.42</v>
      </c>
      <c r="F31" s="188">
        <f t="shared" si="13"/>
        <v>0</v>
      </c>
      <c r="G31" s="144">
        <f t="shared" si="14"/>
        <v>0</v>
      </c>
      <c r="H31" s="144">
        <f t="shared" si="4"/>
        <v>0</v>
      </c>
      <c r="I31" s="189">
        <f t="shared" si="15"/>
        <v>0</v>
      </c>
    </row>
    <row r="32" spans="1:9" ht="24.95" customHeight="1" x14ac:dyDescent="0.2">
      <c r="A32" s="163" t="str">
        <f>Datos!B40</f>
        <v>2.10</v>
      </c>
      <c r="B32" s="441" t="str">
        <f t="shared" si="11"/>
        <v>Rotura de calle de hormigon /  asfalto / veredas</v>
      </c>
      <c r="C32" s="442"/>
      <c r="D32" s="186" t="str">
        <f t="shared" si="12"/>
        <v>m</v>
      </c>
      <c r="E32" s="187">
        <f>+Datos!E40</f>
        <v>1611.42</v>
      </c>
      <c r="F32" s="188">
        <f t="shared" si="13"/>
        <v>0</v>
      </c>
      <c r="G32" s="144">
        <f t="shared" si="14"/>
        <v>0</v>
      </c>
      <c r="H32" s="144">
        <f t="shared" si="4"/>
        <v>0</v>
      </c>
      <c r="I32" s="189">
        <f t="shared" si="15"/>
        <v>0</v>
      </c>
    </row>
    <row r="33" spans="1:9" ht="24.95" customHeight="1" x14ac:dyDescent="0.2">
      <c r="A33" s="163" t="str">
        <f>Datos!B41</f>
        <v>2.11</v>
      </c>
      <c r="B33" s="441" t="str">
        <f t="shared" si="11"/>
        <v>Reparacion de calle de hormigon / asfalto / veredas</v>
      </c>
      <c r="C33" s="442"/>
      <c r="D33" s="186" t="str">
        <f t="shared" si="12"/>
        <v>m</v>
      </c>
      <c r="E33" s="187">
        <f>+Datos!E41</f>
        <v>1611.42</v>
      </c>
      <c r="F33" s="188">
        <f t="shared" si="13"/>
        <v>0</v>
      </c>
      <c r="G33" s="144">
        <f t="shared" si="14"/>
        <v>0</v>
      </c>
      <c r="H33" s="144">
        <f t="shared" si="4"/>
        <v>0</v>
      </c>
      <c r="I33" s="189">
        <f t="shared" si="15"/>
        <v>0</v>
      </c>
    </row>
    <row r="34" spans="1:9" ht="24.95" customHeight="1" x14ac:dyDescent="0.2">
      <c r="A34" s="163" t="str">
        <f>Datos!B42</f>
        <v>2.12</v>
      </c>
      <c r="B34" s="441" t="str">
        <f t="shared" si="11"/>
        <v>Prueba de hermeticidad cañeria PE - Red media presión</v>
      </c>
      <c r="C34" s="442"/>
      <c r="D34" s="186" t="str">
        <f t="shared" si="12"/>
        <v>GL</v>
      </c>
      <c r="E34" s="187">
        <f>+Datos!E42</f>
        <v>1</v>
      </c>
      <c r="F34" s="188">
        <f t="shared" si="13"/>
        <v>0</v>
      </c>
      <c r="G34" s="144">
        <f t="shared" si="14"/>
        <v>0</v>
      </c>
      <c r="H34" s="144">
        <f t="shared" si="4"/>
        <v>0</v>
      </c>
      <c r="I34" s="189">
        <f t="shared" si="15"/>
        <v>0</v>
      </c>
    </row>
    <row r="35" spans="1:9" ht="24.95" customHeight="1" x14ac:dyDescent="0.2">
      <c r="A35" s="163">
        <f>Datos!B43</f>
        <v>3</v>
      </c>
      <c r="B35" s="441" t="str">
        <f t="shared" si="11"/>
        <v>TRABAJOS FINALES</v>
      </c>
      <c r="C35" s="442"/>
      <c r="D35" s="186">
        <f t="shared" si="12"/>
        <v>0</v>
      </c>
      <c r="E35" s="187">
        <f>+Datos!E43</f>
        <v>0</v>
      </c>
      <c r="F35" s="188">
        <f t="shared" si="13"/>
        <v>0</v>
      </c>
      <c r="G35" s="144">
        <f t="shared" si="14"/>
        <v>0</v>
      </c>
      <c r="H35" s="144">
        <f t="shared" si="4"/>
        <v>0</v>
      </c>
      <c r="I35" s="189">
        <f t="shared" si="15"/>
        <v>0</v>
      </c>
    </row>
    <row r="36" spans="1:9" ht="24.95" customHeight="1" x14ac:dyDescent="0.2">
      <c r="A36" s="163" t="str">
        <f>Datos!B44</f>
        <v>3.1</v>
      </c>
      <c r="B36" s="441" t="str">
        <f t="shared" si="11"/>
        <v>Hablitacion de red media presion PE/Ac</v>
      </c>
      <c r="C36" s="442"/>
      <c r="D36" s="186" t="str">
        <f t="shared" si="12"/>
        <v>GL</v>
      </c>
      <c r="E36" s="187">
        <f>+Datos!E44</f>
        <v>1</v>
      </c>
      <c r="F36" s="188">
        <f t="shared" si="13"/>
        <v>0</v>
      </c>
      <c r="G36" s="144">
        <f t="shared" si="14"/>
        <v>0</v>
      </c>
      <c r="H36" s="144">
        <f t="shared" si="4"/>
        <v>0</v>
      </c>
      <c r="I36" s="189">
        <f t="shared" si="15"/>
        <v>0</v>
      </c>
    </row>
    <row r="37" spans="1:9" ht="24.95" customHeight="1" x14ac:dyDescent="0.2">
      <c r="A37" s="163" t="str">
        <f>Datos!B45</f>
        <v>3.2</v>
      </c>
      <c r="B37" s="441" t="str">
        <f t="shared" si="11"/>
        <v>Limpieza de Obra</v>
      </c>
      <c r="C37" s="442"/>
      <c r="D37" s="186" t="str">
        <f t="shared" si="12"/>
        <v>GL</v>
      </c>
      <c r="E37" s="187">
        <f>+Datos!E45</f>
        <v>1</v>
      </c>
      <c r="F37" s="188">
        <f t="shared" si="13"/>
        <v>0</v>
      </c>
      <c r="G37" s="144">
        <f t="shared" si="14"/>
        <v>0</v>
      </c>
      <c r="H37" s="144">
        <f t="shared" si="4"/>
        <v>0</v>
      </c>
      <c r="I37" s="189">
        <f t="shared" si="15"/>
        <v>0</v>
      </c>
    </row>
    <row r="38" spans="1:9" ht="24.95" customHeight="1" x14ac:dyDescent="0.2">
      <c r="A38" s="163" t="str">
        <f>Datos!B46</f>
        <v>3.3</v>
      </c>
      <c r="B38" s="441" t="str">
        <f t="shared" si="11"/>
        <v>Doc. conforme a obra Aprobada por Ecogas (Cañería PE/Ac Red Media Presión)</v>
      </c>
      <c r="C38" s="442"/>
      <c r="D38" s="186" t="str">
        <f t="shared" si="12"/>
        <v>GL</v>
      </c>
      <c r="E38" s="187">
        <f>+Datos!E46</f>
        <v>1</v>
      </c>
      <c r="F38" s="188">
        <f t="shared" si="13"/>
        <v>0</v>
      </c>
      <c r="G38" s="144">
        <f t="shared" si="14"/>
        <v>0</v>
      </c>
      <c r="H38" s="144">
        <f t="shared" si="4"/>
        <v>0</v>
      </c>
      <c r="I38" s="189">
        <f t="shared" si="15"/>
        <v>0</v>
      </c>
    </row>
    <row r="39" spans="1:9" ht="20.100000000000001" customHeight="1" x14ac:dyDescent="0.2">
      <c r="A39" s="190"/>
      <c r="B39" s="191"/>
      <c r="C39" s="192"/>
      <c r="D39" s="193"/>
      <c r="E39" s="194"/>
      <c r="F39" s="195"/>
      <c r="G39" s="195"/>
      <c r="I39" s="196"/>
    </row>
    <row r="40" spans="1:9" ht="20.100000000000001" customHeight="1" x14ac:dyDescent="0.2">
      <c r="A40" s="197" t="s">
        <v>3</v>
      </c>
      <c r="B40" s="315" t="s">
        <v>1191</v>
      </c>
      <c r="C40" s="198"/>
      <c r="D40" s="198"/>
      <c r="E40" s="198"/>
      <c r="F40" s="199">
        <f>ROUND(SUMPRODUCT(E18:E38,F18:F38),2)</f>
        <v>0</v>
      </c>
      <c r="G40" s="153" t="s">
        <v>1038</v>
      </c>
      <c r="H40" s="379">
        <f>SUM(H18:H38)</f>
        <v>0</v>
      </c>
      <c r="I40" s="200">
        <f>SUM(I18:I39)</f>
        <v>0</v>
      </c>
    </row>
    <row r="41" spans="1:9" ht="20.100000000000001" customHeight="1" thickBot="1" x14ac:dyDescent="0.25">
      <c r="G41" s="201"/>
    </row>
    <row r="42" spans="1:9" ht="20.100000000000001" customHeight="1" thickTop="1" x14ac:dyDescent="0.2">
      <c r="A42" s="202" t="s">
        <v>992</v>
      </c>
      <c r="B42" s="203" t="s">
        <v>1192</v>
      </c>
      <c r="C42" s="204"/>
      <c r="D42" s="205"/>
      <c r="E42" s="206"/>
      <c r="F42" s="207"/>
      <c r="G42" s="206"/>
      <c r="H42" s="208">
        <f>ROUND(H51/Coeficiente_Paso,2)</f>
        <v>0</v>
      </c>
      <c r="I42" s="209"/>
    </row>
    <row r="43" spans="1:9" ht="20.100000000000001" customHeight="1" x14ac:dyDescent="0.2">
      <c r="A43" s="210" t="s">
        <v>993</v>
      </c>
      <c r="B43" s="215" t="str">
        <f>"COSTO FINANCIERO  "&amp;ROUND(Costo_Financiero*100,2)&amp;" % de ( 1 )"</f>
        <v>COSTO FINANCIERO  0 % de ( 1 )</v>
      </c>
      <c r="C43" s="216"/>
      <c r="D43" s="286"/>
      <c r="E43" s="213">
        <f>Costo_Financiero</f>
        <v>0</v>
      </c>
      <c r="F43" s="90"/>
      <c r="G43" s="166"/>
      <c r="H43" s="214">
        <f>ROUND(H42*Costo_Financiero,2)</f>
        <v>0</v>
      </c>
      <c r="I43" s="209"/>
    </row>
    <row r="44" spans="1:9" ht="20.100000000000001" customHeight="1" x14ac:dyDescent="0.2">
      <c r="A44" s="210" t="s">
        <v>994</v>
      </c>
      <c r="B44" s="215" t="s">
        <v>1197</v>
      </c>
      <c r="C44" s="216"/>
      <c r="D44" s="286"/>
      <c r="E44" s="166"/>
      <c r="F44" s="90"/>
      <c r="G44" s="166"/>
      <c r="H44" s="214">
        <f>H42+H43</f>
        <v>0</v>
      </c>
      <c r="I44" s="209"/>
    </row>
    <row r="45" spans="1:9" ht="20.100000000000001" customHeight="1" x14ac:dyDescent="0.2">
      <c r="A45" s="210" t="s">
        <v>995</v>
      </c>
      <c r="B45" s="211" t="str">
        <f>CONCATENATE("GASTOS GENERALES  ",ROUND(Gasto_Generales_Porcentaje*100,3)," % de ( 3 )")</f>
        <v>GASTOS GENERALES  0 % de ( 3 )</v>
      </c>
      <c r="C45" s="211"/>
      <c r="D45" s="212"/>
      <c r="E45" s="213">
        <f>Gasto_Generales_Porcentaje</f>
        <v>0</v>
      </c>
      <c r="F45" s="90"/>
      <c r="G45" s="166"/>
      <c r="H45" s="214">
        <f>ROUND(Gasto_Generales_Porcentaje*H44,2)</f>
        <v>0</v>
      </c>
      <c r="I45" s="212"/>
    </row>
    <row r="46" spans="1:9" ht="20.100000000000001" customHeight="1" x14ac:dyDescent="0.2">
      <c r="A46" s="210" t="s">
        <v>996</v>
      </c>
      <c r="B46" s="211" t="str">
        <f>CONCATENATE("BENEFICIOS  ",ROUND(Beneficio*100,2)," % de ( 3 )")</f>
        <v>BENEFICIOS  0 % de ( 3 )</v>
      </c>
      <c r="C46" s="211"/>
      <c r="D46" s="212"/>
      <c r="E46" s="213">
        <f>Beneficio</f>
        <v>0</v>
      </c>
      <c r="F46" s="90"/>
      <c r="G46" s="166"/>
      <c r="H46" s="214">
        <f>IF(Beneficio=0,,ROUND(Beneficio*H44,2))</f>
        <v>0</v>
      </c>
      <c r="I46" s="212"/>
    </row>
    <row r="47" spans="1:9" ht="20.100000000000001" customHeight="1" x14ac:dyDescent="0.2">
      <c r="A47" s="210">
        <v>6</v>
      </c>
      <c r="B47" s="215" t="s">
        <v>1193</v>
      </c>
      <c r="C47" s="216"/>
      <c r="D47" s="212"/>
      <c r="E47" s="166"/>
      <c r="F47" s="90"/>
      <c r="G47" s="166"/>
      <c r="H47" s="214">
        <f>H44+H45+H46</f>
        <v>0</v>
      </c>
      <c r="I47" s="212"/>
    </row>
    <row r="48" spans="1:9" ht="20.100000000000001" customHeight="1" x14ac:dyDescent="0.2">
      <c r="A48" s="210" t="s">
        <v>1194</v>
      </c>
      <c r="B48" s="211" t="str">
        <f>CONCATENATE("INGRESOS BRUTOS Y LOTE HOGAR  ",ROUND(Ingresos_Brutos*100,2)," % de ( 6 )")</f>
        <v>INGRESOS BRUTOS Y LOTE HOGAR  0 % de ( 6 )</v>
      </c>
      <c r="C48" s="211"/>
      <c r="D48" s="212"/>
      <c r="E48" s="213">
        <f>Ingresos_Brutos</f>
        <v>0</v>
      </c>
      <c r="F48" s="90"/>
      <c r="G48" s="166"/>
      <c r="H48" s="214">
        <f>ROUND(Ingresos_Brutos*H47,2)</f>
        <v>0</v>
      </c>
      <c r="I48" s="212"/>
    </row>
    <row r="49" spans="1:9" ht="20.100000000000001" customHeight="1" thickBot="1" x14ac:dyDescent="0.25">
      <c r="A49" s="217" t="s">
        <v>1195</v>
      </c>
      <c r="B49" s="218" t="str">
        <f>CONCATENATE("IMPUESTO AL VALOR AGREGADO ",IVA*100," % de ( 6 )")</f>
        <v>IMPUESTO AL VALOR AGREGADO 0 % de ( 6 )</v>
      </c>
      <c r="C49" s="218"/>
      <c r="D49" s="219"/>
      <c r="E49" s="220">
        <f>IVA</f>
        <v>0</v>
      </c>
      <c r="F49" s="221"/>
      <c r="G49" s="222"/>
      <c r="H49" s="223">
        <f>ROUND(IVA*H47,2)</f>
        <v>0</v>
      </c>
      <c r="I49" s="212"/>
    </row>
    <row r="50" spans="1:9" ht="20.100000000000001" customHeight="1" thickTop="1" x14ac:dyDescent="0.2">
      <c r="A50" s="224"/>
      <c r="B50" s="211"/>
      <c r="C50" s="211"/>
      <c r="D50" s="212"/>
      <c r="E50" s="213"/>
      <c r="F50" s="90"/>
      <c r="H50" s="225"/>
      <c r="I50" s="212"/>
    </row>
    <row r="51" spans="1:9" ht="20.100000000000001" customHeight="1" x14ac:dyDescent="0.2">
      <c r="A51" s="226"/>
      <c r="B51" s="226" t="s">
        <v>1038</v>
      </c>
      <c r="C51" s="226"/>
      <c r="D51" s="212"/>
      <c r="E51" s="166"/>
      <c r="F51" s="90"/>
      <c r="H51" s="225">
        <f>Monto_Oferta</f>
        <v>0</v>
      </c>
      <c r="I51" s="212"/>
    </row>
    <row r="52" spans="1:9" ht="20.100000000000001" customHeight="1" x14ac:dyDescent="0.2">
      <c r="I52" s="227"/>
    </row>
    <row r="53" spans="1:9" ht="60" customHeight="1" x14ac:dyDescent="0.2">
      <c r="B53" s="440" t="str">
        <f>"El presente presupuesto asciende a la suma de: " &amp; UPPER(CONVERTIRNUM(Monto_Oferta))</f>
        <v>El presente presupuesto asciende a la suma de: CERO PESOS CON 00/100</v>
      </c>
      <c r="C53" s="440"/>
      <c r="D53" s="440"/>
      <c r="E53" s="440"/>
      <c r="F53" s="440"/>
      <c r="G53" s="440"/>
      <c r="H53" s="440"/>
      <c r="I53" s="440"/>
    </row>
    <row r="54" spans="1:9" x14ac:dyDescent="0.2">
      <c r="A54" s="91" t="s">
        <v>1012</v>
      </c>
    </row>
    <row r="217" spans="2:2" x14ac:dyDescent="0.2">
      <c r="B217" s="180">
        <v>4</v>
      </c>
    </row>
    <row r="267" spans="2:2" x14ac:dyDescent="0.2">
      <c r="B267" s="180">
        <v>4</v>
      </c>
    </row>
    <row r="317" spans="2:2" x14ac:dyDescent="0.2">
      <c r="B317" s="180">
        <v>4</v>
      </c>
    </row>
    <row r="367" spans="2:2" x14ac:dyDescent="0.2">
      <c r="B367" s="180">
        <v>4</v>
      </c>
    </row>
    <row r="417" spans="2:2" x14ac:dyDescent="0.2">
      <c r="B417" s="180">
        <v>5</v>
      </c>
    </row>
    <row r="467" spans="2:2" x14ac:dyDescent="0.2">
      <c r="B467" s="180">
        <v>5</v>
      </c>
    </row>
    <row r="517" spans="2:2" x14ac:dyDescent="0.2">
      <c r="B517" s="180">
        <v>5</v>
      </c>
    </row>
    <row r="567" spans="2:2" x14ac:dyDescent="0.2">
      <c r="B567" s="180">
        <v>5</v>
      </c>
    </row>
    <row r="617" spans="2:2" x14ac:dyDescent="0.2">
      <c r="B617" s="180">
        <v>5</v>
      </c>
    </row>
    <row r="667" spans="2:2" x14ac:dyDescent="0.2">
      <c r="B667" s="180">
        <v>5</v>
      </c>
    </row>
    <row r="717" spans="2:2" x14ac:dyDescent="0.2">
      <c r="B717" s="180">
        <v>5</v>
      </c>
    </row>
    <row r="767" spans="2:2" x14ac:dyDescent="0.2">
      <c r="B767" s="180">
        <v>5</v>
      </c>
    </row>
    <row r="817" spans="2:2" x14ac:dyDescent="0.2">
      <c r="B817" s="180">
        <v>5</v>
      </c>
    </row>
    <row r="867" spans="2:2" x14ac:dyDescent="0.2">
      <c r="B867" s="180">
        <v>5</v>
      </c>
    </row>
    <row r="917" spans="2:2" x14ac:dyDescent="0.2">
      <c r="B917" s="180">
        <v>5</v>
      </c>
    </row>
    <row r="967" spans="2:2" x14ac:dyDescent="0.2">
      <c r="B967" s="180">
        <v>5</v>
      </c>
    </row>
    <row r="968" spans="2:2" x14ac:dyDescent="0.2">
      <c r="B968" s="180" t="e">
        <f>CyP!#REF!</f>
        <v>#REF!</v>
      </c>
    </row>
    <row r="1017" spans="2:2" x14ac:dyDescent="0.2">
      <c r="B1017" s="180">
        <v>5</v>
      </c>
    </row>
    <row r="1018" spans="2:2" x14ac:dyDescent="0.2">
      <c r="B1018" s="180" t="e">
        <f>CyP!#REF!</f>
        <v>#REF!</v>
      </c>
    </row>
    <row r="1067" spans="2:2" x14ac:dyDescent="0.2">
      <c r="B1067" s="180">
        <v>5</v>
      </c>
    </row>
    <row r="1068" spans="2:2" x14ac:dyDescent="0.2">
      <c r="B1068" s="180" t="e">
        <f>CyP!#REF!</f>
        <v>#REF!</v>
      </c>
    </row>
    <row r="1117" spans="2:2" x14ac:dyDescent="0.2">
      <c r="B1117" s="180">
        <v>5</v>
      </c>
    </row>
    <row r="1118" spans="2:2" x14ac:dyDescent="0.2">
      <c r="B1118" s="180" t="e">
        <f>CyP!#REF!</f>
        <v>#REF!</v>
      </c>
    </row>
    <row r="1168" spans="2:2" x14ac:dyDescent="0.2">
      <c r="B1168" s="180" t="e">
        <f>CyP!#REF!</f>
        <v>#REF!</v>
      </c>
    </row>
    <row r="1217" spans="2:2" x14ac:dyDescent="0.2">
      <c r="B1217" s="180">
        <v>7</v>
      </c>
    </row>
    <row r="1218" spans="2:2" x14ac:dyDescent="0.2">
      <c r="B1218" s="180" t="e">
        <f>CyP!#REF!</f>
        <v>#REF!</v>
      </c>
    </row>
    <row r="1268" spans="2:2" x14ac:dyDescent="0.2">
      <c r="B1268" s="180" t="e">
        <f>CyP!#REF!</f>
        <v>#REF!</v>
      </c>
    </row>
    <row r="1317" spans="2:2" x14ac:dyDescent="0.2">
      <c r="B1317" s="180">
        <v>8</v>
      </c>
    </row>
    <row r="1318" spans="2:2" x14ac:dyDescent="0.2">
      <c r="B1318" s="180" t="e">
        <f>CyP!#REF!</f>
        <v>#REF!</v>
      </c>
    </row>
    <row r="1367" spans="2:2" x14ac:dyDescent="0.2">
      <c r="B1367" s="180">
        <v>8</v>
      </c>
    </row>
    <row r="1368" spans="2:2" x14ac:dyDescent="0.2">
      <c r="B1368" s="180" t="e">
        <f>CyP!#REF!</f>
        <v>#REF!</v>
      </c>
    </row>
    <row r="1417" spans="2:2" x14ac:dyDescent="0.2">
      <c r="B1417" s="180">
        <v>8</v>
      </c>
    </row>
    <row r="1418" spans="2:2" x14ac:dyDescent="0.2">
      <c r="B1418" s="180" t="e">
        <f>CyP!#REF!</f>
        <v>#REF!</v>
      </c>
    </row>
    <row r="1467" spans="2:2" x14ac:dyDescent="0.2">
      <c r="B1467" s="180">
        <v>8</v>
      </c>
    </row>
    <row r="1468" spans="2:2" x14ac:dyDescent="0.2">
      <c r="B1468" s="180" t="e">
        <f>CyP!#REF!</f>
        <v>#REF!</v>
      </c>
    </row>
    <row r="1517" spans="2:2" x14ac:dyDescent="0.2">
      <c r="B1517" s="180">
        <v>8</v>
      </c>
    </row>
    <row r="1518" spans="2:2" x14ac:dyDescent="0.2">
      <c r="B1518" s="180" t="e">
        <f>CyP!#REF!</f>
        <v>#REF!</v>
      </c>
    </row>
    <row r="1568" spans="2:2" x14ac:dyDescent="0.2">
      <c r="B1568" s="180" t="e">
        <f>CyP!#REF!</f>
        <v>#REF!</v>
      </c>
    </row>
    <row r="1618" spans="2:2" x14ac:dyDescent="0.2">
      <c r="B1618" s="180" t="e">
        <f>CyP!#REF!</f>
        <v>#REF!</v>
      </c>
    </row>
    <row r="1668" spans="2:2" x14ac:dyDescent="0.2">
      <c r="B1668" s="180" t="e">
        <f>CyP!#REF!</f>
        <v>#REF!</v>
      </c>
    </row>
    <row r="1717" spans="2:2" x14ac:dyDescent="0.2">
      <c r="B1717" s="180">
        <v>12</v>
      </c>
    </row>
    <row r="1718" spans="2:2" x14ac:dyDescent="0.2">
      <c r="B1718" s="180" t="e">
        <f>CyP!#REF!</f>
        <v>#REF!</v>
      </c>
    </row>
    <row r="1767" spans="2:2" x14ac:dyDescent="0.2">
      <c r="B1767" s="180">
        <v>12</v>
      </c>
    </row>
    <row r="1768" spans="2:2" x14ac:dyDescent="0.2">
      <c r="B1768" s="180" t="e">
        <f>CyP!#REF!</f>
        <v>#REF!</v>
      </c>
    </row>
    <row r="1817" spans="2:2" x14ac:dyDescent="0.2">
      <c r="B1817" s="180">
        <v>12</v>
      </c>
    </row>
    <row r="1818" spans="2:2" x14ac:dyDescent="0.2">
      <c r="B1818" s="180" t="e">
        <f>CyP!#REF!</f>
        <v>#REF!</v>
      </c>
    </row>
    <row r="1867" spans="2:2" x14ac:dyDescent="0.2">
      <c r="B1867" s="180">
        <v>12</v>
      </c>
    </row>
    <row r="1868" spans="2:2" x14ac:dyDescent="0.2">
      <c r="B1868" s="180" t="e">
        <f>CyP!#REF!</f>
        <v>#REF!</v>
      </c>
    </row>
    <row r="1917" spans="2:2" x14ac:dyDescent="0.2">
      <c r="B1917" s="180">
        <v>12</v>
      </c>
    </row>
    <row r="1918" spans="2:2" x14ac:dyDescent="0.2">
      <c r="B1918" s="180" t="e">
        <f>CyP!#REF!</f>
        <v>#REF!</v>
      </c>
    </row>
    <row r="1967" spans="2:2" x14ac:dyDescent="0.2">
      <c r="B1967" s="180">
        <v>13</v>
      </c>
    </row>
    <row r="1968" spans="2:2" x14ac:dyDescent="0.2">
      <c r="B1968" s="180" t="e">
        <f>CyP!#REF!</f>
        <v>#REF!</v>
      </c>
    </row>
    <row r="2017" spans="2:2" x14ac:dyDescent="0.2">
      <c r="B2017" s="180">
        <v>13</v>
      </c>
    </row>
    <row r="2018" spans="2:2" x14ac:dyDescent="0.2">
      <c r="B2018" s="180" t="e">
        <f>CyP!#REF!</f>
        <v>#REF!</v>
      </c>
    </row>
  </sheetData>
  <mergeCells count="30">
    <mergeCell ref="B37:C37"/>
    <mergeCell ref="B38:C38"/>
    <mergeCell ref="B33:C33"/>
    <mergeCell ref="B34:C34"/>
    <mergeCell ref="B24:C24"/>
    <mergeCell ref="B25:C25"/>
    <mergeCell ref="B31:C31"/>
    <mergeCell ref="B32:C32"/>
    <mergeCell ref="B53:I53"/>
    <mergeCell ref="F15:F16"/>
    <mergeCell ref="G15:G16"/>
    <mergeCell ref="B18:C18"/>
    <mergeCell ref="B19:C19"/>
    <mergeCell ref="B20:C20"/>
    <mergeCell ref="B21:C21"/>
    <mergeCell ref="B22:C22"/>
    <mergeCell ref="B23:C23"/>
    <mergeCell ref="B26:C26"/>
    <mergeCell ref="B27:C27"/>
    <mergeCell ref="B28:C28"/>
    <mergeCell ref="B29:C29"/>
    <mergeCell ref="B35:C35"/>
    <mergeCell ref="B36:C36"/>
    <mergeCell ref="B30:C30"/>
    <mergeCell ref="A15:A16"/>
    <mergeCell ref="B15:C16"/>
    <mergeCell ref="D15:D16"/>
    <mergeCell ref="E15:E16"/>
    <mergeCell ref="I15:I16"/>
    <mergeCell ref="H15:H16"/>
  </mergeCells>
  <conditionalFormatting sqref="A45:D51 I52">
    <cfRule type="expression" dxfId="299" priority="1580" stopIfTrue="1">
      <formula>#REF!=1</formula>
    </cfRule>
  </conditionalFormatting>
  <conditionalFormatting sqref="A18 A39">
    <cfRule type="expression" dxfId="298" priority="1581" stopIfTrue="1">
      <formula>#REF!&gt;0</formula>
    </cfRule>
    <cfRule type="expression" dxfId="297" priority="1582" stopIfTrue="1">
      <formula>#REF!&gt;0</formula>
    </cfRule>
    <cfRule type="expression" dxfId="296" priority="1583" stopIfTrue="1">
      <formula>#REF!&gt;0</formula>
    </cfRule>
  </conditionalFormatting>
  <conditionalFormatting sqref="B39:C39">
    <cfRule type="expression" dxfId="295" priority="1584" stopIfTrue="1">
      <formula>#REF!&gt;0</formula>
    </cfRule>
    <cfRule type="expression" dxfId="294" priority="1585" stopIfTrue="1">
      <formula>#REF!&gt;0</formula>
    </cfRule>
    <cfRule type="expression" dxfId="293" priority="1586" stopIfTrue="1">
      <formula>#REF!&gt;0</formula>
    </cfRule>
  </conditionalFormatting>
  <conditionalFormatting sqref="A44:D44 B45:C46 B48:C51 A46 A48">
    <cfRule type="expression" dxfId="292" priority="1587" stopIfTrue="1">
      <formula>#REF!=1</formula>
    </cfRule>
  </conditionalFormatting>
  <conditionalFormatting sqref="D44:D51 B44:C46 B48:C51 A44:A51 F44:F51 H45:I46 H48:I51 I47 I44">
    <cfRule type="expression" dxfId="291" priority="1588" stopIfTrue="1">
      <formula>#REF!=1</formula>
    </cfRule>
  </conditionalFormatting>
  <conditionalFormatting sqref="I45">
    <cfRule type="expression" dxfId="290" priority="1578" stopIfTrue="1">
      <formula>#REF!=1</formula>
    </cfRule>
  </conditionalFormatting>
  <conditionalFormatting sqref="I47">
    <cfRule type="expression" dxfId="289" priority="1577" stopIfTrue="1">
      <formula>#REF!=1</formula>
    </cfRule>
  </conditionalFormatting>
  <conditionalFormatting sqref="I49:I50">
    <cfRule type="expression" dxfId="288" priority="1576" stopIfTrue="1">
      <formula>#REF!=1</formula>
    </cfRule>
  </conditionalFormatting>
  <conditionalFormatting sqref="I51">
    <cfRule type="expression" dxfId="287" priority="1575" stopIfTrue="1">
      <formula>#REF!=1</formula>
    </cfRule>
  </conditionalFormatting>
  <conditionalFormatting sqref="I48">
    <cfRule type="expression" dxfId="286" priority="1574" stopIfTrue="1">
      <formula>#REF!=1</formula>
    </cfRule>
  </conditionalFormatting>
  <conditionalFormatting sqref="I46">
    <cfRule type="expression" dxfId="285" priority="1573" stopIfTrue="1">
      <formula>#REF!=1</formula>
    </cfRule>
  </conditionalFormatting>
  <conditionalFormatting sqref="A44 A46 A48">
    <cfRule type="expression" dxfId="284" priority="1572" stopIfTrue="1">
      <formula>#REF!=1</formula>
    </cfRule>
  </conditionalFormatting>
  <conditionalFormatting sqref="B44:C44">
    <cfRule type="expression" dxfId="283" priority="1571" stopIfTrue="1">
      <formula>#REF!=1</formula>
    </cfRule>
  </conditionalFormatting>
  <conditionalFormatting sqref="B47:C47">
    <cfRule type="expression" dxfId="282" priority="1570" stopIfTrue="1">
      <formula>#REF!=1</formula>
    </cfRule>
  </conditionalFormatting>
  <conditionalFormatting sqref="B49:C50">
    <cfRule type="expression" dxfId="281" priority="1569" stopIfTrue="1">
      <formula>#REF!=1</formula>
    </cfRule>
  </conditionalFormatting>
  <conditionalFormatting sqref="A45 A47 A49:A50">
    <cfRule type="expression" dxfId="280" priority="1568" stopIfTrue="1">
      <formula>#REF!=1</formula>
    </cfRule>
  </conditionalFormatting>
  <conditionalFormatting sqref="A45 A47 A49:A50">
    <cfRule type="expression" dxfId="279" priority="1567" stopIfTrue="1">
      <formula>#REF!=1</formula>
    </cfRule>
  </conditionalFormatting>
  <conditionalFormatting sqref="B48:C48">
    <cfRule type="expression" dxfId="278" priority="1437" stopIfTrue="1">
      <formula>#REF!=1</formula>
    </cfRule>
  </conditionalFormatting>
  <conditionalFormatting sqref="B18 E18">
    <cfRule type="expression" dxfId="277" priority="1335" stopIfTrue="1">
      <formula>#REF!&gt;0</formula>
    </cfRule>
    <cfRule type="expression" dxfId="276" priority="1336" stopIfTrue="1">
      <formula>#REF!&gt;0</formula>
    </cfRule>
    <cfRule type="expression" dxfId="275" priority="1337" stopIfTrue="1">
      <formula>#REF!&gt;0</formula>
    </cfRule>
  </conditionalFormatting>
  <conditionalFormatting sqref="A40">
    <cfRule type="expression" dxfId="274" priority="1311" stopIfTrue="1">
      <formula>#REF!&gt;0</formula>
    </cfRule>
    <cfRule type="expression" dxfId="273" priority="1312" stopIfTrue="1">
      <formula>#REF!&gt;0</formula>
    </cfRule>
    <cfRule type="expression" dxfId="272" priority="1313" stopIfTrue="1">
      <formula>#REF!&gt;0</formula>
    </cfRule>
  </conditionalFormatting>
  <conditionalFormatting sqref="H47">
    <cfRule type="expression" dxfId="271" priority="1310" stopIfTrue="1">
      <formula>#REF!=1</formula>
    </cfRule>
  </conditionalFormatting>
  <conditionalFormatting sqref="H44">
    <cfRule type="expression" dxfId="270" priority="1309" stopIfTrue="1">
      <formula>#REF!=1</formula>
    </cfRule>
  </conditionalFormatting>
  <conditionalFormatting sqref="A42:D43">
    <cfRule type="expression" dxfId="269" priority="1304" stopIfTrue="1">
      <formula>#REF!=1</formula>
    </cfRule>
  </conditionalFormatting>
  <conditionalFormatting sqref="A42:D43 F42:F43 I42:I43 A44">
    <cfRule type="expression" dxfId="268" priority="1305" stopIfTrue="1">
      <formula>#REF!=1</formula>
    </cfRule>
  </conditionalFormatting>
  <conditionalFormatting sqref="A42:A44">
    <cfRule type="expression" dxfId="267" priority="1303" stopIfTrue="1">
      <formula>#REF!=1</formula>
    </cfRule>
  </conditionalFormatting>
  <conditionalFormatting sqref="B42:C43">
    <cfRule type="expression" dxfId="266" priority="1302" stopIfTrue="1">
      <formula>#REF!=1</formula>
    </cfRule>
  </conditionalFormatting>
  <conditionalFormatting sqref="H42">
    <cfRule type="expression" dxfId="265" priority="1301" stopIfTrue="1">
      <formula>#REF!=1</formula>
    </cfRule>
  </conditionalFormatting>
  <conditionalFormatting sqref="H43">
    <cfRule type="expression" dxfId="264" priority="1300" stopIfTrue="1">
      <formula>#REF!=1</formula>
    </cfRule>
  </conditionalFormatting>
  <conditionalFormatting sqref="A19">
    <cfRule type="expression" dxfId="263" priority="1288" stopIfTrue="1">
      <formula>#REF!&gt;0</formula>
    </cfRule>
    <cfRule type="expression" dxfId="262" priority="1289" stopIfTrue="1">
      <formula>#REF!&gt;0</formula>
    </cfRule>
    <cfRule type="expression" dxfId="261" priority="1290" stopIfTrue="1">
      <formula>#REF!&gt;0</formula>
    </cfRule>
  </conditionalFormatting>
  <conditionalFormatting sqref="B19 E19:E38">
    <cfRule type="expression" dxfId="260" priority="1285" stopIfTrue="1">
      <formula>#REF!&gt;0</formula>
    </cfRule>
    <cfRule type="expression" dxfId="259" priority="1286" stopIfTrue="1">
      <formula>#REF!&gt;0</formula>
    </cfRule>
    <cfRule type="expression" dxfId="258" priority="1287" stopIfTrue="1">
      <formula>#REF!&gt;0</formula>
    </cfRule>
  </conditionalFormatting>
  <conditionalFormatting sqref="A20">
    <cfRule type="expression" dxfId="257" priority="1282" stopIfTrue="1">
      <formula>#REF!&gt;0</formula>
    </cfRule>
    <cfRule type="expression" dxfId="256" priority="1283" stopIfTrue="1">
      <formula>#REF!&gt;0</formula>
    </cfRule>
    <cfRule type="expression" dxfId="255" priority="1284" stopIfTrue="1">
      <formula>#REF!&gt;0</formula>
    </cfRule>
  </conditionalFormatting>
  <conditionalFormatting sqref="B20">
    <cfRule type="expression" dxfId="254" priority="1279" stopIfTrue="1">
      <formula>#REF!&gt;0</formula>
    </cfRule>
    <cfRule type="expression" dxfId="253" priority="1280" stopIfTrue="1">
      <formula>#REF!&gt;0</formula>
    </cfRule>
    <cfRule type="expression" dxfId="252" priority="1281" stopIfTrue="1">
      <formula>#REF!&gt;0</formula>
    </cfRule>
  </conditionalFormatting>
  <conditionalFormatting sqref="A21">
    <cfRule type="expression" dxfId="251" priority="1276" stopIfTrue="1">
      <formula>#REF!&gt;0</formula>
    </cfRule>
    <cfRule type="expression" dxfId="250" priority="1277" stopIfTrue="1">
      <formula>#REF!&gt;0</formula>
    </cfRule>
    <cfRule type="expression" dxfId="249" priority="1278" stopIfTrue="1">
      <formula>#REF!&gt;0</formula>
    </cfRule>
  </conditionalFormatting>
  <conditionalFormatting sqref="B21">
    <cfRule type="expression" dxfId="248" priority="1273" stopIfTrue="1">
      <formula>#REF!&gt;0</formula>
    </cfRule>
    <cfRule type="expression" dxfId="247" priority="1274" stopIfTrue="1">
      <formula>#REF!&gt;0</formula>
    </cfRule>
    <cfRule type="expression" dxfId="246" priority="1275" stopIfTrue="1">
      <formula>#REF!&gt;0</formula>
    </cfRule>
  </conditionalFormatting>
  <conditionalFormatting sqref="A22">
    <cfRule type="expression" dxfId="245" priority="1270" stopIfTrue="1">
      <formula>#REF!&gt;0</formula>
    </cfRule>
    <cfRule type="expression" dxfId="244" priority="1271" stopIfTrue="1">
      <formula>#REF!&gt;0</formula>
    </cfRule>
    <cfRule type="expression" dxfId="243" priority="1272" stopIfTrue="1">
      <formula>#REF!&gt;0</formula>
    </cfRule>
  </conditionalFormatting>
  <conditionalFormatting sqref="B22">
    <cfRule type="expression" dxfId="242" priority="1267" stopIfTrue="1">
      <formula>#REF!&gt;0</formula>
    </cfRule>
    <cfRule type="expression" dxfId="241" priority="1268" stopIfTrue="1">
      <formula>#REF!&gt;0</formula>
    </cfRule>
    <cfRule type="expression" dxfId="240" priority="1269" stopIfTrue="1">
      <formula>#REF!&gt;0</formula>
    </cfRule>
  </conditionalFormatting>
  <conditionalFormatting sqref="A23">
    <cfRule type="expression" dxfId="239" priority="1264" stopIfTrue="1">
      <formula>#REF!&gt;0</formula>
    </cfRule>
    <cfRule type="expression" dxfId="238" priority="1265" stopIfTrue="1">
      <formula>#REF!&gt;0</formula>
    </cfRule>
    <cfRule type="expression" dxfId="237" priority="1266" stopIfTrue="1">
      <formula>#REF!&gt;0</formula>
    </cfRule>
  </conditionalFormatting>
  <conditionalFormatting sqref="B23">
    <cfRule type="expression" dxfId="236" priority="1261" stopIfTrue="1">
      <formula>#REF!&gt;0</formula>
    </cfRule>
    <cfRule type="expression" dxfId="235" priority="1262" stopIfTrue="1">
      <formula>#REF!&gt;0</formula>
    </cfRule>
    <cfRule type="expression" dxfId="234" priority="1263" stopIfTrue="1">
      <formula>#REF!&gt;0</formula>
    </cfRule>
  </conditionalFormatting>
  <conditionalFormatting sqref="A24">
    <cfRule type="expression" dxfId="233" priority="1258" stopIfTrue="1">
      <formula>#REF!&gt;0</formula>
    </cfRule>
    <cfRule type="expression" dxfId="232" priority="1259" stopIfTrue="1">
      <formula>#REF!&gt;0</formula>
    </cfRule>
    <cfRule type="expression" dxfId="231" priority="1260" stopIfTrue="1">
      <formula>#REF!&gt;0</formula>
    </cfRule>
  </conditionalFormatting>
  <conditionalFormatting sqref="B24">
    <cfRule type="expression" dxfId="230" priority="1255" stopIfTrue="1">
      <formula>#REF!&gt;0</formula>
    </cfRule>
    <cfRule type="expression" dxfId="229" priority="1256" stopIfTrue="1">
      <formula>#REF!&gt;0</formula>
    </cfRule>
    <cfRule type="expression" dxfId="228" priority="1257" stopIfTrue="1">
      <formula>#REF!&gt;0</formula>
    </cfRule>
  </conditionalFormatting>
  <conditionalFormatting sqref="A25">
    <cfRule type="expression" dxfId="227" priority="1252" stopIfTrue="1">
      <formula>#REF!&gt;0</formula>
    </cfRule>
    <cfRule type="expression" dxfId="226" priority="1253" stopIfTrue="1">
      <formula>#REF!&gt;0</formula>
    </cfRule>
    <cfRule type="expression" dxfId="225" priority="1254" stopIfTrue="1">
      <formula>#REF!&gt;0</formula>
    </cfRule>
  </conditionalFormatting>
  <conditionalFormatting sqref="B25">
    <cfRule type="expression" dxfId="224" priority="1249" stopIfTrue="1">
      <formula>#REF!&gt;0</formula>
    </cfRule>
    <cfRule type="expression" dxfId="223" priority="1250" stopIfTrue="1">
      <formula>#REF!&gt;0</formula>
    </cfRule>
    <cfRule type="expression" dxfId="222" priority="1251" stopIfTrue="1">
      <formula>#REF!&gt;0</formula>
    </cfRule>
  </conditionalFormatting>
  <conditionalFormatting sqref="A26">
    <cfRule type="expression" dxfId="221" priority="1246" stopIfTrue="1">
      <formula>#REF!&gt;0</formula>
    </cfRule>
    <cfRule type="expression" dxfId="220" priority="1247" stopIfTrue="1">
      <formula>#REF!&gt;0</formula>
    </cfRule>
    <cfRule type="expression" dxfId="219" priority="1248" stopIfTrue="1">
      <formula>#REF!&gt;0</formula>
    </cfRule>
  </conditionalFormatting>
  <conditionalFormatting sqref="B26">
    <cfRule type="expression" dxfId="218" priority="1243" stopIfTrue="1">
      <formula>#REF!&gt;0</formula>
    </cfRule>
    <cfRule type="expression" dxfId="217" priority="1244" stopIfTrue="1">
      <formula>#REF!&gt;0</formula>
    </cfRule>
    <cfRule type="expression" dxfId="216" priority="1245" stopIfTrue="1">
      <formula>#REF!&gt;0</formula>
    </cfRule>
  </conditionalFormatting>
  <conditionalFormatting sqref="A27">
    <cfRule type="expression" dxfId="215" priority="1240" stopIfTrue="1">
      <formula>#REF!&gt;0</formula>
    </cfRule>
    <cfRule type="expression" dxfId="214" priority="1241" stopIfTrue="1">
      <formula>#REF!&gt;0</formula>
    </cfRule>
    <cfRule type="expression" dxfId="213" priority="1242" stopIfTrue="1">
      <formula>#REF!&gt;0</formula>
    </cfRule>
  </conditionalFormatting>
  <conditionalFormatting sqref="B27">
    <cfRule type="expression" dxfId="212" priority="1237" stopIfTrue="1">
      <formula>#REF!&gt;0</formula>
    </cfRule>
    <cfRule type="expression" dxfId="211" priority="1238" stopIfTrue="1">
      <formula>#REF!&gt;0</formula>
    </cfRule>
    <cfRule type="expression" dxfId="210" priority="1239" stopIfTrue="1">
      <formula>#REF!&gt;0</formula>
    </cfRule>
  </conditionalFormatting>
  <conditionalFormatting sqref="A28">
    <cfRule type="expression" dxfId="209" priority="1234" stopIfTrue="1">
      <formula>#REF!&gt;0</formula>
    </cfRule>
    <cfRule type="expression" dxfId="208" priority="1235" stopIfTrue="1">
      <formula>#REF!&gt;0</formula>
    </cfRule>
    <cfRule type="expression" dxfId="207" priority="1236" stopIfTrue="1">
      <formula>#REF!&gt;0</formula>
    </cfRule>
  </conditionalFormatting>
  <conditionalFormatting sqref="B28">
    <cfRule type="expression" dxfId="206" priority="1231" stopIfTrue="1">
      <formula>#REF!&gt;0</formula>
    </cfRule>
    <cfRule type="expression" dxfId="205" priority="1232" stopIfTrue="1">
      <formula>#REF!&gt;0</formula>
    </cfRule>
    <cfRule type="expression" dxfId="204" priority="1233" stopIfTrue="1">
      <formula>#REF!&gt;0</formula>
    </cfRule>
  </conditionalFormatting>
  <conditionalFormatting sqref="A29">
    <cfRule type="expression" dxfId="203" priority="1228" stopIfTrue="1">
      <formula>#REF!&gt;0</formula>
    </cfRule>
    <cfRule type="expression" dxfId="202" priority="1229" stopIfTrue="1">
      <formula>#REF!&gt;0</formula>
    </cfRule>
    <cfRule type="expression" dxfId="201" priority="1230" stopIfTrue="1">
      <formula>#REF!&gt;0</formula>
    </cfRule>
  </conditionalFormatting>
  <conditionalFormatting sqref="B29">
    <cfRule type="expression" dxfId="200" priority="1225" stopIfTrue="1">
      <formula>#REF!&gt;0</formula>
    </cfRule>
    <cfRule type="expression" dxfId="199" priority="1226" stopIfTrue="1">
      <formula>#REF!&gt;0</formula>
    </cfRule>
    <cfRule type="expression" dxfId="198" priority="1227" stopIfTrue="1">
      <formula>#REF!&gt;0</formula>
    </cfRule>
  </conditionalFormatting>
  <conditionalFormatting sqref="A30">
    <cfRule type="expression" dxfId="197" priority="1222" stopIfTrue="1">
      <formula>#REF!&gt;0</formula>
    </cfRule>
    <cfRule type="expression" dxfId="196" priority="1223" stopIfTrue="1">
      <formula>#REF!&gt;0</formula>
    </cfRule>
    <cfRule type="expression" dxfId="195" priority="1224" stopIfTrue="1">
      <formula>#REF!&gt;0</formula>
    </cfRule>
  </conditionalFormatting>
  <conditionalFormatting sqref="B30">
    <cfRule type="expression" dxfId="194" priority="1219" stopIfTrue="1">
      <formula>#REF!&gt;0</formula>
    </cfRule>
    <cfRule type="expression" dxfId="193" priority="1220" stopIfTrue="1">
      <formula>#REF!&gt;0</formula>
    </cfRule>
    <cfRule type="expression" dxfId="192" priority="1221" stopIfTrue="1">
      <formula>#REF!&gt;0</formula>
    </cfRule>
  </conditionalFormatting>
  <conditionalFormatting sqref="A31">
    <cfRule type="expression" dxfId="191" priority="1216" stopIfTrue="1">
      <formula>#REF!&gt;0</formula>
    </cfRule>
    <cfRule type="expression" dxfId="190" priority="1217" stopIfTrue="1">
      <formula>#REF!&gt;0</formula>
    </cfRule>
    <cfRule type="expression" dxfId="189" priority="1218" stopIfTrue="1">
      <formula>#REF!&gt;0</formula>
    </cfRule>
  </conditionalFormatting>
  <conditionalFormatting sqref="B31">
    <cfRule type="expression" dxfId="188" priority="1213" stopIfTrue="1">
      <formula>#REF!&gt;0</formula>
    </cfRule>
    <cfRule type="expression" dxfId="187" priority="1214" stopIfTrue="1">
      <formula>#REF!&gt;0</formula>
    </cfRule>
    <cfRule type="expression" dxfId="186" priority="1215" stopIfTrue="1">
      <formula>#REF!&gt;0</formula>
    </cfRule>
  </conditionalFormatting>
  <conditionalFormatting sqref="A32">
    <cfRule type="expression" dxfId="185" priority="1210" stopIfTrue="1">
      <formula>#REF!&gt;0</formula>
    </cfRule>
    <cfRule type="expression" dxfId="184" priority="1211" stopIfTrue="1">
      <formula>#REF!&gt;0</formula>
    </cfRule>
    <cfRule type="expression" dxfId="183" priority="1212" stopIfTrue="1">
      <formula>#REF!&gt;0</formula>
    </cfRule>
  </conditionalFormatting>
  <conditionalFormatting sqref="B32">
    <cfRule type="expression" dxfId="182" priority="1207" stopIfTrue="1">
      <formula>#REF!&gt;0</formula>
    </cfRule>
    <cfRule type="expression" dxfId="181" priority="1208" stopIfTrue="1">
      <formula>#REF!&gt;0</formula>
    </cfRule>
    <cfRule type="expression" dxfId="180" priority="1209" stopIfTrue="1">
      <formula>#REF!&gt;0</formula>
    </cfRule>
  </conditionalFormatting>
  <conditionalFormatting sqref="A33">
    <cfRule type="expression" dxfId="179" priority="1204" stopIfTrue="1">
      <formula>#REF!&gt;0</formula>
    </cfRule>
    <cfRule type="expression" dxfId="178" priority="1205" stopIfTrue="1">
      <formula>#REF!&gt;0</formula>
    </cfRule>
    <cfRule type="expression" dxfId="177" priority="1206" stopIfTrue="1">
      <formula>#REF!&gt;0</formula>
    </cfRule>
  </conditionalFormatting>
  <conditionalFormatting sqref="B33">
    <cfRule type="expression" dxfId="176" priority="1201" stopIfTrue="1">
      <formula>#REF!&gt;0</formula>
    </cfRule>
    <cfRule type="expression" dxfId="175" priority="1202" stopIfTrue="1">
      <formula>#REF!&gt;0</formula>
    </cfRule>
    <cfRule type="expression" dxfId="174" priority="1203" stopIfTrue="1">
      <formula>#REF!&gt;0</formula>
    </cfRule>
  </conditionalFormatting>
  <conditionalFormatting sqref="A34">
    <cfRule type="expression" dxfId="173" priority="1198" stopIfTrue="1">
      <formula>#REF!&gt;0</formula>
    </cfRule>
    <cfRule type="expression" dxfId="172" priority="1199" stopIfTrue="1">
      <formula>#REF!&gt;0</formula>
    </cfRule>
    <cfRule type="expression" dxfId="171" priority="1200" stopIfTrue="1">
      <formula>#REF!&gt;0</formula>
    </cfRule>
  </conditionalFormatting>
  <conditionalFormatting sqref="B34">
    <cfRule type="expression" dxfId="170" priority="1195" stopIfTrue="1">
      <formula>#REF!&gt;0</formula>
    </cfRule>
    <cfRule type="expression" dxfId="169" priority="1196" stopIfTrue="1">
      <formula>#REF!&gt;0</formula>
    </cfRule>
    <cfRule type="expression" dxfId="168" priority="1197" stopIfTrue="1">
      <formula>#REF!&gt;0</formula>
    </cfRule>
  </conditionalFormatting>
  <conditionalFormatting sqref="A35">
    <cfRule type="expression" dxfId="167" priority="1192" stopIfTrue="1">
      <formula>#REF!&gt;0</formula>
    </cfRule>
    <cfRule type="expression" dxfId="166" priority="1193" stopIfTrue="1">
      <formula>#REF!&gt;0</formula>
    </cfRule>
    <cfRule type="expression" dxfId="165" priority="1194" stopIfTrue="1">
      <formula>#REF!&gt;0</formula>
    </cfRule>
  </conditionalFormatting>
  <conditionalFormatting sqref="B35">
    <cfRule type="expression" dxfId="164" priority="1189" stopIfTrue="1">
      <formula>#REF!&gt;0</formula>
    </cfRule>
    <cfRule type="expression" dxfId="163" priority="1190" stopIfTrue="1">
      <formula>#REF!&gt;0</formula>
    </cfRule>
    <cfRule type="expression" dxfId="162" priority="1191" stopIfTrue="1">
      <formula>#REF!&gt;0</formula>
    </cfRule>
  </conditionalFormatting>
  <conditionalFormatting sqref="A36">
    <cfRule type="expression" dxfId="161" priority="1186" stopIfTrue="1">
      <formula>#REF!&gt;0</formula>
    </cfRule>
    <cfRule type="expression" dxfId="160" priority="1187" stopIfTrue="1">
      <formula>#REF!&gt;0</formula>
    </cfRule>
    <cfRule type="expression" dxfId="159" priority="1188" stopIfTrue="1">
      <formula>#REF!&gt;0</formula>
    </cfRule>
  </conditionalFormatting>
  <conditionalFormatting sqref="B36">
    <cfRule type="expression" dxfId="158" priority="1183" stopIfTrue="1">
      <formula>#REF!&gt;0</formula>
    </cfRule>
    <cfRule type="expression" dxfId="157" priority="1184" stopIfTrue="1">
      <formula>#REF!&gt;0</formula>
    </cfRule>
    <cfRule type="expression" dxfId="156" priority="1185" stopIfTrue="1">
      <formula>#REF!&gt;0</formula>
    </cfRule>
  </conditionalFormatting>
  <conditionalFormatting sqref="A37">
    <cfRule type="expression" dxfId="155" priority="1180" stopIfTrue="1">
      <formula>#REF!&gt;0</formula>
    </cfRule>
    <cfRule type="expression" dxfId="154" priority="1181" stopIfTrue="1">
      <formula>#REF!&gt;0</formula>
    </cfRule>
    <cfRule type="expression" dxfId="153" priority="1182" stopIfTrue="1">
      <formula>#REF!&gt;0</formula>
    </cfRule>
  </conditionalFormatting>
  <conditionalFormatting sqref="B37">
    <cfRule type="expression" dxfId="152" priority="1177" stopIfTrue="1">
      <formula>#REF!&gt;0</formula>
    </cfRule>
    <cfRule type="expression" dxfId="151" priority="1178" stopIfTrue="1">
      <formula>#REF!&gt;0</formula>
    </cfRule>
    <cfRule type="expression" dxfId="150" priority="1179" stopIfTrue="1">
      <formula>#REF!&gt;0</formula>
    </cfRule>
  </conditionalFormatting>
  <conditionalFormatting sqref="A38">
    <cfRule type="expression" dxfId="149" priority="1174" stopIfTrue="1">
      <formula>#REF!&gt;0</formula>
    </cfRule>
    <cfRule type="expression" dxfId="148" priority="1175" stopIfTrue="1">
      <formula>#REF!&gt;0</formula>
    </cfRule>
    <cfRule type="expression" dxfId="147" priority="1176" stopIfTrue="1">
      <formula>#REF!&gt;0</formula>
    </cfRule>
  </conditionalFormatting>
  <conditionalFormatting sqref="B38">
    <cfRule type="expression" dxfId="146" priority="1171" stopIfTrue="1">
      <formula>#REF!&gt;0</formula>
    </cfRule>
    <cfRule type="expression" dxfId="145" priority="1172" stopIfTrue="1">
      <formula>#REF!&gt;0</formula>
    </cfRule>
    <cfRule type="expression" dxfId="144" priority="1173"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D43"/>
  <sheetViews>
    <sheetView showZeros="0" tabSelected="1" view="pageLayout" topLeftCell="A4" zoomScaleNormal="100" zoomScaleSheetLayoutView="100" workbookViewId="0">
      <selection activeCell="F36" sqref="F36"/>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7" style="10" bestFit="1" customWidth="1"/>
    <col min="6" max="11" width="15.5703125" style="9" customWidth="1"/>
    <col min="12" max="12" width="10.7109375" style="10" customWidth="1"/>
    <col min="13" max="13" width="10.7109375" style="9" customWidth="1"/>
    <col min="14" max="33" width="10.7109375" style="122" customWidth="1"/>
    <col min="34" max="82" width="11.42578125" style="122"/>
    <col min="83" max="16384" width="11.42578125" style="9"/>
  </cols>
  <sheetData>
    <row r="1" spans="1:82" s="5" customFormat="1" ht="20.100000000000001" customHeight="1" x14ac:dyDescent="0.2">
      <c r="A1" s="3" t="s">
        <v>11</v>
      </c>
      <c r="B1" s="3"/>
      <c r="C1" s="3" t="str">
        <f>Comitente</f>
        <v>DIRECCION PROVINCIAL DE REDES DE GAS</v>
      </c>
      <c r="D1" s="4"/>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19"/>
    </row>
    <row r="2" spans="1:82" s="6" customFormat="1" ht="20.100000000000001" customHeight="1" x14ac:dyDescent="0.2">
      <c r="A2" s="13" t="s">
        <v>12</v>
      </c>
      <c r="B2" s="13"/>
      <c r="C2" s="13" t="str">
        <f>Obra</f>
        <v>RED DE MEDIA PRESIÓN BARRIO TALACASTO</v>
      </c>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row>
    <row r="3" spans="1:82" s="6" customFormat="1" ht="20.100000000000001" customHeight="1" x14ac:dyDescent="0.2">
      <c r="A3" s="13" t="s">
        <v>16</v>
      </c>
      <c r="B3" s="13"/>
      <c r="C3" s="13" t="str">
        <f>Ubicación</f>
        <v>Departamento Chimbas</v>
      </c>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row>
    <row r="4" spans="1:82" s="6" customFormat="1" ht="20.100000000000001" customHeight="1" x14ac:dyDescent="0.2">
      <c r="A4" s="13" t="s">
        <v>15</v>
      </c>
      <c r="B4" s="14"/>
      <c r="C4" s="77">
        <f>Licitación_N°</f>
        <v>0</v>
      </c>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row>
    <row r="5" spans="1:82" s="6" customFormat="1" ht="20.100000000000001" customHeight="1" x14ac:dyDescent="0.2">
      <c r="A5" s="13" t="s">
        <v>17</v>
      </c>
      <c r="B5" s="14"/>
      <c r="C5" s="78" t="str">
        <f>Plazo_Obra</f>
        <v>180 días</v>
      </c>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row>
    <row r="6" spans="1:82" s="6" customFormat="1" ht="20.100000000000001" customHeight="1" x14ac:dyDescent="0.2">
      <c r="A6" s="13" t="s">
        <v>13</v>
      </c>
      <c r="B6" s="13"/>
      <c r="C6" s="13">
        <f>Contratista</f>
        <v>0</v>
      </c>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row>
    <row r="7" spans="1:82" s="2" customFormat="1" ht="20.100000000000001" customHeight="1" x14ac:dyDescent="0.2">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row>
    <row r="8" spans="1:82" s="2" customFormat="1" ht="20.100000000000001" customHeight="1" x14ac:dyDescent="0.2">
      <c r="A8" s="445" t="s">
        <v>45</v>
      </c>
      <c r="B8" s="446"/>
      <c r="C8" s="446"/>
      <c r="D8" s="447"/>
      <c r="E8" s="8"/>
      <c r="F8" s="8"/>
      <c r="G8" s="8"/>
      <c r="H8" s="8"/>
      <c r="I8" s="8"/>
      <c r="J8" s="8"/>
      <c r="K8" s="8"/>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row>
    <row r="10" spans="1:82" ht="20.100000000000001" customHeight="1" x14ac:dyDescent="0.2">
      <c r="A10" s="450" t="s">
        <v>991</v>
      </c>
      <c r="B10" s="448" t="s">
        <v>0</v>
      </c>
      <c r="C10" s="448"/>
      <c r="D10" s="451" t="s">
        <v>14</v>
      </c>
      <c r="E10" s="54"/>
      <c r="F10" s="448" t="s">
        <v>20</v>
      </c>
      <c r="G10" s="448"/>
      <c r="H10" s="448"/>
      <c r="I10" s="448"/>
      <c r="J10" s="448"/>
      <c r="K10" s="448"/>
      <c r="L10" s="17"/>
      <c r="M10" s="449" t="s">
        <v>19</v>
      </c>
    </row>
    <row r="11" spans="1:82" ht="20.100000000000001" customHeight="1" x14ac:dyDescent="0.2">
      <c r="A11" s="450"/>
      <c r="B11" s="448"/>
      <c r="C11" s="448"/>
      <c r="D11" s="451"/>
      <c r="E11" s="54">
        <v>0</v>
      </c>
      <c r="F11" s="26">
        <v>1</v>
      </c>
      <c r="G11" s="26">
        <f>F11+1</f>
        <v>2</v>
      </c>
      <c r="H11" s="26">
        <f t="shared" ref="H11:K11" si="0">G11+1</f>
        <v>3</v>
      </c>
      <c r="I11" s="26">
        <f t="shared" si="0"/>
        <v>4</v>
      </c>
      <c r="J11" s="26">
        <f t="shared" si="0"/>
        <v>5</v>
      </c>
      <c r="K11" s="26">
        <f t="shared" si="0"/>
        <v>6</v>
      </c>
      <c r="L11" s="18"/>
      <c r="M11" s="449"/>
    </row>
    <row r="12" spans="1:82" ht="20.100000000000001" customHeight="1" x14ac:dyDescent="0.2">
      <c r="A12" s="27"/>
      <c r="B12" s="59"/>
      <c r="C12" s="59"/>
      <c r="D12" s="60"/>
      <c r="E12" s="54"/>
      <c r="F12" s="28"/>
      <c r="G12" s="66"/>
      <c r="H12" s="372"/>
      <c r="I12" s="373"/>
      <c r="J12" s="373"/>
      <c r="K12" s="373"/>
      <c r="L12" s="18"/>
      <c r="M12" s="92"/>
    </row>
    <row r="13" spans="1:82" ht="20.100000000000001" customHeight="1" x14ac:dyDescent="0.2">
      <c r="A13" s="57">
        <f>CyP!A18</f>
        <v>1</v>
      </c>
      <c r="B13" s="443" t="str">
        <f t="shared" ref="B13" si="1">IFERROR(VLOOKUP(A13,Tabla_CyP,2,FALSE),"")</f>
        <v>TRABAJOS PRELIMINARES</v>
      </c>
      <c r="C13" s="444"/>
      <c r="D13" s="15">
        <f t="shared" ref="D13" si="2">IFERROR(VLOOKUP(A13,Tabla_CyP,9,FALSE),0)</f>
        <v>0</v>
      </c>
      <c r="E13" s="30"/>
      <c r="F13" s="118"/>
      <c r="G13" s="118"/>
      <c r="H13" s="118"/>
      <c r="I13" s="118"/>
      <c r="J13" s="118"/>
      <c r="K13" s="118"/>
      <c r="L13" s="19"/>
      <c r="M13" s="20">
        <f t="shared" ref="M13:M20" si="3">SUM(F13:K13)</f>
        <v>0</v>
      </c>
    </row>
    <row r="14" spans="1:82" ht="20.100000000000001" customHeight="1" x14ac:dyDescent="0.2">
      <c r="A14" s="57" t="str">
        <f>CyP!A19</f>
        <v>1.1</v>
      </c>
      <c r="B14" s="443" t="str">
        <f t="shared" ref="B14:B33" si="4">IFERROR(VLOOKUP(A14,Tabla_CyP,2,FALSE),"")</f>
        <v>Presentación de la Documentación ante la Distribuidora de Gas Cuyana</v>
      </c>
      <c r="C14" s="444"/>
      <c r="D14" s="15">
        <f t="shared" ref="D14:D33" si="5">IFERROR(VLOOKUP(A14,Tabla_CyP,9,FALSE),0)</f>
        <v>0</v>
      </c>
      <c r="E14" s="55"/>
      <c r="F14" s="118"/>
      <c r="G14" s="118"/>
      <c r="H14" s="118"/>
      <c r="I14" s="118"/>
      <c r="J14" s="118"/>
      <c r="K14" s="118"/>
      <c r="L14" s="21"/>
      <c r="M14" s="20">
        <f t="shared" si="3"/>
        <v>0</v>
      </c>
    </row>
    <row r="15" spans="1:82" ht="20.100000000000001" customHeight="1" x14ac:dyDescent="0.2">
      <c r="A15" s="57" t="str">
        <f>CyP!A20</f>
        <v>1.2</v>
      </c>
      <c r="B15" s="443" t="str">
        <f t="shared" si="4"/>
        <v>Aprobación Proyecto Constructivo en Ecogas (Redes de Pe/Ac de Media Presión)</v>
      </c>
      <c r="C15" s="444"/>
      <c r="D15" s="15">
        <f t="shared" si="5"/>
        <v>0</v>
      </c>
      <c r="E15" s="55"/>
      <c r="F15" s="118"/>
      <c r="G15" s="118"/>
      <c r="H15" s="118"/>
      <c r="I15" s="118"/>
      <c r="J15" s="118"/>
      <c r="K15" s="118"/>
      <c r="L15" s="21"/>
      <c r="M15" s="20">
        <f t="shared" si="3"/>
        <v>0</v>
      </c>
    </row>
    <row r="16" spans="1:82" ht="20.100000000000001" customHeight="1" x14ac:dyDescent="0.2">
      <c r="A16" s="57" t="str">
        <f>CyP!A21</f>
        <v>1.3</v>
      </c>
      <c r="B16" s="443" t="str">
        <f t="shared" si="4"/>
        <v xml:space="preserve">Cartel de Obra </v>
      </c>
      <c r="C16" s="444"/>
      <c r="D16" s="15">
        <f t="shared" si="5"/>
        <v>0</v>
      </c>
      <c r="E16" s="55"/>
      <c r="F16" s="118"/>
      <c r="G16" s="118"/>
      <c r="H16" s="118"/>
      <c r="I16" s="118"/>
      <c r="J16" s="118"/>
      <c r="K16" s="118"/>
      <c r="L16" s="21"/>
      <c r="M16" s="20">
        <f t="shared" si="3"/>
        <v>0</v>
      </c>
    </row>
    <row r="17" spans="1:13" ht="20.100000000000001" customHeight="1" x14ac:dyDescent="0.2">
      <c r="A17" s="57">
        <f>CyP!A22</f>
        <v>2</v>
      </c>
      <c r="B17" s="443" t="str">
        <f t="shared" si="4"/>
        <v>CAÑERÍAS</v>
      </c>
      <c r="C17" s="444"/>
      <c r="D17" s="15">
        <f t="shared" si="5"/>
        <v>0</v>
      </c>
      <c r="E17" s="55"/>
      <c r="F17" s="118"/>
      <c r="G17" s="118"/>
      <c r="H17" s="118"/>
      <c r="I17" s="118"/>
      <c r="J17" s="118"/>
      <c r="K17" s="118"/>
      <c r="L17" s="21"/>
      <c r="M17" s="20">
        <f t="shared" si="3"/>
        <v>0</v>
      </c>
    </row>
    <row r="18" spans="1:13" ht="20.100000000000001" customHeight="1" x14ac:dyDescent="0.2">
      <c r="A18" s="57" t="str">
        <f>CyP!A23</f>
        <v>2.1</v>
      </c>
      <c r="B18" s="443" t="str">
        <f t="shared" si="4"/>
        <v xml:space="preserve">Provision y Colocación de  Caño PE p/red de media presion 50 mm diam. </v>
      </c>
      <c r="C18" s="444"/>
      <c r="D18" s="15">
        <f t="shared" si="5"/>
        <v>0</v>
      </c>
      <c r="E18" s="55"/>
      <c r="F18" s="118"/>
      <c r="G18" s="118"/>
      <c r="H18" s="118"/>
      <c r="I18" s="118"/>
      <c r="J18" s="118"/>
      <c r="K18" s="118"/>
      <c r="L18" s="21"/>
      <c r="M18" s="20">
        <f t="shared" si="3"/>
        <v>0</v>
      </c>
    </row>
    <row r="19" spans="1:13" ht="20.100000000000001" customHeight="1" x14ac:dyDescent="0.2">
      <c r="A19" s="57" t="str">
        <f>CyP!A24</f>
        <v>2.2</v>
      </c>
      <c r="B19" s="443" t="str">
        <f t="shared" si="4"/>
        <v xml:space="preserve">Provision y Colocación de Caño PE p/red de media presion 63 mm diam. </v>
      </c>
      <c r="C19" s="444"/>
      <c r="D19" s="15">
        <f t="shared" si="5"/>
        <v>0</v>
      </c>
      <c r="E19" s="55"/>
      <c r="F19" s="118"/>
      <c r="G19" s="118"/>
      <c r="H19" s="118"/>
      <c r="I19" s="118"/>
      <c r="J19" s="118"/>
      <c r="K19" s="118"/>
      <c r="L19" s="21"/>
      <c r="M19" s="20">
        <f t="shared" si="3"/>
        <v>0</v>
      </c>
    </row>
    <row r="20" spans="1:13" ht="20.100000000000001" customHeight="1" x14ac:dyDescent="0.2">
      <c r="A20" s="57" t="str">
        <f>CyP!A25</f>
        <v>2.3</v>
      </c>
      <c r="B20" s="443" t="str">
        <f t="shared" si="4"/>
        <v xml:space="preserve">Provision y Colocación de Caño PE p/red de media presion 90 mm diam. </v>
      </c>
      <c r="C20" s="444"/>
      <c r="D20" s="15">
        <f t="shared" si="5"/>
        <v>0</v>
      </c>
      <c r="E20" s="55"/>
      <c r="F20" s="118"/>
      <c r="G20" s="118"/>
      <c r="H20" s="118"/>
      <c r="I20" s="118"/>
      <c r="J20" s="118"/>
      <c r="K20" s="118"/>
      <c r="L20" s="21"/>
      <c r="M20" s="20">
        <f t="shared" si="3"/>
        <v>0</v>
      </c>
    </row>
    <row r="21" spans="1:13" ht="20.100000000000001" customHeight="1" x14ac:dyDescent="0.2">
      <c r="A21" s="57" t="str">
        <f>CyP!A26</f>
        <v>2.4</v>
      </c>
      <c r="B21" s="443" t="str">
        <f t="shared" si="4"/>
        <v xml:space="preserve">Provisión y Colocación de Accesorios PE  (90, 63, 50) </v>
      </c>
      <c r="C21" s="444"/>
      <c r="D21" s="15">
        <f t="shared" si="5"/>
        <v>0</v>
      </c>
      <c r="E21" s="55"/>
      <c r="F21" s="118"/>
      <c r="G21" s="118"/>
      <c r="H21" s="118"/>
      <c r="I21" s="118"/>
      <c r="J21" s="118"/>
      <c r="K21" s="118"/>
      <c r="L21" s="21"/>
      <c r="M21" s="20"/>
    </row>
    <row r="22" spans="1:13" ht="20.100000000000001" customHeight="1" x14ac:dyDescent="0.2">
      <c r="A22" s="57" t="str">
        <f>CyP!A27</f>
        <v>2.5</v>
      </c>
      <c r="B22" s="443" t="str">
        <f t="shared" si="4"/>
        <v>Provisión y Colocación de Malla de advertencia 15 cm</v>
      </c>
      <c r="C22" s="444"/>
      <c r="D22" s="15">
        <f t="shared" si="5"/>
        <v>0</v>
      </c>
      <c r="E22" s="55"/>
      <c r="F22" s="118"/>
      <c r="G22" s="118"/>
      <c r="H22" s="118"/>
      <c r="I22" s="118"/>
      <c r="J22" s="118"/>
      <c r="K22" s="118"/>
      <c r="L22" s="21"/>
      <c r="M22" s="20"/>
    </row>
    <row r="23" spans="1:13" ht="20.100000000000001" customHeight="1" x14ac:dyDescent="0.2">
      <c r="A23" s="57" t="str">
        <f>CyP!A28</f>
        <v>2.6</v>
      </c>
      <c r="B23" s="443" t="str">
        <f t="shared" si="4"/>
        <v>Provisión y Colocación de Malla de advertencia 30 cm</v>
      </c>
      <c r="C23" s="444"/>
      <c r="D23" s="15">
        <f t="shared" si="5"/>
        <v>0</v>
      </c>
      <c r="E23" s="55"/>
      <c r="F23" s="118"/>
      <c r="G23" s="118"/>
      <c r="H23" s="118"/>
      <c r="I23" s="118"/>
      <c r="J23" s="118"/>
      <c r="K23" s="118"/>
      <c r="L23" s="21"/>
      <c r="M23" s="20"/>
    </row>
    <row r="24" spans="1:13" ht="20.100000000000001" customHeight="1" x14ac:dyDescent="0.2">
      <c r="A24" s="57" t="str">
        <f>CyP!A29</f>
        <v>2.7</v>
      </c>
      <c r="B24" s="443" t="str">
        <f t="shared" si="4"/>
        <v>Excavación de zanja para la instalación de cañeria PE -Red Media Presión</v>
      </c>
      <c r="C24" s="444"/>
      <c r="D24" s="15">
        <f t="shared" si="5"/>
        <v>0</v>
      </c>
      <c r="E24" s="55"/>
      <c r="F24" s="118"/>
      <c r="G24" s="118"/>
      <c r="H24" s="118"/>
      <c r="I24" s="118"/>
      <c r="J24" s="118"/>
      <c r="K24" s="118"/>
      <c r="L24" s="21"/>
      <c r="M24" s="20"/>
    </row>
    <row r="25" spans="1:13" ht="20.100000000000001" customHeight="1" x14ac:dyDescent="0.2">
      <c r="A25" s="57" t="str">
        <f>CyP!A30</f>
        <v>2.8</v>
      </c>
      <c r="B25" s="443" t="str">
        <f t="shared" si="4"/>
        <v>Provisión e Instalación de Servicios Integrales Domiciliarios</v>
      </c>
      <c r="C25" s="444"/>
      <c r="D25" s="15">
        <f t="shared" si="5"/>
        <v>0</v>
      </c>
      <c r="E25" s="55"/>
      <c r="F25" s="118"/>
      <c r="G25" s="118"/>
      <c r="H25" s="118"/>
      <c r="I25" s="118"/>
      <c r="J25" s="118"/>
      <c r="K25" s="118"/>
      <c r="L25" s="21"/>
      <c r="M25" s="20"/>
    </row>
    <row r="26" spans="1:13" ht="20.100000000000001" customHeight="1" x14ac:dyDescent="0.2">
      <c r="A26" s="57" t="str">
        <f>CyP!A31</f>
        <v>2.9</v>
      </c>
      <c r="B26" s="443" t="str">
        <f t="shared" si="4"/>
        <v>Tapado  y Compactación de zanja cañeria PE Red media presión</v>
      </c>
      <c r="C26" s="444"/>
      <c r="D26" s="15">
        <f t="shared" si="5"/>
        <v>0</v>
      </c>
      <c r="E26" s="55"/>
      <c r="F26" s="118"/>
      <c r="G26" s="118"/>
      <c r="H26" s="118"/>
      <c r="I26" s="118"/>
      <c r="J26" s="118"/>
      <c r="K26" s="118"/>
      <c r="L26" s="21"/>
      <c r="M26" s="20"/>
    </row>
    <row r="27" spans="1:13" ht="20.100000000000001" customHeight="1" x14ac:dyDescent="0.2">
      <c r="A27" s="57" t="str">
        <f>CyP!A32</f>
        <v>2.10</v>
      </c>
      <c r="B27" s="443" t="str">
        <f t="shared" si="4"/>
        <v>Rotura de calle de hormigon /  asfalto / veredas</v>
      </c>
      <c r="C27" s="444"/>
      <c r="D27" s="15">
        <f t="shared" si="5"/>
        <v>0</v>
      </c>
      <c r="E27" s="55"/>
      <c r="F27" s="118"/>
      <c r="G27" s="118"/>
      <c r="H27" s="118"/>
      <c r="I27" s="118"/>
      <c r="J27" s="118"/>
      <c r="K27" s="118"/>
      <c r="L27" s="21"/>
      <c r="M27" s="20"/>
    </row>
    <row r="28" spans="1:13" ht="20.100000000000001" customHeight="1" x14ac:dyDescent="0.2">
      <c r="A28" s="57" t="str">
        <f>CyP!A33</f>
        <v>2.11</v>
      </c>
      <c r="B28" s="443" t="str">
        <f t="shared" si="4"/>
        <v>Reparacion de calle de hormigon / asfalto / veredas</v>
      </c>
      <c r="C28" s="444"/>
      <c r="D28" s="15">
        <f t="shared" si="5"/>
        <v>0</v>
      </c>
      <c r="E28" s="55"/>
      <c r="F28" s="118"/>
      <c r="G28" s="118"/>
      <c r="H28" s="118"/>
      <c r="I28" s="118"/>
      <c r="J28" s="118"/>
      <c r="K28" s="118"/>
      <c r="L28" s="21"/>
      <c r="M28" s="20"/>
    </row>
    <row r="29" spans="1:13" ht="20.100000000000001" customHeight="1" x14ac:dyDescent="0.2">
      <c r="A29" s="57" t="str">
        <f>CyP!A34</f>
        <v>2.12</v>
      </c>
      <c r="B29" s="443" t="str">
        <f t="shared" si="4"/>
        <v>Prueba de hermeticidad cañeria PE - Red media presión</v>
      </c>
      <c r="C29" s="444"/>
      <c r="D29" s="15">
        <f t="shared" si="5"/>
        <v>0</v>
      </c>
      <c r="E29" s="55"/>
      <c r="F29" s="118"/>
      <c r="G29" s="118"/>
      <c r="H29" s="118"/>
      <c r="I29" s="118"/>
      <c r="J29" s="118"/>
      <c r="K29" s="118"/>
      <c r="L29" s="21"/>
      <c r="M29" s="20"/>
    </row>
    <row r="30" spans="1:13" ht="20.100000000000001" customHeight="1" x14ac:dyDescent="0.2">
      <c r="A30" s="57">
        <f>CyP!A35</f>
        <v>3</v>
      </c>
      <c r="B30" s="443" t="str">
        <f t="shared" si="4"/>
        <v>TRABAJOS FINALES</v>
      </c>
      <c r="C30" s="444"/>
      <c r="D30" s="15">
        <f t="shared" si="5"/>
        <v>0</v>
      </c>
      <c r="E30" s="55"/>
      <c r="F30" s="118"/>
      <c r="G30" s="118"/>
      <c r="H30" s="118"/>
      <c r="I30" s="118"/>
      <c r="J30" s="118"/>
      <c r="K30" s="118"/>
      <c r="L30" s="21"/>
      <c r="M30" s="20"/>
    </row>
    <row r="31" spans="1:13" ht="20.100000000000001" customHeight="1" x14ac:dyDescent="0.2">
      <c r="A31" s="57" t="str">
        <f>CyP!A36</f>
        <v>3.1</v>
      </c>
      <c r="B31" s="443" t="str">
        <f t="shared" si="4"/>
        <v>Hablitacion de red media presion PE/Ac</v>
      </c>
      <c r="C31" s="444"/>
      <c r="D31" s="15">
        <f t="shared" si="5"/>
        <v>0</v>
      </c>
      <c r="E31" s="55"/>
      <c r="F31" s="118"/>
      <c r="G31" s="118"/>
      <c r="H31" s="118"/>
      <c r="I31" s="118"/>
      <c r="J31" s="118"/>
      <c r="K31" s="118"/>
      <c r="L31" s="21"/>
      <c r="M31" s="20"/>
    </row>
    <row r="32" spans="1:13" ht="20.100000000000001" customHeight="1" x14ac:dyDescent="0.2">
      <c r="A32" s="57" t="str">
        <f>CyP!A37</f>
        <v>3.2</v>
      </c>
      <c r="B32" s="443" t="str">
        <f t="shared" si="4"/>
        <v>Limpieza de Obra</v>
      </c>
      <c r="C32" s="444"/>
      <c r="D32" s="15">
        <f t="shared" si="5"/>
        <v>0</v>
      </c>
      <c r="E32" s="55"/>
      <c r="F32" s="118"/>
      <c r="G32" s="118"/>
      <c r="H32" s="118"/>
      <c r="I32" s="118"/>
      <c r="J32" s="118"/>
      <c r="K32" s="118"/>
      <c r="L32" s="21"/>
      <c r="M32" s="20"/>
    </row>
    <row r="33" spans="1:82" ht="20.100000000000001" customHeight="1" x14ac:dyDescent="0.2">
      <c r="A33" s="57" t="str">
        <f>CyP!A38</f>
        <v>3.3</v>
      </c>
      <c r="B33" s="443" t="str">
        <f t="shared" si="4"/>
        <v>Doc. conforme a obra Aprobada por Ecogas (Cañería PE/Ac Red Media Presión)</v>
      </c>
      <c r="C33" s="444"/>
      <c r="D33" s="15">
        <f t="shared" si="5"/>
        <v>0</v>
      </c>
      <c r="E33" s="55"/>
      <c r="F33" s="118"/>
      <c r="G33" s="118"/>
      <c r="H33" s="118"/>
      <c r="I33" s="118"/>
      <c r="J33" s="118"/>
      <c r="K33" s="118"/>
      <c r="L33" s="21"/>
      <c r="M33" s="20"/>
    </row>
    <row r="34" spans="1:82" s="10" customFormat="1" ht="20.100000000000001" customHeight="1" x14ac:dyDescent="0.2">
      <c r="A34" s="61" t="s">
        <v>3</v>
      </c>
      <c r="B34" s="29" t="s">
        <v>3</v>
      </c>
      <c r="C34" s="29"/>
      <c r="D34" s="62" t="s">
        <v>4</v>
      </c>
      <c r="E34" s="30"/>
      <c r="F34" s="64"/>
      <c r="G34" s="65"/>
      <c r="H34" s="65"/>
      <c r="I34" s="65"/>
      <c r="J34" s="65"/>
      <c r="K34" s="65"/>
      <c r="M34" s="22">
        <f>SUM(F34:K34)</f>
        <v>0</v>
      </c>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row>
    <row r="35" spans="1:82" ht="20.100000000000001" customHeight="1" x14ac:dyDescent="0.2">
      <c r="A35" s="61" t="s">
        <v>3</v>
      </c>
      <c r="B35" s="59" t="s">
        <v>10</v>
      </c>
      <c r="C35" s="63"/>
      <c r="D35" s="58">
        <f>SUM(D13:D34)</f>
        <v>0</v>
      </c>
      <c r="E35" s="56"/>
      <c r="F35" s="31"/>
      <c r="G35" s="31"/>
      <c r="H35" s="31"/>
      <c r="I35" s="31"/>
      <c r="J35" s="31"/>
      <c r="K35" s="31"/>
    </row>
    <row r="36" spans="1:82" ht="20.100000000000001" customHeight="1" x14ac:dyDescent="0.2">
      <c r="A36" s="32"/>
      <c r="B36" s="32"/>
      <c r="C36" s="32"/>
      <c r="D36" s="32"/>
      <c r="E36" s="33"/>
      <c r="F36" s="32"/>
      <c r="G36" s="32"/>
      <c r="H36" s="32"/>
      <c r="I36" s="32"/>
      <c r="J36" s="32"/>
      <c r="K36" s="32"/>
    </row>
    <row r="37" spans="1:82" ht="20.100000000000001" customHeight="1" x14ac:dyDescent="0.2">
      <c r="A37" s="32"/>
      <c r="B37" s="32"/>
      <c r="C37" s="32"/>
      <c r="D37" s="34" t="s">
        <v>21</v>
      </c>
      <c r="E37" s="33">
        <v>0</v>
      </c>
      <c r="F37" s="35">
        <f t="shared" ref="F37:K37" si="6">SUMPRODUCT($D$13:$D$33,F13:F33)</f>
        <v>0</v>
      </c>
      <c r="G37" s="35">
        <f t="shared" si="6"/>
        <v>0</v>
      </c>
      <c r="H37" s="35">
        <f t="shared" si="6"/>
        <v>0</v>
      </c>
      <c r="I37" s="35">
        <f t="shared" si="6"/>
        <v>0</v>
      </c>
      <c r="J37" s="35">
        <f t="shared" si="6"/>
        <v>0</v>
      </c>
      <c r="K37" s="35">
        <f t="shared" si="6"/>
        <v>0</v>
      </c>
      <c r="L37" s="23"/>
    </row>
    <row r="38" spans="1:82" ht="20.100000000000001" customHeight="1" x14ac:dyDescent="0.2">
      <c r="A38" s="32"/>
      <c r="B38" s="32"/>
      <c r="C38" s="32"/>
      <c r="D38" s="34" t="s">
        <v>22</v>
      </c>
      <c r="E38" s="33">
        <v>0</v>
      </c>
      <c r="F38" s="35">
        <f>E38+F37</f>
        <v>0</v>
      </c>
      <c r="G38" s="35">
        <f t="shared" ref="G38" si="7">F38+G37</f>
        <v>0</v>
      </c>
      <c r="H38" s="35">
        <f t="shared" ref="H38" si="8">G38+H37</f>
        <v>0</v>
      </c>
      <c r="I38" s="35">
        <f t="shared" ref="I38" si="9">H38+I37</f>
        <v>0</v>
      </c>
      <c r="J38" s="35">
        <f t="shared" ref="J38" si="10">I38+J37</f>
        <v>0</v>
      </c>
      <c r="K38" s="35">
        <f t="shared" ref="K38" si="11">J38+K37</f>
        <v>0</v>
      </c>
      <c r="L38" s="23"/>
    </row>
    <row r="39" spans="1:82" ht="20.100000000000001" customHeight="1" x14ac:dyDescent="0.2">
      <c r="A39" s="32"/>
      <c r="B39" s="32"/>
      <c r="C39" s="32"/>
      <c r="D39" s="36"/>
      <c r="E39" s="37" t="s">
        <v>1013</v>
      </c>
      <c r="F39" s="32"/>
      <c r="G39" s="32"/>
      <c r="H39" s="32"/>
      <c r="I39" s="32"/>
      <c r="J39" s="32"/>
      <c r="K39" s="32"/>
    </row>
    <row r="40" spans="1:82" ht="20.100000000000001" customHeight="1" x14ac:dyDescent="0.2">
      <c r="A40" s="32"/>
      <c r="B40" s="32"/>
      <c r="C40" s="32"/>
      <c r="D40" s="34" t="s">
        <v>23</v>
      </c>
      <c r="E40" s="38">
        <f>Anticipo_Financiero*Monto_Oferta</f>
        <v>0</v>
      </c>
      <c r="F40" s="38">
        <f>Monto_Oferta*F37*(1-Anticipo_Financiero)</f>
        <v>0</v>
      </c>
      <c r="G40" s="38">
        <f>Monto_Oferta*G37*(1-Anticipo_Financiero)</f>
        <v>0</v>
      </c>
      <c r="H40" s="38">
        <f t="shared" ref="H40" si="12">Monto_Oferta*H37*(1-Anticipo_Financiero)</f>
        <v>0</v>
      </c>
      <c r="I40" s="38">
        <f t="shared" ref="I40:K40" si="13">Monto_Oferta*I37*(1-Anticipo_Financiero)</f>
        <v>0</v>
      </c>
      <c r="J40" s="38">
        <f t="shared" si="13"/>
        <v>0</v>
      </c>
      <c r="K40" s="38">
        <f t="shared" si="13"/>
        <v>0</v>
      </c>
      <c r="L40" s="11"/>
      <c r="M40" s="25"/>
    </row>
    <row r="41" spans="1:82" ht="20.100000000000001" customHeight="1" x14ac:dyDescent="0.2">
      <c r="A41" s="32"/>
      <c r="B41" s="32"/>
      <c r="C41" s="32"/>
      <c r="D41" s="34" t="s">
        <v>988</v>
      </c>
      <c r="E41" s="38">
        <f>E40</f>
        <v>0</v>
      </c>
      <c r="F41" s="38">
        <f>E41+F40</f>
        <v>0</v>
      </c>
      <c r="G41" s="38">
        <f t="shared" ref="G41" si="14">F41+G40</f>
        <v>0</v>
      </c>
      <c r="H41" s="38">
        <f t="shared" ref="H41" si="15">G41+H40</f>
        <v>0</v>
      </c>
      <c r="I41" s="38">
        <f t="shared" ref="I41" si="16">H41+I40</f>
        <v>0</v>
      </c>
      <c r="J41" s="38">
        <f t="shared" ref="J41" si="17">I41+J40</f>
        <v>0</v>
      </c>
      <c r="K41" s="38">
        <f t="shared" ref="K41" si="18">J41+K40</f>
        <v>0</v>
      </c>
      <c r="L41" s="11"/>
    </row>
    <row r="42" spans="1:82" ht="20.100000000000001" customHeight="1" x14ac:dyDescent="0.2">
      <c r="E42" s="24">
        <v>0</v>
      </c>
    </row>
    <row r="43" spans="1:82" ht="20.100000000000001" customHeight="1" x14ac:dyDescent="0.2">
      <c r="E43" s="24">
        <v>0</v>
      </c>
    </row>
  </sheetData>
  <mergeCells count="27">
    <mergeCell ref="B33:C33"/>
    <mergeCell ref="M10:M11"/>
    <mergeCell ref="A10:A11"/>
    <mergeCell ref="B10:C11"/>
    <mergeCell ref="D10:D11"/>
    <mergeCell ref="B18:C18"/>
    <mergeCell ref="B13:C13"/>
    <mergeCell ref="B14:C14"/>
    <mergeCell ref="B15:C15"/>
    <mergeCell ref="B16:C16"/>
    <mergeCell ref="B17:C17"/>
    <mergeCell ref="B26:C26"/>
    <mergeCell ref="B27:C27"/>
    <mergeCell ref="B28:C28"/>
    <mergeCell ref="B29:C29"/>
    <mergeCell ref="B30:C30"/>
    <mergeCell ref="B31:C31"/>
    <mergeCell ref="B32:C32"/>
    <mergeCell ref="A8:D8"/>
    <mergeCell ref="F10:K10"/>
    <mergeCell ref="B19:C19"/>
    <mergeCell ref="B20:C20"/>
    <mergeCell ref="B21:C21"/>
    <mergeCell ref="B22:C22"/>
    <mergeCell ref="B23:C23"/>
    <mergeCell ref="B24:C24"/>
    <mergeCell ref="B25:C25"/>
  </mergeCells>
  <conditionalFormatting sqref="A13:B13 A34:A35">
    <cfRule type="expression" dxfId="143" priority="159" stopIfTrue="1">
      <formula>#REF!&gt;0</formula>
    </cfRule>
    <cfRule type="expression" dxfId="142" priority="160" stopIfTrue="1">
      <formula>#REF!&gt;0</formula>
    </cfRule>
    <cfRule type="expression" dxfId="141" priority="161" stopIfTrue="1">
      <formula>#REF!&gt;0</formula>
    </cfRule>
  </conditionalFormatting>
  <conditionalFormatting sqref="B34:C34">
    <cfRule type="expression" dxfId="140" priority="162" stopIfTrue="1">
      <formula>#REF!&gt;0</formula>
    </cfRule>
    <cfRule type="expression" dxfId="139" priority="163" stopIfTrue="1">
      <formula>#REF!&gt;0</formula>
    </cfRule>
    <cfRule type="expression" dxfId="138" priority="164" stopIfTrue="1">
      <formula>#REF!&gt;0</formula>
    </cfRule>
  </conditionalFormatting>
  <conditionalFormatting sqref="A14:B33">
    <cfRule type="expression" dxfId="137" priority="1" stopIfTrue="1">
      <formula>#REF!&gt;0</formula>
    </cfRule>
    <cfRule type="expression" dxfId="136" priority="2" stopIfTrue="1">
      <formula>#REF!&gt;0</formula>
    </cfRule>
    <cfRule type="expression" dxfId="135" priority="3" stopIfTrue="1">
      <formula>#REF!&gt;0</formula>
    </cfRule>
  </conditionalFormatting>
  <pageMargins left="0.78740157480314965" right="0.78740157480314965" top="1.3779527559055118" bottom="0.78740157480314965" header="0.78740157480314965" footer="0.39370078740157483"/>
  <pageSetup paperSize="9" scale="39"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D7" sqref="D7:D9"/>
    </sheetView>
  </sheetViews>
  <sheetFormatPr baseColWidth="10" defaultColWidth="10.7109375" defaultRowHeight="19.5" customHeight="1" x14ac:dyDescent="0.2"/>
  <cols>
    <col min="2" max="2" width="43.28515625" customWidth="1"/>
    <col min="3" max="3" width="52.28515625" bestFit="1" customWidth="1"/>
  </cols>
  <sheetData>
    <row r="1" spans="1:4" ht="19.5" customHeight="1" x14ac:dyDescent="0.2">
      <c r="A1" s="360" t="s">
        <v>13</v>
      </c>
      <c r="B1" s="360"/>
      <c r="C1" s="360">
        <f>+PTyCI!C6</f>
        <v>0</v>
      </c>
      <c r="D1" s="360"/>
    </row>
    <row r="2" spans="1:4" ht="19.5" customHeight="1" x14ac:dyDescent="0.2">
      <c r="A2" s="360" t="s">
        <v>47</v>
      </c>
      <c r="B2" s="360"/>
      <c r="C2" s="361">
        <f>CyP!C11</f>
        <v>0</v>
      </c>
      <c r="D2" s="360"/>
    </row>
    <row r="3" spans="1:4" ht="19.5" customHeight="1" x14ac:dyDescent="0.2">
      <c r="A3" s="360"/>
      <c r="B3" s="360"/>
      <c r="C3" s="360"/>
      <c r="D3" s="360"/>
    </row>
    <row r="4" spans="1:4" ht="19.5" customHeight="1" x14ac:dyDescent="0.2">
      <c r="A4" s="452" t="s">
        <v>1224</v>
      </c>
      <c r="B4" s="452"/>
      <c r="C4" s="452"/>
      <c r="D4" s="452"/>
    </row>
    <row r="5" spans="1:4" ht="19.5" customHeight="1" thickBot="1" x14ac:dyDescent="0.25">
      <c r="A5" s="360"/>
      <c r="B5" s="360"/>
      <c r="C5" s="360"/>
      <c r="D5" s="360"/>
    </row>
    <row r="6" spans="1:4" ht="19.5" customHeight="1" thickBot="1" x14ac:dyDescent="0.25">
      <c r="A6" s="362" t="s">
        <v>1225</v>
      </c>
      <c r="B6" s="363" t="s">
        <v>997</v>
      </c>
      <c r="C6" s="363" t="s">
        <v>998</v>
      </c>
      <c r="D6" s="364" t="s">
        <v>1226</v>
      </c>
    </row>
    <row r="7" spans="1:4" ht="19.5" customHeight="1" x14ac:dyDescent="0.2">
      <c r="A7" s="365">
        <v>1</v>
      </c>
      <c r="B7" s="366"/>
      <c r="C7" s="366" t="e">
        <f>+VLOOKUP(B7,Indices!$A:$H,5,FALSE)</f>
        <v>#N/A</v>
      </c>
      <c r="D7" s="367"/>
    </row>
    <row r="8" spans="1:4" ht="19.5" customHeight="1" x14ac:dyDescent="0.2">
      <c r="A8" s="368">
        <v>2</v>
      </c>
      <c r="B8" s="366"/>
      <c r="C8" s="366" t="e">
        <f>+VLOOKUP(B8,Indices!$A:$H,5,FALSE)</f>
        <v>#N/A</v>
      </c>
      <c r="D8" s="369"/>
    </row>
    <row r="9" spans="1:4" ht="19.5" customHeight="1" x14ac:dyDescent="0.2">
      <c r="A9" s="368">
        <v>3</v>
      </c>
      <c r="B9" s="366"/>
      <c r="C9" s="366" t="e">
        <f>+VLOOKUP(B9,Indices!$A:$H,5,FALSE)</f>
        <v>#N/A</v>
      </c>
      <c r="D9" s="369"/>
    </row>
    <row r="10" spans="1:4" ht="19.5" customHeight="1" x14ac:dyDescent="0.2">
      <c r="A10" s="368">
        <v>4</v>
      </c>
      <c r="B10" s="366"/>
      <c r="C10" s="366" t="e">
        <f>+VLOOKUP(B10,Indices!$A:$H,5,FALSE)</f>
        <v>#N/A</v>
      </c>
      <c r="D10" s="369"/>
    </row>
    <row r="11" spans="1:4" ht="19.5" customHeight="1" x14ac:dyDescent="0.2">
      <c r="A11" s="368">
        <v>5</v>
      </c>
      <c r="B11" s="366"/>
      <c r="C11" s="366" t="e">
        <f>+VLOOKUP(B11,Indices!$A:$H,5,FALSE)</f>
        <v>#N/A</v>
      </c>
      <c r="D11" s="369"/>
    </row>
    <row r="12" spans="1:4" ht="19.5" customHeight="1" x14ac:dyDescent="0.2">
      <c r="A12" s="368">
        <v>6</v>
      </c>
      <c r="B12" s="366"/>
      <c r="C12" s="366" t="e">
        <f>+VLOOKUP(B12,Indices!$A:$H,5,FALSE)</f>
        <v>#N/A</v>
      </c>
      <c r="D12" s="369"/>
    </row>
    <row r="13" spans="1:4" ht="19.5" customHeight="1" x14ac:dyDescent="0.2">
      <c r="A13" s="368">
        <v>7</v>
      </c>
      <c r="B13" s="366"/>
      <c r="C13" s="366" t="e">
        <f>+VLOOKUP(B13,Indices!$A:$H,5,FALSE)</f>
        <v>#N/A</v>
      </c>
      <c r="D13" s="369"/>
    </row>
    <row r="14" spans="1:4" ht="19.5" customHeight="1" x14ac:dyDescent="0.2">
      <c r="A14" s="368">
        <v>8</v>
      </c>
      <c r="B14" s="366"/>
      <c r="C14" s="366" t="e">
        <f>+VLOOKUP(B14,Indices!$A:$H,5,FALSE)</f>
        <v>#N/A</v>
      </c>
      <c r="D14" s="369"/>
    </row>
    <row r="15" spans="1:4" ht="19.5" customHeight="1" x14ac:dyDescent="0.2">
      <c r="A15" s="368">
        <v>9</v>
      </c>
      <c r="B15" s="366"/>
      <c r="C15" s="366" t="e">
        <f>+VLOOKUP(B15,Indices!$A:$H,5,FALSE)</f>
        <v>#N/A</v>
      </c>
      <c r="D15" s="369"/>
    </row>
    <row r="16" spans="1:4" ht="19.5" customHeight="1" thickBot="1" x14ac:dyDescent="0.25">
      <c r="A16" s="370">
        <v>10</v>
      </c>
      <c r="B16" s="366"/>
      <c r="C16" s="366" t="e">
        <f>+VLOOKUP(B16,Indices!$A:$H,5,FALSE)</f>
        <v>#N/A</v>
      </c>
      <c r="D16" s="371"/>
    </row>
    <row r="17" spans="1:1" ht="19.5" customHeight="1" x14ac:dyDescent="0.2">
      <c r="A17" t="s">
        <v>1012</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30"/>
  <sheetViews>
    <sheetView view="pageBreakPreview" zoomScaleNormal="100" zoomScaleSheetLayoutView="100" workbookViewId="0">
      <selection activeCell="K11" sqref="K11"/>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5703125" style="10" customWidth="1"/>
    <col min="6" max="6" width="12" style="349" customWidth="1"/>
    <col min="7" max="7" width="12.140625" style="350" customWidth="1"/>
    <col min="8" max="8" width="13.140625" style="350" customWidth="1"/>
    <col min="9" max="9" width="10.7109375" style="10" customWidth="1"/>
    <col min="10" max="29" width="10.7109375" style="122" customWidth="1"/>
    <col min="30" max="78" width="11.42578125" style="122"/>
    <col min="79" max="16384" width="11.42578125" style="9"/>
  </cols>
  <sheetData>
    <row r="1" spans="1:78" s="5" customFormat="1" ht="20.100000000000001" customHeight="1" x14ac:dyDescent="0.2">
      <c r="A1" s="3" t="s">
        <v>11</v>
      </c>
      <c r="B1" s="3"/>
      <c r="C1" s="3" t="str">
        <f>Comitente</f>
        <v>DIRECCION PROVINCIAL DE REDES DE GAS</v>
      </c>
      <c r="D1" s="4"/>
      <c r="F1" s="343"/>
      <c r="G1" s="343"/>
      <c r="H1" s="343"/>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row>
    <row r="2" spans="1:78" s="6" customFormat="1" ht="20.100000000000001" customHeight="1" x14ac:dyDescent="0.2">
      <c r="A2" s="13" t="s">
        <v>12</v>
      </c>
      <c r="B2" s="13"/>
      <c r="C2" s="13" t="str">
        <f>Obra</f>
        <v>RED DE MEDIA PRESIÓN BARRIO TALACASTO</v>
      </c>
      <c r="F2" s="344"/>
      <c r="G2" s="344"/>
      <c r="H2" s="344"/>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row>
    <row r="3" spans="1:78" s="6" customFormat="1" ht="20.100000000000001" customHeight="1" x14ac:dyDescent="0.2">
      <c r="A3" s="13" t="s">
        <v>16</v>
      </c>
      <c r="B3" s="13"/>
      <c r="C3" s="13" t="str">
        <f>Ubicación</f>
        <v>Departamento Chimbas</v>
      </c>
      <c r="F3" s="344"/>
      <c r="G3" s="344"/>
      <c r="H3" s="344"/>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row>
    <row r="4" spans="1:78" s="6" customFormat="1" ht="20.100000000000001" customHeight="1" x14ac:dyDescent="0.2">
      <c r="A4" s="13" t="s">
        <v>15</v>
      </c>
      <c r="B4" s="14"/>
      <c r="C4" s="77">
        <f>Licitación_N°</f>
        <v>0</v>
      </c>
      <c r="F4" s="344"/>
      <c r="G4" s="344"/>
      <c r="H4" s="344"/>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row>
    <row r="5" spans="1:78" s="6" customFormat="1" ht="20.100000000000001" customHeight="1" thickBot="1" x14ac:dyDescent="0.25">
      <c r="A5" s="13" t="s">
        <v>17</v>
      </c>
      <c r="B5" s="14"/>
      <c r="C5" s="78" t="str">
        <f>Plazo_Obra</f>
        <v>180 días</v>
      </c>
      <c r="F5" s="344"/>
      <c r="G5" s="344"/>
      <c r="H5" s="344"/>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row>
    <row r="6" spans="1:78" s="6" customFormat="1" ht="20.100000000000001" customHeight="1" thickBot="1" x14ac:dyDescent="0.25">
      <c r="A6" s="13" t="s">
        <v>13</v>
      </c>
      <c r="B6" s="13"/>
      <c r="C6" s="13">
        <f>Contratista</f>
        <v>0</v>
      </c>
      <c r="F6" s="353" t="s">
        <v>1220</v>
      </c>
      <c r="G6" s="355">
        <f>+'MED OBRA'!J6</f>
        <v>0</v>
      </c>
      <c r="H6" s="354" t="e">
        <f>+'MED OBRA'!K6</f>
        <v>#DIV/0!</v>
      </c>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row>
    <row r="7" spans="1:78" s="2" customFormat="1" ht="20.100000000000001" customHeight="1" x14ac:dyDescent="0.2">
      <c r="F7" s="345"/>
      <c r="G7" s="345"/>
      <c r="H7" s="345"/>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row>
    <row r="8" spans="1:78" s="2" customFormat="1" ht="20.100000000000001" customHeight="1" x14ac:dyDescent="0.2">
      <c r="A8" s="445" t="s">
        <v>1216</v>
      </c>
      <c r="B8" s="446"/>
      <c r="C8" s="446"/>
      <c r="D8" s="447"/>
      <c r="E8" s="8"/>
      <c r="F8" s="346"/>
      <c r="G8" s="346"/>
      <c r="H8" s="346"/>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row>
    <row r="10" spans="1:78" ht="12.75" x14ac:dyDescent="0.2">
      <c r="A10" s="450" t="s">
        <v>991</v>
      </c>
      <c r="B10" s="448" t="s">
        <v>0</v>
      </c>
      <c r="C10" s="448"/>
      <c r="D10" s="451" t="s">
        <v>14</v>
      </c>
      <c r="E10" s="54"/>
      <c r="F10" s="453">
        <f>+'MED OBRA'!I10</f>
        <v>1</v>
      </c>
      <c r="G10" s="454"/>
      <c r="H10" s="455"/>
      <c r="I10" s="18"/>
      <c r="J10" s="123"/>
    </row>
    <row r="11" spans="1:78" ht="25.5" x14ac:dyDescent="0.2">
      <c r="A11" s="450"/>
      <c r="B11" s="448"/>
      <c r="C11" s="448"/>
      <c r="D11" s="451"/>
      <c r="E11" s="54"/>
      <c r="F11" s="316" t="s">
        <v>1217</v>
      </c>
      <c r="G11" s="316" t="s">
        <v>1218</v>
      </c>
      <c r="H11" s="316" t="s">
        <v>1219</v>
      </c>
      <c r="I11" s="18"/>
    </row>
    <row r="12" spans="1:78" ht="20.100000000000001" customHeight="1" x14ac:dyDescent="0.2">
      <c r="A12" s="27"/>
      <c r="B12" s="59"/>
      <c r="C12" s="59"/>
      <c r="D12" s="60"/>
      <c r="E12" s="54"/>
      <c r="F12" s="318"/>
      <c r="G12" s="318"/>
      <c r="H12" s="318"/>
      <c r="I12" s="317"/>
    </row>
    <row r="13" spans="1:78" ht="20.100000000000001" customHeight="1" x14ac:dyDescent="0.2">
      <c r="A13" s="57">
        <f>CyP!A18</f>
        <v>1</v>
      </c>
      <c r="B13" s="443" t="str">
        <f t="shared" ref="B13" si="0">IFERROR(VLOOKUP(A13,Tabla_CyP,2,FALSE),"")</f>
        <v>TRABAJOS PRELIMINARES</v>
      </c>
      <c r="C13" s="444"/>
      <c r="D13" s="15">
        <f t="shared" ref="D13" si="1">IFERROR(VLOOKUP(A13,Tabla_CyP,9,FALSE),0)</f>
        <v>0</v>
      </c>
      <c r="E13" s="30"/>
      <c r="F13" s="347">
        <f>+VLOOKUP($A13,'MED OBRA'!$A$13:$K$212,9,FALSE)</f>
        <v>0</v>
      </c>
      <c r="G13" s="347" t="e">
        <f>+VLOOKUP($A13,'MED OBRA'!$A$13:$K$212,10,FALSE)</f>
        <v>#DIV/0!</v>
      </c>
      <c r="H13" s="347" t="e">
        <f>+VLOOKUP($A13,'MED OBRA'!$A$13:$K$212,11,FALSE)</f>
        <v>#DIV/0!</v>
      </c>
      <c r="I13" s="19"/>
    </row>
    <row r="14" spans="1:78" ht="20.100000000000001" customHeight="1" x14ac:dyDescent="0.2">
      <c r="A14" s="57" t="str">
        <f>CyP!A19</f>
        <v>1.1</v>
      </c>
      <c r="B14" s="443" t="str">
        <f t="shared" ref="B14:B33" si="2">IFERROR(VLOOKUP(A14,Tabla_CyP,2,FALSE),"")</f>
        <v>Presentación de la Documentación ante la Distribuidora de Gas Cuyana</v>
      </c>
      <c r="C14" s="444"/>
      <c r="D14" s="15">
        <f t="shared" ref="D14:D33" si="3">IFERROR(VLOOKUP(A14,Tabla_CyP,9,FALSE),0)</f>
        <v>0</v>
      </c>
      <c r="E14" s="30"/>
      <c r="F14" s="347">
        <f>+VLOOKUP($A14,'MED OBRA'!$A$13:$K$212,9,FALSE)</f>
        <v>0</v>
      </c>
      <c r="G14" s="347">
        <f>+VLOOKUP($A14,'MED OBRA'!$A$13:$K$212,10,FALSE)</f>
        <v>0</v>
      </c>
      <c r="H14" s="347">
        <f>+VLOOKUP($A14,'MED OBRA'!$A$13:$K$212,11,FALSE)</f>
        <v>0</v>
      </c>
      <c r="I14" s="19"/>
    </row>
    <row r="15" spans="1:78" ht="20.100000000000001" customHeight="1" x14ac:dyDescent="0.2">
      <c r="A15" s="57" t="str">
        <f>CyP!A20</f>
        <v>1.2</v>
      </c>
      <c r="B15" s="443" t="str">
        <f t="shared" si="2"/>
        <v>Aprobación Proyecto Constructivo en Ecogas (Redes de Pe/Ac de Media Presión)</v>
      </c>
      <c r="C15" s="444"/>
      <c r="D15" s="15">
        <f t="shared" si="3"/>
        <v>0</v>
      </c>
      <c r="E15" s="30"/>
      <c r="F15" s="347">
        <f>+VLOOKUP($A15,'MED OBRA'!$A$13:$K$212,9,FALSE)</f>
        <v>0</v>
      </c>
      <c r="G15" s="347">
        <f>+VLOOKUP($A15,'MED OBRA'!$A$13:$K$212,10,FALSE)</f>
        <v>0</v>
      </c>
      <c r="H15" s="347">
        <f>+VLOOKUP($A15,'MED OBRA'!$A$13:$K$212,11,FALSE)</f>
        <v>0</v>
      </c>
      <c r="I15" s="19"/>
    </row>
    <row r="16" spans="1:78" ht="20.100000000000001" customHeight="1" x14ac:dyDescent="0.2">
      <c r="A16" s="57" t="str">
        <f>CyP!A21</f>
        <v>1.3</v>
      </c>
      <c r="B16" s="443" t="str">
        <f t="shared" si="2"/>
        <v xml:space="preserve">Cartel de Obra </v>
      </c>
      <c r="C16" s="444"/>
      <c r="D16" s="15">
        <f t="shared" si="3"/>
        <v>0</v>
      </c>
      <c r="E16" s="30"/>
      <c r="F16" s="347">
        <f>+VLOOKUP($A16,'MED OBRA'!$A$13:$K$212,9,FALSE)</f>
        <v>0</v>
      </c>
      <c r="G16" s="347">
        <f>+VLOOKUP($A16,'MED OBRA'!$A$13:$K$212,10,FALSE)</f>
        <v>0</v>
      </c>
      <c r="H16" s="347">
        <f>+VLOOKUP($A16,'MED OBRA'!$A$13:$K$212,11,FALSE)</f>
        <v>0</v>
      </c>
      <c r="I16" s="19"/>
    </row>
    <row r="17" spans="1:9" ht="20.100000000000001" customHeight="1" x14ac:dyDescent="0.2">
      <c r="A17" s="57">
        <f>CyP!A22</f>
        <v>2</v>
      </c>
      <c r="B17" s="443" t="str">
        <f t="shared" si="2"/>
        <v>CAÑERÍAS</v>
      </c>
      <c r="C17" s="444"/>
      <c r="D17" s="15">
        <f t="shared" si="3"/>
        <v>0</v>
      </c>
      <c r="E17" s="30"/>
      <c r="F17" s="347">
        <f>+VLOOKUP($A17,'MED OBRA'!$A$13:$K$212,9,FALSE)</f>
        <v>0</v>
      </c>
      <c r="G17" s="347" t="e">
        <f>+VLOOKUP($A17,'MED OBRA'!$A$13:$K$212,10,FALSE)</f>
        <v>#DIV/0!</v>
      </c>
      <c r="H17" s="347" t="e">
        <f>+VLOOKUP($A17,'MED OBRA'!$A$13:$K$212,11,FALSE)</f>
        <v>#DIV/0!</v>
      </c>
      <c r="I17" s="19"/>
    </row>
    <row r="18" spans="1:9" ht="20.100000000000001" customHeight="1" x14ac:dyDescent="0.2">
      <c r="A18" s="57" t="str">
        <f>CyP!A23</f>
        <v>2.1</v>
      </c>
      <c r="B18" s="443" t="str">
        <f t="shared" si="2"/>
        <v xml:space="preserve">Provision y Colocación de  Caño PE p/red de media presion 50 mm diam. </v>
      </c>
      <c r="C18" s="444"/>
      <c r="D18" s="15">
        <f t="shared" si="3"/>
        <v>0</v>
      </c>
      <c r="E18" s="30"/>
      <c r="F18" s="347">
        <f>+VLOOKUP($A18,'MED OBRA'!$A$13:$K$212,9,FALSE)</f>
        <v>0</v>
      </c>
      <c r="G18" s="347">
        <f>+VLOOKUP($A18,'MED OBRA'!$A$13:$K$212,10,FALSE)</f>
        <v>0</v>
      </c>
      <c r="H18" s="347">
        <f>+VLOOKUP($A18,'MED OBRA'!$A$13:$K$212,11,FALSE)</f>
        <v>0</v>
      </c>
      <c r="I18" s="19"/>
    </row>
    <row r="19" spans="1:9" ht="20.100000000000001" customHeight="1" x14ac:dyDescent="0.2">
      <c r="A19" s="57" t="str">
        <f>CyP!A24</f>
        <v>2.2</v>
      </c>
      <c r="B19" s="443" t="str">
        <f t="shared" si="2"/>
        <v xml:space="preserve">Provision y Colocación de Caño PE p/red de media presion 63 mm diam. </v>
      </c>
      <c r="C19" s="444"/>
      <c r="D19" s="15">
        <f t="shared" si="3"/>
        <v>0</v>
      </c>
      <c r="E19" s="30"/>
      <c r="F19" s="347">
        <f>+VLOOKUP($A19,'MED OBRA'!$A$13:$K$212,9,FALSE)</f>
        <v>0</v>
      </c>
      <c r="G19" s="347">
        <f>+VLOOKUP($A19,'MED OBRA'!$A$13:$K$212,10,FALSE)</f>
        <v>0</v>
      </c>
      <c r="H19" s="347">
        <f>+VLOOKUP($A19,'MED OBRA'!$A$13:$K$212,11,FALSE)</f>
        <v>0</v>
      </c>
      <c r="I19" s="19"/>
    </row>
    <row r="20" spans="1:9" ht="20.100000000000001" customHeight="1" x14ac:dyDescent="0.2">
      <c r="A20" s="57" t="str">
        <f>CyP!A25</f>
        <v>2.3</v>
      </c>
      <c r="B20" s="443" t="str">
        <f t="shared" si="2"/>
        <v xml:space="preserve">Provision y Colocación de Caño PE p/red de media presion 90 mm diam. </v>
      </c>
      <c r="C20" s="444"/>
      <c r="D20" s="15">
        <f t="shared" si="3"/>
        <v>0</v>
      </c>
      <c r="E20" s="30"/>
      <c r="F20" s="347">
        <f>+VLOOKUP($A20,'MED OBRA'!$A$13:$K$212,9,FALSE)</f>
        <v>0</v>
      </c>
      <c r="G20" s="347">
        <f>+VLOOKUP($A20,'MED OBRA'!$A$13:$K$212,10,FALSE)</f>
        <v>0</v>
      </c>
      <c r="H20" s="347">
        <f>+VLOOKUP($A20,'MED OBRA'!$A$13:$K$212,11,FALSE)</f>
        <v>0</v>
      </c>
      <c r="I20" s="19"/>
    </row>
    <row r="21" spans="1:9" ht="20.100000000000001" customHeight="1" x14ac:dyDescent="0.2">
      <c r="A21" s="57" t="str">
        <f>CyP!A26</f>
        <v>2.4</v>
      </c>
      <c r="B21" s="443" t="str">
        <f t="shared" si="2"/>
        <v xml:space="preserve">Provisión y Colocación de Accesorios PE  (90, 63, 50) </v>
      </c>
      <c r="C21" s="444"/>
      <c r="D21" s="15">
        <f t="shared" si="3"/>
        <v>0</v>
      </c>
      <c r="E21" s="30"/>
      <c r="F21" s="347">
        <f>+VLOOKUP($A21,'MED OBRA'!$A$13:$K$212,9,FALSE)</f>
        <v>0</v>
      </c>
      <c r="G21" s="347">
        <f>+VLOOKUP($A21,'MED OBRA'!$A$13:$K$212,10,FALSE)</f>
        <v>0</v>
      </c>
      <c r="H21" s="347">
        <f>+VLOOKUP($A21,'MED OBRA'!$A$13:$K$212,11,FALSE)</f>
        <v>0</v>
      </c>
      <c r="I21" s="19"/>
    </row>
    <row r="22" spans="1:9" ht="20.100000000000001" customHeight="1" x14ac:dyDescent="0.2">
      <c r="A22" s="57" t="str">
        <f>CyP!A27</f>
        <v>2.5</v>
      </c>
      <c r="B22" s="443" t="str">
        <f t="shared" si="2"/>
        <v>Provisión y Colocación de Malla de advertencia 15 cm</v>
      </c>
      <c r="C22" s="444"/>
      <c r="D22" s="15">
        <f t="shared" si="3"/>
        <v>0</v>
      </c>
      <c r="E22" s="30"/>
      <c r="F22" s="347">
        <f>+VLOOKUP($A22,'MED OBRA'!$A$13:$K$212,9,FALSE)</f>
        <v>0</v>
      </c>
      <c r="G22" s="347">
        <f>+VLOOKUP($A22,'MED OBRA'!$A$13:$K$212,10,FALSE)</f>
        <v>0</v>
      </c>
      <c r="H22" s="347">
        <f>+VLOOKUP($A22,'MED OBRA'!$A$13:$K$212,11,FALSE)</f>
        <v>0</v>
      </c>
      <c r="I22" s="19"/>
    </row>
    <row r="23" spans="1:9" ht="20.100000000000001" customHeight="1" x14ac:dyDescent="0.2">
      <c r="A23" s="57" t="str">
        <f>CyP!A28</f>
        <v>2.6</v>
      </c>
      <c r="B23" s="443" t="str">
        <f t="shared" si="2"/>
        <v>Provisión y Colocación de Malla de advertencia 30 cm</v>
      </c>
      <c r="C23" s="444"/>
      <c r="D23" s="15">
        <f t="shared" si="3"/>
        <v>0</v>
      </c>
      <c r="E23" s="30"/>
      <c r="F23" s="347">
        <f>+VLOOKUP($A23,'MED OBRA'!$A$13:$K$212,9,FALSE)</f>
        <v>0</v>
      </c>
      <c r="G23" s="347">
        <f>+VLOOKUP($A23,'MED OBRA'!$A$13:$K$212,10,FALSE)</f>
        <v>0</v>
      </c>
      <c r="H23" s="347">
        <f>+VLOOKUP($A23,'MED OBRA'!$A$13:$K$212,11,FALSE)</f>
        <v>0</v>
      </c>
      <c r="I23" s="19"/>
    </row>
    <row r="24" spans="1:9" ht="20.100000000000001" customHeight="1" x14ac:dyDescent="0.2">
      <c r="A24" s="57" t="str">
        <f>CyP!A29</f>
        <v>2.7</v>
      </c>
      <c r="B24" s="443" t="str">
        <f t="shared" si="2"/>
        <v>Excavación de zanja para la instalación de cañeria PE -Red Media Presión</v>
      </c>
      <c r="C24" s="444"/>
      <c r="D24" s="15">
        <f t="shared" si="3"/>
        <v>0</v>
      </c>
      <c r="E24" s="30"/>
      <c r="F24" s="347">
        <f>+VLOOKUP($A24,'MED OBRA'!$A$13:$K$212,9,FALSE)</f>
        <v>0</v>
      </c>
      <c r="G24" s="347">
        <f>+VLOOKUP($A24,'MED OBRA'!$A$13:$K$212,10,FALSE)</f>
        <v>0</v>
      </c>
      <c r="H24" s="347">
        <f>+VLOOKUP($A24,'MED OBRA'!$A$13:$K$212,11,FALSE)</f>
        <v>0</v>
      </c>
      <c r="I24" s="19"/>
    </row>
    <row r="25" spans="1:9" ht="20.100000000000001" customHeight="1" x14ac:dyDescent="0.2">
      <c r="A25" s="57" t="str">
        <f>CyP!A30</f>
        <v>2.8</v>
      </c>
      <c r="B25" s="443" t="str">
        <f t="shared" si="2"/>
        <v>Provisión e Instalación de Servicios Integrales Domiciliarios</v>
      </c>
      <c r="C25" s="444"/>
      <c r="D25" s="15">
        <f t="shared" si="3"/>
        <v>0</v>
      </c>
      <c r="E25" s="30"/>
      <c r="F25" s="347">
        <f>+VLOOKUP($A25,'MED OBRA'!$A$13:$K$212,9,FALSE)</f>
        <v>0</v>
      </c>
      <c r="G25" s="347">
        <f>+VLOOKUP($A25,'MED OBRA'!$A$13:$K$212,10,FALSE)</f>
        <v>0</v>
      </c>
      <c r="H25" s="347">
        <f>+VLOOKUP($A25,'MED OBRA'!$A$13:$K$212,11,FALSE)</f>
        <v>0</v>
      </c>
      <c r="I25" s="19"/>
    </row>
    <row r="26" spans="1:9" ht="20.100000000000001" customHeight="1" x14ac:dyDescent="0.2">
      <c r="A26" s="57" t="str">
        <f>CyP!A31</f>
        <v>2.9</v>
      </c>
      <c r="B26" s="443" t="str">
        <f t="shared" si="2"/>
        <v>Tapado  y Compactación de zanja cañeria PE Red media presión</v>
      </c>
      <c r="C26" s="444"/>
      <c r="D26" s="15">
        <f t="shared" si="3"/>
        <v>0</v>
      </c>
      <c r="E26" s="30"/>
      <c r="F26" s="347">
        <f>+VLOOKUP($A26,'MED OBRA'!$A$13:$K$212,9,FALSE)</f>
        <v>0</v>
      </c>
      <c r="G26" s="347">
        <f>+VLOOKUP($A26,'MED OBRA'!$A$13:$K$212,10,FALSE)</f>
        <v>0</v>
      </c>
      <c r="H26" s="347">
        <f>+VLOOKUP($A26,'MED OBRA'!$A$13:$K$212,11,FALSE)</f>
        <v>0</v>
      </c>
      <c r="I26" s="19"/>
    </row>
    <row r="27" spans="1:9" ht="20.100000000000001" customHeight="1" x14ac:dyDescent="0.2">
      <c r="A27" s="57" t="str">
        <f>CyP!A32</f>
        <v>2.10</v>
      </c>
      <c r="B27" s="443" t="str">
        <f t="shared" si="2"/>
        <v>Rotura de calle de hormigon /  asfalto / veredas</v>
      </c>
      <c r="C27" s="444"/>
      <c r="D27" s="15">
        <f t="shared" si="3"/>
        <v>0</v>
      </c>
      <c r="E27" s="30"/>
      <c r="F27" s="347">
        <f>+VLOOKUP($A27,'MED OBRA'!$A$13:$K$212,9,FALSE)</f>
        <v>0</v>
      </c>
      <c r="G27" s="347">
        <f>+VLOOKUP($A27,'MED OBRA'!$A$13:$K$212,10,FALSE)</f>
        <v>0</v>
      </c>
      <c r="H27" s="347">
        <f>+VLOOKUP($A27,'MED OBRA'!$A$13:$K$212,11,FALSE)</f>
        <v>0</v>
      </c>
      <c r="I27" s="19"/>
    </row>
    <row r="28" spans="1:9" ht="20.100000000000001" customHeight="1" x14ac:dyDescent="0.2">
      <c r="A28" s="57" t="str">
        <f>CyP!A33</f>
        <v>2.11</v>
      </c>
      <c r="B28" s="443" t="str">
        <f t="shared" si="2"/>
        <v>Reparacion de calle de hormigon / asfalto / veredas</v>
      </c>
      <c r="C28" s="444"/>
      <c r="D28" s="15">
        <f t="shared" si="3"/>
        <v>0</v>
      </c>
      <c r="E28" s="30"/>
      <c r="F28" s="347">
        <f>+VLOOKUP($A28,'MED OBRA'!$A$13:$K$212,9,FALSE)</f>
        <v>0</v>
      </c>
      <c r="G28" s="347">
        <f>+VLOOKUP($A28,'MED OBRA'!$A$13:$K$212,10,FALSE)</f>
        <v>0</v>
      </c>
      <c r="H28" s="347">
        <f>+VLOOKUP($A28,'MED OBRA'!$A$13:$K$212,11,FALSE)</f>
        <v>0</v>
      </c>
      <c r="I28" s="19"/>
    </row>
    <row r="29" spans="1:9" ht="20.100000000000001" customHeight="1" x14ac:dyDescent="0.2">
      <c r="A29" s="57" t="str">
        <f>CyP!A34</f>
        <v>2.12</v>
      </c>
      <c r="B29" s="443" t="str">
        <f t="shared" si="2"/>
        <v>Prueba de hermeticidad cañeria PE - Red media presión</v>
      </c>
      <c r="C29" s="444"/>
      <c r="D29" s="15">
        <f t="shared" si="3"/>
        <v>0</v>
      </c>
      <c r="E29" s="30"/>
      <c r="F29" s="347">
        <f>+VLOOKUP($A29,'MED OBRA'!$A$13:$K$212,9,FALSE)</f>
        <v>0</v>
      </c>
      <c r="G29" s="347">
        <f>+VLOOKUP($A29,'MED OBRA'!$A$13:$K$212,10,FALSE)</f>
        <v>0</v>
      </c>
      <c r="H29" s="347">
        <f>+VLOOKUP($A29,'MED OBRA'!$A$13:$K$212,11,FALSE)</f>
        <v>0</v>
      </c>
      <c r="I29" s="19"/>
    </row>
    <row r="30" spans="1:9" ht="20.100000000000001" customHeight="1" x14ac:dyDescent="0.2">
      <c r="A30" s="57">
        <f>CyP!A35</f>
        <v>3</v>
      </c>
      <c r="B30" s="443" t="str">
        <f t="shared" si="2"/>
        <v>TRABAJOS FINALES</v>
      </c>
      <c r="C30" s="444"/>
      <c r="D30" s="15">
        <f t="shared" si="3"/>
        <v>0</v>
      </c>
      <c r="E30" s="30"/>
      <c r="F30" s="347">
        <f>+VLOOKUP($A30,'MED OBRA'!$A$13:$K$212,9,FALSE)</f>
        <v>0</v>
      </c>
      <c r="G30" s="347" t="e">
        <f>+VLOOKUP($A30,'MED OBRA'!$A$13:$K$212,10,FALSE)</f>
        <v>#DIV/0!</v>
      </c>
      <c r="H30" s="347" t="e">
        <f>+VLOOKUP($A30,'MED OBRA'!$A$13:$K$212,11,FALSE)</f>
        <v>#DIV/0!</v>
      </c>
      <c r="I30" s="19"/>
    </row>
    <row r="31" spans="1:9" ht="20.100000000000001" customHeight="1" x14ac:dyDescent="0.2">
      <c r="A31" s="57" t="str">
        <f>CyP!A36</f>
        <v>3.1</v>
      </c>
      <c r="B31" s="443" t="str">
        <f t="shared" si="2"/>
        <v>Hablitacion de red media presion PE/Ac</v>
      </c>
      <c r="C31" s="444"/>
      <c r="D31" s="15">
        <f t="shared" si="3"/>
        <v>0</v>
      </c>
      <c r="E31" s="30"/>
      <c r="F31" s="347">
        <f>+VLOOKUP($A31,'MED OBRA'!$A$13:$K$212,9,FALSE)</f>
        <v>0</v>
      </c>
      <c r="G31" s="347">
        <f>+VLOOKUP($A31,'MED OBRA'!$A$13:$K$212,10,FALSE)</f>
        <v>0</v>
      </c>
      <c r="H31" s="347">
        <f>+VLOOKUP($A31,'MED OBRA'!$A$13:$K$212,11,FALSE)</f>
        <v>0</v>
      </c>
      <c r="I31" s="19"/>
    </row>
    <row r="32" spans="1:9" ht="20.100000000000001" customHeight="1" x14ac:dyDescent="0.2">
      <c r="A32" s="57" t="str">
        <f>CyP!A37</f>
        <v>3.2</v>
      </c>
      <c r="B32" s="443" t="str">
        <f t="shared" si="2"/>
        <v>Limpieza de Obra</v>
      </c>
      <c r="C32" s="444"/>
      <c r="D32" s="15">
        <f t="shared" si="3"/>
        <v>0</v>
      </c>
      <c r="E32" s="30"/>
      <c r="F32" s="347">
        <f>+VLOOKUP($A32,'MED OBRA'!$A$13:$K$212,9,FALSE)</f>
        <v>0</v>
      </c>
      <c r="G32" s="347">
        <f>+VLOOKUP($A32,'MED OBRA'!$A$13:$K$212,10,FALSE)</f>
        <v>0</v>
      </c>
      <c r="H32" s="347">
        <f>+VLOOKUP($A32,'MED OBRA'!$A$13:$K$212,11,FALSE)</f>
        <v>0</v>
      </c>
      <c r="I32" s="19"/>
    </row>
    <row r="33" spans="1:78" ht="20.100000000000001" customHeight="1" x14ac:dyDescent="0.2">
      <c r="A33" s="57" t="str">
        <f>CyP!A38</f>
        <v>3.3</v>
      </c>
      <c r="B33" s="443" t="str">
        <f t="shared" si="2"/>
        <v>Doc. conforme a obra Aprobada por Ecogas (Cañería PE/Ac Red Media Presión)</v>
      </c>
      <c r="C33" s="444"/>
      <c r="D33" s="15">
        <f t="shared" si="3"/>
        <v>0</v>
      </c>
      <c r="E33" s="30"/>
      <c r="F33" s="347">
        <f>+VLOOKUP($A33,'MED OBRA'!$A$13:$K$212,9,FALSE)</f>
        <v>0</v>
      </c>
      <c r="G33" s="347">
        <f>+VLOOKUP($A33,'MED OBRA'!$A$13:$K$212,10,FALSE)</f>
        <v>0</v>
      </c>
      <c r="H33" s="347">
        <f>+VLOOKUP($A33,'MED OBRA'!$A$13:$K$212,11,FALSE)</f>
        <v>0</v>
      </c>
      <c r="I33" s="19"/>
    </row>
    <row r="34" spans="1:78" s="10" customFormat="1" ht="20.100000000000001" customHeight="1" x14ac:dyDescent="0.2">
      <c r="A34" s="61" t="s">
        <v>3</v>
      </c>
      <c r="B34" s="29" t="s">
        <v>3</v>
      </c>
      <c r="C34" s="29"/>
      <c r="D34" s="62" t="s">
        <v>4</v>
      </c>
      <c r="E34" s="30"/>
      <c r="F34" s="331"/>
      <c r="G34" s="331"/>
      <c r="H34" s="331"/>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row>
    <row r="35" spans="1:78" ht="20.100000000000001" customHeight="1" x14ac:dyDescent="0.2">
      <c r="A35" s="61" t="s">
        <v>3</v>
      </c>
      <c r="B35" s="59" t="s">
        <v>10</v>
      </c>
      <c r="C35" s="63"/>
      <c r="D35" s="58">
        <f>SUM(D13:D34)</f>
        <v>0</v>
      </c>
      <c r="E35" s="56"/>
      <c r="F35" s="332">
        <f>+SUMPRODUCT(F13:F33,$D$13:$D$33)</f>
        <v>0</v>
      </c>
      <c r="G35" s="332" t="e">
        <f>+SUMPRODUCT(G13:G33,$D$13:$D$33)</f>
        <v>#DIV/0!</v>
      </c>
      <c r="H35" s="332" t="e">
        <f>+SUMPRODUCT(H13:H33,$D$13:$D$33)</f>
        <v>#DIV/0!</v>
      </c>
    </row>
    <row r="36" spans="1:78" ht="20.100000000000001" customHeight="1" x14ac:dyDescent="0.2">
      <c r="A36" s="32" t="s">
        <v>1012</v>
      </c>
      <c r="B36" s="32"/>
      <c r="C36" s="32"/>
      <c r="D36" s="32"/>
      <c r="E36" s="33"/>
      <c r="F36" s="348"/>
      <c r="G36" s="36"/>
      <c r="H36" s="36"/>
    </row>
    <row r="37" spans="1:78" ht="20.100000000000001" customHeight="1" x14ac:dyDescent="0.2">
      <c r="E37" s="24"/>
    </row>
    <row r="38" spans="1:78" ht="20.100000000000001" customHeight="1" x14ac:dyDescent="0.2"/>
    <row r="39" spans="1:78" ht="20.100000000000001" customHeight="1" x14ac:dyDescent="0.2"/>
    <row r="40" spans="1:78" ht="20.100000000000001" customHeight="1" x14ac:dyDescent="0.2"/>
    <row r="41" spans="1:78" ht="20.100000000000001" customHeight="1" x14ac:dyDescent="0.2"/>
    <row r="42" spans="1:78" ht="20.100000000000001" customHeight="1" x14ac:dyDescent="0.2"/>
    <row r="43" spans="1:78" ht="20.100000000000001" customHeight="1" x14ac:dyDescent="0.2"/>
    <row r="44" spans="1:78" ht="20.100000000000001" customHeight="1" x14ac:dyDescent="0.2"/>
    <row r="45" spans="1:78" ht="20.100000000000001" customHeight="1" x14ac:dyDescent="0.2"/>
    <row r="46" spans="1:78" ht="20.100000000000001" customHeight="1" x14ac:dyDescent="0.2"/>
    <row r="47" spans="1:78" ht="20.100000000000001" customHeight="1" x14ac:dyDescent="0.2"/>
    <row r="48" spans="1:7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sheetData>
  <mergeCells count="26">
    <mergeCell ref="B33:C33"/>
    <mergeCell ref="B28:C28"/>
    <mergeCell ref="B29:C29"/>
    <mergeCell ref="B30:C30"/>
    <mergeCell ref="B31:C31"/>
    <mergeCell ref="B32:C32"/>
    <mergeCell ref="B23:C23"/>
    <mergeCell ref="B24:C24"/>
    <mergeCell ref="B25:C25"/>
    <mergeCell ref="B26:C26"/>
    <mergeCell ref="B27:C27"/>
    <mergeCell ref="B22:C22"/>
    <mergeCell ref="A8:D8"/>
    <mergeCell ref="A10:A11"/>
    <mergeCell ref="B10:C11"/>
    <mergeCell ref="D10:D11"/>
    <mergeCell ref="F10:H10"/>
    <mergeCell ref="B21:C21"/>
    <mergeCell ref="B13:C13"/>
    <mergeCell ref="B14:C14"/>
    <mergeCell ref="B15:C15"/>
    <mergeCell ref="B16:C16"/>
    <mergeCell ref="B17:C17"/>
    <mergeCell ref="B18:C18"/>
    <mergeCell ref="B19:C19"/>
    <mergeCell ref="B20:C20"/>
  </mergeCells>
  <conditionalFormatting sqref="A13:B13 A34:A35">
    <cfRule type="expression" dxfId="134" priority="10" stopIfTrue="1">
      <formula>#REF!&gt;0</formula>
    </cfRule>
    <cfRule type="expression" dxfId="133" priority="11" stopIfTrue="1">
      <formula>#REF!&gt;0</formula>
    </cfRule>
    <cfRule type="expression" dxfId="132" priority="12" stopIfTrue="1">
      <formula>#REF!&gt;0</formula>
    </cfRule>
  </conditionalFormatting>
  <conditionalFormatting sqref="B34:C34">
    <cfRule type="expression" dxfId="131" priority="13" stopIfTrue="1">
      <formula>#REF!&gt;0</formula>
    </cfRule>
    <cfRule type="expression" dxfId="130" priority="14" stopIfTrue="1">
      <formula>#REF!&gt;0</formula>
    </cfRule>
    <cfRule type="expression" dxfId="129" priority="15" stopIfTrue="1">
      <formula>#REF!&gt;0</formula>
    </cfRule>
  </conditionalFormatting>
  <conditionalFormatting sqref="A14:B33">
    <cfRule type="expression" dxfId="128" priority="1" stopIfTrue="1">
      <formula>#REF!&gt;0</formula>
    </cfRule>
    <cfRule type="expression" dxfId="127" priority="2" stopIfTrue="1">
      <formula>#REF!&gt;0</formula>
    </cfRule>
    <cfRule type="expression" dxfId="126"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409"/>
  <sheetViews>
    <sheetView view="pageBreakPreview" topLeftCell="A28" zoomScaleNormal="100" zoomScaleSheetLayoutView="100" workbookViewId="0">
      <selection activeCell="K211" sqref="K211"/>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340" bestFit="1" customWidth="1"/>
    <col min="9" max="9" width="14" style="10" customWidth="1"/>
    <col min="10" max="10" width="12.42578125" style="9" customWidth="1"/>
    <col min="11" max="11" width="13.28515625" style="9" customWidth="1"/>
    <col min="12" max="12" width="10.7109375" style="10" customWidth="1"/>
    <col min="13" max="32" width="10.7109375" style="122" customWidth="1"/>
    <col min="33" max="81" width="11.42578125" style="122"/>
    <col min="82" max="16384" width="11.42578125" style="9"/>
  </cols>
  <sheetData>
    <row r="1" spans="1:81" s="5" customFormat="1" ht="20.100000000000001" customHeight="1" x14ac:dyDescent="0.2">
      <c r="A1" s="3" t="s">
        <v>11</v>
      </c>
      <c r="B1" s="3"/>
      <c r="C1" s="3" t="str">
        <f>Comitente</f>
        <v>DIRECCION PROVINCIAL DE REDES DE GAS</v>
      </c>
      <c r="D1" s="4"/>
      <c r="H1" s="333"/>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row>
    <row r="2" spans="1:81" s="6" customFormat="1" ht="20.100000000000001" customHeight="1" x14ac:dyDescent="0.2">
      <c r="A2" s="13" t="s">
        <v>12</v>
      </c>
      <c r="B2" s="13"/>
      <c r="C2" s="13" t="str">
        <f>Obra</f>
        <v>RED DE MEDIA PRESIÓN BARRIO TALACASTO</v>
      </c>
      <c r="H2" s="334"/>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row>
    <row r="3" spans="1:81" s="6" customFormat="1" ht="20.100000000000001" customHeight="1" x14ac:dyDescent="0.2">
      <c r="A3" s="13" t="s">
        <v>16</v>
      </c>
      <c r="B3" s="13"/>
      <c r="C3" s="13" t="str">
        <f>Ubicación</f>
        <v>Departamento Chimbas</v>
      </c>
      <c r="H3" s="334"/>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row>
    <row r="4" spans="1:81" s="6" customFormat="1" ht="20.100000000000001" customHeight="1" x14ac:dyDescent="0.2">
      <c r="A4" s="13" t="s">
        <v>15</v>
      </c>
      <c r="B4" s="14"/>
      <c r="C4" s="77">
        <f>Licitación_N°</f>
        <v>0</v>
      </c>
      <c r="H4" s="334"/>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6" customFormat="1" ht="20.100000000000001" customHeight="1" thickBot="1" x14ac:dyDescent="0.25">
      <c r="A5" s="13" t="s">
        <v>17</v>
      </c>
      <c r="B5" s="14"/>
      <c r="C5" s="78" t="str">
        <f>Plazo_Obra</f>
        <v>180 días</v>
      </c>
      <c r="H5" s="334"/>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6" customFormat="1" ht="20.100000000000001" customHeight="1" thickBot="1" x14ac:dyDescent="0.25">
      <c r="A6" s="13" t="s">
        <v>13</v>
      </c>
      <c r="B6" s="13"/>
      <c r="C6" s="13">
        <f>Contratista</f>
        <v>0</v>
      </c>
      <c r="H6" s="334"/>
      <c r="I6" s="357" t="s">
        <v>1220</v>
      </c>
      <c r="J6" s="359"/>
      <c r="K6" s="358" t="e">
        <f>+J214</f>
        <v>#DIV/0!</v>
      </c>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2" customFormat="1" ht="20.100000000000001" customHeight="1" x14ac:dyDescent="0.2">
      <c r="H7" s="335"/>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row>
    <row r="8" spans="1:81" s="2" customFormat="1" ht="20.100000000000001" customHeight="1" x14ac:dyDescent="0.2">
      <c r="A8" s="445" t="s">
        <v>1216</v>
      </c>
      <c r="B8" s="446"/>
      <c r="C8" s="446"/>
      <c r="D8" s="447"/>
      <c r="E8" s="8"/>
      <c r="F8" s="8"/>
      <c r="G8" s="8"/>
      <c r="H8" s="336"/>
      <c r="I8" s="8"/>
      <c r="J8" s="8"/>
      <c r="K8" s="8"/>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row>
    <row r="10" spans="1:81" ht="12.75" x14ac:dyDescent="0.2">
      <c r="A10" s="450" t="s">
        <v>991</v>
      </c>
      <c r="B10" s="448" t="s">
        <v>0</v>
      </c>
      <c r="C10" s="448"/>
      <c r="D10" s="451" t="s">
        <v>14</v>
      </c>
      <c r="E10" s="54"/>
      <c r="F10" s="451" t="s">
        <v>1221</v>
      </c>
      <c r="G10" s="451" t="s">
        <v>1223</v>
      </c>
      <c r="H10" s="461" t="s">
        <v>1222</v>
      </c>
      <c r="I10" s="456">
        <v>1</v>
      </c>
      <c r="J10" s="457"/>
      <c r="K10" s="458"/>
      <c r="L10" s="17"/>
    </row>
    <row r="11" spans="1:81" ht="25.5" x14ac:dyDescent="0.2">
      <c r="A11" s="450"/>
      <c r="B11" s="448"/>
      <c r="C11" s="448"/>
      <c r="D11" s="451"/>
      <c r="E11" s="54"/>
      <c r="F11" s="451"/>
      <c r="G11" s="451"/>
      <c r="H11" s="461"/>
      <c r="I11" s="316" t="s">
        <v>1217</v>
      </c>
      <c r="J11" s="316" t="s">
        <v>1218</v>
      </c>
      <c r="K11" s="316" t="s">
        <v>1219</v>
      </c>
      <c r="L11" s="18"/>
    </row>
    <row r="12" spans="1:81" ht="20.100000000000001" customHeight="1" thickBot="1" x14ac:dyDescent="0.25">
      <c r="A12" s="323"/>
      <c r="B12" s="324"/>
      <c r="C12" s="324"/>
      <c r="D12" s="325"/>
      <c r="E12" s="54"/>
      <c r="F12" s="54"/>
      <c r="G12" s="54"/>
      <c r="H12" s="337"/>
      <c r="I12" s="318"/>
      <c r="J12" s="318"/>
      <c r="K12" s="318"/>
      <c r="L12" s="317"/>
    </row>
    <row r="13" spans="1:81" ht="20.100000000000001" customHeight="1" thickBot="1" x14ac:dyDescent="0.25">
      <c r="A13" s="326">
        <f>CyP!A18</f>
        <v>1</v>
      </c>
      <c r="B13" s="459" t="str">
        <f t="shared" ref="B13" si="0">IFERROR(VLOOKUP(A13,Tabla_CyP,2,FALSE),"")</f>
        <v>TRABAJOS PRELIMINARES</v>
      </c>
      <c r="C13" s="460"/>
      <c r="D13" s="327">
        <f t="shared" ref="D13" si="1">IFERROR(VLOOKUP(A13,Tabla_CyP,9,FALSE),0)</f>
        <v>0</v>
      </c>
      <c r="E13" s="328"/>
      <c r="F13" s="329"/>
      <c r="G13" s="342">
        <v>1</v>
      </c>
      <c r="H13" s="351"/>
      <c r="I13" s="352"/>
      <c r="J13" s="330" t="e">
        <f>+K13-I13</f>
        <v>#DIV/0!</v>
      </c>
      <c r="K13" s="341" t="e">
        <f>ROUND(+H13/CyP!E18*G13,4)</f>
        <v>#DIV/0!</v>
      </c>
    </row>
    <row r="14" spans="1:81" ht="20.100000000000001" customHeight="1" thickBot="1" x14ac:dyDescent="0.25">
      <c r="A14" s="326" t="str">
        <f>CyP!A19</f>
        <v>1.1</v>
      </c>
      <c r="B14" s="459" t="str">
        <f t="shared" ref="B14:B36" si="2">IFERROR(VLOOKUP(A14,Tabla_CyP,2,FALSE),"")</f>
        <v>Presentación de la Documentación ante la Distribuidora de Gas Cuyana</v>
      </c>
      <c r="C14" s="460"/>
      <c r="D14" s="327">
        <f t="shared" ref="D14:D36" si="3">IFERROR(VLOOKUP(A14,Tabla_CyP,9,FALSE),0)</f>
        <v>0</v>
      </c>
      <c r="E14" s="328"/>
      <c r="F14" s="329"/>
      <c r="G14" s="342">
        <v>1</v>
      </c>
      <c r="H14" s="351"/>
      <c r="I14" s="352"/>
      <c r="J14" s="330">
        <f t="shared" ref="J14:J77" si="4">+K14-I14</f>
        <v>0</v>
      </c>
      <c r="K14" s="341">
        <f>ROUND(+H14/CyP!E19*G14,4)</f>
        <v>0</v>
      </c>
    </row>
    <row r="15" spans="1:81" ht="20.100000000000001" customHeight="1" thickBot="1" x14ac:dyDescent="0.25">
      <c r="A15" s="326" t="str">
        <f>CyP!A20</f>
        <v>1.2</v>
      </c>
      <c r="B15" s="459" t="str">
        <f t="shared" si="2"/>
        <v>Aprobación Proyecto Constructivo en Ecogas (Redes de Pe/Ac de Media Presión)</v>
      </c>
      <c r="C15" s="460"/>
      <c r="D15" s="327">
        <f t="shared" si="3"/>
        <v>0</v>
      </c>
      <c r="E15" s="328"/>
      <c r="F15" s="329"/>
      <c r="G15" s="342">
        <v>1</v>
      </c>
      <c r="H15" s="351"/>
      <c r="I15" s="352"/>
      <c r="J15" s="330">
        <f t="shared" si="4"/>
        <v>0</v>
      </c>
      <c r="K15" s="341">
        <f>ROUND(+H15/CyP!E20*G15,4)</f>
        <v>0</v>
      </c>
    </row>
    <row r="16" spans="1:81" ht="20.100000000000001" customHeight="1" thickBot="1" x14ac:dyDescent="0.25">
      <c r="A16" s="326" t="str">
        <f>CyP!A21</f>
        <v>1.3</v>
      </c>
      <c r="B16" s="459" t="str">
        <f t="shared" si="2"/>
        <v xml:space="preserve">Cartel de Obra </v>
      </c>
      <c r="C16" s="460"/>
      <c r="D16" s="327">
        <f t="shared" si="3"/>
        <v>0</v>
      </c>
      <c r="E16" s="328"/>
      <c r="F16" s="329"/>
      <c r="G16" s="342">
        <v>1</v>
      </c>
      <c r="H16" s="351"/>
      <c r="I16" s="352"/>
      <c r="J16" s="330">
        <f t="shared" si="4"/>
        <v>0</v>
      </c>
      <c r="K16" s="341">
        <f>ROUND(+H16/CyP!E21*G16,4)</f>
        <v>0</v>
      </c>
    </row>
    <row r="17" spans="1:11" ht="20.100000000000001" customHeight="1" thickBot="1" x14ac:dyDescent="0.25">
      <c r="A17" s="326">
        <f>CyP!A22</f>
        <v>2</v>
      </c>
      <c r="B17" s="459" t="str">
        <f t="shared" si="2"/>
        <v>CAÑERÍAS</v>
      </c>
      <c r="C17" s="460"/>
      <c r="D17" s="327">
        <f t="shared" si="3"/>
        <v>0</v>
      </c>
      <c r="E17" s="328"/>
      <c r="F17" s="329"/>
      <c r="G17" s="342">
        <v>1</v>
      </c>
      <c r="H17" s="351"/>
      <c r="I17" s="352"/>
      <c r="J17" s="330" t="e">
        <f t="shared" si="4"/>
        <v>#DIV/0!</v>
      </c>
      <c r="K17" s="341" t="e">
        <f>ROUND(+H17/CyP!E22*G17,4)</f>
        <v>#DIV/0!</v>
      </c>
    </row>
    <row r="18" spans="1:11" ht="20.100000000000001" customHeight="1" thickBot="1" x14ac:dyDescent="0.25">
      <c r="A18" s="326" t="str">
        <f>CyP!A23</f>
        <v>2.1</v>
      </c>
      <c r="B18" s="459" t="str">
        <f t="shared" si="2"/>
        <v xml:space="preserve">Provision y Colocación de  Caño PE p/red de media presion 50 mm diam. </v>
      </c>
      <c r="C18" s="460"/>
      <c r="D18" s="327">
        <f t="shared" si="3"/>
        <v>0</v>
      </c>
      <c r="E18" s="328"/>
      <c r="F18" s="329"/>
      <c r="G18" s="342">
        <v>1</v>
      </c>
      <c r="H18" s="351"/>
      <c r="I18" s="352"/>
      <c r="J18" s="330">
        <f t="shared" si="4"/>
        <v>0</v>
      </c>
      <c r="K18" s="341">
        <f>ROUND(+H18/CyP!E23*G18,4)</f>
        <v>0</v>
      </c>
    </row>
    <row r="19" spans="1:11" ht="20.100000000000001" customHeight="1" thickBot="1" x14ac:dyDescent="0.25">
      <c r="A19" s="326" t="str">
        <f>CyP!A24</f>
        <v>2.2</v>
      </c>
      <c r="B19" s="459" t="str">
        <f t="shared" si="2"/>
        <v xml:space="preserve">Provision y Colocación de Caño PE p/red de media presion 63 mm diam. </v>
      </c>
      <c r="C19" s="460"/>
      <c r="D19" s="327">
        <f t="shared" si="3"/>
        <v>0</v>
      </c>
      <c r="E19" s="328"/>
      <c r="F19" s="329"/>
      <c r="G19" s="342">
        <v>1</v>
      </c>
      <c r="H19" s="351"/>
      <c r="I19" s="352"/>
      <c r="J19" s="330">
        <f t="shared" si="4"/>
        <v>0</v>
      </c>
      <c r="K19" s="341">
        <f>ROUND(+H19/CyP!E24*G19,4)</f>
        <v>0</v>
      </c>
    </row>
    <row r="20" spans="1:11" ht="20.100000000000001" customHeight="1" thickBot="1" x14ac:dyDescent="0.25">
      <c r="A20" s="326" t="str">
        <f>CyP!A25</f>
        <v>2.3</v>
      </c>
      <c r="B20" s="459" t="str">
        <f t="shared" si="2"/>
        <v xml:space="preserve">Provision y Colocación de Caño PE p/red de media presion 90 mm diam. </v>
      </c>
      <c r="C20" s="460"/>
      <c r="D20" s="327">
        <f t="shared" si="3"/>
        <v>0</v>
      </c>
      <c r="E20" s="328"/>
      <c r="F20" s="329"/>
      <c r="G20" s="342">
        <v>1</v>
      </c>
      <c r="H20" s="351"/>
      <c r="I20" s="352"/>
      <c r="J20" s="330">
        <f t="shared" si="4"/>
        <v>0</v>
      </c>
      <c r="K20" s="341">
        <f>ROUND(+H20/CyP!E25*G20,4)</f>
        <v>0</v>
      </c>
    </row>
    <row r="21" spans="1:11" ht="20.100000000000001" customHeight="1" thickBot="1" x14ac:dyDescent="0.25">
      <c r="A21" s="326" t="str">
        <f>CyP!A26</f>
        <v>2.4</v>
      </c>
      <c r="B21" s="459" t="str">
        <f t="shared" si="2"/>
        <v xml:space="preserve">Provisión y Colocación de Accesorios PE  (90, 63, 50) </v>
      </c>
      <c r="C21" s="460"/>
      <c r="D21" s="327">
        <f t="shared" si="3"/>
        <v>0</v>
      </c>
      <c r="E21" s="328"/>
      <c r="F21" s="329"/>
      <c r="G21" s="342">
        <v>1</v>
      </c>
      <c r="H21" s="351"/>
      <c r="I21" s="352"/>
      <c r="J21" s="330">
        <f t="shared" si="4"/>
        <v>0</v>
      </c>
      <c r="K21" s="341">
        <f>ROUND(+H21/CyP!E26*G21,4)</f>
        <v>0</v>
      </c>
    </row>
    <row r="22" spans="1:11" ht="20.100000000000001" customHeight="1" thickBot="1" x14ac:dyDescent="0.25">
      <c r="A22" s="326" t="str">
        <f>CyP!A27</f>
        <v>2.5</v>
      </c>
      <c r="B22" s="459" t="str">
        <f t="shared" si="2"/>
        <v>Provisión y Colocación de Malla de advertencia 15 cm</v>
      </c>
      <c r="C22" s="460"/>
      <c r="D22" s="327">
        <f t="shared" si="3"/>
        <v>0</v>
      </c>
      <c r="E22" s="328"/>
      <c r="F22" s="329"/>
      <c r="G22" s="342">
        <v>1</v>
      </c>
      <c r="H22" s="351"/>
      <c r="I22" s="352"/>
      <c r="J22" s="330">
        <f t="shared" si="4"/>
        <v>0</v>
      </c>
      <c r="K22" s="341">
        <f>ROUND(+H22/CyP!E27*G22,4)</f>
        <v>0</v>
      </c>
    </row>
    <row r="23" spans="1:11" ht="20.100000000000001" customHeight="1" thickBot="1" x14ac:dyDescent="0.25">
      <c r="A23" s="326" t="str">
        <f>CyP!A28</f>
        <v>2.6</v>
      </c>
      <c r="B23" s="459" t="str">
        <f t="shared" si="2"/>
        <v>Provisión y Colocación de Malla de advertencia 30 cm</v>
      </c>
      <c r="C23" s="460"/>
      <c r="D23" s="327">
        <f t="shared" si="3"/>
        <v>0</v>
      </c>
      <c r="E23" s="328"/>
      <c r="F23" s="329"/>
      <c r="G23" s="342">
        <v>1</v>
      </c>
      <c r="H23" s="351"/>
      <c r="I23" s="352"/>
      <c r="J23" s="330">
        <f t="shared" si="4"/>
        <v>0</v>
      </c>
      <c r="K23" s="341">
        <f>ROUND(+H23/CyP!E28*G23,4)</f>
        <v>0</v>
      </c>
    </row>
    <row r="24" spans="1:11" ht="20.100000000000001" customHeight="1" thickBot="1" x14ac:dyDescent="0.25">
      <c r="A24" s="326" t="str">
        <f>CyP!A29</f>
        <v>2.7</v>
      </c>
      <c r="B24" s="459" t="str">
        <f t="shared" si="2"/>
        <v>Excavación de zanja para la instalación de cañeria PE -Red Media Presión</v>
      </c>
      <c r="C24" s="460"/>
      <c r="D24" s="327">
        <f t="shared" si="3"/>
        <v>0</v>
      </c>
      <c r="E24" s="328"/>
      <c r="F24" s="329"/>
      <c r="G24" s="342">
        <v>1</v>
      </c>
      <c r="H24" s="351"/>
      <c r="I24" s="352"/>
      <c r="J24" s="330">
        <f t="shared" si="4"/>
        <v>0</v>
      </c>
      <c r="K24" s="341">
        <f>ROUND(+H24/CyP!E29*G24,4)</f>
        <v>0</v>
      </c>
    </row>
    <row r="25" spans="1:11" ht="20.100000000000001" customHeight="1" thickBot="1" x14ac:dyDescent="0.25">
      <c r="A25" s="326" t="str">
        <f>CyP!A30</f>
        <v>2.8</v>
      </c>
      <c r="B25" s="459" t="str">
        <f t="shared" si="2"/>
        <v>Provisión e Instalación de Servicios Integrales Domiciliarios</v>
      </c>
      <c r="C25" s="460"/>
      <c r="D25" s="327">
        <f t="shared" si="3"/>
        <v>0</v>
      </c>
      <c r="E25" s="328"/>
      <c r="F25" s="329"/>
      <c r="G25" s="342">
        <v>1</v>
      </c>
      <c r="H25" s="351"/>
      <c r="I25" s="352"/>
      <c r="J25" s="330">
        <f t="shared" si="4"/>
        <v>0</v>
      </c>
      <c r="K25" s="341">
        <f>ROUND(+H25/CyP!E30*G25,4)</f>
        <v>0</v>
      </c>
    </row>
    <row r="26" spans="1:11" ht="20.100000000000001" customHeight="1" thickBot="1" x14ac:dyDescent="0.25">
      <c r="A26" s="326" t="str">
        <f>CyP!A31</f>
        <v>2.9</v>
      </c>
      <c r="B26" s="459" t="str">
        <f t="shared" si="2"/>
        <v>Tapado  y Compactación de zanja cañeria PE Red media presión</v>
      </c>
      <c r="C26" s="460"/>
      <c r="D26" s="327">
        <f t="shared" si="3"/>
        <v>0</v>
      </c>
      <c r="E26" s="328"/>
      <c r="F26" s="329"/>
      <c r="G26" s="342">
        <v>1</v>
      </c>
      <c r="H26" s="351"/>
      <c r="I26" s="352"/>
      <c r="J26" s="330">
        <f t="shared" si="4"/>
        <v>0</v>
      </c>
      <c r="K26" s="341">
        <f>ROUND(+H26/CyP!E31*G26,4)</f>
        <v>0</v>
      </c>
    </row>
    <row r="27" spans="1:11" ht="20.100000000000001" customHeight="1" thickBot="1" x14ac:dyDescent="0.25">
      <c r="A27" s="326" t="str">
        <f>CyP!A32</f>
        <v>2.10</v>
      </c>
      <c r="B27" s="459" t="str">
        <f t="shared" si="2"/>
        <v>Rotura de calle de hormigon /  asfalto / veredas</v>
      </c>
      <c r="C27" s="460"/>
      <c r="D27" s="327">
        <f t="shared" si="3"/>
        <v>0</v>
      </c>
      <c r="E27" s="328"/>
      <c r="F27" s="329"/>
      <c r="G27" s="342">
        <v>1</v>
      </c>
      <c r="H27" s="351"/>
      <c r="I27" s="352"/>
      <c r="J27" s="330">
        <f t="shared" si="4"/>
        <v>0</v>
      </c>
      <c r="K27" s="341">
        <f>ROUND(+H27/CyP!E32*G27,4)</f>
        <v>0</v>
      </c>
    </row>
    <row r="28" spans="1:11" ht="20.100000000000001" customHeight="1" thickBot="1" x14ac:dyDescent="0.25">
      <c r="A28" s="326" t="str">
        <f>CyP!A33</f>
        <v>2.11</v>
      </c>
      <c r="B28" s="459" t="str">
        <f t="shared" si="2"/>
        <v>Reparacion de calle de hormigon / asfalto / veredas</v>
      </c>
      <c r="C28" s="460"/>
      <c r="D28" s="327">
        <f t="shared" si="3"/>
        <v>0</v>
      </c>
      <c r="E28" s="328"/>
      <c r="F28" s="329"/>
      <c r="G28" s="342">
        <v>1</v>
      </c>
      <c r="H28" s="351"/>
      <c r="I28" s="352"/>
      <c r="J28" s="330">
        <f t="shared" si="4"/>
        <v>0</v>
      </c>
      <c r="K28" s="341">
        <f>ROUND(+H28/CyP!E33*G28,4)</f>
        <v>0</v>
      </c>
    </row>
    <row r="29" spans="1:11" ht="20.100000000000001" customHeight="1" thickBot="1" x14ac:dyDescent="0.25">
      <c r="A29" s="326" t="str">
        <f>CyP!A34</f>
        <v>2.12</v>
      </c>
      <c r="B29" s="459" t="str">
        <f t="shared" si="2"/>
        <v>Prueba de hermeticidad cañeria PE - Red media presión</v>
      </c>
      <c r="C29" s="460"/>
      <c r="D29" s="327">
        <f t="shared" si="3"/>
        <v>0</v>
      </c>
      <c r="E29" s="328"/>
      <c r="F29" s="329"/>
      <c r="G29" s="342">
        <v>1</v>
      </c>
      <c r="H29" s="351"/>
      <c r="I29" s="352"/>
      <c r="J29" s="330">
        <f t="shared" si="4"/>
        <v>0</v>
      </c>
      <c r="K29" s="341">
        <f>ROUND(+H29/CyP!E34*G29,4)</f>
        <v>0</v>
      </c>
    </row>
    <row r="30" spans="1:11" ht="20.100000000000001" customHeight="1" thickBot="1" x14ac:dyDescent="0.25">
      <c r="A30" s="326">
        <f>CyP!A35</f>
        <v>3</v>
      </c>
      <c r="B30" s="459" t="str">
        <f t="shared" si="2"/>
        <v>TRABAJOS FINALES</v>
      </c>
      <c r="C30" s="460"/>
      <c r="D30" s="327">
        <f t="shared" si="3"/>
        <v>0</v>
      </c>
      <c r="E30" s="328"/>
      <c r="F30" s="329"/>
      <c r="G30" s="342">
        <v>1</v>
      </c>
      <c r="H30" s="351"/>
      <c r="I30" s="352"/>
      <c r="J30" s="330" t="e">
        <f t="shared" si="4"/>
        <v>#DIV/0!</v>
      </c>
      <c r="K30" s="341" t="e">
        <f>ROUND(+H30/CyP!E35*G30,4)</f>
        <v>#DIV/0!</v>
      </c>
    </row>
    <row r="31" spans="1:11" ht="20.100000000000001" customHeight="1" thickBot="1" x14ac:dyDescent="0.25">
      <c r="A31" s="326" t="str">
        <f>CyP!A36</f>
        <v>3.1</v>
      </c>
      <c r="B31" s="459" t="str">
        <f t="shared" si="2"/>
        <v>Hablitacion de red media presion PE/Ac</v>
      </c>
      <c r="C31" s="460"/>
      <c r="D31" s="327">
        <f t="shared" si="3"/>
        <v>0</v>
      </c>
      <c r="E31" s="328"/>
      <c r="F31" s="329"/>
      <c r="G31" s="342">
        <v>1</v>
      </c>
      <c r="H31" s="351"/>
      <c r="I31" s="352"/>
      <c r="J31" s="330">
        <f t="shared" si="4"/>
        <v>0</v>
      </c>
      <c r="K31" s="341">
        <f>ROUND(+H31/CyP!E36*G31,4)</f>
        <v>0</v>
      </c>
    </row>
    <row r="32" spans="1:11" ht="20.100000000000001" customHeight="1" thickBot="1" x14ac:dyDescent="0.25">
      <c r="A32" s="326" t="str">
        <f>CyP!A37</f>
        <v>3.2</v>
      </c>
      <c r="B32" s="459" t="str">
        <f t="shared" si="2"/>
        <v>Limpieza de Obra</v>
      </c>
      <c r="C32" s="460"/>
      <c r="D32" s="327">
        <f t="shared" si="3"/>
        <v>0</v>
      </c>
      <c r="E32" s="328"/>
      <c r="F32" s="329"/>
      <c r="G32" s="342">
        <v>1</v>
      </c>
      <c r="H32" s="351"/>
      <c r="I32" s="352"/>
      <c r="J32" s="330">
        <f t="shared" si="4"/>
        <v>0</v>
      </c>
      <c r="K32" s="341">
        <f>ROUND(+H32/CyP!E37*G32,4)</f>
        <v>0</v>
      </c>
    </row>
    <row r="33" spans="1:11" ht="20.100000000000001" customHeight="1" thickBot="1" x14ac:dyDescent="0.25">
      <c r="A33" s="326" t="str">
        <f>CyP!A38</f>
        <v>3.3</v>
      </c>
      <c r="B33" s="459" t="str">
        <f t="shared" si="2"/>
        <v>Doc. conforme a obra Aprobada por Ecogas (Cañería PE/Ac Red Media Presión)</v>
      </c>
      <c r="C33" s="460"/>
      <c r="D33" s="327">
        <f t="shared" si="3"/>
        <v>0</v>
      </c>
      <c r="E33" s="328"/>
      <c r="F33" s="329"/>
      <c r="G33" s="342">
        <v>1</v>
      </c>
      <c r="H33" s="351"/>
      <c r="I33" s="352"/>
      <c r="J33" s="330">
        <f t="shared" si="4"/>
        <v>0</v>
      </c>
      <c r="K33" s="341">
        <f>ROUND(+H33/CyP!E38*G33,4)</f>
        <v>0</v>
      </c>
    </row>
    <row r="34" spans="1:11" ht="20.100000000000001" customHeight="1" thickBot="1" x14ac:dyDescent="0.25">
      <c r="A34" s="326" t="e">
        <f>CyP!#REF!</f>
        <v>#REF!</v>
      </c>
      <c r="B34" s="459" t="str">
        <f t="shared" si="2"/>
        <v/>
      </c>
      <c r="C34" s="460"/>
      <c r="D34" s="327">
        <f t="shared" si="3"/>
        <v>0</v>
      </c>
      <c r="E34" s="328"/>
      <c r="F34" s="329"/>
      <c r="G34" s="342">
        <v>1</v>
      </c>
      <c r="H34" s="351"/>
      <c r="I34" s="352"/>
      <c r="J34" s="330" t="e">
        <f t="shared" si="4"/>
        <v>#REF!</v>
      </c>
      <c r="K34" s="341" t="e">
        <f>ROUND(+H34/CyP!#REF!*G34,4)</f>
        <v>#REF!</v>
      </c>
    </row>
    <row r="35" spans="1:11" ht="20.100000000000001" customHeight="1" thickBot="1" x14ac:dyDescent="0.25">
      <c r="A35" s="326" t="e">
        <f>CyP!#REF!</f>
        <v>#REF!</v>
      </c>
      <c r="B35" s="459" t="str">
        <f t="shared" si="2"/>
        <v/>
      </c>
      <c r="C35" s="460"/>
      <c r="D35" s="327">
        <f t="shared" si="3"/>
        <v>0</v>
      </c>
      <c r="E35" s="328"/>
      <c r="F35" s="329"/>
      <c r="G35" s="342">
        <v>1</v>
      </c>
      <c r="H35" s="351"/>
      <c r="I35" s="352"/>
      <c r="J35" s="330" t="e">
        <f t="shared" si="4"/>
        <v>#REF!</v>
      </c>
      <c r="K35" s="341" t="e">
        <f>ROUND(+H35/CyP!#REF!*G35,4)</f>
        <v>#REF!</v>
      </c>
    </row>
    <row r="36" spans="1:11" ht="20.100000000000001" customHeight="1" thickBot="1" x14ac:dyDescent="0.25">
      <c r="A36" s="326" t="e">
        <f>CyP!#REF!</f>
        <v>#REF!</v>
      </c>
      <c r="B36" s="459" t="str">
        <f t="shared" si="2"/>
        <v/>
      </c>
      <c r="C36" s="460"/>
      <c r="D36" s="327">
        <f t="shared" si="3"/>
        <v>0</v>
      </c>
      <c r="E36" s="328"/>
      <c r="F36" s="329"/>
      <c r="G36" s="342">
        <v>1</v>
      </c>
      <c r="H36" s="351"/>
      <c r="I36" s="352"/>
      <c r="J36" s="330" t="e">
        <f>+K36-I36</f>
        <v>#REF!</v>
      </c>
      <c r="K36" s="341" t="e">
        <f>ROUND(+H36/CyP!#REF!*G36,4)</f>
        <v>#REF!</v>
      </c>
    </row>
    <row r="37" spans="1:11" ht="20.100000000000001" customHeight="1" thickBot="1" x14ac:dyDescent="0.25">
      <c r="A37" s="326" t="e">
        <f>CyP!#REF!</f>
        <v>#REF!</v>
      </c>
      <c r="B37" s="459" t="str">
        <f t="shared" ref="B37:B100" si="5">IFERROR(VLOOKUP(A37,Tabla_CyP,2,FALSE),"")</f>
        <v/>
      </c>
      <c r="C37" s="460"/>
      <c r="D37" s="327">
        <f t="shared" ref="D37:D100" si="6">IFERROR(VLOOKUP(A37,Tabla_CyP,9,FALSE),0)</f>
        <v>0</v>
      </c>
      <c r="E37" s="328"/>
      <c r="F37" s="329"/>
      <c r="G37" s="342">
        <v>1</v>
      </c>
      <c r="H37" s="351"/>
      <c r="I37" s="352"/>
      <c r="J37" s="330" t="e">
        <f t="shared" si="4"/>
        <v>#REF!</v>
      </c>
      <c r="K37" s="341" t="e">
        <f>ROUND(+H37/CyP!#REF!*G37,4)</f>
        <v>#REF!</v>
      </c>
    </row>
    <row r="38" spans="1:11" ht="20.100000000000001" customHeight="1" thickBot="1" x14ac:dyDescent="0.25">
      <c r="A38" s="326" t="e">
        <f>CyP!#REF!</f>
        <v>#REF!</v>
      </c>
      <c r="B38" s="459" t="str">
        <f t="shared" si="5"/>
        <v/>
      </c>
      <c r="C38" s="460"/>
      <c r="D38" s="327">
        <f t="shared" si="6"/>
        <v>0</v>
      </c>
      <c r="E38" s="328"/>
      <c r="F38" s="329"/>
      <c r="G38" s="342">
        <v>1</v>
      </c>
      <c r="H38" s="351"/>
      <c r="I38" s="352"/>
      <c r="J38" s="330" t="e">
        <f t="shared" si="4"/>
        <v>#REF!</v>
      </c>
      <c r="K38" s="341" t="e">
        <f>ROUND(+H38/CyP!#REF!*G38,4)</f>
        <v>#REF!</v>
      </c>
    </row>
    <row r="39" spans="1:11" ht="20.100000000000001" customHeight="1" thickBot="1" x14ac:dyDescent="0.25">
      <c r="A39" s="326" t="e">
        <f>CyP!#REF!</f>
        <v>#REF!</v>
      </c>
      <c r="B39" s="459" t="str">
        <f t="shared" si="5"/>
        <v/>
      </c>
      <c r="C39" s="460"/>
      <c r="D39" s="327">
        <f t="shared" si="6"/>
        <v>0</v>
      </c>
      <c r="E39" s="328"/>
      <c r="F39" s="329"/>
      <c r="G39" s="342">
        <v>1</v>
      </c>
      <c r="H39" s="351"/>
      <c r="I39" s="352"/>
      <c r="J39" s="330" t="e">
        <f t="shared" si="4"/>
        <v>#REF!</v>
      </c>
      <c r="K39" s="341" t="e">
        <f>ROUND(+H39/CyP!#REF!*G39,4)</f>
        <v>#REF!</v>
      </c>
    </row>
    <row r="40" spans="1:11" ht="20.100000000000001" customHeight="1" thickBot="1" x14ac:dyDescent="0.25">
      <c r="A40" s="326" t="e">
        <f>CyP!#REF!</f>
        <v>#REF!</v>
      </c>
      <c r="B40" s="459" t="str">
        <f t="shared" si="5"/>
        <v/>
      </c>
      <c r="C40" s="460"/>
      <c r="D40" s="327">
        <f t="shared" si="6"/>
        <v>0</v>
      </c>
      <c r="E40" s="328"/>
      <c r="F40" s="329"/>
      <c r="G40" s="342">
        <v>1</v>
      </c>
      <c r="H40" s="351"/>
      <c r="I40" s="352"/>
      <c r="J40" s="330" t="e">
        <f t="shared" si="4"/>
        <v>#REF!</v>
      </c>
      <c r="K40" s="341" t="e">
        <f>ROUND(+H40/CyP!#REF!*G40,4)</f>
        <v>#REF!</v>
      </c>
    </row>
    <row r="41" spans="1:11" ht="20.100000000000001" customHeight="1" thickBot="1" x14ac:dyDescent="0.25">
      <c r="A41" s="326" t="e">
        <f>CyP!#REF!</f>
        <v>#REF!</v>
      </c>
      <c r="B41" s="459" t="str">
        <f t="shared" si="5"/>
        <v/>
      </c>
      <c r="C41" s="460"/>
      <c r="D41" s="327">
        <f t="shared" si="6"/>
        <v>0</v>
      </c>
      <c r="E41" s="328"/>
      <c r="F41" s="329"/>
      <c r="G41" s="342">
        <v>1</v>
      </c>
      <c r="H41" s="351"/>
      <c r="I41" s="352"/>
      <c r="J41" s="330" t="e">
        <f t="shared" si="4"/>
        <v>#REF!</v>
      </c>
      <c r="K41" s="341" t="e">
        <f>ROUND(+H41/CyP!#REF!*G41,4)</f>
        <v>#REF!</v>
      </c>
    </row>
    <row r="42" spans="1:11" ht="20.100000000000001" customHeight="1" thickBot="1" x14ac:dyDescent="0.25">
      <c r="A42" s="326" t="e">
        <f>CyP!#REF!</f>
        <v>#REF!</v>
      </c>
      <c r="B42" s="459" t="str">
        <f t="shared" si="5"/>
        <v/>
      </c>
      <c r="C42" s="460"/>
      <c r="D42" s="327">
        <f t="shared" si="6"/>
        <v>0</v>
      </c>
      <c r="E42" s="328"/>
      <c r="F42" s="329"/>
      <c r="G42" s="342">
        <v>1</v>
      </c>
      <c r="H42" s="351"/>
      <c r="I42" s="352"/>
      <c r="J42" s="330" t="e">
        <f t="shared" si="4"/>
        <v>#REF!</v>
      </c>
      <c r="K42" s="341" t="e">
        <f>ROUND(+H42/CyP!#REF!*G42,4)</f>
        <v>#REF!</v>
      </c>
    </row>
    <row r="43" spans="1:11" ht="20.100000000000001" customHeight="1" thickBot="1" x14ac:dyDescent="0.25">
      <c r="A43" s="326" t="e">
        <f>CyP!#REF!</f>
        <v>#REF!</v>
      </c>
      <c r="B43" s="459" t="str">
        <f t="shared" si="5"/>
        <v/>
      </c>
      <c r="C43" s="460"/>
      <c r="D43" s="327">
        <f t="shared" si="6"/>
        <v>0</v>
      </c>
      <c r="E43" s="328"/>
      <c r="F43" s="329"/>
      <c r="G43" s="342">
        <v>1</v>
      </c>
      <c r="H43" s="351"/>
      <c r="I43" s="352"/>
      <c r="J43" s="330" t="e">
        <f t="shared" si="4"/>
        <v>#REF!</v>
      </c>
      <c r="K43" s="341" t="e">
        <f>ROUND(+H43/CyP!#REF!*G43,4)</f>
        <v>#REF!</v>
      </c>
    </row>
    <row r="44" spans="1:11" ht="20.100000000000001" customHeight="1" thickBot="1" x14ac:dyDescent="0.25">
      <c r="A44" s="326" t="e">
        <f>CyP!#REF!</f>
        <v>#REF!</v>
      </c>
      <c r="B44" s="459" t="str">
        <f t="shared" si="5"/>
        <v/>
      </c>
      <c r="C44" s="460"/>
      <c r="D44" s="327">
        <f t="shared" si="6"/>
        <v>0</v>
      </c>
      <c r="E44" s="328"/>
      <c r="F44" s="329"/>
      <c r="G44" s="342">
        <v>1</v>
      </c>
      <c r="H44" s="351"/>
      <c r="I44" s="352"/>
      <c r="J44" s="330" t="e">
        <f t="shared" si="4"/>
        <v>#REF!</v>
      </c>
      <c r="K44" s="341" t="e">
        <f>ROUND(+H44/CyP!#REF!*G44,4)</f>
        <v>#REF!</v>
      </c>
    </row>
    <row r="45" spans="1:11" ht="20.100000000000001" customHeight="1" thickBot="1" x14ac:dyDescent="0.25">
      <c r="A45" s="326" t="e">
        <f>CyP!#REF!</f>
        <v>#REF!</v>
      </c>
      <c r="B45" s="459" t="str">
        <f t="shared" si="5"/>
        <v/>
      </c>
      <c r="C45" s="460"/>
      <c r="D45" s="327">
        <f t="shared" si="6"/>
        <v>0</v>
      </c>
      <c r="E45" s="328"/>
      <c r="F45" s="329"/>
      <c r="G45" s="342">
        <v>1</v>
      </c>
      <c r="H45" s="351"/>
      <c r="I45" s="352"/>
      <c r="J45" s="330" t="e">
        <f t="shared" si="4"/>
        <v>#REF!</v>
      </c>
      <c r="K45" s="341" t="e">
        <f>ROUND(+H45/CyP!#REF!*G45,4)</f>
        <v>#REF!</v>
      </c>
    </row>
    <row r="46" spans="1:11" ht="20.100000000000001" customHeight="1" thickBot="1" x14ac:dyDescent="0.25">
      <c r="A46" s="326" t="e">
        <f>CyP!#REF!</f>
        <v>#REF!</v>
      </c>
      <c r="B46" s="459" t="str">
        <f t="shared" si="5"/>
        <v/>
      </c>
      <c r="C46" s="460"/>
      <c r="D46" s="327">
        <f t="shared" si="6"/>
        <v>0</v>
      </c>
      <c r="E46" s="328"/>
      <c r="F46" s="329"/>
      <c r="G46" s="342">
        <v>1</v>
      </c>
      <c r="H46" s="351"/>
      <c r="I46" s="352"/>
      <c r="J46" s="330" t="e">
        <f t="shared" si="4"/>
        <v>#REF!</v>
      </c>
      <c r="K46" s="341" t="e">
        <f>ROUND(+H46/CyP!#REF!*G46,4)</f>
        <v>#REF!</v>
      </c>
    </row>
    <row r="47" spans="1:11" ht="20.100000000000001" customHeight="1" thickBot="1" x14ac:dyDescent="0.25">
      <c r="A47" s="326" t="e">
        <f>CyP!#REF!</f>
        <v>#REF!</v>
      </c>
      <c r="B47" s="459" t="str">
        <f t="shared" si="5"/>
        <v/>
      </c>
      <c r="C47" s="460"/>
      <c r="D47" s="327">
        <f t="shared" si="6"/>
        <v>0</v>
      </c>
      <c r="E47" s="328"/>
      <c r="F47" s="329"/>
      <c r="G47" s="342">
        <v>1</v>
      </c>
      <c r="H47" s="351"/>
      <c r="I47" s="352"/>
      <c r="J47" s="330" t="e">
        <f t="shared" si="4"/>
        <v>#REF!</v>
      </c>
      <c r="K47" s="341" t="e">
        <f>ROUND(+H47/CyP!#REF!*G47,4)</f>
        <v>#REF!</v>
      </c>
    </row>
    <row r="48" spans="1:11" ht="20.100000000000001" customHeight="1" thickBot="1" x14ac:dyDescent="0.25">
      <c r="A48" s="326" t="e">
        <f>CyP!#REF!</f>
        <v>#REF!</v>
      </c>
      <c r="B48" s="459" t="str">
        <f t="shared" si="5"/>
        <v/>
      </c>
      <c r="C48" s="460"/>
      <c r="D48" s="327">
        <f t="shared" si="6"/>
        <v>0</v>
      </c>
      <c r="E48" s="328"/>
      <c r="F48" s="329"/>
      <c r="G48" s="342">
        <v>1</v>
      </c>
      <c r="H48" s="351"/>
      <c r="I48" s="352"/>
      <c r="J48" s="330" t="e">
        <f t="shared" si="4"/>
        <v>#REF!</v>
      </c>
      <c r="K48" s="341" t="e">
        <f>ROUND(+H48/CyP!#REF!*G48,4)</f>
        <v>#REF!</v>
      </c>
    </row>
    <row r="49" spans="1:11" ht="20.100000000000001" customHeight="1" thickBot="1" x14ac:dyDescent="0.25">
      <c r="A49" s="326" t="e">
        <f>CyP!#REF!</f>
        <v>#REF!</v>
      </c>
      <c r="B49" s="459" t="str">
        <f t="shared" si="5"/>
        <v/>
      </c>
      <c r="C49" s="460"/>
      <c r="D49" s="327">
        <f t="shared" si="6"/>
        <v>0</v>
      </c>
      <c r="E49" s="328"/>
      <c r="F49" s="329"/>
      <c r="G49" s="342">
        <v>1</v>
      </c>
      <c r="H49" s="351"/>
      <c r="I49" s="352"/>
      <c r="J49" s="330" t="e">
        <f t="shared" si="4"/>
        <v>#REF!</v>
      </c>
      <c r="K49" s="341" t="e">
        <f>ROUND(+H49/CyP!#REF!*G49,4)</f>
        <v>#REF!</v>
      </c>
    </row>
    <row r="50" spans="1:11" ht="20.100000000000001" customHeight="1" thickBot="1" x14ac:dyDescent="0.25">
      <c r="A50" s="326" t="e">
        <f>CyP!#REF!</f>
        <v>#REF!</v>
      </c>
      <c r="B50" s="459" t="str">
        <f t="shared" si="5"/>
        <v/>
      </c>
      <c r="C50" s="460"/>
      <c r="D50" s="327">
        <f t="shared" si="6"/>
        <v>0</v>
      </c>
      <c r="E50" s="328"/>
      <c r="F50" s="329"/>
      <c r="G50" s="342">
        <v>1</v>
      </c>
      <c r="H50" s="351"/>
      <c r="I50" s="352"/>
      <c r="J50" s="330" t="e">
        <f t="shared" si="4"/>
        <v>#REF!</v>
      </c>
      <c r="K50" s="341" t="e">
        <f>ROUND(+H50/CyP!#REF!*G50,4)</f>
        <v>#REF!</v>
      </c>
    </row>
    <row r="51" spans="1:11" ht="20.100000000000001" customHeight="1" thickBot="1" x14ac:dyDescent="0.25">
      <c r="A51" s="326" t="e">
        <f>CyP!#REF!</f>
        <v>#REF!</v>
      </c>
      <c r="B51" s="459" t="str">
        <f t="shared" si="5"/>
        <v/>
      </c>
      <c r="C51" s="460"/>
      <c r="D51" s="327">
        <f t="shared" si="6"/>
        <v>0</v>
      </c>
      <c r="E51" s="328"/>
      <c r="F51" s="329"/>
      <c r="G51" s="342">
        <v>1</v>
      </c>
      <c r="H51" s="351"/>
      <c r="I51" s="352"/>
      <c r="J51" s="330" t="e">
        <f t="shared" si="4"/>
        <v>#REF!</v>
      </c>
      <c r="K51" s="341" t="e">
        <f>ROUND(+H51/CyP!#REF!*G51,4)</f>
        <v>#REF!</v>
      </c>
    </row>
    <row r="52" spans="1:11" ht="20.100000000000001" customHeight="1" thickBot="1" x14ac:dyDescent="0.25">
      <c r="A52" s="326" t="e">
        <f>CyP!#REF!</f>
        <v>#REF!</v>
      </c>
      <c r="B52" s="459" t="str">
        <f t="shared" si="5"/>
        <v/>
      </c>
      <c r="C52" s="460"/>
      <c r="D52" s="327">
        <f t="shared" si="6"/>
        <v>0</v>
      </c>
      <c r="E52" s="328"/>
      <c r="F52" s="329"/>
      <c r="G52" s="342">
        <v>1</v>
      </c>
      <c r="H52" s="351"/>
      <c r="I52" s="352"/>
      <c r="J52" s="330" t="e">
        <f t="shared" si="4"/>
        <v>#REF!</v>
      </c>
      <c r="K52" s="341" t="e">
        <f>ROUND(+H52/CyP!#REF!*G52,4)</f>
        <v>#REF!</v>
      </c>
    </row>
    <row r="53" spans="1:11" ht="20.100000000000001" customHeight="1" thickBot="1" x14ac:dyDescent="0.25">
      <c r="A53" s="326" t="e">
        <f>CyP!#REF!</f>
        <v>#REF!</v>
      </c>
      <c r="B53" s="459" t="str">
        <f t="shared" si="5"/>
        <v/>
      </c>
      <c r="C53" s="460"/>
      <c r="D53" s="327">
        <f t="shared" si="6"/>
        <v>0</v>
      </c>
      <c r="E53" s="328"/>
      <c r="F53" s="329"/>
      <c r="G53" s="342">
        <v>1</v>
      </c>
      <c r="H53" s="351"/>
      <c r="I53" s="352"/>
      <c r="J53" s="330" t="e">
        <f t="shared" si="4"/>
        <v>#REF!</v>
      </c>
      <c r="K53" s="341" t="e">
        <f>ROUND(+H53/CyP!#REF!*G53,4)</f>
        <v>#REF!</v>
      </c>
    </row>
    <row r="54" spans="1:11" ht="20.100000000000001" customHeight="1" thickBot="1" x14ac:dyDescent="0.25">
      <c r="A54" s="326" t="e">
        <f>CyP!#REF!</f>
        <v>#REF!</v>
      </c>
      <c r="B54" s="459" t="str">
        <f t="shared" si="5"/>
        <v/>
      </c>
      <c r="C54" s="460"/>
      <c r="D54" s="327">
        <f t="shared" si="6"/>
        <v>0</v>
      </c>
      <c r="E54" s="328"/>
      <c r="F54" s="329"/>
      <c r="G54" s="342">
        <v>1</v>
      </c>
      <c r="H54" s="351"/>
      <c r="I54" s="352"/>
      <c r="J54" s="330" t="e">
        <f t="shared" si="4"/>
        <v>#REF!</v>
      </c>
      <c r="K54" s="341" t="e">
        <f>ROUND(+H54/CyP!#REF!*G54,4)</f>
        <v>#REF!</v>
      </c>
    </row>
    <row r="55" spans="1:11" ht="20.100000000000001" customHeight="1" thickBot="1" x14ac:dyDescent="0.25">
      <c r="A55" s="326" t="e">
        <f>CyP!#REF!</f>
        <v>#REF!</v>
      </c>
      <c r="B55" s="459" t="str">
        <f t="shared" si="5"/>
        <v/>
      </c>
      <c r="C55" s="460"/>
      <c r="D55" s="327">
        <f t="shared" si="6"/>
        <v>0</v>
      </c>
      <c r="E55" s="328"/>
      <c r="F55" s="329"/>
      <c r="G55" s="342">
        <v>1</v>
      </c>
      <c r="H55" s="351"/>
      <c r="I55" s="352"/>
      <c r="J55" s="330" t="e">
        <f t="shared" si="4"/>
        <v>#REF!</v>
      </c>
      <c r="K55" s="341" t="e">
        <f>ROUND(+H55/CyP!#REF!*G55,4)</f>
        <v>#REF!</v>
      </c>
    </row>
    <row r="56" spans="1:11" ht="20.100000000000001" customHeight="1" thickBot="1" x14ac:dyDescent="0.25">
      <c r="A56" s="326" t="e">
        <f>CyP!#REF!</f>
        <v>#REF!</v>
      </c>
      <c r="B56" s="459" t="str">
        <f t="shared" si="5"/>
        <v/>
      </c>
      <c r="C56" s="460"/>
      <c r="D56" s="327">
        <f t="shared" si="6"/>
        <v>0</v>
      </c>
      <c r="E56" s="328"/>
      <c r="F56" s="329"/>
      <c r="G56" s="342">
        <v>1</v>
      </c>
      <c r="H56" s="351"/>
      <c r="I56" s="352"/>
      <c r="J56" s="330" t="e">
        <f t="shared" si="4"/>
        <v>#REF!</v>
      </c>
      <c r="K56" s="341" t="e">
        <f>ROUND(+H56/CyP!#REF!*G56,4)</f>
        <v>#REF!</v>
      </c>
    </row>
    <row r="57" spans="1:11" ht="20.100000000000001" customHeight="1" thickBot="1" x14ac:dyDescent="0.25">
      <c r="A57" s="326" t="e">
        <f>CyP!#REF!</f>
        <v>#REF!</v>
      </c>
      <c r="B57" s="459" t="str">
        <f t="shared" si="5"/>
        <v/>
      </c>
      <c r="C57" s="460"/>
      <c r="D57" s="327">
        <f t="shared" si="6"/>
        <v>0</v>
      </c>
      <c r="E57" s="328"/>
      <c r="F57" s="329"/>
      <c r="G57" s="342">
        <v>1</v>
      </c>
      <c r="H57" s="351"/>
      <c r="I57" s="352"/>
      <c r="J57" s="330" t="e">
        <f t="shared" si="4"/>
        <v>#REF!</v>
      </c>
      <c r="K57" s="341" t="e">
        <f>ROUND(+H57/CyP!#REF!*G57,4)</f>
        <v>#REF!</v>
      </c>
    </row>
    <row r="58" spans="1:11" ht="20.100000000000001" customHeight="1" thickBot="1" x14ac:dyDescent="0.25">
      <c r="A58" s="326" t="e">
        <f>CyP!#REF!</f>
        <v>#REF!</v>
      </c>
      <c r="B58" s="459" t="str">
        <f t="shared" si="5"/>
        <v/>
      </c>
      <c r="C58" s="460"/>
      <c r="D58" s="327">
        <f t="shared" si="6"/>
        <v>0</v>
      </c>
      <c r="E58" s="328"/>
      <c r="F58" s="329"/>
      <c r="G58" s="342">
        <v>1</v>
      </c>
      <c r="H58" s="351"/>
      <c r="I58" s="352"/>
      <c r="J58" s="330" t="e">
        <f t="shared" si="4"/>
        <v>#REF!</v>
      </c>
      <c r="K58" s="341" t="e">
        <f>ROUND(+H58/CyP!#REF!*G58,4)</f>
        <v>#REF!</v>
      </c>
    </row>
    <row r="59" spans="1:11" ht="20.100000000000001" customHeight="1" thickBot="1" x14ac:dyDescent="0.25">
      <c r="A59" s="326" t="e">
        <f>CyP!#REF!</f>
        <v>#REF!</v>
      </c>
      <c r="B59" s="459" t="str">
        <f t="shared" si="5"/>
        <v/>
      </c>
      <c r="C59" s="460"/>
      <c r="D59" s="327">
        <f t="shared" si="6"/>
        <v>0</v>
      </c>
      <c r="E59" s="328"/>
      <c r="F59" s="329"/>
      <c r="G59" s="342">
        <v>1</v>
      </c>
      <c r="H59" s="351"/>
      <c r="I59" s="352"/>
      <c r="J59" s="330" t="e">
        <f>+K59-I59</f>
        <v>#REF!</v>
      </c>
      <c r="K59" s="341" t="e">
        <f>ROUND(+H59/CyP!#REF!*G59,4)</f>
        <v>#REF!</v>
      </c>
    </row>
    <row r="60" spans="1:11" ht="20.100000000000001" customHeight="1" thickBot="1" x14ac:dyDescent="0.25">
      <c r="A60" s="326" t="e">
        <f>CyP!#REF!</f>
        <v>#REF!</v>
      </c>
      <c r="B60" s="459" t="str">
        <f t="shared" si="5"/>
        <v/>
      </c>
      <c r="C60" s="460"/>
      <c r="D60" s="327">
        <f t="shared" si="6"/>
        <v>0</v>
      </c>
      <c r="E60" s="328"/>
      <c r="F60" s="329"/>
      <c r="G60" s="342">
        <v>1</v>
      </c>
      <c r="H60" s="351"/>
      <c r="I60" s="352"/>
      <c r="J60" s="330" t="e">
        <f t="shared" si="4"/>
        <v>#REF!</v>
      </c>
      <c r="K60" s="341" t="e">
        <f>ROUND(+H60/CyP!#REF!*G60,4)</f>
        <v>#REF!</v>
      </c>
    </row>
    <row r="61" spans="1:11" ht="20.100000000000001" customHeight="1" thickBot="1" x14ac:dyDescent="0.25">
      <c r="A61" s="326" t="e">
        <f>CyP!#REF!</f>
        <v>#REF!</v>
      </c>
      <c r="B61" s="459" t="str">
        <f t="shared" si="5"/>
        <v/>
      </c>
      <c r="C61" s="460"/>
      <c r="D61" s="327">
        <f t="shared" si="6"/>
        <v>0</v>
      </c>
      <c r="E61" s="328"/>
      <c r="F61" s="329"/>
      <c r="G61" s="342">
        <v>1</v>
      </c>
      <c r="H61" s="351"/>
      <c r="I61" s="352"/>
      <c r="J61" s="330" t="e">
        <f t="shared" si="4"/>
        <v>#REF!</v>
      </c>
      <c r="K61" s="341" t="e">
        <f>ROUND(+H61/CyP!#REF!*G61,4)</f>
        <v>#REF!</v>
      </c>
    </row>
    <row r="62" spans="1:11" ht="20.100000000000001" customHeight="1" thickBot="1" x14ac:dyDescent="0.25">
      <c r="A62" s="326" t="e">
        <f>CyP!#REF!</f>
        <v>#REF!</v>
      </c>
      <c r="B62" s="459" t="str">
        <f t="shared" si="5"/>
        <v/>
      </c>
      <c r="C62" s="460"/>
      <c r="D62" s="327">
        <f t="shared" si="6"/>
        <v>0</v>
      </c>
      <c r="E62" s="328"/>
      <c r="F62" s="329"/>
      <c r="G62" s="342">
        <v>1</v>
      </c>
      <c r="H62" s="351"/>
      <c r="I62" s="352"/>
      <c r="J62" s="330" t="e">
        <f t="shared" si="4"/>
        <v>#REF!</v>
      </c>
      <c r="K62" s="341" t="e">
        <f>ROUND(+H62/CyP!#REF!*G62,4)</f>
        <v>#REF!</v>
      </c>
    </row>
    <row r="63" spans="1:11" ht="20.100000000000001" customHeight="1" thickBot="1" x14ac:dyDescent="0.25">
      <c r="A63" s="326" t="e">
        <f>CyP!#REF!</f>
        <v>#REF!</v>
      </c>
      <c r="B63" s="459" t="str">
        <f t="shared" si="5"/>
        <v/>
      </c>
      <c r="C63" s="460"/>
      <c r="D63" s="327">
        <f t="shared" si="6"/>
        <v>0</v>
      </c>
      <c r="E63" s="328"/>
      <c r="F63" s="329"/>
      <c r="G63" s="342">
        <v>1</v>
      </c>
      <c r="H63" s="351"/>
      <c r="I63" s="352"/>
      <c r="J63" s="330" t="e">
        <f t="shared" si="4"/>
        <v>#REF!</v>
      </c>
      <c r="K63" s="341" t="e">
        <f>ROUND(+H63/CyP!#REF!*G63,4)</f>
        <v>#REF!</v>
      </c>
    </row>
    <row r="64" spans="1:11" ht="20.100000000000001" customHeight="1" thickBot="1" x14ac:dyDescent="0.25">
      <c r="A64" s="326" t="e">
        <f>CyP!#REF!</f>
        <v>#REF!</v>
      </c>
      <c r="B64" s="459" t="str">
        <f t="shared" si="5"/>
        <v/>
      </c>
      <c r="C64" s="460"/>
      <c r="D64" s="327">
        <f t="shared" si="6"/>
        <v>0</v>
      </c>
      <c r="E64" s="328"/>
      <c r="F64" s="329"/>
      <c r="G64" s="342">
        <v>1</v>
      </c>
      <c r="H64" s="351"/>
      <c r="I64" s="352"/>
      <c r="J64" s="330" t="e">
        <f t="shared" si="4"/>
        <v>#REF!</v>
      </c>
      <c r="K64" s="341" t="e">
        <f>ROUND(+H64/CyP!#REF!*G64,4)</f>
        <v>#REF!</v>
      </c>
    </row>
    <row r="65" spans="1:11" ht="20.100000000000001" customHeight="1" thickBot="1" x14ac:dyDescent="0.25">
      <c r="A65" s="326" t="e">
        <f>CyP!#REF!</f>
        <v>#REF!</v>
      </c>
      <c r="B65" s="459" t="str">
        <f t="shared" si="5"/>
        <v/>
      </c>
      <c r="C65" s="460"/>
      <c r="D65" s="327">
        <f t="shared" si="6"/>
        <v>0</v>
      </c>
      <c r="E65" s="328"/>
      <c r="F65" s="329"/>
      <c r="G65" s="342">
        <v>1</v>
      </c>
      <c r="H65" s="351"/>
      <c r="I65" s="352"/>
      <c r="J65" s="330" t="e">
        <f t="shared" si="4"/>
        <v>#REF!</v>
      </c>
      <c r="K65" s="341" t="e">
        <f>ROUND(+H65/CyP!#REF!*G65,4)</f>
        <v>#REF!</v>
      </c>
    </row>
    <row r="66" spans="1:11" ht="20.100000000000001" customHeight="1" thickBot="1" x14ac:dyDescent="0.25">
      <c r="A66" s="326" t="e">
        <f>CyP!#REF!</f>
        <v>#REF!</v>
      </c>
      <c r="B66" s="459" t="str">
        <f t="shared" si="5"/>
        <v/>
      </c>
      <c r="C66" s="460"/>
      <c r="D66" s="327">
        <f t="shared" si="6"/>
        <v>0</v>
      </c>
      <c r="E66" s="328"/>
      <c r="F66" s="329"/>
      <c r="G66" s="342">
        <v>1</v>
      </c>
      <c r="H66" s="351"/>
      <c r="I66" s="352"/>
      <c r="J66" s="330" t="e">
        <f t="shared" si="4"/>
        <v>#REF!</v>
      </c>
      <c r="K66" s="341" t="e">
        <f>ROUND(+H66/CyP!#REF!*G66,4)</f>
        <v>#REF!</v>
      </c>
    </row>
    <row r="67" spans="1:11" ht="20.100000000000001" customHeight="1" thickBot="1" x14ac:dyDescent="0.25">
      <c r="A67" s="326" t="e">
        <f>CyP!#REF!</f>
        <v>#REF!</v>
      </c>
      <c r="B67" s="459" t="str">
        <f t="shared" si="5"/>
        <v/>
      </c>
      <c r="C67" s="460"/>
      <c r="D67" s="327">
        <f t="shared" si="6"/>
        <v>0</v>
      </c>
      <c r="E67" s="328"/>
      <c r="F67" s="329"/>
      <c r="G67" s="342">
        <v>1</v>
      </c>
      <c r="H67" s="351"/>
      <c r="I67" s="352"/>
      <c r="J67" s="330" t="e">
        <f t="shared" si="4"/>
        <v>#REF!</v>
      </c>
      <c r="K67" s="341" t="e">
        <f>ROUND(+H67/CyP!#REF!*G67,4)</f>
        <v>#REF!</v>
      </c>
    </row>
    <row r="68" spans="1:11" ht="20.100000000000001" customHeight="1" thickBot="1" x14ac:dyDescent="0.25">
      <c r="A68" s="326" t="e">
        <f>CyP!#REF!</f>
        <v>#REF!</v>
      </c>
      <c r="B68" s="459" t="str">
        <f t="shared" si="5"/>
        <v/>
      </c>
      <c r="C68" s="460"/>
      <c r="D68" s="327">
        <f t="shared" si="6"/>
        <v>0</v>
      </c>
      <c r="E68" s="328"/>
      <c r="F68" s="329"/>
      <c r="G68" s="342">
        <v>1</v>
      </c>
      <c r="H68" s="351"/>
      <c r="I68" s="352"/>
      <c r="J68" s="330" t="e">
        <f t="shared" si="4"/>
        <v>#REF!</v>
      </c>
      <c r="K68" s="341" t="e">
        <f>ROUND(+H68/CyP!#REF!*G68,4)</f>
        <v>#REF!</v>
      </c>
    </row>
    <row r="69" spans="1:11" ht="20.100000000000001" customHeight="1" thickBot="1" x14ac:dyDescent="0.25">
      <c r="A69" s="326" t="e">
        <f>CyP!#REF!</f>
        <v>#REF!</v>
      </c>
      <c r="B69" s="459" t="str">
        <f t="shared" si="5"/>
        <v/>
      </c>
      <c r="C69" s="460"/>
      <c r="D69" s="327">
        <f t="shared" si="6"/>
        <v>0</v>
      </c>
      <c r="E69" s="328"/>
      <c r="F69" s="329"/>
      <c r="G69" s="342">
        <v>1</v>
      </c>
      <c r="H69" s="351"/>
      <c r="I69" s="352"/>
      <c r="J69" s="330" t="e">
        <f t="shared" si="4"/>
        <v>#REF!</v>
      </c>
      <c r="K69" s="341" t="e">
        <f>ROUND(+H69/CyP!#REF!*G69,4)</f>
        <v>#REF!</v>
      </c>
    </row>
    <row r="70" spans="1:11" ht="20.100000000000001" customHeight="1" thickBot="1" x14ac:dyDescent="0.25">
      <c r="A70" s="326" t="e">
        <f>CyP!#REF!</f>
        <v>#REF!</v>
      </c>
      <c r="B70" s="459" t="str">
        <f t="shared" si="5"/>
        <v/>
      </c>
      <c r="C70" s="460"/>
      <c r="D70" s="327">
        <f t="shared" si="6"/>
        <v>0</v>
      </c>
      <c r="E70" s="328"/>
      <c r="F70" s="329"/>
      <c r="G70" s="342">
        <v>1</v>
      </c>
      <c r="H70" s="351"/>
      <c r="I70" s="352"/>
      <c r="J70" s="330" t="e">
        <f t="shared" si="4"/>
        <v>#REF!</v>
      </c>
      <c r="K70" s="341" t="e">
        <f>ROUND(+H70/CyP!#REF!*G70,4)</f>
        <v>#REF!</v>
      </c>
    </row>
    <row r="71" spans="1:11" ht="20.100000000000001" customHeight="1" thickBot="1" x14ac:dyDescent="0.25">
      <c r="A71" s="326" t="e">
        <f>CyP!#REF!</f>
        <v>#REF!</v>
      </c>
      <c r="B71" s="459" t="str">
        <f t="shared" si="5"/>
        <v/>
      </c>
      <c r="C71" s="460"/>
      <c r="D71" s="327">
        <f t="shared" si="6"/>
        <v>0</v>
      </c>
      <c r="E71" s="328"/>
      <c r="F71" s="329"/>
      <c r="G71" s="342">
        <v>1</v>
      </c>
      <c r="H71" s="351"/>
      <c r="I71" s="352"/>
      <c r="J71" s="330" t="e">
        <f t="shared" si="4"/>
        <v>#REF!</v>
      </c>
      <c r="K71" s="341" t="e">
        <f>ROUND(+H71/CyP!#REF!*G71,4)</f>
        <v>#REF!</v>
      </c>
    </row>
    <row r="72" spans="1:11" ht="20.100000000000001" customHeight="1" thickBot="1" x14ac:dyDescent="0.25">
      <c r="A72" s="326" t="e">
        <f>CyP!#REF!</f>
        <v>#REF!</v>
      </c>
      <c r="B72" s="459" t="str">
        <f t="shared" si="5"/>
        <v/>
      </c>
      <c r="C72" s="460"/>
      <c r="D72" s="327">
        <f t="shared" si="6"/>
        <v>0</v>
      </c>
      <c r="E72" s="328"/>
      <c r="F72" s="329"/>
      <c r="G72" s="342">
        <v>1</v>
      </c>
      <c r="H72" s="351"/>
      <c r="I72" s="352"/>
      <c r="J72" s="330" t="e">
        <f t="shared" si="4"/>
        <v>#REF!</v>
      </c>
      <c r="K72" s="341" t="e">
        <f>ROUND(+H72/CyP!#REF!*G72,4)</f>
        <v>#REF!</v>
      </c>
    </row>
    <row r="73" spans="1:11" ht="20.100000000000001" customHeight="1" thickBot="1" x14ac:dyDescent="0.25">
      <c r="A73" s="326" t="e">
        <f>CyP!#REF!</f>
        <v>#REF!</v>
      </c>
      <c r="B73" s="459" t="str">
        <f t="shared" si="5"/>
        <v/>
      </c>
      <c r="C73" s="460"/>
      <c r="D73" s="327">
        <f t="shared" si="6"/>
        <v>0</v>
      </c>
      <c r="E73" s="328"/>
      <c r="F73" s="329"/>
      <c r="G73" s="342">
        <v>1</v>
      </c>
      <c r="H73" s="351"/>
      <c r="I73" s="352"/>
      <c r="J73" s="330" t="e">
        <f t="shared" si="4"/>
        <v>#REF!</v>
      </c>
      <c r="K73" s="341" t="e">
        <f>ROUND(+H73/CyP!#REF!*G73,4)</f>
        <v>#REF!</v>
      </c>
    </row>
    <row r="74" spans="1:11" ht="20.100000000000001" customHeight="1" thickBot="1" x14ac:dyDescent="0.25">
      <c r="A74" s="326" t="e">
        <f>CyP!#REF!</f>
        <v>#REF!</v>
      </c>
      <c r="B74" s="459" t="str">
        <f t="shared" si="5"/>
        <v/>
      </c>
      <c r="C74" s="460"/>
      <c r="D74" s="327">
        <f t="shared" si="6"/>
        <v>0</v>
      </c>
      <c r="E74" s="328"/>
      <c r="F74" s="329"/>
      <c r="G74" s="342">
        <v>1</v>
      </c>
      <c r="H74" s="351"/>
      <c r="I74" s="352"/>
      <c r="J74" s="330" t="e">
        <f t="shared" si="4"/>
        <v>#REF!</v>
      </c>
      <c r="K74" s="341" t="e">
        <f>ROUND(+H74/CyP!#REF!*G74,4)</f>
        <v>#REF!</v>
      </c>
    </row>
    <row r="75" spans="1:11" ht="20.100000000000001" customHeight="1" thickBot="1" x14ac:dyDescent="0.25">
      <c r="A75" s="326" t="e">
        <f>CyP!#REF!</f>
        <v>#REF!</v>
      </c>
      <c r="B75" s="459" t="str">
        <f t="shared" si="5"/>
        <v/>
      </c>
      <c r="C75" s="460"/>
      <c r="D75" s="327">
        <f t="shared" si="6"/>
        <v>0</v>
      </c>
      <c r="E75" s="328"/>
      <c r="F75" s="329"/>
      <c r="G75" s="342">
        <v>1</v>
      </c>
      <c r="H75" s="351"/>
      <c r="I75" s="352"/>
      <c r="J75" s="330" t="e">
        <f t="shared" si="4"/>
        <v>#REF!</v>
      </c>
      <c r="K75" s="341" t="e">
        <f>ROUND(+H75/CyP!#REF!*G75,4)</f>
        <v>#REF!</v>
      </c>
    </row>
    <row r="76" spans="1:11" ht="20.100000000000001" customHeight="1" thickBot="1" x14ac:dyDescent="0.25">
      <c r="A76" s="326" t="e">
        <f>CyP!#REF!</f>
        <v>#REF!</v>
      </c>
      <c r="B76" s="459" t="str">
        <f t="shared" si="5"/>
        <v/>
      </c>
      <c r="C76" s="460"/>
      <c r="D76" s="327">
        <f t="shared" si="6"/>
        <v>0</v>
      </c>
      <c r="E76" s="328"/>
      <c r="F76" s="329"/>
      <c r="G76" s="342">
        <v>1</v>
      </c>
      <c r="H76" s="351"/>
      <c r="I76" s="352"/>
      <c r="J76" s="330" t="e">
        <f t="shared" si="4"/>
        <v>#REF!</v>
      </c>
      <c r="K76" s="341" t="e">
        <f>ROUND(+H76/CyP!#REF!*G76,4)</f>
        <v>#REF!</v>
      </c>
    </row>
    <row r="77" spans="1:11" ht="20.100000000000001" customHeight="1" thickBot="1" x14ac:dyDescent="0.25">
      <c r="A77" s="326" t="e">
        <f>CyP!#REF!</f>
        <v>#REF!</v>
      </c>
      <c r="B77" s="459" t="str">
        <f t="shared" si="5"/>
        <v/>
      </c>
      <c r="C77" s="460"/>
      <c r="D77" s="327">
        <f t="shared" si="6"/>
        <v>0</v>
      </c>
      <c r="E77" s="328"/>
      <c r="F77" s="329"/>
      <c r="G77" s="342">
        <v>1</v>
      </c>
      <c r="H77" s="351"/>
      <c r="I77" s="352"/>
      <c r="J77" s="330" t="e">
        <f t="shared" si="4"/>
        <v>#REF!</v>
      </c>
      <c r="K77" s="341" t="e">
        <f>ROUND(+H77/CyP!#REF!*G77,4)</f>
        <v>#REF!</v>
      </c>
    </row>
    <row r="78" spans="1:11" ht="20.100000000000001" customHeight="1" thickBot="1" x14ac:dyDescent="0.25">
      <c r="A78" s="326" t="e">
        <f>CyP!#REF!</f>
        <v>#REF!</v>
      </c>
      <c r="B78" s="459" t="str">
        <f t="shared" si="5"/>
        <v/>
      </c>
      <c r="C78" s="460"/>
      <c r="D78" s="327">
        <f t="shared" si="6"/>
        <v>0</v>
      </c>
      <c r="E78" s="328"/>
      <c r="F78" s="329"/>
      <c r="G78" s="342">
        <v>1</v>
      </c>
      <c r="H78" s="351"/>
      <c r="I78" s="352"/>
      <c r="J78" s="330" t="e">
        <f t="shared" ref="J78:J81" si="7">+K78-I78</f>
        <v>#REF!</v>
      </c>
      <c r="K78" s="341" t="e">
        <f>ROUND(+H78/CyP!#REF!*G78,4)</f>
        <v>#REF!</v>
      </c>
    </row>
    <row r="79" spans="1:11" ht="20.100000000000001" customHeight="1" thickBot="1" x14ac:dyDescent="0.25">
      <c r="A79" s="326" t="e">
        <f>CyP!#REF!</f>
        <v>#REF!</v>
      </c>
      <c r="B79" s="459" t="str">
        <f t="shared" si="5"/>
        <v/>
      </c>
      <c r="C79" s="460"/>
      <c r="D79" s="327">
        <f t="shared" si="6"/>
        <v>0</v>
      </c>
      <c r="E79" s="328"/>
      <c r="F79" s="329"/>
      <c r="G79" s="342">
        <v>1</v>
      </c>
      <c r="H79" s="351"/>
      <c r="I79" s="352"/>
      <c r="J79" s="330" t="e">
        <f t="shared" si="7"/>
        <v>#REF!</v>
      </c>
      <c r="K79" s="341" t="e">
        <f>ROUND(+H79/CyP!#REF!*G79,4)</f>
        <v>#REF!</v>
      </c>
    </row>
    <row r="80" spans="1:11" ht="20.100000000000001" customHeight="1" thickBot="1" x14ac:dyDescent="0.25">
      <c r="A80" s="326" t="e">
        <f>CyP!#REF!</f>
        <v>#REF!</v>
      </c>
      <c r="B80" s="459" t="str">
        <f t="shared" si="5"/>
        <v/>
      </c>
      <c r="C80" s="460"/>
      <c r="D80" s="327">
        <f t="shared" si="6"/>
        <v>0</v>
      </c>
      <c r="E80" s="328"/>
      <c r="F80" s="329"/>
      <c r="G80" s="342">
        <v>1</v>
      </c>
      <c r="H80" s="351"/>
      <c r="I80" s="352"/>
      <c r="J80" s="330" t="e">
        <f t="shared" si="7"/>
        <v>#REF!</v>
      </c>
      <c r="K80" s="341" t="e">
        <f>ROUND(+H80/CyP!#REF!*G80,4)</f>
        <v>#REF!</v>
      </c>
    </row>
    <row r="81" spans="1:11" ht="20.100000000000001" customHeight="1" thickBot="1" x14ac:dyDescent="0.25">
      <c r="A81" s="326" t="e">
        <f>CyP!#REF!</f>
        <v>#REF!</v>
      </c>
      <c r="B81" s="459" t="str">
        <f t="shared" si="5"/>
        <v/>
      </c>
      <c r="C81" s="460"/>
      <c r="D81" s="327">
        <f t="shared" si="6"/>
        <v>0</v>
      </c>
      <c r="E81" s="328"/>
      <c r="F81" s="329"/>
      <c r="G81" s="342">
        <v>1</v>
      </c>
      <c r="H81" s="351"/>
      <c r="I81" s="352"/>
      <c r="J81" s="330" t="e">
        <f t="shared" si="7"/>
        <v>#REF!</v>
      </c>
      <c r="K81" s="341" t="e">
        <f>ROUND(+H81/CyP!#REF!*G81,4)</f>
        <v>#REF!</v>
      </c>
    </row>
    <row r="82" spans="1:11" ht="20.100000000000001" customHeight="1" thickBot="1" x14ac:dyDescent="0.25">
      <c r="A82" s="326" t="e">
        <f>CyP!#REF!</f>
        <v>#REF!</v>
      </c>
      <c r="B82" s="459" t="str">
        <f t="shared" si="5"/>
        <v/>
      </c>
      <c r="C82" s="460"/>
      <c r="D82" s="327">
        <f t="shared" si="6"/>
        <v>0</v>
      </c>
      <c r="E82" s="328"/>
      <c r="F82" s="329"/>
      <c r="G82" s="342">
        <v>1</v>
      </c>
      <c r="H82" s="351"/>
      <c r="I82" s="352"/>
      <c r="J82" s="330" t="e">
        <f>+K82-I82</f>
        <v>#REF!</v>
      </c>
      <c r="K82" s="341" t="e">
        <f>ROUND(+H82/CyP!#REF!*G82,4)</f>
        <v>#REF!</v>
      </c>
    </row>
    <row r="83" spans="1:11" ht="20.100000000000001" customHeight="1" thickBot="1" x14ac:dyDescent="0.25">
      <c r="A83" s="326" t="e">
        <f>CyP!#REF!</f>
        <v>#REF!</v>
      </c>
      <c r="B83" s="459" t="str">
        <f t="shared" si="5"/>
        <v/>
      </c>
      <c r="C83" s="460"/>
      <c r="D83" s="327">
        <f t="shared" si="6"/>
        <v>0</v>
      </c>
      <c r="E83" s="328"/>
      <c r="F83" s="329"/>
      <c r="G83" s="342">
        <v>1</v>
      </c>
      <c r="H83" s="351"/>
      <c r="I83" s="352"/>
      <c r="J83" s="330" t="e">
        <f t="shared" ref="J83:J104" si="8">+K83-I83</f>
        <v>#REF!</v>
      </c>
      <c r="K83" s="341" t="e">
        <f>ROUND(+H83/CyP!#REF!*G83,4)</f>
        <v>#REF!</v>
      </c>
    </row>
    <row r="84" spans="1:11" ht="20.100000000000001" customHeight="1" thickBot="1" x14ac:dyDescent="0.25">
      <c r="A84" s="326" t="e">
        <f>CyP!#REF!</f>
        <v>#REF!</v>
      </c>
      <c r="B84" s="459" t="str">
        <f t="shared" si="5"/>
        <v/>
      </c>
      <c r="C84" s="460"/>
      <c r="D84" s="327">
        <f t="shared" si="6"/>
        <v>0</v>
      </c>
      <c r="E84" s="328"/>
      <c r="F84" s="329"/>
      <c r="G84" s="342">
        <v>1</v>
      </c>
      <c r="H84" s="351"/>
      <c r="I84" s="352"/>
      <c r="J84" s="330" t="e">
        <f t="shared" si="8"/>
        <v>#REF!</v>
      </c>
      <c r="K84" s="341" t="e">
        <f>ROUND(+H84/CyP!#REF!*G84,4)</f>
        <v>#REF!</v>
      </c>
    </row>
    <row r="85" spans="1:11" ht="20.100000000000001" customHeight="1" thickBot="1" x14ac:dyDescent="0.25">
      <c r="A85" s="326" t="e">
        <f>CyP!#REF!</f>
        <v>#REF!</v>
      </c>
      <c r="B85" s="459" t="str">
        <f t="shared" si="5"/>
        <v/>
      </c>
      <c r="C85" s="460"/>
      <c r="D85" s="327">
        <f t="shared" si="6"/>
        <v>0</v>
      </c>
      <c r="E85" s="328"/>
      <c r="F85" s="329"/>
      <c r="G85" s="342">
        <v>1</v>
      </c>
      <c r="H85" s="351"/>
      <c r="I85" s="352"/>
      <c r="J85" s="330" t="e">
        <f t="shared" si="8"/>
        <v>#REF!</v>
      </c>
      <c r="K85" s="341" t="e">
        <f>ROUND(+H85/CyP!#REF!*G85,4)</f>
        <v>#REF!</v>
      </c>
    </row>
    <row r="86" spans="1:11" ht="20.100000000000001" customHeight="1" thickBot="1" x14ac:dyDescent="0.25">
      <c r="A86" s="326" t="e">
        <f>CyP!#REF!</f>
        <v>#REF!</v>
      </c>
      <c r="B86" s="459" t="str">
        <f t="shared" si="5"/>
        <v/>
      </c>
      <c r="C86" s="460"/>
      <c r="D86" s="327">
        <f t="shared" si="6"/>
        <v>0</v>
      </c>
      <c r="E86" s="328"/>
      <c r="F86" s="329"/>
      <c r="G86" s="342">
        <v>1</v>
      </c>
      <c r="H86" s="351"/>
      <c r="I86" s="352"/>
      <c r="J86" s="330" t="e">
        <f t="shared" si="8"/>
        <v>#REF!</v>
      </c>
      <c r="K86" s="341" t="e">
        <f>ROUND(+H86/CyP!#REF!*G86,4)</f>
        <v>#REF!</v>
      </c>
    </row>
    <row r="87" spans="1:11" ht="20.100000000000001" customHeight="1" thickBot="1" x14ac:dyDescent="0.25">
      <c r="A87" s="326" t="e">
        <f>CyP!#REF!</f>
        <v>#REF!</v>
      </c>
      <c r="B87" s="459" t="str">
        <f t="shared" si="5"/>
        <v/>
      </c>
      <c r="C87" s="460"/>
      <c r="D87" s="327">
        <f t="shared" si="6"/>
        <v>0</v>
      </c>
      <c r="E87" s="328"/>
      <c r="F87" s="329"/>
      <c r="G87" s="342">
        <v>1</v>
      </c>
      <c r="H87" s="351"/>
      <c r="I87" s="352"/>
      <c r="J87" s="330" t="e">
        <f t="shared" si="8"/>
        <v>#REF!</v>
      </c>
      <c r="K87" s="341" t="e">
        <f>ROUND(+H87/CyP!#REF!*G87,4)</f>
        <v>#REF!</v>
      </c>
    </row>
    <row r="88" spans="1:11" ht="20.100000000000001" customHeight="1" thickBot="1" x14ac:dyDescent="0.25">
      <c r="A88" s="326" t="e">
        <f>CyP!#REF!</f>
        <v>#REF!</v>
      </c>
      <c r="B88" s="459" t="str">
        <f t="shared" si="5"/>
        <v/>
      </c>
      <c r="C88" s="460"/>
      <c r="D88" s="327">
        <f t="shared" si="6"/>
        <v>0</v>
      </c>
      <c r="E88" s="328"/>
      <c r="F88" s="329"/>
      <c r="G88" s="342">
        <v>1</v>
      </c>
      <c r="H88" s="351"/>
      <c r="I88" s="352"/>
      <c r="J88" s="330" t="e">
        <f t="shared" si="8"/>
        <v>#REF!</v>
      </c>
      <c r="K88" s="341" t="e">
        <f>ROUND(+H88/CyP!#REF!*G88,4)</f>
        <v>#REF!</v>
      </c>
    </row>
    <row r="89" spans="1:11" ht="20.100000000000001" customHeight="1" thickBot="1" x14ac:dyDescent="0.25">
      <c r="A89" s="326" t="e">
        <f>CyP!#REF!</f>
        <v>#REF!</v>
      </c>
      <c r="B89" s="459" t="str">
        <f t="shared" si="5"/>
        <v/>
      </c>
      <c r="C89" s="460"/>
      <c r="D89" s="327">
        <f t="shared" si="6"/>
        <v>0</v>
      </c>
      <c r="E89" s="328"/>
      <c r="F89" s="329"/>
      <c r="G89" s="342">
        <v>1</v>
      </c>
      <c r="H89" s="351"/>
      <c r="I89" s="352"/>
      <c r="J89" s="330" t="e">
        <f t="shared" si="8"/>
        <v>#REF!</v>
      </c>
      <c r="K89" s="341" t="e">
        <f>ROUND(+H89/CyP!#REF!*G89,4)</f>
        <v>#REF!</v>
      </c>
    </row>
    <row r="90" spans="1:11" ht="20.100000000000001" customHeight="1" thickBot="1" x14ac:dyDescent="0.25">
      <c r="A90" s="326" t="e">
        <f>CyP!#REF!</f>
        <v>#REF!</v>
      </c>
      <c r="B90" s="459" t="str">
        <f t="shared" si="5"/>
        <v/>
      </c>
      <c r="C90" s="460"/>
      <c r="D90" s="327">
        <f t="shared" si="6"/>
        <v>0</v>
      </c>
      <c r="E90" s="328"/>
      <c r="F90" s="329"/>
      <c r="G90" s="342">
        <v>1</v>
      </c>
      <c r="H90" s="351"/>
      <c r="I90" s="352"/>
      <c r="J90" s="330" t="e">
        <f t="shared" si="8"/>
        <v>#REF!</v>
      </c>
      <c r="K90" s="341" t="e">
        <f>ROUND(+H90/CyP!#REF!*G90,4)</f>
        <v>#REF!</v>
      </c>
    </row>
    <row r="91" spans="1:11" ht="20.100000000000001" customHeight="1" thickBot="1" x14ac:dyDescent="0.25">
      <c r="A91" s="326" t="e">
        <f>CyP!#REF!</f>
        <v>#REF!</v>
      </c>
      <c r="B91" s="459" t="str">
        <f t="shared" si="5"/>
        <v/>
      </c>
      <c r="C91" s="460"/>
      <c r="D91" s="327">
        <f t="shared" si="6"/>
        <v>0</v>
      </c>
      <c r="E91" s="328"/>
      <c r="F91" s="329"/>
      <c r="G91" s="342">
        <v>1</v>
      </c>
      <c r="H91" s="351"/>
      <c r="I91" s="352"/>
      <c r="J91" s="330" t="e">
        <f t="shared" si="8"/>
        <v>#REF!</v>
      </c>
      <c r="K91" s="341" t="e">
        <f>ROUND(+H91/CyP!#REF!*G91,4)</f>
        <v>#REF!</v>
      </c>
    </row>
    <row r="92" spans="1:11" ht="20.100000000000001" customHeight="1" thickBot="1" x14ac:dyDescent="0.25">
      <c r="A92" s="326" t="e">
        <f>CyP!#REF!</f>
        <v>#REF!</v>
      </c>
      <c r="B92" s="459" t="str">
        <f t="shared" si="5"/>
        <v/>
      </c>
      <c r="C92" s="460"/>
      <c r="D92" s="327">
        <f t="shared" si="6"/>
        <v>0</v>
      </c>
      <c r="E92" s="328"/>
      <c r="F92" s="329"/>
      <c r="G92" s="342">
        <v>1</v>
      </c>
      <c r="H92" s="351"/>
      <c r="I92" s="352"/>
      <c r="J92" s="330" t="e">
        <f t="shared" si="8"/>
        <v>#REF!</v>
      </c>
      <c r="K92" s="341" t="e">
        <f>ROUND(+H92/CyP!#REF!*G92,4)</f>
        <v>#REF!</v>
      </c>
    </row>
    <row r="93" spans="1:11" ht="20.100000000000001" customHeight="1" thickBot="1" x14ac:dyDescent="0.25">
      <c r="A93" s="326" t="e">
        <f>CyP!#REF!</f>
        <v>#REF!</v>
      </c>
      <c r="B93" s="459" t="str">
        <f t="shared" si="5"/>
        <v/>
      </c>
      <c r="C93" s="460"/>
      <c r="D93" s="327">
        <f t="shared" si="6"/>
        <v>0</v>
      </c>
      <c r="E93" s="328"/>
      <c r="F93" s="329"/>
      <c r="G93" s="342">
        <v>1</v>
      </c>
      <c r="H93" s="351"/>
      <c r="I93" s="352"/>
      <c r="J93" s="330" t="e">
        <f t="shared" si="8"/>
        <v>#REF!</v>
      </c>
      <c r="K93" s="341" t="e">
        <f>ROUND(+H93/CyP!#REF!*G93,4)</f>
        <v>#REF!</v>
      </c>
    </row>
    <row r="94" spans="1:11" ht="20.100000000000001" customHeight="1" thickBot="1" x14ac:dyDescent="0.25">
      <c r="A94" s="326" t="e">
        <f>CyP!#REF!</f>
        <v>#REF!</v>
      </c>
      <c r="B94" s="459" t="str">
        <f t="shared" si="5"/>
        <v/>
      </c>
      <c r="C94" s="460"/>
      <c r="D94" s="327">
        <f t="shared" si="6"/>
        <v>0</v>
      </c>
      <c r="E94" s="328"/>
      <c r="F94" s="329"/>
      <c r="G94" s="342">
        <v>1</v>
      </c>
      <c r="H94" s="351"/>
      <c r="I94" s="352"/>
      <c r="J94" s="330" t="e">
        <f t="shared" si="8"/>
        <v>#REF!</v>
      </c>
      <c r="K94" s="341" t="e">
        <f>ROUND(+H94/CyP!#REF!*G94,4)</f>
        <v>#REF!</v>
      </c>
    </row>
    <row r="95" spans="1:11" ht="20.100000000000001" customHeight="1" thickBot="1" x14ac:dyDescent="0.25">
      <c r="A95" s="326" t="e">
        <f>CyP!#REF!</f>
        <v>#REF!</v>
      </c>
      <c r="B95" s="459" t="str">
        <f t="shared" si="5"/>
        <v/>
      </c>
      <c r="C95" s="460"/>
      <c r="D95" s="327">
        <f t="shared" si="6"/>
        <v>0</v>
      </c>
      <c r="E95" s="328"/>
      <c r="F95" s="329"/>
      <c r="G95" s="342">
        <v>1</v>
      </c>
      <c r="H95" s="351"/>
      <c r="I95" s="352"/>
      <c r="J95" s="330" t="e">
        <f t="shared" si="8"/>
        <v>#REF!</v>
      </c>
      <c r="K95" s="341" t="e">
        <f>ROUND(+H95/CyP!#REF!*G95,4)</f>
        <v>#REF!</v>
      </c>
    </row>
    <row r="96" spans="1:11" ht="20.100000000000001" customHeight="1" thickBot="1" x14ac:dyDescent="0.25">
      <c r="A96" s="326" t="e">
        <f>CyP!#REF!</f>
        <v>#REF!</v>
      </c>
      <c r="B96" s="459" t="str">
        <f t="shared" si="5"/>
        <v/>
      </c>
      <c r="C96" s="460"/>
      <c r="D96" s="327">
        <f t="shared" si="6"/>
        <v>0</v>
      </c>
      <c r="E96" s="328"/>
      <c r="F96" s="329"/>
      <c r="G96" s="342">
        <v>1</v>
      </c>
      <c r="H96" s="351"/>
      <c r="I96" s="352"/>
      <c r="J96" s="330" t="e">
        <f t="shared" si="8"/>
        <v>#REF!</v>
      </c>
      <c r="K96" s="341" t="e">
        <f>ROUND(+H96/CyP!#REF!*G96,4)</f>
        <v>#REF!</v>
      </c>
    </row>
    <row r="97" spans="1:11" ht="20.100000000000001" customHeight="1" thickBot="1" x14ac:dyDescent="0.25">
      <c r="A97" s="326" t="e">
        <f>CyP!#REF!</f>
        <v>#REF!</v>
      </c>
      <c r="B97" s="459" t="str">
        <f t="shared" si="5"/>
        <v/>
      </c>
      <c r="C97" s="460"/>
      <c r="D97" s="327">
        <f t="shared" si="6"/>
        <v>0</v>
      </c>
      <c r="E97" s="328"/>
      <c r="F97" s="329"/>
      <c r="G97" s="342">
        <v>1</v>
      </c>
      <c r="H97" s="351"/>
      <c r="I97" s="352"/>
      <c r="J97" s="330" t="e">
        <f t="shared" si="8"/>
        <v>#REF!</v>
      </c>
      <c r="K97" s="341" t="e">
        <f>ROUND(+H97/CyP!#REF!*G97,4)</f>
        <v>#REF!</v>
      </c>
    </row>
    <row r="98" spans="1:11" ht="20.100000000000001" customHeight="1" thickBot="1" x14ac:dyDescent="0.25">
      <c r="A98" s="326" t="e">
        <f>CyP!#REF!</f>
        <v>#REF!</v>
      </c>
      <c r="B98" s="459" t="str">
        <f t="shared" si="5"/>
        <v/>
      </c>
      <c r="C98" s="460"/>
      <c r="D98" s="327">
        <f t="shared" si="6"/>
        <v>0</v>
      </c>
      <c r="E98" s="328"/>
      <c r="F98" s="329"/>
      <c r="G98" s="342">
        <v>1</v>
      </c>
      <c r="H98" s="351"/>
      <c r="I98" s="352"/>
      <c r="J98" s="330" t="e">
        <f t="shared" si="8"/>
        <v>#REF!</v>
      </c>
      <c r="K98" s="341" t="e">
        <f>ROUND(+H98/CyP!#REF!*G98,4)</f>
        <v>#REF!</v>
      </c>
    </row>
    <row r="99" spans="1:11" ht="20.100000000000001" customHeight="1" thickBot="1" x14ac:dyDescent="0.25">
      <c r="A99" s="326" t="e">
        <f>CyP!#REF!</f>
        <v>#REF!</v>
      </c>
      <c r="B99" s="459" t="str">
        <f t="shared" si="5"/>
        <v/>
      </c>
      <c r="C99" s="460"/>
      <c r="D99" s="327">
        <f t="shared" si="6"/>
        <v>0</v>
      </c>
      <c r="E99" s="328"/>
      <c r="F99" s="329"/>
      <c r="G99" s="342">
        <v>1</v>
      </c>
      <c r="H99" s="351"/>
      <c r="I99" s="352"/>
      <c r="J99" s="330" t="e">
        <f t="shared" si="8"/>
        <v>#REF!</v>
      </c>
      <c r="K99" s="341" t="e">
        <f>ROUND(+H99/CyP!#REF!*G99,4)</f>
        <v>#REF!</v>
      </c>
    </row>
    <row r="100" spans="1:11" ht="20.100000000000001" customHeight="1" thickBot="1" x14ac:dyDescent="0.25">
      <c r="A100" s="326" t="e">
        <f>CyP!#REF!</f>
        <v>#REF!</v>
      </c>
      <c r="B100" s="459" t="str">
        <f t="shared" si="5"/>
        <v/>
      </c>
      <c r="C100" s="460"/>
      <c r="D100" s="327">
        <f t="shared" si="6"/>
        <v>0</v>
      </c>
      <c r="E100" s="328"/>
      <c r="F100" s="329"/>
      <c r="G100" s="342">
        <v>1</v>
      </c>
      <c r="H100" s="351"/>
      <c r="I100" s="352"/>
      <c r="J100" s="330" t="e">
        <f t="shared" si="8"/>
        <v>#REF!</v>
      </c>
      <c r="K100" s="341" t="e">
        <f>ROUND(+H100/CyP!#REF!*G100,4)</f>
        <v>#REF!</v>
      </c>
    </row>
    <row r="101" spans="1:11" ht="20.100000000000001" customHeight="1" thickBot="1" x14ac:dyDescent="0.25">
      <c r="A101" s="326" t="e">
        <f>CyP!#REF!</f>
        <v>#REF!</v>
      </c>
      <c r="B101" s="459" t="str">
        <f t="shared" ref="B101:B127" si="9">IFERROR(VLOOKUP(A101,Tabla_CyP,2,FALSE),"")</f>
        <v/>
      </c>
      <c r="C101" s="460"/>
      <c r="D101" s="327">
        <f t="shared" ref="D101:D127" si="10">IFERROR(VLOOKUP(A101,Tabla_CyP,9,FALSE),0)</f>
        <v>0</v>
      </c>
      <c r="E101" s="328"/>
      <c r="F101" s="329"/>
      <c r="G101" s="342">
        <v>1</v>
      </c>
      <c r="H101" s="351"/>
      <c r="I101" s="352"/>
      <c r="J101" s="330" t="e">
        <f t="shared" si="8"/>
        <v>#REF!</v>
      </c>
      <c r="K101" s="341" t="e">
        <f>ROUND(+H101/CyP!#REF!*G101,4)</f>
        <v>#REF!</v>
      </c>
    </row>
    <row r="102" spans="1:11" ht="20.100000000000001" customHeight="1" thickBot="1" x14ac:dyDescent="0.25">
      <c r="A102" s="326" t="e">
        <f>CyP!#REF!</f>
        <v>#REF!</v>
      </c>
      <c r="B102" s="459" t="str">
        <f t="shared" si="9"/>
        <v/>
      </c>
      <c r="C102" s="460"/>
      <c r="D102" s="327">
        <f t="shared" si="10"/>
        <v>0</v>
      </c>
      <c r="E102" s="328"/>
      <c r="F102" s="329"/>
      <c r="G102" s="342">
        <v>1</v>
      </c>
      <c r="H102" s="351"/>
      <c r="I102" s="352"/>
      <c r="J102" s="330" t="e">
        <f t="shared" si="8"/>
        <v>#REF!</v>
      </c>
      <c r="K102" s="341" t="e">
        <f>ROUND(+H102/CyP!#REF!*G102,4)</f>
        <v>#REF!</v>
      </c>
    </row>
    <row r="103" spans="1:11" ht="20.100000000000001" customHeight="1" thickBot="1" x14ac:dyDescent="0.25">
      <c r="A103" s="326" t="e">
        <f>CyP!#REF!</f>
        <v>#REF!</v>
      </c>
      <c r="B103" s="459" t="str">
        <f t="shared" si="9"/>
        <v/>
      </c>
      <c r="C103" s="460"/>
      <c r="D103" s="327">
        <f t="shared" si="10"/>
        <v>0</v>
      </c>
      <c r="E103" s="328"/>
      <c r="F103" s="329"/>
      <c r="G103" s="342">
        <v>1</v>
      </c>
      <c r="H103" s="351"/>
      <c r="I103" s="352"/>
      <c r="J103" s="330" t="e">
        <f t="shared" si="8"/>
        <v>#REF!</v>
      </c>
      <c r="K103" s="341" t="e">
        <f>ROUND(+H103/CyP!#REF!*G103,4)</f>
        <v>#REF!</v>
      </c>
    </row>
    <row r="104" spans="1:11" ht="20.100000000000001" customHeight="1" thickBot="1" x14ac:dyDescent="0.25">
      <c r="A104" s="326" t="e">
        <f>CyP!#REF!</f>
        <v>#REF!</v>
      </c>
      <c r="B104" s="459" t="str">
        <f t="shared" si="9"/>
        <v/>
      </c>
      <c r="C104" s="460"/>
      <c r="D104" s="327">
        <f t="shared" si="10"/>
        <v>0</v>
      </c>
      <c r="E104" s="328"/>
      <c r="F104" s="329"/>
      <c r="G104" s="342">
        <v>1</v>
      </c>
      <c r="H104" s="351"/>
      <c r="I104" s="352"/>
      <c r="J104" s="330" t="e">
        <f t="shared" si="8"/>
        <v>#REF!</v>
      </c>
      <c r="K104" s="341" t="e">
        <f>ROUND(+H104/CyP!#REF!*G104,4)</f>
        <v>#REF!</v>
      </c>
    </row>
    <row r="105" spans="1:11" ht="20.100000000000001" customHeight="1" thickBot="1" x14ac:dyDescent="0.25">
      <c r="A105" s="326" t="e">
        <f>CyP!#REF!</f>
        <v>#REF!</v>
      </c>
      <c r="B105" s="459" t="str">
        <f t="shared" si="9"/>
        <v/>
      </c>
      <c r="C105" s="460"/>
      <c r="D105" s="327">
        <f t="shared" si="10"/>
        <v>0</v>
      </c>
      <c r="E105" s="328"/>
      <c r="F105" s="329"/>
      <c r="G105" s="342">
        <v>1</v>
      </c>
      <c r="H105" s="351"/>
      <c r="I105" s="352"/>
      <c r="J105" s="330" t="e">
        <f>+K105-I105</f>
        <v>#REF!</v>
      </c>
      <c r="K105" s="341" t="e">
        <f>ROUND(+H105/CyP!#REF!*G105,4)</f>
        <v>#REF!</v>
      </c>
    </row>
    <row r="106" spans="1:11" ht="20.100000000000001" customHeight="1" thickBot="1" x14ac:dyDescent="0.25">
      <c r="A106" s="326" t="e">
        <f>CyP!#REF!</f>
        <v>#REF!</v>
      </c>
      <c r="B106" s="459" t="str">
        <f t="shared" si="9"/>
        <v/>
      </c>
      <c r="C106" s="460"/>
      <c r="D106" s="327">
        <f t="shared" si="10"/>
        <v>0</v>
      </c>
      <c r="E106" s="328"/>
      <c r="F106" s="329"/>
      <c r="G106" s="342">
        <v>1</v>
      </c>
      <c r="H106" s="351"/>
      <c r="I106" s="352"/>
      <c r="J106" s="330" t="e">
        <f t="shared" ref="J106:J169" si="11">+K106-I106</f>
        <v>#REF!</v>
      </c>
      <c r="K106" s="341" t="e">
        <f>ROUND(+H106/CyP!#REF!*G106,4)</f>
        <v>#REF!</v>
      </c>
    </row>
    <row r="107" spans="1:11" ht="20.100000000000001" customHeight="1" thickBot="1" x14ac:dyDescent="0.25">
      <c r="A107" s="326" t="e">
        <f>CyP!#REF!</f>
        <v>#REF!</v>
      </c>
      <c r="B107" s="459" t="str">
        <f t="shared" si="9"/>
        <v/>
      </c>
      <c r="C107" s="460"/>
      <c r="D107" s="327">
        <f t="shared" si="10"/>
        <v>0</v>
      </c>
      <c r="E107" s="328"/>
      <c r="F107" s="329"/>
      <c r="G107" s="342">
        <v>1</v>
      </c>
      <c r="H107" s="351"/>
      <c r="I107" s="352"/>
      <c r="J107" s="330" t="e">
        <f t="shared" si="11"/>
        <v>#REF!</v>
      </c>
      <c r="K107" s="341" t="e">
        <f>ROUND(+H107/CyP!#REF!*G107,4)</f>
        <v>#REF!</v>
      </c>
    </row>
    <row r="108" spans="1:11" ht="20.100000000000001" customHeight="1" thickBot="1" x14ac:dyDescent="0.25">
      <c r="A108" s="326" t="e">
        <f>CyP!#REF!</f>
        <v>#REF!</v>
      </c>
      <c r="B108" s="459" t="str">
        <f t="shared" si="9"/>
        <v/>
      </c>
      <c r="C108" s="460"/>
      <c r="D108" s="327">
        <f t="shared" si="10"/>
        <v>0</v>
      </c>
      <c r="E108" s="328"/>
      <c r="F108" s="329"/>
      <c r="G108" s="342">
        <v>1</v>
      </c>
      <c r="H108" s="351"/>
      <c r="I108" s="352"/>
      <c r="J108" s="330" t="e">
        <f t="shared" si="11"/>
        <v>#REF!</v>
      </c>
      <c r="K108" s="341" t="e">
        <f>ROUND(+H108/CyP!#REF!*G108,4)</f>
        <v>#REF!</v>
      </c>
    </row>
    <row r="109" spans="1:11" ht="20.100000000000001" customHeight="1" thickBot="1" x14ac:dyDescent="0.25">
      <c r="A109" s="326" t="e">
        <f>CyP!#REF!</f>
        <v>#REF!</v>
      </c>
      <c r="B109" s="459" t="str">
        <f t="shared" si="9"/>
        <v/>
      </c>
      <c r="C109" s="460"/>
      <c r="D109" s="327">
        <f t="shared" si="10"/>
        <v>0</v>
      </c>
      <c r="E109" s="328"/>
      <c r="F109" s="329"/>
      <c r="G109" s="342">
        <v>1</v>
      </c>
      <c r="H109" s="351"/>
      <c r="I109" s="352"/>
      <c r="J109" s="330" t="e">
        <f t="shared" si="11"/>
        <v>#REF!</v>
      </c>
      <c r="K109" s="341" t="e">
        <f>ROUND(+H109/CyP!#REF!*G109,4)</f>
        <v>#REF!</v>
      </c>
    </row>
    <row r="110" spans="1:11" ht="20.100000000000001" customHeight="1" thickBot="1" x14ac:dyDescent="0.25">
      <c r="A110" s="326" t="e">
        <f>CyP!#REF!</f>
        <v>#REF!</v>
      </c>
      <c r="B110" s="459" t="str">
        <f t="shared" si="9"/>
        <v/>
      </c>
      <c r="C110" s="460"/>
      <c r="D110" s="327">
        <f t="shared" si="10"/>
        <v>0</v>
      </c>
      <c r="E110" s="328"/>
      <c r="F110" s="329"/>
      <c r="G110" s="342">
        <v>1</v>
      </c>
      <c r="H110" s="351"/>
      <c r="I110" s="352"/>
      <c r="J110" s="330" t="e">
        <f t="shared" si="11"/>
        <v>#REF!</v>
      </c>
      <c r="K110" s="341" t="e">
        <f>ROUND(+H110/CyP!#REF!*G110,4)</f>
        <v>#REF!</v>
      </c>
    </row>
    <row r="111" spans="1:11" ht="20.100000000000001" customHeight="1" thickBot="1" x14ac:dyDescent="0.25">
      <c r="A111" s="326" t="e">
        <f>CyP!#REF!</f>
        <v>#REF!</v>
      </c>
      <c r="B111" s="459" t="str">
        <f t="shared" si="9"/>
        <v/>
      </c>
      <c r="C111" s="460"/>
      <c r="D111" s="327">
        <f t="shared" si="10"/>
        <v>0</v>
      </c>
      <c r="E111" s="328"/>
      <c r="F111" s="329"/>
      <c r="G111" s="342">
        <v>1</v>
      </c>
      <c r="H111" s="351"/>
      <c r="I111" s="352"/>
      <c r="J111" s="330" t="e">
        <f t="shared" si="11"/>
        <v>#REF!</v>
      </c>
      <c r="K111" s="341" t="e">
        <f>ROUND(+H111/CyP!#REF!*G111,4)</f>
        <v>#REF!</v>
      </c>
    </row>
    <row r="112" spans="1:11" ht="20.100000000000001" customHeight="1" thickBot="1" x14ac:dyDescent="0.25">
      <c r="A112" s="326" t="e">
        <f>CyP!#REF!</f>
        <v>#REF!</v>
      </c>
      <c r="B112" s="459" t="str">
        <f t="shared" si="9"/>
        <v/>
      </c>
      <c r="C112" s="460"/>
      <c r="D112" s="327">
        <f t="shared" si="10"/>
        <v>0</v>
      </c>
      <c r="E112" s="328"/>
      <c r="F112" s="329"/>
      <c r="G112" s="342">
        <v>1</v>
      </c>
      <c r="H112" s="351"/>
      <c r="I112" s="352"/>
      <c r="J112" s="330" t="e">
        <f t="shared" si="11"/>
        <v>#REF!</v>
      </c>
      <c r="K112" s="341" t="e">
        <f>ROUND(+H112/CyP!#REF!*G112,4)</f>
        <v>#REF!</v>
      </c>
    </row>
    <row r="113" spans="1:11" ht="20.100000000000001" customHeight="1" thickBot="1" x14ac:dyDescent="0.25">
      <c r="A113" s="326" t="e">
        <f>CyP!#REF!</f>
        <v>#REF!</v>
      </c>
      <c r="B113" s="459" t="str">
        <f t="shared" si="9"/>
        <v/>
      </c>
      <c r="C113" s="460"/>
      <c r="D113" s="327">
        <f t="shared" si="10"/>
        <v>0</v>
      </c>
      <c r="E113" s="328"/>
      <c r="F113" s="329"/>
      <c r="G113" s="342">
        <v>1</v>
      </c>
      <c r="H113" s="351"/>
      <c r="I113" s="352"/>
      <c r="J113" s="330" t="e">
        <f t="shared" si="11"/>
        <v>#REF!</v>
      </c>
      <c r="K113" s="341" t="e">
        <f>ROUND(+H113/CyP!#REF!*G113,4)</f>
        <v>#REF!</v>
      </c>
    </row>
    <row r="114" spans="1:11" ht="20.100000000000001" customHeight="1" thickBot="1" x14ac:dyDescent="0.25">
      <c r="A114" s="326" t="e">
        <f>CyP!#REF!</f>
        <v>#REF!</v>
      </c>
      <c r="B114" s="459" t="str">
        <f t="shared" si="9"/>
        <v/>
      </c>
      <c r="C114" s="460"/>
      <c r="D114" s="327">
        <f t="shared" si="10"/>
        <v>0</v>
      </c>
      <c r="E114" s="328"/>
      <c r="F114" s="329"/>
      <c r="G114" s="342">
        <v>1</v>
      </c>
      <c r="H114" s="351"/>
      <c r="I114" s="352"/>
      <c r="J114" s="330" t="e">
        <f t="shared" si="11"/>
        <v>#REF!</v>
      </c>
      <c r="K114" s="341" t="e">
        <f>ROUND(+H114/CyP!#REF!*G114,4)</f>
        <v>#REF!</v>
      </c>
    </row>
    <row r="115" spans="1:11" ht="20.100000000000001" customHeight="1" thickBot="1" x14ac:dyDescent="0.25">
      <c r="A115" s="326" t="e">
        <f>CyP!#REF!</f>
        <v>#REF!</v>
      </c>
      <c r="B115" s="459" t="str">
        <f t="shared" si="9"/>
        <v/>
      </c>
      <c r="C115" s="460"/>
      <c r="D115" s="327">
        <f t="shared" si="10"/>
        <v>0</v>
      </c>
      <c r="E115" s="328"/>
      <c r="F115" s="329"/>
      <c r="G115" s="342">
        <v>1</v>
      </c>
      <c r="H115" s="351"/>
      <c r="I115" s="352"/>
      <c r="J115" s="330" t="e">
        <f t="shared" si="11"/>
        <v>#REF!</v>
      </c>
      <c r="K115" s="341" t="e">
        <f>ROUND(+H115/CyP!#REF!*G115,4)</f>
        <v>#REF!</v>
      </c>
    </row>
    <row r="116" spans="1:11" ht="20.100000000000001" customHeight="1" thickBot="1" x14ac:dyDescent="0.25">
      <c r="A116" s="326" t="e">
        <f>CyP!#REF!</f>
        <v>#REF!</v>
      </c>
      <c r="B116" s="459" t="str">
        <f t="shared" si="9"/>
        <v/>
      </c>
      <c r="C116" s="460"/>
      <c r="D116" s="327">
        <f t="shared" si="10"/>
        <v>0</v>
      </c>
      <c r="E116" s="328"/>
      <c r="F116" s="329"/>
      <c r="G116" s="342">
        <v>1</v>
      </c>
      <c r="H116" s="351"/>
      <c r="I116" s="352"/>
      <c r="J116" s="330" t="e">
        <f t="shared" si="11"/>
        <v>#REF!</v>
      </c>
      <c r="K116" s="341" t="e">
        <f>ROUND(+H116/CyP!#REF!*G116,4)</f>
        <v>#REF!</v>
      </c>
    </row>
    <row r="117" spans="1:11" ht="20.100000000000001" customHeight="1" thickBot="1" x14ac:dyDescent="0.25">
      <c r="A117" s="326" t="e">
        <f>CyP!#REF!</f>
        <v>#REF!</v>
      </c>
      <c r="B117" s="459" t="str">
        <f t="shared" si="9"/>
        <v/>
      </c>
      <c r="C117" s="460"/>
      <c r="D117" s="327">
        <f t="shared" si="10"/>
        <v>0</v>
      </c>
      <c r="E117" s="328"/>
      <c r="F117" s="329"/>
      <c r="G117" s="342">
        <v>1</v>
      </c>
      <c r="H117" s="351"/>
      <c r="I117" s="352"/>
      <c r="J117" s="330" t="e">
        <f t="shared" si="11"/>
        <v>#REF!</v>
      </c>
      <c r="K117" s="341" t="e">
        <f>ROUND(+H117/CyP!#REF!*G117,4)</f>
        <v>#REF!</v>
      </c>
    </row>
    <row r="118" spans="1:11" ht="20.100000000000001" customHeight="1" thickBot="1" x14ac:dyDescent="0.25">
      <c r="A118" s="326" t="e">
        <f>CyP!#REF!</f>
        <v>#REF!</v>
      </c>
      <c r="B118" s="459" t="str">
        <f t="shared" si="9"/>
        <v/>
      </c>
      <c r="C118" s="460"/>
      <c r="D118" s="327">
        <f t="shared" si="10"/>
        <v>0</v>
      </c>
      <c r="E118" s="328"/>
      <c r="F118" s="329"/>
      <c r="G118" s="342">
        <v>1</v>
      </c>
      <c r="H118" s="351"/>
      <c r="I118" s="352"/>
      <c r="J118" s="330" t="e">
        <f t="shared" si="11"/>
        <v>#REF!</v>
      </c>
      <c r="K118" s="341" t="e">
        <f>ROUND(+H118/CyP!#REF!*G118,4)</f>
        <v>#REF!</v>
      </c>
    </row>
    <row r="119" spans="1:11" ht="20.100000000000001" customHeight="1" thickBot="1" x14ac:dyDescent="0.25">
      <c r="A119" s="326" t="e">
        <f>CyP!#REF!</f>
        <v>#REF!</v>
      </c>
      <c r="B119" s="459" t="str">
        <f t="shared" si="9"/>
        <v/>
      </c>
      <c r="C119" s="460"/>
      <c r="D119" s="327">
        <f t="shared" si="10"/>
        <v>0</v>
      </c>
      <c r="E119" s="328"/>
      <c r="F119" s="329"/>
      <c r="G119" s="342">
        <v>1</v>
      </c>
      <c r="H119" s="351"/>
      <c r="I119" s="352"/>
      <c r="J119" s="330" t="e">
        <f t="shared" si="11"/>
        <v>#REF!</v>
      </c>
      <c r="K119" s="341" t="e">
        <f>ROUND(+H119/CyP!#REF!*G119,4)</f>
        <v>#REF!</v>
      </c>
    </row>
    <row r="120" spans="1:11" ht="20.100000000000001" customHeight="1" thickBot="1" x14ac:dyDescent="0.25">
      <c r="A120" s="326" t="e">
        <f>CyP!#REF!</f>
        <v>#REF!</v>
      </c>
      <c r="B120" s="459" t="str">
        <f t="shared" si="9"/>
        <v/>
      </c>
      <c r="C120" s="460"/>
      <c r="D120" s="327">
        <f t="shared" si="10"/>
        <v>0</v>
      </c>
      <c r="E120" s="328"/>
      <c r="F120" s="329"/>
      <c r="G120" s="342">
        <v>1</v>
      </c>
      <c r="H120" s="351"/>
      <c r="I120" s="352"/>
      <c r="J120" s="330" t="e">
        <f t="shared" si="11"/>
        <v>#REF!</v>
      </c>
      <c r="K120" s="341" t="e">
        <f>ROUND(+H120/CyP!#REF!*G120,4)</f>
        <v>#REF!</v>
      </c>
    </row>
    <row r="121" spans="1:11" ht="20.100000000000001" customHeight="1" thickBot="1" x14ac:dyDescent="0.25">
      <c r="A121" s="326" t="e">
        <f>CyP!#REF!</f>
        <v>#REF!</v>
      </c>
      <c r="B121" s="459" t="str">
        <f t="shared" si="9"/>
        <v/>
      </c>
      <c r="C121" s="460"/>
      <c r="D121" s="327">
        <f t="shared" si="10"/>
        <v>0</v>
      </c>
      <c r="E121" s="328"/>
      <c r="F121" s="329"/>
      <c r="G121" s="342">
        <v>1</v>
      </c>
      <c r="H121" s="351"/>
      <c r="I121" s="352"/>
      <c r="J121" s="330" t="e">
        <f t="shared" si="11"/>
        <v>#REF!</v>
      </c>
      <c r="K121" s="341" t="e">
        <f>ROUND(+H121/CyP!#REF!*G121,4)</f>
        <v>#REF!</v>
      </c>
    </row>
    <row r="122" spans="1:11" ht="20.100000000000001" customHeight="1" thickBot="1" x14ac:dyDescent="0.25">
      <c r="A122" s="326" t="e">
        <f>CyP!#REF!</f>
        <v>#REF!</v>
      </c>
      <c r="B122" s="459" t="str">
        <f t="shared" si="9"/>
        <v/>
      </c>
      <c r="C122" s="460"/>
      <c r="D122" s="327">
        <f t="shared" si="10"/>
        <v>0</v>
      </c>
      <c r="E122" s="328"/>
      <c r="F122" s="329"/>
      <c r="G122" s="342">
        <v>1</v>
      </c>
      <c r="H122" s="351"/>
      <c r="I122" s="352"/>
      <c r="J122" s="330" t="e">
        <f t="shared" si="11"/>
        <v>#REF!</v>
      </c>
      <c r="K122" s="341" t="e">
        <f>ROUND(+H122/CyP!#REF!*G122,4)</f>
        <v>#REF!</v>
      </c>
    </row>
    <row r="123" spans="1:11" ht="20.100000000000001" customHeight="1" thickBot="1" x14ac:dyDescent="0.25">
      <c r="A123" s="326" t="e">
        <f>CyP!#REF!</f>
        <v>#REF!</v>
      </c>
      <c r="B123" s="459" t="str">
        <f t="shared" si="9"/>
        <v/>
      </c>
      <c r="C123" s="460"/>
      <c r="D123" s="327">
        <f t="shared" si="10"/>
        <v>0</v>
      </c>
      <c r="E123" s="328"/>
      <c r="F123" s="329"/>
      <c r="G123" s="342">
        <v>1</v>
      </c>
      <c r="H123" s="351"/>
      <c r="I123" s="352"/>
      <c r="J123" s="330" t="e">
        <f t="shared" si="11"/>
        <v>#REF!</v>
      </c>
      <c r="K123" s="341" t="e">
        <f>ROUND(+H123/CyP!#REF!*G123,4)</f>
        <v>#REF!</v>
      </c>
    </row>
    <row r="124" spans="1:11" ht="20.100000000000001" customHeight="1" thickBot="1" x14ac:dyDescent="0.25">
      <c r="A124" s="326" t="e">
        <f>CyP!#REF!</f>
        <v>#REF!</v>
      </c>
      <c r="B124" s="459" t="str">
        <f t="shared" si="9"/>
        <v/>
      </c>
      <c r="C124" s="460"/>
      <c r="D124" s="327">
        <f t="shared" si="10"/>
        <v>0</v>
      </c>
      <c r="E124" s="328"/>
      <c r="F124" s="329"/>
      <c r="G124" s="342">
        <v>1</v>
      </c>
      <c r="H124" s="351"/>
      <c r="I124" s="352"/>
      <c r="J124" s="330" t="e">
        <f t="shared" si="11"/>
        <v>#REF!</v>
      </c>
      <c r="K124" s="341" t="e">
        <f>ROUND(+H124/CyP!#REF!*G124,4)</f>
        <v>#REF!</v>
      </c>
    </row>
    <row r="125" spans="1:11" ht="20.100000000000001" customHeight="1" thickBot="1" x14ac:dyDescent="0.25">
      <c r="A125" s="326" t="e">
        <f>CyP!#REF!</f>
        <v>#REF!</v>
      </c>
      <c r="B125" s="459" t="str">
        <f t="shared" si="9"/>
        <v/>
      </c>
      <c r="C125" s="460"/>
      <c r="D125" s="327">
        <f t="shared" si="10"/>
        <v>0</v>
      </c>
      <c r="E125" s="328"/>
      <c r="F125" s="329"/>
      <c r="G125" s="342">
        <v>1</v>
      </c>
      <c r="H125" s="351"/>
      <c r="I125" s="352"/>
      <c r="J125" s="330" t="e">
        <f t="shared" si="11"/>
        <v>#REF!</v>
      </c>
      <c r="K125" s="341" t="e">
        <f>ROUND(+H125/CyP!#REF!*G125,4)</f>
        <v>#REF!</v>
      </c>
    </row>
    <row r="126" spans="1:11" ht="20.100000000000001" customHeight="1" thickBot="1" x14ac:dyDescent="0.25">
      <c r="A126" s="326" t="e">
        <f>CyP!#REF!</f>
        <v>#REF!</v>
      </c>
      <c r="B126" s="459" t="str">
        <f t="shared" si="9"/>
        <v/>
      </c>
      <c r="C126" s="460"/>
      <c r="D126" s="327">
        <f t="shared" si="10"/>
        <v>0</v>
      </c>
      <c r="E126" s="328"/>
      <c r="F126" s="329"/>
      <c r="G126" s="342">
        <v>1</v>
      </c>
      <c r="H126" s="351"/>
      <c r="I126" s="352"/>
      <c r="J126" s="330" t="e">
        <f t="shared" si="11"/>
        <v>#REF!</v>
      </c>
      <c r="K126" s="341" t="e">
        <f>ROUND(+H126/CyP!#REF!*G126,4)</f>
        <v>#REF!</v>
      </c>
    </row>
    <row r="127" spans="1:11" ht="20.100000000000001" customHeight="1" thickBot="1" x14ac:dyDescent="0.25">
      <c r="A127" s="326" t="e">
        <f>CyP!#REF!</f>
        <v>#REF!</v>
      </c>
      <c r="B127" s="459" t="str">
        <f t="shared" si="9"/>
        <v/>
      </c>
      <c r="C127" s="460"/>
      <c r="D127" s="327">
        <f t="shared" si="10"/>
        <v>0</v>
      </c>
      <c r="E127" s="328"/>
      <c r="F127" s="329"/>
      <c r="G127" s="342">
        <v>1</v>
      </c>
      <c r="H127" s="351"/>
      <c r="I127" s="352"/>
      <c r="J127" s="330" t="e">
        <f t="shared" si="11"/>
        <v>#REF!</v>
      </c>
      <c r="K127" s="341" t="e">
        <f>ROUND(+H127/CyP!#REF!*G127,4)</f>
        <v>#REF!</v>
      </c>
    </row>
    <row r="128" spans="1:11" ht="20.100000000000001" customHeight="1" thickBot="1" x14ac:dyDescent="0.25">
      <c r="A128" s="326" t="e">
        <f>CyP!#REF!</f>
        <v>#REF!</v>
      </c>
      <c r="B128" s="459" t="str">
        <f t="shared" ref="B128:B191" si="12">IFERROR(VLOOKUP(A128,Tabla_CyP,2,FALSE),"")</f>
        <v/>
      </c>
      <c r="C128" s="460"/>
      <c r="D128" s="327">
        <f t="shared" ref="D128:D191" si="13">IFERROR(VLOOKUP(A128,Tabla_CyP,9,FALSE),0)</f>
        <v>0</v>
      </c>
      <c r="E128" s="328"/>
      <c r="F128" s="329"/>
      <c r="G128" s="342">
        <v>1</v>
      </c>
      <c r="H128" s="351"/>
      <c r="I128" s="352"/>
      <c r="J128" s="330" t="e">
        <f t="shared" si="11"/>
        <v>#REF!</v>
      </c>
      <c r="K128" s="341" t="e">
        <f>ROUND(+H128/CyP!#REF!*G128,4)</f>
        <v>#REF!</v>
      </c>
    </row>
    <row r="129" spans="1:11" ht="20.100000000000001" customHeight="1" thickBot="1" x14ac:dyDescent="0.25">
      <c r="A129" s="326" t="e">
        <f>CyP!#REF!</f>
        <v>#REF!</v>
      </c>
      <c r="B129" s="459" t="str">
        <f t="shared" si="12"/>
        <v/>
      </c>
      <c r="C129" s="460"/>
      <c r="D129" s="327">
        <f t="shared" si="13"/>
        <v>0</v>
      </c>
      <c r="E129" s="328"/>
      <c r="F129" s="329"/>
      <c r="G129" s="342">
        <v>1</v>
      </c>
      <c r="H129" s="351"/>
      <c r="I129" s="352"/>
      <c r="J129" s="330" t="e">
        <f t="shared" si="11"/>
        <v>#REF!</v>
      </c>
      <c r="K129" s="341" t="e">
        <f>ROUND(+H129/CyP!#REF!*G129,4)</f>
        <v>#REF!</v>
      </c>
    </row>
    <row r="130" spans="1:11" ht="20.100000000000001" customHeight="1" thickBot="1" x14ac:dyDescent="0.25">
      <c r="A130" s="326" t="e">
        <f>CyP!#REF!</f>
        <v>#REF!</v>
      </c>
      <c r="B130" s="459" t="str">
        <f t="shared" si="12"/>
        <v/>
      </c>
      <c r="C130" s="460"/>
      <c r="D130" s="327">
        <f t="shared" si="13"/>
        <v>0</v>
      </c>
      <c r="E130" s="328"/>
      <c r="F130" s="329"/>
      <c r="G130" s="342">
        <v>1</v>
      </c>
      <c r="H130" s="351"/>
      <c r="I130" s="352"/>
      <c r="J130" s="330" t="e">
        <f t="shared" si="11"/>
        <v>#REF!</v>
      </c>
      <c r="K130" s="341" t="e">
        <f>ROUND(+H130/CyP!#REF!*G130,4)</f>
        <v>#REF!</v>
      </c>
    </row>
    <row r="131" spans="1:11" ht="20.100000000000001" customHeight="1" thickBot="1" x14ac:dyDescent="0.25">
      <c r="A131" s="326" t="e">
        <f>CyP!#REF!</f>
        <v>#REF!</v>
      </c>
      <c r="B131" s="459" t="str">
        <f t="shared" si="12"/>
        <v/>
      </c>
      <c r="C131" s="460"/>
      <c r="D131" s="327">
        <f t="shared" si="13"/>
        <v>0</v>
      </c>
      <c r="E131" s="328"/>
      <c r="F131" s="329"/>
      <c r="G131" s="342">
        <v>1</v>
      </c>
      <c r="H131" s="351"/>
      <c r="I131" s="352"/>
      <c r="J131" s="330" t="e">
        <f t="shared" si="11"/>
        <v>#REF!</v>
      </c>
      <c r="K131" s="341" t="e">
        <f>ROUND(+H131/CyP!#REF!*G131,4)</f>
        <v>#REF!</v>
      </c>
    </row>
    <row r="132" spans="1:11" ht="20.100000000000001" customHeight="1" thickBot="1" x14ac:dyDescent="0.25">
      <c r="A132" s="326" t="e">
        <f>CyP!#REF!</f>
        <v>#REF!</v>
      </c>
      <c r="B132" s="459" t="str">
        <f t="shared" si="12"/>
        <v/>
      </c>
      <c r="C132" s="460"/>
      <c r="D132" s="327">
        <f t="shared" si="13"/>
        <v>0</v>
      </c>
      <c r="E132" s="328"/>
      <c r="F132" s="329"/>
      <c r="G132" s="342">
        <v>1</v>
      </c>
      <c r="H132" s="351"/>
      <c r="I132" s="352"/>
      <c r="J132" s="330" t="e">
        <f t="shared" si="11"/>
        <v>#REF!</v>
      </c>
      <c r="K132" s="341" t="e">
        <f>ROUND(+H132/CyP!#REF!*G132,4)</f>
        <v>#REF!</v>
      </c>
    </row>
    <row r="133" spans="1:11" ht="20.100000000000001" customHeight="1" thickBot="1" x14ac:dyDescent="0.25">
      <c r="A133" s="326" t="e">
        <f>CyP!#REF!</f>
        <v>#REF!</v>
      </c>
      <c r="B133" s="459" t="str">
        <f t="shared" si="12"/>
        <v/>
      </c>
      <c r="C133" s="460"/>
      <c r="D133" s="327">
        <f t="shared" si="13"/>
        <v>0</v>
      </c>
      <c r="E133" s="328"/>
      <c r="F133" s="329"/>
      <c r="G133" s="342">
        <v>1</v>
      </c>
      <c r="H133" s="351"/>
      <c r="I133" s="352"/>
      <c r="J133" s="330" t="e">
        <f t="shared" si="11"/>
        <v>#REF!</v>
      </c>
      <c r="K133" s="341" t="e">
        <f>ROUND(+H133/CyP!#REF!*G133,4)</f>
        <v>#REF!</v>
      </c>
    </row>
    <row r="134" spans="1:11" ht="20.100000000000001" customHeight="1" thickBot="1" x14ac:dyDescent="0.25">
      <c r="A134" s="326" t="e">
        <f>CyP!#REF!</f>
        <v>#REF!</v>
      </c>
      <c r="B134" s="459" t="str">
        <f t="shared" si="12"/>
        <v/>
      </c>
      <c r="C134" s="460"/>
      <c r="D134" s="327">
        <f t="shared" si="13"/>
        <v>0</v>
      </c>
      <c r="E134" s="328"/>
      <c r="F134" s="329"/>
      <c r="G134" s="342">
        <v>1</v>
      </c>
      <c r="H134" s="351"/>
      <c r="I134" s="352"/>
      <c r="J134" s="330" t="e">
        <f t="shared" si="11"/>
        <v>#REF!</v>
      </c>
      <c r="K134" s="341" t="e">
        <f>ROUND(+H134/CyP!#REF!*G134,4)</f>
        <v>#REF!</v>
      </c>
    </row>
    <row r="135" spans="1:11" ht="20.100000000000001" customHeight="1" thickBot="1" x14ac:dyDescent="0.25">
      <c r="A135" s="326" t="e">
        <f>CyP!#REF!</f>
        <v>#REF!</v>
      </c>
      <c r="B135" s="459" t="str">
        <f t="shared" si="12"/>
        <v/>
      </c>
      <c r="C135" s="460"/>
      <c r="D135" s="327">
        <f t="shared" si="13"/>
        <v>0</v>
      </c>
      <c r="E135" s="328"/>
      <c r="F135" s="329"/>
      <c r="G135" s="342">
        <v>1</v>
      </c>
      <c r="H135" s="351"/>
      <c r="I135" s="352"/>
      <c r="J135" s="330" t="e">
        <f t="shared" si="11"/>
        <v>#REF!</v>
      </c>
      <c r="K135" s="341" t="e">
        <f>ROUND(+H135/CyP!#REF!*G135,4)</f>
        <v>#REF!</v>
      </c>
    </row>
    <row r="136" spans="1:11" ht="20.100000000000001" customHeight="1" thickBot="1" x14ac:dyDescent="0.25">
      <c r="A136" s="326" t="e">
        <f>CyP!#REF!</f>
        <v>#REF!</v>
      </c>
      <c r="B136" s="459" t="str">
        <f t="shared" si="12"/>
        <v/>
      </c>
      <c r="C136" s="460"/>
      <c r="D136" s="327">
        <f t="shared" si="13"/>
        <v>0</v>
      </c>
      <c r="E136" s="328"/>
      <c r="F136" s="329"/>
      <c r="G136" s="342">
        <v>1</v>
      </c>
      <c r="H136" s="351"/>
      <c r="I136" s="352"/>
      <c r="J136" s="330" t="e">
        <f t="shared" si="11"/>
        <v>#REF!</v>
      </c>
      <c r="K136" s="341" t="e">
        <f>ROUND(+H136/CyP!#REF!*G136,4)</f>
        <v>#REF!</v>
      </c>
    </row>
    <row r="137" spans="1:11" ht="20.100000000000001" customHeight="1" thickBot="1" x14ac:dyDescent="0.25">
      <c r="A137" s="326" t="e">
        <f>CyP!#REF!</f>
        <v>#REF!</v>
      </c>
      <c r="B137" s="459" t="str">
        <f t="shared" si="12"/>
        <v/>
      </c>
      <c r="C137" s="460"/>
      <c r="D137" s="327">
        <f t="shared" si="13"/>
        <v>0</v>
      </c>
      <c r="E137" s="328"/>
      <c r="F137" s="329"/>
      <c r="G137" s="342">
        <v>1</v>
      </c>
      <c r="H137" s="351"/>
      <c r="I137" s="352"/>
      <c r="J137" s="330" t="e">
        <f t="shared" si="11"/>
        <v>#REF!</v>
      </c>
      <c r="K137" s="341" t="e">
        <f>ROUND(+H137/CyP!#REF!*G137,4)</f>
        <v>#REF!</v>
      </c>
    </row>
    <row r="138" spans="1:11" ht="20.100000000000001" customHeight="1" thickBot="1" x14ac:dyDescent="0.25">
      <c r="A138" s="326" t="e">
        <f>CyP!#REF!</f>
        <v>#REF!</v>
      </c>
      <c r="B138" s="459" t="str">
        <f t="shared" si="12"/>
        <v/>
      </c>
      <c r="C138" s="460"/>
      <c r="D138" s="327">
        <f t="shared" si="13"/>
        <v>0</v>
      </c>
      <c r="E138" s="328"/>
      <c r="F138" s="329"/>
      <c r="G138" s="342">
        <v>1</v>
      </c>
      <c r="H138" s="351"/>
      <c r="I138" s="352"/>
      <c r="J138" s="330" t="e">
        <f t="shared" si="11"/>
        <v>#REF!</v>
      </c>
      <c r="K138" s="341" t="e">
        <f>ROUND(+H138/CyP!#REF!*G138,4)</f>
        <v>#REF!</v>
      </c>
    </row>
    <row r="139" spans="1:11" ht="20.100000000000001" customHeight="1" thickBot="1" x14ac:dyDescent="0.25">
      <c r="A139" s="326" t="e">
        <f>CyP!#REF!</f>
        <v>#REF!</v>
      </c>
      <c r="B139" s="459" t="str">
        <f t="shared" si="12"/>
        <v/>
      </c>
      <c r="C139" s="460"/>
      <c r="D139" s="327">
        <f t="shared" si="13"/>
        <v>0</v>
      </c>
      <c r="E139" s="328"/>
      <c r="F139" s="329"/>
      <c r="G139" s="342">
        <v>1</v>
      </c>
      <c r="H139" s="351"/>
      <c r="I139" s="352"/>
      <c r="J139" s="330" t="e">
        <f t="shared" si="11"/>
        <v>#REF!</v>
      </c>
      <c r="K139" s="341" t="e">
        <f>ROUND(+H139/CyP!#REF!*G139,4)</f>
        <v>#REF!</v>
      </c>
    </row>
    <row r="140" spans="1:11" ht="20.100000000000001" customHeight="1" thickBot="1" x14ac:dyDescent="0.25">
      <c r="A140" s="326" t="e">
        <f>CyP!#REF!</f>
        <v>#REF!</v>
      </c>
      <c r="B140" s="459" t="str">
        <f t="shared" si="12"/>
        <v/>
      </c>
      <c r="C140" s="460"/>
      <c r="D140" s="327">
        <f t="shared" si="13"/>
        <v>0</v>
      </c>
      <c r="E140" s="328"/>
      <c r="F140" s="329"/>
      <c r="G140" s="342">
        <v>1</v>
      </c>
      <c r="H140" s="351"/>
      <c r="I140" s="352"/>
      <c r="J140" s="330" t="e">
        <f t="shared" si="11"/>
        <v>#REF!</v>
      </c>
      <c r="K140" s="341" t="e">
        <f>ROUND(+H140/CyP!#REF!*G140,4)</f>
        <v>#REF!</v>
      </c>
    </row>
    <row r="141" spans="1:11" ht="20.100000000000001" customHeight="1" thickBot="1" x14ac:dyDescent="0.25">
      <c r="A141" s="326" t="e">
        <f>CyP!#REF!</f>
        <v>#REF!</v>
      </c>
      <c r="B141" s="459" t="str">
        <f t="shared" si="12"/>
        <v/>
      </c>
      <c r="C141" s="460"/>
      <c r="D141" s="327">
        <f t="shared" si="13"/>
        <v>0</v>
      </c>
      <c r="E141" s="328"/>
      <c r="F141" s="329"/>
      <c r="G141" s="342">
        <v>1</v>
      </c>
      <c r="H141" s="351"/>
      <c r="I141" s="352"/>
      <c r="J141" s="330" t="e">
        <f t="shared" si="11"/>
        <v>#REF!</v>
      </c>
      <c r="K141" s="341" t="e">
        <f>ROUND(+H141/CyP!#REF!*G141,4)</f>
        <v>#REF!</v>
      </c>
    </row>
    <row r="142" spans="1:11" ht="20.100000000000001" customHeight="1" thickBot="1" x14ac:dyDescent="0.25">
      <c r="A142" s="326" t="e">
        <f>CyP!#REF!</f>
        <v>#REF!</v>
      </c>
      <c r="B142" s="459" t="str">
        <f t="shared" si="12"/>
        <v/>
      </c>
      <c r="C142" s="460"/>
      <c r="D142" s="327">
        <f t="shared" si="13"/>
        <v>0</v>
      </c>
      <c r="E142" s="328"/>
      <c r="F142" s="329"/>
      <c r="G142" s="342">
        <v>1</v>
      </c>
      <c r="H142" s="351"/>
      <c r="I142" s="352"/>
      <c r="J142" s="330" t="e">
        <f t="shared" si="11"/>
        <v>#REF!</v>
      </c>
      <c r="K142" s="341" t="e">
        <f>ROUND(+H142/CyP!#REF!*G142,4)</f>
        <v>#REF!</v>
      </c>
    </row>
    <row r="143" spans="1:11" ht="20.100000000000001" customHeight="1" thickBot="1" x14ac:dyDescent="0.25">
      <c r="A143" s="326" t="e">
        <f>CyP!#REF!</f>
        <v>#REF!</v>
      </c>
      <c r="B143" s="459" t="str">
        <f t="shared" si="12"/>
        <v/>
      </c>
      <c r="C143" s="460"/>
      <c r="D143" s="327">
        <f t="shared" si="13"/>
        <v>0</v>
      </c>
      <c r="E143" s="328"/>
      <c r="F143" s="329"/>
      <c r="G143" s="342">
        <v>1</v>
      </c>
      <c r="H143" s="351"/>
      <c r="I143" s="352"/>
      <c r="J143" s="330" t="e">
        <f t="shared" si="11"/>
        <v>#REF!</v>
      </c>
      <c r="K143" s="341" t="e">
        <f>ROUND(+H143/CyP!#REF!*G143,4)</f>
        <v>#REF!</v>
      </c>
    </row>
    <row r="144" spans="1:11" ht="20.100000000000001" customHeight="1" thickBot="1" x14ac:dyDescent="0.25">
      <c r="A144" s="326" t="e">
        <f>CyP!#REF!</f>
        <v>#REF!</v>
      </c>
      <c r="B144" s="459" t="str">
        <f t="shared" si="12"/>
        <v/>
      </c>
      <c r="C144" s="460"/>
      <c r="D144" s="327">
        <f t="shared" si="13"/>
        <v>0</v>
      </c>
      <c r="E144" s="328"/>
      <c r="F144" s="329"/>
      <c r="G144" s="342">
        <v>1</v>
      </c>
      <c r="H144" s="351"/>
      <c r="I144" s="352"/>
      <c r="J144" s="330" t="e">
        <f t="shared" si="11"/>
        <v>#REF!</v>
      </c>
      <c r="K144" s="341" t="e">
        <f>ROUND(+H144/CyP!#REF!*G144,4)</f>
        <v>#REF!</v>
      </c>
    </row>
    <row r="145" spans="1:11" ht="20.100000000000001" customHeight="1" thickBot="1" x14ac:dyDescent="0.25">
      <c r="A145" s="326" t="e">
        <f>CyP!#REF!</f>
        <v>#REF!</v>
      </c>
      <c r="B145" s="459" t="str">
        <f t="shared" si="12"/>
        <v/>
      </c>
      <c r="C145" s="460"/>
      <c r="D145" s="327">
        <f t="shared" si="13"/>
        <v>0</v>
      </c>
      <c r="E145" s="328"/>
      <c r="F145" s="329"/>
      <c r="G145" s="342">
        <v>1</v>
      </c>
      <c r="H145" s="351"/>
      <c r="I145" s="352"/>
      <c r="J145" s="330" t="e">
        <f t="shared" si="11"/>
        <v>#REF!</v>
      </c>
      <c r="K145" s="341" t="e">
        <f>ROUND(+H145/CyP!#REF!*G145,4)</f>
        <v>#REF!</v>
      </c>
    </row>
    <row r="146" spans="1:11" ht="20.100000000000001" customHeight="1" thickBot="1" x14ac:dyDescent="0.25">
      <c r="A146" s="326" t="e">
        <f>CyP!#REF!</f>
        <v>#REF!</v>
      </c>
      <c r="B146" s="459" t="str">
        <f t="shared" si="12"/>
        <v/>
      </c>
      <c r="C146" s="460"/>
      <c r="D146" s="327">
        <f t="shared" si="13"/>
        <v>0</v>
      </c>
      <c r="E146" s="328"/>
      <c r="F146" s="329"/>
      <c r="G146" s="342">
        <v>1</v>
      </c>
      <c r="H146" s="351"/>
      <c r="I146" s="352"/>
      <c r="J146" s="330" t="e">
        <f t="shared" si="11"/>
        <v>#REF!</v>
      </c>
      <c r="K146" s="341" t="e">
        <f>ROUND(+H146/CyP!#REF!*G146,4)</f>
        <v>#REF!</v>
      </c>
    </row>
    <row r="147" spans="1:11" ht="20.100000000000001" customHeight="1" thickBot="1" x14ac:dyDescent="0.25">
      <c r="A147" s="326" t="e">
        <f>CyP!#REF!</f>
        <v>#REF!</v>
      </c>
      <c r="B147" s="459" t="str">
        <f t="shared" si="12"/>
        <v/>
      </c>
      <c r="C147" s="460"/>
      <c r="D147" s="327">
        <f t="shared" si="13"/>
        <v>0</v>
      </c>
      <c r="E147" s="328"/>
      <c r="F147" s="329"/>
      <c r="G147" s="342">
        <v>1</v>
      </c>
      <c r="H147" s="351"/>
      <c r="I147" s="352"/>
      <c r="J147" s="330" t="e">
        <f t="shared" si="11"/>
        <v>#REF!</v>
      </c>
      <c r="K147" s="341" t="e">
        <f>ROUND(+H147/CyP!#REF!*G147,4)</f>
        <v>#REF!</v>
      </c>
    </row>
    <row r="148" spans="1:11" ht="20.100000000000001" customHeight="1" thickBot="1" x14ac:dyDescent="0.25">
      <c r="A148" s="326" t="e">
        <f>CyP!#REF!</f>
        <v>#REF!</v>
      </c>
      <c r="B148" s="459" t="str">
        <f t="shared" si="12"/>
        <v/>
      </c>
      <c r="C148" s="460"/>
      <c r="D148" s="327">
        <f t="shared" si="13"/>
        <v>0</v>
      </c>
      <c r="E148" s="328"/>
      <c r="F148" s="329"/>
      <c r="G148" s="342">
        <v>1</v>
      </c>
      <c r="H148" s="351"/>
      <c r="I148" s="352"/>
      <c r="J148" s="330" t="e">
        <f t="shared" si="11"/>
        <v>#REF!</v>
      </c>
      <c r="K148" s="341" t="e">
        <f>ROUND(+H148/CyP!#REF!*G148,4)</f>
        <v>#REF!</v>
      </c>
    </row>
    <row r="149" spans="1:11" ht="20.100000000000001" customHeight="1" thickBot="1" x14ac:dyDescent="0.25">
      <c r="A149" s="326" t="e">
        <f>CyP!#REF!</f>
        <v>#REF!</v>
      </c>
      <c r="B149" s="459" t="str">
        <f t="shared" si="12"/>
        <v/>
      </c>
      <c r="C149" s="460"/>
      <c r="D149" s="327">
        <f t="shared" si="13"/>
        <v>0</v>
      </c>
      <c r="E149" s="328"/>
      <c r="F149" s="329"/>
      <c r="G149" s="342">
        <v>1</v>
      </c>
      <c r="H149" s="351"/>
      <c r="I149" s="352"/>
      <c r="J149" s="330" t="e">
        <f t="shared" si="11"/>
        <v>#REF!</v>
      </c>
      <c r="K149" s="341" t="e">
        <f>ROUND(+H149/CyP!#REF!*G149,4)</f>
        <v>#REF!</v>
      </c>
    </row>
    <row r="150" spans="1:11" ht="20.100000000000001" customHeight="1" thickBot="1" x14ac:dyDescent="0.25">
      <c r="A150" s="326" t="e">
        <f>CyP!#REF!</f>
        <v>#REF!</v>
      </c>
      <c r="B150" s="459" t="str">
        <f t="shared" si="12"/>
        <v/>
      </c>
      <c r="C150" s="460"/>
      <c r="D150" s="327">
        <f t="shared" si="13"/>
        <v>0</v>
      </c>
      <c r="E150" s="328"/>
      <c r="F150" s="329"/>
      <c r="G150" s="342">
        <v>1</v>
      </c>
      <c r="H150" s="351"/>
      <c r="I150" s="352"/>
      <c r="J150" s="330" t="e">
        <f t="shared" si="11"/>
        <v>#REF!</v>
      </c>
      <c r="K150" s="341" t="e">
        <f>ROUND(+H150/CyP!#REF!*G150,4)</f>
        <v>#REF!</v>
      </c>
    </row>
    <row r="151" spans="1:11" ht="20.100000000000001" customHeight="1" thickBot="1" x14ac:dyDescent="0.25">
      <c r="A151" s="326" t="e">
        <f>CyP!#REF!</f>
        <v>#REF!</v>
      </c>
      <c r="B151" s="459" t="str">
        <f t="shared" si="12"/>
        <v/>
      </c>
      <c r="C151" s="460"/>
      <c r="D151" s="327">
        <f t="shared" si="13"/>
        <v>0</v>
      </c>
      <c r="E151" s="328"/>
      <c r="F151" s="329"/>
      <c r="G151" s="342">
        <v>1</v>
      </c>
      <c r="H151" s="351"/>
      <c r="I151" s="352"/>
      <c r="J151" s="330" t="e">
        <f t="shared" si="11"/>
        <v>#REF!</v>
      </c>
      <c r="K151" s="341" t="e">
        <f>ROUND(+H151/CyP!#REF!*G151,4)</f>
        <v>#REF!</v>
      </c>
    </row>
    <row r="152" spans="1:11" ht="20.100000000000001" customHeight="1" thickBot="1" x14ac:dyDescent="0.25">
      <c r="A152" s="326" t="e">
        <f>CyP!#REF!</f>
        <v>#REF!</v>
      </c>
      <c r="B152" s="459" t="str">
        <f t="shared" si="12"/>
        <v/>
      </c>
      <c r="C152" s="460"/>
      <c r="D152" s="327">
        <f t="shared" si="13"/>
        <v>0</v>
      </c>
      <c r="E152" s="328"/>
      <c r="F152" s="329"/>
      <c r="G152" s="342">
        <v>1</v>
      </c>
      <c r="H152" s="351"/>
      <c r="I152" s="352"/>
      <c r="J152" s="330" t="e">
        <f t="shared" si="11"/>
        <v>#REF!</v>
      </c>
      <c r="K152" s="341" t="e">
        <f>ROUND(+H152/CyP!#REF!*G152,4)</f>
        <v>#REF!</v>
      </c>
    </row>
    <row r="153" spans="1:11" ht="20.100000000000001" customHeight="1" thickBot="1" x14ac:dyDescent="0.25">
      <c r="A153" s="326" t="e">
        <f>CyP!#REF!</f>
        <v>#REF!</v>
      </c>
      <c r="B153" s="459" t="str">
        <f t="shared" si="12"/>
        <v/>
      </c>
      <c r="C153" s="460"/>
      <c r="D153" s="327">
        <f t="shared" si="13"/>
        <v>0</v>
      </c>
      <c r="E153" s="328"/>
      <c r="F153" s="329"/>
      <c r="G153" s="342">
        <v>1</v>
      </c>
      <c r="H153" s="351"/>
      <c r="I153" s="352"/>
      <c r="J153" s="330" t="e">
        <f t="shared" si="11"/>
        <v>#REF!</v>
      </c>
      <c r="K153" s="341" t="e">
        <f>ROUND(+H153/CyP!#REF!*G153,4)</f>
        <v>#REF!</v>
      </c>
    </row>
    <row r="154" spans="1:11" ht="20.100000000000001" customHeight="1" thickBot="1" x14ac:dyDescent="0.25">
      <c r="A154" s="326" t="e">
        <f>CyP!#REF!</f>
        <v>#REF!</v>
      </c>
      <c r="B154" s="459" t="str">
        <f t="shared" si="12"/>
        <v/>
      </c>
      <c r="C154" s="460"/>
      <c r="D154" s="327">
        <f t="shared" si="13"/>
        <v>0</v>
      </c>
      <c r="E154" s="328"/>
      <c r="F154" s="329"/>
      <c r="G154" s="342">
        <v>1</v>
      </c>
      <c r="H154" s="351"/>
      <c r="I154" s="352"/>
      <c r="J154" s="330" t="e">
        <f t="shared" si="11"/>
        <v>#REF!</v>
      </c>
      <c r="K154" s="341" t="e">
        <f>ROUND(+H154/CyP!#REF!*G154,4)</f>
        <v>#REF!</v>
      </c>
    </row>
    <row r="155" spans="1:11" ht="20.100000000000001" customHeight="1" thickBot="1" x14ac:dyDescent="0.25">
      <c r="A155" s="326" t="e">
        <f>CyP!#REF!</f>
        <v>#REF!</v>
      </c>
      <c r="B155" s="459" t="str">
        <f t="shared" si="12"/>
        <v/>
      </c>
      <c r="C155" s="460"/>
      <c r="D155" s="327">
        <f t="shared" si="13"/>
        <v>0</v>
      </c>
      <c r="E155" s="328"/>
      <c r="F155" s="329"/>
      <c r="G155" s="342">
        <v>1</v>
      </c>
      <c r="H155" s="351"/>
      <c r="I155" s="352"/>
      <c r="J155" s="330" t="e">
        <f t="shared" si="11"/>
        <v>#REF!</v>
      </c>
      <c r="K155" s="341" t="e">
        <f>ROUND(+H155/CyP!#REF!*G155,4)</f>
        <v>#REF!</v>
      </c>
    </row>
    <row r="156" spans="1:11" ht="20.100000000000001" customHeight="1" thickBot="1" x14ac:dyDescent="0.25">
      <c r="A156" s="326" t="e">
        <f>CyP!#REF!</f>
        <v>#REF!</v>
      </c>
      <c r="B156" s="459" t="str">
        <f t="shared" si="12"/>
        <v/>
      </c>
      <c r="C156" s="460"/>
      <c r="D156" s="327">
        <f t="shared" si="13"/>
        <v>0</v>
      </c>
      <c r="E156" s="328"/>
      <c r="F156" s="329"/>
      <c r="G156" s="342">
        <v>1</v>
      </c>
      <c r="H156" s="351"/>
      <c r="I156" s="352"/>
      <c r="J156" s="330" t="e">
        <f t="shared" si="11"/>
        <v>#REF!</v>
      </c>
      <c r="K156" s="341" t="e">
        <f>ROUND(+H156/CyP!#REF!*G156,4)</f>
        <v>#REF!</v>
      </c>
    </row>
    <row r="157" spans="1:11" ht="20.100000000000001" customHeight="1" thickBot="1" x14ac:dyDescent="0.25">
      <c r="A157" s="326" t="e">
        <f>CyP!#REF!</f>
        <v>#REF!</v>
      </c>
      <c r="B157" s="459" t="str">
        <f t="shared" si="12"/>
        <v/>
      </c>
      <c r="C157" s="460"/>
      <c r="D157" s="327">
        <f t="shared" si="13"/>
        <v>0</v>
      </c>
      <c r="E157" s="328"/>
      <c r="F157" s="329"/>
      <c r="G157" s="342">
        <v>1</v>
      </c>
      <c r="H157" s="351"/>
      <c r="I157" s="352"/>
      <c r="J157" s="330" t="e">
        <f t="shared" si="11"/>
        <v>#REF!</v>
      </c>
      <c r="K157" s="341" t="e">
        <f>ROUND(+H157/CyP!#REF!*G157,4)</f>
        <v>#REF!</v>
      </c>
    </row>
    <row r="158" spans="1:11" ht="20.100000000000001" customHeight="1" thickBot="1" x14ac:dyDescent="0.25">
      <c r="A158" s="326" t="e">
        <f>CyP!#REF!</f>
        <v>#REF!</v>
      </c>
      <c r="B158" s="459" t="str">
        <f t="shared" si="12"/>
        <v/>
      </c>
      <c r="C158" s="460"/>
      <c r="D158" s="327">
        <f t="shared" si="13"/>
        <v>0</v>
      </c>
      <c r="E158" s="328"/>
      <c r="F158" s="329"/>
      <c r="G158" s="342">
        <v>1</v>
      </c>
      <c r="H158" s="351"/>
      <c r="I158" s="352"/>
      <c r="J158" s="330" t="e">
        <f t="shared" si="11"/>
        <v>#REF!</v>
      </c>
      <c r="K158" s="341" t="e">
        <f>ROUND(+H158/CyP!#REF!*G158,4)</f>
        <v>#REF!</v>
      </c>
    </row>
    <row r="159" spans="1:11" ht="20.100000000000001" customHeight="1" thickBot="1" x14ac:dyDescent="0.25">
      <c r="A159" s="326" t="e">
        <f>CyP!#REF!</f>
        <v>#REF!</v>
      </c>
      <c r="B159" s="459" t="str">
        <f t="shared" si="12"/>
        <v/>
      </c>
      <c r="C159" s="460"/>
      <c r="D159" s="327">
        <f t="shared" si="13"/>
        <v>0</v>
      </c>
      <c r="E159" s="328"/>
      <c r="F159" s="329"/>
      <c r="G159" s="342">
        <v>1</v>
      </c>
      <c r="H159" s="351"/>
      <c r="I159" s="352"/>
      <c r="J159" s="330" t="e">
        <f t="shared" si="11"/>
        <v>#REF!</v>
      </c>
      <c r="K159" s="341" t="e">
        <f>ROUND(+H159/CyP!#REF!*G159,4)</f>
        <v>#REF!</v>
      </c>
    </row>
    <row r="160" spans="1:11" ht="20.100000000000001" customHeight="1" thickBot="1" x14ac:dyDescent="0.25">
      <c r="A160" s="326" t="e">
        <f>CyP!#REF!</f>
        <v>#REF!</v>
      </c>
      <c r="B160" s="459" t="str">
        <f t="shared" si="12"/>
        <v/>
      </c>
      <c r="C160" s="460"/>
      <c r="D160" s="327">
        <f t="shared" si="13"/>
        <v>0</v>
      </c>
      <c r="E160" s="328"/>
      <c r="F160" s="329"/>
      <c r="G160" s="342">
        <v>1</v>
      </c>
      <c r="H160" s="351"/>
      <c r="I160" s="352"/>
      <c r="J160" s="330" t="e">
        <f t="shared" si="11"/>
        <v>#REF!</v>
      </c>
      <c r="K160" s="341" t="e">
        <f>ROUND(+H160/CyP!#REF!*G160,4)</f>
        <v>#REF!</v>
      </c>
    </row>
    <row r="161" spans="1:11" ht="20.100000000000001" customHeight="1" thickBot="1" x14ac:dyDescent="0.25">
      <c r="A161" s="326" t="e">
        <f>CyP!#REF!</f>
        <v>#REF!</v>
      </c>
      <c r="B161" s="459" t="str">
        <f t="shared" si="12"/>
        <v/>
      </c>
      <c r="C161" s="460"/>
      <c r="D161" s="327">
        <f t="shared" si="13"/>
        <v>0</v>
      </c>
      <c r="E161" s="328"/>
      <c r="F161" s="329"/>
      <c r="G161" s="342">
        <v>1</v>
      </c>
      <c r="H161" s="351"/>
      <c r="I161" s="352"/>
      <c r="J161" s="330" t="e">
        <f t="shared" si="11"/>
        <v>#REF!</v>
      </c>
      <c r="K161" s="341" t="e">
        <f>ROUND(+H161/CyP!#REF!*G161,4)</f>
        <v>#REF!</v>
      </c>
    </row>
    <row r="162" spans="1:11" ht="20.100000000000001" customHeight="1" thickBot="1" x14ac:dyDescent="0.25">
      <c r="A162" s="326" t="e">
        <f>CyP!#REF!</f>
        <v>#REF!</v>
      </c>
      <c r="B162" s="459" t="str">
        <f t="shared" si="12"/>
        <v/>
      </c>
      <c r="C162" s="460"/>
      <c r="D162" s="327">
        <f t="shared" si="13"/>
        <v>0</v>
      </c>
      <c r="E162" s="328"/>
      <c r="F162" s="329"/>
      <c r="G162" s="342">
        <v>1</v>
      </c>
      <c r="H162" s="351"/>
      <c r="I162" s="352"/>
      <c r="J162" s="330" t="e">
        <f t="shared" si="11"/>
        <v>#REF!</v>
      </c>
      <c r="K162" s="341" t="e">
        <f>ROUND(+H162/CyP!#REF!*G162,4)</f>
        <v>#REF!</v>
      </c>
    </row>
    <row r="163" spans="1:11" ht="20.100000000000001" customHeight="1" thickBot="1" x14ac:dyDescent="0.25">
      <c r="A163" s="326" t="e">
        <f>CyP!#REF!</f>
        <v>#REF!</v>
      </c>
      <c r="B163" s="459" t="str">
        <f t="shared" si="12"/>
        <v/>
      </c>
      <c r="C163" s="460"/>
      <c r="D163" s="327">
        <f t="shared" si="13"/>
        <v>0</v>
      </c>
      <c r="E163" s="328"/>
      <c r="F163" s="329"/>
      <c r="G163" s="342">
        <v>1</v>
      </c>
      <c r="H163" s="351"/>
      <c r="I163" s="352"/>
      <c r="J163" s="330" t="e">
        <f t="shared" si="11"/>
        <v>#REF!</v>
      </c>
      <c r="K163" s="341" t="e">
        <f>ROUND(+H163/CyP!#REF!*G163,4)</f>
        <v>#REF!</v>
      </c>
    </row>
    <row r="164" spans="1:11" ht="20.100000000000001" customHeight="1" thickBot="1" x14ac:dyDescent="0.25">
      <c r="A164" s="326" t="e">
        <f>CyP!#REF!</f>
        <v>#REF!</v>
      </c>
      <c r="B164" s="459" t="str">
        <f t="shared" si="12"/>
        <v/>
      </c>
      <c r="C164" s="460"/>
      <c r="D164" s="327">
        <f t="shared" si="13"/>
        <v>0</v>
      </c>
      <c r="E164" s="328"/>
      <c r="F164" s="329"/>
      <c r="G164" s="342">
        <v>1</v>
      </c>
      <c r="H164" s="351"/>
      <c r="I164" s="352"/>
      <c r="J164" s="330" t="e">
        <f t="shared" si="11"/>
        <v>#REF!</v>
      </c>
      <c r="K164" s="341" t="e">
        <f>ROUND(+H164/CyP!#REF!*G164,4)</f>
        <v>#REF!</v>
      </c>
    </row>
    <row r="165" spans="1:11" ht="20.100000000000001" customHeight="1" thickBot="1" x14ac:dyDescent="0.25">
      <c r="A165" s="326" t="e">
        <f>CyP!#REF!</f>
        <v>#REF!</v>
      </c>
      <c r="B165" s="459" t="str">
        <f t="shared" si="12"/>
        <v/>
      </c>
      <c r="C165" s="460"/>
      <c r="D165" s="327">
        <f t="shared" si="13"/>
        <v>0</v>
      </c>
      <c r="E165" s="328"/>
      <c r="F165" s="329"/>
      <c r="G165" s="342">
        <v>1</v>
      </c>
      <c r="H165" s="351"/>
      <c r="I165" s="352"/>
      <c r="J165" s="330" t="e">
        <f t="shared" si="11"/>
        <v>#REF!</v>
      </c>
      <c r="K165" s="341" t="e">
        <f>ROUND(+H165/CyP!#REF!*G165,4)</f>
        <v>#REF!</v>
      </c>
    </row>
    <row r="166" spans="1:11" ht="20.100000000000001" customHeight="1" thickBot="1" x14ac:dyDescent="0.25">
      <c r="A166" s="326" t="e">
        <f>CyP!#REF!</f>
        <v>#REF!</v>
      </c>
      <c r="B166" s="459" t="str">
        <f t="shared" si="12"/>
        <v/>
      </c>
      <c r="C166" s="460"/>
      <c r="D166" s="327">
        <f t="shared" si="13"/>
        <v>0</v>
      </c>
      <c r="E166" s="328"/>
      <c r="F166" s="329"/>
      <c r="G166" s="342">
        <v>1</v>
      </c>
      <c r="H166" s="351"/>
      <c r="I166" s="352"/>
      <c r="J166" s="330" t="e">
        <f t="shared" si="11"/>
        <v>#REF!</v>
      </c>
      <c r="K166" s="341" t="e">
        <f>ROUND(+H166/CyP!#REF!*G166,4)</f>
        <v>#REF!</v>
      </c>
    </row>
    <row r="167" spans="1:11" ht="20.100000000000001" customHeight="1" thickBot="1" x14ac:dyDescent="0.25">
      <c r="A167" s="326" t="e">
        <f>CyP!#REF!</f>
        <v>#REF!</v>
      </c>
      <c r="B167" s="459" t="str">
        <f t="shared" si="12"/>
        <v/>
      </c>
      <c r="C167" s="460"/>
      <c r="D167" s="327">
        <f t="shared" si="13"/>
        <v>0</v>
      </c>
      <c r="E167" s="328"/>
      <c r="F167" s="329"/>
      <c r="G167" s="342">
        <v>1</v>
      </c>
      <c r="H167" s="351"/>
      <c r="I167" s="352"/>
      <c r="J167" s="330" t="e">
        <f t="shared" si="11"/>
        <v>#REF!</v>
      </c>
      <c r="K167" s="341" t="e">
        <f>ROUND(+H167/CyP!#REF!*G167,4)</f>
        <v>#REF!</v>
      </c>
    </row>
    <row r="168" spans="1:11" ht="20.100000000000001" customHeight="1" thickBot="1" x14ac:dyDescent="0.25">
      <c r="A168" s="326" t="e">
        <f>CyP!#REF!</f>
        <v>#REF!</v>
      </c>
      <c r="B168" s="459" t="str">
        <f t="shared" si="12"/>
        <v/>
      </c>
      <c r="C168" s="460"/>
      <c r="D168" s="327">
        <f t="shared" si="13"/>
        <v>0</v>
      </c>
      <c r="E168" s="328"/>
      <c r="F168" s="329"/>
      <c r="G168" s="342">
        <v>1</v>
      </c>
      <c r="H168" s="351"/>
      <c r="I168" s="352"/>
      <c r="J168" s="330" t="e">
        <f t="shared" si="11"/>
        <v>#REF!</v>
      </c>
      <c r="K168" s="341" t="e">
        <f>ROUND(+H168/CyP!#REF!*G168,4)</f>
        <v>#REF!</v>
      </c>
    </row>
    <row r="169" spans="1:11" ht="20.100000000000001" customHeight="1" thickBot="1" x14ac:dyDescent="0.25">
      <c r="A169" s="326" t="e">
        <f>CyP!#REF!</f>
        <v>#REF!</v>
      </c>
      <c r="B169" s="459" t="str">
        <f t="shared" si="12"/>
        <v/>
      </c>
      <c r="C169" s="460"/>
      <c r="D169" s="327">
        <f t="shared" si="13"/>
        <v>0</v>
      </c>
      <c r="E169" s="328"/>
      <c r="F169" s="329"/>
      <c r="G169" s="342">
        <v>1</v>
      </c>
      <c r="H169" s="351"/>
      <c r="I169" s="352"/>
      <c r="J169" s="330" t="e">
        <f t="shared" si="11"/>
        <v>#REF!</v>
      </c>
      <c r="K169" s="341" t="e">
        <f>ROUND(+H169/CyP!#REF!*G169,4)</f>
        <v>#REF!</v>
      </c>
    </row>
    <row r="170" spans="1:11" ht="20.100000000000001" customHeight="1" thickBot="1" x14ac:dyDescent="0.25">
      <c r="A170" s="326" t="e">
        <f>CyP!#REF!</f>
        <v>#REF!</v>
      </c>
      <c r="B170" s="459" t="str">
        <f t="shared" si="12"/>
        <v/>
      </c>
      <c r="C170" s="460"/>
      <c r="D170" s="327">
        <f t="shared" si="13"/>
        <v>0</v>
      </c>
      <c r="E170" s="328"/>
      <c r="F170" s="329"/>
      <c r="G170" s="342">
        <v>1</v>
      </c>
      <c r="H170" s="351"/>
      <c r="I170" s="352"/>
      <c r="J170" s="330" t="e">
        <f t="shared" ref="J170:J212" si="14">+K170-I170</f>
        <v>#REF!</v>
      </c>
      <c r="K170" s="341" t="e">
        <f>ROUND(+H170/CyP!#REF!*G170,4)</f>
        <v>#REF!</v>
      </c>
    </row>
    <row r="171" spans="1:11" ht="20.100000000000001" customHeight="1" thickBot="1" x14ac:dyDescent="0.25">
      <c r="A171" s="326" t="e">
        <f>CyP!#REF!</f>
        <v>#REF!</v>
      </c>
      <c r="B171" s="459" t="str">
        <f t="shared" si="12"/>
        <v/>
      </c>
      <c r="C171" s="460"/>
      <c r="D171" s="327">
        <f t="shared" si="13"/>
        <v>0</v>
      </c>
      <c r="E171" s="328"/>
      <c r="F171" s="329"/>
      <c r="G171" s="342">
        <v>1</v>
      </c>
      <c r="H171" s="351"/>
      <c r="I171" s="352"/>
      <c r="J171" s="330" t="e">
        <f t="shared" si="14"/>
        <v>#REF!</v>
      </c>
      <c r="K171" s="341" t="e">
        <f>ROUND(+H171/CyP!#REF!*G171,4)</f>
        <v>#REF!</v>
      </c>
    </row>
    <row r="172" spans="1:11" ht="20.100000000000001" customHeight="1" thickBot="1" x14ac:dyDescent="0.25">
      <c r="A172" s="326" t="e">
        <f>CyP!#REF!</f>
        <v>#REF!</v>
      </c>
      <c r="B172" s="459" t="str">
        <f t="shared" si="12"/>
        <v/>
      </c>
      <c r="C172" s="460"/>
      <c r="D172" s="327">
        <f t="shared" si="13"/>
        <v>0</v>
      </c>
      <c r="E172" s="328"/>
      <c r="F172" s="329"/>
      <c r="G172" s="342">
        <v>1</v>
      </c>
      <c r="H172" s="351"/>
      <c r="I172" s="352"/>
      <c r="J172" s="330" t="e">
        <f t="shared" si="14"/>
        <v>#REF!</v>
      </c>
      <c r="K172" s="341" t="e">
        <f>ROUND(+H172/CyP!#REF!*G172,4)</f>
        <v>#REF!</v>
      </c>
    </row>
    <row r="173" spans="1:11" ht="20.100000000000001" customHeight="1" thickBot="1" x14ac:dyDescent="0.25">
      <c r="A173" s="326" t="e">
        <f>CyP!#REF!</f>
        <v>#REF!</v>
      </c>
      <c r="B173" s="459" t="str">
        <f t="shared" si="12"/>
        <v/>
      </c>
      <c r="C173" s="460"/>
      <c r="D173" s="327">
        <f t="shared" si="13"/>
        <v>0</v>
      </c>
      <c r="E173" s="328"/>
      <c r="F173" s="329"/>
      <c r="G173" s="342">
        <v>1</v>
      </c>
      <c r="H173" s="351"/>
      <c r="I173" s="352"/>
      <c r="J173" s="330" t="e">
        <f t="shared" si="14"/>
        <v>#REF!</v>
      </c>
      <c r="K173" s="341" t="e">
        <f>ROUND(+H173/CyP!#REF!*G173,4)</f>
        <v>#REF!</v>
      </c>
    </row>
    <row r="174" spans="1:11" ht="20.100000000000001" customHeight="1" thickBot="1" x14ac:dyDescent="0.25">
      <c r="A174" s="326" t="e">
        <f>CyP!#REF!</f>
        <v>#REF!</v>
      </c>
      <c r="B174" s="459" t="str">
        <f t="shared" si="12"/>
        <v/>
      </c>
      <c r="C174" s="460"/>
      <c r="D174" s="327">
        <f t="shared" si="13"/>
        <v>0</v>
      </c>
      <c r="E174" s="328"/>
      <c r="F174" s="329"/>
      <c r="G174" s="342">
        <v>1</v>
      </c>
      <c r="H174" s="351"/>
      <c r="I174" s="352"/>
      <c r="J174" s="330" t="e">
        <f t="shared" si="14"/>
        <v>#REF!</v>
      </c>
      <c r="K174" s="341" t="e">
        <f>ROUND(+H174/CyP!#REF!*G174,4)</f>
        <v>#REF!</v>
      </c>
    </row>
    <row r="175" spans="1:11" ht="20.100000000000001" customHeight="1" thickBot="1" x14ac:dyDescent="0.25">
      <c r="A175" s="326" t="e">
        <f>CyP!#REF!</f>
        <v>#REF!</v>
      </c>
      <c r="B175" s="459" t="str">
        <f t="shared" si="12"/>
        <v/>
      </c>
      <c r="C175" s="460"/>
      <c r="D175" s="327">
        <f t="shared" si="13"/>
        <v>0</v>
      </c>
      <c r="E175" s="328"/>
      <c r="F175" s="329"/>
      <c r="G175" s="342">
        <v>1</v>
      </c>
      <c r="H175" s="351"/>
      <c r="I175" s="352"/>
      <c r="J175" s="330" t="e">
        <f t="shared" si="14"/>
        <v>#REF!</v>
      </c>
      <c r="K175" s="341" t="e">
        <f>ROUND(+H175/CyP!#REF!*G175,4)</f>
        <v>#REF!</v>
      </c>
    </row>
    <row r="176" spans="1:11" ht="20.100000000000001" customHeight="1" thickBot="1" x14ac:dyDescent="0.25">
      <c r="A176" s="326" t="e">
        <f>CyP!#REF!</f>
        <v>#REF!</v>
      </c>
      <c r="B176" s="459" t="str">
        <f t="shared" si="12"/>
        <v/>
      </c>
      <c r="C176" s="460"/>
      <c r="D176" s="327">
        <f t="shared" si="13"/>
        <v>0</v>
      </c>
      <c r="E176" s="328"/>
      <c r="F176" s="329"/>
      <c r="G176" s="342">
        <v>1</v>
      </c>
      <c r="H176" s="351"/>
      <c r="I176" s="352"/>
      <c r="J176" s="330" t="e">
        <f t="shared" si="14"/>
        <v>#REF!</v>
      </c>
      <c r="K176" s="341" t="e">
        <f>ROUND(+H176/CyP!#REF!*G176,4)</f>
        <v>#REF!</v>
      </c>
    </row>
    <row r="177" spans="1:11" ht="20.100000000000001" customHeight="1" thickBot="1" x14ac:dyDescent="0.25">
      <c r="A177" s="326" t="e">
        <f>CyP!#REF!</f>
        <v>#REF!</v>
      </c>
      <c r="B177" s="459" t="str">
        <f t="shared" si="12"/>
        <v/>
      </c>
      <c r="C177" s="460"/>
      <c r="D177" s="327">
        <f t="shared" si="13"/>
        <v>0</v>
      </c>
      <c r="E177" s="328"/>
      <c r="F177" s="329"/>
      <c r="G177" s="342">
        <v>1</v>
      </c>
      <c r="H177" s="351"/>
      <c r="I177" s="352"/>
      <c r="J177" s="330" t="e">
        <f t="shared" si="14"/>
        <v>#REF!</v>
      </c>
      <c r="K177" s="341" t="e">
        <f>ROUND(+H177/CyP!#REF!*G177,4)</f>
        <v>#REF!</v>
      </c>
    </row>
    <row r="178" spans="1:11" ht="20.100000000000001" customHeight="1" thickBot="1" x14ac:dyDescent="0.25">
      <c r="A178" s="326" t="e">
        <f>CyP!#REF!</f>
        <v>#REF!</v>
      </c>
      <c r="B178" s="459" t="str">
        <f t="shared" si="12"/>
        <v/>
      </c>
      <c r="C178" s="460"/>
      <c r="D178" s="327">
        <f t="shared" si="13"/>
        <v>0</v>
      </c>
      <c r="E178" s="328"/>
      <c r="F178" s="329"/>
      <c r="G178" s="342">
        <v>1</v>
      </c>
      <c r="H178" s="351"/>
      <c r="I178" s="352"/>
      <c r="J178" s="330" t="e">
        <f t="shared" si="14"/>
        <v>#REF!</v>
      </c>
      <c r="K178" s="341" t="e">
        <f>ROUND(+H178/CyP!#REF!*G178,4)</f>
        <v>#REF!</v>
      </c>
    </row>
    <row r="179" spans="1:11" ht="20.100000000000001" customHeight="1" thickBot="1" x14ac:dyDescent="0.25">
      <c r="A179" s="326" t="e">
        <f>CyP!#REF!</f>
        <v>#REF!</v>
      </c>
      <c r="B179" s="459" t="str">
        <f t="shared" si="12"/>
        <v/>
      </c>
      <c r="C179" s="460"/>
      <c r="D179" s="327">
        <f t="shared" si="13"/>
        <v>0</v>
      </c>
      <c r="E179" s="328"/>
      <c r="F179" s="329"/>
      <c r="G179" s="342">
        <v>1</v>
      </c>
      <c r="H179" s="351"/>
      <c r="I179" s="352"/>
      <c r="J179" s="330" t="e">
        <f t="shared" si="14"/>
        <v>#REF!</v>
      </c>
      <c r="K179" s="341" t="e">
        <f>ROUND(+H179/CyP!#REF!*G179,4)</f>
        <v>#REF!</v>
      </c>
    </row>
    <row r="180" spans="1:11" ht="20.100000000000001" customHeight="1" thickBot="1" x14ac:dyDescent="0.25">
      <c r="A180" s="326" t="e">
        <f>CyP!#REF!</f>
        <v>#REF!</v>
      </c>
      <c r="B180" s="459" t="str">
        <f t="shared" si="12"/>
        <v/>
      </c>
      <c r="C180" s="460"/>
      <c r="D180" s="327">
        <f t="shared" si="13"/>
        <v>0</v>
      </c>
      <c r="E180" s="328"/>
      <c r="F180" s="329"/>
      <c r="G180" s="342">
        <v>1</v>
      </c>
      <c r="H180" s="351"/>
      <c r="I180" s="352"/>
      <c r="J180" s="330" t="e">
        <f t="shared" si="14"/>
        <v>#REF!</v>
      </c>
      <c r="K180" s="341" t="e">
        <f>ROUND(+H180/CyP!#REF!*G180,4)</f>
        <v>#REF!</v>
      </c>
    </row>
    <row r="181" spans="1:11" ht="20.100000000000001" customHeight="1" thickBot="1" x14ac:dyDescent="0.25">
      <c r="A181" s="326" t="e">
        <f>CyP!#REF!</f>
        <v>#REF!</v>
      </c>
      <c r="B181" s="459" t="str">
        <f t="shared" si="12"/>
        <v/>
      </c>
      <c r="C181" s="460"/>
      <c r="D181" s="327">
        <f t="shared" si="13"/>
        <v>0</v>
      </c>
      <c r="E181" s="328"/>
      <c r="F181" s="329"/>
      <c r="G181" s="342">
        <v>1</v>
      </c>
      <c r="H181" s="351"/>
      <c r="I181" s="352"/>
      <c r="J181" s="330" t="e">
        <f t="shared" si="14"/>
        <v>#REF!</v>
      </c>
      <c r="K181" s="341" t="e">
        <f>ROUND(+H181/CyP!#REF!*G181,4)</f>
        <v>#REF!</v>
      </c>
    </row>
    <row r="182" spans="1:11" ht="20.100000000000001" customHeight="1" thickBot="1" x14ac:dyDescent="0.25">
      <c r="A182" s="326" t="e">
        <f>CyP!#REF!</f>
        <v>#REF!</v>
      </c>
      <c r="B182" s="459" t="str">
        <f t="shared" si="12"/>
        <v/>
      </c>
      <c r="C182" s="460"/>
      <c r="D182" s="327">
        <f t="shared" si="13"/>
        <v>0</v>
      </c>
      <c r="E182" s="328"/>
      <c r="F182" s="329"/>
      <c r="G182" s="342">
        <v>1</v>
      </c>
      <c r="H182" s="351"/>
      <c r="I182" s="352"/>
      <c r="J182" s="330" t="e">
        <f t="shared" si="14"/>
        <v>#REF!</v>
      </c>
      <c r="K182" s="341" t="e">
        <f>ROUND(+H182/CyP!#REF!*G182,4)</f>
        <v>#REF!</v>
      </c>
    </row>
    <row r="183" spans="1:11" ht="20.100000000000001" customHeight="1" thickBot="1" x14ac:dyDescent="0.25">
      <c r="A183" s="326" t="e">
        <f>CyP!#REF!</f>
        <v>#REF!</v>
      </c>
      <c r="B183" s="459" t="str">
        <f t="shared" si="12"/>
        <v/>
      </c>
      <c r="C183" s="460"/>
      <c r="D183" s="327">
        <f t="shared" si="13"/>
        <v>0</v>
      </c>
      <c r="E183" s="328"/>
      <c r="F183" s="329"/>
      <c r="G183" s="342">
        <v>1</v>
      </c>
      <c r="H183" s="351"/>
      <c r="I183" s="352"/>
      <c r="J183" s="330" t="e">
        <f t="shared" si="14"/>
        <v>#REF!</v>
      </c>
      <c r="K183" s="341" t="e">
        <f>ROUND(+H183/CyP!#REF!*G183,4)</f>
        <v>#REF!</v>
      </c>
    </row>
    <row r="184" spans="1:11" ht="20.100000000000001" customHeight="1" thickBot="1" x14ac:dyDescent="0.25">
      <c r="A184" s="326" t="e">
        <f>CyP!#REF!</f>
        <v>#REF!</v>
      </c>
      <c r="B184" s="459" t="str">
        <f t="shared" si="12"/>
        <v/>
      </c>
      <c r="C184" s="460"/>
      <c r="D184" s="327">
        <f t="shared" si="13"/>
        <v>0</v>
      </c>
      <c r="E184" s="328"/>
      <c r="F184" s="329"/>
      <c r="G184" s="342">
        <v>1</v>
      </c>
      <c r="H184" s="351"/>
      <c r="I184" s="352"/>
      <c r="J184" s="330" t="e">
        <f t="shared" si="14"/>
        <v>#REF!</v>
      </c>
      <c r="K184" s="341" t="e">
        <f>ROUND(+H184/CyP!#REF!*G184,4)</f>
        <v>#REF!</v>
      </c>
    </row>
    <row r="185" spans="1:11" ht="20.100000000000001" customHeight="1" thickBot="1" x14ac:dyDescent="0.25">
      <c r="A185" s="326" t="e">
        <f>CyP!#REF!</f>
        <v>#REF!</v>
      </c>
      <c r="B185" s="459" t="str">
        <f t="shared" si="12"/>
        <v/>
      </c>
      <c r="C185" s="460"/>
      <c r="D185" s="327">
        <f t="shared" si="13"/>
        <v>0</v>
      </c>
      <c r="E185" s="328"/>
      <c r="F185" s="329"/>
      <c r="G185" s="342">
        <v>1</v>
      </c>
      <c r="H185" s="351"/>
      <c r="I185" s="352"/>
      <c r="J185" s="330" t="e">
        <f t="shared" si="14"/>
        <v>#REF!</v>
      </c>
      <c r="K185" s="341" t="e">
        <f>ROUND(+H185/CyP!#REF!*G185,4)</f>
        <v>#REF!</v>
      </c>
    </row>
    <row r="186" spans="1:11" ht="20.100000000000001" customHeight="1" thickBot="1" x14ac:dyDescent="0.25">
      <c r="A186" s="326" t="e">
        <f>CyP!#REF!</f>
        <v>#REF!</v>
      </c>
      <c r="B186" s="459" t="str">
        <f t="shared" si="12"/>
        <v/>
      </c>
      <c r="C186" s="460"/>
      <c r="D186" s="327">
        <f t="shared" si="13"/>
        <v>0</v>
      </c>
      <c r="E186" s="328"/>
      <c r="F186" s="329"/>
      <c r="G186" s="342">
        <v>1</v>
      </c>
      <c r="H186" s="351"/>
      <c r="I186" s="352"/>
      <c r="J186" s="330" t="e">
        <f t="shared" si="14"/>
        <v>#REF!</v>
      </c>
      <c r="K186" s="341" t="e">
        <f>ROUND(+H186/CyP!#REF!*G186,4)</f>
        <v>#REF!</v>
      </c>
    </row>
    <row r="187" spans="1:11" ht="20.100000000000001" customHeight="1" thickBot="1" x14ac:dyDescent="0.25">
      <c r="A187" s="326" t="e">
        <f>CyP!#REF!</f>
        <v>#REF!</v>
      </c>
      <c r="B187" s="459" t="str">
        <f t="shared" si="12"/>
        <v/>
      </c>
      <c r="C187" s="460"/>
      <c r="D187" s="327">
        <f t="shared" si="13"/>
        <v>0</v>
      </c>
      <c r="E187" s="328"/>
      <c r="F187" s="329"/>
      <c r="G187" s="342">
        <v>1</v>
      </c>
      <c r="H187" s="351"/>
      <c r="I187" s="352"/>
      <c r="J187" s="330" t="e">
        <f t="shared" si="14"/>
        <v>#REF!</v>
      </c>
      <c r="K187" s="341" t="e">
        <f>ROUND(+H187/CyP!#REF!*G187,4)</f>
        <v>#REF!</v>
      </c>
    </row>
    <row r="188" spans="1:11" ht="20.100000000000001" customHeight="1" thickBot="1" x14ac:dyDescent="0.25">
      <c r="A188" s="326" t="e">
        <f>CyP!#REF!</f>
        <v>#REF!</v>
      </c>
      <c r="B188" s="459" t="str">
        <f t="shared" si="12"/>
        <v/>
      </c>
      <c r="C188" s="460"/>
      <c r="D188" s="327">
        <f t="shared" si="13"/>
        <v>0</v>
      </c>
      <c r="E188" s="328"/>
      <c r="F188" s="329"/>
      <c r="G188" s="342">
        <v>1</v>
      </c>
      <c r="H188" s="351"/>
      <c r="I188" s="352"/>
      <c r="J188" s="330" t="e">
        <f t="shared" si="14"/>
        <v>#REF!</v>
      </c>
      <c r="K188" s="341" t="e">
        <f>ROUND(+H188/CyP!#REF!*G188,4)</f>
        <v>#REF!</v>
      </c>
    </row>
    <row r="189" spans="1:11" ht="20.100000000000001" customHeight="1" thickBot="1" x14ac:dyDescent="0.25">
      <c r="A189" s="326" t="e">
        <f>CyP!#REF!</f>
        <v>#REF!</v>
      </c>
      <c r="B189" s="459" t="str">
        <f t="shared" si="12"/>
        <v/>
      </c>
      <c r="C189" s="460"/>
      <c r="D189" s="327">
        <f t="shared" si="13"/>
        <v>0</v>
      </c>
      <c r="E189" s="328"/>
      <c r="F189" s="329"/>
      <c r="G189" s="342">
        <v>1</v>
      </c>
      <c r="H189" s="351"/>
      <c r="I189" s="352"/>
      <c r="J189" s="330" t="e">
        <f t="shared" si="14"/>
        <v>#REF!</v>
      </c>
      <c r="K189" s="341" t="e">
        <f>ROUND(+H189/CyP!#REF!*G189,4)</f>
        <v>#REF!</v>
      </c>
    </row>
    <row r="190" spans="1:11" ht="20.100000000000001" customHeight="1" thickBot="1" x14ac:dyDescent="0.25">
      <c r="A190" s="326" t="e">
        <f>CyP!#REF!</f>
        <v>#REF!</v>
      </c>
      <c r="B190" s="459" t="str">
        <f t="shared" si="12"/>
        <v/>
      </c>
      <c r="C190" s="460"/>
      <c r="D190" s="327">
        <f t="shared" si="13"/>
        <v>0</v>
      </c>
      <c r="E190" s="328"/>
      <c r="F190" s="329"/>
      <c r="G190" s="342">
        <v>1</v>
      </c>
      <c r="H190" s="351"/>
      <c r="I190" s="352"/>
      <c r="J190" s="330" t="e">
        <f t="shared" si="14"/>
        <v>#REF!</v>
      </c>
      <c r="K190" s="341" t="e">
        <f>ROUND(+H190/CyP!#REF!*G190,4)</f>
        <v>#REF!</v>
      </c>
    </row>
    <row r="191" spans="1:11" ht="20.100000000000001" customHeight="1" thickBot="1" x14ac:dyDescent="0.25">
      <c r="A191" s="326" t="e">
        <f>CyP!#REF!</f>
        <v>#REF!</v>
      </c>
      <c r="B191" s="459" t="str">
        <f t="shared" si="12"/>
        <v/>
      </c>
      <c r="C191" s="460"/>
      <c r="D191" s="327">
        <f t="shared" si="13"/>
        <v>0</v>
      </c>
      <c r="E191" s="328"/>
      <c r="F191" s="329"/>
      <c r="G191" s="342">
        <v>1</v>
      </c>
      <c r="H191" s="351"/>
      <c r="I191" s="352"/>
      <c r="J191" s="330" t="e">
        <f t="shared" si="14"/>
        <v>#REF!</v>
      </c>
      <c r="K191" s="341" t="e">
        <f>ROUND(+H191/CyP!#REF!*G191,4)</f>
        <v>#REF!</v>
      </c>
    </row>
    <row r="192" spans="1:11" ht="20.100000000000001" customHeight="1" thickBot="1" x14ac:dyDescent="0.25">
      <c r="A192" s="326" t="e">
        <f>CyP!#REF!</f>
        <v>#REF!</v>
      </c>
      <c r="B192" s="459" t="str">
        <f t="shared" ref="B192:B212" si="15">IFERROR(VLOOKUP(A192,Tabla_CyP,2,FALSE),"")</f>
        <v/>
      </c>
      <c r="C192" s="460"/>
      <c r="D192" s="327">
        <f t="shared" ref="D192:D212" si="16">IFERROR(VLOOKUP(A192,Tabla_CyP,9,FALSE),0)</f>
        <v>0</v>
      </c>
      <c r="E192" s="328"/>
      <c r="F192" s="329"/>
      <c r="G192" s="342">
        <v>1</v>
      </c>
      <c r="H192" s="351"/>
      <c r="I192" s="352"/>
      <c r="J192" s="330" t="e">
        <f t="shared" si="14"/>
        <v>#REF!</v>
      </c>
      <c r="K192" s="341" t="e">
        <f>ROUND(+H192/CyP!#REF!*G192,4)</f>
        <v>#REF!</v>
      </c>
    </row>
    <row r="193" spans="1:11" ht="20.100000000000001" customHeight="1" thickBot="1" x14ac:dyDescent="0.25">
      <c r="A193" s="326" t="e">
        <f>CyP!#REF!</f>
        <v>#REF!</v>
      </c>
      <c r="B193" s="459" t="str">
        <f t="shared" si="15"/>
        <v/>
      </c>
      <c r="C193" s="460"/>
      <c r="D193" s="327">
        <f t="shared" si="16"/>
        <v>0</v>
      </c>
      <c r="E193" s="328"/>
      <c r="F193" s="329"/>
      <c r="G193" s="342">
        <v>1</v>
      </c>
      <c r="H193" s="351"/>
      <c r="I193" s="352"/>
      <c r="J193" s="330" t="e">
        <f t="shared" si="14"/>
        <v>#REF!</v>
      </c>
      <c r="K193" s="341" t="e">
        <f>ROUND(+H193/CyP!#REF!*G193,4)</f>
        <v>#REF!</v>
      </c>
    </row>
    <row r="194" spans="1:11" ht="20.100000000000001" customHeight="1" thickBot="1" x14ac:dyDescent="0.25">
      <c r="A194" s="326" t="e">
        <f>CyP!#REF!</f>
        <v>#REF!</v>
      </c>
      <c r="B194" s="459" t="str">
        <f t="shared" si="15"/>
        <v/>
      </c>
      <c r="C194" s="460"/>
      <c r="D194" s="327">
        <f t="shared" si="16"/>
        <v>0</v>
      </c>
      <c r="E194" s="328"/>
      <c r="F194" s="329"/>
      <c r="G194" s="342">
        <v>1</v>
      </c>
      <c r="H194" s="351"/>
      <c r="I194" s="352"/>
      <c r="J194" s="330" t="e">
        <f t="shared" si="14"/>
        <v>#REF!</v>
      </c>
      <c r="K194" s="341" t="e">
        <f>ROUND(+H194/CyP!#REF!*G194,4)</f>
        <v>#REF!</v>
      </c>
    </row>
    <row r="195" spans="1:11" ht="20.100000000000001" customHeight="1" thickBot="1" x14ac:dyDescent="0.25">
      <c r="A195" s="326" t="e">
        <f>CyP!#REF!</f>
        <v>#REF!</v>
      </c>
      <c r="B195" s="459" t="str">
        <f t="shared" si="15"/>
        <v/>
      </c>
      <c r="C195" s="460"/>
      <c r="D195" s="327">
        <f t="shared" si="16"/>
        <v>0</v>
      </c>
      <c r="E195" s="328"/>
      <c r="F195" s="329"/>
      <c r="G195" s="342">
        <v>1</v>
      </c>
      <c r="H195" s="351"/>
      <c r="I195" s="352"/>
      <c r="J195" s="330" t="e">
        <f t="shared" si="14"/>
        <v>#REF!</v>
      </c>
      <c r="K195" s="341" t="e">
        <f>ROUND(+H195/CyP!#REF!*G195,4)</f>
        <v>#REF!</v>
      </c>
    </row>
    <row r="196" spans="1:11" ht="20.100000000000001" customHeight="1" thickBot="1" x14ac:dyDescent="0.25">
      <c r="A196" s="326" t="e">
        <f>CyP!#REF!</f>
        <v>#REF!</v>
      </c>
      <c r="B196" s="459" t="str">
        <f t="shared" si="15"/>
        <v/>
      </c>
      <c r="C196" s="460"/>
      <c r="D196" s="327">
        <f t="shared" si="16"/>
        <v>0</v>
      </c>
      <c r="E196" s="328"/>
      <c r="F196" s="329"/>
      <c r="G196" s="342">
        <v>1</v>
      </c>
      <c r="H196" s="351"/>
      <c r="I196" s="352"/>
      <c r="J196" s="330" t="e">
        <f t="shared" si="14"/>
        <v>#REF!</v>
      </c>
      <c r="K196" s="341" t="e">
        <f>ROUND(+H196/CyP!#REF!*G196,4)</f>
        <v>#REF!</v>
      </c>
    </row>
    <row r="197" spans="1:11" ht="20.100000000000001" customHeight="1" thickBot="1" x14ac:dyDescent="0.25">
      <c r="A197" s="326" t="e">
        <f>CyP!#REF!</f>
        <v>#REF!</v>
      </c>
      <c r="B197" s="459" t="str">
        <f t="shared" si="15"/>
        <v/>
      </c>
      <c r="C197" s="460"/>
      <c r="D197" s="327">
        <f t="shared" si="16"/>
        <v>0</v>
      </c>
      <c r="E197" s="328"/>
      <c r="F197" s="329"/>
      <c r="G197" s="342">
        <v>1</v>
      </c>
      <c r="H197" s="351"/>
      <c r="I197" s="352"/>
      <c r="J197" s="330" t="e">
        <f t="shared" si="14"/>
        <v>#REF!</v>
      </c>
      <c r="K197" s="341" t="e">
        <f>ROUND(+H197/CyP!#REF!*G197,4)</f>
        <v>#REF!</v>
      </c>
    </row>
    <row r="198" spans="1:11" ht="20.100000000000001" customHeight="1" thickBot="1" x14ac:dyDescent="0.25">
      <c r="A198" s="326" t="e">
        <f>CyP!#REF!</f>
        <v>#REF!</v>
      </c>
      <c r="B198" s="459" t="str">
        <f t="shared" si="15"/>
        <v/>
      </c>
      <c r="C198" s="460"/>
      <c r="D198" s="327">
        <f t="shared" si="16"/>
        <v>0</v>
      </c>
      <c r="E198" s="328"/>
      <c r="F198" s="329"/>
      <c r="G198" s="342">
        <v>1</v>
      </c>
      <c r="H198" s="351"/>
      <c r="I198" s="352"/>
      <c r="J198" s="330" t="e">
        <f t="shared" si="14"/>
        <v>#REF!</v>
      </c>
      <c r="K198" s="341" t="e">
        <f>ROUND(+H198/CyP!#REF!*G198,4)</f>
        <v>#REF!</v>
      </c>
    </row>
    <row r="199" spans="1:11" ht="20.100000000000001" customHeight="1" thickBot="1" x14ac:dyDescent="0.25">
      <c r="A199" s="326" t="e">
        <f>CyP!#REF!</f>
        <v>#REF!</v>
      </c>
      <c r="B199" s="459" t="str">
        <f t="shared" si="15"/>
        <v/>
      </c>
      <c r="C199" s="460"/>
      <c r="D199" s="327">
        <f t="shared" si="16"/>
        <v>0</v>
      </c>
      <c r="E199" s="328"/>
      <c r="F199" s="329"/>
      <c r="G199" s="342">
        <v>1</v>
      </c>
      <c r="H199" s="351"/>
      <c r="I199" s="352"/>
      <c r="J199" s="330" t="e">
        <f t="shared" si="14"/>
        <v>#REF!</v>
      </c>
      <c r="K199" s="341" t="e">
        <f>ROUND(+H199/CyP!#REF!*G199,4)</f>
        <v>#REF!</v>
      </c>
    </row>
    <row r="200" spans="1:11" ht="20.100000000000001" customHeight="1" thickBot="1" x14ac:dyDescent="0.25">
      <c r="A200" s="326" t="e">
        <f>CyP!#REF!</f>
        <v>#REF!</v>
      </c>
      <c r="B200" s="459" t="str">
        <f t="shared" si="15"/>
        <v/>
      </c>
      <c r="C200" s="460"/>
      <c r="D200" s="327">
        <f t="shared" si="16"/>
        <v>0</v>
      </c>
      <c r="E200" s="328"/>
      <c r="F200" s="329"/>
      <c r="G200" s="342">
        <v>1</v>
      </c>
      <c r="H200" s="351"/>
      <c r="I200" s="352"/>
      <c r="J200" s="330" t="e">
        <f t="shared" si="14"/>
        <v>#REF!</v>
      </c>
      <c r="K200" s="341" t="e">
        <f>ROUND(+H200/CyP!#REF!*G200,4)</f>
        <v>#REF!</v>
      </c>
    </row>
    <row r="201" spans="1:11" ht="20.100000000000001" customHeight="1" thickBot="1" x14ac:dyDescent="0.25">
      <c r="A201" s="326" t="e">
        <f>CyP!#REF!</f>
        <v>#REF!</v>
      </c>
      <c r="B201" s="459" t="str">
        <f t="shared" si="15"/>
        <v/>
      </c>
      <c r="C201" s="460"/>
      <c r="D201" s="327">
        <f t="shared" si="16"/>
        <v>0</v>
      </c>
      <c r="E201" s="328"/>
      <c r="F201" s="329"/>
      <c r="G201" s="342">
        <v>1</v>
      </c>
      <c r="H201" s="351"/>
      <c r="I201" s="352"/>
      <c r="J201" s="330" t="e">
        <f t="shared" si="14"/>
        <v>#REF!</v>
      </c>
      <c r="K201" s="341" t="e">
        <f>ROUND(+H201/CyP!#REF!*G201,4)</f>
        <v>#REF!</v>
      </c>
    </row>
    <row r="202" spans="1:11" ht="20.100000000000001" customHeight="1" thickBot="1" x14ac:dyDescent="0.25">
      <c r="A202" s="326" t="e">
        <f>CyP!#REF!</f>
        <v>#REF!</v>
      </c>
      <c r="B202" s="459" t="str">
        <f t="shared" si="15"/>
        <v/>
      </c>
      <c r="C202" s="460"/>
      <c r="D202" s="327">
        <f t="shared" si="16"/>
        <v>0</v>
      </c>
      <c r="E202" s="328"/>
      <c r="F202" s="329"/>
      <c r="G202" s="342">
        <v>1</v>
      </c>
      <c r="H202" s="351"/>
      <c r="I202" s="352"/>
      <c r="J202" s="330" t="e">
        <f t="shared" si="14"/>
        <v>#REF!</v>
      </c>
      <c r="K202" s="341" t="e">
        <f>ROUND(+H202/CyP!#REF!*G202,4)</f>
        <v>#REF!</v>
      </c>
    </row>
    <row r="203" spans="1:11" ht="20.100000000000001" customHeight="1" thickBot="1" x14ac:dyDescent="0.25">
      <c r="A203" s="326" t="e">
        <f>CyP!#REF!</f>
        <v>#REF!</v>
      </c>
      <c r="B203" s="459" t="str">
        <f t="shared" si="15"/>
        <v/>
      </c>
      <c r="C203" s="460"/>
      <c r="D203" s="327">
        <f t="shared" si="16"/>
        <v>0</v>
      </c>
      <c r="E203" s="328"/>
      <c r="F203" s="329"/>
      <c r="G203" s="342">
        <v>1</v>
      </c>
      <c r="H203" s="351"/>
      <c r="I203" s="352"/>
      <c r="J203" s="330" t="e">
        <f t="shared" si="14"/>
        <v>#REF!</v>
      </c>
      <c r="K203" s="341" t="e">
        <f>ROUND(+H203/CyP!#REF!*G203,4)</f>
        <v>#REF!</v>
      </c>
    </row>
    <row r="204" spans="1:11" ht="20.100000000000001" customHeight="1" thickBot="1" x14ac:dyDescent="0.25">
      <c r="A204" s="326" t="e">
        <f>CyP!#REF!</f>
        <v>#REF!</v>
      </c>
      <c r="B204" s="459" t="str">
        <f t="shared" si="15"/>
        <v/>
      </c>
      <c r="C204" s="460"/>
      <c r="D204" s="327">
        <f t="shared" si="16"/>
        <v>0</v>
      </c>
      <c r="E204" s="328"/>
      <c r="F204" s="329"/>
      <c r="G204" s="342">
        <v>1</v>
      </c>
      <c r="H204" s="351"/>
      <c r="I204" s="352"/>
      <c r="J204" s="330" t="e">
        <f t="shared" si="14"/>
        <v>#REF!</v>
      </c>
      <c r="K204" s="341" t="e">
        <f>ROUND(+H204/CyP!#REF!*G204,4)</f>
        <v>#REF!</v>
      </c>
    </row>
    <row r="205" spans="1:11" ht="20.100000000000001" customHeight="1" thickBot="1" x14ac:dyDescent="0.25">
      <c r="A205" s="326" t="e">
        <f>CyP!#REF!</f>
        <v>#REF!</v>
      </c>
      <c r="B205" s="459" t="str">
        <f t="shared" si="15"/>
        <v/>
      </c>
      <c r="C205" s="460"/>
      <c r="D205" s="327">
        <f t="shared" si="16"/>
        <v>0</v>
      </c>
      <c r="E205" s="328"/>
      <c r="F205" s="329"/>
      <c r="G205" s="342">
        <v>1</v>
      </c>
      <c r="H205" s="351"/>
      <c r="I205" s="352"/>
      <c r="J205" s="330" t="e">
        <f t="shared" si="14"/>
        <v>#REF!</v>
      </c>
      <c r="K205" s="341" t="e">
        <f>ROUND(+H205/CyP!#REF!*G205,4)</f>
        <v>#REF!</v>
      </c>
    </row>
    <row r="206" spans="1:11" ht="20.100000000000001" customHeight="1" thickBot="1" x14ac:dyDescent="0.25">
      <c r="A206" s="326" t="e">
        <f>CyP!#REF!</f>
        <v>#REF!</v>
      </c>
      <c r="B206" s="459" t="str">
        <f t="shared" si="15"/>
        <v/>
      </c>
      <c r="C206" s="460"/>
      <c r="D206" s="327">
        <f t="shared" si="16"/>
        <v>0</v>
      </c>
      <c r="E206" s="328"/>
      <c r="F206" s="329"/>
      <c r="G206" s="342">
        <v>1</v>
      </c>
      <c r="H206" s="351"/>
      <c r="I206" s="352"/>
      <c r="J206" s="330" t="e">
        <f t="shared" si="14"/>
        <v>#REF!</v>
      </c>
      <c r="K206" s="341" t="e">
        <f>ROUND(+H206/CyP!#REF!*G206,4)</f>
        <v>#REF!</v>
      </c>
    </row>
    <row r="207" spans="1:11" ht="20.100000000000001" customHeight="1" thickBot="1" x14ac:dyDescent="0.25">
      <c r="A207" s="326" t="e">
        <f>CyP!#REF!</f>
        <v>#REF!</v>
      </c>
      <c r="B207" s="459" t="str">
        <f t="shared" si="15"/>
        <v/>
      </c>
      <c r="C207" s="460"/>
      <c r="D207" s="327">
        <f t="shared" si="16"/>
        <v>0</v>
      </c>
      <c r="E207" s="328"/>
      <c r="F207" s="329"/>
      <c r="G207" s="342">
        <v>1</v>
      </c>
      <c r="H207" s="351"/>
      <c r="I207" s="352"/>
      <c r="J207" s="330" t="e">
        <f t="shared" si="14"/>
        <v>#REF!</v>
      </c>
      <c r="K207" s="341" t="e">
        <f>ROUND(+H207/CyP!#REF!*G207,4)</f>
        <v>#REF!</v>
      </c>
    </row>
    <row r="208" spans="1:11" ht="20.100000000000001" customHeight="1" thickBot="1" x14ac:dyDescent="0.25">
      <c r="A208" s="326" t="e">
        <f>CyP!#REF!</f>
        <v>#REF!</v>
      </c>
      <c r="B208" s="459" t="str">
        <f t="shared" si="15"/>
        <v/>
      </c>
      <c r="C208" s="460"/>
      <c r="D208" s="327">
        <f t="shared" si="16"/>
        <v>0</v>
      </c>
      <c r="E208" s="328"/>
      <c r="F208" s="329"/>
      <c r="G208" s="342">
        <v>1</v>
      </c>
      <c r="H208" s="351"/>
      <c r="I208" s="352"/>
      <c r="J208" s="330" t="e">
        <f t="shared" si="14"/>
        <v>#REF!</v>
      </c>
      <c r="K208" s="341" t="e">
        <f>ROUND(+H208/CyP!#REF!*G208,4)</f>
        <v>#REF!</v>
      </c>
    </row>
    <row r="209" spans="1:81" ht="20.100000000000001" customHeight="1" thickBot="1" x14ac:dyDescent="0.25">
      <c r="A209" s="326" t="e">
        <f>CyP!#REF!</f>
        <v>#REF!</v>
      </c>
      <c r="B209" s="459" t="str">
        <f t="shared" si="15"/>
        <v/>
      </c>
      <c r="C209" s="460"/>
      <c r="D209" s="327">
        <f t="shared" si="16"/>
        <v>0</v>
      </c>
      <c r="E209" s="328"/>
      <c r="F209" s="329"/>
      <c r="G209" s="342">
        <v>1</v>
      </c>
      <c r="H209" s="351"/>
      <c r="I209" s="352"/>
      <c r="J209" s="330" t="e">
        <f t="shared" si="14"/>
        <v>#REF!</v>
      </c>
      <c r="K209" s="341" t="e">
        <f>ROUND(+H209/CyP!#REF!*G209,4)</f>
        <v>#REF!</v>
      </c>
    </row>
    <row r="210" spans="1:81" ht="20.100000000000001" customHeight="1" thickBot="1" x14ac:dyDescent="0.25">
      <c r="A210" s="326" t="e">
        <f>CyP!#REF!</f>
        <v>#REF!</v>
      </c>
      <c r="B210" s="459" t="str">
        <f t="shared" si="15"/>
        <v/>
      </c>
      <c r="C210" s="460"/>
      <c r="D210" s="327">
        <f t="shared" si="16"/>
        <v>0</v>
      </c>
      <c r="E210" s="328"/>
      <c r="F210" s="329"/>
      <c r="G210" s="342">
        <v>1</v>
      </c>
      <c r="H210" s="351"/>
      <c r="I210" s="352"/>
      <c r="J210" s="330" t="e">
        <f t="shared" si="14"/>
        <v>#REF!</v>
      </c>
      <c r="K210" s="341" t="e">
        <f>ROUND(+H210/CyP!#REF!*G210,4)</f>
        <v>#REF!</v>
      </c>
    </row>
    <row r="211" spans="1:81" ht="20.100000000000001" customHeight="1" thickBot="1" x14ac:dyDescent="0.25">
      <c r="A211" s="326" t="e">
        <f>CyP!#REF!</f>
        <v>#REF!</v>
      </c>
      <c r="B211" s="459" t="str">
        <f t="shared" si="15"/>
        <v/>
      </c>
      <c r="C211" s="460"/>
      <c r="D211" s="327">
        <f t="shared" si="16"/>
        <v>0</v>
      </c>
      <c r="E211" s="328"/>
      <c r="F211" s="329"/>
      <c r="G211" s="342">
        <v>1</v>
      </c>
      <c r="H211" s="351"/>
      <c r="I211" s="352"/>
      <c r="J211" s="330" t="e">
        <f t="shared" si="14"/>
        <v>#REF!</v>
      </c>
      <c r="K211" s="341" t="e">
        <f>ROUND(+H211/CyP!#REF!*G211,4)</f>
        <v>#REF!</v>
      </c>
    </row>
    <row r="212" spans="1:81" ht="20.100000000000001" customHeight="1" thickBot="1" x14ac:dyDescent="0.25">
      <c r="A212" s="326" t="e">
        <f>CyP!#REF!</f>
        <v>#REF!</v>
      </c>
      <c r="B212" s="459" t="str">
        <f t="shared" si="15"/>
        <v/>
      </c>
      <c r="C212" s="460"/>
      <c r="D212" s="327">
        <f t="shared" si="16"/>
        <v>0</v>
      </c>
      <c r="E212" s="328"/>
      <c r="F212" s="329"/>
      <c r="G212" s="342">
        <v>1</v>
      </c>
      <c r="H212" s="351"/>
      <c r="I212" s="352"/>
      <c r="J212" s="330" t="e">
        <f t="shared" si="14"/>
        <v>#REF!</v>
      </c>
      <c r="K212" s="341" t="e">
        <f>ROUND(+H212/CyP!#REF!*G212,4)</f>
        <v>#REF!</v>
      </c>
    </row>
    <row r="213" spans="1:81" s="10" customFormat="1" ht="20.100000000000001" customHeight="1" x14ac:dyDescent="0.2">
      <c r="A213" s="320" t="s">
        <v>3</v>
      </c>
      <c r="B213" s="321" t="s">
        <v>3</v>
      </c>
      <c r="C213" s="321"/>
      <c r="D213" s="322" t="s">
        <v>4</v>
      </c>
      <c r="E213" s="30"/>
      <c r="F213" s="30"/>
      <c r="G213" s="30"/>
      <c r="H213" s="334"/>
      <c r="I213" s="331"/>
      <c r="J213" s="331"/>
      <c r="K213" s="331"/>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c r="BT213" s="123"/>
      <c r="BU213" s="123"/>
      <c r="BV213" s="123"/>
      <c r="BW213" s="123"/>
      <c r="BX213" s="123"/>
      <c r="BY213" s="123"/>
      <c r="BZ213" s="123"/>
      <c r="CA213" s="123"/>
      <c r="CB213" s="123"/>
      <c r="CC213" s="123"/>
    </row>
    <row r="214" spans="1:81" ht="20.100000000000001" customHeight="1" x14ac:dyDescent="0.2">
      <c r="A214" s="61" t="s">
        <v>3</v>
      </c>
      <c r="B214" s="59" t="s">
        <v>10</v>
      </c>
      <c r="C214" s="63"/>
      <c r="D214" s="319">
        <f>SUM(D13:D213)</f>
        <v>0</v>
      </c>
      <c r="E214" s="56"/>
      <c r="F214" s="56"/>
      <c r="G214" s="56"/>
      <c r="H214" s="338"/>
      <c r="I214" s="356">
        <f>+SUMPRODUCT(I13:I212,$D$13:$D$212)</f>
        <v>0</v>
      </c>
      <c r="J214" s="356" t="e">
        <f>+SUMPRODUCT(J13:J212,$D$13:$D$212)</f>
        <v>#DIV/0!</v>
      </c>
      <c r="K214" s="356" t="e">
        <f>+SUMPRODUCT(K13:K212,$D$13:$D$212)</f>
        <v>#DIV/0!</v>
      </c>
    </row>
    <row r="215" spans="1:81" ht="20.100000000000001" customHeight="1" x14ac:dyDescent="0.2">
      <c r="A215" s="32"/>
      <c r="B215" s="32"/>
      <c r="C215" s="32"/>
      <c r="D215" s="32"/>
      <c r="E215" s="33"/>
      <c r="F215" s="33"/>
      <c r="G215" s="33"/>
      <c r="H215" s="334"/>
      <c r="I215" s="33"/>
      <c r="J215" s="32"/>
      <c r="K215" s="32"/>
    </row>
    <row r="216" spans="1:81" ht="20.100000000000001" customHeight="1" x14ac:dyDescent="0.2">
      <c r="E216" s="24"/>
      <c r="F216" s="24"/>
      <c r="G216" s="24"/>
      <c r="H216" s="339"/>
      <c r="I216" s="24"/>
    </row>
    <row r="217" spans="1:81" ht="20.100000000000001" customHeight="1" x14ac:dyDescent="0.2"/>
    <row r="218" spans="1:81" ht="20.100000000000001" customHeight="1" x14ac:dyDescent="0.2"/>
    <row r="219" spans="1:81" ht="20.100000000000001" customHeight="1" x14ac:dyDescent="0.2"/>
    <row r="220" spans="1:81" ht="20.100000000000001" customHeight="1" x14ac:dyDescent="0.2"/>
    <row r="221" spans="1:81" ht="20.100000000000001" customHeight="1" x14ac:dyDescent="0.2"/>
    <row r="222" spans="1:81" ht="20.100000000000001" customHeight="1" x14ac:dyDescent="0.2"/>
    <row r="223" spans="1:81" ht="20.100000000000001" customHeight="1" x14ac:dyDescent="0.2"/>
    <row r="224" spans="1:81"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row r="330" ht="20.100000000000001" customHeight="1" x14ac:dyDescent="0.2"/>
    <row r="331" ht="20.100000000000001" customHeight="1" x14ac:dyDescent="0.2"/>
    <row r="332" ht="20.100000000000001" customHeight="1" x14ac:dyDescent="0.2"/>
    <row r="333" ht="20.100000000000001" customHeight="1" x14ac:dyDescent="0.2"/>
    <row r="334" ht="20.100000000000001" customHeight="1" x14ac:dyDescent="0.2"/>
    <row r="335" ht="20.100000000000001" customHeight="1" x14ac:dyDescent="0.2"/>
    <row r="336" ht="20.100000000000001" customHeight="1" x14ac:dyDescent="0.2"/>
    <row r="337" ht="20.100000000000001" customHeight="1" x14ac:dyDescent="0.2"/>
    <row r="338" ht="20.100000000000001" customHeight="1" x14ac:dyDescent="0.2"/>
    <row r="339" ht="20.100000000000001" customHeight="1" x14ac:dyDescent="0.2"/>
    <row r="340" ht="20.100000000000001" customHeight="1" x14ac:dyDescent="0.2"/>
    <row r="341" ht="20.100000000000001" customHeight="1" x14ac:dyDescent="0.2"/>
    <row r="342" ht="20.100000000000001" customHeight="1" x14ac:dyDescent="0.2"/>
    <row r="343" ht="20.100000000000001" customHeight="1" x14ac:dyDescent="0.2"/>
    <row r="344" ht="20.100000000000001" customHeight="1" x14ac:dyDescent="0.2"/>
    <row r="345" ht="20.100000000000001" customHeight="1" x14ac:dyDescent="0.2"/>
    <row r="346" ht="20.100000000000001" customHeight="1" x14ac:dyDescent="0.2"/>
    <row r="347" ht="20.100000000000001" customHeight="1" x14ac:dyDescent="0.2"/>
    <row r="348" ht="20.100000000000001" customHeight="1" x14ac:dyDescent="0.2"/>
    <row r="349" ht="20.100000000000001" customHeight="1" x14ac:dyDescent="0.2"/>
    <row r="350" ht="20.100000000000001" customHeight="1" x14ac:dyDescent="0.2"/>
    <row r="351" ht="20.100000000000001" customHeight="1" x14ac:dyDescent="0.2"/>
    <row r="352" ht="20.100000000000001" customHeight="1" x14ac:dyDescent="0.2"/>
    <row r="353" ht="20.100000000000001" customHeight="1" x14ac:dyDescent="0.2"/>
    <row r="354" ht="20.100000000000001" customHeight="1" x14ac:dyDescent="0.2"/>
    <row r="355" ht="20.100000000000001" customHeight="1" x14ac:dyDescent="0.2"/>
    <row r="356" ht="20.100000000000001" customHeight="1" x14ac:dyDescent="0.2"/>
    <row r="357" ht="20.100000000000001" customHeight="1" x14ac:dyDescent="0.2"/>
    <row r="358" ht="20.100000000000001" customHeight="1" x14ac:dyDescent="0.2"/>
    <row r="359" ht="20.100000000000001" customHeight="1" x14ac:dyDescent="0.2"/>
    <row r="360" ht="20.100000000000001" customHeight="1" x14ac:dyDescent="0.2"/>
    <row r="361" ht="20.100000000000001" customHeight="1" x14ac:dyDescent="0.2"/>
    <row r="362" ht="20.100000000000001" customHeight="1" x14ac:dyDescent="0.2"/>
    <row r="363" ht="20.100000000000001" customHeight="1" x14ac:dyDescent="0.2"/>
    <row r="364" ht="20.100000000000001" customHeight="1" x14ac:dyDescent="0.2"/>
    <row r="365" ht="20.100000000000001" customHeight="1" x14ac:dyDescent="0.2"/>
    <row r="366" ht="20.100000000000001" customHeight="1" x14ac:dyDescent="0.2"/>
    <row r="367" ht="20.100000000000001" customHeight="1" x14ac:dyDescent="0.2"/>
    <row r="368" ht="20.100000000000001" customHeight="1" x14ac:dyDescent="0.2"/>
    <row r="369" ht="20.100000000000001" customHeight="1" x14ac:dyDescent="0.2"/>
    <row r="370" ht="20.100000000000001" customHeight="1" x14ac:dyDescent="0.2"/>
    <row r="371" ht="20.100000000000001" customHeight="1" x14ac:dyDescent="0.2"/>
    <row r="372" ht="20.100000000000001" customHeight="1" x14ac:dyDescent="0.2"/>
    <row r="373" ht="20.100000000000001" customHeight="1" x14ac:dyDescent="0.2"/>
    <row r="374" ht="20.100000000000001" customHeight="1" x14ac:dyDescent="0.2"/>
    <row r="375" ht="20.100000000000001" customHeight="1" x14ac:dyDescent="0.2"/>
    <row r="376" ht="20.100000000000001" customHeight="1" x14ac:dyDescent="0.2"/>
    <row r="377" ht="20.100000000000001" customHeight="1" x14ac:dyDescent="0.2"/>
    <row r="378" ht="20.100000000000001" customHeight="1" x14ac:dyDescent="0.2"/>
    <row r="379" ht="20.100000000000001" customHeight="1" x14ac:dyDescent="0.2"/>
    <row r="380" ht="20.100000000000001" customHeight="1" x14ac:dyDescent="0.2"/>
    <row r="381" ht="20.100000000000001" customHeight="1" x14ac:dyDescent="0.2"/>
    <row r="382" ht="20.100000000000001" customHeight="1" x14ac:dyDescent="0.2"/>
    <row r="383" ht="20.100000000000001" customHeight="1" x14ac:dyDescent="0.2"/>
    <row r="384" ht="20.100000000000001" customHeight="1" x14ac:dyDescent="0.2"/>
    <row r="385" ht="20.100000000000001" customHeight="1" x14ac:dyDescent="0.2"/>
    <row r="386" ht="20.100000000000001" customHeight="1" x14ac:dyDescent="0.2"/>
    <row r="387" ht="20.100000000000001" customHeight="1" x14ac:dyDescent="0.2"/>
    <row r="388" ht="20.100000000000001" customHeight="1" x14ac:dyDescent="0.2"/>
    <row r="389" ht="20.100000000000001" customHeight="1" x14ac:dyDescent="0.2"/>
    <row r="390" ht="20.100000000000001" customHeight="1" x14ac:dyDescent="0.2"/>
    <row r="391" ht="20.100000000000001" customHeight="1" x14ac:dyDescent="0.2"/>
    <row r="392" ht="20.100000000000001" customHeight="1" x14ac:dyDescent="0.2"/>
    <row r="393" ht="20.100000000000001" customHeight="1" x14ac:dyDescent="0.2"/>
    <row r="394" ht="20.100000000000001" customHeight="1" x14ac:dyDescent="0.2"/>
    <row r="395" ht="20.100000000000001" customHeight="1" x14ac:dyDescent="0.2"/>
    <row r="396" ht="20.100000000000001" customHeight="1" x14ac:dyDescent="0.2"/>
    <row r="397" ht="20.100000000000001" customHeight="1" x14ac:dyDescent="0.2"/>
    <row r="398" ht="20.100000000000001" customHeight="1" x14ac:dyDescent="0.2"/>
    <row r="399" ht="20.100000000000001" customHeight="1" x14ac:dyDescent="0.2"/>
    <row r="400" ht="20.100000000000001" customHeight="1" x14ac:dyDescent="0.2"/>
    <row r="401" ht="20.100000000000001" customHeight="1" x14ac:dyDescent="0.2"/>
    <row r="402" ht="20.100000000000001" customHeight="1" x14ac:dyDescent="0.2"/>
    <row r="403" ht="20.100000000000001" customHeight="1" x14ac:dyDescent="0.2"/>
    <row r="404" ht="20.100000000000001" customHeight="1" x14ac:dyDescent="0.2"/>
    <row r="405" ht="20.100000000000001" customHeight="1" x14ac:dyDescent="0.2"/>
    <row r="406" ht="20.100000000000001" customHeight="1" x14ac:dyDescent="0.2"/>
    <row r="407" ht="20.100000000000001" customHeight="1" x14ac:dyDescent="0.2"/>
    <row r="408" ht="20.100000000000001" customHeight="1" x14ac:dyDescent="0.2"/>
    <row r="409" ht="20.100000000000001" customHeight="1" x14ac:dyDescent="0.2"/>
  </sheetData>
  <mergeCells count="208">
    <mergeCell ref="B211:C211"/>
    <mergeCell ref="B212:C212"/>
    <mergeCell ref="B206:C206"/>
    <mergeCell ref="B207:C207"/>
    <mergeCell ref="B208:C208"/>
    <mergeCell ref="B209:C209"/>
    <mergeCell ref="B210:C210"/>
    <mergeCell ref="B201:C201"/>
    <mergeCell ref="B202:C202"/>
    <mergeCell ref="B203:C203"/>
    <mergeCell ref="B204:C204"/>
    <mergeCell ref="B205:C205"/>
    <mergeCell ref="B196:C196"/>
    <mergeCell ref="B197:C197"/>
    <mergeCell ref="B198:C198"/>
    <mergeCell ref="B199:C199"/>
    <mergeCell ref="B200:C200"/>
    <mergeCell ref="B191:C191"/>
    <mergeCell ref="B192:C192"/>
    <mergeCell ref="B193:C193"/>
    <mergeCell ref="B194:C194"/>
    <mergeCell ref="B195:C195"/>
    <mergeCell ref="B186:C186"/>
    <mergeCell ref="B187:C187"/>
    <mergeCell ref="B188:C188"/>
    <mergeCell ref="B189:C189"/>
    <mergeCell ref="B190:C190"/>
    <mergeCell ref="B181:C181"/>
    <mergeCell ref="B182:C182"/>
    <mergeCell ref="B183:C183"/>
    <mergeCell ref="B184:C184"/>
    <mergeCell ref="B185:C185"/>
    <mergeCell ref="B176:C176"/>
    <mergeCell ref="B177:C177"/>
    <mergeCell ref="B178:C178"/>
    <mergeCell ref="B179:C179"/>
    <mergeCell ref="B180:C180"/>
    <mergeCell ref="B171:C171"/>
    <mergeCell ref="B172:C172"/>
    <mergeCell ref="B173:C173"/>
    <mergeCell ref="B174:C174"/>
    <mergeCell ref="B175:C175"/>
    <mergeCell ref="B166:C166"/>
    <mergeCell ref="B167:C167"/>
    <mergeCell ref="B168:C168"/>
    <mergeCell ref="B169:C169"/>
    <mergeCell ref="B170:C170"/>
    <mergeCell ref="B161:C161"/>
    <mergeCell ref="B162:C162"/>
    <mergeCell ref="B163:C163"/>
    <mergeCell ref="B164:C164"/>
    <mergeCell ref="B165:C165"/>
    <mergeCell ref="B156:C156"/>
    <mergeCell ref="B157:C157"/>
    <mergeCell ref="B158:C158"/>
    <mergeCell ref="B159:C159"/>
    <mergeCell ref="B160:C160"/>
    <mergeCell ref="B151:C151"/>
    <mergeCell ref="B152:C152"/>
    <mergeCell ref="B153:C153"/>
    <mergeCell ref="B154:C154"/>
    <mergeCell ref="B155:C155"/>
    <mergeCell ref="B143:C143"/>
    <mergeCell ref="B144:C144"/>
    <mergeCell ref="B148:C148"/>
    <mergeCell ref="B149:C149"/>
    <mergeCell ref="B150:C150"/>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B28:C28"/>
    <mergeCell ref="B29:C29"/>
    <mergeCell ref="B30:C30"/>
    <mergeCell ref="B31:C31"/>
    <mergeCell ref="B32:C32"/>
    <mergeCell ref="B27:C27"/>
    <mergeCell ref="B13:C13"/>
    <mergeCell ref="G10:G11"/>
    <mergeCell ref="H10:H11"/>
    <mergeCell ref="F10:F11"/>
    <mergeCell ref="B14:C14"/>
    <mergeCell ref="B15:C15"/>
    <mergeCell ref="B16:C16"/>
    <mergeCell ref="B17:C17"/>
    <mergeCell ref="B18:C18"/>
    <mergeCell ref="B19:C19"/>
    <mergeCell ref="B20:C20"/>
    <mergeCell ref="B21:C21"/>
    <mergeCell ref="B22:C22"/>
    <mergeCell ref="I10:K10"/>
    <mergeCell ref="A8:D8"/>
    <mergeCell ref="A10:A11"/>
    <mergeCell ref="B10:C11"/>
    <mergeCell ref="D10:D11"/>
    <mergeCell ref="B23:C23"/>
    <mergeCell ref="B24:C24"/>
    <mergeCell ref="B25:C25"/>
    <mergeCell ref="B26:C26"/>
  </mergeCells>
  <conditionalFormatting sqref="A13:B13 A213:A214">
    <cfRule type="expression" dxfId="125" priority="52" stopIfTrue="1">
      <formula>#REF!&gt;0</formula>
    </cfRule>
    <cfRule type="expression" dxfId="124" priority="53" stopIfTrue="1">
      <formula>#REF!&gt;0</formula>
    </cfRule>
    <cfRule type="expression" dxfId="123" priority="54" stopIfTrue="1">
      <formula>#REF!&gt;0</formula>
    </cfRule>
  </conditionalFormatting>
  <conditionalFormatting sqref="B213:C213">
    <cfRule type="expression" dxfId="122" priority="55" stopIfTrue="1">
      <formula>#REF!&gt;0</formula>
    </cfRule>
    <cfRule type="expression" dxfId="121" priority="56" stopIfTrue="1">
      <formula>#REF!&gt;0</formula>
    </cfRule>
    <cfRule type="expression" dxfId="120" priority="57" stopIfTrue="1">
      <formula>#REF!&gt;0</formula>
    </cfRule>
  </conditionalFormatting>
  <conditionalFormatting sqref="A14:B35">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A36:B36">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A37:B58">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A59:B59">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A60:B81">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A82:B82">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A83:B104">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A105:B10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A106:B127">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A210:B212">
    <cfRule type="expression" dxfId="92" priority="1" stopIfTrue="1">
      <formula>#REF!&gt;0</formula>
    </cfRule>
    <cfRule type="expression" dxfId="91" priority="2" stopIfTrue="1">
      <formula>#REF!&gt;0</formula>
    </cfRule>
    <cfRule type="expression" dxfId="90" priority="3" stopIfTrue="1">
      <formula>#REF!&gt;0</formula>
    </cfRule>
  </conditionalFormatting>
  <conditionalFormatting sqref="A128:B135">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A136:B184">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A185:B197">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A198:B209">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40</vt:i4>
      </vt:variant>
    </vt:vector>
  </HeadingPairs>
  <TitlesOfParts>
    <vt:vector size="55" baseType="lpstr">
      <vt:lpstr>Indices</vt:lpstr>
      <vt:lpstr>Instrucciones</vt:lpstr>
      <vt:lpstr>Datos</vt:lpstr>
      <vt:lpstr>AP</vt:lpstr>
      <vt:lpstr>CyP</vt:lpstr>
      <vt:lpstr>PTyCI</vt:lpstr>
      <vt:lpstr>Polinomica</vt:lpstr>
      <vt:lpstr>MED SIGOP</vt:lpstr>
      <vt:lpstr>MED OBRA</vt:lpstr>
      <vt:lpstr>Insumos</vt:lpstr>
      <vt:lpstr>Gastos Generales </vt:lpstr>
      <vt:lpstr>Avance Obra</vt:lpstr>
      <vt:lpstr>Curva Inversiones</vt:lpstr>
      <vt:lpstr>Gastos Generales</vt:lpstr>
      <vt:lpstr>Items - Códigos</vt:lpstr>
      <vt:lpstr>Anticipo_Financiero</vt:lpstr>
      <vt:lpstr>CyP!Área_de_impresión</vt:lpstr>
      <vt:lpstr>Datos!Área_de_impresión</vt:lpstr>
      <vt:lpstr>'MED OBRA'!Área_de_impresión</vt:lpstr>
      <vt:lpstr>'MED SIGOP'!Área_de_impresión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'Gastos Generales '!GG_Empresa</vt:lpstr>
      <vt:lpstr>GG_Empresa</vt:lpstr>
      <vt:lpstr>'Gastos Generales '!GG_Obra</vt:lpstr>
      <vt:lpstr>GG_Obra</vt:lpstr>
      <vt:lpstr>GG_Pesos</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ANDREA</cp:lastModifiedBy>
  <cp:lastPrinted>2018-04-17T23:36:56Z</cp:lastPrinted>
  <dcterms:created xsi:type="dcterms:W3CDTF">2016-09-02T20:54:46Z</dcterms:created>
  <dcterms:modified xsi:type="dcterms:W3CDTF">2022-10-17T16:02:44Z</dcterms:modified>
</cp:coreProperties>
</file>